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07"/>
  <workbookPr date1904="1"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2/Workbooks - Locked/WB Vic/"/>
    </mc:Choice>
  </mc:AlternateContent>
  <xr:revisionPtr revIDLastSave="0" documentId="13_ncr:1_{0D4D7969-CFCB-074C-ABE1-90FE3153CE92}" xr6:coauthVersionLast="47" xr6:coauthVersionMax="47" xr10:uidLastSave="{00000000-0000-0000-0000-000000000000}"/>
  <workbookProtection workbookAlgorithmName="SHA-512" workbookHashValue="LscoKglU30plR4prcX7XV/Jncilt/7KbwrbW1NDhR0dA53u43kgwiMhmxR9x6yl104DqTlJ5Xk5CszdhuOnqsw==" workbookSaltValue="IKAUeVG4H22PuPKQ/0LJfg==" workbookSpinCount="100000" lockStructure="1"/>
  <bookViews>
    <workbookView xWindow="1260" yWindow="780" windowWidth="34900" windowHeight="21920" tabRatio="500" xr2:uid="{00000000-000D-0000-FFFF-FFFF00000000}"/>
  </bookViews>
  <sheets>
    <sheet name="Notes" sheetId="3" r:id="rId1"/>
    <sheet name="Bills April 2022" sheetId="27" r:id="rId2"/>
    <sheet name="Bills October 2021" sheetId="25" r:id="rId3"/>
    <sheet name="Bills April 2021" sheetId="22" r:id="rId4"/>
    <sheet name="Bills October 2020" sheetId="21" r:id="rId5"/>
    <sheet name="Bills April 2020" sheetId="19" r:id="rId6"/>
    <sheet name="Bills October 2019" sheetId="17" r:id="rId7"/>
    <sheet name="Bills April 2019" sheetId="12" r:id="rId8"/>
    <sheet name="Bills October 2018" sheetId="15" r:id="rId9"/>
    <sheet name="Bills Vic April 2018" sheetId="9" r:id="rId10"/>
    <sheet name="Bills Vic October 2017" sheetId="7" r:id="rId11"/>
    <sheet name="Bills Vic April 2017" sheetId="5" r:id="rId12"/>
    <sheet name="Bills Vic April 2016" sheetId="2" r:id="rId13"/>
    <sheet name="Vic Apr 2022" sheetId="26" state="hidden" r:id="rId14"/>
    <sheet name="Vic Oct 2021" sheetId="24" state="hidden" r:id="rId15"/>
    <sheet name="Vic Apr 2021" sheetId="23" state="hidden" r:id="rId16"/>
    <sheet name="Vic Oct 2020" sheetId="20" state="hidden" r:id="rId17"/>
    <sheet name="Vic Apr 2020" sheetId="18" state="hidden" r:id="rId18"/>
    <sheet name="Vic Oct 2019" sheetId="16" state="hidden" r:id="rId19"/>
    <sheet name="Vic Apr 2019" sheetId="13" state="hidden" r:id="rId20"/>
    <sheet name="Vic Oct 2018" sheetId="10" state="hidden" r:id="rId21"/>
    <sheet name="Vic Apr 2018" sheetId="8" state="hidden" r:id="rId22"/>
    <sheet name="Vic Oct 2017" sheetId="6" state="hidden" r:id="rId23"/>
    <sheet name="Vic Apr 2017" sheetId="4" state="hidden" r:id="rId24"/>
    <sheet name="Vic Apr 2016" sheetId="1" state="hidden" r:id="rId25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7" i="27" l="1"/>
  <c r="AE79" i="27"/>
  <c r="AE78" i="27"/>
  <c r="AE77" i="27"/>
  <c r="AE76" i="27"/>
  <c r="AE75" i="27"/>
  <c r="AE74" i="27"/>
  <c r="AE73" i="27"/>
  <c r="AE72" i="27"/>
  <c r="AE71" i="27"/>
  <c r="AE70" i="27"/>
  <c r="AE69" i="27"/>
  <c r="AE68" i="27"/>
  <c r="AE67" i="27"/>
  <c r="AE66" i="27"/>
  <c r="AE65" i="27"/>
  <c r="AE64" i="27"/>
  <c r="AE63" i="27"/>
  <c r="AE62" i="27"/>
  <c r="AE61" i="27"/>
  <c r="AE60" i="27"/>
  <c r="AE59" i="27"/>
  <c r="AE58" i="27"/>
  <c r="AE57" i="27"/>
  <c r="AE56" i="27"/>
  <c r="AE55" i="27"/>
  <c r="AE54" i="27"/>
  <c r="AE53" i="27"/>
  <c r="AE52" i="27"/>
  <c r="AE51" i="27"/>
  <c r="AE50" i="27"/>
  <c r="AE49" i="27"/>
  <c r="AE48" i="27"/>
  <c r="AE47" i="27"/>
  <c r="AE46" i="27"/>
  <c r="AE45" i="27"/>
  <c r="AE44" i="27"/>
  <c r="AE43" i="27"/>
  <c r="AE42" i="27"/>
  <c r="AE41" i="27"/>
  <c r="AE40" i="27"/>
  <c r="AE39" i="27"/>
  <c r="AE38" i="27"/>
  <c r="AE37" i="27"/>
  <c r="AE36" i="27"/>
  <c r="AE35" i="27"/>
  <c r="AE34" i="27"/>
  <c r="AE33" i="27"/>
  <c r="AE32" i="27"/>
  <c r="AE31" i="27"/>
  <c r="AE30" i="27"/>
  <c r="AE29" i="27"/>
  <c r="AE28" i="27"/>
  <c r="AE27" i="27"/>
  <c r="AE26" i="27"/>
  <c r="AE25" i="27"/>
  <c r="AE24" i="27"/>
  <c r="AE23" i="27"/>
  <c r="AE22" i="27"/>
  <c r="AE21" i="27"/>
  <c r="AE20" i="27"/>
  <c r="AE19" i="27"/>
  <c r="AE18" i="27"/>
  <c r="AE17" i="27"/>
  <c r="AE16" i="27"/>
  <c r="AE15" i="27"/>
  <c r="AE14" i="27"/>
  <c r="AE13" i="27"/>
  <c r="AE12" i="27"/>
  <c r="AE11" i="27"/>
  <c r="AE10" i="27"/>
  <c r="AE9" i="27"/>
  <c r="AE8" i="27"/>
  <c r="AD79" i="27"/>
  <c r="AD78" i="27"/>
  <c r="AD77" i="27"/>
  <c r="AD76" i="27"/>
  <c r="AD75" i="27"/>
  <c r="AD74" i="27"/>
  <c r="AD73" i="27"/>
  <c r="AD72" i="27"/>
  <c r="AD71" i="27"/>
  <c r="AD70" i="27"/>
  <c r="AD69" i="27"/>
  <c r="AD68" i="27"/>
  <c r="AD67" i="27"/>
  <c r="AD66" i="27"/>
  <c r="AD65" i="27"/>
  <c r="AD64" i="27"/>
  <c r="AD63" i="27"/>
  <c r="AD62" i="27"/>
  <c r="AD61" i="27"/>
  <c r="AD60" i="27"/>
  <c r="AD59" i="27"/>
  <c r="AD58" i="27"/>
  <c r="AD57" i="27"/>
  <c r="AD56" i="27"/>
  <c r="AD55" i="27"/>
  <c r="AD54" i="27"/>
  <c r="AD53" i="27"/>
  <c r="AD52" i="27"/>
  <c r="AD51" i="27"/>
  <c r="AD50" i="27"/>
  <c r="AD49" i="27"/>
  <c r="AD48" i="27"/>
  <c r="AD47" i="27"/>
  <c r="AD46" i="27"/>
  <c r="AD45" i="27"/>
  <c r="AD44" i="27"/>
  <c r="AD43" i="27"/>
  <c r="AD42" i="27"/>
  <c r="AD41" i="27"/>
  <c r="AD40" i="27"/>
  <c r="AD39" i="27"/>
  <c r="AD38" i="27"/>
  <c r="AD37" i="27"/>
  <c r="AD36" i="27"/>
  <c r="AD35" i="27"/>
  <c r="AD34" i="27"/>
  <c r="AD33" i="27"/>
  <c r="AD32" i="27"/>
  <c r="AD31" i="27"/>
  <c r="AD30" i="27"/>
  <c r="AD29" i="27"/>
  <c r="AD28" i="27"/>
  <c r="AD27" i="27"/>
  <c r="AD26" i="27"/>
  <c r="AD25" i="27"/>
  <c r="AD24" i="27"/>
  <c r="AD23" i="27"/>
  <c r="AD22" i="27"/>
  <c r="AD21" i="27"/>
  <c r="AD20" i="27"/>
  <c r="AD19" i="27"/>
  <c r="AD18" i="27"/>
  <c r="AD17" i="27"/>
  <c r="AD16" i="27"/>
  <c r="AD15" i="27"/>
  <c r="AD14" i="27"/>
  <c r="AD13" i="27"/>
  <c r="AD12" i="27"/>
  <c r="AD11" i="27"/>
  <c r="AD10" i="27"/>
  <c r="AD9" i="27"/>
  <c r="AD8" i="27"/>
  <c r="W79" i="27"/>
  <c r="W78" i="27"/>
  <c r="W77" i="27"/>
  <c r="W76" i="27"/>
  <c r="W75" i="27"/>
  <c r="W74" i="27"/>
  <c r="W73" i="27"/>
  <c r="W72" i="27"/>
  <c r="W71" i="27"/>
  <c r="W70" i="27"/>
  <c r="W69" i="27"/>
  <c r="W68" i="27"/>
  <c r="W67" i="27"/>
  <c r="W66" i="27"/>
  <c r="W65" i="27"/>
  <c r="W64" i="27"/>
  <c r="W63" i="27"/>
  <c r="W62" i="27"/>
  <c r="W61" i="27"/>
  <c r="W60" i="27"/>
  <c r="W59" i="27"/>
  <c r="W58" i="27"/>
  <c r="W57" i="27"/>
  <c r="W56" i="27"/>
  <c r="W55" i="27"/>
  <c r="W54" i="27"/>
  <c r="W53" i="27"/>
  <c r="W52" i="27"/>
  <c r="W51" i="27"/>
  <c r="W50" i="27"/>
  <c r="W49" i="27"/>
  <c r="W48" i="27"/>
  <c r="W47" i="27"/>
  <c r="W46" i="27"/>
  <c r="W45" i="27"/>
  <c r="W44" i="27"/>
  <c r="W43" i="27"/>
  <c r="W42" i="27"/>
  <c r="W41" i="27"/>
  <c r="W40" i="27"/>
  <c r="W39" i="27"/>
  <c r="W38" i="27"/>
  <c r="W37" i="27"/>
  <c r="W36" i="27"/>
  <c r="W35" i="27"/>
  <c r="W34" i="27"/>
  <c r="W33" i="27"/>
  <c r="W32" i="27"/>
  <c r="W31" i="27"/>
  <c r="W30" i="27"/>
  <c r="W29" i="27"/>
  <c r="W28" i="27"/>
  <c r="W27" i="27"/>
  <c r="W26" i="27"/>
  <c r="W25" i="27"/>
  <c r="W24" i="27"/>
  <c r="W23" i="27"/>
  <c r="W22" i="27"/>
  <c r="W21" i="27"/>
  <c r="W20" i="27"/>
  <c r="W19" i="27"/>
  <c r="W18" i="27"/>
  <c r="W17" i="27"/>
  <c r="W16" i="27"/>
  <c r="W15" i="27"/>
  <c r="W14" i="27"/>
  <c r="W13" i="27"/>
  <c r="W12" i="27"/>
  <c r="W11" i="27"/>
  <c r="W10" i="27"/>
  <c r="W9" i="27"/>
  <c r="W8" i="27"/>
  <c r="V79" i="27"/>
  <c r="V78" i="27"/>
  <c r="V77" i="27"/>
  <c r="V76" i="27"/>
  <c r="V75" i="27"/>
  <c r="V74" i="27"/>
  <c r="V73" i="27"/>
  <c r="V72" i="27"/>
  <c r="V71" i="27"/>
  <c r="V70" i="27"/>
  <c r="V69" i="27"/>
  <c r="V68" i="27"/>
  <c r="V67" i="27"/>
  <c r="V66" i="27"/>
  <c r="V65" i="27"/>
  <c r="V64" i="27"/>
  <c r="V63" i="27"/>
  <c r="V62" i="27"/>
  <c r="V61" i="27"/>
  <c r="V60" i="27"/>
  <c r="V59" i="27"/>
  <c r="V58" i="27"/>
  <c r="V57" i="27"/>
  <c r="V56" i="27"/>
  <c r="V55" i="27"/>
  <c r="V54" i="27"/>
  <c r="V53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25" i="27"/>
  <c r="V24" i="27"/>
  <c r="V23" i="27"/>
  <c r="V22" i="27"/>
  <c r="V21" i="27"/>
  <c r="V20" i="27"/>
  <c r="V19" i="27"/>
  <c r="V18" i="27"/>
  <c r="V17" i="27"/>
  <c r="V16" i="27"/>
  <c r="V15" i="27"/>
  <c r="V14" i="27"/>
  <c r="V13" i="27"/>
  <c r="V12" i="27"/>
  <c r="V11" i="27"/>
  <c r="V10" i="27"/>
  <c r="V9" i="27"/>
  <c r="V8" i="27"/>
  <c r="U79" i="27"/>
  <c r="U78" i="27"/>
  <c r="U77" i="27"/>
  <c r="U76" i="27"/>
  <c r="U75" i="27"/>
  <c r="U74" i="27"/>
  <c r="U73" i="27"/>
  <c r="U72" i="27"/>
  <c r="U71" i="27"/>
  <c r="U70" i="27"/>
  <c r="U69" i="27"/>
  <c r="U68" i="27"/>
  <c r="U67" i="27"/>
  <c r="U66" i="27"/>
  <c r="U65" i="27"/>
  <c r="U64" i="27"/>
  <c r="U63" i="27"/>
  <c r="U62" i="27"/>
  <c r="U61" i="27"/>
  <c r="U60" i="27"/>
  <c r="U59" i="27"/>
  <c r="U58" i="27"/>
  <c r="U57" i="27"/>
  <c r="U56" i="27"/>
  <c r="U55" i="27"/>
  <c r="U54" i="27"/>
  <c r="U53" i="27"/>
  <c r="U52" i="27"/>
  <c r="U51" i="27"/>
  <c r="U50" i="27"/>
  <c r="U49" i="27"/>
  <c r="U48" i="27"/>
  <c r="U47" i="27"/>
  <c r="U46" i="27"/>
  <c r="U45" i="27"/>
  <c r="U44" i="27"/>
  <c r="U43" i="27"/>
  <c r="U42" i="27"/>
  <c r="U41" i="27"/>
  <c r="U40" i="27"/>
  <c r="U39" i="27"/>
  <c r="U38" i="27"/>
  <c r="U37" i="27"/>
  <c r="U36" i="27"/>
  <c r="U35" i="27"/>
  <c r="U34" i="27"/>
  <c r="U33" i="27"/>
  <c r="U32" i="27"/>
  <c r="U31" i="27"/>
  <c r="U30" i="27"/>
  <c r="U29" i="27"/>
  <c r="U28" i="27"/>
  <c r="U27" i="27"/>
  <c r="U26" i="27"/>
  <c r="U25" i="27"/>
  <c r="U24" i="27"/>
  <c r="U23" i="27"/>
  <c r="U22" i="27"/>
  <c r="U21" i="27"/>
  <c r="U20" i="27"/>
  <c r="U19" i="27"/>
  <c r="U18" i="27"/>
  <c r="U17" i="27"/>
  <c r="U16" i="27"/>
  <c r="U15" i="27"/>
  <c r="U14" i="27"/>
  <c r="U13" i="27"/>
  <c r="U12" i="27"/>
  <c r="U11" i="27"/>
  <c r="U10" i="27"/>
  <c r="U9" i="27"/>
  <c r="U8" i="27"/>
  <c r="T79" i="27"/>
  <c r="T78" i="27"/>
  <c r="T77" i="27"/>
  <c r="T76" i="27"/>
  <c r="T75" i="27"/>
  <c r="T74" i="27"/>
  <c r="T73" i="27"/>
  <c r="T72" i="27"/>
  <c r="T71" i="27"/>
  <c r="T70" i="27"/>
  <c r="T69" i="27"/>
  <c r="T68" i="27"/>
  <c r="T67" i="27"/>
  <c r="T66" i="27"/>
  <c r="T65" i="27"/>
  <c r="T64" i="27"/>
  <c r="T63" i="27"/>
  <c r="T62" i="27"/>
  <c r="T61" i="27"/>
  <c r="T60" i="27"/>
  <c r="T59" i="27"/>
  <c r="T58" i="27"/>
  <c r="T57" i="27"/>
  <c r="T56" i="27"/>
  <c r="T55" i="27"/>
  <c r="T54" i="27"/>
  <c r="T53" i="27"/>
  <c r="T52" i="27"/>
  <c r="T51" i="27"/>
  <c r="T50" i="27"/>
  <c r="T49" i="27"/>
  <c r="T48" i="27"/>
  <c r="T47" i="27"/>
  <c r="T46" i="27"/>
  <c r="T45" i="27"/>
  <c r="T44" i="27"/>
  <c r="T43" i="27"/>
  <c r="T42" i="27"/>
  <c r="T41" i="27"/>
  <c r="T40" i="27"/>
  <c r="T39" i="27"/>
  <c r="T38" i="27"/>
  <c r="T37" i="27"/>
  <c r="T36" i="27"/>
  <c r="T35" i="27"/>
  <c r="T34" i="27"/>
  <c r="T33" i="27"/>
  <c r="T32" i="27"/>
  <c r="T31" i="27"/>
  <c r="T30" i="27"/>
  <c r="T29" i="27"/>
  <c r="T28" i="27"/>
  <c r="T27" i="27"/>
  <c r="T26" i="27"/>
  <c r="T25" i="27"/>
  <c r="T24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9" i="27"/>
  <c r="T8" i="27"/>
  <c r="P77" i="27"/>
  <c r="P68" i="27"/>
  <c r="P59" i="27"/>
  <c r="P50" i="27"/>
  <c r="P41" i="27"/>
  <c r="P32" i="27"/>
  <c r="P23" i="27"/>
  <c r="P14" i="27"/>
  <c r="O79" i="27"/>
  <c r="O78" i="27"/>
  <c r="O77" i="27"/>
  <c r="O76" i="27"/>
  <c r="O75" i="27"/>
  <c r="O74" i="27"/>
  <c r="O73" i="27"/>
  <c r="O72" i="27"/>
  <c r="O71" i="27"/>
  <c r="O70" i="27"/>
  <c r="O69" i="27"/>
  <c r="O68" i="27"/>
  <c r="O67" i="27"/>
  <c r="O66" i="27"/>
  <c r="O65" i="27"/>
  <c r="O64" i="27"/>
  <c r="O63" i="27"/>
  <c r="O62" i="27"/>
  <c r="O61" i="27"/>
  <c r="O60" i="27"/>
  <c r="O59" i="27"/>
  <c r="O58" i="27"/>
  <c r="O57" i="27"/>
  <c r="O56" i="27"/>
  <c r="O55" i="27"/>
  <c r="O54" i="27"/>
  <c r="O53" i="27"/>
  <c r="O50" i="27"/>
  <c r="O48" i="27"/>
  <c r="O41" i="27"/>
  <c r="O39" i="27"/>
  <c r="O35" i="27"/>
  <c r="O32" i="27"/>
  <c r="O30" i="27"/>
  <c r="O26" i="27"/>
  <c r="O23" i="27"/>
  <c r="O17" i="27"/>
  <c r="O14" i="27"/>
  <c r="N78" i="27"/>
  <c r="N77" i="27"/>
  <c r="N75" i="27"/>
  <c r="N69" i="27"/>
  <c r="N68" i="27"/>
  <c r="N66" i="27"/>
  <c r="N60" i="27"/>
  <c r="N59" i="27"/>
  <c r="N57" i="27"/>
  <c r="N50" i="27"/>
  <c r="N48" i="27"/>
  <c r="N41" i="27"/>
  <c r="N39" i="27"/>
  <c r="N35" i="27"/>
  <c r="N32" i="27"/>
  <c r="N30" i="27"/>
  <c r="N26" i="27"/>
  <c r="N23" i="27"/>
  <c r="N17" i="27"/>
  <c r="N14" i="27"/>
  <c r="M77" i="27"/>
  <c r="M68" i="27"/>
  <c r="M59" i="27"/>
  <c r="M50" i="27"/>
  <c r="M48" i="27"/>
  <c r="M41" i="27"/>
  <c r="M39" i="27"/>
  <c r="M32" i="27"/>
  <c r="M30" i="27"/>
  <c r="M23" i="27"/>
  <c r="M14" i="27"/>
  <c r="K77" i="27"/>
  <c r="K68" i="27"/>
  <c r="K59" i="27"/>
  <c r="K50" i="27"/>
  <c r="K41" i="27"/>
  <c r="K32" i="27"/>
  <c r="K23" i="27"/>
  <c r="K14" i="27"/>
  <c r="J79" i="27"/>
  <c r="J78" i="27"/>
  <c r="J77" i="27"/>
  <c r="J76" i="27"/>
  <c r="J75" i="27"/>
  <c r="J74" i="27"/>
  <c r="J73" i="27"/>
  <c r="J72" i="27"/>
  <c r="J71" i="27"/>
  <c r="J70" i="27"/>
  <c r="J69" i="27"/>
  <c r="J68" i="27"/>
  <c r="J67" i="27"/>
  <c r="J66" i="27"/>
  <c r="J65" i="27"/>
  <c r="J64" i="27"/>
  <c r="J63" i="27"/>
  <c r="J62" i="27"/>
  <c r="J61" i="27"/>
  <c r="J60" i="27"/>
  <c r="J59" i="27"/>
  <c r="J58" i="27"/>
  <c r="J57" i="27"/>
  <c r="J56" i="27"/>
  <c r="J55" i="27"/>
  <c r="J54" i="27"/>
  <c r="J53" i="27"/>
  <c r="J50" i="27"/>
  <c r="J48" i="27"/>
  <c r="J41" i="27"/>
  <c r="J39" i="27"/>
  <c r="J35" i="27"/>
  <c r="J32" i="27"/>
  <c r="J30" i="27"/>
  <c r="J26" i="27"/>
  <c r="J23" i="27"/>
  <c r="J17" i="27"/>
  <c r="J14" i="27"/>
  <c r="I78" i="27"/>
  <c r="I77" i="27"/>
  <c r="I75" i="27"/>
  <c r="I69" i="27"/>
  <c r="I68" i="27"/>
  <c r="I66" i="27"/>
  <c r="I60" i="27"/>
  <c r="I59" i="27"/>
  <c r="I57" i="27"/>
  <c r="I50" i="27"/>
  <c r="I48" i="27"/>
  <c r="I41" i="27"/>
  <c r="I39" i="27"/>
  <c r="I35" i="27"/>
  <c r="I32" i="27"/>
  <c r="I30" i="27"/>
  <c r="I26" i="27"/>
  <c r="I23" i="27"/>
  <c r="I17" i="27"/>
  <c r="I14" i="27"/>
  <c r="H77" i="27"/>
  <c r="H68" i="27"/>
  <c r="H59" i="27"/>
  <c r="H50" i="27"/>
  <c r="H48" i="27"/>
  <c r="H41" i="27"/>
  <c r="H39" i="27"/>
  <c r="H32" i="27"/>
  <c r="H30" i="27"/>
  <c r="H23" i="27"/>
  <c r="H14" i="27"/>
  <c r="E79" i="27"/>
  <c r="K79" i="27" s="1"/>
  <c r="E78" i="27"/>
  <c r="K78" i="27" s="1"/>
  <c r="E77" i="27"/>
  <c r="F77" i="27" s="1"/>
  <c r="L77" i="27" s="1"/>
  <c r="E76" i="27"/>
  <c r="G76" i="27" s="1"/>
  <c r="E75" i="27"/>
  <c r="E74" i="27"/>
  <c r="G74" i="27" s="1"/>
  <c r="E73" i="27"/>
  <c r="H73" i="27" s="1"/>
  <c r="E72" i="27"/>
  <c r="E71" i="27"/>
  <c r="G71" i="27" s="1"/>
  <c r="E70" i="27"/>
  <c r="H70" i="27" s="1"/>
  <c r="E69" i="27"/>
  <c r="E68" i="27"/>
  <c r="F68" i="27" s="1"/>
  <c r="L68" i="27" s="1"/>
  <c r="E67" i="27"/>
  <c r="H67" i="27" s="1"/>
  <c r="E66" i="27"/>
  <c r="G66" i="27" s="1"/>
  <c r="E65" i="27"/>
  <c r="E64" i="27"/>
  <c r="F64" i="27" s="1"/>
  <c r="E63" i="27"/>
  <c r="K63" i="27" s="1"/>
  <c r="E62" i="27"/>
  <c r="G62" i="27" s="1"/>
  <c r="E61" i="27"/>
  <c r="G61" i="27" s="1"/>
  <c r="E60" i="27"/>
  <c r="H60" i="27" s="1"/>
  <c r="E59" i="27"/>
  <c r="G59" i="27" s="1"/>
  <c r="E58" i="27"/>
  <c r="E57" i="27"/>
  <c r="H57" i="27" s="1"/>
  <c r="E56" i="27"/>
  <c r="K56" i="27" s="1"/>
  <c r="E55" i="27"/>
  <c r="K55" i="27" s="1"/>
  <c r="E54" i="27"/>
  <c r="E53" i="27"/>
  <c r="I53" i="27" s="1"/>
  <c r="E52" i="27"/>
  <c r="H52" i="27" s="1"/>
  <c r="E51" i="27"/>
  <c r="E50" i="27"/>
  <c r="G50" i="27" s="1"/>
  <c r="E49" i="27"/>
  <c r="H49" i="27" s="1"/>
  <c r="E48" i="27"/>
  <c r="F48" i="27" s="1"/>
  <c r="P48" i="27" s="1"/>
  <c r="E47" i="27"/>
  <c r="G47" i="27" s="1"/>
  <c r="E46" i="27"/>
  <c r="G46" i="27" s="1"/>
  <c r="E45" i="27"/>
  <c r="I45" i="27" s="1"/>
  <c r="E44" i="27"/>
  <c r="E43" i="27"/>
  <c r="H43" i="27" s="1"/>
  <c r="E42" i="27"/>
  <c r="H42" i="27" s="1"/>
  <c r="E41" i="27"/>
  <c r="G41" i="27" s="1"/>
  <c r="E40" i="27"/>
  <c r="E39" i="27"/>
  <c r="K39" i="27" s="1"/>
  <c r="E38" i="27"/>
  <c r="K38" i="27" s="1"/>
  <c r="E37" i="27"/>
  <c r="I37" i="27" s="1"/>
  <c r="E36" i="27"/>
  <c r="E35" i="27"/>
  <c r="H35" i="27" s="1"/>
  <c r="E34" i="27"/>
  <c r="H34" i="27" s="1"/>
  <c r="E33" i="27"/>
  <c r="G33" i="27" s="1"/>
  <c r="E32" i="27"/>
  <c r="G32" i="27" s="1"/>
  <c r="E31" i="27"/>
  <c r="J31" i="27" s="1"/>
  <c r="E30" i="27"/>
  <c r="K30" i="27" s="1"/>
  <c r="E29" i="27"/>
  <c r="E28" i="27"/>
  <c r="I28" i="27" s="1"/>
  <c r="E27" i="27"/>
  <c r="E26" i="27"/>
  <c r="H26" i="27" s="1"/>
  <c r="E25" i="27"/>
  <c r="H25" i="27" s="1"/>
  <c r="E24" i="27"/>
  <c r="J24" i="27" s="1"/>
  <c r="E23" i="27"/>
  <c r="G23" i="27" s="1"/>
  <c r="E22" i="27"/>
  <c r="F22" i="27" s="1"/>
  <c r="E21" i="27"/>
  <c r="K21" i="27" s="1"/>
  <c r="E20" i="27"/>
  <c r="E19" i="27"/>
  <c r="F19" i="27" s="1"/>
  <c r="E18" i="27"/>
  <c r="G18" i="27" s="1"/>
  <c r="E17" i="27"/>
  <c r="H17" i="27" s="1"/>
  <c r="E16" i="27"/>
  <c r="G16" i="27" s="1"/>
  <c r="E15" i="27"/>
  <c r="E14" i="27"/>
  <c r="G14" i="27" s="1"/>
  <c r="E13" i="27"/>
  <c r="H13" i="27" s="1"/>
  <c r="E12" i="27"/>
  <c r="E11" i="27"/>
  <c r="E10" i="27"/>
  <c r="K10" i="27" s="1"/>
  <c r="E9" i="27"/>
  <c r="H9" i="27" s="1"/>
  <c r="E8" i="27"/>
  <c r="F8" i="27" s="1"/>
  <c r="D79" i="27"/>
  <c r="D78" i="27"/>
  <c r="D77" i="27"/>
  <c r="D76" i="27"/>
  <c r="D75" i="27"/>
  <c r="D74" i="27"/>
  <c r="D73" i="27"/>
  <c r="D72" i="27"/>
  <c r="D71" i="27"/>
  <c r="D70" i="27"/>
  <c r="D69" i="27"/>
  <c r="D68" i="27"/>
  <c r="D67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B79" i="27"/>
  <c r="Y79" i="27" s="1"/>
  <c r="B78" i="27"/>
  <c r="Y78" i="27" s="1"/>
  <c r="B77" i="27"/>
  <c r="Y77" i="27" s="1"/>
  <c r="B76" i="27"/>
  <c r="Y76" i="27" s="1"/>
  <c r="B75" i="27"/>
  <c r="Y75" i="27" s="1"/>
  <c r="B74" i="27"/>
  <c r="Y74" i="27" s="1"/>
  <c r="B73" i="27"/>
  <c r="Y73" i="27" s="1"/>
  <c r="B72" i="27"/>
  <c r="Y72" i="27" s="1"/>
  <c r="B71" i="27"/>
  <c r="Y71" i="27" s="1"/>
  <c r="B70" i="27"/>
  <c r="Y70" i="27" s="1"/>
  <c r="B69" i="27"/>
  <c r="Y69" i="27" s="1"/>
  <c r="B68" i="27"/>
  <c r="Y68" i="27" s="1"/>
  <c r="B67" i="27"/>
  <c r="Y67" i="27" s="1"/>
  <c r="B66" i="27"/>
  <c r="Y66" i="27" s="1"/>
  <c r="B65" i="27"/>
  <c r="Y65" i="27" s="1"/>
  <c r="B64" i="27"/>
  <c r="Y64" i="27" s="1"/>
  <c r="B63" i="27"/>
  <c r="Y63" i="27" s="1"/>
  <c r="B62" i="27"/>
  <c r="Y62" i="27" s="1"/>
  <c r="B61" i="27"/>
  <c r="Y61" i="27" s="1"/>
  <c r="B60" i="27"/>
  <c r="Y60" i="27" s="1"/>
  <c r="B59" i="27"/>
  <c r="Y59" i="27" s="1"/>
  <c r="B58" i="27"/>
  <c r="Y58" i="27" s="1"/>
  <c r="B57" i="27"/>
  <c r="Y57" i="27" s="1"/>
  <c r="B56" i="27"/>
  <c r="Y56" i="27" s="1"/>
  <c r="B55" i="27"/>
  <c r="Y55" i="27" s="1"/>
  <c r="B54" i="27"/>
  <c r="Y54" i="27" s="1"/>
  <c r="B53" i="27"/>
  <c r="Y53" i="27" s="1"/>
  <c r="B52" i="27"/>
  <c r="Y52" i="27" s="1"/>
  <c r="B51" i="27"/>
  <c r="Y51" i="27" s="1"/>
  <c r="B50" i="27"/>
  <c r="Y50" i="27" s="1"/>
  <c r="B49" i="27"/>
  <c r="Y49" i="27" s="1"/>
  <c r="B48" i="27"/>
  <c r="Y48" i="27" s="1"/>
  <c r="B47" i="27"/>
  <c r="Y47" i="27" s="1"/>
  <c r="B46" i="27"/>
  <c r="Y46" i="27" s="1"/>
  <c r="B45" i="27"/>
  <c r="Y45" i="27" s="1"/>
  <c r="B44" i="27"/>
  <c r="Y44" i="27" s="1"/>
  <c r="B43" i="27"/>
  <c r="Y43" i="27" s="1"/>
  <c r="B42" i="27"/>
  <c r="Y42" i="27" s="1"/>
  <c r="B41" i="27"/>
  <c r="Y41" i="27" s="1"/>
  <c r="B40" i="27"/>
  <c r="Y40" i="27" s="1"/>
  <c r="B39" i="27"/>
  <c r="Y39" i="27" s="1"/>
  <c r="B38" i="27"/>
  <c r="Y38" i="27" s="1"/>
  <c r="B37" i="27"/>
  <c r="Y37" i="27" s="1"/>
  <c r="B36" i="27"/>
  <c r="Y36" i="27" s="1"/>
  <c r="B35" i="27"/>
  <c r="Y35" i="27" s="1"/>
  <c r="B34" i="27"/>
  <c r="Y34" i="27" s="1"/>
  <c r="B33" i="27"/>
  <c r="Y33" i="27" s="1"/>
  <c r="B32" i="27"/>
  <c r="Y32" i="27" s="1"/>
  <c r="B31" i="27"/>
  <c r="Y31" i="27" s="1"/>
  <c r="B30" i="27"/>
  <c r="Y30" i="27" s="1"/>
  <c r="B29" i="27"/>
  <c r="Y29" i="27" s="1"/>
  <c r="B28" i="27"/>
  <c r="Y28" i="27" s="1"/>
  <c r="B27" i="27"/>
  <c r="Y27" i="27" s="1"/>
  <c r="B26" i="27"/>
  <c r="Y26" i="27" s="1"/>
  <c r="B25" i="27"/>
  <c r="Y25" i="27" s="1"/>
  <c r="B24" i="27"/>
  <c r="Y24" i="27" s="1"/>
  <c r="B23" i="27"/>
  <c r="Y23" i="27" s="1"/>
  <c r="B22" i="27"/>
  <c r="Y22" i="27" s="1"/>
  <c r="B21" i="27"/>
  <c r="Y21" i="27" s="1"/>
  <c r="B20" i="27"/>
  <c r="Y20" i="27" s="1"/>
  <c r="B19" i="27"/>
  <c r="Y19" i="27" s="1"/>
  <c r="B18" i="27"/>
  <c r="Y18" i="27" s="1"/>
  <c r="B17" i="27"/>
  <c r="Y17" i="27" s="1"/>
  <c r="B16" i="27"/>
  <c r="Y16" i="27" s="1"/>
  <c r="B15" i="27"/>
  <c r="Y15" i="27" s="1"/>
  <c r="B14" i="27"/>
  <c r="Y14" i="27" s="1"/>
  <c r="B13" i="27"/>
  <c r="Y13" i="27" s="1"/>
  <c r="B12" i="27"/>
  <c r="Y12" i="27" s="1"/>
  <c r="B11" i="27"/>
  <c r="Y11" i="27" s="1"/>
  <c r="B10" i="27"/>
  <c r="Y10" i="27" s="1"/>
  <c r="B9" i="27"/>
  <c r="Y9" i="27" s="1"/>
  <c r="B8" i="27"/>
  <c r="Y8" i="27" s="1"/>
  <c r="A71" i="27"/>
  <c r="A62" i="27"/>
  <c r="A53" i="27"/>
  <c r="A44" i="27"/>
  <c r="A35" i="27"/>
  <c r="A26" i="27"/>
  <c r="A8" i="27"/>
  <c r="F10" i="27"/>
  <c r="L10" i="27" s="1"/>
  <c r="T87" i="25"/>
  <c r="U87" i="25"/>
  <c r="V87" i="25"/>
  <c r="W87" i="25"/>
  <c r="X87" i="25"/>
  <c r="Z87" i="25" s="1"/>
  <c r="AB87" i="25" s="1"/>
  <c r="Y87" i="25"/>
  <c r="AD87" i="25"/>
  <c r="AE87" i="25"/>
  <c r="D87" i="25"/>
  <c r="E87" i="25"/>
  <c r="F87" i="25"/>
  <c r="G87" i="25"/>
  <c r="H87" i="25"/>
  <c r="I87" i="25"/>
  <c r="J87" i="25"/>
  <c r="K87" i="25"/>
  <c r="Q87" i="25" s="1"/>
  <c r="R87" i="25" s="1"/>
  <c r="S87" i="25" s="1"/>
  <c r="L87" i="25"/>
  <c r="M87" i="25"/>
  <c r="N87" i="25"/>
  <c r="O87" i="25"/>
  <c r="P87" i="25"/>
  <c r="B87" i="25"/>
  <c r="C87" i="25"/>
  <c r="S77" i="25"/>
  <c r="T77" i="25"/>
  <c r="U77" i="25"/>
  <c r="V77" i="25"/>
  <c r="W77" i="25"/>
  <c r="X77" i="25"/>
  <c r="AA77" i="25" s="1"/>
  <c r="AC77" i="25" s="1"/>
  <c r="Y77" i="25"/>
  <c r="Z77" i="25"/>
  <c r="AB77" i="25" s="1"/>
  <c r="AD77" i="25"/>
  <c r="AE77" i="25"/>
  <c r="B77" i="25"/>
  <c r="C77" i="25"/>
  <c r="D77" i="25"/>
  <c r="E77" i="25"/>
  <c r="K77" i="25" s="1"/>
  <c r="F77" i="25"/>
  <c r="L77" i="25" s="1"/>
  <c r="G77" i="25"/>
  <c r="H77" i="25"/>
  <c r="I77" i="25"/>
  <c r="J77" i="25"/>
  <c r="N77" i="25"/>
  <c r="O77" i="25"/>
  <c r="P77" i="25"/>
  <c r="AD67" i="25"/>
  <c r="AE67" i="25"/>
  <c r="B67" i="25"/>
  <c r="Y67" i="25" s="1"/>
  <c r="C67" i="25"/>
  <c r="D67" i="25"/>
  <c r="E67" i="25"/>
  <c r="K67" i="25" s="1"/>
  <c r="J67" i="25"/>
  <c r="O67" i="25"/>
  <c r="T67" i="25"/>
  <c r="X67" i="25" s="1"/>
  <c r="U67" i="25"/>
  <c r="V67" i="25"/>
  <c r="W67" i="25"/>
  <c r="T57" i="25"/>
  <c r="U57" i="25"/>
  <c r="V57" i="25"/>
  <c r="W57" i="25"/>
  <c r="X57" i="25" s="1"/>
  <c r="Y57" i="25"/>
  <c r="AD57" i="25"/>
  <c r="AE57" i="25"/>
  <c r="B57" i="25"/>
  <c r="C57" i="25"/>
  <c r="D57" i="25"/>
  <c r="E57" i="25"/>
  <c r="J57" i="25" s="1"/>
  <c r="B47" i="25"/>
  <c r="Y47" i="25" s="1"/>
  <c r="C47" i="25"/>
  <c r="D47" i="25"/>
  <c r="E47" i="25"/>
  <c r="J47" i="25" s="1"/>
  <c r="T47" i="25"/>
  <c r="U47" i="25"/>
  <c r="V47" i="25"/>
  <c r="W47" i="25"/>
  <c r="AD47" i="25"/>
  <c r="AE47" i="25"/>
  <c r="B37" i="25"/>
  <c r="C37" i="25"/>
  <c r="D37" i="25"/>
  <c r="E37" i="25"/>
  <c r="J37" i="25" s="1"/>
  <c r="T37" i="25"/>
  <c r="U37" i="25"/>
  <c r="V37" i="25"/>
  <c r="W37" i="25"/>
  <c r="Y37" i="25"/>
  <c r="AD37" i="25"/>
  <c r="AE37" i="25"/>
  <c r="B27" i="25"/>
  <c r="Y27" i="25" s="1"/>
  <c r="C27" i="25"/>
  <c r="D27" i="25"/>
  <c r="E27" i="25"/>
  <c r="J27" i="25" s="1"/>
  <c r="T27" i="25"/>
  <c r="U27" i="25"/>
  <c r="V27" i="25"/>
  <c r="W27" i="25"/>
  <c r="AD27" i="25"/>
  <c r="AE27" i="25"/>
  <c r="D17" i="25"/>
  <c r="E17" i="25"/>
  <c r="F17" i="25" s="1"/>
  <c r="T17" i="25"/>
  <c r="U17" i="25"/>
  <c r="V17" i="25"/>
  <c r="W17" i="25"/>
  <c r="AD17" i="25"/>
  <c r="AE17" i="25"/>
  <c r="D18" i="25"/>
  <c r="E18" i="25"/>
  <c r="G18" i="25" s="1"/>
  <c r="I18" i="25"/>
  <c r="J18" i="25"/>
  <c r="N18" i="25"/>
  <c r="O18" i="25"/>
  <c r="T18" i="25"/>
  <c r="U18" i="25"/>
  <c r="V18" i="25"/>
  <c r="W18" i="25"/>
  <c r="AD18" i="25"/>
  <c r="AE18" i="25"/>
  <c r="B17" i="25"/>
  <c r="Y17" i="25" s="1"/>
  <c r="C17" i="25"/>
  <c r="AE86" i="25"/>
  <c r="AD86" i="25"/>
  <c r="W86" i="25"/>
  <c r="V86" i="25"/>
  <c r="U86" i="25"/>
  <c r="T86" i="25"/>
  <c r="O86" i="25"/>
  <c r="N86" i="25"/>
  <c r="J86" i="25"/>
  <c r="I86" i="25"/>
  <c r="E86" i="25"/>
  <c r="K86" i="25" s="1"/>
  <c r="D86" i="25"/>
  <c r="C86" i="25"/>
  <c r="B86" i="25"/>
  <c r="Y86" i="25" s="1"/>
  <c r="AE85" i="25"/>
  <c r="AD85" i="25"/>
  <c r="W85" i="25"/>
  <c r="V85" i="25"/>
  <c r="U85" i="25"/>
  <c r="T85" i="25"/>
  <c r="P85" i="25"/>
  <c r="O85" i="25"/>
  <c r="N85" i="25"/>
  <c r="M85" i="25"/>
  <c r="K85" i="25"/>
  <c r="J85" i="25"/>
  <c r="I85" i="25"/>
  <c r="H85" i="25"/>
  <c r="E85" i="25"/>
  <c r="F85" i="25" s="1"/>
  <c r="L85" i="25" s="1"/>
  <c r="D85" i="25"/>
  <c r="C85" i="25"/>
  <c r="B85" i="25"/>
  <c r="Y85" i="25" s="1"/>
  <c r="AE84" i="25"/>
  <c r="AD84" i="25"/>
  <c r="W84" i="25"/>
  <c r="V84" i="25"/>
  <c r="U84" i="25"/>
  <c r="T84" i="25"/>
  <c r="O84" i="25"/>
  <c r="J84" i="25"/>
  <c r="E84" i="25"/>
  <c r="K84" i="25" s="1"/>
  <c r="D84" i="25"/>
  <c r="C84" i="25"/>
  <c r="B84" i="25"/>
  <c r="Y84" i="25" s="1"/>
  <c r="AE83" i="25"/>
  <c r="AD83" i="25"/>
  <c r="W83" i="25"/>
  <c r="V83" i="25"/>
  <c r="U83" i="25"/>
  <c r="T83" i="25"/>
  <c r="O83" i="25"/>
  <c r="N83" i="25"/>
  <c r="J83" i="25"/>
  <c r="I83" i="25"/>
  <c r="E83" i="25"/>
  <c r="H83" i="25" s="1"/>
  <c r="D83" i="25"/>
  <c r="C83" i="25"/>
  <c r="B83" i="25"/>
  <c r="Y83" i="25" s="1"/>
  <c r="AE82" i="25"/>
  <c r="AD82" i="25"/>
  <c r="W82" i="25"/>
  <c r="V82" i="25"/>
  <c r="U82" i="25"/>
  <c r="T82" i="25"/>
  <c r="O82" i="25"/>
  <c r="J82" i="25"/>
  <c r="E82" i="25"/>
  <c r="K82" i="25" s="1"/>
  <c r="D82" i="25"/>
  <c r="C82" i="25"/>
  <c r="B82" i="25"/>
  <c r="Y82" i="25" s="1"/>
  <c r="AE81" i="25"/>
  <c r="AD81" i="25"/>
  <c r="W81" i="25"/>
  <c r="V81" i="25"/>
  <c r="U81" i="25"/>
  <c r="T81" i="25"/>
  <c r="O81" i="25"/>
  <c r="J81" i="25"/>
  <c r="E81" i="25"/>
  <c r="K81" i="25" s="1"/>
  <c r="D81" i="25"/>
  <c r="C81" i="25"/>
  <c r="B81" i="25"/>
  <c r="Y81" i="25" s="1"/>
  <c r="AE80" i="25"/>
  <c r="AD80" i="25"/>
  <c r="W80" i="25"/>
  <c r="V80" i="25"/>
  <c r="U80" i="25"/>
  <c r="T80" i="25"/>
  <c r="O80" i="25"/>
  <c r="J80" i="25"/>
  <c r="E80" i="25"/>
  <c r="I80" i="25" s="1"/>
  <c r="D80" i="25"/>
  <c r="C80" i="25"/>
  <c r="B80" i="25"/>
  <c r="Y80" i="25" s="1"/>
  <c r="AE79" i="25"/>
  <c r="AD79" i="25"/>
  <c r="W79" i="25"/>
  <c r="V79" i="25"/>
  <c r="U79" i="25"/>
  <c r="T79" i="25"/>
  <c r="O79" i="25"/>
  <c r="J79" i="25"/>
  <c r="E79" i="25"/>
  <c r="K79" i="25" s="1"/>
  <c r="D79" i="25"/>
  <c r="C79" i="25"/>
  <c r="B79" i="25"/>
  <c r="Y79" i="25" s="1"/>
  <c r="AE78" i="25"/>
  <c r="AD78" i="25"/>
  <c r="W78" i="25"/>
  <c r="V78" i="25"/>
  <c r="U78" i="25"/>
  <c r="T78" i="25"/>
  <c r="O78" i="25"/>
  <c r="J78" i="25"/>
  <c r="E78" i="25"/>
  <c r="K78" i="25" s="1"/>
  <c r="D78" i="25"/>
  <c r="C78" i="25"/>
  <c r="B78" i="25"/>
  <c r="Y78" i="25" s="1"/>
  <c r="A78" i="25"/>
  <c r="AE76" i="25"/>
  <c r="AD76" i="25"/>
  <c r="W76" i="25"/>
  <c r="V76" i="25"/>
  <c r="U76" i="25"/>
  <c r="T76" i="25"/>
  <c r="O76" i="25"/>
  <c r="N76" i="25"/>
  <c r="J76" i="25"/>
  <c r="I76" i="25"/>
  <c r="E76" i="25"/>
  <c r="K76" i="25" s="1"/>
  <c r="D76" i="25"/>
  <c r="C76" i="25"/>
  <c r="B76" i="25"/>
  <c r="Y76" i="25" s="1"/>
  <c r="AE75" i="25"/>
  <c r="AD75" i="25"/>
  <c r="W75" i="25"/>
  <c r="V75" i="25"/>
  <c r="U75" i="25"/>
  <c r="T75" i="25"/>
  <c r="P75" i="25"/>
  <c r="O75" i="25"/>
  <c r="N75" i="25"/>
  <c r="M75" i="25"/>
  <c r="K75" i="25"/>
  <c r="J75" i="25"/>
  <c r="I75" i="25"/>
  <c r="H75" i="25"/>
  <c r="E75" i="25"/>
  <c r="G75" i="25" s="1"/>
  <c r="D75" i="25"/>
  <c r="C75" i="25"/>
  <c r="B75" i="25"/>
  <c r="Y75" i="25" s="1"/>
  <c r="AE74" i="25"/>
  <c r="AD74" i="25"/>
  <c r="W74" i="25"/>
  <c r="V74" i="25"/>
  <c r="U74" i="25"/>
  <c r="T74" i="25"/>
  <c r="O74" i="25"/>
  <c r="J74" i="25"/>
  <c r="E74" i="25"/>
  <c r="H74" i="25" s="1"/>
  <c r="D74" i="25"/>
  <c r="C74" i="25"/>
  <c r="B74" i="25"/>
  <c r="Y74" i="25" s="1"/>
  <c r="AE73" i="25"/>
  <c r="AD73" i="25"/>
  <c r="W73" i="25"/>
  <c r="V73" i="25"/>
  <c r="U73" i="25"/>
  <c r="T73" i="25"/>
  <c r="O73" i="25"/>
  <c r="N73" i="25"/>
  <c r="J73" i="25"/>
  <c r="I73" i="25"/>
  <c r="E73" i="25"/>
  <c r="G73" i="25" s="1"/>
  <c r="D73" i="25"/>
  <c r="C73" i="25"/>
  <c r="B73" i="25"/>
  <c r="Y73" i="25" s="1"/>
  <c r="AE72" i="25"/>
  <c r="AD72" i="25"/>
  <c r="W72" i="25"/>
  <c r="V72" i="25"/>
  <c r="U72" i="25"/>
  <c r="T72" i="25"/>
  <c r="O72" i="25"/>
  <c r="J72" i="25"/>
  <c r="E72" i="25"/>
  <c r="F72" i="25" s="1"/>
  <c r="M72" i="25" s="1"/>
  <c r="D72" i="25"/>
  <c r="C72" i="25"/>
  <c r="B72" i="25"/>
  <c r="Y72" i="25" s="1"/>
  <c r="AE71" i="25"/>
  <c r="AD71" i="25"/>
  <c r="W71" i="25"/>
  <c r="V71" i="25"/>
  <c r="U71" i="25"/>
  <c r="T71" i="25"/>
  <c r="O71" i="25"/>
  <c r="J71" i="25"/>
  <c r="E71" i="25"/>
  <c r="G71" i="25" s="1"/>
  <c r="D71" i="25"/>
  <c r="C71" i="25"/>
  <c r="B71" i="25"/>
  <c r="Y71" i="25" s="1"/>
  <c r="AE70" i="25"/>
  <c r="AD70" i="25"/>
  <c r="W70" i="25"/>
  <c r="V70" i="25"/>
  <c r="U70" i="25"/>
  <c r="T70" i="25"/>
  <c r="O70" i="25"/>
  <c r="J70" i="25"/>
  <c r="E70" i="25"/>
  <c r="G70" i="25" s="1"/>
  <c r="D70" i="25"/>
  <c r="C70" i="25"/>
  <c r="B70" i="25"/>
  <c r="Y70" i="25" s="1"/>
  <c r="AE69" i="25"/>
  <c r="AD69" i="25"/>
  <c r="W69" i="25"/>
  <c r="V69" i="25"/>
  <c r="U69" i="25"/>
  <c r="T69" i="25"/>
  <c r="O69" i="25"/>
  <c r="J69" i="25"/>
  <c r="E69" i="25"/>
  <c r="G69" i="25" s="1"/>
  <c r="D69" i="25"/>
  <c r="C69" i="25"/>
  <c r="B69" i="25"/>
  <c r="Y69" i="25" s="1"/>
  <c r="AE68" i="25"/>
  <c r="AD68" i="25"/>
  <c r="W68" i="25"/>
  <c r="V68" i="25"/>
  <c r="U68" i="25"/>
  <c r="T68" i="25"/>
  <c r="O68" i="25"/>
  <c r="J68" i="25"/>
  <c r="E68" i="25"/>
  <c r="D68" i="25"/>
  <c r="C68" i="25"/>
  <c r="B68" i="25"/>
  <c r="Y68" i="25" s="1"/>
  <c r="A68" i="25"/>
  <c r="AE66" i="25"/>
  <c r="AD66" i="25"/>
  <c r="W66" i="25"/>
  <c r="V66" i="25"/>
  <c r="U66" i="25"/>
  <c r="T66" i="25"/>
  <c r="O66" i="25"/>
  <c r="N66" i="25"/>
  <c r="J66" i="25"/>
  <c r="I66" i="25"/>
  <c r="E66" i="25"/>
  <c r="H66" i="25" s="1"/>
  <c r="D66" i="25"/>
  <c r="C66" i="25"/>
  <c r="B66" i="25"/>
  <c r="Y66" i="25" s="1"/>
  <c r="AE65" i="25"/>
  <c r="AD65" i="25"/>
  <c r="W65" i="25"/>
  <c r="V65" i="25"/>
  <c r="U65" i="25"/>
  <c r="T65" i="25"/>
  <c r="P65" i="25"/>
  <c r="O65" i="25"/>
  <c r="N65" i="25"/>
  <c r="M65" i="25"/>
  <c r="K65" i="25"/>
  <c r="J65" i="25"/>
  <c r="I65" i="25"/>
  <c r="H65" i="25"/>
  <c r="E65" i="25"/>
  <c r="G65" i="25" s="1"/>
  <c r="D65" i="25"/>
  <c r="C65" i="25"/>
  <c r="B65" i="25"/>
  <c r="Y65" i="25" s="1"/>
  <c r="AE64" i="25"/>
  <c r="AD64" i="25"/>
  <c r="W64" i="25"/>
  <c r="V64" i="25"/>
  <c r="U64" i="25"/>
  <c r="T64" i="25"/>
  <c r="O64" i="25"/>
  <c r="J64" i="25"/>
  <c r="E64" i="25"/>
  <c r="H64" i="25" s="1"/>
  <c r="D64" i="25"/>
  <c r="C64" i="25"/>
  <c r="B64" i="25"/>
  <c r="Y64" i="25" s="1"/>
  <c r="AE63" i="25"/>
  <c r="AD63" i="25"/>
  <c r="W63" i="25"/>
  <c r="V63" i="25"/>
  <c r="U63" i="25"/>
  <c r="T63" i="25"/>
  <c r="O63" i="25"/>
  <c r="N63" i="25"/>
  <c r="J63" i="25"/>
  <c r="I63" i="25"/>
  <c r="E63" i="25"/>
  <c r="K63" i="25" s="1"/>
  <c r="D63" i="25"/>
  <c r="C63" i="25"/>
  <c r="B63" i="25"/>
  <c r="Y63" i="25" s="1"/>
  <c r="AE62" i="25"/>
  <c r="AD62" i="25"/>
  <c r="W62" i="25"/>
  <c r="V62" i="25"/>
  <c r="U62" i="25"/>
  <c r="T62" i="25"/>
  <c r="O62" i="25"/>
  <c r="J62" i="25"/>
  <c r="E62" i="25"/>
  <c r="H62" i="25" s="1"/>
  <c r="D62" i="25"/>
  <c r="C62" i="25"/>
  <c r="B62" i="25"/>
  <c r="Y62" i="25" s="1"/>
  <c r="AE61" i="25"/>
  <c r="AD61" i="25"/>
  <c r="W61" i="25"/>
  <c r="V61" i="25"/>
  <c r="U61" i="25"/>
  <c r="T61" i="25"/>
  <c r="O61" i="25"/>
  <c r="J61" i="25"/>
  <c r="E61" i="25"/>
  <c r="K61" i="25" s="1"/>
  <c r="D61" i="25"/>
  <c r="C61" i="25"/>
  <c r="B61" i="25"/>
  <c r="Y61" i="25" s="1"/>
  <c r="AE60" i="25"/>
  <c r="AD60" i="25"/>
  <c r="W60" i="25"/>
  <c r="V60" i="25"/>
  <c r="U60" i="25"/>
  <c r="T60" i="25"/>
  <c r="O60" i="25"/>
  <c r="J60" i="25"/>
  <c r="E60" i="25"/>
  <c r="H60" i="25" s="1"/>
  <c r="D60" i="25"/>
  <c r="C60" i="25"/>
  <c r="B60" i="25"/>
  <c r="Y60" i="25" s="1"/>
  <c r="AE59" i="25"/>
  <c r="AD59" i="25"/>
  <c r="W59" i="25"/>
  <c r="V59" i="25"/>
  <c r="U59" i="25"/>
  <c r="T59" i="25"/>
  <c r="O59" i="25"/>
  <c r="J59" i="25"/>
  <c r="E59" i="25"/>
  <c r="K59" i="25" s="1"/>
  <c r="D59" i="25"/>
  <c r="C59" i="25"/>
  <c r="B59" i="25"/>
  <c r="Y59" i="25" s="1"/>
  <c r="AE58" i="25"/>
  <c r="AD58" i="25"/>
  <c r="W58" i="25"/>
  <c r="V58" i="25"/>
  <c r="U58" i="25"/>
  <c r="T58" i="25"/>
  <c r="O58" i="25"/>
  <c r="J58" i="25"/>
  <c r="E58" i="25"/>
  <c r="H58" i="25" s="1"/>
  <c r="D58" i="25"/>
  <c r="C58" i="25"/>
  <c r="B58" i="25"/>
  <c r="Y58" i="25" s="1"/>
  <c r="A58" i="25"/>
  <c r="AE56" i="25"/>
  <c r="AD56" i="25"/>
  <c r="W56" i="25"/>
  <c r="V56" i="25"/>
  <c r="U56" i="25"/>
  <c r="T56" i="25"/>
  <c r="E56" i="25"/>
  <c r="D56" i="25"/>
  <c r="C56" i="25"/>
  <c r="B56" i="25"/>
  <c r="Y56" i="25" s="1"/>
  <c r="AE55" i="25"/>
  <c r="AD55" i="25"/>
  <c r="W55" i="25"/>
  <c r="V55" i="25"/>
  <c r="U55" i="25"/>
  <c r="T55" i="25"/>
  <c r="P55" i="25"/>
  <c r="O55" i="25"/>
  <c r="N55" i="25"/>
  <c r="M55" i="25"/>
  <c r="K55" i="25"/>
  <c r="J55" i="25"/>
  <c r="I55" i="25"/>
  <c r="H55" i="25"/>
  <c r="E55" i="25"/>
  <c r="G55" i="25" s="1"/>
  <c r="D55" i="25"/>
  <c r="C55" i="25"/>
  <c r="B55" i="25"/>
  <c r="Y55" i="25" s="1"/>
  <c r="AE54" i="25"/>
  <c r="AD54" i="25"/>
  <c r="W54" i="25"/>
  <c r="V54" i="25"/>
  <c r="U54" i="25"/>
  <c r="T54" i="25"/>
  <c r="E54" i="25"/>
  <c r="I54" i="25" s="1"/>
  <c r="D54" i="25"/>
  <c r="C54" i="25"/>
  <c r="B54" i="25"/>
  <c r="Y54" i="25" s="1"/>
  <c r="AE53" i="25"/>
  <c r="AD53" i="25"/>
  <c r="W53" i="25"/>
  <c r="V53" i="25"/>
  <c r="U53" i="25"/>
  <c r="T53" i="25"/>
  <c r="O53" i="25"/>
  <c r="N53" i="25"/>
  <c r="M53" i="25"/>
  <c r="J53" i="25"/>
  <c r="I53" i="25"/>
  <c r="H53" i="25"/>
  <c r="E53" i="25"/>
  <c r="D53" i="25"/>
  <c r="C53" i="25"/>
  <c r="B53" i="25"/>
  <c r="Y53" i="25" s="1"/>
  <c r="AE52" i="25"/>
  <c r="AD52" i="25"/>
  <c r="W52" i="25"/>
  <c r="V52" i="25"/>
  <c r="U52" i="25"/>
  <c r="T52" i="25"/>
  <c r="E52" i="25"/>
  <c r="H52" i="25" s="1"/>
  <c r="D52" i="25"/>
  <c r="C52" i="25"/>
  <c r="B52" i="25"/>
  <c r="Y52" i="25" s="1"/>
  <c r="AE51" i="25"/>
  <c r="AD51" i="25"/>
  <c r="W51" i="25"/>
  <c r="V51" i="25"/>
  <c r="U51" i="25"/>
  <c r="T51" i="25"/>
  <c r="E51" i="25"/>
  <c r="D51" i="25"/>
  <c r="C51" i="25"/>
  <c r="B51" i="25"/>
  <c r="Y51" i="25" s="1"/>
  <c r="AE50" i="25"/>
  <c r="AD50" i="25"/>
  <c r="W50" i="25"/>
  <c r="V50" i="25"/>
  <c r="U50" i="25"/>
  <c r="T50" i="25"/>
  <c r="E50" i="25"/>
  <c r="F50" i="25" s="1"/>
  <c r="P50" i="25" s="1"/>
  <c r="D50" i="25"/>
  <c r="C50" i="25"/>
  <c r="B50" i="25"/>
  <c r="AE49" i="25"/>
  <c r="AD49" i="25"/>
  <c r="W49" i="25"/>
  <c r="V49" i="25"/>
  <c r="U49" i="25"/>
  <c r="T49" i="25"/>
  <c r="E49" i="25"/>
  <c r="J49" i="25" s="1"/>
  <c r="D49" i="25"/>
  <c r="C49" i="25"/>
  <c r="B49" i="25"/>
  <c r="Y49" i="25" s="1"/>
  <c r="AE48" i="25"/>
  <c r="AD48" i="25"/>
  <c r="W48" i="25"/>
  <c r="V48" i="25"/>
  <c r="U48" i="25"/>
  <c r="T48" i="25"/>
  <c r="E48" i="25"/>
  <c r="D48" i="25"/>
  <c r="C48" i="25"/>
  <c r="B48" i="25"/>
  <c r="Y48" i="25" s="1"/>
  <c r="A48" i="25"/>
  <c r="AE46" i="25"/>
  <c r="AD46" i="25"/>
  <c r="W46" i="25"/>
  <c r="V46" i="25"/>
  <c r="U46" i="25"/>
  <c r="T46" i="25"/>
  <c r="E46" i="25"/>
  <c r="D46" i="25"/>
  <c r="C46" i="25"/>
  <c r="B46" i="25"/>
  <c r="Y46" i="25" s="1"/>
  <c r="AE45" i="25"/>
  <c r="AD45" i="25"/>
  <c r="W45" i="25"/>
  <c r="V45" i="25"/>
  <c r="U45" i="25"/>
  <c r="T45" i="25"/>
  <c r="P45" i="25"/>
  <c r="O45" i="25"/>
  <c r="N45" i="25"/>
  <c r="M45" i="25"/>
  <c r="K45" i="25"/>
  <c r="J45" i="25"/>
  <c r="I45" i="25"/>
  <c r="H45" i="25"/>
  <c r="E45" i="25"/>
  <c r="G45" i="25" s="1"/>
  <c r="D45" i="25"/>
  <c r="C45" i="25"/>
  <c r="B45" i="25"/>
  <c r="Y45" i="25" s="1"/>
  <c r="AE44" i="25"/>
  <c r="AD44" i="25"/>
  <c r="W44" i="25"/>
  <c r="V44" i="25"/>
  <c r="U44" i="25"/>
  <c r="T44" i="25"/>
  <c r="E44" i="25"/>
  <c r="K44" i="25" s="1"/>
  <c r="D44" i="25"/>
  <c r="C44" i="25"/>
  <c r="B44" i="25"/>
  <c r="Y44" i="25" s="1"/>
  <c r="AE43" i="25"/>
  <c r="AD43" i="25"/>
  <c r="W43" i="25"/>
  <c r="V43" i="25"/>
  <c r="U43" i="25"/>
  <c r="T43" i="25"/>
  <c r="O43" i="25"/>
  <c r="N43" i="25"/>
  <c r="M43" i="25"/>
  <c r="J43" i="25"/>
  <c r="I43" i="25"/>
  <c r="H43" i="25"/>
  <c r="E43" i="25"/>
  <c r="G43" i="25" s="1"/>
  <c r="D43" i="25"/>
  <c r="C43" i="25"/>
  <c r="B43" i="25"/>
  <c r="Y43" i="25" s="1"/>
  <c r="AE42" i="25"/>
  <c r="AD42" i="25"/>
  <c r="W42" i="25"/>
  <c r="V42" i="25"/>
  <c r="U42" i="25"/>
  <c r="T42" i="25"/>
  <c r="E42" i="25"/>
  <c r="F42" i="25" s="1"/>
  <c r="D42" i="25"/>
  <c r="C42" i="25"/>
  <c r="B42" i="25"/>
  <c r="Y42" i="25" s="1"/>
  <c r="AE41" i="25"/>
  <c r="AD41" i="25"/>
  <c r="W41" i="25"/>
  <c r="V41" i="25"/>
  <c r="U41" i="25"/>
  <c r="T41" i="25"/>
  <c r="E41" i="25"/>
  <c r="G41" i="25" s="1"/>
  <c r="D41" i="25"/>
  <c r="C41" i="25"/>
  <c r="B41" i="25"/>
  <c r="Y41" i="25" s="1"/>
  <c r="AE40" i="25"/>
  <c r="AD40" i="25"/>
  <c r="W40" i="25"/>
  <c r="V40" i="25"/>
  <c r="U40" i="25"/>
  <c r="T40" i="25"/>
  <c r="E40" i="25"/>
  <c r="F40" i="25" s="1"/>
  <c r="O40" i="25" s="1"/>
  <c r="D40" i="25"/>
  <c r="C40" i="25"/>
  <c r="B40" i="25"/>
  <c r="Y40" i="25" s="1"/>
  <c r="AE39" i="25"/>
  <c r="AD39" i="25"/>
  <c r="W39" i="25"/>
  <c r="V39" i="25"/>
  <c r="U39" i="25"/>
  <c r="T39" i="25"/>
  <c r="E39" i="25"/>
  <c r="I39" i="25" s="1"/>
  <c r="D39" i="25"/>
  <c r="C39" i="25"/>
  <c r="B39" i="25"/>
  <c r="Y39" i="25" s="1"/>
  <c r="AE38" i="25"/>
  <c r="AD38" i="25"/>
  <c r="W38" i="25"/>
  <c r="V38" i="25"/>
  <c r="U38" i="25"/>
  <c r="T38" i="25"/>
  <c r="O38" i="25"/>
  <c r="N38" i="25"/>
  <c r="J38" i="25"/>
  <c r="I38" i="25"/>
  <c r="E38" i="25"/>
  <c r="H38" i="25" s="1"/>
  <c r="D38" i="25"/>
  <c r="C38" i="25"/>
  <c r="B38" i="25"/>
  <c r="Y38" i="25" s="1"/>
  <c r="A38" i="25"/>
  <c r="AE36" i="25"/>
  <c r="AD36" i="25"/>
  <c r="W36" i="25"/>
  <c r="V36" i="25"/>
  <c r="U36" i="25"/>
  <c r="T36" i="25"/>
  <c r="E36" i="25"/>
  <c r="G36" i="25" s="1"/>
  <c r="D36" i="25"/>
  <c r="C36" i="25"/>
  <c r="B36" i="25"/>
  <c r="Y36" i="25" s="1"/>
  <c r="AE35" i="25"/>
  <c r="AD35" i="25"/>
  <c r="W35" i="25"/>
  <c r="V35" i="25"/>
  <c r="U35" i="25"/>
  <c r="T35" i="25"/>
  <c r="P35" i="25"/>
  <c r="O35" i="25"/>
  <c r="N35" i="25"/>
  <c r="M35" i="25"/>
  <c r="K35" i="25"/>
  <c r="J35" i="25"/>
  <c r="I35" i="25"/>
  <c r="H35" i="25"/>
  <c r="E35" i="25"/>
  <c r="F35" i="25" s="1"/>
  <c r="L35" i="25" s="1"/>
  <c r="D35" i="25"/>
  <c r="C35" i="25"/>
  <c r="B35" i="25"/>
  <c r="Y35" i="25" s="1"/>
  <c r="AE34" i="25"/>
  <c r="AD34" i="25"/>
  <c r="W34" i="25"/>
  <c r="V34" i="25"/>
  <c r="U34" i="25"/>
  <c r="T34" i="25"/>
  <c r="E34" i="25"/>
  <c r="G34" i="25" s="1"/>
  <c r="D34" i="25"/>
  <c r="C34" i="25"/>
  <c r="B34" i="25"/>
  <c r="Y34" i="25" s="1"/>
  <c r="AE33" i="25"/>
  <c r="AD33" i="25"/>
  <c r="W33" i="25"/>
  <c r="V33" i="25"/>
  <c r="U33" i="25"/>
  <c r="T33" i="25"/>
  <c r="O33" i="25"/>
  <c r="N33" i="25"/>
  <c r="M33" i="25"/>
  <c r="J33" i="25"/>
  <c r="I33" i="25"/>
  <c r="H33" i="25"/>
  <c r="E33" i="25"/>
  <c r="K33" i="25" s="1"/>
  <c r="D33" i="25"/>
  <c r="C33" i="25"/>
  <c r="B33" i="25"/>
  <c r="Y33" i="25" s="1"/>
  <c r="AE32" i="25"/>
  <c r="AD32" i="25"/>
  <c r="W32" i="25"/>
  <c r="V32" i="25"/>
  <c r="U32" i="25"/>
  <c r="T32" i="25"/>
  <c r="E32" i="25"/>
  <c r="G32" i="25" s="1"/>
  <c r="D32" i="25"/>
  <c r="C32" i="25"/>
  <c r="B32" i="25"/>
  <c r="Y32" i="25" s="1"/>
  <c r="AE31" i="25"/>
  <c r="AD31" i="25"/>
  <c r="W31" i="25"/>
  <c r="V31" i="25"/>
  <c r="U31" i="25"/>
  <c r="T31" i="25"/>
  <c r="E31" i="25"/>
  <c r="F31" i="25" s="1"/>
  <c r="M31" i="25" s="1"/>
  <c r="D31" i="25"/>
  <c r="C31" i="25"/>
  <c r="B31" i="25"/>
  <c r="Y31" i="25" s="1"/>
  <c r="AE30" i="25"/>
  <c r="AD30" i="25"/>
  <c r="W30" i="25"/>
  <c r="V30" i="25"/>
  <c r="U30" i="25"/>
  <c r="T30" i="25"/>
  <c r="E30" i="25"/>
  <c r="G30" i="25" s="1"/>
  <c r="D30" i="25"/>
  <c r="C30" i="25"/>
  <c r="B30" i="25"/>
  <c r="Y30" i="25" s="1"/>
  <c r="AE29" i="25"/>
  <c r="AD29" i="25"/>
  <c r="W29" i="25"/>
  <c r="V29" i="25"/>
  <c r="U29" i="25"/>
  <c r="T29" i="25"/>
  <c r="E29" i="25"/>
  <c r="F29" i="25" s="1"/>
  <c r="M29" i="25" s="1"/>
  <c r="D29" i="25"/>
  <c r="C29" i="25"/>
  <c r="B29" i="25"/>
  <c r="Y29" i="25" s="1"/>
  <c r="AE28" i="25"/>
  <c r="AD28" i="25"/>
  <c r="W28" i="25"/>
  <c r="V28" i="25"/>
  <c r="U28" i="25"/>
  <c r="T28" i="25"/>
  <c r="O28" i="25"/>
  <c r="N28" i="25"/>
  <c r="J28" i="25"/>
  <c r="I28" i="25"/>
  <c r="E28" i="25"/>
  <c r="G28" i="25" s="1"/>
  <c r="D28" i="25"/>
  <c r="C28" i="25"/>
  <c r="B28" i="25"/>
  <c r="Y28" i="25" s="1"/>
  <c r="A28" i="25"/>
  <c r="AE26" i="25"/>
  <c r="AD26" i="25"/>
  <c r="W26" i="25"/>
  <c r="V26" i="25"/>
  <c r="U26" i="25"/>
  <c r="T26" i="25"/>
  <c r="E26" i="25"/>
  <c r="F26" i="25" s="1"/>
  <c r="D26" i="25"/>
  <c r="C26" i="25"/>
  <c r="B26" i="25"/>
  <c r="Y26" i="25" s="1"/>
  <c r="AE25" i="25"/>
  <c r="AD25" i="25"/>
  <c r="W25" i="25"/>
  <c r="V25" i="25"/>
  <c r="U25" i="25"/>
  <c r="T25" i="25"/>
  <c r="P25" i="25"/>
  <c r="O25" i="25"/>
  <c r="N25" i="25"/>
  <c r="M25" i="25"/>
  <c r="K25" i="25"/>
  <c r="J25" i="25"/>
  <c r="I25" i="25"/>
  <c r="H25" i="25"/>
  <c r="E25" i="25"/>
  <c r="G25" i="25" s="1"/>
  <c r="D25" i="25"/>
  <c r="C25" i="25"/>
  <c r="B25" i="25"/>
  <c r="Y25" i="25" s="1"/>
  <c r="AE24" i="25"/>
  <c r="AD24" i="25"/>
  <c r="W24" i="25"/>
  <c r="V24" i="25"/>
  <c r="U24" i="25"/>
  <c r="T24" i="25"/>
  <c r="E24" i="25"/>
  <c r="D24" i="25"/>
  <c r="C24" i="25"/>
  <c r="B24" i="25"/>
  <c r="Y24" i="25" s="1"/>
  <c r="AE23" i="25"/>
  <c r="AD23" i="25"/>
  <c r="W23" i="25"/>
  <c r="V23" i="25"/>
  <c r="U23" i="25"/>
  <c r="T23" i="25"/>
  <c r="E23" i="25"/>
  <c r="H23" i="25" s="1"/>
  <c r="D23" i="25"/>
  <c r="C23" i="25"/>
  <c r="B23" i="25"/>
  <c r="Y23" i="25" s="1"/>
  <c r="AE22" i="25"/>
  <c r="AD22" i="25"/>
  <c r="W22" i="25"/>
  <c r="V22" i="25"/>
  <c r="U22" i="25"/>
  <c r="T22" i="25"/>
  <c r="E22" i="25"/>
  <c r="D22" i="25"/>
  <c r="C22" i="25"/>
  <c r="B22" i="25"/>
  <c r="Y22" i="25" s="1"/>
  <c r="AE21" i="25"/>
  <c r="AD21" i="25"/>
  <c r="W21" i="25"/>
  <c r="V21" i="25"/>
  <c r="U21" i="25"/>
  <c r="T21" i="25"/>
  <c r="E21" i="25"/>
  <c r="H21" i="25" s="1"/>
  <c r="D21" i="25"/>
  <c r="C21" i="25"/>
  <c r="B21" i="25"/>
  <c r="Y21" i="25" s="1"/>
  <c r="AE20" i="25"/>
  <c r="AD20" i="25"/>
  <c r="W20" i="25"/>
  <c r="V20" i="25"/>
  <c r="U20" i="25"/>
  <c r="T20" i="25"/>
  <c r="E20" i="25"/>
  <c r="J20" i="25" s="1"/>
  <c r="D20" i="25"/>
  <c r="C20" i="25"/>
  <c r="B20" i="25"/>
  <c r="Y20" i="25" s="1"/>
  <c r="AE19" i="25"/>
  <c r="AD19" i="25"/>
  <c r="W19" i="25"/>
  <c r="V19" i="25"/>
  <c r="U19" i="25"/>
  <c r="T19" i="25"/>
  <c r="E19" i="25"/>
  <c r="H19" i="25" s="1"/>
  <c r="D19" i="25"/>
  <c r="C19" i="25"/>
  <c r="B19" i="25"/>
  <c r="Y19" i="25" s="1"/>
  <c r="C18" i="25"/>
  <c r="B18" i="25"/>
  <c r="Y18" i="25" s="1"/>
  <c r="A18" i="25"/>
  <c r="AE16" i="25"/>
  <c r="AD16" i="25"/>
  <c r="W16" i="25"/>
  <c r="V16" i="25"/>
  <c r="U16" i="25"/>
  <c r="T16" i="25"/>
  <c r="E16" i="25"/>
  <c r="D16" i="25"/>
  <c r="C16" i="25"/>
  <c r="B16" i="25"/>
  <c r="Y16" i="25" s="1"/>
  <c r="AE15" i="25"/>
  <c r="AD15" i="25"/>
  <c r="W15" i="25"/>
  <c r="V15" i="25"/>
  <c r="U15" i="25"/>
  <c r="T15" i="25"/>
  <c r="P15" i="25"/>
  <c r="O15" i="25"/>
  <c r="N15" i="25"/>
  <c r="M15" i="25"/>
  <c r="K15" i="25"/>
  <c r="J15" i="25"/>
  <c r="I15" i="25"/>
  <c r="H15" i="25"/>
  <c r="E15" i="25"/>
  <c r="F15" i="25" s="1"/>
  <c r="L15" i="25" s="1"/>
  <c r="D15" i="25"/>
  <c r="C15" i="25"/>
  <c r="B15" i="25"/>
  <c r="Y15" i="25" s="1"/>
  <c r="AE14" i="25"/>
  <c r="AD14" i="25"/>
  <c r="W14" i="25"/>
  <c r="V14" i="25"/>
  <c r="U14" i="25"/>
  <c r="T14" i="25"/>
  <c r="E14" i="25"/>
  <c r="I14" i="25" s="1"/>
  <c r="D14" i="25"/>
  <c r="C14" i="25"/>
  <c r="B14" i="25"/>
  <c r="Y14" i="25" s="1"/>
  <c r="AE13" i="25"/>
  <c r="AD13" i="25"/>
  <c r="W13" i="25"/>
  <c r="V13" i="25"/>
  <c r="U13" i="25"/>
  <c r="T13" i="25"/>
  <c r="E13" i="25"/>
  <c r="K13" i="25" s="1"/>
  <c r="D13" i="25"/>
  <c r="C13" i="25"/>
  <c r="B13" i="25"/>
  <c r="Y13" i="25" s="1"/>
  <c r="AE12" i="25"/>
  <c r="AD12" i="25"/>
  <c r="W12" i="25"/>
  <c r="V12" i="25"/>
  <c r="U12" i="25"/>
  <c r="T12" i="25"/>
  <c r="E12" i="25"/>
  <c r="I12" i="25" s="1"/>
  <c r="D12" i="25"/>
  <c r="C12" i="25"/>
  <c r="B12" i="25"/>
  <c r="Y12" i="25" s="1"/>
  <c r="AE11" i="25"/>
  <c r="AD11" i="25"/>
  <c r="W11" i="25"/>
  <c r="V11" i="25"/>
  <c r="U11" i="25"/>
  <c r="T11" i="25"/>
  <c r="E11" i="25"/>
  <c r="J11" i="25" s="1"/>
  <c r="D11" i="25"/>
  <c r="C11" i="25"/>
  <c r="B11" i="25"/>
  <c r="Y11" i="25" s="1"/>
  <c r="AE10" i="25"/>
  <c r="AD10" i="25"/>
  <c r="W10" i="25"/>
  <c r="V10" i="25"/>
  <c r="U10" i="25"/>
  <c r="T10" i="25"/>
  <c r="E10" i="25"/>
  <c r="I10" i="25" s="1"/>
  <c r="D10" i="25"/>
  <c r="C10" i="25"/>
  <c r="B10" i="25"/>
  <c r="Y10" i="25" s="1"/>
  <c r="AE9" i="25"/>
  <c r="AD9" i="25"/>
  <c r="W9" i="25"/>
  <c r="V9" i="25"/>
  <c r="U9" i="25"/>
  <c r="T9" i="25"/>
  <c r="E9" i="25"/>
  <c r="H9" i="25" s="1"/>
  <c r="D9" i="25"/>
  <c r="C9" i="25"/>
  <c r="B9" i="25"/>
  <c r="Y9" i="25" s="1"/>
  <c r="AE8" i="25"/>
  <c r="AD8" i="25"/>
  <c r="W8" i="25"/>
  <c r="V8" i="25"/>
  <c r="U8" i="25"/>
  <c r="T8" i="25"/>
  <c r="E8" i="25"/>
  <c r="I8" i="25" s="1"/>
  <c r="D8" i="25"/>
  <c r="C8" i="25"/>
  <c r="B8" i="25"/>
  <c r="Y8" i="25" s="1"/>
  <c r="A8" i="25"/>
  <c r="Y50" i="25"/>
  <c r="X51" i="27" l="1"/>
  <c r="X56" i="27"/>
  <c r="X20" i="27"/>
  <c r="X21" i="27"/>
  <c r="F23" i="27"/>
  <c r="L23" i="27" s="1"/>
  <c r="Q23" i="27" s="1"/>
  <c r="R23" i="27" s="1"/>
  <c r="S23" i="27" s="1"/>
  <c r="X42" i="27"/>
  <c r="X35" i="27"/>
  <c r="F73" i="27"/>
  <c r="L73" i="27" s="1"/>
  <c r="X72" i="27"/>
  <c r="X15" i="27"/>
  <c r="X29" i="27"/>
  <c r="X58" i="27"/>
  <c r="X14" i="27"/>
  <c r="X22" i="27"/>
  <c r="X37" i="27"/>
  <c r="X52" i="27"/>
  <c r="X64" i="27"/>
  <c r="X79" i="27"/>
  <c r="X8" i="27"/>
  <c r="F52" i="27"/>
  <c r="M52" i="27" s="1"/>
  <c r="X33" i="27"/>
  <c r="X47" i="27"/>
  <c r="X54" i="27"/>
  <c r="X69" i="27"/>
  <c r="X11" i="27"/>
  <c r="X19" i="27"/>
  <c r="X41" i="27"/>
  <c r="X48" i="27"/>
  <c r="X55" i="27"/>
  <c r="X70" i="27"/>
  <c r="X27" i="27"/>
  <c r="X49" i="27"/>
  <c r="X63" i="27"/>
  <c r="X71" i="27"/>
  <c r="X78" i="27"/>
  <c r="X16" i="27"/>
  <c r="X23" i="27"/>
  <c r="X30" i="27"/>
  <c r="X59" i="27"/>
  <c r="X66" i="27"/>
  <c r="F78" i="27"/>
  <c r="M78" i="27" s="1"/>
  <c r="X24" i="27"/>
  <c r="X31" i="27"/>
  <c r="X38" i="27"/>
  <c r="X45" i="27"/>
  <c r="X53" i="27"/>
  <c r="X60" i="27"/>
  <c r="X67" i="27"/>
  <c r="X74" i="27"/>
  <c r="X10" i="27"/>
  <c r="X32" i="27"/>
  <c r="X39" i="27"/>
  <c r="X68" i="27"/>
  <c r="X75" i="27"/>
  <c r="H38" i="27"/>
  <c r="F32" i="27"/>
  <c r="L32" i="27" s="1"/>
  <c r="Q32" i="27" s="1"/>
  <c r="R32" i="27" s="1"/>
  <c r="S32" i="27" s="1"/>
  <c r="K25" i="27"/>
  <c r="K74" i="27"/>
  <c r="K24" i="27"/>
  <c r="F45" i="27"/>
  <c r="P45" i="27" s="1"/>
  <c r="F67" i="27"/>
  <c r="M67" i="27" s="1"/>
  <c r="I31" i="27"/>
  <c r="F74" i="27"/>
  <c r="M74" i="27" s="1"/>
  <c r="F38" i="27"/>
  <c r="L38" i="27" s="1"/>
  <c r="K67" i="27"/>
  <c r="G73" i="27"/>
  <c r="I9" i="27"/>
  <c r="J9" i="27"/>
  <c r="I67" i="27"/>
  <c r="K17" i="27"/>
  <c r="H24" i="27"/>
  <c r="H66" i="27"/>
  <c r="I52" i="27"/>
  <c r="F14" i="27"/>
  <c r="L14" i="27" s="1"/>
  <c r="Q14" i="27" s="1"/>
  <c r="R14" i="27" s="1"/>
  <c r="K57" i="27"/>
  <c r="F16" i="27"/>
  <c r="N16" i="27" s="1"/>
  <c r="H16" i="27"/>
  <c r="H37" i="27"/>
  <c r="I24" i="27"/>
  <c r="K16" i="27"/>
  <c r="K43" i="27"/>
  <c r="K66" i="27"/>
  <c r="H21" i="27"/>
  <c r="H79" i="27"/>
  <c r="J43" i="27"/>
  <c r="K52" i="27"/>
  <c r="K73" i="27"/>
  <c r="M73" i="27"/>
  <c r="G79" i="27"/>
  <c r="H45" i="27"/>
  <c r="H71" i="27"/>
  <c r="I16" i="27"/>
  <c r="I73" i="27"/>
  <c r="J16" i="27"/>
  <c r="J52" i="27"/>
  <c r="K9" i="27"/>
  <c r="H28" i="27"/>
  <c r="F21" i="27"/>
  <c r="P21" i="27" s="1"/>
  <c r="F30" i="27"/>
  <c r="F59" i="27"/>
  <c r="L59" i="27" s="1"/>
  <c r="Q59" i="27" s="1"/>
  <c r="R59" i="27" s="1"/>
  <c r="H31" i="27"/>
  <c r="H46" i="27"/>
  <c r="I74" i="27"/>
  <c r="J37" i="27"/>
  <c r="K37" i="27"/>
  <c r="K60" i="27"/>
  <c r="H64" i="27"/>
  <c r="I64" i="27"/>
  <c r="K64" i="27"/>
  <c r="N19" i="27"/>
  <c r="O19" i="27"/>
  <c r="P19" i="27"/>
  <c r="M19" i="27"/>
  <c r="L19" i="27"/>
  <c r="I27" i="27"/>
  <c r="K27" i="27"/>
  <c r="H27" i="27"/>
  <c r="G19" i="27"/>
  <c r="F42" i="27"/>
  <c r="F35" i="27"/>
  <c r="F49" i="27"/>
  <c r="F55" i="27"/>
  <c r="F63" i="27"/>
  <c r="H10" i="27"/>
  <c r="I10" i="27"/>
  <c r="K46" i="27"/>
  <c r="J46" i="27"/>
  <c r="I46" i="27"/>
  <c r="I61" i="27"/>
  <c r="K61" i="27"/>
  <c r="H61" i="27"/>
  <c r="H75" i="27"/>
  <c r="G75" i="27"/>
  <c r="G13" i="27"/>
  <c r="G27" i="27"/>
  <c r="G42" i="27"/>
  <c r="G56" i="27"/>
  <c r="H55" i="27"/>
  <c r="I25" i="27"/>
  <c r="K35" i="27"/>
  <c r="K49" i="27"/>
  <c r="F11" i="27"/>
  <c r="I11" i="27"/>
  <c r="K11" i="27"/>
  <c r="H11" i="27"/>
  <c r="H18" i="27"/>
  <c r="I18" i="27"/>
  <c r="H33" i="27"/>
  <c r="F33" i="27"/>
  <c r="F40" i="27"/>
  <c r="J40" i="27"/>
  <c r="J47" i="27"/>
  <c r="K47" i="27"/>
  <c r="K54" i="27"/>
  <c r="I54" i="27"/>
  <c r="I62" i="27"/>
  <c r="K62" i="27"/>
  <c r="K69" i="27"/>
  <c r="H69" i="27"/>
  <c r="H76" i="27"/>
  <c r="I76" i="27"/>
  <c r="H56" i="27"/>
  <c r="I40" i="27"/>
  <c r="J27" i="27"/>
  <c r="K40" i="27"/>
  <c r="L48" i="27"/>
  <c r="G34" i="27"/>
  <c r="G48" i="27"/>
  <c r="H47" i="27"/>
  <c r="H62" i="27"/>
  <c r="I42" i="27"/>
  <c r="I56" i="27"/>
  <c r="J18" i="27"/>
  <c r="J42" i="27"/>
  <c r="K26" i="27"/>
  <c r="G78" i="27"/>
  <c r="I12" i="27"/>
  <c r="K12" i="27"/>
  <c r="J12" i="27"/>
  <c r="I19" i="27"/>
  <c r="K19" i="27"/>
  <c r="H19" i="27"/>
  <c r="O52" i="27"/>
  <c r="K13" i="27"/>
  <c r="J13" i="27"/>
  <c r="I13" i="27"/>
  <c r="K71" i="27"/>
  <c r="I71" i="27"/>
  <c r="F71" i="27"/>
  <c r="G77" i="27"/>
  <c r="Q77" i="27" s="1"/>
  <c r="R77" i="27" s="1"/>
  <c r="S77" i="27" s="1"/>
  <c r="F69" i="27"/>
  <c r="G49" i="27"/>
  <c r="J33" i="27"/>
  <c r="G10" i="27"/>
  <c r="G25" i="27"/>
  <c r="G39" i="27"/>
  <c r="G68" i="27"/>
  <c r="Q68" i="27" s="1"/>
  <c r="R68" i="27" s="1"/>
  <c r="S68" i="27" s="1"/>
  <c r="H63" i="27"/>
  <c r="I33" i="27"/>
  <c r="I47" i="27"/>
  <c r="J10" i="27"/>
  <c r="J34" i="27"/>
  <c r="K75" i="27"/>
  <c r="I70" i="27"/>
  <c r="K70" i="27"/>
  <c r="I20" i="27"/>
  <c r="F20" i="27"/>
  <c r="K20" i="27"/>
  <c r="J20" i="27"/>
  <c r="H20" i="27"/>
  <c r="P64" i="27"/>
  <c r="N64" i="27"/>
  <c r="M64" i="27"/>
  <c r="L64" i="27"/>
  <c r="G35" i="27"/>
  <c r="F34" i="27"/>
  <c r="G11" i="27"/>
  <c r="G26" i="27"/>
  <c r="G40" i="27"/>
  <c r="G69" i="27"/>
  <c r="H40" i="27"/>
  <c r="H78" i="27"/>
  <c r="I34" i="27"/>
  <c r="J11" i="27"/>
  <c r="J25" i="27"/>
  <c r="K33" i="27"/>
  <c r="K76" i="27"/>
  <c r="I55" i="27"/>
  <c r="M10" i="27"/>
  <c r="N10" i="27"/>
  <c r="P10" i="27"/>
  <c r="O10" i="27"/>
  <c r="G20" i="27"/>
  <c r="G63" i="27"/>
  <c r="J19" i="27"/>
  <c r="K42" i="27"/>
  <c r="P22" i="27"/>
  <c r="O22" i="27"/>
  <c r="N22" i="27"/>
  <c r="M22" i="27"/>
  <c r="L22" i="27"/>
  <c r="G54" i="27"/>
  <c r="F26" i="27"/>
  <c r="G12" i="27"/>
  <c r="G55" i="27"/>
  <c r="G70" i="27"/>
  <c r="H12" i="27"/>
  <c r="H54" i="27"/>
  <c r="I49" i="27"/>
  <c r="I63" i="27"/>
  <c r="J49" i="27"/>
  <c r="K18" i="27"/>
  <c r="K34" i="27"/>
  <c r="K48" i="27"/>
  <c r="L21" i="27"/>
  <c r="G9" i="27"/>
  <c r="G17" i="27"/>
  <c r="G24" i="27"/>
  <c r="G31" i="27"/>
  <c r="G38" i="27"/>
  <c r="G45" i="27"/>
  <c r="G53" i="27"/>
  <c r="G60" i="27"/>
  <c r="G67" i="27"/>
  <c r="H53" i="27"/>
  <c r="I21" i="27"/>
  <c r="I38" i="27"/>
  <c r="I79" i="27"/>
  <c r="K31" i="27"/>
  <c r="G21" i="27"/>
  <c r="G28" i="27"/>
  <c r="G43" i="27"/>
  <c r="G57" i="27"/>
  <c r="G64" i="27"/>
  <c r="H74" i="27"/>
  <c r="I43" i="27"/>
  <c r="J28" i="27"/>
  <c r="J45" i="27"/>
  <c r="K53" i="27"/>
  <c r="P8" i="27"/>
  <c r="O8" i="27"/>
  <c r="N8" i="27"/>
  <c r="M8" i="27"/>
  <c r="L8" i="27"/>
  <c r="K8" i="27"/>
  <c r="J8" i="27"/>
  <c r="I8" i="27"/>
  <c r="H8" i="27"/>
  <c r="K15" i="27"/>
  <c r="J15" i="27"/>
  <c r="I15" i="27"/>
  <c r="H15" i="27"/>
  <c r="K22" i="27"/>
  <c r="J22" i="27"/>
  <c r="I22" i="27"/>
  <c r="H22" i="27"/>
  <c r="K29" i="27"/>
  <c r="J29" i="27"/>
  <c r="I29" i="27"/>
  <c r="H29" i="27"/>
  <c r="K36" i="27"/>
  <c r="J36" i="27"/>
  <c r="I36" i="27"/>
  <c r="H36" i="27"/>
  <c r="K44" i="27"/>
  <c r="J44" i="27"/>
  <c r="I44" i="27"/>
  <c r="H44" i="27"/>
  <c r="K51" i="27"/>
  <c r="J51" i="27"/>
  <c r="I51" i="27"/>
  <c r="H51" i="27"/>
  <c r="K58" i="27"/>
  <c r="I58" i="27"/>
  <c r="H58" i="27"/>
  <c r="K65" i="27"/>
  <c r="I65" i="27"/>
  <c r="H65" i="27"/>
  <c r="K72" i="27"/>
  <c r="I72" i="27"/>
  <c r="H72" i="27"/>
  <c r="G72" i="27"/>
  <c r="G8" i="27"/>
  <c r="G15" i="27"/>
  <c r="G22" i="27"/>
  <c r="G29" i="27"/>
  <c r="G36" i="27"/>
  <c r="G44" i="27"/>
  <c r="G51" i="27"/>
  <c r="G58" i="27"/>
  <c r="G65" i="27"/>
  <c r="J21" i="27"/>
  <c r="J38" i="27"/>
  <c r="K28" i="27"/>
  <c r="K45" i="27"/>
  <c r="F44" i="27"/>
  <c r="G30" i="27"/>
  <c r="G37" i="27"/>
  <c r="G52" i="27"/>
  <c r="F17" i="27"/>
  <c r="X17" i="27"/>
  <c r="F18" i="27"/>
  <c r="F37" i="27"/>
  <c r="F46" i="27"/>
  <c r="X9" i="27"/>
  <c r="X26" i="27"/>
  <c r="X34" i="27"/>
  <c r="F36" i="27"/>
  <c r="F41" i="27"/>
  <c r="L41" i="27" s="1"/>
  <c r="Q41" i="27" s="1"/>
  <c r="R41" i="27" s="1"/>
  <c r="S41" i="27" s="1"/>
  <c r="F43" i="27"/>
  <c r="F24" i="27"/>
  <c r="X25" i="27"/>
  <c r="F9" i="27"/>
  <c r="F15" i="27"/>
  <c r="F12" i="27"/>
  <c r="F13" i="27"/>
  <c r="X13" i="27"/>
  <c r="X18" i="27"/>
  <c r="X43" i="27"/>
  <c r="F27" i="27"/>
  <c r="X12" i="27"/>
  <c r="F28" i="27"/>
  <c r="F29" i="27"/>
  <c r="X36" i="27"/>
  <c r="F39" i="27"/>
  <c r="X40" i="27"/>
  <c r="X44" i="27"/>
  <c r="F54" i="27"/>
  <c r="F70" i="27"/>
  <c r="F72" i="27"/>
  <c r="F25" i="27"/>
  <c r="X28" i="27"/>
  <c r="F58" i="27"/>
  <c r="F66" i="27"/>
  <c r="X77" i="27"/>
  <c r="X46" i="27"/>
  <c r="X50" i="27"/>
  <c r="F76" i="27"/>
  <c r="X76" i="27"/>
  <c r="F57" i="27"/>
  <c r="F31" i="27"/>
  <c r="F47" i="27"/>
  <c r="F50" i="27"/>
  <c r="L50" i="27" s="1"/>
  <c r="Q50" i="27" s="1"/>
  <c r="R50" i="27" s="1"/>
  <c r="S50" i="27" s="1"/>
  <c r="F51" i="27"/>
  <c r="F62" i="27"/>
  <c r="X62" i="27"/>
  <c r="F65" i="27"/>
  <c r="X65" i="27"/>
  <c r="X57" i="27"/>
  <c r="F61" i="27"/>
  <c r="X61" i="27"/>
  <c r="X73" i="27"/>
  <c r="F53" i="27"/>
  <c r="F56" i="27"/>
  <c r="F60" i="27"/>
  <c r="F75" i="27"/>
  <c r="F79" i="27"/>
  <c r="AA87" i="25"/>
  <c r="AC87" i="25" s="1"/>
  <c r="M77" i="25"/>
  <c r="Q77" i="25" s="1"/>
  <c r="R77" i="25" s="1"/>
  <c r="X18" i="25"/>
  <c r="I67" i="25"/>
  <c r="F76" i="25"/>
  <c r="M76" i="25" s="1"/>
  <c r="H67" i="25"/>
  <c r="G47" i="25"/>
  <c r="G67" i="25"/>
  <c r="F67" i="25"/>
  <c r="G57" i="25"/>
  <c r="K17" i="25"/>
  <c r="H27" i="25"/>
  <c r="G27" i="25"/>
  <c r="I57" i="25"/>
  <c r="H57" i="25"/>
  <c r="F57" i="25"/>
  <c r="K57" i="25"/>
  <c r="J17" i="25"/>
  <c r="X47" i="25"/>
  <c r="I47" i="25"/>
  <c r="H47" i="25"/>
  <c r="F47" i="25"/>
  <c r="K47" i="25"/>
  <c r="X37" i="25"/>
  <c r="X17" i="25"/>
  <c r="X27" i="25"/>
  <c r="I37" i="25"/>
  <c r="H37" i="25"/>
  <c r="G37" i="25"/>
  <c r="F37" i="25"/>
  <c r="K37" i="25"/>
  <c r="F65" i="25"/>
  <c r="L65" i="25" s="1"/>
  <c r="I17" i="25"/>
  <c r="H17" i="25"/>
  <c r="G17" i="25"/>
  <c r="I27" i="25"/>
  <c r="F27" i="25"/>
  <c r="K27" i="25"/>
  <c r="L17" i="25"/>
  <c r="M17" i="25"/>
  <c r="N17" i="25"/>
  <c r="O17" i="25"/>
  <c r="P17" i="25"/>
  <c r="F44" i="25"/>
  <c r="O44" i="25" s="1"/>
  <c r="F18" i="25"/>
  <c r="K18" i="25"/>
  <c r="F82" i="25"/>
  <c r="H18" i="25"/>
  <c r="F25" i="25"/>
  <c r="L25" i="25" s="1"/>
  <c r="H13" i="25"/>
  <c r="I19" i="25"/>
  <c r="F33" i="25"/>
  <c r="P33" i="25" s="1"/>
  <c r="F13" i="25"/>
  <c r="M13" i="25" s="1"/>
  <c r="X11" i="25"/>
  <c r="X29" i="25"/>
  <c r="H63" i="25"/>
  <c r="G21" i="25"/>
  <c r="K30" i="25"/>
  <c r="K41" i="25"/>
  <c r="H70" i="25"/>
  <c r="G78" i="25"/>
  <c r="F19" i="25"/>
  <c r="P19" i="25" s="1"/>
  <c r="F81" i="25"/>
  <c r="L81" i="25" s="1"/>
  <c r="J21" i="25"/>
  <c r="X35" i="25"/>
  <c r="G59" i="25"/>
  <c r="H78" i="25"/>
  <c r="H59" i="25"/>
  <c r="I78" i="25"/>
  <c r="F21" i="25"/>
  <c r="L21" i="25" s="1"/>
  <c r="X64" i="25"/>
  <c r="K43" i="25"/>
  <c r="X82" i="25"/>
  <c r="X41" i="25"/>
  <c r="I23" i="25"/>
  <c r="X24" i="25"/>
  <c r="I62" i="25"/>
  <c r="I69" i="25"/>
  <c r="X8" i="25"/>
  <c r="X22" i="25"/>
  <c r="J23" i="25"/>
  <c r="X31" i="25"/>
  <c r="X72" i="25"/>
  <c r="K23" i="25"/>
  <c r="I9" i="25"/>
  <c r="K21" i="25"/>
  <c r="I52" i="25"/>
  <c r="I59" i="25"/>
  <c r="X62" i="25"/>
  <c r="X76" i="25"/>
  <c r="G80" i="25"/>
  <c r="F23" i="25"/>
  <c r="L23" i="25" s="1"/>
  <c r="F71" i="25"/>
  <c r="N71" i="25" s="1"/>
  <c r="X21" i="25"/>
  <c r="X78" i="25"/>
  <c r="J30" i="25"/>
  <c r="X44" i="25"/>
  <c r="G63" i="25"/>
  <c r="I64" i="25"/>
  <c r="X10" i="25"/>
  <c r="K14" i="25"/>
  <c r="X49" i="25"/>
  <c r="G61" i="25"/>
  <c r="I71" i="25"/>
  <c r="F38" i="25"/>
  <c r="M38" i="25" s="1"/>
  <c r="H12" i="25"/>
  <c r="G20" i="25"/>
  <c r="G26" i="25"/>
  <c r="X32" i="25"/>
  <c r="K40" i="25"/>
  <c r="X53" i="25"/>
  <c r="H54" i="25"/>
  <c r="G84" i="25"/>
  <c r="G85" i="25"/>
  <c r="Q85" i="25" s="1"/>
  <c r="R85" i="25" s="1"/>
  <c r="S85" i="25" s="1"/>
  <c r="K12" i="25"/>
  <c r="H20" i="25"/>
  <c r="K38" i="25"/>
  <c r="X65" i="25"/>
  <c r="K71" i="25"/>
  <c r="X79" i="25"/>
  <c r="H84" i="25"/>
  <c r="I20" i="25"/>
  <c r="X45" i="25"/>
  <c r="X59" i="25"/>
  <c r="G82" i="25"/>
  <c r="I84" i="25"/>
  <c r="F43" i="25"/>
  <c r="L43" i="25" s="1"/>
  <c r="F55" i="25"/>
  <c r="L55" i="25" s="1"/>
  <c r="Q55" i="25" s="1"/>
  <c r="R55" i="25" s="1"/>
  <c r="S55" i="25" s="1"/>
  <c r="X20" i="25"/>
  <c r="X28" i="25"/>
  <c r="H32" i="25"/>
  <c r="H41" i="25"/>
  <c r="X68" i="25"/>
  <c r="H82" i="25"/>
  <c r="K83" i="25"/>
  <c r="H86" i="25"/>
  <c r="F32" i="25"/>
  <c r="L32" i="25" s="1"/>
  <c r="X9" i="25"/>
  <c r="X16" i="25"/>
  <c r="H30" i="25"/>
  <c r="J32" i="25"/>
  <c r="I41" i="25"/>
  <c r="X42" i="25"/>
  <c r="X55" i="25"/>
  <c r="I82" i="25"/>
  <c r="X13" i="25"/>
  <c r="K32" i="25"/>
  <c r="X36" i="25"/>
  <c r="X38" i="25"/>
  <c r="J41" i="25"/>
  <c r="X48" i="25"/>
  <c r="X51" i="25"/>
  <c r="X56" i="25"/>
  <c r="L26" i="25"/>
  <c r="P26" i="25"/>
  <c r="X26" i="25"/>
  <c r="K34" i="25"/>
  <c r="K36" i="25"/>
  <c r="J39" i="25"/>
  <c r="K58" i="25"/>
  <c r="K60" i="25"/>
  <c r="K73" i="25"/>
  <c r="K80" i="25"/>
  <c r="X83" i="25"/>
  <c r="X84" i="25"/>
  <c r="F36" i="25"/>
  <c r="O36" i="25" s="1"/>
  <c r="F58" i="25"/>
  <c r="K39" i="25"/>
  <c r="X63" i="25"/>
  <c r="L72" i="25"/>
  <c r="L76" i="25"/>
  <c r="X12" i="25"/>
  <c r="X25" i="25"/>
  <c r="X34" i="25"/>
  <c r="X46" i="25"/>
  <c r="J50" i="25"/>
  <c r="X52" i="25"/>
  <c r="H69" i="25"/>
  <c r="X86" i="25"/>
  <c r="F49" i="25"/>
  <c r="P49" i="25" s="1"/>
  <c r="K11" i="25"/>
  <c r="G13" i="25"/>
  <c r="G19" i="25"/>
  <c r="H28" i="25"/>
  <c r="L29" i="25"/>
  <c r="X30" i="25"/>
  <c r="G62" i="25"/>
  <c r="G86" i="25"/>
  <c r="F45" i="25"/>
  <c r="L45" i="25" s="1"/>
  <c r="Q45" i="25" s="1"/>
  <c r="R45" i="25" s="1"/>
  <c r="S45" i="25" s="1"/>
  <c r="F66" i="25"/>
  <c r="J9" i="25"/>
  <c r="I13" i="25"/>
  <c r="X14" i="25"/>
  <c r="G15" i="25"/>
  <c r="Q15" i="25" s="1"/>
  <c r="R15" i="25" s="1"/>
  <c r="S15" i="25" s="1"/>
  <c r="J19" i="25"/>
  <c r="X23" i="25"/>
  <c r="H26" i="25"/>
  <c r="H34" i="25"/>
  <c r="H36" i="25"/>
  <c r="G39" i="25"/>
  <c r="G58" i="25"/>
  <c r="G60" i="25"/>
  <c r="H61" i="25"/>
  <c r="K64" i="25"/>
  <c r="K69" i="25"/>
  <c r="H73" i="25"/>
  <c r="G74" i="25"/>
  <c r="H80" i="25"/>
  <c r="F34" i="25"/>
  <c r="M34" i="25" s="1"/>
  <c r="F62" i="25"/>
  <c r="P62" i="25" s="1"/>
  <c r="F74" i="25"/>
  <c r="P74" i="25" s="1"/>
  <c r="K9" i="25"/>
  <c r="N13" i="25"/>
  <c r="K19" i="25"/>
  <c r="I26" i="25"/>
  <c r="K28" i="25"/>
  <c r="X33" i="25"/>
  <c r="I34" i="25"/>
  <c r="I36" i="25"/>
  <c r="H39" i="25"/>
  <c r="I58" i="25"/>
  <c r="I60" i="25"/>
  <c r="I61" i="25"/>
  <c r="K62" i="25"/>
  <c r="K66" i="25"/>
  <c r="X75" i="25"/>
  <c r="J12" i="25"/>
  <c r="P13" i="25"/>
  <c r="X15" i="25"/>
  <c r="X19" i="25"/>
  <c r="I21" i="25"/>
  <c r="G23" i="25"/>
  <c r="I30" i="25"/>
  <c r="I32" i="25"/>
  <c r="L33" i="25"/>
  <c r="J34" i="25"/>
  <c r="J36" i="25"/>
  <c r="H71" i="25"/>
  <c r="X71" i="25"/>
  <c r="P38" i="25"/>
  <c r="L38" i="25"/>
  <c r="P42" i="25"/>
  <c r="L42" i="25"/>
  <c r="L31" i="25"/>
  <c r="M42" i="25"/>
  <c r="J46" i="25"/>
  <c r="I46" i="25"/>
  <c r="H46" i="25"/>
  <c r="K48" i="25"/>
  <c r="G48" i="25"/>
  <c r="K68" i="25"/>
  <c r="I68" i="25"/>
  <c r="O34" i="25"/>
  <c r="M50" i="25"/>
  <c r="L50" i="25"/>
  <c r="O50" i="25"/>
  <c r="G10" i="25"/>
  <c r="O13" i="25"/>
  <c r="K26" i="25"/>
  <c r="J26" i="25"/>
  <c r="N29" i="25"/>
  <c r="N31" i="25"/>
  <c r="G35" i="25"/>
  <c r="Q35" i="25" s="1"/>
  <c r="R35" i="25" s="1"/>
  <c r="S35" i="25" s="1"/>
  <c r="M40" i="25"/>
  <c r="N42" i="25"/>
  <c r="M44" i="25"/>
  <c r="G46" i="25"/>
  <c r="H48" i="25"/>
  <c r="N50" i="25"/>
  <c r="G53" i="25"/>
  <c r="K53" i="25"/>
  <c r="G68" i="25"/>
  <c r="N72" i="25"/>
  <c r="P43" i="25"/>
  <c r="F46" i="25"/>
  <c r="P81" i="25"/>
  <c r="H10" i="25"/>
  <c r="O29" i="25"/>
  <c r="O31" i="25"/>
  <c r="N40" i="25"/>
  <c r="O42" i="25"/>
  <c r="N44" i="25"/>
  <c r="K46" i="25"/>
  <c r="I48" i="25"/>
  <c r="K52" i="25"/>
  <c r="G52" i="25"/>
  <c r="K54" i="25"/>
  <c r="G54" i="25"/>
  <c r="H68" i="25"/>
  <c r="K70" i="25"/>
  <c r="I70" i="25"/>
  <c r="M81" i="25"/>
  <c r="F68" i="25"/>
  <c r="G8" i="25"/>
  <c r="J10" i="25"/>
  <c r="I16" i="25"/>
  <c r="G16" i="25"/>
  <c r="K22" i="25"/>
  <c r="J22" i="25"/>
  <c r="P29" i="25"/>
  <c r="P31" i="25"/>
  <c r="P32" i="25"/>
  <c r="J48" i="25"/>
  <c r="P72" i="25"/>
  <c r="P76" i="25"/>
  <c r="N81" i="25"/>
  <c r="P40" i="25"/>
  <c r="L40" i="25"/>
  <c r="P44" i="25"/>
  <c r="L44" i="25"/>
  <c r="N82" i="25"/>
  <c r="M82" i="25"/>
  <c r="L82" i="25"/>
  <c r="P82" i="25"/>
  <c r="H8" i="25"/>
  <c r="K10" i="25"/>
  <c r="G11" i="25"/>
  <c r="H16" i="25"/>
  <c r="G22" i="25"/>
  <c r="F24" i="25"/>
  <c r="K24" i="25"/>
  <c r="J24" i="25"/>
  <c r="I51" i="25"/>
  <c r="F51" i="25"/>
  <c r="H51" i="25"/>
  <c r="G51" i="25"/>
  <c r="K51" i="25"/>
  <c r="K56" i="25"/>
  <c r="G56" i="25"/>
  <c r="K72" i="25"/>
  <c r="I72" i="25"/>
  <c r="G76" i="25"/>
  <c r="F11" i="25"/>
  <c r="J8" i="25"/>
  <c r="H11" i="25"/>
  <c r="J13" i="25"/>
  <c r="G14" i="25"/>
  <c r="J16" i="25"/>
  <c r="L19" i="25"/>
  <c r="K20" i="25"/>
  <c r="H22" i="25"/>
  <c r="G24" i="25"/>
  <c r="M26" i="25"/>
  <c r="K29" i="25"/>
  <c r="J29" i="25"/>
  <c r="I29" i="25"/>
  <c r="K31" i="25"/>
  <c r="J31" i="25"/>
  <c r="I31" i="25"/>
  <c r="J42" i="25"/>
  <c r="I42" i="25"/>
  <c r="H42" i="25"/>
  <c r="K50" i="25"/>
  <c r="G50" i="25"/>
  <c r="J51" i="25"/>
  <c r="J52" i="25"/>
  <c r="J54" i="25"/>
  <c r="H56" i="25"/>
  <c r="G72" i="25"/>
  <c r="H76" i="25"/>
  <c r="F20" i="25"/>
  <c r="O23" i="25"/>
  <c r="N23" i="25"/>
  <c r="F70" i="25"/>
  <c r="K8" i="25"/>
  <c r="G9" i="25"/>
  <c r="I11" i="25"/>
  <c r="H14" i="25"/>
  <c r="K16" i="25"/>
  <c r="M19" i="25"/>
  <c r="I22" i="25"/>
  <c r="H24" i="25"/>
  <c r="N26" i="25"/>
  <c r="G29" i="25"/>
  <c r="G31" i="25"/>
  <c r="G33" i="25"/>
  <c r="G38" i="25"/>
  <c r="J40" i="25"/>
  <c r="I40" i="25"/>
  <c r="H40" i="25"/>
  <c r="G42" i="25"/>
  <c r="J44" i="25"/>
  <c r="I44" i="25"/>
  <c r="H44" i="25"/>
  <c r="H50" i="25"/>
  <c r="I56" i="25"/>
  <c r="H72" i="25"/>
  <c r="I79" i="25"/>
  <c r="H79" i="25"/>
  <c r="I81" i="25"/>
  <c r="H81" i="25"/>
  <c r="F9" i="25"/>
  <c r="F53" i="25"/>
  <c r="F56" i="25"/>
  <c r="G12" i="25"/>
  <c r="L13" i="25"/>
  <c r="J14" i="25"/>
  <c r="O19" i="25"/>
  <c r="I24" i="25"/>
  <c r="O26" i="25"/>
  <c r="H29" i="25"/>
  <c r="H31" i="25"/>
  <c r="G40" i="25"/>
  <c r="K42" i="25"/>
  <c r="G44" i="25"/>
  <c r="I49" i="25"/>
  <c r="H49" i="25"/>
  <c r="G49" i="25"/>
  <c r="K49" i="25"/>
  <c r="I50" i="25"/>
  <c r="J56" i="25"/>
  <c r="K74" i="25"/>
  <c r="I74" i="25"/>
  <c r="G79" i="25"/>
  <c r="G81" i="25"/>
  <c r="G83" i="25"/>
  <c r="N58" i="25"/>
  <c r="M71" i="25"/>
  <c r="G64" i="25"/>
  <c r="G66" i="25"/>
  <c r="F60" i="25"/>
  <c r="F10" i="25"/>
  <c r="F14" i="25"/>
  <c r="Q25" i="25"/>
  <c r="R25" i="25" s="1"/>
  <c r="S25" i="25" s="1"/>
  <c r="X54" i="25"/>
  <c r="X61" i="25"/>
  <c r="X39" i="25"/>
  <c r="F61" i="25"/>
  <c r="X80" i="25"/>
  <c r="F39" i="25"/>
  <c r="F41" i="25"/>
  <c r="F54" i="25"/>
  <c r="F22" i="25"/>
  <c r="F30" i="25"/>
  <c r="F48" i="25"/>
  <c r="F52" i="25"/>
  <c r="F8" i="25"/>
  <c r="F12" i="25"/>
  <c r="F16" i="25"/>
  <c r="F59" i="25"/>
  <c r="X81" i="25"/>
  <c r="F75" i="25"/>
  <c r="F80" i="25"/>
  <c r="F28" i="25"/>
  <c r="X40" i="25"/>
  <c r="X43" i="25"/>
  <c r="Q65" i="25"/>
  <c r="R65" i="25" s="1"/>
  <c r="S65" i="25" s="1"/>
  <c r="F79" i="25"/>
  <c r="F83" i="25"/>
  <c r="X50" i="25"/>
  <c r="X66" i="25"/>
  <c r="F73" i="25"/>
  <c r="X85" i="25"/>
  <c r="X58" i="25"/>
  <c r="X60" i="25"/>
  <c r="F64" i="25"/>
  <c r="F69" i="25"/>
  <c r="X69" i="25"/>
  <c r="X70" i="25"/>
  <c r="X73" i="25"/>
  <c r="X74" i="25"/>
  <c r="F84" i="25"/>
  <c r="F63" i="25"/>
  <c r="F78" i="25"/>
  <c r="F86" i="25"/>
  <c r="N52" i="27" l="1"/>
  <c r="P52" i="27"/>
  <c r="M16" i="27"/>
  <c r="M38" i="27"/>
  <c r="N73" i="27"/>
  <c r="N38" i="27"/>
  <c r="L45" i="27"/>
  <c r="P38" i="27"/>
  <c r="M45" i="27"/>
  <c r="O16" i="27"/>
  <c r="L52" i="27"/>
  <c r="P67" i="27"/>
  <c r="N67" i="27"/>
  <c r="O38" i="27"/>
  <c r="P73" i="27"/>
  <c r="Q73" i="27" s="1"/>
  <c r="R73" i="27" s="1"/>
  <c r="S14" i="27"/>
  <c r="Z14" i="27"/>
  <c r="AB14" i="27" s="1"/>
  <c r="L78" i="27"/>
  <c r="P78" i="27"/>
  <c r="L74" i="27"/>
  <c r="N74" i="27"/>
  <c r="P74" i="27"/>
  <c r="N45" i="27"/>
  <c r="P16" i="27"/>
  <c r="O45" i="27"/>
  <c r="L16" i="27"/>
  <c r="L67" i="27"/>
  <c r="Z68" i="27"/>
  <c r="AB68" i="27" s="1"/>
  <c r="Q19" i="27"/>
  <c r="R19" i="27" s="1"/>
  <c r="Z19" i="27" s="1"/>
  <c r="M21" i="27"/>
  <c r="O21" i="27"/>
  <c r="N21" i="27"/>
  <c r="Q48" i="27"/>
  <c r="R48" i="27" s="1"/>
  <c r="Z48" i="27" s="1"/>
  <c r="S59" i="27"/>
  <c r="Z59" i="27"/>
  <c r="AB59" i="27" s="1"/>
  <c r="Q10" i="27"/>
  <c r="R10" i="27" s="1"/>
  <c r="S10" i="27" s="1"/>
  <c r="Q64" i="27"/>
  <c r="R64" i="27" s="1"/>
  <c r="S64" i="27" s="1"/>
  <c r="P30" i="27"/>
  <c r="L30" i="27"/>
  <c r="Q22" i="27"/>
  <c r="R22" i="27" s="1"/>
  <c r="S22" i="27" s="1"/>
  <c r="Z32" i="27"/>
  <c r="AB32" i="27" s="1"/>
  <c r="P47" i="27"/>
  <c r="M47" i="27"/>
  <c r="N47" i="27"/>
  <c r="O47" i="27"/>
  <c r="L47" i="27"/>
  <c r="M75" i="27"/>
  <c r="P75" i="27"/>
  <c r="L75" i="27"/>
  <c r="P76" i="27"/>
  <c r="N76" i="27"/>
  <c r="M76" i="27"/>
  <c r="L76" i="27"/>
  <c r="P29" i="27"/>
  <c r="O29" i="27"/>
  <c r="N29" i="27"/>
  <c r="M29" i="27"/>
  <c r="L29" i="27"/>
  <c r="P15" i="27"/>
  <c r="O15" i="27"/>
  <c r="N15" i="27"/>
  <c r="M15" i="27"/>
  <c r="L15" i="27"/>
  <c r="P44" i="27"/>
  <c r="O44" i="27"/>
  <c r="N44" i="27"/>
  <c r="M44" i="27"/>
  <c r="L44" i="27"/>
  <c r="M26" i="27"/>
  <c r="P26" i="27"/>
  <c r="L26" i="27"/>
  <c r="N40" i="27"/>
  <c r="P40" i="27"/>
  <c r="M40" i="27"/>
  <c r="L40" i="27"/>
  <c r="O40" i="27"/>
  <c r="N11" i="27"/>
  <c r="P11" i="27"/>
  <c r="O11" i="27"/>
  <c r="M11" i="27"/>
  <c r="L11" i="27"/>
  <c r="M55" i="27"/>
  <c r="P55" i="27"/>
  <c r="N55" i="27"/>
  <c r="L55" i="27"/>
  <c r="P17" i="27"/>
  <c r="M17" i="27"/>
  <c r="L17" i="27"/>
  <c r="N33" i="27"/>
  <c r="O33" i="27"/>
  <c r="L33" i="27"/>
  <c r="P33" i="27"/>
  <c r="M33" i="27"/>
  <c r="O49" i="27"/>
  <c r="P49" i="27"/>
  <c r="M49" i="27"/>
  <c r="N49" i="27"/>
  <c r="L49" i="27"/>
  <c r="P69" i="27"/>
  <c r="L69" i="27"/>
  <c r="M69" i="27"/>
  <c r="P35" i="27"/>
  <c r="M35" i="27"/>
  <c r="L35" i="27"/>
  <c r="N42" i="27"/>
  <c r="L42" i="27"/>
  <c r="O42" i="27"/>
  <c r="P42" i="27"/>
  <c r="M42" i="27"/>
  <c r="P25" i="27"/>
  <c r="L25" i="27"/>
  <c r="M25" i="27"/>
  <c r="N25" i="27"/>
  <c r="O25" i="27"/>
  <c r="P39" i="27"/>
  <c r="L39" i="27"/>
  <c r="P65" i="27"/>
  <c r="N65" i="27"/>
  <c r="M65" i="27"/>
  <c r="L65" i="27"/>
  <c r="P31" i="27"/>
  <c r="O31" i="27"/>
  <c r="N31" i="27"/>
  <c r="M31" i="27"/>
  <c r="L31" i="27"/>
  <c r="P24" i="27"/>
  <c r="O24" i="27"/>
  <c r="N24" i="27"/>
  <c r="L24" i="27"/>
  <c r="M24" i="27"/>
  <c r="P60" i="27"/>
  <c r="L60" i="27"/>
  <c r="M60" i="27"/>
  <c r="M66" i="27"/>
  <c r="P66" i="27"/>
  <c r="L66" i="27"/>
  <c r="P28" i="27"/>
  <c r="O28" i="27"/>
  <c r="N28" i="27"/>
  <c r="M28" i="27"/>
  <c r="L28" i="27"/>
  <c r="P9" i="27"/>
  <c r="O9" i="27"/>
  <c r="N9" i="27"/>
  <c r="M9" i="27"/>
  <c r="L9" i="27"/>
  <c r="L70" i="27"/>
  <c r="P70" i="27"/>
  <c r="N70" i="27"/>
  <c r="M70" i="27"/>
  <c r="P13" i="27"/>
  <c r="O13" i="27"/>
  <c r="L13" i="27"/>
  <c r="N13" i="27"/>
  <c r="M13" i="27"/>
  <c r="P36" i="27"/>
  <c r="O36" i="27"/>
  <c r="N36" i="27"/>
  <c r="M36" i="27"/>
  <c r="L36" i="27"/>
  <c r="M27" i="27"/>
  <c r="N27" i="27"/>
  <c r="P27" i="27"/>
  <c r="O27" i="27"/>
  <c r="L27" i="27"/>
  <c r="N12" i="27"/>
  <c r="P12" i="27"/>
  <c r="O12" i="27"/>
  <c r="M12" i="27"/>
  <c r="L12" i="27"/>
  <c r="N61" i="27"/>
  <c r="L61" i="27"/>
  <c r="P61" i="27"/>
  <c r="M61" i="27"/>
  <c r="P57" i="27"/>
  <c r="M57" i="27"/>
  <c r="L57" i="27"/>
  <c r="P72" i="27"/>
  <c r="N72" i="27"/>
  <c r="M72" i="27"/>
  <c r="L72" i="27"/>
  <c r="P43" i="27"/>
  <c r="O43" i="27"/>
  <c r="N43" i="27"/>
  <c r="M43" i="27"/>
  <c r="L43" i="27"/>
  <c r="O46" i="27"/>
  <c r="P46" i="27"/>
  <c r="M46" i="27"/>
  <c r="N46" i="27"/>
  <c r="L46" i="27"/>
  <c r="P56" i="27"/>
  <c r="N56" i="27"/>
  <c r="M56" i="27"/>
  <c r="L56" i="27"/>
  <c r="N62" i="27"/>
  <c r="L62" i="27"/>
  <c r="P62" i="27"/>
  <c r="M62" i="27"/>
  <c r="N54" i="27"/>
  <c r="M54" i="27"/>
  <c r="P54" i="27"/>
  <c r="L54" i="27"/>
  <c r="M37" i="27"/>
  <c r="O37" i="27"/>
  <c r="P37" i="27"/>
  <c r="N37" i="27"/>
  <c r="L37" i="27"/>
  <c r="O34" i="27"/>
  <c r="L34" i="27"/>
  <c r="P34" i="27"/>
  <c r="N34" i="27"/>
  <c r="M34" i="27"/>
  <c r="P79" i="27"/>
  <c r="N79" i="27"/>
  <c r="M79" i="27"/>
  <c r="L79" i="27"/>
  <c r="P53" i="27"/>
  <c r="N53" i="27"/>
  <c r="L53" i="27"/>
  <c r="M53" i="27"/>
  <c r="P51" i="27"/>
  <c r="O51" i="27"/>
  <c r="N51" i="27"/>
  <c r="M51" i="27"/>
  <c r="L51" i="27"/>
  <c r="P58" i="27"/>
  <c r="N58" i="27"/>
  <c r="M58" i="27"/>
  <c r="L58" i="27"/>
  <c r="M18" i="27"/>
  <c r="O18" i="27"/>
  <c r="N18" i="27"/>
  <c r="P18" i="27"/>
  <c r="L18" i="27"/>
  <c r="N20" i="27"/>
  <c r="O20" i="27"/>
  <c r="P20" i="27"/>
  <c r="M20" i="27"/>
  <c r="L20" i="27"/>
  <c r="L71" i="27"/>
  <c r="N71" i="27"/>
  <c r="M71" i="27"/>
  <c r="P71" i="27"/>
  <c r="M63" i="27"/>
  <c r="P63" i="27"/>
  <c r="N63" i="27"/>
  <c r="L63" i="27"/>
  <c r="Z77" i="27"/>
  <c r="AB77" i="27" s="1"/>
  <c r="Z23" i="27"/>
  <c r="Q8" i="27"/>
  <c r="R8" i="27" s="1"/>
  <c r="Z50" i="27"/>
  <c r="AB50" i="27" s="1"/>
  <c r="Z41" i="27"/>
  <c r="Z64" i="27"/>
  <c r="L67" i="25"/>
  <c r="M67" i="25"/>
  <c r="N67" i="25"/>
  <c r="P67" i="25"/>
  <c r="L57" i="25"/>
  <c r="M57" i="25"/>
  <c r="N57" i="25"/>
  <c r="O57" i="25"/>
  <c r="P57" i="25"/>
  <c r="Q17" i="25"/>
  <c r="R17" i="25" s="1"/>
  <c r="Z17" i="25" s="1"/>
  <c r="AB17" i="25" s="1"/>
  <c r="L47" i="25"/>
  <c r="M47" i="25"/>
  <c r="N47" i="25"/>
  <c r="O47" i="25"/>
  <c r="P47" i="25"/>
  <c r="L71" i="25"/>
  <c r="L37" i="25"/>
  <c r="M37" i="25"/>
  <c r="N37" i="25"/>
  <c r="O37" i="25"/>
  <c r="P37" i="25"/>
  <c r="P34" i="25"/>
  <c r="L27" i="25"/>
  <c r="M27" i="25"/>
  <c r="N27" i="25"/>
  <c r="O27" i="25"/>
  <c r="P27" i="25"/>
  <c r="P18" i="25"/>
  <c r="L18" i="25"/>
  <c r="M18" i="25"/>
  <c r="Q43" i="25"/>
  <c r="R43" i="25" s="1"/>
  <c r="S43" i="25" s="1"/>
  <c r="N21" i="25"/>
  <c r="Z55" i="25"/>
  <c r="AB55" i="25" s="1"/>
  <c r="O49" i="25"/>
  <c r="N36" i="25"/>
  <c r="Q26" i="25"/>
  <c r="R26" i="25" s="1"/>
  <c r="N62" i="25"/>
  <c r="Q38" i="25"/>
  <c r="R38" i="25" s="1"/>
  <c r="S38" i="25" s="1"/>
  <c r="N19" i="25"/>
  <c r="Q19" i="25" s="1"/>
  <c r="R19" i="25" s="1"/>
  <c r="M32" i="25"/>
  <c r="M21" i="25"/>
  <c r="O21" i="25"/>
  <c r="N32" i="25"/>
  <c r="P21" i="25"/>
  <c r="O32" i="25"/>
  <c r="M23" i="25"/>
  <c r="P23" i="25"/>
  <c r="P71" i="25"/>
  <c r="N34" i="25"/>
  <c r="L34" i="25"/>
  <c r="Q50" i="25"/>
  <c r="R50" i="25" s="1"/>
  <c r="S50" i="25" s="1"/>
  <c r="Q29" i="25"/>
  <c r="R29" i="25" s="1"/>
  <c r="S29" i="25" s="1"/>
  <c r="Q40" i="25"/>
  <c r="R40" i="25" s="1"/>
  <c r="S40" i="25" s="1"/>
  <c r="Q31" i="25"/>
  <c r="R31" i="25" s="1"/>
  <c r="S31" i="25" s="1"/>
  <c r="Q42" i="25"/>
  <c r="R42" i="25" s="1"/>
  <c r="S42" i="25" s="1"/>
  <c r="Q81" i="25"/>
  <c r="R81" i="25" s="1"/>
  <c r="S81" i="25" s="1"/>
  <c r="P66" i="25"/>
  <c r="L66" i="25"/>
  <c r="M66" i="25"/>
  <c r="P58" i="25"/>
  <c r="M58" i="25"/>
  <c r="L58" i="25"/>
  <c r="P36" i="25"/>
  <c r="L36" i="25"/>
  <c r="M74" i="25"/>
  <c r="N74" i="25"/>
  <c r="L74" i="25"/>
  <c r="M62" i="25"/>
  <c r="L62" i="25"/>
  <c r="L49" i="25"/>
  <c r="N49" i="25"/>
  <c r="M49" i="25"/>
  <c r="AA55" i="25"/>
  <c r="AC55" i="25" s="1"/>
  <c r="Q44" i="25"/>
  <c r="R44" i="25" s="1"/>
  <c r="Z44" i="25" s="1"/>
  <c r="Q76" i="25"/>
  <c r="R76" i="25" s="1"/>
  <c r="S76" i="25" s="1"/>
  <c r="Q82" i="25"/>
  <c r="R82" i="25" s="1"/>
  <c r="S82" i="25" s="1"/>
  <c r="Q33" i="25"/>
  <c r="R33" i="25" s="1"/>
  <c r="S33" i="25" s="1"/>
  <c r="M36" i="25"/>
  <c r="Q72" i="25"/>
  <c r="R72" i="25" s="1"/>
  <c r="S72" i="25" s="1"/>
  <c r="Q13" i="25"/>
  <c r="R13" i="25" s="1"/>
  <c r="Z13" i="25" s="1"/>
  <c r="M48" i="25"/>
  <c r="L48" i="25"/>
  <c r="O48" i="25"/>
  <c r="P48" i="25"/>
  <c r="N48" i="25"/>
  <c r="O30" i="25"/>
  <c r="N30" i="25"/>
  <c r="M30" i="25"/>
  <c r="P30" i="25"/>
  <c r="L30" i="25"/>
  <c r="L75" i="25"/>
  <c r="Q75" i="25" s="1"/>
  <c r="R75" i="25" s="1"/>
  <c r="M52" i="25"/>
  <c r="L52" i="25"/>
  <c r="O52" i="25"/>
  <c r="P52" i="25"/>
  <c r="N52" i="25"/>
  <c r="N41" i="25"/>
  <c r="M41" i="25"/>
  <c r="L41" i="25"/>
  <c r="P41" i="25"/>
  <c r="O41" i="25"/>
  <c r="L24" i="25"/>
  <c r="P24" i="25"/>
  <c r="O24" i="25"/>
  <c r="N24" i="25"/>
  <c r="M24" i="25"/>
  <c r="N39" i="25"/>
  <c r="M39" i="25"/>
  <c r="L39" i="25"/>
  <c r="P39" i="25"/>
  <c r="O39" i="25"/>
  <c r="N10" i="25"/>
  <c r="M10" i="25"/>
  <c r="L10" i="25"/>
  <c r="P10" i="25"/>
  <c r="O10" i="25"/>
  <c r="M86" i="25"/>
  <c r="L86" i="25"/>
  <c r="P86" i="25"/>
  <c r="M73" i="25"/>
  <c r="P73" i="25"/>
  <c r="L73" i="25"/>
  <c r="L63" i="25"/>
  <c r="M63" i="25"/>
  <c r="P63" i="25"/>
  <c r="P46" i="25"/>
  <c r="L46" i="25"/>
  <c r="O46" i="25"/>
  <c r="N46" i="25"/>
  <c r="M46" i="25"/>
  <c r="P79" i="25"/>
  <c r="L79" i="25"/>
  <c r="N79" i="25"/>
  <c r="M79" i="25"/>
  <c r="L22" i="25"/>
  <c r="M22" i="25"/>
  <c r="P22" i="25"/>
  <c r="O22" i="25"/>
  <c r="N22" i="25"/>
  <c r="N78" i="25"/>
  <c r="M78" i="25"/>
  <c r="L78" i="25"/>
  <c r="P78" i="25"/>
  <c r="M11" i="25"/>
  <c r="P11" i="25"/>
  <c r="O11" i="25"/>
  <c r="N11" i="25"/>
  <c r="L11" i="25"/>
  <c r="L61" i="25"/>
  <c r="N61" i="25"/>
  <c r="P61" i="25"/>
  <c r="M61" i="25"/>
  <c r="P51" i="25"/>
  <c r="O51" i="25"/>
  <c r="M51" i="25"/>
  <c r="L51" i="25"/>
  <c r="N51" i="25"/>
  <c r="N69" i="25"/>
  <c r="M69" i="25"/>
  <c r="L69" i="25"/>
  <c r="P69" i="25"/>
  <c r="P12" i="25"/>
  <c r="O12" i="25"/>
  <c r="N12" i="25"/>
  <c r="M12" i="25"/>
  <c r="L12" i="25"/>
  <c r="M54" i="25"/>
  <c r="L54" i="25"/>
  <c r="O54" i="25"/>
  <c r="P54" i="25"/>
  <c r="N54" i="25"/>
  <c r="P14" i="25"/>
  <c r="O14" i="25"/>
  <c r="N14" i="25"/>
  <c r="M14" i="25"/>
  <c r="L14" i="25"/>
  <c r="P53" i="25"/>
  <c r="L53" i="25"/>
  <c r="M70" i="25"/>
  <c r="N70" i="25"/>
  <c r="L70" i="25"/>
  <c r="P70" i="25"/>
  <c r="M68" i="25"/>
  <c r="P68" i="25"/>
  <c r="N68" i="25"/>
  <c r="L68" i="25"/>
  <c r="P83" i="25"/>
  <c r="L83" i="25"/>
  <c r="M83" i="25"/>
  <c r="P60" i="25"/>
  <c r="N60" i="25"/>
  <c r="M60" i="25"/>
  <c r="L60" i="25"/>
  <c r="O16" i="25"/>
  <c r="L16" i="25"/>
  <c r="P16" i="25"/>
  <c r="N16" i="25"/>
  <c r="M16" i="25"/>
  <c r="M56" i="25"/>
  <c r="L56" i="25"/>
  <c r="O56" i="25"/>
  <c r="P56" i="25"/>
  <c r="N56" i="25"/>
  <c r="M28" i="25"/>
  <c r="P28" i="25"/>
  <c r="L28" i="25"/>
  <c r="N84" i="25"/>
  <c r="M84" i="25"/>
  <c r="L84" i="25"/>
  <c r="P84" i="25"/>
  <c r="P64" i="25"/>
  <c r="N64" i="25"/>
  <c r="L64" i="25"/>
  <c r="M64" i="25"/>
  <c r="N80" i="25"/>
  <c r="M80" i="25"/>
  <c r="L80" i="25"/>
  <c r="P80" i="25"/>
  <c r="L59" i="25"/>
  <c r="N59" i="25"/>
  <c r="P59" i="25"/>
  <c r="M59" i="25"/>
  <c r="L8" i="25"/>
  <c r="P8" i="25"/>
  <c r="O8" i="25"/>
  <c r="N8" i="25"/>
  <c r="M8" i="25"/>
  <c r="Z45" i="25"/>
  <c r="AB45" i="25" s="1"/>
  <c r="Z33" i="25"/>
  <c r="AB33" i="25" s="1"/>
  <c r="M9" i="25"/>
  <c r="P9" i="25"/>
  <c r="O9" i="25"/>
  <c r="N9" i="25"/>
  <c r="L9" i="25"/>
  <c r="L20" i="25"/>
  <c r="N20" i="25"/>
  <c r="M20" i="25"/>
  <c r="P20" i="25"/>
  <c r="O20" i="25"/>
  <c r="S26" i="25"/>
  <c r="Z26" i="25"/>
  <c r="Z29" i="25"/>
  <c r="Z15" i="25"/>
  <c r="Q32" i="25"/>
  <c r="R32" i="25" s="1"/>
  <c r="Z65" i="25"/>
  <c r="Z38" i="25"/>
  <c r="Z35" i="25"/>
  <c r="Z25" i="25"/>
  <c r="Z85" i="25"/>
  <c r="AB85" i="25" s="1"/>
  <c r="Q52" i="27" l="1"/>
  <c r="R52" i="27" s="1"/>
  <c r="Z22" i="27"/>
  <c r="Q38" i="27"/>
  <c r="R38" i="27" s="1"/>
  <c r="S38" i="27" s="1"/>
  <c r="Q67" i="27"/>
  <c r="R67" i="27" s="1"/>
  <c r="S67" i="27" s="1"/>
  <c r="S52" i="27"/>
  <c r="Z52" i="27"/>
  <c r="AB52" i="27" s="1"/>
  <c r="Z38" i="27"/>
  <c r="AA38" i="27" s="1"/>
  <c r="AC38" i="27" s="1"/>
  <c r="AA32" i="27"/>
  <c r="AC32" i="27" s="1"/>
  <c r="Q78" i="27"/>
  <c r="R78" i="27" s="1"/>
  <c r="S78" i="27" s="1"/>
  <c r="S73" i="27"/>
  <c r="Z73" i="27"/>
  <c r="AB73" i="27" s="1"/>
  <c r="Q74" i="27"/>
  <c r="R74" i="27" s="1"/>
  <c r="Z74" i="27" s="1"/>
  <c r="AA14" i="27"/>
  <c r="AC14" i="27" s="1"/>
  <c r="S19" i="27"/>
  <c r="Q16" i="27"/>
  <c r="R16" i="27" s="1"/>
  <c r="S16" i="27" s="1"/>
  <c r="Q45" i="27"/>
  <c r="R45" i="27" s="1"/>
  <c r="Z45" i="27" s="1"/>
  <c r="AB45" i="27" s="1"/>
  <c r="S48" i="27"/>
  <c r="Q58" i="27"/>
  <c r="R58" i="27" s="1"/>
  <c r="Z58" i="27" s="1"/>
  <c r="Q39" i="27"/>
  <c r="R39" i="27" s="1"/>
  <c r="S39" i="27" s="1"/>
  <c r="AA68" i="27"/>
  <c r="AC68" i="27" s="1"/>
  <c r="Q21" i="27"/>
  <c r="R21" i="27" s="1"/>
  <c r="S21" i="27" s="1"/>
  <c r="Q15" i="27"/>
  <c r="R15" i="27" s="1"/>
  <c r="Z15" i="27" s="1"/>
  <c r="Q47" i="27"/>
  <c r="R47" i="27" s="1"/>
  <c r="S47" i="27" s="1"/>
  <c r="Q43" i="27"/>
  <c r="R43" i="27" s="1"/>
  <c r="Z43" i="27" s="1"/>
  <c r="Q49" i="27"/>
  <c r="R49" i="27" s="1"/>
  <c r="S49" i="27" s="1"/>
  <c r="Q29" i="27"/>
  <c r="R29" i="27" s="1"/>
  <c r="S29" i="27" s="1"/>
  <c r="Q53" i="27"/>
  <c r="R53" i="27" s="1"/>
  <c r="Z53" i="27" s="1"/>
  <c r="AA59" i="27"/>
  <c r="AC59" i="27" s="1"/>
  <c r="Z10" i="27"/>
  <c r="AB10" i="27" s="1"/>
  <c r="Q44" i="27"/>
  <c r="R44" i="27" s="1"/>
  <c r="S44" i="27" s="1"/>
  <c r="Q13" i="27"/>
  <c r="R13" i="27" s="1"/>
  <c r="Z13" i="27" s="1"/>
  <c r="Q36" i="27"/>
  <c r="R36" i="27" s="1"/>
  <c r="Z36" i="27" s="1"/>
  <c r="Q60" i="27"/>
  <c r="R60" i="27" s="1"/>
  <c r="Z60" i="27" s="1"/>
  <c r="Q57" i="27"/>
  <c r="R57" i="27" s="1"/>
  <c r="S57" i="27" s="1"/>
  <c r="Q61" i="27"/>
  <c r="R61" i="27" s="1"/>
  <c r="S61" i="27" s="1"/>
  <c r="Q72" i="27"/>
  <c r="R72" i="27" s="1"/>
  <c r="S72" i="27" s="1"/>
  <c r="Q12" i="27"/>
  <c r="R12" i="27" s="1"/>
  <c r="S12" i="27" s="1"/>
  <c r="Q75" i="27"/>
  <c r="R75" i="27" s="1"/>
  <c r="Z75" i="27" s="1"/>
  <c r="Q30" i="27"/>
  <c r="R30" i="27" s="1"/>
  <c r="S30" i="27" s="1"/>
  <c r="Q28" i="27"/>
  <c r="R28" i="27" s="1"/>
  <c r="S28" i="27" s="1"/>
  <c r="Q17" i="27"/>
  <c r="R17" i="27" s="1"/>
  <c r="Z17" i="27" s="1"/>
  <c r="AA77" i="27"/>
  <c r="AC77" i="27" s="1"/>
  <c r="Q71" i="27"/>
  <c r="R71" i="27" s="1"/>
  <c r="S71" i="27" s="1"/>
  <c r="Q18" i="27"/>
  <c r="R18" i="27" s="1"/>
  <c r="S18" i="27" s="1"/>
  <c r="Q54" i="27"/>
  <c r="R54" i="27" s="1"/>
  <c r="S54" i="27" s="1"/>
  <c r="Q62" i="27"/>
  <c r="R62" i="27" s="1"/>
  <c r="Z62" i="27" s="1"/>
  <c r="Q46" i="27"/>
  <c r="R46" i="27" s="1"/>
  <c r="S46" i="27" s="1"/>
  <c r="Q27" i="27"/>
  <c r="R27" i="27" s="1"/>
  <c r="S27" i="27" s="1"/>
  <c r="Q66" i="27"/>
  <c r="R66" i="27" s="1"/>
  <c r="S66" i="27" s="1"/>
  <c r="Q24" i="27"/>
  <c r="R24" i="27" s="1"/>
  <c r="S24" i="27" s="1"/>
  <c r="Q65" i="27"/>
  <c r="R65" i="27" s="1"/>
  <c r="S65" i="27" s="1"/>
  <c r="Q55" i="27"/>
  <c r="R55" i="27" s="1"/>
  <c r="Z55" i="27" s="1"/>
  <c r="Q76" i="27"/>
  <c r="R76" i="27" s="1"/>
  <c r="S76" i="27" s="1"/>
  <c r="Q51" i="27"/>
  <c r="R51" i="27" s="1"/>
  <c r="S51" i="27" s="1"/>
  <c r="Q20" i="27"/>
  <c r="R20" i="27" s="1"/>
  <c r="S20" i="27" s="1"/>
  <c r="Q70" i="27"/>
  <c r="R70" i="27" s="1"/>
  <c r="Z70" i="27" s="1"/>
  <c r="Q25" i="27"/>
  <c r="R25" i="27" s="1"/>
  <c r="S25" i="27" s="1"/>
  <c r="Q69" i="27"/>
  <c r="R69" i="27" s="1"/>
  <c r="Z69" i="27" s="1"/>
  <c r="Q34" i="27"/>
  <c r="R34" i="27" s="1"/>
  <c r="S34" i="27" s="1"/>
  <c r="Q63" i="27"/>
  <c r="R63" i="27" s="1"/>
  <c r="S63" i="27" s="1"/>
  <c r="Q37" i="27"/>
  <c r="R37" i="27" s="1"/>
  <c r="Z37" i="27" s="1"/>
  <c r="Q9" i="27"/>
  <c r="R9" i="27" s="1"/>
  <c r="S9" i="27" s="1"/>
  <c r="Q40" i="27"/>
  <c r="R40" i="27" s="1"/>
  <c r="AB48" i="27"/>
  <c r="AA48" i="27"/>
  <c r="AC48" i="27" s="1"/>
  <c r="Q11" i="27"/>
  <c r="R11" i="27" s="1"/>
  <c r="Q33" i="27"/>
  <c r="R33" i="27" s="1"/>
  <c r="Q35" i="27"/>
  <c r="R35" i="27" s="1"/>
  <c r="Q42" i="27"/>
  <c r="R42" i="27" s="1"/>
  <c r="Q26" i="27"/>
  <c r="R26" i="27" s="1"/>
  <c r="S8" i="27"/>
  <c r="Z8" i="27"/>
  <c r="AA50" i="27"/>
  <c r="AC50" i="27" s="1"/>
  <c r="AB19" i="27"/>
  <c r="AA19" i="27"/>
  <c r="AC19" i="27" s="1"/>
  <c r="AA52" i="27"/>
  <c r="AC52" i="27" s="1"/>
  <c r="Q31" i="27"/>
  <c r="R31" i="27" s="1"/>
  <c r="AB41" i="27"/>
  <c r="AA41" i="27"/>
  <c r="AC41" i="27" s="1"/>
  <c r="AB22" i="27"/>
  <c r="AA22" i="27"/>
  <c r="AC22" i="27" s="1"/>
  <c r="AB64" i="27"/>
  <c r="AA64" i="27"/>
  <c r="AC64" i="27" s="1"/>
  <c r="AB23" i="27"/>
  <c r="AA23" i="27"/>
  <c r="AC23" i="27" s="1"/>
  <c r="AA73" i="27"/>
  <c r="AC73" i="27" s="1"/>
  <c r="Q56" i="27"/>
  <c r="R56" i="27" s="1"/>
  <c r="Q79" i="27"/>
  <c r="R79" i="27" s="1"/>
  <c r="Q67" i="25"/>
  <c r="R67" i="25" s="1"/>
  <c r="AA17" i="25"/>
  <c r="AC17" i="25" s="1"/>
  <c r="Q37" i="25"/>
  <c r="R37" i="25" s="1"/>
  <c r="Z37" i="25" s="1"/>
  <c r="Z43" i="25"/>
  <c r="AB43" i="25" s="1"/>
  <c r="S17" i="25"/>
  <c r="Z42" i="25"/>
  <c r="Q57" i="25"/>
  <c r="R57" i="25" s="1"/>
  <c r="Q18" i="25"/>
  <c r="R18" i="25" s="1"/>
  <c r="S18" i="25" s="1"/>
  <c r="Q71" i="25"/>
  <c r="R71" i="25" s="1"/>
  <c r="Q47" i="25"/>
  <c r="R47" i="25" s="1"/>
  <c r="S47" i="25" s="1"/>
  <c r="Z47" i="25"/>
  <c r="S37" i="25"/>
  <c r="Z40" i="25"/>
  <c r="AB40" i="25" s="1"/>
  <c r="Q27" i="25"/>
  <c r="R27" i="25" s="1"/>
  <c r="S27" i="25" s="1"/>
  <c r="Z27" i="25"/>
  <c r="Z76" i="25"/>
  <c r="AB76" i="25" s="1"/>
  <c r="Z72" i="25"/>
  <c r="AA72" i="25" s="1"/>
  <c r="AC72" i="25" s="1"/>
  <c r="Z81" i="25"/>
  <c r="AB81" i="25" s="1"/>
  <c r="Q34" i="25"/>
  <c r="R34" i="25" s="1"/>
  <c r="S34" i="25" s="1"/>
  <c r="Z31" i="25"/>
  <c r="AA31" i="25" s="1"/>
  <c r="AC31" i="25" s="1"/>
  <c r="Q30" i="25"/>
  <c r="R30" i="25" s="1"/>
  <c r="S30" i="25" s="1"/>
  <c r="Q21" i="25"/>
  <c r="R21" i="25" s="1"/>
  <c r="S21" i="25" s="1"/>
  <c r="Q23" i="25"/>
  <c r="R23" i="25" s="1"/>
  <c r="Z23" i="25" s="1"/>
  <c r="AB23" i="25" s="1"/>
  <c r="Z19" i="25"/>
  <c r="AB19" i="25" s="1"/>
  <c r="S19" i="25"/>
  <c r="S13" i="25"/>
  <c r="S44" i="25"/>
  <c r="Z50" i="25"/>
  <c r="AB50" i="25" s="1"/>
  <c r="Q63" i="25"/>
  <c r="R63" i="25" s="1"/>
  <c r="S63" i="25" s="1"/>
  <c r="Q74" i="25"/>
  <c r="R74" i="25" s="1"/>
  <c r="S74" i="25" s="1"/>
  <c r="Q69" i="25"/>
  <c r="R69" i="25" s="1"/>
  <c r="Z69" i="25" s="1"/>
  <c r="AA43" i="25"/>
  <c r="AC43" i="25" s="1"/>
  <c r="Q59" i="25"/>
  <c r="R59" i="25" s="1"/>
  <c r="S59" i="25" s="1"/>
  <c r="Q16" i="25"/>
  <c r="R16" i="25" s="1"/>
  <c r="Z16" i="25" s="1"/>
  <c r="Q14" i="25"/>
  <c r="R14" i="25" s="1"/>
  <c r="S14" i="25" s="1"/>
  <c r="Q54" i="25"/>
  <c r="R54" i="25" s="1"/>
  <c r="S54" i="25" s="1"/>
  <c r="Q46" i="25"/>
  <c r="R46" i="25" s="1"/>
  <c r="Z46" i="25" s="1"/>
  <c r="Q73" i="25"/>
  <c r="R73" i="25" s="1"/>
  <c r="S73" i="25" s="1"/>
  <c r="Q10" i="25"/>
  <c r="R10" i="25" s="1"/>
  <c r="S10" i="25" s="1"/>
  <c r="Q83" i="25"/>
  <c r="R83" i="25" s="1"/>
  <c r="S83" i="25" s="1"/>
  <c r="Z82" i="25"/>
  <c r="AB82" i="25" s="1"/>
  <c r="Q41" i="25"/>
  <c r="R41" i="25" s="1"/>
  <c r="Z41" i="25" s="1"/>
  <c r="Q12" i="25"/>
  <c r="R12" i="25" s="1"/>
  <c r="Z12" i="25" s="1"/>
  <c r="Q66" i="25"/>
  <c r="R66" i="25" s="1"/>
  <c r="S66" i="25" s="1"/>
  <c r="Q84" i="25"/>
  <c r="R84" i="25" s="1"/>
  <c r="Z84" i="25" s="1"/>
  <c r="Q60" i="25"/>
  <c r="R60" i="25" s="1"/>
  <c r="Z60" i="25" s="1"/>
  <c r="Q39" i="25"/>
  <c r="R39" i="25" s="1"/>
  <c r="S39" i="25" s="1"/>
  <c r="Q52" i="25"/>
  <c r="R52" i="25" s="1"/>
  <c r="S52" i="25" s="1"/>
  <c r="Q56" i="25"/>
  <c r="R56" i="25" s="1"/>
  <c r="Z56" i="25" s="1"/>
  <c r="Q49" i="25"/>
  <c r="R49" i="25" s="1"/>
  <c r="S49" i="25" s="1"/>
  <c r="AA45" i="25"/>
  <c r="AC45" i="25" s="1"/>
  <c r="Q8" i="25"/>
  <c r="R8" i="25" s="1"/>
  <c r="S8" i="25" s="1"/>
  <c r="Q22" i="25"/>
  <c r="R22" i="25" s="1"/>
  <c r="S22" i="25" s="1"/>
  <c r="Q80" i="25"/>
  <c r="R80" i="25" s="1"/>
  <c r="Z80" i="25" s="1"/>
  <c r="Q58" i="25"/>
  <c r="R58" i="25" s="1"/>
  <c r="Q48" i="25"/>
  <c r="R48" i="25" s="1"/>
  <c r="S48" i="25" s="1"/>
  <c r="Q62" i="25"/>
  <c r="R62" i="25" s="1"/>
  <c r="Q64" i="25"/>
  <c r="R64" i="25" s="1"/>
  <c r="S64" i="25" s="1"/>
  <c r="Q70" i="25"/>
  <c r="R70" i="25" s="1"/>
  <c r="S70" i="25" s="1"/>
  <c r="Q11" i="25"/>
  <c r="R11" i="25" s="1"/>
  <c r="S11" i="25" s="1"/>
  <c r="Q53" i="25"/>
  <c r="R53" i="25" s="1"/>
  <c r="S53" i="25" s="1"/>
  <c r="Q79" i="25"/>
  <c r="R79" i="25" s="1"/>
  <c r="S79" i="25" s="1"/>
  <c r="Q24" i="25"/>
  <c r="R24" i="25" s="1"/>
  <c r="S24" i="25" s="1"/>
  <c r="Q36" i="25"/>
  <c r="R36" i="25" s="1"/>
  <c r="Z75" i="25"/>
  <c r="AB75" i="25" s="1"/>
  <c r="S75" i="25"/>
  <c r="AA33" i="25"/>
  <c r="AC33" i="25" s="1"/>
  <c r="Q51" i="25"/>
  <c r="R51" i="25" s="1"/>
  <c r="Q9" i="25"/>
  <c r="R9" i="25" s="1"/>
  <c r="Q68" i="25"/>
  <c r="R68" i="25" s="1"/>
  <c r="Q20" i="25"/>
  <c r="R20" i="25" s="1"/>
  <c r="AA81" i="25"/>
  <c r="AC81" i="25" s="1"/>
  <c r="AA85" i="25"/>
  <c r="AC85" i="25" s="1"/>
  <c r="Q78" i="25"/>
  <c r="R78" i="25" s="1"/>
  <c r="Q28" i="25"/>
  <c r="R28" i="25" s="1"/>
  <c r="AB15" i="25"/>
  <c r="AA15" i="25"/>
  <c r="AC15" i="25" s="1"/>
  <c r="AB44" i="25"/>
  <c r="AA44" i="25"/>
  <c r="AC44" i="25" s="1"/>
  <c r="AB42" i="25"/>
  <c r="AA42" i="25"/>
  <c r="AC42" i="25" s="1"/>
  <c r="AB13" i="25"/>
  <c r="AA13" i="25"/>
  <c r="AC13" i="25" s="1"/>
  <c r="AB29" i="25"/>
  <c r="AA29" i="25"/>
  <c r="AC29" i="25" s="1"/>
  <c r="Q61" i="25"/>
  <c r="R61" i="25" s="1"/>
  <c r="AB65" i="25"/>
  <c r="AA65" i="25"/>
  <c r="AC65" i="25" s="1"/>
  <c r="Q86" i="25"/>
  <c r="R86" i="25" s="1"/>
  <c r="AB35" i="25"/>
  <c r="AA35" i="25"/>
  <c r="AC35" i="25" s="1"/>
  <c r="S71" i="25"/>
  <c r="Z71" i="25"/>
  <c r="AB25" i="25"/>
  <c r="AA25" i="25"/>
  <c r="AC25" i="25" s="1"/>
  <c r="AA40" i="25"/>
  <c r="AC40" i="25" s="1"/>
  <c r="AB38" i="25"/>
  <c r="AA38" i="25"/>
  <c r="AC38" i="25" s="1"/>
  <c r="S32" i="25"/>
  <c r="Z32" i="25"/>
  <c r="AB26" i="25"/>
  <c r="AA26" i="25"/>
  <c r="AC26" i="25" s="1"/>
  <c r="Z67" i="27" l="1"/>
  <c r="AB67" i="27" s="1"/>
  <c r="Z78" i="27"/>
  <c r="AB78" i="27" s="1"/>
  <c r="S45" i="27"/>
  <c r="AB38" i="27"/>
  <c r="S74" i="27"/>
  <c r="S58" i="27"/>
  <c r="Z29" i="27"/>
  <c r="AA29" i="27" s="1"/>
  <c r="AC29" i="27" s="1"/>
  <c r="AB74" i="27"/>
  <c r="AA74" i="27"/>
  <c r="AC74" i="27" s="1"/>
  <c r="Z16" i="27"/>
  <c r="AB16" i="27" s="1"/>
  <c r="S60" i="27"/>
  <c r="Z39" i="27"/>
  <c r="AB39" i="27" s="1"/>
  <c r="AA78" i="27"/>
  <c r="AC78" i="27" s="1"/>
  <c r="S15" i="27"/>
  <c r="AA45" i="27"/>
  <c r="AC45" i="27" s="1"/>
  <c r="S53" i="27"/>
  <c r="AA10" i="27"/>
  <c r="AC10" i="27" s="1"/>
  <c r="Z47" i="27"/>
  <c r="AB47" i="27" s="1"/>
  <c r="S75" i="27"/>
  <c r="S43" i="27"/>
  <c r="S36" i="27"/>
  <c r="Z49" i="27"/>
  <c r="AA49" i="27" s="1"/>
  <c r="AC49" i="27" s="1"/>
  <c r="Z72" i="27"/>
  <c r="AA72" i="27" s="1"/>
  <c r="AC72" i="27" s="1"/>
  <c r="Z24" i="27"/>
  <c r="AB24" i="27" s="1"/>
  <c r="Z76" i="27"/>
  <c r="AB76" i="27" s="1"/>
  <c r="Z21" i="27"/>
  <c r="S37" i="27"/>
  <c r="Z30" i="27"/>
  <c r="S70" i="27"/>
  <c r="Z61" i="27"/>
  <c r="AB61" i="27" s="1"/>
  <c r="Z27" i="27"/>
  <c r="AB27" i="27" s="1"/>
  <c r="S13" i="27"/>
  <c r="S17" i="27"/>
  <c r="Z12" i="27"/>
  <c r="AA12" i="27" s="1"/>
  <c r="AC12" i="27" s="1"/>
  <c r="Z65" i="27"/>
  <c r="AB65" i="27" s="1"/>
  <c r="Z57" i="27"/>
  <c r="AA57" i="27" s="1"/>
  <c r="AC57" i="27" s="1"/>
  <c r="Z63" i="27"/>
  <c r="AA67" i="27"/>
  <c r="AC67" i="27" s="1"/>
  <c r="S62" i="27"/>
  <c r="Z51" i="27"/>
  <c r="AB51" i="27" s="1"/>
  <c r="Z54" i="27"/>
  <c r="AB54" i="27" s="1"/>
  <c r="Z44" i="27"/>
  <c r="AB44" i="27" s="1"/>
  <c r="S55" i="27"/>
  <c r="Z9" i="27"/>
  <c r="AA9" i="27" s="1"/>
  <c r="AC9" i="27" s="1"/>
  <c r="Z46" i="27"/>
  <c r="AB46" i="27" s="1"/>
  <c r="Z28" i="27"/>
  <c r="AB28" i="27" s="1"/>
  <c r="Z71" i="27"/>
  <c r="Z25" i="27"/>
  <c r="AB25" i="27" s="1"/>
  <c r="S69" i="27"/>
  <c r="Z20" i="27"/>
  <c r="S40" i="27"/>
  <c r="Z40" i="27"/>
  <c r="Z34" i="27"/>
  <c r="Z18" i="27"/>
  <c r="AB18" i="27" s="1"/>
  <c r="Z66" i="27"/>
  <c r="AB66" i="27" s="1"/>
  <c r="S11" i="27"/>
  <c r="Z11" i="27"/>
  <c r="S26" i="27"/>
  <c r="Z26" i="27"/>
  <c r="S42" i="27"/>
  <c r="Z42" i="27"/>
  <c r="S35" i="27"/>
  <c r="Z35" i="27"/>
  <c r="AB55" i="27"/>
  <c r="AA55" i="27"/>
  <c r="AC55" i="27" s="1"/>
  <c r="S33" i="27"/>
  <c r="Z33" i="27"/>
  <c r="AB36" i="27"/>
  <c r="AA36" i="27"/>
  <c r="AC36" i="27" s="1"/>
  <c r="AB69" i="27"/>
  <c r="AA69" i="27"/>
  <c r="AC69" i="27" s="1"/>
  <c r="AB58" i="27"/>
  <c r="AA58" i="27"/>
  <c r="AC58" i="27" s="1"/>
  <c r="S56" i="27"/>
  <c r="Z56" i="27"/>
  <c r="AB75" i="27"/>
  <c r="AA75" i="27"/>
  <c r="AC75" i="27" s="1"/>
  <c r="AB53" i="27"/>
  <c r="AA53" i="27"/>
  <c r="AC53" i="27" s="1"/>
  <c r="S31" i="27"/>
  <c r="Z31" i="27"/>
  <c r="AB15" i="27"/>
  <c r="AA15" i="27"/>
  <c r="AC15" i="27" s="1"/>
  <c r="AB8" i="27"/>
  <c r="AA8" i="27"/>
  <c r="AC8" i="27" s="1"/>
  <c r="AB62" i="27"/>
  <c r="AA62" i="27"/>
  <c r="AC62" i="27" s="1"/>
  <c r="S79" i="27"/>
  <c r="Z79" i="27"/>
  <c r="AB17" i="27"/>
  <c r="AA17" i="27"/>
  <c r="AC17" i="27" s="1"/>
  <c r="AB60" i="27"/>
  <c r="AA60" i="27"/>
  <c r="AC60" i="27" s="1"/>
  <c r="AB70" i="27"/>
  <c r="AA70" i="27"/>
  <c r="AC70" i="27" s="1"/>
  <c r="AB37" i="27"/>
  <c r="AA37" i="27"/>
  <c r="AC37" i="27" s="1"/>
  <c r="AB43" i="27"/>
  <c r="AA43" i="27"/>
  <c r="AC43" i="27" s="1"/>
  <c r="AB13" i="27"/>
  <c r="AA13" i="27"/>
  <c r="AC13" i="27" s="1"/>
  <c r="S67" i="25"/>
  <c r="Z67" i="25"/>
  <c r="S57" i="25"/>
  <c r="Z57" i="25"/>
  <c r="Z18" i="25"/>
  <c r="AB18" i="25" s="1"/>
  <c r="AB47" i="25"/>
  <c r="AA47" i="25"/>
  <c r="AC47" i="25" s="1"/>
  <c r="AA19" i="25"/>
  <c r="AC19" i="25" s="1"/>
  <c r="AB37" i="25"/>
  <c r="AA37" i="25"/>
  <c r="AC37" i="25" s="1"/>
  <c r="AB72" i="25"/>
  <c r="AA76" i="25"/>
  <c r="AC76" i="25" s="1"/>
  <c r="AB27" i="25"/>
  <c r="AA27" i="25"/>
  <c r="AC27" i="25" s="1"/>
  <c r="Z83" i="25"/>
  <c r="AB83" i="25" s="1"/>
  <c r="S56" i="25"/>
  <c r="AB31" i="25"/>
  <c r="Z34" i="25"/>
  <c r="AB34" i="25" s="1"/>
  <c r="Z21" i="25"/>
  <c r="AB21" i="25" s="1"/>
  <c r="S84" i="25"/>
  <c r="Z70" i="25"/>
  <c r="AB70" i="25" s="1"/>
  <c r="S16" i="25"/>
  <c r="Z30" i="25"/>
  <c r="AB30" i="25" s="1"/>
  <c r="AA82" i="25"/>
  <c r="AC82" i="25" s="1"/>
  <c r="S23" i="25"/>
  <c r="AA23" i="25"/>
  <c r="AC23" i="25" s="1"/>
  <c r="Z10" i="25"/>
  <c r="AA10" i="25" s="1"/>
  <c r="AC10" i="25" s="1"/>
  <c r="S60" i="25"/>
  <c r="Z39" i="25"/>
  <c r="AB39" i="25" s="1"/>
  <c r="Z73" i="25"/>
  <c r="AA73" i="25" s="1"/>
  <c r="AC73" i="25" s="1"/>
  <c r="S46" i="25"/>
  <c r="S69" i="25"/>
  <c r="Z74" i="25"/>
  <c r="AB74" i="25" s="1"/>
  <c r="S12" i="25"/>
  <c r="Z22" i="25"/>
  <c r="AA22" i="25" s="1"/>
  <c r="AC22" i="25" s="1"/>
  <c r="Z63" i="25"/>
  <c r="AA63" i="25" s="1"/>
  <c r="AC63" i="25" s="1"/>
  <c r="Z14" i="25"/>
  <c r="AB14" i="25" s="1"/>
  <c r="Z59" i="25"/>
  <c r="AB59" i="25" s="1"/>
  <c r="Z52" i="25"/>
  <c r="AB52" i="25" s="1"/>
  <c r="AA50" i="25"/>
  <c r="AC50" i="25" s="1"/>
  <c r="S41" i="25"/>
  <c r="Z54" i="25"/>
  <c r="AB54" i="25" s="1"/>
  <c r="Z66" i="25"/>
  <c r="Z64" i="25"/>
  <c r="AB64" i="25" s="1"/>
  <c r="Z8" i="25"/>
  <c r="AB8" i="25" s="1"/>
  <c r="S80" i="25"/>
  <c r="Z79" i="25"/>
  <c r="AB79" i="25" s="1"/>
  <c r="Z49" i="25"/>
  <c r="Z24" i="25"/>
  <c r="AA24" i="25" s="1"/>
  <c r="AC24" i="25" s="1"/>
  <c r="Z11" i="25"/>
  <c r="S62" i="25"/>
  <c r="Z62" i="25"/>
  <c r="S36" i="25"/>
  <c r="Z36" i="25"/>
  <c r="Z48" i="25"/>
  <c r="AA48" i="25" s="1"/>
  <c r="AC48" i="25" s="1"/>
  <c r="S58" i="25"/>
  <c r="Z58" i="25"/>
  <c r="AA75" i="25"/>
  <c r="AC75" i="25" s="1"/>
  <c r="Z53" i="25"/>
  <c r="S20" i="25"/>
  <c r="Z20" i="25"/>
  <c r="S68" i="25"/>
  <c r="Z68" i="25"/>
  <c r="S9" i="25"/>
  <c r="Z9" i="25"/>
  <c r="S51" i="25"/>
  <c r="Z51" i="25"/>
  <c r="AB71" i="25"/>
  <c r="AA71" i="25"/>
  <c r="AC71" i="25" s="1"/>
  <c r="AB12" i="25"/>
  <c r="AA12" i="25"/>
  <c r="AC12" i="25" s="1"/>
  <c r="AB41" i="25"/>
  <c r="AA41" i="25"/>
  <c r="AC41" i="25" s="1"/>
  <c r="AB80" i="25"/>
  <c r="AA80" i="25"/>
  <c r="AC80" i="25" s="1"/>
  <c r="AB16" i="25"/>
  <c r="AA16" i="25"/>
  <c r="AC16" i="25" s="1"/>
  <c r="AB60" i="25"/>
  <c r="AA60" i="25"/>
  <c r="AC60" i="25" s="1"/>
  <c r="AB84" i="25"/>
  <c r="AA84" i="25"/>
  <c r="AC84" i="25" s="1"/>
  <c r="AB56" i="25"/>
  <c r="AA56" i="25"/>
  <c r="AC56" i="25" s="1"/>
  <c r="AB32" i="25"/>
  <c r="AA32" i="25"/>
  <c r="AC32" i="25" s="1"/>
  <c r="AB46" i="25"/>
  <c r="AA46" i="25"/>
  <c r="AC46" i="25" s="1"/>
  <c r="S28" i="25"/>
  <c r="Z28" i="25"/>
  <c r="S61" i="25"/>
  <c r="Z61" i="25"/>
  <c r="AB69" i="25"/>
  <c r="AA69" i="25"/>
  <c r="AC69" i="25" s="1"/>
  <c r="S86" i="25"/>
  <c r="Z86" i="25"/>
  <c r="S78" i="25"/>
  <c r="Z78" i="25"/>
  <c r="AE79" i="22"/>
  <c r="AD79" i="22"/>
  <c r="W79" i="22"/>
  <c r="V79" i="22"/>
  <c r="U79" i="22"/>
  <c r="T79" i="22"/>
  <c r="O79" i="22"/>
  <c r="N79" i="22"/>
  <c r="J79" i="22"/>
  <c r="I79" i="22"/>
  <c r="E79" i="22"/>
  <c r="H79" i="22" s="1"/>
  <c r="D79" i="22"/>
  <c r="C79" i="22"/>
  <c r="B79" i="22"/>
  <c r="AE78" i="22"/>
  <c r="AD78" i="22"/>
  <c r="W78" i="22"/>
  <c r="V78" i="22"/>
  <c r="U78" i="22"/>
  <c r="T78" i="22"/>
  <c r="P78" i="22"/>
  <c r="O78" i="22"/>
  <c r="N78" i="22"/>
  <c r="M78" i="22"/>
  <c r="K78" i="22"/>
  <c r="J78" i="22"/>
  <c r="I78" i="22"/>
  <c r="H78" i="22"/>
  <c r="E78" i="22"/>
  <c r="G78" i="22" s="1"/>
  <c r="D78" i="22"/>
  <c r="C78" i="22"/>
  <c r="B78" i="22"/>
  <c r="AE77" i="22"/>
  <c r="AD77" i="22"/>
  <c r="W77" i="22"/>
  <c r="V77" i="22"/>
  <c r="U77" i="22"/>
  <c r="T77" i="22"/>
  <c r="O77" i="22"/>
  <c r="J77" i="22"/>
  <c r="E77" i="22"/>
  <c r="I77" i="22" s="1"/>
  <c r="D77" i="22"/>
  <c r="C77" i="22"/>
  <c r="B77" i="22"/>
  <c r="AE76" i="22"/>
  <c r="AD76" i="22"/>
  <c r="W76" i="22"/>
  <c r="V76" i="22"/>
  <c r="U76" i="22"/>
  <c r="T76" i="22"/>
  <c r="O76" i="22"/>
  <c r="N76" i="22"/>
  <c r="J76" i="22"/>
  <c r="I76" i="22"/>
  <c r="E76" i="22"/>
  <c r="H76" i="22" s="1"/>
  <c r="D76" i="22"/>
  <c r="C76" i="22"/>
  <c r="B76" i="22"/>
  <c r="Y76" i="22" s="1"/>
  <c r="AE75" i="22"/>
  <c r="AD75" i="22"/>
  <c r="W75" i="22"/>
  <c r="V75" i="22"/>
  <c r="U75" i="22"/>
  <c r="T75" i="22"/>
  <c r="O75" i="22"/>
  <c r="J75" i="22"/>
  <c r="E75" i="22"/>
  <c r="I75" i="22" s="1"/>
  <c r="D75" i="22"/>
  <c r="C75" i="22"/>
  <c r="B75" i="22"/>
  <c r="Y75" i="22" s="1"/>
  <c r="AE74" i="22"/>
  <c r="AD74" i="22"/>
  <c r="W74" i="22"/>
  <c r="V74" i="22"/>
  <c r="U74" i="22"/>
  <c r="T74" i="22"/>
  <c r="O74" i="22"/>
  <c r="J74" i="22"/>
  <c r="E74" i="22"/>
  <c r="I74" i="22" s="1"/>
  <c r="D74" i="22"/>
  <c r="C74" i="22"/>
  <c r="B74" i="22"/>
  <c r="Y74" i="22" s="1"/>
  <c r="AE73" i="22"/>
  <c r="AD73" i="22"/>
  <c r="W73" i="22"/>
  <c r="V73" i="22"/>
  <c r="U73" i="22"/>
  <c r="T73" i="22"/>
  <c r="O73" i="22"/>
  <c r="J73" i="22"/>
  <c r="E73" i="22"/>
  <c r="I73" i="22" s="1"/>
  <c r="D73" i="22"/>
  <c r="C73" i="22"/>
  <c r="B73" i="22"/>
  <c r="Y73" i="22" s="1"/>
  <c r="AE72" i="22"/>
  <c r="AD72" i="22"/>
  <c r="W72" i="22"/>
  <c r="V72" i="22"/>
  <c r="U72" i="22"/>
  <c r="T72" i="22"/>
  <c r="O72" i="22"/>
  <c r="J72" i="22"/>
  <c r="E72" i="22"/>
  <c r="I72" i="22" s="1"/>
  <c r="D72" i="22"/>
  <c r="C72" i="22"/>
  <c r="B72" i="22"/>
  <c r="Y72" i="22" s="1"/>
  <c r="AE71" i="22"/>
  <c r="AD71" i="22"/>
  <c r="W71" i="22"/>
  <c r="V71" i="22"/>
  <c r="U71" i="22"/>
  <c r="T71" i="22"/>
  <c r="O71" i="22"/>
  <c r="J71" i="22"/>
  <c r="E71" i="22"/>
  <c r="I71" i="22" s="1"/>
  <c r="D71" i="22"/>
  <c r="C71" i="22"/>
  <c r="B71" i="22"/>
  <c r="Y71" i="22" s="1"/>
  <c r="A71" i="22"/>
  <c r="AE70" i="22"/>
  <c r="AD70" i="22"/>
  <c r="W70" i="22"/>
  <c r="V70" i="22"/>
  <c r="U70" i="22"/>
  <c r="T70" i="22"/>
  <c r="O70" i="22"/>
  <c r="N70" i="22"/>
  <c r="J70" i="22"/>
  <c r="I70" i="22"/>
  <c r="H70" i="22"/>
  <c r="G70" i="22"/>
  <c r="E70" i="22"/>
  <c r="K70" i="22" s="1"/>
  <c r="D70" i="22"/>
  <c r="C70" i="22"/>
  <c r="B70" i="22"/>
  <c r="Y70" i="22" s="1"/>
  <c r="AE69" i="22"/>
  <c r="AD69" i="22"/>
  <c r="W69" i="22"/>
  <c r="V69" i="22"/>
  <c r="U69" i="22"/>
  <c r="T69" i="22"/>
  <c r="P69" i="22"/>
  <c r="O69" i="22"/>
  <c r="N69" i="22"/>
  <c r="M69" i="22"/>
  <c r="K69" i="22"/>
  <c r="J69" i="22"/>
  <c r="I69" i="22"/>
  <c r="H69" i="22"/>
  <c r="E69" i="22"/>
  <c r="G69" i="22" s="1"/>
  <c r="D69" i="22"/>
  <c r="C69" i="22"/>
  <c r="B69" i="22"/>
  <c r="AE68" i="22"/>
  <c r="AD68" i="22"/>
  <c r="W68" i="22"/>
  <c r="V68" i="22"/>
  <c r="U68" i="22"/>
  <c r="T68" i="22"/>
  <c r="O68" i="22"/>
  <c r="J68" i="22"/>
  <c r="I68" i="22"/>
  <c r="H68" i="22"/>
  <c r="E68" i="22"/>
  <c r="K68" i="22" s="1"/>
  <c r="D68" i="22"/>
  <c r="C68" i="22"/>
  <c r="B68" i="22"/>
  <c r="Y68" i="22" s="1"/>
  <c r="AE67" i="22"/>
  <c r="AD67" i="22"/>
  <c r="W67" i="22"/>
  <c r="V67" i="22"/>
  <c r="U67" i="22"/>
  <c r="T67" i="22"/>
  <c r="O67" i="22"/>
  <c r="N67" i="22"/>
  <c r="J67" i="22"/>
  <c r="I67" i="22"/>
  <c r="E67" i="22"/>
  <c r="K67" i="22" s="1"/>
  <c r="D67" i="22"/>
  <c r="C67" i="22"/>
  <c r="B67" i="22"/>
  <c r="AE66" i="22"/>
  <c r="AD66" i="22"/>
  <c r="W66" i="22"/>
  <c r="V66" i="22"/>
  <c r="U66" i="22"/>
  <c r="T66" i="22"/>
  <c r="O66" i="22"/>
  <c r="J66" i="22"/>
  <c r="E66" i="22"/>
  <c r="K66" i="22" s="1"/>
  <c r="D66" i="22"/>
  <c r="C66" i="22"/>
  <c r="B66" i="22"/>
  <c r="AE65" i="22"/>
  <c r="AD65" i="22"/>
  <c r="W65" i="22"/>
  <c r="V65" i="22"/>
  <c r="U65" i="22"/>
  <c r="T65" i="22"/>
  <c r="O65" i="22"/>
  <c r="J65" i="22"/>
  <c r="E65" i="22"/>
  <c r="K65" i="22" s="1"/>
  <c r="D65" i="22"/>
  <c r="C65" i="22"/>
  <c r="B65" i="22"/>
  <c r="Y65" i="22" s="1"/>
  <c r="AE64" i="22"/>
  <c r="AD64" i="22"/>
  <c r="W64" i="22"/>
  <c r="V64" i="22"/>
  <c r="U64" i="22"/>
  <c r="T64" i="22"/>
  <c r="O64" i="22"/>
  <c r="J64" i="22"/>
  <c r="E64" i="22"/>
  <c r="K64" i="22" s="1"/>
  <c r="D64" i="22"/>
  <c r="C64" i="22"/>
  <c r="B64" i="22"/>
  <c r="AE63" i="22"/>
  <c r="AD63" i="22"/>
  <c r="W63" i="22"/>
  <c r="V63" i="22"/>
  <c r="U63" i="22"/>
  <c r="T63" i="22"/>
  <c r="O63" i="22"/>
  <c r="J63" i="22"/>
  <c r="E63" i="22"/>
  <c r="K63" i="22" s="1"/>
  <c r="D63" i="22"/>
  <c r="C63" i="22"/>
  <c r="B63" i="22"/>
  <c r="AE62" i="22"/>
  <c r="AD62" i="22"/>
  <c r="W62" i="22"/>
  <c r="V62" i="22"/>
  <c r="U62" i="22"/>
  <c r="T62" i="22"/>
  <c r="O62" i="22"/>
  <c r="J62" i="22"/>
  <c r="E62" i="22"/>
  <c r="I62" i="22" s="1"/>
  <c r="D62" i="22"/>
  <c r="C62" i="22"/>
  <c r="B62" i="22"/>
  <c r="Y62" i="22" s="1"/>
  <c r="A62" i="22"/>
  <c r="AE61" i="22"/>
  <c r="AD61" i="22"/>
  <c r="W61" i="22"/>
  <c r="V61" i="22"/>
  <c r="X61" i="22" s="1"/>
  <c r="U61" i="22"/>
  <c r="T61" i="22"/>
  <c r="O61" i="22"/>
  <c r="N61" i="22"/>
  <c r="J61" i="22"/>
  <c r="I61" i="22"/>
  <c r="E61" i="22"/>
  <c r="K61" i="22" s="1"/>
  <c r="D61" i="22"/>
  <c r="C61" i="22"/>
  <c r="B61" i="22"/>
  <c r="Y61" i="22" s="1"/>
  <c r="AE60" i="22"/>
  <c r="AD60" i="22"/>
  <c r="W60" i="22"/>
  <c r="V60" i="22"/>
  <c r="U60" i="22"/>
  <c r="T60" i="22"/>
  <c r="P60" i="22"/>
  <c r="O60" i="22"/>
  <c r="N60" i="22"/>
  <c r="M60" i="22"/>
  <c r="K60" i="22"/>
  <c r="J60" i="22"/>
  <c r="I60" i="22"/>
  <c r="H60" i="22"/>
  <c r="E60" i="22"/>
  <c r="G60" i="22" s="1"/>
  <c r="D60" i="22"/>
  <c r="C60" i="22"/>
  <c r="B60" i="22"/>
  <c r="Y60" i="22" s="1"/>
  <c r="AE59" i="22"/>
  <c r="AD59" i="22"/>
  <c r="W59" i="22"/>
  <c r="V59" i="22"/>
  <c r="U59" i="22"/>
  <c r="T59" i="22"/>
  <c r="O59" i="22"/>
  <c r="J59" i="22"/>
  <c r="E59" i="22"/>
  <c r="I59" i="22" s="1"/>
  <c r="D59" i="22"/>
  <c r="C59" i="22"/>
  <c r="B59" i="22"/>
  <c r="Y59" i="22" s="1"/>
  <c r="AE58" i="22"/>
  <c r="AD58" i="22"/>
  <c r="W58" i="22"/>
  <c r="V58" i="22"/>
  <c r="U58" i="22"/>
  <c r="T58" i="22"/>
  <c r="O58" i="22"/>
  <c r="N58" i="22"/>
  <c r="J58" i="22"/>
  <c r="I58" i="22"/>
  <c r="E58" i="22"/>
  <c r="H58" i="22" s="1"/>
  <c r="D58" i="22"/>
  <c r="C58" i="22"/>
  <c r="B58" i="22"/>
  <c r="Y58" i="22" s="1"/>
  <c r="AE57" i="22"/>
  <c r="AD57" i="22"/>
  <c r="W57" i="22"/>
  <c r="V57" i="22"/>
  <c r="U57" i="22"/>
  <c r="T57" i="22"/>
  <c r="O57" i="22"/>
  <c r="J57" i="22"/>
  <c r="E57" i="22"/>
  <c r="I57" i="22" s="1"/>
  <c r="D57" i="22"/>
  <c r="C57" i="22"/>
  <c r="B57" i="22"/>
  <c r="Y57" i="22" s="1"/>
  <c r="AE56" i="22"/>
  <c r="AD56" i="22"/>
  <c r="W56" i="22"/>
  <c r="V56" i="22"/>
  <c r="U56" i="22"/>
  <c r="T56" i="22"/>
  <c r="O56" i="22"/>
  <c r="J56" i="22"/>
  <c r="E56" i="22"/>
  <c r="I56" i="22" s="1"/>
  <c r="D56" i="22"/>
  <c r="C56" i="22"/>
  <c r="B56" i="22"/>
  <c r="Y56" i="22" s="1"/>
  <c r="AE55" i="22"/>
  <c r="AD55" i="22"/>
  <c r="W55" i="22"/>
  <c r="V55" i="22"/>
  <c r="U55" i="22"/>
  <c r="T55" i="22"/>
  <c r="X55" i="22" s="1"/>
  <c r="O55" i="22"/>
  <c r="J55" i="22"/>
  <c r="E55" i="22"/>
  <c r="I55" i="22" s="1"/>
  <c r="D55" i="22"/>
  <c r="C55" i="22"/>
  <c r="B55" i="22"/>
  <c r="Y55" i="22" s="1"/>
  <c r="AE54" i="22"/>
  <c r="AD54" i="22"/>
  <c r="W54" i="22"/>
  <c r="V54" i="22"/>
  <c r="U54" i="22"/>
  <c r="T54" i="22"/>
  <c r="O54" i="22"/>
  <c r="J54" i="22"/>
  <c r="E54" i="22"/>
  <c r="I54" i="22" s="1"/>
  <c r="D54" i="22"/>
  <c r="C54" i="22"/>
  <c r="B54" i="22"/>
  <c r="AE53" i="22"/>
  <c r="AD53" i="22"/>
  <c r="W53" i="22"/>
  <c r="V53" i="22"/>
  <c r="U53" i="22"/>
  <c r="T53" i="22"/>
  <c r="O53" i="22"/>
  <c r="J53" i="22"/>
  <c r="E53" i="22"/>
  <c r="I53" i="22" s="1"/>
  <c r="D53" i="22"/>
  <c r="C53" i="22"/>
  <c r="B53" i="22"/>
  <c r="A53" i="22"/>
  <c r="AE52" i="22"/>
  <c r="AD52" i="22"/>
  <c r="W52" i="22"/>
  <c r="V52" i="22"/>
  <c r="U52" i="22"/>
  <c r="T52" i="22"/>
  <c r="E52" i="22"/>
  <c r="J52" i="22" s="1"/>
  <c r="D52" i="22"/>
  <c r="C52" i="22"/>
  <c r="B52" i="22"/>
  <c r="AE51" i="22"/>
  <c r="AD51" i="22"/>
  <c r="W51" i="22"/>
  <c r="V51" i="22"/>
  <c r="U51" i="22"/>
  <c r="T51" i="22"/>
  <c r="P51" i="22"/>
  <c r="O51" i="22"/>
  <c r="N51" i="22"/>
  <c r="M51" i="22"/>
  <c r="K51" i="22"/>
  <c r="J51" i="22"/>
  <c r="I51" i="22"/>
  <c r="H51" i="22"/>
  <c r="E51" i="22"/>
  <c r="G51" i="22" s="1"/>
  <c r="D51" i="22"/>
  <c r="C51" i="22"/>
  <c r="B51" i="22"/>
  <c r="Y51" i="22" s="1"/>
  <c r="AE50" i="22"/>
  <c r="AD50" i="22"/>
  <c r="W50" i="22"/>
  <c r="V50" i="22"/>
  <c r="U50" i="22"/>
  <c r="T50" i="22"/>
  <c r="E50" i="22"/>
  <c r="J50" i="22" s="1"/>
  <c r="D50" i="22"/>
  <c r="C50" i="22"/>
  <c r="B50" i="22"/>
  <c r="AE49" i="22"/>
  <c r="AD49" i="22"/>
  <c r="W49" i="22"/>
  <c r="V49" i="22"/>
  <c r="U49" i="22"/>
  <c r="T49" i="22"/>
  <c r="O49" i="22"/>
  <c r="N49" i="22"/>
  <c r="M49" i="22"/>
  <c r="J49" i="22"/>
  <c r="I49" i="22"/>
  <c r="H49" i="22"/>
  <c r="E49" i="22"/>
  <c r="D49" i="22"/>
  <c r="C49" i="22"/>
  <c r="B49" i="22"/>
  <c r="AE48" i="22"/>
  <c r="AD48" i="22"/>
  <c r="W48" i="22"/>
  <c r="V48" i="22"/>
  <c r="U48" i="22"/>
  <c r="T48" i="22"/>
  <c r="E48" i="22"/>
  <c r="J48" i="22" s="1"/>
  <c r="D48" i="22"/>
  <c r="C48" i="22"/>
  <c r="B48" i="22"/>
  <c r="Y48" i="22" s="1"/>
  <c r="AE47" i="22"/>
  <c r="AD47" i="22"/>
  <c r="W47" i="22"/>
  <c r="V47" i="22"/>
  <c r="U47" i="22"/>
  <c r="T47" i="22"/>
  <c r="E47" i="22"/>
  <c r="J47" i="22" s="1"/>
  <c r="D47" i="22"/>
  <c r="C47" i="22"/>
  <c r="B47" i="22"/>
  <c r="AE46" i="22"/>
  <c r="AD46" i="22"/>
  <c r="W46" i="22"/>
  <c r="V46" i="22"/>
  <c r="U46" i="22"/>
  <c r="T46" i="22"/>
  <c r="E46" i="22"/>
  <c r="J46" i="22" s="1"/>
  <c r="D46" i="22"/>
  <c r="C46" i="22"/>
  <c r="B46" i="22"/>
  <c r="Y46" i="22" s="1"/>
  <c r="AE45" i="22"/>
  <c r="AD45" i="22"/>
  <c r="W45" i="22"/>
  <c r="V45" i="22"/>
  <c r="U45" i="22"/>
  <c r="T45" i="22"/>
  <c r="E45" i="22"/>
  <c r="J45" i="22" s="1"/>
  <c r="D45" i="22"/>
  <c r="C45" i="22"/>
  <c r="B45" i="22"/>
  <c r="AE44" i="22"/>
  <c r="AD44" i="22"/>
  <c r="W44" i="22"/>
  <c r="V44" i="22"/>
  <c r="U44" i="22"/>
  <c r="T44" i="22"/>
  <c r="E44" i="22"/>
  <c r="J44" i="22" s="1"/>
  <c r="D44" i="22"/>
  <c r="C44" i="22"/>
  <c r="B44" i="22"/>
  <c r="Y44" i="22" s="1"/>
  <c r="A44" i="22"/>
  <c r="AE43" i="22"/>
  <c r="AD43" i="22"/>
  <c r="W43" i="22"/>
  <c r="V43" i="22"/>
  <c r="U43" i="22"/>
  <c r="T43" i="22"/>
  <c r="E43" i="22"/>
  <c r="J43" i="22" s="1"/>
  <c r="D43" i="22"/>
  <c r="C43" i="22"/>
  <c r="B43" i="22"/>
  <c r="Y43" i="22" s="1"/>
  <c r="AE42" i="22"/>
  <c r="AD42" i="22"/>
  <c r="W42" i="22"/>
  <c r="V42" i="22"/>
  <c r="U42" i="22"/>
  <c r="T42" i="22"/>
  <c r="P42" i="22"/>
  <c r="O42" i="22"/>
  <c r="N42" i="22"/>
  <c r="M42" i="22"/>
  <c r="K42" i="22"/>
  <c r="J42" i="22"/>
  <c r="I42" i="22"/>
  <c r="H42" i="22"/>
  <c r="E42" i="22"/>
  <c r="G42" i="22" s="1"/>
  <c r="D42" i="22"/>
  <c r="C42" i="22"/>
  <c r="B42" i="22"/>
  <c r="Y42" i="22" s="1"/>
  <c r="AE41" i="22"/>
  <c r="AD41" i="22"/>
  <c r="W41" i="22"/>
  <c r="V41" i="22"/>
  <c r="U41" i="22"/>
  <c r="T41" i="22"/>
  <c r="E41" i="22"/>
  <c r="J41" i="22" s="1"/>
  <c r="D41" i="22"/>
  <c r="C41" i="22"/>
  <c r="B41" i="22"/>
  <c r="Y41" i="22" s="1"/>
  <c r="AE40" i="22"/>
  <c r="AD40" i="22"/>
  <c r="W40" i="22"/>
  <c r="V40" i="22"/>
  <c r="U40" i="22"/>
  <c r="T40" i="22"/>
  <c r="O40" i="22"/>
  <c r="N40" i="22"/>
  <c r="M40" i="22"/>
  <c r="J40" i="22"/>
  <c r="I40" i="22"/>
  <c r="H40" i="22"/>
  <c r="E40" i="22"/>
  <c r="K40" i="22" s="1"/>
  <c r="D40" i="22"/>
  <c r="C40" i="22"/>
  <c r="B40" i="22"/>
  <c r="Y40" i="22" s="1"/>
  <c r="AE39" i="22"/>
  <c r="AD39" i="22"/>
  <c r="W39" i="22"/>
  <c r="V39" i="22"/>
  <c r="U39" i="22"/>
  <c r="T39" i="22"/>
  <c r="E39" i="22"/>
  <c r="J39" i="22" s="1"/>
  <c r="D39" i="22"/>
  <c r="C39" i="22"/>
  <c r="B39" i="22"/>
  <c r="AE38" i="22"/>
  <c r="AD38" i="22"/>
  <c r="W38" i="22"/>
  <c r="V38" i="22"/>
  <c r="U38" i="22"/>
  <c r="T38" i="22"/>
  <c r="E38" i="22"/>
  <c r="J38" i="22" s="1"/>
  <c r="D38" i="22"/>
  <c r="C38" i="22"/>
  <c r="B38" i="22"/>
  <c r="AE37" i="22"/>
  <c r="AD37" i="22"/>
  <c r="W37" i="22"/>
  <c r="V37" i="22"/>
  <c r="U37" i="22"/>
  <c r="T37" i="22"/>
  <c r="E37" i="22"/>
  <c r="F37" i="22" s="1"/>
  <c r="N37" i="22" s="1"/>
  <c r="D37" i="22"/>
  <c r="C37" i="22"/>
  <c r="B37" i="22"/>
  <c r="Y37" i="22" s="1"/>
  <c r="AE36" i="22"/>
  <c r="AD36" i="22"/>
  <c r="W36" i="22"/>
  <c r="V36" i="22"/>
  <c r="U36" i="22"/>
  <c r="T36" i="22"/>
  <c r="E36" i="22"/>
  <c r="J36" i="22" s="1"/>
  <c r="D36" i="22"/>
  <c r="C36" i="22"/>
  <c r="B36" i="22"/>
  <c r="AE35" i="22"/>
  <c r="AD35" i="22"/>
  <c r="W35" i="22"/>
  <c r="V35" i="22"/>
  <c r="U35" i="22"/>
  <c r="T35" i="22"/>
  <c r="O35" i="22"/>
  <c r="N35" i="22"/>
  <c r="J35" i="22"/>
  <c r="I35" i="22"/>
  <c r="E35" i="22"/>
  <c r="H35" i="22" s="1"/>
  <c r="D35" i="22"/>
  <c r="C35" i="22"/>
  <c r="B35" i="22"/>
  <c r="Y35" i="22" s="1"/>
  <c r="A35" i="22"/>
  <c r="AE34" i="22"/>
  <c r="AD34" i="22"/>
  <c r="W34" i="22"/>
  <c r="V34" i="22"/>
  <c r="U34" i="22"/>
  <c r="T34" i="22"/>
  <c r="E34" i="22"/>
  <c r="I34" i="22" s="1"/>
  <c r="D34" i="22"/>
  <c r="C34" i="22"/>
  <c r="B34" i="22"/>
  <c r="Y34" i="22" s="1"/>
  <c r="AE33" i="22"/>
  <c r="AD33" i="22"/>
  <c r="W33" i="22"/>
  <c r="V33" i="22"/>
  <c r="U33" i="22"/>
  <c r="T33" i="22"/>
  <c r="P33" i="22"/>
  <c r="O33" i="22"/>
  <c r="N33" i="22"/>
  <c r="M33" i="22"/>
  <c r="K33" i="22"/>
  <c r="J33" i="22"/>
  <c r="I33" i="22"/>
  <c r="H33" i="22"/>
  <c r="E33" i="22"/>
  <c r="G33" i="22" s="1"/>
  <c r="D33" i="22"/>
  <c r="C33" i="22"/>
  <c r="B33" i="22"/>
  <c r="AE32" i="22"/>
  <c r="AD32" i="22"/>
  <c r="W32" i="22"/>
  <c r="V32" i="22"/>
  <c r="U32" i="22"/>
  <c r="T32" i="22"/>
  <c r="E32" i="22"/>
  <c r="J32" i="22" s="1"/>
  <c r="D32" i="22"/>
  <c r="C32" i="22"/>
  <c r="B32" i="22"/>
  <c r="Y32" i="22" s="1"/>
  <c r="AE31" i="22"/>
  <c r="AD31" i="22"/>
  <c r="W31" i="22"/>
  <c r="V31" i="22"/>
  <c r="U31" i="22"/>
  <c r="T31" i="22"/>
  <c r="O31" i="22"/>
  <c r="N31" i="22"/>
  <c r="M31" i="22"/>
  <c r="J31" i="22"/>
  <c r="I31" i="22"/>
  <c r="H31" i="22"/>
  <c r="E31" i="22"/>
  <c r="K31" i="22" s="1"/>
  <c r="D31" i="22"/>
  <c r="C31" i="22"/>
  <c r="B31" i="22"/>
  <c r="Y31" i="22" s="1"/>
  <c r="AE30" i="22"/>
  <c r="AD30" i="22"/>
  <c r="W30" i="22"/>
  <c r="V30" i="22"/>
  <c r="U30" i="22"/>
  <c r="T30" i="22"/>
  <c r="E30" i="22"/>
  <c r="J30" i="22" s="1"/>
  <c r="D30" i="22"/>
  <c r="C30" i="22"/>
  <c r="B30" i="22"/>
  <c r="AE29" i="22"/>
  <c r="AD29" i="22"/>
  <c r="W29" i="22"/>
  <c r="V29" i="22"/>
  <c r="U29" i="22"/>
  <c r="T29" i="22"/>
  <c r="E29" i="22"/>
  <c r="J29" i="22" s="1"/>
  <c r="D29" i="22"/>
  <c r="C29" i="22"/>
  <c r="B29" i="22"/>
  <c r="Y29" i="22" s="1"/>
  <c r="AE28" i="22"/>
  <c r="AD28" i="22"/>
  <c r="W28" i="22"/>
  <c r="V28" i="22"/>
  <c r="U28" i="22"/>
  <c r="T28" i="22"/>
  <c r="E28" i="22"/>
  <c r="J28" i="22" s="1"/>
  <c r="D28" i="22"/>
  <c r="C28" i="22"/>
  <c r="B28" i="22"/>
  <c r="AE27" i="22"/>
  <c r="AD27" i="22"/>
  <c r="W27" i="22"/>
  <c r="V27" i="22"/>
  <c r="U27" i="22"/>
  <c r="T27" i="22"/>
  <c r="E27" i="22"/>
  <c r="J27" i="22" s="1"/>
  <c r="D27" i="22"/>
  <c r="C27" i="22"/>
  <c r="B27" i="22"/>
  <c r="Y27" i="22" s="1"/>
  <c r="AE26" i="22"/>
  <c r="AD26" i="22"/>
  <c r="W26" i="22"/>
  <c r="V26" i="22"/>
  <c r="U26" i="22"/>
  <c r="T26" i="22"/>
  <c r="O26" i="22"/>
  <c r="N26" i="22"/>
  <c r="J26" i="22"/>
  <c r="I26" i="22"/>
  <c r="E26" i="22"/>
  <c r="H26" i="22" s="1"/>
  <c r="D26" i="22"/>
  <c r="C26" i="22"/>
  <c r="B26" i="22"/>
  <c r="A26" i="22"/>
  <c r="AE25" i="22"/>
  <c r="AD25" i="22"/>
  <c r="W25" i="22"/>
  <c r="V25" i="22"/>
  <c r="U25" i="22"/>
  <c r="T25" i="22"/>
  <c r="E25" i="22"/>
  <c r="H25" i="22" s="1"/>
  <c r="D25" i="22"/>
  <c r="C25" i="22"/>
  <c r="B25" i="22"/>
  <c r="Y25" i="22" s="1"/>
  <c r="AE24" i="22"/>
  <c r="AD24" i="22"/>
  <c r="W24" i="22"/>
  <c r="V24" i="22"/>
  <c r="U24" i="22"/>
  <c r="T24" i="22"/>
  <c r="P24" i="22"/>
  <c r="O24" i="22"/>
  <c r="N24" i="22"/>
  <c r="M24" i="22"/>
  <c r="K24" i="22"/>
  <c r="J24" i="22"/>
  <c r="I24" i="22"/>
  <c r="H24" i="22"/>
  <c r="E24" i="22"/>
  <c r="G24" i="22" s="1"/>
  <c r="D24" i="22"/>
  <c r="C24" i="22"/>
  <c r="B24" i="22"/>
  <c r="Y24" i="22" s="1"/>
  <c r="AE23" i="22"/>
  <c r="AD23" i="22"/>
  <c r="W23" i="22"/>
  <c r="V23" i="22"/>
  <c r="U23" i="22"/>
  <c r="T23" i="22"/>
  <c r="E23" i="22"/>
  <c r="H23" i="22" s="1"/>
  <c r="D23" i="22"/>
  <c r="C23" i="22"/>
  <c r="B23" i="22"/>
  <c r="Y23" i="22" s="1"/>
  <c r="AE22" i="22"/>
  <c r="AD22" i="22"/>
  <c r="W22" i="22"/>
  <c r="V22" i="22"/>
  <c r="U22" i="22"/>
  <c r="T22" i="22"/>
  <c r="E22" i="22"/>
  <c r="H22" i="22" s="1"/>
  <c r="D22" i="22"/>
  <c r="C22" i="22"/>
  <c r="B22" i="22"/>
  <c r="AE21" i="22"/>
  <c r="AD21" i="22"/>
  <c r="W21" i="22"/>
  <c r="V21" i="22"/>
  <c r="U21" i="22"/>
  <c r="T21" i="22"/>
  <c r="E21" i="22"/>
  <c r="H21" i="22" s="1"/>
  <c r="D21" i="22"/>
  <c r="C21" i="22"/>
  <c r="B21" i="22"/>
  <c r="AE20" i="22"/>
  <c r="AD20" i="22"/>
  <c r="W20" i="22"/>
  <c r="V20" i="22"/>
  <c r="U20" i="22"/>
  <c r="T20" i="22"/>
  <c r="E20" i="22"/>
  <c r="H20" i="22" s="1"/>
  <c r="D20" i="22"/>
  <c r="C20" i="22"/>
  <c r="B20" i="22"/>
  <c r="Y20" i="22" s="1"/>
  <c r="AE19" i="22"/>
  <c r="AD19" i="22"/>
  <c r="W19" i="22"/>
  <c r="V19" i="22"/>
  <c r="U19" i="22"/>
  <c r="T19" i="22"/>
  <c r="E19" i="22"/>
  <c r="H19" i="22" s="1"/>
  <c r="D19" i="22"/>
  <c r="C19" i="22"/>
  <c r="B19" i="22"/>
  <c r="Y19" i="22" s="1"/>
  <c r="AE18" i="22"/>
  <c r="AD18" i="22"/>
  <c r="W18" i="22"/>
  <c r="V18" i="22"/>
  <c r="U18" i="22"/>
  <c r="T18" i="22"/>
  <c r="E18" i="22"/>
  <c r="H18" i="22" s="1"/>
  <c r="D18" i="22"/>
  <c r="C18" i="22"/>
  <c r="B18" i="22"/>
  <c r="Y18" i="22" s="1"/>
  <c r="AE17" i="22"/>
  <c r="AD17" i="22"/>
  <c r="W17" i="22"/>
  <c r="V17" i="22"/>
  <c r="U17" i="22"/>
  <c r="T17" i="22"/>
  <c r="O17" i="22"/>
  <c r="N17" i="22"/>
  <c r="J17" i="22"/>
  <c r="I17" i="22"/>
  <c r="E17" i="22"/>
  <c r="H17" i="22" s="1"/>
  <c r="D17" i="22"/>
  <c r="C17" i="22"/>
  <c r="B17" i="22"/>
  <c r="Y17" i="22" s="1"/>
  <c r="A17" i="22"/>
  <c r="AE16" i="22"/>
  <c r="AD16" i="22"/>
  <c r="W16" i="22"/>
  <c r="V16" i="22"/>
  <c r="U16" i="22"/>
  <c r="T16" i="22"/>
  <c r="E16" i="22"/>
  <c r="I16" i="22" s="1"/>
  <c r="D16" i="22"/>
  <c r="C16" i="22"/>
  <c r="B16" i="22"/>
  <c r="Y16" i="22" s="1"/>
  <c r="AE15" i="22"/>
  <c r="AD15" i="22"/>
  <c r="W15" i="22"/>
  <c r="V15" i="22"/>
  <c r="U15" i="22"/>
  <c r="T15" i="22"/>
  <c r="P15" i="22"/>
  <c r="O15" i="22"/>
  <c r="N15" i="22"/>
  <c r="M15" i="22"/>
  <c r="K15" i="22"/>
  <c r="J15" i="22"/>
  <c r="I15" i="22"/>
  <c r="H15" i="22"/>
  <c r="E15" i="22"/>
  <c r="G15" i="22" s="1"/>
  <c r="D15" i="22"/>
  <c r="C15" i="22"/>
  <c r="B15" i="22"/>
  <c r="Y15" i="22" s="1"/>
  <c r="AE14" i="22"/>
  <c r="AD14" i="22"/>
  <c r="W14" i="22"/>
  <c r="V14" i="22"/>
  <c r="U14" i="22"/>
  <c r="T14" i="22"/>
  <c r="E14" i="22"/>
  <c r="I14" i="22" s="1"/>
  <c r="D14" i="22"/>
  <c r="C14" i="22"/>
  <c r="B14" i="22"/>
  <c r="AE13" i="22"/>
  <c r="AD13" i="22"/>
  <c r="W13" i="22"/>
  <c r="V13" i="22"/>
  <c r="U13" i="22"/>
  <c r="T13" i="22"/>
  <c r="E13" i="22"/>
  <c r="I13" i="22" s="1"/>
  <c r="D13" i="22"/>
  <c r="C13" i="22"/>
  <c r="B13" i="22"/>
  <c r="Y13" i="22" s="1"/>
  <c r="AE12" i="22"/>
  <c r="AD12" i="22"/>
  <c r="W12" i="22"/>
  <c r="V12" i="22"/>
  <c r="U12" i="22"/>
  <c r="T12" i="22"/>
  <c r="E12" i="22"/>
  <c r="I12" i="22" s="1"/>
  <c r="D12" i="22"/>
  <c r="C12" i="22"/>
  <c r="B12" i="22"/>
  <c r="Y12" i="22" s="1"/>
  <c r="AE11" i="22"/>
  <c r="AD11" i="22"/>
  <c r="W11" i="22"/>
  <c r="V11" i="22"/>
  <c r="U11" i="22"/>
  <c r="T11" i="22"/>
  <c r="E11" i="22"/>
  <c r="I11" i="22" s="1"/>
  <c r="D11" i="22"/>
  <c r="C11" i="22"/>
  <c r="B11" i="22"/>
  <c r="Y11" i="22" s="1"/>
  <c r="AE10" i="22"/>
  <c r="AD10" i="22"/>
  <c r="W10" i="22"/>
  <c r="V10" i="22"/>
  <c r="U10" i="22"/>
  <c r="T10" i="22"/>
  <c r="E10" i="22"/>
  <c r="I10" i="22" s="1"/>
  <c r="D10" i="22"/>
  <c r="C10" i="22"/>
  <c r="B10" i="22"/>
  <c r="Y10" i="22" s="1"/>
  <c r="AE9" i="22"/>
  <c r="AD9" i="22"/>
  <c r="W9" i="22"/>
  <c r="V9" i="22"/>
  <c r="U9" i="22"/>
  <c r="T9" i="22"/>
  <c r="E9" i="22"/>
  <c r="I9" i="22" s="1"/>
  <c r="D9" i="22"/>
  <c r="C9" i="22"/>
  <c r="B9" i="22"/>
  <c r="Y9" i="22" s="1"/>
  <c r="AE8" i="22"/>
  <c r="AD8" i="22"/>
  <c r="W8" i="22"/>
  <c r="V8" i="22"/>
  <c r="U8" i="22"/>
  <c r="T8" i="22"/>
  <c r="E8" i="22"/>
  <c r="I8" i="22" s="1"/>
  <c r="D8" i="22"/>
  <c r="C8" i="22"/>
  <c r="B8" i="22"/>
  <c r="Y8" i="22" s="1"/>
  <c r="A8" i="22"/>
  <c r="Y79" i="22"/>
  <c r="F78" i="22"/>
  <c r="L78" i="22" s="1"/>
  <c r="Y78" i="22"/>
  <c r="Y77" i="22"/>
  <c r="F76" i="22"/>
  <c r="Y69" i="22"/>
  <c r="Y67" i="22"/>
  <c r="Y66" i="22"/>
  <c r="Y64" i="22"/>
  <c r="Y63" i="22"/>
  <c r="Y54" i="22"/>
  <c r="Y53" i="22"/>
  <c r="F52" i="22"/>
  <c r="Y52" i="22"/>
  <c r="F50" i="22"/>
  <c r="N50" i="22" s="1"/>
  <c r="Y50" i="22"/>
  <c r="Y49" i="22"/>
  <c r="Y47" i="22"/>
  <c r="Y45" i="22"/>
  <c r="F41" i="22"/>
  <c r="Y39" i="22"/>
  <c r="Y38" i="22"/>
  <c r="Y36" i="22"/>
  <c r="F35" i="22"/>
  <c r="M35" i="22" s="1"/>
  <c r="F33" i="22"/>
  <c r="L33" i="22" s="1"/>
  <c r="Y33" i="22"/>
  <c r="Y30" i="22"/>
  <c r="Y28" i="22"/>
  <c r="Y26" i="22"/>
  <c r="F25" i="22"/>
  <c r="P25" i="22" s="1"/>
  <c r="F23" i="22"/>
  <c r="P23" i="22" s="1"/>
  <c r="Y22" i="22"/>
  <c r="Y21" i="22"/>
  <c r="Y14" i="22"/>
  <c r="O41" i="20"/>
  <c r="AB57" i="27" l="1"/>
  <c r="AA61" i="27"/>
  <c r="AC61" i="27" s="1"/>
  <c r="AB29" i="27"/>
  <c r="AA39" i="27"/>
  <c r="AC39" i="27" s="1"/>
  <c r="AA16" i="27"/>
  <c r="AC16" i="27" s="1"/>
  <c r="AA76" i="27"/>
  <c r="AC76" i="27" s="1"/>
  <c r="AA27" i="27"/>
  <c r="AC27" i="27" s="1"/>
  <c r="AA24" i="27"/>
  <c r="AC24" i="27" s="1"/>
  <c r="AA47" i="27"/>
  <c r="AC47" i="27" s="1"/>
  <c r="AB12" i="27"/>
  <c r="AA44" i="27"/>
  <c r="AC44" i="27" s="1"/>
  <c r="AB9" i="27"/>
  <c r="AA51" i="27"/>
  <c r="AC51" i="27" s="1"/>
  <c r="AA54" i="27"/>
  <c r="AC54" i="27" s="1"/>
  <c r="AB72" i="27"/>
  <c r="AA65" i="27"/>
  <c r="AC65" i="27" s="1"/>
  <c r="AB49" i="27"/>
  <c r="AB30" i="27"/>
  <c r="AA30" i="27"/>
  <c r="AC30" i="27" s="1"/>
  <c r="AA21" i="27"/>
  <c r="AC21" i="27" s="1"/>
  <c r="AB21" i="27"/>
  <c r="AA28" i="27"/>
  <c r="AC28" i="27" s="1"/>
  <c r="AA25" i="27"/>
  <c r="AC25" i="27" s="1"/>
  <c r="AB63" i="27"/>
  <c r="AA63" i="27"/>
  <c r="AC63" i="27" s="1"/>
  <c r="AA46" i="27"/>
  <c r="AC46" i="27" s="1"/>
  <c r="AA66" i="27"/>
  <c r="AC66" i="27" s="1"/>
  <c r="AB71" i="27"/>
  <c r="AA71" i="27"/>
  <c r="AC71" i="27" s="1"/>
  <c r="AB40" i="27"/>
  <c r="AA40" i="27"/>
  <c r="AC40" i="27" s="1"/>
  <c r="AA18" i="27"/>
  <c r="AC18" i="27" s="1"/>
  <c r="AB34" i="27"/>
  <c r="AA34" i="27"/>
  <c r="AC34" i="27" s="1"/>
  <c r="AA20" i="27"/>
  <c r="AC20" i="27" s="1"/>
  <c r="AB20" i="27"/>
  <c r="AB33" i="27"/>
  <c r="AA33" i="27"/>
  <c r="AC33" i="27" s="1"/>
  <c r="AB42" i="27"/>
  <c r="AA42" i="27"/>
  <c r="AC42" i="27" s="1"/>
  <c r="AB35" i="27"/>
  <c r="AA35" i="27"/>
  <c r="AC35" i="27" s="1"/>
  <c r="AB26" i="27"/>
  <c r="AA26" i="27"/>
  <c r="AC26" i="27" s="1"/>
  <c r="AB11" i="27"/>
  <c r="AA11" i="27"/>
  <c r="AC11" i="27" s="1"/>
  <c r="AB79" i="27"/>
  <c r="AA79" i="27"/>
  <c r="AC79" i="27" s="1"/>
  <c r="AB31" i="27"/>
  <c r="AA31" i="27"/>
  <c r="AC31" i="27" s="1"/>
  <c r="AB56" i="27"/>
  <c r="AA56" i="27"/>
  <c r="AC56" i="27" s="1"/>
  <c r="AA18" i="25"/>
  <c r="AC18" i="25" s="1"/>
  <c r="AB67" i="25"/>
  <c r="AA67" i="25"/>
  <c r="AC67" i="25" s="1"/>
  <c r="AA83" i="25"/>
  <c r="AC83" i="25" s="1"/>
  <c r="AB57" i="25"/>
  <c r="AA57" i="25"/>
  <c r="AC57" i="25" s="1"/>
  <c r="AA34" i="25"/>
  <c r="AC34" i="25" s="1"/>
  <c r="AB22" i="25"/>
  <c r="AB10" i="25"/>
  <c r="AA21" i="25"/>
  <c r="AC21" i="25" s="1"/>
  <c r="AA39" i="25"/>
  <c r="AC39" i="25" s="1"/>
  <c r="AA70" i="25"/>
  <c r="AC70" i="25" s="1"/>
  <c r="AA30" i="25"/>
  <c r="AC30" i="25" s="1"/>
  <c r="AB73" i="25"/>
  <c r="AB63" i="25"/>
  <c r="AA64" i="25"/>
  <c r="AC64" i="25" s="1"/>
  <c r="AA14" i="25"/>
  <c r="AC14" i="25" s="1"/>
  <c r="AA54" i="25"/>
  <c r="AC54" i="25" s="1"/>
  <c r="AA8" i="25"/>
  <c r="AC8" i="25" s="1"/>
  <c r="AA74" i="25"/>
  <c r="AC74" i="25" s="1"/>
  <c r="AA52" i="25"/>
  <c r="AC52" i="25" s="1"/>
  <c r="AA59" i="25"/>
  <c r="AC59" i="25" s="1"/>
  <c r="AA79" i="25"/>
  <c r="AC79" i="25" s="1"/>
  <c r="AB48" i="25"/>
  <c r="AB66" i="25"/>
  <c r="AA66" i="25"/>
  <c r="AC66" i="25" s="1"/>
  <c r="AB24" i="25"/>
  <c r="AB11" i="25"/>
  <c r="AA11" i="25"/>
  <c r="AC11" i="25" s="1"/>
  <c r="AB49" i="25"/>
  <c r="AA49" i="25"/>
  <c r="AC49" i="25" s="1"/>
  <c r="AB58" i="25"/>
  <c r="AA58" i="25"/>
  <c r="AC58" i="25" s="1"/>
  <c r="AB36" i="25"/>
  <c r="AA36" i="25"/>
  <c r="AC36" i="25" s="1"/>
  <c r="AA53" i="25"/>
  <c r="AC53" i="25" s="1"/>
  <c r="AB53" i="25"/>
  <c r="AA62" i="25"/>
  <c r="AC62" i="25" s="1"/>
  <c r="AB62" i="25"/>
  <c r="AB51" i="25"/>
  <c r="AA51" i="25"/>
  <c r="AC51" i="25" s="1"/>
  <c r="AB9" i="25"/>
  <c r="AA9" i="25"/>
  <c r="AC9" i="25" s="1"/>
  <c r="AA68" i="25"/>
  <c r="AC68" i="25" s="1"/>
  <c r="AB68" i="25"/>
  <c r="AB20" i="25"/>
  <c r="AA20" i="25"/>
  <c r="AC20" i="25" s="1"/>
  <c r="AB78" i="25"/>
  <c r="AA78" i="25"/>
  <c r="AC78" i="25" s="1"/>
  <c r="AB86" i="25"/>
  <c r="AA86" i="25"/>
  <c r="AC86" i="25" s="1"/>
  <c r="AB61" i="25"/>
  <c r="AA61" i="25"/>
  <c r="AC61" i="25" s="1"/>
  <c r="AB28" i="25"/>
  <c r="AA28" i="25"/>
  <c r="AC28" i="25" s="1"/>
  <c r="F27" i="22"/>
  <c r="O27" i="22" s="1"/>
  <c r="F38" i="22"/>
  <c r="F43" i="22"/>
  <c r="F53" i="22"/>
  <c r="P53" i="22" s="1"/>
  <c r="F63" i="22"/>
  <c r="F40" i="22"/>
  <c r="F62" i="22"/>
  <c r="L62" i="22" s="1"/>
  <c r="F69" i="22"/>
  <c r="L69" i="22" s="1"/>
  <c r="K38" i="22"/>
  <c r="I27" i="22"/>
  <c r="G57" i="22"/>
  <c r="X42" i="22"/>
  <c r="G38" i="22"/>
  <c r="F31" i="22"/>
  <c r="P31" i="22" s="1"/>
  <c r="X45" i="22"/>
  <c r="X46" i="22"/>
  <c r="G61" i="22"/>
  <c r="F29" i="22"/>
  <c r="O29" i="22" s="1"/>
  <c r="H61" i="22"/>
  <c r="X65" i="22"/>
  <c r="F8" i="22"/>
  <c r="M8" i="22" s="1"/>
  <c r="F14" i="22"/>
  <c r="M14" i="22" s="1"/>
  <c r="F12" i="22"/>
  <c r="M12" i="22" s="1"/>
  <c r="F16" i="22"/>
  <c r="M16" i="22" s="1"/>
  <c r="F48" i="22"/>
  <c r="N48" i="22" s="1"/>
  <c r="F74" i="22"/>
  <c r="P74" i="22" s="1"/>
  <c r="H65" i="22"/>
  <c r="X66" i="22"/>
  <c r="G76" i="22"/>
  <c r="K76" i="22"/>
  <c r="G79" i="22"/>
  <c r="K79" i="22"/>
  <c r="F10" i="22"/>
  <c r="M10" i="22" s="1"/>
  <c r="F65" i="22"/>
  <c r="P65" i="22" s="1"/>
  <c r="K55" i="22"/>
  <c r="H53" i="22"/>
  <c r="I22" i="22"/>
  <c r="K54" i="22"/>
  <c r="G55" i="22"/>
  <c r="X79" i="22"/>
  <c r="X67" i="22"/>
  <c r="X69" i="22"/>
  <c r="K58" i="22"/>
  <c r="X37" i="22"/>
  <c r="X39" i="22"/>
  <c r="X40" i="22"/>
  <c r="X41" i="22"/>
  <c r="X44" i="22"/>
  <c r="X47" i="22"/>
  <c r="X48" i="22"/>
  <c r="X49" i="22"/>
  <c r="X50" i="22"/>
  <c r="G58" i="22"/>
  <c r="X14" i="22"/>
  <c r="X17" i="22"/>
  <c r="X19" i="22"/>
  <c r="X20" i="22"/>
  <c r="I21" i="22"/>
  <c r="X21" i="22"/>
  <c r="X22" i="22"/>
  <c r="X24" i="22"/>
  <c r="X28" i="22"/>
  <c r="X30" i="22"/>
  <c r="X32" i="22"/>
  <c r="X34" i="22"/>
  <c r="X35" i="22"/>
  <c r="G53" i="22"/>
  <c r="X73" i="22"/>
  <c r="X75" i="22"/>
  <c r="X77" i="22"/>
  <c r="X51" i="22"/>
  <c r="X52" i="22"/>
  <c r="K56" i="22"/>
  <c r="G56" i="22"/>
  <c r="X57" i="22"/>
  <c r="X59" i="22"/>
  <c r="X62" i="22"/>
  <c r="X63" i="22"/>
  <c r="F67" i="22"/>
  <c r="P67" i="22" s="1"/>
  <c r="F71" i="22"/>
  <c r="P71" i="22" s="1"/>
  <c r="F72" i="22"/>
  <c r="P72" i="22" s="1"/>
  <c r="K36" i="22"/>
  <c r="G54" i="22"/>
  <c r="H55" i="22"/>
  <c r="H56" i="22"/>
  <c r="H57" i="22"/>
  <c r="H67" i="22"/>
  <c r="G72" i="22"/>
  <c r="F17" i="22"/>
  <c r="P17" i="22" s="1"/>
  <c r="F26" i="22"/>
  <c r="M26" i="22" s="1"/>
  <c r="F39" i="22"/>
  <c r="O39" i="22" s="1"/>
  <c r="F66" i="22"/>
  <c r="N66" i="22" s="1"/>
  <c r="K53" i="22"/>
  <c r="H54" i="22"/>
  <c r="F42" i="22"/>
  <c r="L42" i="22" s="1"/>
  <c r="Q42" i="22" s="1"/>
  <c r="R42" i="22" s="1"/>
  <c r="S42" i="22" s="1"/>
  <c r="F46" i="22"/>
  <c r="N46" i="22" s="1"/>
  <c r="K57" i="22"/>
  <c r="H64" i="22"/>
  <c r="G73" i="22"/>
  <c r="I18" i="22"/>
  <c r="G30" i="22"/>
  <c r="G32" i="22"/>
  <c r="H73" i="22"/>
  <c r="G8" i="22"/>
  <c r="X8" i="22"/>
  <c r="G9" i="22"/>
  <c r="X9" i="22"/>
  <c r="G10" i="22"/>
  <c r="G11" i="22"/>
  <c r="X11" i="22"/>
  <c r="G12" i="22"/>
  <c r="G13" i="22"/>
  <c r="X13" i="22"/>
  <c r="G14" i="22"/>
  <c r="X15" i="22"/>
  <c r="X16" i="22"/>
  <c r="I25" i="22"/>
  <c r="G26" i="22"/>
  <c r="K26" i="22"/>
  <c r="G28" i="22"/>
  <c r="I29" i="22"/>
  <c r="H30" i="22"/>
  <c r="H32" i="22"/>
  <c r="K8" i="22"/>
  <c r="K9" i="22"/>
  <c r="K10" i="22"/>
  <c r="K11" i="22"/>
  <c r="K12" i="22"/>
  <c r="K13" i="22"/>
  <c r="K14" i="22"/>
  <c r="H28" i="22"/>
  <c r="I20" i="22"/>
  <c r="K27" i="22"/>
  <c r="K29" i="22"/>
  <c r="H34" i="22"/>
  <c r="K37" i="22"/>
  <c r="K43" i="22"/>
  <c r="X43" i="22"/>
  <c r="G59" i="22"/>
  <c r="K59" i="22"/>
  <c r="G62" i="22"/>
  <c r="K62" i="22"/>
  <c r="G63" i="22"/>
  <c r="I64" i="22"/>
  <c r="I65" i="22"/>
  <c r="K71" i="22"/>
  <c r="H72" i="22"/>
  <c r="K74" i="22"/>
  <c r="G75" i="22"/>
  <c r="G77" i="22"/>
  <c r="F24" i="22"/>
  <c r="L24" i="22" s="1"/>
  <c r="Q24" i="22" s="1"/>
  <c r="R24" i="22" s="1"/>
  <c r="S24" i="22" s="1"/>
  <c r="I19" i="22"/>
  <c r="I23" i="22"/>
  <c r="G27" i="22"/>
  <c r="I28" i="22"/>
  <c r="G29" i="22"/>
  <c r="I30" i="22"/>
  <c r="G31" i="22"/>
  <c r="I32" i="22"/>
  <c r="G35" i="22"/>
  <c r="K35" i="22"/>
  <c r="G40" i="22"/>
  <c r="H59" i="22"/>
  <c r="H62" i="22"/>
  <c r="H63" i="22"/>
  <c r="G71" i="22"/>
  <c r="K73" i="22"/>
  <c r="G74" i="22"/>
  <c r="H75" i="22"/>
  <c r="H77" i="22"/>
  <c r="X18" i="22"/>
  <c r="H27" i="22"/>
  <c r="K28" i="22"/>
  <c r="H29" i="22"/>
  <c r="K30" i="22"/>
  <c r="K32" i="22"/>
  <c r="X36" i="22"/>
  <c r="G64" i="22"/>
  <c r="G65" i="22"/>
  <c r="G66" i="22"/>
  <c r="H71" i="22"/>
  <c r="K72" i="22"/>
  <c r="H74" i="22"/>
  <c r="K34" i="22"/>
  <c r="K75" i="22"/>
  <c r="K77" i="22"/>
  <c r="G43" i="22"/>
  <c r="G41" i="22"/>
  <c r="K41" i="22"/>
  <c r="H66" i="22"/>
  <c r="I66" i="22"/>
  <c r="K39" i="22"/>
  <c r="G39" i="22"/>
  <c r="I63" i="22"/>
  <c r="F36" i="22"/>
  <c r="N36" i="22" s="1"/>
  <c r="M52" i="22"/>
  <c r="P52" i="22"/>
  <c r="L52" i="22"/>
  <c r="O52" i="22"/>
  <c r="N63" i="22"/>
  <c r="M63" i="22"/>
  <c r="L65" i="22"/>
  <c r="J8" i="22"/>
  <c r="J9" i="22"/>
  <c r="J10" i="22"/>
  <c r="J11" i="22"/>
  <c r="J12" i="22"/>
  <c r="J13" i="22"/>
  <c r="J14" i="22"/>
  <c r="J16" i="22"/>
  <c r="M23" i="22"/>
  <c r="M25" i="22"/>
  <c r="L27" i="22"/>
  <c r="P27" i="22"/>
  <c r="L31" i="22"/>
  <c r="P35" i="22"/>
  <c r="I52" i="22"/>
  <c r="H52" i="22"/>
  <c r="K52" i="22"/>
  <c r="G52" i="22"/>
  <c r="N41" i="22"/>
  <c r="M41" i="22"/>
  <c r="P41" i="22"/>
  <c r="L41" i="22"/>
  <c r="O10" i="22"/>
  <c r="O12" i="22"/>
  <c r="G16" i="22"/>
  <c r="K16" i="22"/>
  <c r="J18" i="22"/>
  <c r="J19" i="22"/>
  <c r="J20" i="22"/>
  <c r="J21" i="22"/>
  <c r="J22" i="22"/>
  <c r="J23" i="22"/>
  <c r="N23" i="22"/>
  <c r="J25" i="22"/>
  <c r="N25" i="22"/>
  <c r="M27" i="22"/>
  <c r="L35" i="22"/>
  <c r="I37" i="22"/>
  <c r="H37" i="22"/>
  <c r="L63" i="22"/>
  <c r="M37" i="22"/>
  <c r="P37" i="22"/>
  <c r="L37" i="22"/>
  <c r="P40" i="22"/>
  <c r="L40" i="22"/>
  <c r="L48" i="22"/>
  <c r="O48" i="22"/>
  <c r="N53" i="22"/>
  <c r="N62" i="22"/>
  <c r="M62" i="22"/>
  <c r="H8" i="22"/>
  <c r="L8" i="22"/>
  <c r="P8" i="22"/>
  <c r="H9" i="22"/>
  <c r="H10" i="22"/>
  <c r="L10" i="22"/>
  <c r="P10" i="22"/>
  <c r="H11" i="22"/>
  <c r="H12" i="22"/>
  <c r="L12" i="22"/>
  <c r="P12" i="22"/>
  <c r="H13" i="22"/>
  <c r="H14" i="22"/>
  <c r="P14" i="22"/>
  <c r="H16" i="22"/>
  <c r="G17" i="22"/>
  <c r="K17" i="22"/>
  <c r="G18" i="22"/>
  <c r="K18" i="22"/>
  <c r="G19" i="22"/>
  <c r="K19" i="22"/>
  <c r="G20" i="22"/>
  <c r="K20" i="22"/>
  <c r="G21" i="22"/>
  <c r="K21" i="22"/>
  <c r="G22" i="22"/>
  <c r="K22" i="22"/>
  <c r="G23" i="22"/>
  <c r="K23" i="22"/>
  <c r="O23" i="22"/>
  <c r="G25" i="22"/>
  <c r="K25" i="22"/>
  <c r="O25" i="22"/>
  <c r="N27" i="22"/>
  <c r="J34" i="22"/>
  <c r="I36" i="22"/>
  <c r="H36" i="22"/>
  <c r="G37" i="22"/>
  <c r="O37" i="22"/>
  <c r="I44" i="22"/>
  <c r="H44" i="22"/>
  <c r="K44" i="22"/>
  <c r="G44" i="22"/>
  <c r="I45" i="22"/>
  <c r="H45" i="22"/>
  <c r="K45" i="22"/>
  <c r="G45" i="22"/>
  <c r="I46" i="22"/>
  <c r="H46" i="22"/>
  <c r="K46" i="22"/>
  <c r="G46" i="22"/>
  <c r="I47" i="22"/>
  <c r="H47" i="22"/>
  <c r="K47" i="22"/>
  <c r="G47" i="22"/>
  <c r="I48" i="22"/>
  <c r="H48" i="22"/>
  <c r="K48" i="22"/>
  <c r="G48" i="22"/>
  <c r="K49" i="22"/>
  <c r="G49" i="22"/>
  <c r="I50" i="22"/>
  <c r="H50" i="22"/>
  <c r="K50" i="22"/>
  <c r="G50" i="22"/>
  <c r="N52" i="22"/>
  <c r="N38" i="22"/>
  <c r="M38" i="22"/>
  <c r="P38" i="22"/>
  <c r="L38" i="22"/>
  <c r="P39" i="22"/>
  <c r="L39" i="22"/>
  <c r="N43" i="22"/>
  <c r="M43" i="22"/>
  <c r="P43" i="22"/>
  <c r="L43" i="22"/>
  <c r="M50" i="22"/>
  <c r="P50" i="22"/>
  <c r="L50" i="22"/>
  <c r="O50" i="22"/>
  <c r="L66" i="22"/>
  <c r="N71" i="22"/>
  <c r="M71" i="22"/>
  <c r="N72" i="22"/>
  <c r="M74" i="22"/>
  <c r="M76" i="22"/>
  <c r="P76" i="22"/>
  <c r="L76" i="22"/>
  <c r="L23" i="22"/>
  <c r="L25" i="22"/>
  <c r="G34" i="22"/>
  <c r="G36" i="22"/>
  <c r="J37" i="22"/>
  <c r="O38" i="22"/>
  <c r="O41" i="22"/>
  <c r="O43" i="22"/>
  <c r="P62" i="22"/>
  <c r="P63" i="22"/>
  <c r="H38" i="22"/>
  <c r="H39" i="22"/>
  <c r="H41" i="22"/>
  <c r="H43" i="22"/>
  <c r="I38" i="22"/>
  <c r="I39" i="22"/>
  <c r="I41" i="22"/>
  <c r="I43" i="22"/>
  <c r="G67" i="22"/>
  <c r="G68" i="22"/>
  <c r="X10" i="22"/>
  <c r="X12" i="22"/>
  <c r="F11" i="22"/>
  <c r="F13" i="22"/>
  <c r="F9" i="22"/>
  <c r="F19" i="22"/>
  <c r="F21" i="22"/>
  <c r="F32" i="22"/>
  <c r="F34" i="22"/>
  <c r="F15" i="22"/>
  <c r="F28" i="22"/>
  <c r="F30" i="22"/>
  <c r="X31" i="22"/>
  <c r="X33" i="22"/>
  <c r="F18" i="22"/>
  <c r="F20" i="22"/>
  <c r="F22" i="22"/>
  <c r="X23" i="22"/>
  <c r="X25" i="22"/>
  <c r="X26" i="22"/>
  <c r="X27" i="22"/>
  <c r="X29" i="22"/>
  <c r="Q33" i="22"/>
  <c r="R33" i="22" s="1"/>
  <c r="S33" i="22" s="1"/>
  <c r="X38" i="22"/>
  <c r="F56" i="22"/>
  <c r="X60" i="22"/>
  <c r="X53" i="22"/>
  <c r="F44" i="22"/>
  <c r="F45" i="22"/>
  <c r="F47" i="22"/>
  <c r="F49" i="22"/>
  <c r="F51" i="22"/>
  <c r="F54" i="22"/>
  <c r="X58" i="22"/>
  <c r="F60" i="22"/>
  <c r="L60" i="22" s="1"/>
  <c r="X54" i="22"/>
  <c r="F55" i="22"/>
  <c r="X56" i="22"/>
  <c r="F58" i="22"/>
  <c r="F73" i="22"/>
  <c r="F57" i="22"/>
  <c r="F59" i="22"/>
  <c r="F61" i="22"/>
  <c r="Q69" i="22"/>
  <c r="R69" i="22" s="1"/>
  <c r="S69" i="22" s="1"/>
  <c r="F70" i="22"/>
  <c r="X70" i="22"/>
  <c r="X72" i="22"/>
  <c r="X76" i="22"/>
  <c r="X78" i="22"/>
  <c r="F75" i="22"/>
  <c r="F64" i="22"/>
  <c r="X64" i="22"/>
  <c r="F68" i="22"/>
  <c r="X68" i="22"/>
  <c r="X71" i="22"/>
  <c r="X74" i="22"/>
  <c r="Q78" i="22"/>
  <c r="R78" i="22" s="1"/>
  <c r="S78" i="22" s="1"/>
  <c r="F77" i="22"/>
  <c r="F79" i="22"/>
  <c r="O37" i="20"/>
  <c r="M53" i="22" l="1"/>
  <c r="L53" i="22"/>
  <c r="L17" i="22"/>
  <c r="L36" i="22"/>
  <c r="P16" i="22"/>
  <c r="M72" i="22"/>
  <c r="M17" i="22"/>
  <c r="N12" i="22"/>
  <c r="Q12" i="22" s="1"/>
  <c r="R12" i="22" s="1"/>
  <c r="S12" i="22" s="1"/>
  <c r="M46" i="22"/>
  <c r="P66" i="22"/>
  <c r="L14" i="22"/>
  <c r="P29" i="22"/>
  <c r="L74" i="22"/>
  <c r="L72" i="22"/>
  <c r="Q72" i="22" s="1"/>
  <c r="R72" i="22" s="1"/>
  <c r="M66" i="22"/>
  <c r="Q66" i="22" s="1"/>
  <c r="R66" i="22" s="1"/>
  <c r="M39" i="22"/>
  <c r="N29" i="22"/>
  <c r="P48" i="22"/>
  <c r="M29" i="22"/>
  <c r="O8" i="22"/>
  <c r="L29" i="22"/>
  <c r="N8" i="22"/>
  <c r="N74" i="22"/>
  <c r="N14" i="22"/>
  <c r="O36" i="22"/>
  <c r="N39" i="22"/>
  <c r="M48" i="22"/>
  <c r="O14" i="22"/>
  <c r="N10" i="22"/>
  <c r="M65" i="22"/>
  <c r="L71" i="22"/>
  <c r="Q71" i="22" s="1"/>
  <c r="R71" i="22" s="1"/>
  <c r="S71" i="22" s="1"/>
  <c r="Q35" i="22"/>
  <c r="R35" i="22" s="1"/>
  <c r="S35" i="22" s="1"/>
  <c r="N65" i="22"/>
  <c r="L16" i="22"/>
  <c r="O16" i="22"/>
  <c r="N16" i="22"/>
  <c r="P36" i="22"/>
  <c r="P26" i="22"/>
  <c r="Q52" i="22"/>
  <c r="R52" i="22" s="1"/>
  <c r="Z52" i="22" s="1"/>
  <c r="Q53" i="22"/>
  <c r="R53" i="22" s="1"/>
  <c r="S53" i="22" s="1"/>
  <c r="M67" i="22"/>
  <c r="L67" i="22"/>
  <c r="O46" i="22"/>
  <c r="P46" i="22"/>
  <c r="L46" i="22"/>
  <c r="L26" i="22"/>
  <c r="Q41" i="22"/>
  <c r="R41" i="22" s="1"/>
  <c r="S41" i="22" s="1"/>
  <c r="M36" i="22"/>
  <c r="Q62" i="22"/>
  <c r="R62" i="22" s="1"/>
  <c r="S62" i="22" s="1"/>
  <c r="Q31" i="22"/>
  <c r="R31" i="22" s="1"/>
  <c r="S31" i="22" s="1"/>
  <c r="Q76" i="22"/>
  <c r="R76" i="22" s="1"/>
  <c r="S76" i="22" s="1"/>
  <c r="Q63" i="22"/>
  <c r="R63" i="22" s="1"/>
  <c r="Z63" i="22" s="1"/>
  <c r="Q43" i="22"/>
  <c r="R43" i="22" s="1"/>
  <c r="Z43" i="22" s="1"/>
  <c r="Q50" i="22"/>
  <c r="R50" i="22" s="1"/>
  <c r="S50" i="22" s="1"/>
  <c r="Q37" i="22"/>
  <c r="R37" i="22" s="1"/>
  <c r="S37" i="22" s="1"/>
  <c r="Q10" i="22"/>
  <c r="R10" i="22" s="1"/>
  <c r="S10" i="22" s="1"/>
  <c r="Q27" i="22"/>
  <c r="R27" i="22" s="1"/>
  <c r="S27" i="22" s="1"/>
  <c r="P55" i="22"/>
  <c r="L55" i="22"/>
  <c r="N55" i="22"/>
  <c r="M55" i="22"/>
  <c r="N73" i="22"/>
  <c r="M73" i="22"/>
  <c r="P73" i="22"/>
  <c r="L73" i="22"/>
  <c r="M45" i="22"/>
  <c r="P45" i="22"/>
  <c r="L45" i="22"/>
  <c r="O45" i="22"/>
  <c r="N45" i="22"/>
  <c r="P19" i="22"/>
  <c r="L19" i="22"/>
  <c r="O19" i="22"/>
  <c r="N19" i="22"/>
  <c r="M19" i="22"/>
  <c r="M13" i="22"/>
  <c r="P13" i="22"/>
  <c r="L13" i="22"/>
  <c r="O13" i="22"/>
  <c r="N13" i="22"/>
  <c r="M79" i="22"/>
  <c r="P79" i="22"/>
  <c r="L79" i="22"/>
  <c r="N64" i="22"/>
  <c r="M64" i="22"/>
  <c r="L64" i="22"/>
  <c r="P64" i="22"/>
  <c r="P61" i="22"/>
  <c r="L61" i="22"/>
  <c r="M61" i="22"/>
  <c r="P58" i="22"/>
  <c r="L58" i="22"/>
  <c r="M58" i="22"/>
  <c r="L51" i="22"/>
  <c r="Q51" i="22" s="1"/>
  <c r="R51" i="22" s="1"/>
  <c r="S51" i="22" s="1"/>
  <c r="M47" i="22"/>
  <c r="P47" i="22"/>
  <c r="L47" i="22"/>
  <c r="O47" i="22"/>
  <c r="N47" i="22"/>
  <c r="M44" i="22"/>
  <c r="P44" i="22"/>
  <c r="L44" i="22"/>
  <c r="O44" i="22"/>
  <c r="N44" i="22"/>
  <c r="P22" i="22"/>
  <c r="L22" i="22"/>
  <c r="O22" i="22"/>
  <c r="N22" i="22"/>
  <c r="M22" i="22"/>
  <c r="O32" i="22"/>
  <c r="N32" i="22"/>
  <c r="M32" i="22"/>
  <c r="P32" i="22"/>
  <c r="L32" i="22"/>
  <c r="M11" i="22"/>
  <c r="P11" i="22"/>
  <c r="L11" i="22"/>
  <c r="O11" i="22"/>
  <c r="N11" i="22"/>
  <c r="N68" i="22"/>
  <c r="M68" i="22"/>
  <c r="P68" i="22"/>
  <c r="L68" i="22"/>
  <c r="N75" i="22"/>
  <c r="M75" i="22"/>
  <c r="P75" i="22"/>
  <c r="L75" i="22"/>
  <c r="P57" i="22"/>
  <c r="L57" i="22"/>
  <c r="N57" i="22"/>
  <c r="M57" i="22"/>
  <c r="P49" i="22"/>
  <c r="L49" i="22"/>
  <c r="P56" i="22"/>
  <c r="L56" i="22"/>
  <c r="N56" i="22"/>
  <c r="M56" i="22"/>
  <c r="O34" i="22"/>
  <c r="N34" i="22"/>
  <c r="M34" i="22"/>
  <c r="P34" i="22"/>
  <c r="L34" i="22"/>
  <c r="N77" i="22"/>
  <c r="M77" i="22"/>
  <c r="P77" i="22"/>
  <c r="L77" i="22"/>
  <c r="M70" i="22"/>
  <c r="P70" i="22"/>
  <c r="L70" i="22"/>
  <c r="P59" i="22"/>
  <c r="L59" i="22"/>
  <c r="N59" i="22"/>
  <c r="M59" i="22"/>
  <c r="P54" i="22"/>
  <c r="L54" i="22"/>
  <c r="N54" i="22"/>
  <c r="M54" i="22"/>
  <c r="P20" i="22"/>
  <c r="L20" i="22"/>
  <c r="O20" i="22"/>
  <c r="N20" i="22"/>
  <c r="M20" i="22"/>
  <c r="O30" i="22"/>
  <c r="N30" i="22"/>
  <c r="M30" i="22"/>
  <c r="P30" i="22"/>
  <c r="L30" i="22"/>
  <c r="L15" i="22"/>
  <c r="Q15" i="22" s="1"/>
  <c r="R15" i="22" s="1"/>
  <c r="M9" i="22"/>
  <c r="P9" i="22"/>
  <c r="L9" i="22"/>
  <c r="O9" i="22"/>
  <c r="N9" i="22"/>
  <c r="P18" i="22"/>
  <c r="L18" i="22"/>
  <c r="O18" i="22"/>
  <c r="N18" i="22"/>
  <c r="M18" i="22"/>
  <c r="O28" i="22"/>
  <c r="N28" i="22"/>
  <c r="M28" i="22"/>
  <c r="P28" i="22"/>
  <c r="L28" i="22"/>
  <c r="P21" i="22"/>
  <c r="L21" i="22"/>
  <c r="O21" i="22"/>
  <c r="N21" i="22"/>
  <c r="M21" i="22"/>
  <c r="Z50" i="22"/>
  <c r="S63" i="22"/>
  <c r="Z35" i="22"/>
  <c r="Z24" i="22"/>
  <c r="Z69" i="22"/>
  <c r="Q38" i="22"/>
  <c r="R38" i="22" s="1"/>
  <c r="S38" i="22" s="1"/>
  <c r="Z78" i="22"/>
  <c r="AB78" i="22" s="1"/>
  <c r="Q40" i="22"/>
  <c r="R40" i="22" s="1"/>
  <c r="Q25" i="22"/>
  <c r="R25" i="22" s="1"/>
  <c r="S25" i="22" s="1"/>
  <c r="Q23" i="22"/>
  <c r="R23" i="22" s="1"/>
  <c r="S23" i="22" s="1"/>
  <c r="Z42" i="22"/>
  <c r="Q60" i="22"/>
  <c r="R60" i="22" s="1"/>
  <c r="S60" i="22" s="1"/>
  <c r="Z33" i="22"/>
  <c r="AB33" i="22" s="1"/>
  <c r="O36" i="20"/>
  <c r="S52" i="22" l="1"/>
  <c r="Q17" i="22"/>
  <c r="R17" i="22" s="1"/>
  <c r="S17" i="22" s="1"/>
  <c r="Z76" i="22"/>
  <c r="AB76" i="22" s="1"/>
  <c r="Q8" i="22"/>
  <c r="R8" i="22" s="1"/>
  <c r="Z8" i="22" s="1"/>
  <c r="Q74" i="22"/>
  <c r="R74" i="22" s="1"/>
  <c r="S74" i="22" s="1"/>
  <c r="Q48" i="22"/>
  <c r="R48" i="22" s="1"/>
  <c r="S48" i="22" s="1"/>
  <c r="Z48" i="22"/>
  <c r="AA48" i="22" s="1"/>
  <c r="AC48" i="22" s="1"/>
  <c r="Q29" i="22"/>
  <c r="R29" i="22" s="1"/>
  <c r="S29" i="22" s="1"/>
  <c r="Q16" i="22"/>
  <c r="R16" i="22" s="1"/>
  <c r="Z16" i="22" s="1"/>
  <c r="Q14" i="22"/>
  <c r="R14" i="22" s="1"/>
  <c r="Z14" i="22" s="1"/>
  <c r="S72" i="22"/>
  <c r="Z72" i="22"/>
  <c r="AB72" i="22" s="1"/>
  <c r="Q65" i="22"/>
  <c r="R65" i="22" s="1"/>
  <c r="Z65" i="22" s="1"/>
  <c r="Q39" i="22"/>
  <c r="R39" i="22" s="1"/>
  <c r="S39" i="22" s="1"/>
  <c r="Z29" i="22"/>
  <c r="AB29" i="22" s="1"/>
  <c r="S16" i="22"/>
  <c r="Q36" i="22"/>
  <c r="R36" i="22" s="1"/>
  <c r="Z36" i="22" s="1"/>
  <c r="Z10" i="22"/>
  <c r="AB10" i="22" s="1"/>
  <c r="Z41" i="22"/>
  <c r="AA41" i="22" s="1"/>
  <c r="AC41" i="22" s="1"/>
  <c r="Z37" i="22"/>
  <c r="AB37" i="22" s="1"/>
  <c r="Q26" i="22"/>
  <c r="R26" i="22" s="1"/>
  <c r="S26" i="22" s="1"/>
  <c r="Q67" i="22"/>
  <c r="R67" i="22" s="1"/>
  <c r="S67" i="22" s="1"/>
  <c r="Z62" i="22"/>
  <c r="AB62" i="22" s="1"/>
  <c r="Z12" i="22"/>
  <c r="AB12" i="22" s="1"/>
  <c r="Z27" i="22"/>
  <c r="AB27" i="22" s="1"/>
  <c r="Z53" i="22"/>
  <c r="AB53" i="22" s="1"/>
  <c r="Z31" i="22"/>
  <c r="AB31" i="22" s="1"/>
  <c r="Z71" i="22"/>
  <c r="AB71" i="22" s="1"/>
  <c r="Q46" i="22"/>
  <c r="R46" i="22" s="1"/>
  <c r="S46" i="22" s="1"/>
  <c r="Q79" i="22"/>
  <c r="R79" i="22" s="1"/>
  <c r="S79" i="22" s="1"/>
  <c r="Q49" i="22"/>
  <c r="R49" i="22" s="1"/>
  <c r="S49" i="22" s="1"/>
  <c r="S43" i="22"/>
  <c r="Q70" i="22"/>
  <c r="R70" i="22" s="1"/>
  <c r="S70" i="22" s="1"/>
  <c r="Q56" i="22"/>
  <c r="R56" i="22" s="1"/>
  <c r="S56" i="22" s="1"/>
  <c r="Q22" i="22"/>
  <c r="R22" i="22" s="1"/>
  <c r="S22" i="22" s="1"/>
  <c r="Q47" i="22"/>
  <c r="R47" i="22" s="1"/>
  <c r="Z47" i="22" s="1"/>
  <c r="Q73" i="22"/>
  <c r="R73" i="22" s="1"/>
  <c r="S73" i="22" s="1"/>
  <c r="Q21" i="22"/>
  <c r="R21" i="22" s="1"/>
  <c r="S21" i="22" s="1"/>
  <c r="Q54" i="22"/>
  <c r="R54" i="22" s="1"/>
  <c r="S54" i="22" s="1"/>
  <c r="Q59" i="22"/>
  <c r="R59" i="22" s="1"/>
  <c r="S59" i="22" s="1"/>
  <c r="Q68" i="22"/>
  <c r="R68" i="22" s="1"/>
  <c r="S68" i="22" s="1"/>
  <c r="Q58" i="22"/>
  <c r="R58" i="22" s="1"/>
  <c r="S58" i="22" s="1"/>
  <c r="Q77" i="22"/>
  <c r="R77" i="22" s="1"/>
  <c r="Z77" i="22" s="1"/>
  <c r="Q75" i="22"/>
  <c r="R75" i="22" s="1"/>
  <c r="Z75" i="22" s="1"/>
  <c r="Q61" i="22"/>
  <c r="R61" i="22" s="1"/>
  <c r="S61" i="22" s="1"/>
  <c r="Q64" i="22"/>
  <c r="R64" i="22" s="1"/>
  <c r="S64" i="22" s="1"/>
  <c r="Q55" i="22"/>
  <c r="R55" i="22" s="1"/>
  <c r="S55" i="22" s="1"/>
  <c r="Q34" i="22"/>
  <c r="R34" i="22" s="1"/>
  <c r="Z34" i="22" s="1"/>
  <c r="Z51" i="22"/>
  <c r="AB51" i="22" s="1"/>
  <c r="Q32" i="22"/>
  <c r="R32" i="22" s="1"/>
  <c r="S32" i="22" s="1"/>
  <c r="Q13" i="22"/>
  <c r="R13" i="22" s="1"/>
  <c r="S13" i="22" s="1"/>
  <c r="Q57" i="22"/>
  <c r="R57" i="22" s="1"/>
  <c r="S57" i="22" s="1"/>
  <c r="Q30" i="22"/>
  <c r="R30" i="22" s="1"/>
  <c r="S30" i="22" s="1"/>
  <c r="Q20" i="22"/>
  <c r="R20" i="22" s="1"/>
  <c r="S20" i="22" s="1"/>
  <c r="Q11" i="22"/>
  <c r="R11" i="22" s="1"/>
  <c r="S11" i="22" s="1"/>
  <c r="Q28" i="22"/>
  <c r="R28" i="22" s="1"/>
  <c r="S28" i="22" s="1"/>
  <c r="Q19" i="22"/>
  <c r="R19" i="22" s="1"/>
  <c r="S19" i="22" s="1"/>
  <c r="Q45" i="22"/>
  <c r="R45" i="22" s="1"/>
  <c r="S45" i="22" s="1"/>
  <c r="Q9" i="22"/>
  <c r="R9" i="22" s="1"/>
  <c r="S9" i="22" s="1"/>
  <c r="Q44" i="22"/>
  <c r="R44" i="22" s="1"/>
  <c r="S44" i="22" s="1"/>
  <c r="S15" i="22"/>
  <c r="Z15" i="22"/>
  <c r="AB15" i="22" s="1"/>
  <c r="Z23" i="22"/>
  <c r="AB23" i="22" s="1"/>
  <c r="AA78" i="22"/>
  <c r="AC78" i="22" s="1"/>
  <c r="S40" i="22"/>
  <c r="Z40" i="22"/>
  <c r="Z56" i="22"/>
  <c r="AA33" i="22"/>
  <c r="AC33" i="22" s="1"/>
  <c r="AB42" i="22"/>
  <c r="AA42" i="22"/>
  <c r="AC42" i="22" s="1"/>
  <c r="Q18" i="22"/>
  <c r="R18" i="22" s="1"/>
  <c r="Z25" i="22"/>
  <c r="AB24" i="22"/>
  <c r="AA24" i="22"/>
  <c r="AC24" i="22" s="1"/>
  <c r="Z60" i="22"/>
  <c r="AB43" i="22"/>
  <c r="AA43" i="22"/>
  <c r="AC43" i="22" s="1"/>
  <c r="AB63" i="22"/>
  <c r="AA63" i="22"/>
  <c r="AC63" i="22" s="1"/>
  <c r="AB52" i="22"/>
  <c r="AA52" i="22"/>
  <c r="AC52" i="22" s="1"/>
  <c r="Z38" i="22"/>
  <c r="S66" i="22"/>
  <c r="Z66" i="22"/>
  <c r="AB35" i="22"/>
  <c r="AA35" i="22"/>
  <c r="AC35" i="22" s="1"/>
  <c r="AB69" i="22"/>
  <c r="AA69" i="22"/>
  <c r="AC69" i="22" s="1"/>
  <c r="AB41" i="22"/>
  <c r="AB50" i="22"/>
  <c r="AA50" i="22"/>
  <c r="AC50" i="22" s="1"/>
  <c r="AE87" i="21"/>
  <c r="AD87" i="21"/>
  <c r="W87" i="21"/>
  <c r="V87" i="21"/>
  <c r="U87" i="21"/>
  <c r="T87" i="21"/>
  <c r="O87" i="21"/>
  <c r="N87" i="21"/>
  <c r="J87" i="21"/>
  <c r="I87" i="21"/>
  <c r="E87" i="21"/>
  <c r="K87" i="21" s="1"/>
  <c r="D87" i="21"/>
  <c r="C87" i="21"/>
  <c r="B87" i="21"/>
  <c r="AE86" i="21"/>
  <c r="AD86" i="21"/>
  <c r="W86" i="21"/>
  <c r="V86" i="21"/>
  <c r="U86" i="21"/>
  <c r="T86" i="21"/>
  <c r="P86" i="21"/>
  <c r="O86" i="21"/>
  <c r="N86" i="21"/>
  <c r="M86" i="21"/>
  <c r="K86" i="21"/>
  <c r="J86" i="21"/>
  <c r="I86" i="21"/>
  <c r="H86" i="21"/>
  <c r="G86" i="21"/>
  <c r="E86" i="21"/>
  <c r="D86" i="21"/>
  <c r="C86" i="21"/>
  <c r="B86" i="21"/>
  <c r="Y86" i="21" s="1"/>
  <c r="AE85" i="21"/>
  <c r="AD85" i="21"/>
  <c r="W85" i="21"/>
  <c r="V85" i="21"/>
  <c r="U85" i="21"/>
  <c r="T85" i="21"/>
  <c r="O85" i="21"/>
  <c r="J85" i="21"/>
  <c r="E85" i="21"/>
  <c r="H85" i="21" s="1"/>
  <c r="D85" i="21"/>
  <c r="C85" i="21"/>
  <c r="B85" i="21"/>
  <c r="Y85" i="21" s="1"/>
  <c r="AE84" i="21"/>
  <c r="AD84" i="21"/>
  <c r="W84" i="21"/>
  <c r="V84" i="21"/>
  <c r="U84" i="21"/>
  <c r="T84" i="21"/>
  <c r="O84" i="21"/>
  <c r="N84" i="21"/>
  <c r="J84" i="21"/>
  <c r="I84" i="21"/>
  <c r="E84" i="21"/>
  <c r="H84" i="21" s="1"/>
  <c r="D84" i="21"/>
  <c r="C84" i="21"/>
  <c r="B84" i="21"/>
  <c r="Y84" i="21" s="1"/>
  <c r="AE83" i="21"/>
  <c r="AD83" i="21"/>
  <c r="W83" i="21"/>
  <c r="V83" i="21"/>
  <c r="U83" i="21"/>
  <c r="T83" i="21"/>
  <c r="O83" i="21"/>
  <c r="J83" i="21"/>
  <c r="E83" i="21"/>
  <c r="H83" i="21" s="1"/>
  <c r="D83" i="21"/>
  <c r="C83" i="21"/>
  <c r="B83" i="21"/>
  <c r="Y83" i="21" s="1"/>
  <c r="AE82" i="21"/>
  <c r="AD82" i="21"/>
  <c r="W82" i="21"/>
  <c r="V82" i="21"/>
  <c r="U82" i="21"/>
  <c r="T82" i="21"/>
  <c r="O82" i="21"/>
  <c r="J82" i="21"/>
  <c r="E82" i="21"/>
  <c r="I82" i="21" s="1"/>
  <c r="D82" i="21"/>
  <c r="C82" i="21"/>
  <c r="B82" i="21"/>
  <c r="Y82" i="21" s="1"/>
  <c r="AE81" i="21"/>
  <c r="AD81" i="21"/>
  <c r="W81" i="21"/>
  <c r="V81" i="21"/>
  <c r="U81" i="21"/>
  <c r="T81" i="21"/>
  <c r="O81" i="21"/>
  <c r="J81" i="21"/>
  <c r="E81" i="21"/>
  <c r="I81" i="21" s="1"/>
  <c r="D81" i="21"/>
  <c r="C81" i="21"/>
  <c r="B81" i="21"/>
  <c r="Y81" i="21" s="1"/>
  <c r="AE80" i="21"/>
  <c r="AD80" i="21"/>
  <c r="W80" i="21"/>
  <c r="V80" i="21"/>
  <c r="U80" i="21"/>
  <c r="T80" i="21"/>
  <c r="O80" i="21"/>
  <c r="J80" i="21"/>
  <c r="E80" i="21"/>
  <c r="I80" i="21" s="1"/>
  <c r="D80" i="21"/>
  <c r="C80" i="21"/>
  <c r="B80" i="21"/>
  <c r="Y80" i="21" s="1"/>
  <c r="AE79" i="21"/>
  <c r="AD79" i="21"/>
  <c r="W79" i="21"/>
  <c r="V79" i="21"/>
  <c r="U79" i="21"/>
  <c r="T79" i="21"/>
  <c r="O79" i="21"/>
  <c r="J79" i="21"/>
  <c r="E79" i="21"/>
  <c r="I79" i="21" s="1"/>
  <c r="D79" i="21"/>
  <c r="C79" i="21"/>
  <c r="B79" i="21"/>
  <c r="Y79" i="21" s="1"/>
  <c r="AE78" i="21"/>
  <c r="AD78" i="21"/>
  <c r="W78" i="21"/>
  <c r="V78" i="21"/>
  <c r="U78" i="21"/>
  <c r="T78" i="21"/>
  <c r="O78" i="21"/>
  <c r="J78" i="21"/>
  <c r="E78" i="21"/>
  <c r="I78" i="21" s="1"/>
  <c r="D78" i="21"/>
  <c r="C78" i="21"/>
  <c r="B78" i="21"/>
  <c r="Y78" i="21" s="1"/>
  <c r="A78" i="21"/>
  <c r="AE77" i="21"/>
  <c r="AD77" i="21"/>
  <c r="W77" i="21"/>
  <c r="V77" i="21"/>
  <c r="U77" i="21"/>
  <c r="T77" i="21"/>
  <c r="O77" i="21"/>
  <c r="N77" i="21"/>
  <c r="J77" i="21"/>
  <c r="I77" i="21"/>
  <c r="E77" i="21"/>
  <c r="K77" i="21" s="1"/>
  <c r="D77" i="21"/>
  <c r="C77" i="21"/>
  <c r="B77" i="21"/>
  <c r="Y77" i="21" s="1"/>
  <c r="AE76" i="21"/>
  <c r="AD76" i="21"/>
  <c r="W76" i="21"/>
  <c r="V76" i="21"/>
  <c r="U76" i="21"/>
  <c r="T76" i="21"/>
  <c r="P76" i="21"/>
  <c r="O76" i="21"/>
  <c r="N76" i="21"/>
  <c r="M76" i="21"/>
  <c r="K76" i="21"/>
  <c r="J76" i="21"/>
  <c r="I76" i="21"/>
  <c r="H76" i="21"/>
  <c r="E76" i="21"/>
  <c r="G76" i="21" s="1"/>
  <c r="D76" i="21"/>
  <c r="C76" i="21"/>
  <c r="B76" i="21"/>
  <c r="Y76" i="21" s="1"/>
  <c r="AE75" i="21"/>
  <c r="AD75" i="21"/>
  <c r="W75" i="21"/>
  <c r="V75" i="21"/>
  <c r="U75" i="21"/>
  <c r="T75" i="21"/>
  <c r="O75" i="21"/>
  <c r="J75" i="21"/>
  <c r="E75" i="21"/>
  <c r="K75" i="21" s="1"/>
  <c r="D75" i="21"/>
  <c r="C75" i="21"/>
  <c r="B75" i="21"/>
  <c r="Y75" i="21" s="1"/>
  <c r="AE74" i="21"/>
  <c r="AD74" i="21"/>
  <c r="W74" i="21"/>
  <c r="V74" i="21"/>
  <c r="U74" i="21"/>
  <c r="T74" i="21"/>
  <c r="O74" i="21"/>
  <c r="N74" i="21"/>
  <c r="J74" i="21"/>
  <c r="I74" i="21"/>
  <c r="E74" i="21"/>
  <c r="K74" i="21" s="1"/>
  <c r="D74" i="21"/>
  <c r="C74" i="21"/>
  <c r="B74" i="21"/>
  <c r="Y74" i="21" s="1"/>
  <c r="AE73" i="21"/>
  <c r="AD73" i="21"/>
  <c r="W73" i="21"/>
  <c r="V73" i="21"/>
  <c r="U73" i="21"/>
  <c r="T73" i="21"/>
  <c r="O73" i="21"/>
  <c r="J73" i="21"/>
  <c r="E73" i="21"/>
  <c r="K73" i="21" s="1"/>
  <c r="D73" i="21"/>
  <c r="C73" i="21"/>
  <c r="B73" i="21"/>
  <c r="Y73" i="21" s="1"/>
  <c r="AE72" i="21"/>
  <c r="AD72" i="21"/>
  <c r="W72" i="21"/>
  <c r="V72" i="21"/>
  <c r="U72" i="21"/>
  <c r="T72" i="21"/>
  <c r="O72" i="21"/>
  <c r="J72" i="21"/>
  <c r="E72" i="21"/>
  <c r="K72" i="21" s="1"/>
  <c r="D72" i="21"/>
  <c r="C72" i="21"/>
  <c r="B72" i="21"/>
  <c r="Y72" i="21" s="1"/>
  <c r="AE71" i="21"/>
  <c r="AD71" i="21"/>
  <c r="W71" i="21"/>
  <c r="V71" i="21"/>
  <c r="U71" i="21"/>
  <c r="T71" i="21"/>
  <c r="O71" i="21"/>
  <c r="J71" i="21"/>
  <c r="E71" i="21"/>
  <c r="K71" i="21" s="1"/>
  <c r="D71" i="21"/>
  <c r="C71" i="21"/>
  <c r="B71" i="21"/>
  <c r="Y71" i="21" s="1"/>
  <c r="AE70" i="21"/>
  <c r="AD70" i="21"/>
  <c r="W70" i="21"/>
  <c r="V70" i="21"/>
  <c r="U70" i="21"/>
  <c r="T70" i="21"/>
  <c r="O70" i="21"/>
  <c r="J70" i="21"/>
  <c r="E70" i="21"/>
  <c r="K70" i="21" s="1"/>
  <c r="D70" i="21"/>
  <c r="C70" i="21"/>
  <c r="B70" i="21"/>
  <c r="Y70" i="21" s="1"/>
  <c r="AE69" i="21"/>
  <c r="AD69" i="21"/>
  <c r="W69" i="21"/>
  <c r="V69" i="21"/>
  <c r="U69" i="21"/>
  <c r="T69" i="21"/>
  <c r="O69" i="21"/>
  <c r="J69" i="21"/>
  <c r="E69" i="21"/>
  <c r="K69" i="21" s="1"/>
  <c r="D69" i="21"/>
  <c r="C69" i="21"/>
  <c r="B69" i="21"/>
  <c r="Y69" i="21" s="1"/>
  <c r="AE68" i="21"/>
  <c r="AD68" i="21"/>
  <c r="W68" i="21"/>
  <c r="V68" i="21"/>
  <c r="U68" i="21"/>
  <c r="T68" i="21"/>
  <c r="O68" i="21"/>
  <c r="J68" i="21"/>
  <c r="E68" i="21"/>
  <c r="K68" i="21" s="1"/>
  <c r="D68" i="21"/>
  <c r="C68" i="21"/>
  <c r="B68" i="21"/>
  <c r="Y68" i="21" s="1"/>
  <c r="A68" i="21"/>
  <c r="AE67" i="21"/>
  <c r="AD67" i="21"/>
  <c r="W67" i="21"/>
  <c r="V67" i="21"/>
  <c r="U67" i="21"/>
  <c r="T67" i="21"/>
  <c r="O67" i="21"/>
  <c r="N67" i="21"/>
  <c r="J67" i="21"/>
  <c r="I67" i="21"/>
  <c r="E67" i="21"/>
  <c r="K67" i="21" s="1"/>
  <c r="D67" i="21"/>
  <c r="C67" i="21"/>
  <c r="B67" i="21"/>
  <c r="Y67" i="21" s="1"/>
  <c r="AE66" i="21"/>
  <c r="AD66" i="21"/>
  <c r="W66" i="21"/>
  <c r="V66" i="21"/>
  <c r="U66" i="21"/>
  <c r="T66" i="21"/>
  <c r="P66" i="21"/>
  <c r="O66" i="21"/>
  <c r="N66" i="21"/>
  <c r="M66" i="21"/>
  <c r="K66" i="21"/>
  <c r="J66" i="21"/>
  <c r="I66" i="21"/>
  <c r="H66" i="21"/>
  <c r="E66" i="21"/>
  <c r="G66" i="21" s="1"/>
  <c r="D66" i="21"/>
  <c r="C66" i="21"/>
  <c r="B66" i="21"/>
  <c r="Y66" i="21" s="1"/>
  <c r="AE65" i="21"/>
  <c r="AD65" i="21"/>
  <c r="W65" i="21"/>
  <c r="V65" i="21"/>
  <c r="U65" i="21"/>
  <c r="T65" i="21"/>
  <c r="O65" i="21"/>
  <c r="J65" i="21"/>
  <c r="E65" i="21"/>
  <c r="H65" i="21" s="1"/>
  <c r="D65" i="21"/>
  <c r="C65" i="21"/>
  <c r="B65" i="21"/>
  <c r="Y65" i="21" s="1"/>
  <c r="AE64" i="21"/>
  <c r="AD64" i="21"/>
  <c r="W64" i="21"/>
  <c r="V64" i="21"/>
  <c r="U64" i="21"/>
  <c r="T64" i="21"/>
  <c r="O64" i="21"/>
  <c r="N64" i="21"/>
  <c r="J64" i="21"/>
  <c r="I64" i="21"/>
  <c r="E64" i="21"/>
  <c r="K64" i="21" s="1"/>
  <c r="D64" i="21"/>
  <c r="C64" i="21"/>
  <c r="B64" i="21"/>
  <c r="Y64" i="21" s="1"/>
  <c r="AE63" i="21"/>
  <c r="AD63" i="21"/>
  <c r="W63" i="21"/>
  <c r="V63" i="21"/>
  <c r="U63" i="21"/>
  <c r="T63" i="21"/>
  <c r="O63" i="21"/>
  <c r="J63" i="21"/>
  <c r="E63" i="21"/>
  <c r="K63" i="21" s="1"/>
  <c r="D63" i="21"/>
  <c r="C63" i="21"/>
  <c r="B63" i="21"/>
  <c r="Y63" i="21" s="1"/>
  <c r="AE62" i="21"/>
  <c r="AD62" i="21"/>
  <c r="W62" i="21"/>
  <c r="V62" i="21"/>
  <c r="U62" i="21"/>
  <c r="T62" i="21"/>
  <c r="O62" i="21"/>
  <c r="J62" i="21"/>
  <c r="E62" i="21"/>
  <c r="K62" i="21" s="1"/>
  <c r="D62" i="21"/>
  <c r="C62" i="21"/>
  <c r="B62" i="21"/>
  <c r="Y62" i="21" s="1"/>
  <c r="AE61" i="21"/>
  <c r="AD61" i="21"/>
  <c r="W61" i="21"/>
  <c r="V61" i="21"/>
  <c r="U61" i="21"/>
  <c r="T61" i="21"/>
  <c r="O61" i="21"/>
  <c r="J61" i="21"/>
  <c r="E61" i="21"/>
  <c r="K61" i="21" s="1"/>
  <c r="D61" i="21"/>
  <c r="C61" i="21"/>
  <c r="B61" i="21"/>
  <c r="Y61" i="21" s="1"/>
  <c r="AE60" i="21"/>
  <c r="AD60" i="21"/>
  <c r="W60" i="21"/>
  <c r="V60" i="21"/>
  <c r="U60" i="21"/>
  <c r="T60" i="21"/>
  <c r="O60" i="21"/>
  <c r="J60" i="21"/>
  <c r="E60" i="21"/>
  <c r="K60" i="21" s="1"/>
  <c r="D60" i="21"/>
  <c r="C60" i="21"/>
  <c r="B60" i="21"/>
  <c r="Y60" i="21" s="1"/>
  <c r="AE59" i="21"/>
  <c r="AD59" i="21"/>
  <c r="W59" i="21"/>
  <c r="V59" i="21"/>
  <c r="U59" i="21"/>
  <c r="T59" i="21"/>
  <c r="O59" i="21"/>
  <c r="J59" i="21"/>
  <c r="E59" i="21"/>
  <c r="K59" i="21" s="1"/>
  <c r="D59" i="21"/>
  <c r="C59" i="21"/>
  <c r="B59" i="21"/>
  <c r="Y59" i="21" s="1"/>
  <c r="AE58" i="21"/>
  <c r="AD58" i="21"/>
  <c r="W58" i="21"/>
  <c r="V58" i="21"/>
  <c r="U58" i="21"/>
  <c r="T58" i="21"/>
  <c r="O58" i="21"/>
  <c r="J58" i="21"/>
  <c r="E58" i="21"/>
  <c r="K58" i="21" s="1"/>
  <c r="D58" i="21"/>
  <c r="C58" i="21"/>
  <c r="B58" i="21"/>
  <c r="Y58" i="21" s="1"/>
  <c r="A58" i="21"/>
  <c r="AE57" i="21"/>
  <c r="AD57" i="21"/>
  <c r="W57" i="21"/>
  <c r="V57" i="21"/>
  <c r="U57" i="21"/>
  <c r="T57" i="21"/>
  <c r="E57" i="21"/>
  <c r="D57" i="21"/>
  <c r="C57" i="21"/>
  <c r="B57" i="21"/>
  <c r="Y57" i="21" s="1"/>
  <c r="AE56" i="21"/>
  <c r="AD56" i="21"/>
  <c r="W56" i="21"/>
  <c r="V56" i="21"/>
  <c r="U56" i="21"/>
  <c r="T56" i="21"/>
  <c r="P56" i="21"/>
  <c r="O56" i="21"/>
  <c r="N56" i="21"/>
  <c r="M56" i="21"/>
  <c r="K56" i="21"/>
  <c r="J56" i="21"/>
  <c r="I56" i="21"/>
  <c r="H56" i="21"/>
  <c r="E56" i="21"/>
  <c r="G56" i="21" s="1"/>
  <c r="D56" i="21"/>
  <c r="C56" i="21"/>
  <c r="B56" i="21"/>
  <c r="Y56" i="21" s="1"/>
  <c r="AE55" i="21"/>
  <c r="AD55" i="21"/>
  <c r="W55" i="21"/>
  <c r="V55" i="21"/>
  <c r="U55" i="21"/>
  <c r="T55" i="21"/>
  <c r="E55" i="21"/>
  <c r="I55" i="21" s="1"/>
  <c r="D55" i="21"/>
  <c r="C55" i="21"/>
  <c r="B55" i="21"/>
  <c r="Y55" i="21" s="1"/>
  <c r="AE54" i="21"/>
  <c r="AD54" i="21"/>
  <c r="W54" i="21"/>
  <c r="V54" i="21"/>
  <c r="U54" i="21"/>
  <c r="T54" i="21"/>
  <c r="O54" i="21"/>
  <c r="N54" i="21"/>
  <c r="M54" i="21"/>
  <c r="J54" i="21"/>
  <c r="I54" i="21"/>
  <c r="H54" i="21"/>
  <c r="E54" i="21"/>
  <c r="K54" i="21" s="1"/>
  <c r="D54" i="21"/>
  <c r="C54" i="21"/>
  <c r="B54" i="21"/>
  <c r="Y54" i="21" s="1"/>
  <c r="AE53" i="21"/>
  <c r="AD53" i="21"/>
  <c r="W53" i="21"/>
  <c r="V53" i="21"/>
  <c r="U53" i="21"/>
  <c r="T53" i="21"/>
  <c r="E53" i="21"/>
  <c r="I53" i="21" s="1"/>
  <c r="D53" i="21"/>
  <c r="C53" i="21"/>
  <c r="B53" i="21"/>
  <c r="Y53" i="21" s="1"/>
  <c r="AE52" i="21"/>
  <c r="AD52" i="21"/>
  <c r="W52" i="21"/>
  <c r="V52" i="21"/>
  <c r="U52" i="21"/>
  <c r="T52" i="21"/>
  <c r="E52" i="21"/>
  <c r="I52" i="21" s="1"/>
  <c r="D52" i="21"/>
  <c r="C52" i="21"/>
  <c r="B52" i="21"/>
  <c r="Y52" i="21" s="1"/>
  <c r="AE51" i="21"/>
  <c r="AD51" i="21"/>
  <c r="W51" i="21"/>
  <c r="V51" i="21"/>
  <c r="U51" i="21"/>
  <c r="T51" i="21"/>
  <c r="E51" i="21"/>
  <c r="I51" i="21" s="1"/>
  <c r="D51" i="21"/>
  <c r="C51" i="21"/>
  <c r="B51" i="21"/>
  <c r="Y51" i="21" s="1"/>
  <c r="AE50" i="21"/>
  <c r="AD50" i="21"/>
  <c r="W50" i="21"/>
  <c r="V50" i="21"/>
  <c r="U50" i="21"/>
  <c r="T50" i="21"/>
  <c r="E50" i="21"/>
  <c r="I50" i="21" s="1"/>
  <c r="D50" i="21"/>
  <c r="C50" i="21"/>
  <c r="B50" i="21"/>
  <c r="Y50" i="21" s="1"/>
  <c r="AE49" i="21"/>
  <c r="AD49" i="21"/>
  <c r="W49" i="21"/>
  <c r="V49" i="21"/>
  <c r="U49" i="21"/>
  <c r="T49" i="21"/>
  <c r="E49" i="21"/>
  <c r="I49" i="21" s="1"/>
  <c r="D49" i="21"/>
  <c r="C49" i="21"/>
  <c r="B49" i="21"/>
  <c r="Y49" i="21" s="1"/>
  <c r="AE48" i="21"/>
  <c r="AD48" i="21"/>
  <c r="W48" i="21"/>
  <c r="V48" i="21"/>
  <c r="U48" i="21"/>
  <c r="T48" i="21"/>
  <c r="E48" i="21"/>
  <c r="I48" i="21" s="1"/>
  <c r="D48" i="21"/>
  <c r="C48" i="21"/>
  <c r="B48" i="21"/>
  <c r="Y48" i="21" s="1"/>
  <c r="A48" i="21"/>
  <c r="AE47" i="21"/>
  <c r="AD47" i="21"/>
  <c r="W47" i="21"/>
  <c r="V47" i="21"/>
  <c r="U47" i="21"/>
  <c r="T47" i="21"/>
  <c r="E47" i="21"/>
  <c r="H47" i="21" s="1"/>
  <c r="D47" i="21"/>
  <c r="C47" i="21"/>
  <c r="B47" i="21"/>
  <c r="Y47" i="21" s="1"/>
  <c r="AE46" i="21"/>
  <c r="AD46" i="21"/>
  <c r="W46" i="21"/>
  <c r="V46" i="21"/>
  <c r="U46" i="21"/>
  <c r="T46" i="21"/>
  <c r="P46" i="21"/>
  <c r="O46" i="21"/>
  <c r="N46" i="21"/>
  <c r="M46" i="21"/>
  <c r="K46" i="21"/>
  <c r="J46" i="21"/>
  <c r="I46" i="21"/>
  <c r="H46" i="21"/>
  <c r="E46" i="21"/>
  <c r="G46" i="21" s="1"/>
  <c r="D46" i="21"/>
  <c r="C46" i="21"/>
  <c r="B46" i="21"/>
  <c r="Y46" i="21" s="1"/>
  <c r="AE45" i="21"/>
  <c r="AD45" i="21"/>
  <c r="W45" i="21"/>
  <c r="V45" i="21"/>
  <c r="U45" i="21"/>
  <c r="T45" i="21"/>
  <c r="E45" i="21"/>
  <c r="J45" i="21" s="1"/>
  <c r="D45" i="21"/>
  <c r="C45" i="21"/>
  <c r="B45" i="21"/>
  <c r="Y45" i="21" s="1"/>
  <c r="AE44" i="21"/>
  <c r="AD44" i="21"/>
  <c r="W44" i="21"/>
  <c r="V44" i="21"/>
  <c r="U44" i="21"/>
  <c r="T44" i="21"/>
  <c r="O44" i="21"/>
  <c r="N44" i="21"/>
  <c r="M44" i="21"/>
  <c r="J44" i="21"/>
  <c r="I44" i="21"/>
  <c r="H44" i="21"/>
  <c r="E44" i="21"/>
  <c r="F44" i="21" s="1"/>
  <c r="D44" i="21"/>
  <c r="C44" i="21"/>
  <c r="B44" i="21"/>
  <c r="Y44" i="21" s="1"/>
  <c r="AE43" i="21"/>
  <c r="AD43" i="21"/>
  <c r="W43" i="21"/>
  <c r="V43" i="21"/>
  <c r="U43" i="21"/>
  <c r="T43" i="21"/>
  <c r="E43" i="21"/>
  <c r="J43" i="21" s="1"/>
  <c r="D43" i="21"/>
  <c r="C43" i="21"/>
  <c r="B43" i="21"/>
  <c r="Y43" i="21" s="1"/>
  <c r="AE42" i="21"/>
  <c r="AD42" i="21"/>
  <c r="W42" i="21"/>
  <c r="V42" i="21"/>
  <c r="U42" i="21"/>
  <c r="T42" i="21"/>
  <c r="E42" i="21"/>
  <c r="J42" i="21" s="1"/>
  <c r="D42" i="21"/>
  <c r="C42" i="21"/>
  <c r="B42" i="21"/>
  <c r="Y42" i="21" s="1"/>
  <c r="AE41" i="21"/>
  <c r="AD41" i="21"/>
  <c r="W41" i="21"/>
  <c r="V41" i="21"/>
  <c r="U41" i="21"/>
  <c r="T41" i="21"/>
  <c r="E41" i="21"/>
  <c r="J41" i="21" s="1"/>
  <c r="D41" i="21"/>
  <c r="C41" i="21"/>
  <c r="B41" i="21"/>
  <c r="Y41" i="21" s="1"/>
  <c r="AE40" i="21"/>
  <c r="AD40" i="21"/>
  <c r="W40" i="21"/>
  <c r="V40" i="21"/>
  <c r="U40" i="21"/>
  <c r="T40" i="21"/>
  <c r="E40" i="21"/>
  <c r="J40" i="21" s="1"/>
  <c r="D40" i="21"/>
  <c r="C40" i="21"/>
  <c r="B40" i="21"/>
  <c r="Y40" i="21" s="1"/>
  <c r="AE39" i="21"/>
  <c r="AD39" i="21"/>
  <c r="W39" i="21"/>
  <c r="V39" i="21"/>
  <c r="U39" i="21"/>
  <c r="T39" i="21"/>
  <c r="E39" i="21"/>
  <c r="J39" i="21" s="1"/>
  <c r="D39" i="21"/>
  <c r="C39" i="21"/>
  <c r="B39" i="21"/>
  <c r="Y39" i="21" s="1"/>
  <c r="AE38" i="21"/>
  <c r="AD38" i="21"/>
  <c r="W38" i="21"/>
  <c r="V38" i="21"/>
  <c r="U38" i="21"/>
  <c r="T38" i="21"/>
  <c r="O38" i="21"/>
  <c r="N38" i="21"/>
  <c r="J38" i="21"/>
  <c r="I38" i="21"/>
  <c r="E38" i="21"/>
  <c r="H38" i="21" s="1"/>
  <c r="D38" i="21"/>
  <c r="C38" i="21"/>
  <c r="B38" i="21"/>
  <c r="Y38" i="21" s="1"/>
  <c r="A38" i="21"/>
  <c r="AE37" i="21"/>
  <c r="AD37" i="21"/>
  <c r="W37" i="21"/>
  <c r="V37" i="21"/>
  <c r="U37" i="21"/>
  <c r="T37" i="21"/>
  <c r="E37" i="21"/>
  <c r="H37" i="21" s="1"/>
  <c r="D37" i="21"/>
  <c r="C37" i="21"/>
  <c r="B37" i="21"/>
  <c r="Y37" i="21" s="1"/>
  <c r="AE36" i="21"/>
  <c r="AD36" i="21"/>
  <c r="W36" i="21"/>
  <c r="V36" i="21"/>
  <c r="U36" i="21"/>
  <c r="T36" i="21"/>
  <c r="P36" i="21"/>
  <c r="O36" i="21"/>
  <c r="N36" i="21"/>
  <c r="M36" i="21"/>
  <c r="K36" i="21"/>
  <c r="J36" i="21"/>
  <c r="I36" i="21"/>
  <c r="H36" i="21"/>
  <c r="E36" i="21"/>
  <c r="G36" i="21" s="1"/>
  <c r="D36" i="21"/>
  <c r="C36" i="21"/>
  <c r="B36" i="21"/>
  <c r="Y36" i="21" s="1"/>
  <c r="AE35" i="21"/>
  <c r="AD35" i="21"/>
  <c r="W35" i="21"/>
  <c r="V35" i="21"/>
  <c r="U35" i="21"/>
  <c r="T35" i="21"/>
  <c r="E35" i="21"/>
  <c r="H35" i="21" s="1"/>
  <c r="D35" i="21"/>
  <c r="C35" i="21"/>
  <c r="B35" i="21"/>
  <c r="Y35" i="21" s="1"/>
  <c r="AE34" i="21"/>
  <c r="AD34" i="21"/>
  <c r="W34" i="21"/>
  <c r="V34" i="21"/>
  <c r="U34" i="21"/>
  <c r="T34" i="21"/>
  <c r="O34" i="21"/>
  <c r="N34" i="21"/>
  <c r="M34" i="21"/>
  <c r="J34" i="21"/>
  <c r="I34" i="21"/>
  <c r="H34" i="21"/>
  <c r="E34" i="21"/>
  <c r="K34" i="21" s="1"/>
  <c r="D34" i="21"/>
  <c r="C34" i="21"/>
  <c r="B34" i="21"/>
  <c r="AE33" i="21"/>
  <c r="AD33" i="21"/>
  <c r="W33" i="21"/>
  <c r="V33" i="21"/>
  <c r="U33" i="21"/>
  <c r="T33" i="21"/>
  <c r="E33" i="21"/>
  <c r="H33" i="21" s="1"/>
  <c r="D33" i="21"/>
  <c r="C33" i="21"/>
  <c r="B33" i="21"/>
  <c r="Y33" i="21" s="1"/>
  <c r="AE32" i="21"/>
  <c r="AD32" i="21"/>
  <c r="W32" i="21"/>
  <c r="V32" i="21"/>
  <c r="U32" i="21"/>
  <c r="T32" i="21"/>
  <c r="E32" i="21"/>
  <c r="D32" i="21"/>
  <c r="C32" i="21"/>
  <c r="B32" i="21"/>
  <c r="Y32" i="21" s="1"/>
  <c r="AE31" i="21"/>
  <c r="AD31" i="21"/>
  <c r="W31" i="21"/>
  <c r="V31" i="21"/>
  <c r="U31" i="21"/>
  <c r="T31" i="21"/>
  <c r="E31" i="21"/>
  <c r="D31" i="21"/>
  <c r="C31" i="21"/>
  <c r="B31" i="21"/>
  <c r="Y31" i="21" s="1"/>
  <c r="AE30" i="21"/>
  <c r="AD30" i="21"/>
  <c r="W30" i="21"/>
  <c r="V30" i="21"/>
  <c r="U30" i="21"/>
  <c r="T30" i="21"/>
  <c r="E30" i="21"/>
  <c r="H30" i="21" s="1"/>
  <c r="D30" i="21"/>
  <c r="C30" i="21"/>
  <c r="B30" i="21"/>
  <c r="Y30" i="21" s="1"/>
  <c r="AE29" i="21"/>
  <c r="AD29" i="21"/>
  <c r="W29" i="21"/>
  <c r="V29" i="21"/>
  <c r="U29" i="21"/>
  <c r="T29" i="21"/>
  <c r="E29" i="21"/>
  <c r="H29" i="21" s="1"/>
  <c r="D29" i="21"/>
  <c r="C29" i="21"/>
  <c r="B29" i="21"/>
  <c r="Y29" i="21" s="1"/>
  <c r="AE28" i="21"/>
  <c r="AD28" i="21"/>
  <c r="W28" i="21"/>
  <c r="V28" i="21"/>
  <c r="U28" i="21"/>
  <c r="T28" i="21"/>
  <c r="O28" i="21"/>
  <c r="N28" i="21"/>
  <c r="J28" i="21"/>
  <c r="I28" i="21"/>
  <c r="E28" i="21"/>
  <c r="K28" i="21" s="1"/>
  <c r="D28" i="21"/>
  <c r="C28" i="21"/>
  <c r="B28" i="21"/>
  <c r="Y28" i="21" s="1"/>
  <c r="A28" i="21"/>
  <c r="AE27" i="21"/>
  <c r="AD27" i="21"/>
  <c r="W27" i="21"/>
  <c r="V27" i="21"/>
  <c r="U27" i="21"/>
  <c r="T27" i="21"/>
  <c r="E27" i="21"/>
  <c r="H27" i="21" s="1"/>
  <c r="D27" i="21"/>
  <c r="C27" i="21"/>
  <c r="B27" i="21"/>
  <c r="Y27" i="21" s="1"/>
  <c r="AE26" i="21"/>
  <c r="AD26" i="21"/>
  <c r="W26" i="21"/>
  <c r="V26" i="21"/>
  <c r="U26" i="21"/>
  <c r="T26" i="21"/>
  <c r="P26" i="21"/>
  <c r="O26" i="21"/>
  <c r="N26" i="21"/>
  <c r="M26" i="21"/>
  <c r="K26" i="21"/>
  <c r="J26" i="21"/>
  <c r="I26" i="21"/>
  <c r="H26" i="21"/>
  <c r="E26" i="21"/>
  <c r="G26" i="21" s="1"/>
  <c r="D26" i="21"/>
  <c r="C26" i="21"/>
  <c r="B26" i="21"/>
  <c r="Y26" i="21" s="1"/>
  <c r="AE25" i="21"/>
  <c r="AD25" i="21"/>
  <c r="W25" i="21"/>
  <c r="V25" i="21"/>
  <c r="U25" i="21"/>
  <c r="T25" i="21"/>
  <c r="E25" i="21"/>
  <c r="J25" i="21" s="1"/>
  <c r="D25" i="21"/>
  <c r="C25" i="21"/>
  <c r="B25" i="21"/>
  <c r="Y25" i="21" s="1"/>
  <c r="AE24" i="21"/>
  <c r="AD24" i="21"/>
  <c r="W24" i="21"/>
  <c r="V24" i="21"/>
  <c r="U24" i="21"/>
  <c r="T24" i="21"/>
  <c r="E24" i="21"/>
  <c r="J24" i="21" s="1"/>
  <c r="D24" i="21"/>
  <c r="C24" i="21"/>
  <c r="B24" i="21"/>
  <c r="Y24" i="21" s="1"/>
  <c r="AE23" i="21"/>
  <c r="AD23" i="21"/>
  <c r="W23" i="21"/>
  <c r="V23" i="21"/>
  <c r="U23" i="21"/>
  <c r="T23" i="21"/>
  <c r="E23" i="21"/>
  <c r="J23" i="21" s="1"/>
  <c r="D23" i="21"/>
  <c r="C23" i="21"/>
  <c r="B23" i="21"/>
  <c r="Y23" i="21" s="1"/>
  <c r="AE22" i="21"/>
  <c r="AD22" i="21"/>
  <c r="W22" i="21"/>
  <c r="V22" i="21"/>
  <c r="U22" i="21"/>
  <c r="T22" i="21"/>
  <c r="E22" i="21"/>
  <c r="J22" i="21" s="1"/>
  <c r="D22" i="21"/>
  <c r="C22" i="21"/>
  <c r="B22" i="21"/>
  <c r="Y22" i="21" s="1"/>
  <c r="AE21" i="21"/>
  <c r="AD21" i="21"/>
  <c r="W21" i="21"/>
  <c r="V21" i="21"/>
  <c r="U21" i="21"/>
  <c r="T21" i="21"/>
  <c r="E21" i="21"/>
  <c r="J21" i="21" s="1"/>
  <c r="D21" i="21"/>
  <c r="C21" i="21"/>
  <c r="B21" i="21"/>
  <c r="Y21" i="21" s="1"/>
  <c r="AE20" i="21"/>
  <c r="AD20" i="21"/>
  <c r="W20" i="21"/>
  <c r="V20" i="21"/>
  <c r="U20" i="21"/>
  <c r="T20" i="21"/>
  <c r="E20" i="21"/>
  <c r="J20" i="21" s="1"/>
  <c r="D20" i="21"/>
  <c r="C20" i="21"/>
  <c r="B20" i="21"/>
  <c r="Y20" i="21" s="1"/>
  <c r="AE19" i="21"/>
  <c r="AD19" i="21"/>
  <c r="W19" i="21"/>
  <c r="V19" i="21"/>
  <c r="U19" i="21"/>
  <c r="T19" i="21"/>
  <c r="E19" i="21"/>
  <c r="J19" i="21" s="1"/>
  <c r="D19" i="21"/>
  <c r="C19" i="21"/>
  <c r="B19" i="21"/>
  <c r="Y19" i="21" s="1"/>
  <c r="AE18" i="21"/>
  <c r="AD18" i="21"/>
  <c r="W18" i="21"/>
  <c r="V18" i="21"/>
  <c r="U18" i="21"/>
  <c r="T18" i="21"/>
  <c r="O18" i="21"/>
  <c r="N18" i="21"/>
  <c r="J18" i="21"/>
  <c r="I18" i="21"/>
  <c r="E18" i="21"/>
  <c r="H18" i="21" s="1"/>
  <c r="D18" i="21"/>
  <c r="C18" i="21"/>
  <c r="B18" i="21"/>
  <c r="Y18" i="21" s="1"/>
  <c r="A18" i="21"/>
  <c r="AE17" i="21"/>
  <c r="AD17" i="21"/>
  <c r="W17" i="21"/>
  <c r="V17" i="21"/>
  <c r="U17" i="21"/>
  <c r="T17" i="21"/>
  <c r="E17" i="21"/>
  <c r="J17" i="21" s="1"/>
  <c r="D17" i="21"/>
  <c r="C17" i="21"/>
  <c r="B17" i="21"/>
  <c r="Y17" i="21" s="1"/>
  <c r="AE16" i="21"/>
  <c r="AD16" i="21"/>
  <c r="W16" i="21"/>
  <c r="V16" i="21"/>
  <c r="U16" i="21"/>
  <c r="T16" i="21"/>
  <c r="P16" i="21"/>
  <c r="O16" i="21"/>
  <c r="N16" i="21"/>
  <c r="M16" i="21"/>
  <c r="K16" i="21"/>
  <c r="J16" i="21"/>
  <c r="I16" i="21"/>
  <c r="H16" i="21"/>
  <c r="E16" i="21"/>
  <c r="G16" i="21" s="1"/>
  <c r="D16" i="21"/>
  <c r="C16" i="21"/>
  <c r="B16" i="21"/>
  <c r="Y16" i="21" s="1"/>
  <c r="AE15" i="21"/>
  <c r="AD15" i="21"/>
  <c r="W15" i="21"/>
  <c r="V15" i="21"/>
  <c r="U15" i="21"/>
  <c r="T15" i="21"/>
  <c r="E15" i="21"/>
  <c r="J15" i="21" s="1"/>
  <c r="D15" i="21"/>
  <c r="C15" i="21"/>
  <c r="B15" i="21"/>
  <c r="Y15" i="21" s="1"/>
  <c r="AE14" i="21"/>
  <c r="AD14" i="21"/>
  <c r="W14" i="21"/>
  <c r="V14" i="21"/>
  <c r="U14" i="21"/>
  <c r="T14" i="21"/>
  <c r="E14" i="21"/>
  <c r="J14" i="21" s="1"/>
  <c r="D14" i="21"/>
  <c r="C14" i="21"/>
  <c r="B14" i="21"/>
  <c r="Y14" i="21" s="1"/>
  <c r="AE13" i="21"/>
  <c r="AD13" i="21"/>
  <c r="W13" i="21"/>
  <c r="V13" i="21"/>
  <c r="U13" i="21"/>
  <c r="T13" i="21"/>
  <c r="E13" i="21"/>
  <c r="J13" i="21" s="1"/>
  <c r="D13" i="21"/>
  <c r="C13" i="21"/>
  <c r="B13" i="21"/>
  <c r="Y13" i="21" s="1"/>
  <c r="AE12" i="21"/>
  <c r="AD12" i="21"/>
  <c r="W12" i="21"/>
  <c r="V12" i="21"/>
  <c r="U12" i="21"/>
  <c r="T12" i="21"/>
  <c r="E12" i="21"/>
  <c r="J12" i="21" s="1"/>
  <c r="D12" i="21"/>
  <c r="C12" i="21"/>
  <c r="B12" i="21"/>
  <c r="Y12" i="21" s="1"/>
  <c r="AE11" i="21"/>
  <c r="AD11" i="21"/>
  <c r="W11" i="21"/>
  <c r="V11" i="21"/>
  <c r="U11" i="21"/>
  <c r="T11" i="21"/>
  <c r="E11" i="21"/>
  <c r="J11" i="21" s="1"/>
  <c r="D11" i="21"/>
  <c r="C11" i="21"/>
  <c r="B11" i="21"/>
  <c r="Y11" i="21" s="1"/>
  <c r="AE10" i="21"/>
  <c r="AD10" i="21"/>
  <c r="W10" i="21"/>
  <c r="V10" i="21"/>
  <c r="U10" i="21"/>
  <c r="T10" i="21"/>
  <c r="E10" i="21"/>
  <c r="K10" i="21" s="1"/>
  <c r="D10" i="21"/>
  <c r="C10" i="21"/>
  <c r="B10" i="21"/>
  <c r="Y10" i="21" s="1"/>
  <c r="AE9" i="21"/>
  <c r="AD9" i="21"/>
  <c r="W9" i="21"/>
  <c r="V9" i="21"/>
  <c r="U9" i="21"/>
  <c r="T9" i="21"/>
  <c r="E9" i="21"/>
  <c r="I9" i="21" s="1"/>
  <c r="D9" i="21"/>
  <c r="C9" i="21"/>
  <c r="B9" i="21"/>
  <c r="Y9" i="21" s="1"/>
  <c r="AE8" i="21"/>
  <c r="AD8" i="21"/>
  <c r="W8" i="21"/>
  <c r="V8" i="21"/>
  <c r="U8" i="21"/>
  <c r="T8" i="21"/>
  <c r="E8" i="21"/>
  <c r="I8" i="21" s="1"/>
  <c r="D8" i="21"/>
  <c r="C8" i="21"/>
  <c r="B8" i="21"/>
  <c r="Y8" i="21" s="1"/>
  <c r="A8" i="21"/>
  <c r="Y87" i="21"/>
  <c r="F86" i="21"/>
  <c r="L86" i="21" s="1"/>
  <c r="F85" i="21"/>
  <c r="F60" i="21"/>
  <c r="F56" i="21"/>
  <c r="L56" i="21" s="1"/>
  <c r="F55" i="21"/>
  <c r="F54" i="21"/>
  <c r="Y34" i="21"/>
  <c r="O51" i="20"/>
  <c r="O49" i="20"/>
  <c r="O47" i="20"/>
  <c r="O46" i="20"/>
  <c r="O45" i="20"/>
  <c r="O44" i="20"/>
  <c r="O43" i="20"/>
  <c r="O42" i="20"/>
  <c r="O39" i="20"/>
  <c r="O35" i="20"/>
  <c r="O34" i="20"/>
  <c r="O33" i="20"/>
  <c r="O31" i="20"/>
  <c r="O29" i="20"/>
  <c r="O27" i="20"/>
  <c r="O26" i="20"/>
  <c r="O25" i="20"/>
  <c r="O24" i="20"/>
  <c r="O23" i="20"/>
  <c r="S8" i="22" l="1"/>
  <c r="S77" i="22"/>
  <c r="AA53" i="22"/>
  <c r="AC53" i="22" s="1"/>
  <c r="AA76" i="22"/>
  <c r="AC76" i="22" s="1"/>
  <c r="Z17" i="22"/>
  <c r="AB48" i="22"/>
  <c r="Z74" i="22"/>
  <c r="AB74" i="22" s="1"/>
  <c r="S65" i="22"/>
  <c r="AB16" i="22"/>
  <c r="AA16" i="22"/>
  <c r="AC16" i="22" s="1"/>
  <c r="AA74" i="22"/>
  <c r="AC74" i="22" s="1"/>
  <c r="Z20" i="22"/>
  <c r="AB20" i="22" s="1"/>
  <c r="Z67" i="22"/>
  <c r="AB67" i="22" s="1"/>
  <c r="Z39" i="22"/>
  <c r="S36" i="22"/>
  <c r="AA65" i="22"/>
  <c r="AC65" i="22" s="1"/>
  <c r="AB65" i="22"/>
  <c r="AA37" i="22"/>
  <c r="AC37" i="22" s="1"/>
  <c r="S14" i="22"/>
  <c r="AB14" i="22"/>
  <c r="AA14" i="22"/>
  <c r="AC14" i="22" s="1"/>
  <c r="S75" i="22"/>
  <c r="AB36" i="22"/>
  <c r="AA36" i="22"/>
  <c r="AC36" i="22" s="1"/>
  <c r="AA27" i="22"/>
  <c r="AC27" i="22" s="1"/>
  <c r="AA10" i="22"/>
  <c r="AC10" i="22" s="1"/>
  <c r="AA72" i="22"/>
  <c r="AC72" i="22" s="1"/>
  <c r="Z26" i="22"/>
  <c r="AB26" i="22" s="1"/>
  <c r="AA12" i="22"/>
  <c r="AC12" i="22" s="1"/>
  <c r="Z59" i="22"/>
  <c r="AB59" i="22" s="1"/>
  <c r="AA71" i="22"/>
  <c r="AC71" i="22" s="1"/>
  <c r="AA29" i="22"/>
  <c r="AC29" i="22" s="1"/>
  <c r="Z79" i="22"/>
  <c r="AA79" i="22" s="1"/>
  <c r="AC79" i="22" s="1"/>
  <c r="S34" i="22"/>
  <c r="Z70" i="22"/>
  <c r="AA70" i="22" s="1"/>
  <c r="AC70" i="22" s="1"/>
  <c r="Z30" i="22"/>
  <c r="AB30" i="22" s="1"/>
  <c r="AA62" i="22"/>
  <c r="AC62" i="22" s="1"/>
  <c r="Z55" i="22"/>
  <c r="AB55" i="22" s="1"/>
  <c r="Z46" i="22"/>
  <c r="Z61" i="22"/>
  <c r="AB61" i="22" s="1"/>
  <c r="Z44" i="22"/>
  <c r="AB44" i="22" s="1"/>
  <c r="AA31" i="22"/>
  <c r="AC31" i="22" s="1"/>
  <c r="S47" i="22"/>
  <c r="Z54" i="22"/>
  <c r="AB54" i="22" s="1"/>
  <c r="Z13" i="22"/>
  <c r="AB13" i="22" s="1"/>
  <c r="Z19" i="22"/>
  <c r="AB19" i="22" s="1"/>
  <c r="Z73" i="22"/>
  <c r="AB73" i="22" s="1"/>
  <c r="AA51" i="22"/>
  <c r="AC51" i="22" s="1"/>
  <c r="Z49" i="22"/>
  <c r="AA49" i="22" s="1"/>
  <c r="AC49" i="22" s="1"/>
  <c r="Z32" i="22"/>
  <c r="AB32" i="22" s="1"/>
  <c r="Z9" i="22"/>
  <c r="AB9" i="22" s="1"/>
  <c r="Z22" i="22"/>
  <c r="AB22" i="22" s="1"/>
  <c r="Z45" i="22"/>
  <c r="AB45" i="22" s="1"/>
  <c r="Z64" i="22"/>
  <c r="AB64" i="22" s="1"/>
  <c r="Z28" i="22"/>
  <c r="AB28" i="22" s="1"/>
  <c r="Z21" i="22"/>
  <c r="AB21" i="22" s="1"/>
  <c r="Z58" i="22"/>
  <c r="AB58" i="22" s="1"/>
  <c r="Z57" i="22"/>
  <c r="AB57" i="22" s="1"/>
  <c r="Z11" i="22"/>
  <c r="AB11" i="22" s="1"/>
  <c r="Z68" i="22"/>
  <c r="AB68" i="22" s="1"/>
  <c r="AA15" i="22"/>
  <c r="AC15" i="22" s="1"/>
  <c r="AA23" i="22"/>
  <c r="AC23" i="22" s="1"/>
  <c r="AA67" i="22"/>
  <c r="AC67" i="22" s="1"/>
  <c r="AB60" i="22"/>
  <c r="AA60" i="22"/>
  <c r="AC60" i="22" s="1"/>
  <c r="AB25" i="22"/>
  <c r="AA25" i="22"/>
  <c r="AC25" i="22" s="1"/>
  <c r="AB70" i="22"/>
  <c r="AB75" i="22"/>
  <c r="AA75" i="22"/>
  <c r="AC75" i="22" s="1"/>
  <c r="AB34" i="22"/>
  <c r="AA34" i="22"/>
  <c r="AC34" i="22" s="1"/>
  <c r="AB66" i="22"/>
  <c r="AA66" i="22"/>
  <c r="AC66" i="22" s="1"/>
  <c r="S18" i="22"/>
  <c r="Z18" i="22"/>
  <c r="AB56" i="22"/>
  <c r="AA56" i="22"/>
  <c r="AC56" i="22" s="1"/>
  <c r="AB40" i="22"/>
  <c r="AA40" i="22"/>
  <c r="AC40" i="22" s="1"/>
  <c r="AB79" i="22"/>
  <c r="AB77" i="22"/>
  <c r="AA77" i="22"/>
  <c r="AC77" i="22" s="1"/>
  <c r="AB47" i="22"/>
  <c r="AA47" i="22"/>
  <c r="AC47" i="22" s="1"/>
  <c r="AB8" i="22"/>
  <c r="AA8" i="22"/>
  <c r="AC8" i="22" s="1"/>
  <c r="AB38" i="22"/>
  <c r="AA38" i="22"/>
  <c r="AC38" i="22" s="1"/>
  <c r="F22" i="21"/>
  <c r="F29" i="21"/>
  <c r="F20" i="21"/>
  <c r="F38" i="21"/>
  <c r="L38" i="21" s="1"/>
  <c r="X86" i="21"/>
  <c r="H87" i="21"/>
  <c r="X87" i="21"/>
  <c r="F18" i="21"/>
  <c r="L18" i="21" s="1"/>
  <c r="G87" i="21"/>
  <c r="H12" i="21"/>
  <c r="F10" i="21"/>
  <c r="O10" i="21" s="1"/>
  <c r="F49" i="21"/>
  <c r="M49" i="21" s="1"/>
  <c r="F78" i="21"/>
  <c r="N78" i="21" s="1"/>
  <c r="F79" i="21"/>
  <c r="K81" i="21"/>
  <c r="F81" i="21"/>
  <c r="M81" i="21" s="1"/>
  <c r="F77" i="21"/>
  <c r="M77" i="21" s="1"/>
  <c r="I62" i="21"/>
  <c r="F62" i="21"/>
  <c r="L62" i="21" s="1"/>
  <c r="F82" i="21"/>
  <c r="L82" i="21" s="1"/>
  <c r="G38" i="21"/>
  <c r="K82" i="21"/>
  <c r="F27" i="21"/>
  <c r="M27" i="21" s="1"/>
  <c r="F36" i="21"/>
  <c r="L36" i="21" s="1"/>
  <c r="Q36" i="21" s="1"/>
  <c r="R36" i="21" s="1"/>
  <c r="S36" i="21" s="1"/>
  <c r="X82" i="21"/>
  <c r="I83" i="21"/>
  <c r="X84" i="21"/>
  <c r="F17" i="21"/>
  <c r="N17" i="21" s="1"/>
  <c r="G81" i="21"/>
  <c r="F83" i="21"/>
  <c r="X68" i="21"/>
  <c r="G44" i="21"/>
  <c r="K44" i="21"/>
  <c r="H48" i="21"/>
  <c r="X53" i="21"/>
  <c r="X61" i="21"/>
  <c r="X63" i="21"/>
  <c r="X64" i="21"/>
  <c r="F53" i="21"/>
  <c r="P53" i="21" s="1"/>
  <c r="I17" i="21"/>
  <c r="G18" i="21"/>
  <c r="H52" i="21"/>
  <c r="G82" i="21"/>
  <c r="F26" i="21"/>
  <c r="L26" i="21" s="1"/>
  <c r="Q26" i="21" s="1"/>
  <c r="R26" i="21" s="1"/>
  <c r="S26" i="21" s="1"/>
  <c r="F64" i="21"/>
  <c r="P64" i="21" s="1"/>
  <c r="I22" i="21"/>
  <c r="H78" i="21"/>
  <c r="F21" i="21"/>
  <c r="O21" i="21" s="1"/>
  <c r="F24" i="21"/>
  <c r="O24" i="21" s="1"/>
  <c r="X20" i="21"/>
  <c r="G21" i="21"/>
  <c r="G24" i="21"/>
  <c r="I27" i="21"/>
  <c r="X30" i="21"/>
  <c r="G40" i="21"/>
  <c r="H49" i="21"/>
  <c r="X59" i="21"/>
  <c r="K27" i="21"/>
  <c r="F40" i="21"/>
  <c r="P40" i="21" s="1"/>
  <c r="X13" i="21"/>
  <c r="H14" i="21"/>
  <c r="H53" i="21"/>
  <c r="G79" i="21"/>
  <c r="F51" i="21"/>
  <c r="O51" i="21" s="1"/>
  <c r="F58" i="21"/>
  <c r="M58" i="21" s="1"/>
  <c r="X12" i="21"/>
  <c r="H20" i="21"/>
  <c r="H24" i="21"/>
  <c r="I40" i="21"/>
  <c r="H51" i="21"/>
  <c r="I58" i="21"/>
  <c r="K65" i="21"/>
  <c r="K79" i="21"/>
  <c r="G80" i="21"/>
  <c r="K80" i="21"/>
  <c r="F80" i="21"/>
  <c r="P80" i="21" s="1"/>
  <c r="X8" i="21"/>
  <c r="K18" i="21"/>
  <c r="X18" i="21"/>
  <c r="I24" i="21"/>
  <c r="G27" i="21"/>
  <c r="H50" i="21"/>
  <c r="X51" i="21"/>
  <c r="H55" i="21"/>
  <c r="X57" i="21"/>
  <c r="I60" i="21"/>
  <c r="G65" i="21"/>
  <c r="K78" i="21"/>
  <c r="X78" i="21"/>
  <c r="H80" i="21"/>
  <c r="F47" i="21"/>
  <c r="P47" i="21" s="1"/>
  <c r="X15" i="21"/>
  <c r="X32" i="21"/>
  <c r="X33" i="21"/>
  <c r="X35" i="21"/>
  <c r="X36" i="21"/>
  <c r="X50" i="21"/>
  <c r="I65" i="21"/>
  <c r="G78" i="21"/>
  <c r="H79" i="21"/>
  <c r="F8" i="21"/>
  <c r="M8" i="21" s="1"/>
  <c r="F42" i="21"/>
  <c r="O42" i="21" s="1"/>
  <c r="F70" i="21"/>
  <c r="N70" i="21" s="1"/>
  <c r="X11" i="21"/>
  <c r="H13" i="21"/>
  <c r="X17" i="21"/>
  <c r="G19" i="21"/>
  <c r="I20" i="21"/>
  <c r="X21" i="21"/>
  <c r="X31" i="21"/>
  <c r="K32" i="21"/>
  <c r="G42" i="21"/>
  <c r="X44" i="21"/>
  <c r="X45" i="21"/>
  <c r="H59" i="21"/>
  <c r="H61" i="21"/>
  <c r="H63" i="21"/>
  <c r="H67" i="21"/>
  <c r="X67" i="21"/>
  <c r="X73" i="21"/>
  <c r="X74" i="21"/>
  <c r="X75" i="21"/>
  <c r="X79" i="21"/>
  <c r="X80" i="21"/>
  <c r="H81" i="21"/>
  <c r="H82" i="21"/>
  <c r="F37" i="21"/>
  <c r="O37" i="21" s="1"/>
  <c r="F67" i="21"/>
  <c r="P67" i="21" s="1"/>
  <c r="X10" i="21"/>
  <c r="X16" i="21"/>
  <c r="X19" i="21"/>
  <c r="X24" i="21"/>
  <c r="X28" i="21"/>
  <c r="X29" i="21"/>
  <c r="H42" i="21"/>
  <c r="I59" i="21"/>
  <c r="I61" i="21"/>
  <c r="I63" i="21"/>
  <c r="F19" i="21"/>
  <c r="O19" i="21" s="1"/>
  <c r="F68" i="21"/>
  <c r="M68" i="21" s="1"/>
  <c r="F74" i="21"/>
  <c r="M74" i="21" s="1"/>
  <c r="X9" i="21"/>
  <c r="H11" i="21"/>
  <c r="X14" i="21"/>
  <c r="H15" i="21"/>
  <c r="H22" i="21"/>
  <c r="K23" i="21"/>
  <c r="K25" i="21"/>
  <c r="X26" i="21"/>
  <c r="X27" i="21"/>
  <c r="K38" i="21"/>
  <c r="X38" i="21"/>
  <c r="H40" i="21"/>
  <c r="I42" i="21"/>
  <c r="X46" i="21"/>
  <c r="X47" i="21"/>
  <c r="X48" i="21"/>
  <c r="X49" i="21"/>
  <c r="X52" i="21"/>
  <c r="X54" i="21"/>
  <c r="Q56" i="21"/>
  <c r="R56" i="21" s="1"/>
  <c r="S56" i="21" s="1"/>
  <c r="X56" i="21"/>
  <c r="K57" i="21"/>
  <c r="H58" i="21"/>
  <c r="X58" i="21"/>
  <c r="H60" i="21"/>
  <c r="H62" i="21"/>
  <c r="X62" i="21"/>
  <c r="H64" i="21"/>
  <c r="X65" i="21"/>
  <c r="X66" i="21"/>
  <c r="K41" i="21"/>
  <c r="Q86" i="21"/>
  <c r="R86" i="21" s="1"/>
  <c r="S86" i="21" s="1"/>
  <c r="I11" i="21"/>
  <c r="I12" i="21"/>
  <c r="I13" i="21"/>
  <c r="I14" i="21"/>
  <c r="I15" i="21"/>
  <c r="H19" i="21"/>
  <c r="K20" i="21"/>
  <c r="H21" i="21"/>
  <c r="K22" i="21"/>
  <c r="X23" i="21"/>
  <c r="G25" i="21"/>
  <c r="X25" i="21"/>
  <c r="H28" i="21"/>
  <c r="K31" i="21"/>
  <c r="H32" i="21"/>
  <c r="G39" i="21"/>
  <c r="G41" i="21"/>
  <c r="X43" i="21"/>
  <c r="G45" i="21"/>
  <c r="H57" i="21"/>
  <c r="K39" i="21"/>
  <c r="K45" i="21"/>
  <c r="F12" i="21"/>
  <c r="P12" i="21" s="1"/>
  <c r="F25" i="21"/>
  <c r="P25" i="21" s="1"/>
  <c r="F14" i="21"/>
  <c r="P14" i="21" s="1"/>
  <c r="H17" i="21"/>
  <c r="I19" i="21"/>
  <c r="G20" i="21"/>
  <c r="I21" i="21"/>
  <c r="G22" i="21"/>
  <c r="K24" i="21"/>
  <c r="H25" i="21"/>
  <c r="K30" i="21"/>
  <c r="H31" i="21"/>
  <c r="H39" i="21"/>
  <c r="K40" i="21"/>
  <c r="H41" i="21"/>
  <c r="K42" i="21"/>
  <c r="H45" i="21"/>
  <c r="K48" i="21"/>
  <c r="K49" i="21"/>
  <c r="K50" i="21"/>
  <c r="K51" i="21"/>
  <c r="K52" i="21"/>
  <c r="K53" i="21"/>
  <c r="K55" i="21"/>
  <c r="I57" i="21"/>
  <c r="G58" i="21"/>
  <c r="G59" i="21"/>
  <c r="G60" i="21"/>
  <c r="G61" i="21"/>
  <c r="G62" i="21"/>
  <c r="G63" i="21"/>
  <c r="G64" i="21"/>
  <c r="G67" i="21"/>
  <c r="I85" i="21"/>
  <c r="K19" i="21"/>
  <c r="K21" i="21"/>
  <c r="X22" i="21"/>
  <c r="I25" i="21"/>
  <c r="K29" i="21"/>
  <c r="K33" i="21"/>
  <c r="I39" i="21"/>
  <c r="I41" i="21"/>
  <c r="I45" i="21"/>
  <c r="X55" i="21"/>
  <c r="K43" i="21"/>
  <c r="G43" i="21"/>
  <c r="H43" i="21"/>
  <c r="I43" i="21"/>
  <c r="F23" i="21"/>
  <c r="L23" i="21" s="1"/>
  <c r="H23" i="21"/>
  <c r="G23" i="21"/>
  <c r="I23" i="21"/>
  <c r="P18" i="21"/>
  <c r="P51" i="21"/>
  <c r="P54" i="21"/>
  <c r="L54" i="21"/>
  <c r="N68" i="21"/>
  <c r="N79" i="21"/>
  <c r="M79" i="21"/>
  <c r="P79" i="21"/>
  <c r="L79" i="21"/>
  <c r="J8" i="21"/>
  <c r="N8" i="21"/>
  <c r="J9" i="21"/>
  <c r="J10" i="21"/>
  <c r="M22" i="21"/>
  <c r="P22" i="21"/>
  <c r="L22" i="21"/>
  <c r="O22" i="21"/>
  <c r="N22" i="21"/>
  <c r="G8" i="21"/>
  <c r="K8" i="21"/>
  <c r="O8" i="21"/>
  <c r="G9" i="21"/>
  <c r="K9" i="21"/>
  <c r="G10" i="21"/>
  <c r="M20" i="21"/>
  <c r="P20" i="21"/>
  <c r="L20" i="21"/>
  <c r="O20" i="21"/>
  <c r="N20" i="21"/>
  <c r="H8" i="21"/>
  <c r="L8" i="21"/>
  <c r="P8" i="21"/>
  <c r="H9" i="21"/>
  <c r="H10" i="21"/>
  <c r="M10" i="21"/>
  <c r="P29" i="21"/>
  <c r="L29" i="21"/>
  <c r="O29" i="21"/>
  <c r="N29" i="21"/>
  <c r="M29" i="21"/>
  <c r="P44" i="21"/>
  <c r="L44" i="21"/>
  <c r="O14" i="21"/>
  <c r="O27" i="21"/>
  <c r="P49" i="21"/>
  <c r="M55" i="21"/>
  <c r="O55" i="21"/>
  <c r="N55" i="21"/>
  <c r="P55" i="21"/>
  <c r="L55" i="21"/>
  <c r="P60" i="21"/>
  <c r="L60" i="21"/>
  <c r="N60" i="21"/>
  <c r="M60" i="21"/>
  <c r="P62" i="21"/>
  <c r="N83" i="21"/>
  <c r="M83" i="21"/>
  <c r="P83" i="21"/>
  <c r="L83" i="21"/>
  <c r="N85" i="21"/>
  <c r="M85" i="21"/>
  <c r="P85" i="21"/>
  <c r="L85" i="21"/>
  <c r="I10" i="21"/>
  <c r="G11" i="21"/>
  <c r="K11" i="21"/>
  <c r="G12" i="21"/>
  <c r="K12" i="21"/>
  <c r="G13" i="21"/>
  <c r="K13" i="21"/>
  <c r="G14" i="21"/>
  <c r="K14" i="21"/>
  <c r="G15" i="21"/>
  <c r="K15" i="21"/>
  <c r="G17" i="21"/>
  <c r="K17" i="21"/>
  <c r="J27" i="21"/>
  <c r="I29" i="21"/>
  <c r="I30" i="21"/>
  <c r="I31" i="21"/>
  <c r="I32" i="21"/>
  <c r="I33" i="21"/>
  <c r="I35" i="21"/>
  <c r="I37" i="21"/>
  <c r="J47" i="21"/>
  <c r="J29" i="21"/>
  <c r="J30" i="21"/>
  <c r="J31" i="21"/>
  <c r="J32" i="21"/>
  <c r="J33" i="21"/>
  <c r="J35" i="21"/>
  <c r="J37" i="21"/>
  <c r="K47" i="21"/>
  <c r="G28" i="21"/>
  <c r="G29" i="21"/>
  <c r="G30" i="21"/>
  <c r="G31" i="21"/>
  <c r="G32" i="21"/>
  <c r="G33" i="21"/>
  <c r="G34" i="21"/>
  <c r="G35" i="21"/>
  <c r="K35" i="21"/>
  <c r="G37" i="21"/>
  <c r="K37" i="21"/>
  <c r="G47" i="21"/>
  <c r="I47" i="21"/>
  <c r="J48" i="21"/>
  <c r="J49" i="21"/>
  <c r="J50" i="21"/>
  <c r="J51" i="21"/>
  <c r="J52" i="21"/>
  <c r="J53" i="21"/>
  <c r="J55" i="21"/>
  <c r="J57" i="21"/>
  <c r="H68" i="21"/>
  <c r="H69" i="21"/>
  <c r="H70" i="21"/>
  <c r="H71" i="21"/>
  <c r="H72" i="21"/>
  <c r="H73" i="21"/>
  <c r="H74" i="21"/>
  <c r="H75" i="21"/>
  <c r="H77" i="21"/>
  <c r="G83" i="21"/>
  <c r="K83" i="21"/>
  <c r="G84" i="21"/>
  <c r="K84" i="21"/>
  <c r="G85" i="21"/>
  <c r="K85" i="21"/>
  <c r="G48" i="21"/>
  <c r="G49" i="21"/>
  <c r="G50" i="21"/>
  <c r="G51" i="21"/>
  <c r="G52" i="21"/>
  <c r="G53" i="21"/>
  <c r="G54" i="21"/>
  <c r="G55" i="21"/>
  <c r="G57" i="21"/>
  <c r="I68" i="21"/>
  <c r="I69" i="21"/>
  <c r="I70" i="21"/>
  <c r="I71" i="21"/>
  <c r="I72" i="21"/>
  <c r="I73" i="21"/>
  <c r="I75" i="21"/>
  <c r="G68" i="21"/>
  <c r="G69" i="21"/>
  <c r="G70" i="21"/>
  <c r="G71" i="21"/>
  <c r="G72" i="21"/>
  <c r="G73" i="21"/>
  <c r="G74" i="21"/>
  <c r="G75" i="21"/>
  <c r="G77" i="21"/>
  <c r="F41" i="21"/>
  <c r="X41" i="21"/>
  <c r="F9" i="21"/>
  <c r="F11" i="21"/>
  <c r="F13" i="21"/>
  <c r="F15" i="21"/>
  <c r="F16" i="21"/>
  <c r="F28" i="21"/>
  <c r="F30" i="21"/>
  <c r="F32" i="21"/>
  <c r="F34" i="21"/>
  <c r="X40" i="21"/>
  <c r="X34" i="21"/>
  <c r="X37" i="21"/>
  <c r="F39" i="21"/>
  <c r="X39" i="21"/>
  <c r="X42" i="21"/>
  <c r="F43" i="21"/>
  <c r="F45" i="21"/>
  <c r="F46" i="21"/>
  <c r="F57" i="21"/>
  <c r="F61" i="21"/>
  <c r="F31" i="21"/>
  <c r="F33" i="21"/>
  <c r="F35" i="21"/>
  <c r="F48" i="21"/>
  <c r="F50" i="21"/>
  <c r="F52" i="21"/>
  <c r="F59" i="21"/>
  <c r="X60" i="21"/>
  <c r="F69" i="21"/>
  <c r="X70" i="21"/>
  <c r="F71" i="21"/>
  <c r="F76" i="21"/>
  <c r="L76" i="21" s="1"/>
  <c r="Q76" i="21" s="1"/>
  <c r="R76" i="21" s="1"/>
  <c r="S76" i="21" s="1"/>
  <c r="F63" i="21"/>
  <c r="F65" i="21"/>
  <c r="F66" i="21"/>
  <c r="X69" i="21"/>
  <c r="X71" i="21"/>
  <c r="F72" i="21"/>
  <c r="X77" i="21"/>
  <c r="X81" i="21"/>
  <c r="X83" i="21"/>
  <c r="X85" i="21"/>
  <c r="X72" i="21"/>
  <c r="F73" i="21"/>
  <c r="F75" i="21"/>
  <c r="X76" i="21"/>
  <c r="F84" i="21"/>
  <c r="F87" i="21"/>
  <c r="P62" i="19"/>
  <c r="O62" i="19"/>
  <c r="N62" i="19"/>
  <c r="M62" i="19"/>
  <c r="M60" i="19"/>
  <c r="N60" i="19"/>
  <c r="O60" i="19"/>
  <c r="P60" i="19"/>
  <c r="P59" i="19"/>
  <c r="O59" i="19"/>
  <c r="N59" i="19"/>
  <c r="M59" i="19"/>
  <c r="M53" i="19"/>
  <c r="N53" i="19"/>
  <c r="O53" i="19"/>
  <c r="P53" i="19"/>
  <c r="M54" i="19"/>
  <c r="N54" i="19"/>
  <c r="O54" i="19"/>
  <c r="P54" i="19"/>
  <c r="M55" i="19"/>
  <c r="N55" i="19"/>
  <c r="O55" i="19"/>
  <c r="P55" i="19"/>
  <c r="M56" i="19"/>
  <c r="N56" i="19"/>
  <c r="O56" i="19"/>
  <c r="P56" i="19"/>
  <c r="M57" i="19"/>
  <c r="N57" i="19"/>
  <c r="O57" i="19"/>
  <c r="P57" i="19"/>
  <c r="P52" i="19"/>
  <c r="O52" i="19"/>
  <c r="N52" i="19"/>
  <c r="M52" i="19"/>
  <c r="K62" i="19"/>
  <c r="J62" i="19"/>
  <c r="I62" i="19"/>
  <c r="H62" i="19"/>
  <c r="H60" i="19"/>
  <c r="I60" i="19"/>
  <c r="J60" i="19"/>
  <c r="K60" i="19"/>
  <c r="K59" i="19"/>
  <c r="J59" i="19"/>
  <c r="I59" i="19"/>
  <c r="H59" i="19"/>
  <c r="H53" i="19"/>
  <c r="I53" i="19"/>
  <c r="J53" i="19"/>
  <c r="K53" i="19"/>
  <c r="H54" i="19"/>
  <c r="I54" i="19"/>
  <c r="J54" i="19"/>
  <c r="K54" i="19"/>
  <c r="H55" i="19"/>
  <c r="I55" i="19"/>
  <c r="J55" i="19"/>
  <c r="K55" i="19"/>
  <c r="H56" i="19"/>
  <c r="I56" i="19"/>
  <c r="J56" i="19"/>
  <c r="K56" i="19"/>
  <c r="H57" i="19"/>
  <c r="I57" i="19"/>
  <c r="J57" i="19"/>
  <c r="K57" i="19"/>
  <c r="K52" i="19"/>
  <c r="J52" i="19"/>
  <c r="I52" i="19"/>
  <c r="H52" i="19"/>
  <c r="P51" i="19"/>
  <c r="O51" i="19"/>
  <c r="N51" i="19"/>
  <c r="M51" i="19"/>
  <c r="M49" i="19"/>
  <c r="N49" i="19"/>
  <c r="O49" i="19"/>
  <c r="P49" i="19"/>
  <c r="P48" i="19"/>
  <c r="O48" i="19"/>
  <c r="N48" i="19"/>
  <c r="M48" i="19"/>
  <c r="M43" i="19"/>
  <c r="N43" i="19"/>
  <c r="O43" i="19"/>
  <c r="P43" i="19"/>
  <c r="M44" i="19"/>
  <c r="N44" i="19"/>
  <c r="O44" i="19"/>
  <c r="P44" i="19"/>
  <c r="M45" i="19"/>
  <c r="N45" i="19"/>
  <c r="O45" i="19"/>
  <c r="P45" i="19"/>
  <c r="M46" i="19"/>
  <c r="N46" i="19"/>
  <c r="O46" i="19"/>
  <c r="P46" i="19"/>
  <c r="K51" i="19"/>
  <c r="J51" i="19"/>
  <c r="I51" i="19"/>
  <c r="H51" i="19"/>
  <c r="H49" i="19"/>
  <c r="I49" i="19"/>
  <c r="J49" i="19"/>
  <c r="K49" i="19"/>
  <c r="K48" i="19"/>
  <c r="J48" i="19"/>
  <c r="I48" i="19"/>
  <c r="H48" i="19"/>
  <c r="H43" i="19"/>
  <c r="I43" i="19"/>
  <c r="J43" i="19"/>
  <c r="K43" i="19"/>
  <c r="H44" i="19"/>
  <c r="I44" i="19"/>
  <c r="J44" i="19"/>
  <c r="K44" i="19"/>
  <c r="H45" i="19"/>
  <c r="I45" i="19"/>
  <c r="J45" i="19"/>
  <c r="K45" i="19"/>
  <c r="H46" i="19"/>
  <c r="I46" i="19"/>
  <c r="J46" i="19"/>
  <c r="K46" i="19"/>
  <c r="P42" i="19"/>
  <c r="O42" i="19"/>
  <c r="N42" i="19"/>
  <c r="M42" i="19"/>
  <c r="K42" i="19"/>
  <c r="J42" i="19"/>
  <c r="I42" i="19"/>
  <c r="H42" i="19"/>
  <c r="AA20" i="22" l="1"/>
  <c r="AC20" i="22" s="1"/>
  <c r="AA55" i="22"/>
  <c r="AC55" i="22" s="1"/>
  <c r="AB17" i="22"/>
  <c r="AA17" i="22"/>
  <c r="AC17" i="22" s="1"/>
  <c r="AA26" i="22"/>
  <c r="AC26" i="22" s="1"/>
  <c r="AB39" i="22"/>
  <c r="AA39" i="22"/>
  <c r="AC39" i="22" s="1"/>
  <c r="AA59" i="22"/>
  <c r="AC59" i="22" s="1"/>
  <c r="AA61" i="22"/>
  <c r="AC61" i="22" s="1"/>
  <c r="AA30" i="22"/>
  <c r="AC30" i="22" s="1"/>
  <c r="AA73" i="22"/>
  <c r="AC73" i="22" s="1"/>
  <c r="AA21" i="22"/>
  <c r="AC21" i="22" s="1"/>
  <c r="AA44" i="22"/>
  <c r="AC44" i="22" s="1"/>
  <c r="AA11" i="22"/>
  <c r="AC11" i="22" s="1"/>
  <c r="AB46" i="22"/>
  <c r="AA46" i="22"/>
  <c r="AC46" i="22" s="1"/>
  <c r="AA54" i="22"/>
  <c r="AC54" i="22" s="1"/>
  <c r="AA22" i="22"/>
  <c r="AC22" i="22" s="1"/>
  <c r="AA13" i="22"/>
  <c r="AC13" i="22" s="1"/>
  <c r="AA64" i="22"/>
  <c r="AC64" i="22" s="1"/>
  <c r="AA9" i="22"/>
  <c r="AC9" i="22" s="1"/>
  <c r="AA19" i="22"/>
  <c r="AC19" i="22" s="1"/>
  <c r="AA28" i="22"/>
  <c r="AC28" i="22" s="1"/>
  <c r="AB49" i="22"/>
  <c r="AA45" i="22"/>
  <c r="AC45" i="22" s="1"/>
  <c r="AA32" i="22"/>
  <c r="AC32" i="22" s="1"/>
  <c r="AA57" i="22"/>
  <c r="AC57" i="22" s="1"/>
  <c r="AA68" i="22"/>
  <c r="AC68" i="22" s="1"/>
  <c r="AA58" i="22"/>
  <c r="AC58" i="22" s="1"/>
  <c r="AB18" i="22"/>
  <c r="AA18" i="22"/>
  <c r="AC18" i="22" s="1"/>
  <c r="P38" i="21"/>
  <c r="L68" i="21"/>
  <c r="L51" i="21"/>
  <c r="P68" i="21"/>
  <c r="Q68" i="21" s="1"/>
  <c r="R68" i="21" s="1"/>
  <c r="S68" i="21" s="1"/>
  <c r="N51" i="21"/>
  <c r="M51" i="21"/>
  <c r="M62" i="21"/>
  <c r="L27" i="21"/>
  <c r="Q27" i="21" s="1"/>
  <c r="R27" i="21" s="1"/>
  <c r="Z27" i="21" s="1"/>
  <c r="M38" i="21"/>
  <c r="N62" i="21"/>
  <c r="P27" i="21"/>
  <c r="L10" i="21"/>
  <c r="P10" i="21"/>
  <c r="N10" i="21"/>
  <c r="N27" i="21"/>
  <c r="N49" i="21"/>
  <c r="M18" i="21"/>
  <c r="L49" i="21"/>
  <c r="O49" i="21"/>
  <c r="N81" i="21"/>
  <c r="M14" i="21"/>
  <c r="L14" i="21"/>
  <c r="N14" i="21"/>
  <c r="M64" i="21"/>
  <c r="M40" i="21"/>
  <c r="O12" i="21"/>
  <c r="L21" i="21"/>
  <c r="P42" i="21"/>
  <c r="L78" i="21"/>
  <c r="L77" i="21"/>
  <c r="N58" i="21"/>
  <c r="P77" i="21"/>
  <c r="M47" i="21"/>
  <c r="P78" i="21"/>
  <c r="M78" i="21"/>
  <c r="L74" i="21"/>
  <c r="L81" i="21"/>
  <c r="M25" i="21"/>
  <c r="P81" i="21"/>
  <c r="P82" i="21"/>
  <c r="N53" i="21"/>
  <c r="M82" i="21"/>
  <c r="L24" i="21"/>
  <c r="N82" i="21"/>
  <c r="M80" i="21"/>
  <c r="L17" i="21"/>
  <c r="N80" i="21"/>
  <c r="P24" i="21"/>
  <c r="L53" i="21"/>
  <c r="O53" i="21"/>
  <c r="P17" i="21"/>
  <c r="L80" i="21"/>
  <c r="N24" i="21"/>
  <c r="M24" i="21"/>
  <c r="M53" i="21"/>
  <c r="M17" i="21"/>
  <c r="L19" i="21"/>
  <c r="N25" i="21"/>
  <c r="O17" i="21"/>
  <c r="N40" i="21"/>
  <c r="P21" i="21"/>
  <c r="L64" i="21"/>
  <c r="L12" i="21"/>
  <c r="L40" i="21"/>
  <c r="O40" i="21"/>
  <c r="N21" i="21"/>
  <c r="M21" i="21"/>
  <c r="L37" i="21"/>
  <c r="L70" i="21"/>
  <c r="P74" i="21"/>
  <c r="L58" i="21"/>
  <c r="N47" i="21"/>
  <c r="M42" i="21"/>
  <c r="P58" i="21"/>
  <c r="L47" i="21"/>
  <c r="N42" i="21"/>
  <c r="O47" i="21"/>
  <c r="L42" i="21"/>
  <c r="M37" i="21"/>
  <c r="P37" i="21"/>
  <c r="M12" i="21"/>
  <c r="P70" i="21"/>
  <c r="N37" i="21"/>
  <c r="N12" i="21"/>
  <c r="M70" i="21"/>
  <c r="P23" i="21"/>
  <c r="Z56" i="21"/>
  <c r="AB56" i="21" s="1"/>
  <c r="Q38" i="21"/>
  <c r="R38" i="21" s="1"/>
  <c r="S38" i="21" s="1"/>
  <c r="Z86" i="21"/>
  <c r="AB86" i="21" s="1"/>
  <c r="N23" i="21"/>
  <c r="M23" i="21"/>
  <c r="P19" i="21"/>
  <c r="O25" i="21"/>
  <c r="M67" i="21"/>
  <c r="Q54" i="21"/>
  <c r="R54" i="21" s="1"/>
  <c r="S54" i="21" s="1"/>
  <c r="Q85" i="21"/>
  <c r="R85" i="21" s="1"/>
  <c r="S85" i="21" s="1"/>
  <c r="Q83" i="21"/>
  <c r="R83" i="21" s="1"/>
  <c r="S83" i="21" s="1"/>
  <c r="Q60" i="21"/>
  <c r="R60" i="21" s="1"/>
  <c r="S60" i="21" s="1"/>
  <c r="O23" i="21"/>
  <c r="N19" i="21"/>
  <c r="M19" i="21"/>
  <c r="L25" i="21"/>
  <c r="Q44" i="21"/>
  <c r="R44" i="21" s="1"/>
  <c r="S44" i="21" s="1"/>
  <c r="L67" i="21"/>
  <c r="Q20" i="21"/>
  <c r="R20" i="21" s="1"/>
  <c r="S20" i="21" s="1"/>
  <c r="Q79" i="21"/>
  <c r="R79" i="21" s="1"/>
  <c r="S79" i="21" s="1"/>
  <c r="Q18" i="21"/>
  <c r="R18" i="21" s="1"/>
  <c r="S18" i="21" s="1"/>
  <c r="Z26" i="21"/>
  <c r="AB26" i="21" s="1"/>
  <c r="Q29" i="21"/>
  <c r="R29" i="21" s="1"/>
  <c r="S29" i="21" s="1"/>
  <c r="Q8" i="21"/>
  <c r="R8" i="21" s="1"/>
  <c r="Z8" i="21" s="1"/>
  <c r="Q22" i="21"/>
  <c r="R22" i="21" s="1"/>
  <c r="S22" i="21" s="1"/>
  <c r="P65" i="21"/>
  <c r="L65" i="21"/>
  <c r="N65" i="21"/>
  <c r="M65" i="21"/>
  <c r="P61" i="21"/>
  <c r="L61" i="21"/>
  <c r="N61" i="21"/>
  <c r="M61" i="21"/>
  <c r="P34" i="21"/>
  <c r="L34" i="21"/>
  <c r="P28" i="21"/>
  <c r="L28" i="21"/>
  <c r="M28" i="21"/>
  <c r="O41" i="21"/>
  <c r="N41" i="21"/>
  <c r="M41" i="21"/>
  <c r="P41" i="21"/>
  <c r="L41" i="21"/>
  <c r="O48" i="21"/>
  <c r="N48" i="21"/>
  <c r="M48" i="21"/>
  <c r="L48" i="21"/>
  <c r="P48" i="21"/>
  <c r="P32" i="21"/>
  <c r="L32" i="21"/>
  <c r="O32" i="21"/>
  <c r="N32" i="21"/>
  <c r="M32" i="21"/>
  <c r="N69" i="21"/>
  <c r="M69" i="21"/>
  <c r="P69" i="21"/>
  <c r="L69" i="21"/>
  <c r="P35" i="21"/>
  <c r="L35" i="21"/>
  <c r="O35" i="21"/>
  <c r="N35" i="21"/>
  <c r="M35" i="21"/>
  <c r="M57" i="21"/>
  <c r="O57" i="21"/>
  <c r="N57" i="21"/>
  <c r="P57" i="21"/>
  <c r="L57" i="21"/>
  <c r="O45" i="21"/>
  <c r="N45" i="21"/>
  <c r="M45" i="21"/>
  <c r="P45" i="21"/>
  <c r="L45" i="21"/>
  <c r="N15" i="21"/>
  <c r="M15" i="21"/>
  <c r="O15" i="21"/>
  <c r="P15" i="21"/>
  <c r="L15" i="21"/>
  <c r="N11" i="21"/>
  <c r="M11" i="21"/>
  <c r="O11" i="21"/>
  <c r="P11" i="21"/>
  <c r="L11" i="21"/>
  <c r="M84" i="21"/>
  <c r="P84" i="21"/>
  <c r="L84" i="21"/>
  <c r="N75" i="21"/>
  <c r="M75" i="21"/>
  <c r="P75" i="21"/>
  <c r="L75" i="21"/>
  <c r="L66" i="21"/>
  <c r="Q66" i="21" s="1"/>
  <c r="R66" i="21" s="1"/>
  <c r="Z66" i="21" s="1"/>
  <c r="P63" i="21"/>
  <c r="L63" i="21"/>
  <c r="N63" i="21"/>
  <c r="M63" i="21"/>
  <c r="N71" i="21"/>
  <c r="M71" i="21"/>
  <c r="P71" i="21"/>
  <c r="L71" i="21"/>
  <c r="O52" i="21"/>
  <c r="N52" i="21"/>
  <c r="M52" i="21"/>
  <c r="L52" i="21"/>
  <c r="P52" i="21"/>
  <c r="P33" i="21"/>
  <c r="L33" i="21"/>
  <c r="O33" i="21"/>
  <c r="N33" i="21"/>
  <c r="M33" i="21"/>
  <c r="P30" i="21"/>
  <c r="L30" i="21"/>
  <c r="O30" i="21"/>
  <c r="N30" i="21"/>
  <c r="M30" i="21"/>
  <c r="N72" i="21"/>
  <c r="M72" i="21"/>
  <c r="P72" i="21"/>
  <c r="L72" i="21"/>
  <c r="M87" i="21"/>
  <c r="P87" i="21"/>
  <c r="L87" i="21"/>
  <c r="N73" i="21"/>
  <c r="M73" i="21"/>
  <c r="P73" i="21"/>
  <c r="L73" i="21"/>
  <c r="P59" i="21"/>
  <c r="L59" i="21"/>
  <c r="N59" i="21"/>
  <c r="M59" i="21"/>
  <c r="O50" i="21"/>
  <c r="N50" i="21"/>
  <c r="P50" i="21"/>
  <c r="M50" i="21"/>
  <c r="L50" i="21"/>
  <c r="P31" i="21"/>
  <c r="L31" i="21"/>
  <c r="O31" i="21"/>
  <c r="N31" i="21"/>
  <c r="M31" i="21"/>
  <c r="L46" i="21"/>
  <c r="Q46" i="21" s="1"/>
  <c r="R46" i="21" s="1"/>
  <c r="O43" i="21"/>
  <c r="N43" i="21"/>
  <c r="M43" i="21"/>
  <c r="P43" i="21"/>
  <c r="L43" i="21"/>
  <c r="O39" i="21"/>
  <c r="N39" i="21"/>
  <c r="M39" i="21"/>
  <c r="P39" i="21"/>
  <c r="L39" i="21"/>
  <c r="L16" i="21"/>
  <c r="Q16" i="21" s="1"/>
  <c r="R16" i="21" s="1"/>
  <c r="S16" i="21" s="1"/>
  <c r="N13" i="21"/>
  <c r="M13" i="21"/>
  <c r="O13" i="21"/>
  <c r="P13" i="21"/>
  <c r="L13" i="21"/>
  <c r="M9" i="21"/>
  <c r="P9" i="21"/>
  <c r="L9" i="21"/>
  <c r="O9" i="21"/>
  <c r="N9" i="21"/>
  <c r="Q55" i="21"/>
  <c r="R55" i="21" s="1"/>
  <c r="Z76" i="21"/>
  <c r="AB76" i="21" s="1"/>
  <c r="Q51" i="21"/>
  <c r="R51" i="21" s="1"/>
  <c r="Z36" i="21"/>
  <c r="P40" i="19"/>
  <c r="O40" i="19"/>
  <c r="N40" i="19"/>
  <c r="M40" i="19"/>
  <c r="M38" i="19"/>
  <c r="N38" i="19"/>
  <c r="O38" i="19"/>
  <c r="P38" i="19"/>
  <c r="P37" i="19"/>
  <c r="O37" i="19"/>
  <c r="N37" i="19"/>
  <c r="M37" i="19"/>
  <c r="K40" i="19"/>
  <c r="J40" i="19"/>
  <c r="I40" i="19"/>
  <c r="H40" i="19"/>
  <c r="H38" i="19"/>
  <c r="I38" i="19"/>
  <c r="J38" i="19"/>
  <c r="K38" i="19"/>
  <c r="K37" i="19"/>
  <c r="J37" i="19"/>
  <c r="I37" i="19"/>
  <c r="H37" i="19"/>
  <c r="M32" i="19"/>
  <c r="N32" i="19"/>
  <c r="O32" i="19"/>
  <c r="P32" i="19"/>
  <c r="M33" i="19"/>
  <c r="N33" i="19"/>
  <c r="O33" i="19"/>
  <c r="P33" i="19"/>
  <c r="M34" i="19"/>
  <c r="N34" i="19"/>
  <c r="O34" i="19"/>
  <c r="P34" i="19"/>
  <c r="M35" i="19"/>
  <c r="N35" i="19"/>
  <c r="O35" i="19"/>
  <c r="P35" i="19"/>
  <c r="H32" i="19"/>
  <c r="I32" i="19"/>
  <c r="J32" i="19"/>
  <c r="K32" i="19"/>
  <c r="H33" i="19"/>
  <c r="I33" i="19"/>
  <c r="J33" i="19"/>
  <c r="K33" i="19"/>
  <c r="H34" i="19"/>
  <c r="I34" i="19"/>
  <c r="J34" i="19"/>
  <c r="K34" i="19"/>
  <c r="H35" i="19"/>
  <c r="I35" i="19"/>
  <c r="J35" i="19"/>
  <c r="K35" i="19"/>
  <c r="P31" i="19"/>
  <c r="O31" i="19"/>
  <c r="N31" i="19"/>
  <c r="M31" i="19"/>
  <c r="K31" i="19"/>
  <c r="J31" i="19"/>
  <c r="I31" i="19"/>
  <c r="H31" i="19"/>
  <c r="O56" i="18"/>
  <c r="O54" i="18"/>
  <c r="O53" i="18"/>
  <c r="O51" i="18"/>
  <c r="O50" i="18"/>
  <c r="O49" i="18"/>
  <c r="O48" i="18"/>
  <c r="O47" i="18"/>
  <c r="O46" i="18"/>
  <c r="O45" i="18"/>
  <c r="O43" i="18"/>
  <c r="O42" i="18"/>
  <c r="O40" i="18"/>
  <c r="O39" i="18"/>
  <c r="O38" i="18"/>
  <c r="O37" i="18"/>
  <c r="O36" i="18"/>
  <c r="O34" i="18"/>
  <c r="O32" i="18"/>
  <c r="O31" i="18"/>
  <c r="O29" i="18"/>
  <c r="O28" i="18"/>
  <c r="O27" i="18"/>
  <c r="O26" i="18"/>
  <c r="O25" i="18"/>
  <c r="M60" i="17"/>
  <c r="N60" i="17"/>
  <c r="O60" i="17"/>
  <c r="P60" i="17"/>
  <c r="P59" i="17"/>
  <c r="O59" i="17"/>
  <c r="N59" i="17"/>
  <c r="M59" i="17"/>
  <c r="M53" i="17"/>
  <c r="N53" i="17"/>
  <c r="O53" i="17"/>
  <c r="P53" i="17"/>
  <c r="M54" i="17"/>
  <c r="N54" i="17"/>
  <c r="O54" i="17"/>
  <c r="P54" i="17"/>
  <c r="M55" i="17"/>
  <c r="N55" i="17"/>
  <c r="O55" i="17"/>
  <c r="P55" i="17"/>
  <c r="M56" i="17"/>
  <c r="N56" i="17"/>
  <c r="O56" i="17"/>
  <c r="P56" i="17"/>
  <c r="M57" i="17"/>
  <c r="N57" i="17"/>
  <c r="O57" i="17"/>
  <c r="P57" i="17"/>
  <c r="P52" i="17"/>
  <c r="O52" i="17"/>
  <c r="N52" i="17"/>
  <c r="M52" i="17"/>
  <c r="M49" i="17"/>
  <c r="N49" i="17"/>
  <c r="O49" i="17"/>
  <c r="P49" i="17"/>
  <c r="P48" i="17"/>
  <c r="O48" i="17"/>
  <c r="N48" i="17"/>
  <c r="M48" i="17"/>
  <c r="M43" i="17"/>
  <c r="N43" i="17"/>
  <c r="O43" i="17"/>
  <c r="P43" i="17"/>
  <c r="M44" i="17"/>
  <c r="N44" i="17"/>
  <c r="O44" i="17"/>
  <c r="P44" i="17"/>
  <c r="M45" i="17"/>
  <c r="N45" i="17"/>
  <c r="O45" i="17"/>
  <c r="P45" i="17"/>
  <c r="M46" i="17"/>
  <c r="N46" i="17"/>
  <c r="O46" i="17"/>
  <c r="P46" i="17"/>
  <c r="P42" i="17"/>
  <c r="O42" i="17"/>
  <c r="N42" i="17"/>
  <c r="M42" i="17"/>
  <c r="M38" i="17"/>
  <c r="N38" i="17"/>
  <c r="O38" i="17"/>
  <c r="P38" i="17"/>
  <c r="P37" i="17"/>
  <c r="O37" i="17"/>
  <c r="N37" i="17"/>
  <c r="M37" i="17"/>
  <c r="M32" i="17"/>
  <c r="N32" i="17"/>
  <c r="O32" i="17"/>
  <c r="P32" i="17"/>
  <c r="M33" i="17"/>
  <c r="N33" i="17"/>
  <c r="O33" i="17"/>
  <c r="P33" i="17"/>
  <c r="M34" i="17"/>
  <c r="N34" i="17"/>
  <c r="O34" i="17"/>
  <c r="P34" i="17"/>
  <c r="M35" i="17"/>
  <c r="N35" i="17"/>
  <c r="O35" i="17"/>
  <c r="P35" i="17"/>
  <c r="H60" i="17"/>
  <c r="I60" i="17"/>
  <c r="J60" i="17"/>
  <c r="K60" i="17"/>
  <c r="K59" i="17"/>
  <c r="J59" i="17"/>
  <c r="I59" i="17"/>
  <c r="H59" i="17"/>
  <c r="H53" i="17"/>
  <c r="I53" i="17"/>
  <c r="J53" i="17"/>
  <c r="K53" i="17"/>
  <c r="H54" i="17"/>
  <c r="I54" i="17"/>
  <c r="J54" i="17"/>
  <c r="K54" i="17"/>
  <c r="H55" i="17"/>
  <c r="I55" i="17"/>
  <c r="J55" i="17"/>
  <c r="K55" i="17"/>
  <c r="H56" i="17"/>
  <c r="I56" i="17"/>
  <c r="J56" i="17"/>
  <c r="K56" i="17"/>
  <c r="H57" i="17"/>
  <c r="I57" i="17"/>
  <c r="J57" i="17"/>
  <c r="K57" i="17"/>
  <c r="K52" i="17"/>
  <c r="J52" i="17"/>
  <c r="I52" i="17"/>
  <c r="H52" i="17"/>
  <c r="H49" i="17"/>
  <c r="I49" i="17"/>
  <c r="J49" i="17"/>
  <c r="K49" i="17"/>
  <c r="K48" i="17"/>
  <c r="J48" i="17"/>
  <c r="I48" i="17"/>
  <c r="H48" i="17"/>
  <c r="H43" i="17"/>
  <c r="I43" i="17"/>
  <c r="J43" i="17"/>
  <c r="K43" i="17"/>
  <c r="H44" i="17"/>
  <c r="I44" i="17"/>
  <c r="J44" i="17"/>
  <c r="K44" i="17"/>
  <c r="H45" i="17"/>
  <c r="I45" i="17"/>
  <c r="J45" i="17"/>
  <c r="K45" i="17"/>
  <c r="H46" i="17"/>
  <c r="I46" i="17"/>
  <c r="J46" i="17"/>
  <c r="K46" i="17"/>
  <c r="K42" i="17"/>
  <c r="J42" i="17"/>
  <c r="I42" i="17"/>
  <c r="H42" i="17"/>
  <c r="H38" i="17"/>
  <c r="I38" i="17"/>
  <c r="J38" i="17"/>
  <c r="K38" i="17"/>
  <c r="K37" i="17"/>
  <c r="J37" i="17"/>
  <c r="I37" i="17"/>
  <c r="H37" i="17"/>
  <c r="H32" i="17"/>
  <c r="I32" i="17"/>
  <c r="J32" i="17"/>
  <c r="K32" i="17"/>
  <c r="H33" i="17"/>
  <c r="I33" i="17"/>
  <c r="J33" i="17"/>
  <c r="K33" i="17"/>
  <c r="H34" i="17"/>
  <c r="I34" i="17"/>
  <c r="J34" i="17"/>
  <c r="K34" i="17"/>
  <c r="H35" i="17"/>
  <c r="I35" i="17"/>
  <c r="J35" i="17"/>
  <c r="K35" i="17"/>
  <c r="P31" i="17"/>
  <c r="O31" i="17"/>
  <c r="N31" i="17"/>
  <c r="M31" i="17"/>
  <c r="K31" i="17"/>
  <c r="J31" i="17"/>
  <c r="I31" i="17"/>
  <c r="H31" i="17"/>
  <c r="O54" i="16"/>
  <c r="O53" i="16"/>
  <c r="O51" i="16"/>
  <c r="O50" i="16"/>
  <c r="O49" i="16"/>
  <c r="O48" i="16"/>
  <c r="O47" i="16"/>
  <c r="O46" i="16"/>
  <c r="O43" i="16"/>
  <c r="O42" i="16"/>
  <c r="O40" i="16"/>
  <c r="O39" i="16"/>
  <c r="O38" i="16"/>
  <c r="O37" i="16"/>
  <c r="O36" i="16"/>
  <c r="O32" i="16"/>
  <c r="O31" i="16"/>
  <c r="O29" i="16"/>
  <c r="O28" i="16"/>
  <c r="O27" i="16"/>
  <c r="O26" i="16"/>
  <c r="O25" i="16"/>
  <c r="M56" i="12"/>
  <c r="N56" i="12"/>
  <c r="O56" i="12"/>
  <c r="P56" i="12"/>
  <c r="H56" i="12"/>
  <c r="I56" i="12"/>
  <c r="J56" i="12"/>
  <c r="K56" i="12"/>
  <c r="P55" i="12"/>
  <c r="O55" i="12"/>
  <c r="N55" i="12"/>
  <c r="M55" i="12"/>
  <c r="K55" i="12"/>
  <c r="J55" i="12"/>
  <c r="I55" i="12"/>
  <c r="H55" i="12"/>
  <c r="M49" i="12"/>
  <c r="N49" i="12"/>
  <c r="O49" i="12"/>
  <c r="P49" i="12"/>
  <c r="M50" i="12"/>
  <c r="N50" i="12"/>
  <c r="O50" i="12"/>
  <c r="P50" i="12"/>
  <c r="M51" i="12"/>
  <c r="N51" i="12"/>
  <c r="O51" i="12"/>
  <c r="P51" i="12"/>
  <c r="M52" i="12"/>
  <c r="N52" i="12"/>
  <c r="O52" i="12"/>
  <c r="P52" i="12"/>
  <c r="M53" i="12"/>
  <c r="N53" i="12"/>
  <c r="O53" i="12"/>
  <c r="P53" i="12"/>
  <c r="H49" i="12"/>
  <c r="I49" i="12"/>
  <c r="J49" i="12"/>
  <c r="K49" i="12"/>
  <c r="H50" i="12"/>
  <c r="I50" i="12"/>
  <c r="J50" i="12"/>
  <c r="K50" i="12"/>
  <c r="H51" i="12"/>
  <c r="I51" i="12"/>
  <c r="J51" i="12"/>
  <c r="K51" i="12"/>
  <c r="H52" i="12"/>
  <c r="I52" i="12"/>
  <c r="J52" i="12"/>
  <c r="K52" i="12"/>
  <c r="H53" i="12"/>
  <c r="I53" i="12"/>
  <c r="J53" i="12"/>
  <c r="K53" i="12"/>
  <c r="P48" i="12"/>
  <c r="O48" i="12"/>
  <c r="N48" i="12"/>
  <c r="M48" i="12"/>
  <c r="K48" i="12"/>
  <c r="J48" i="12"/>
  <c r="I48" i="12"/>
  <c r="H48" i="12"/>
  <c r="O50" i="13"/>
  <c r="O49" i="13"/>
  <c r="O47" i="13"/>
  <c r="O46" i="13"/>
  <c r="O45" i="13"/>
  <c r="O44" i="13"/>
  <c r="O43" i="13"/>
  <c r="O42" i="13"/>
  <c r="M46" i="12"/>
  <c r="N46" i="12"/>
  <c r="O46" i="12"/>
  <c r="P46" i="12"/>
  <c r="H46" i="12"/>
  <c r="I46" i="12"/>
  <c r="J46" i="12"/>
  <c r="K46" i="12"/>
  <c r="P45" i="12"/>
  <c r="O45" i="12"/>
  <c r="N45" i="12"/>
  <c r="M45" i="12"/>
  <c r="K45" i="12"/>
  <c r="J45" i="12"/>
  <c r="I45" i="12"/>
  <c r="H45" i="12"/>
  <c r="M40" i="12"/>
  <c r="N40" i="12"/>
  <c r="O40" i="12"/>
  <c r="P40" i="12"/>
  <c r="M41" i="12"/>
  <c r="N41" i="12"/>
  <c r="O41" i="12"/>
  <c r="P41" i="12"/>
  <c r="M42" i="12"/>
  <c r="N42" i="12"/>
  <c r="O42" i="12"/>
  <c r="P42" i="12"/>
  <c r="M43" i="12"/>
  <c r="N43" i="12"/>
  <c r="O43" i="12"/>
  <c r="P43" i="12"/>
  <c r="H40" i="12"/>
  <c r="I40" i="12"/>
  <c r="J40" i="12"/>
  <c r="K40" i="12"/>
  <c r="H41" i="12"/>
  <c r="I41" i="12"/>
  <c r="J41" i="12"/>
  <c r="K41" i="12"/>
  <c r="H42" i="12"/>
  <c r="I42" i="12"/>
  <c r="J42" i="12"/>
  <c r="K42" i="12"/>
  <c r="H43" i="12"/>
  <c r="I43" i="12"/>
  <c r="J43" i="12"/>
  <c r="K43" i="12"/>
  <c r="P39" i="12"/>
  <c r="O39" i="12"/>
  <c r="N39" i="12"/>
  <c r="M39" i="12"/>
  <c r="K39" i="12"/>
  <c r="J39" i="12"/>
  <c r="I39" i="12"/>
  <c r="H39" i="12"/>
  <c r="O40" i="13"/>
  <c r="O39" i="13"/>
  <c r="O37" i="13"/>
  <c r="O36" i="13"/>
  <c r="O35" i="13"/>
  <c r="O34" i="13"/>
  <c r="O33" i="13"/>
  <c r="P36" i="12"/>
  <c r="P35" i="12"/>
  <c r="P30" i="12"/>
  <c r="P31" i="12"/>
  <c r="P32" i="12"/>
  <c r="P33" i="12"/>
  <c r="P29" i="12"/>
  <c r="O36" i="12"/>
  <c r="O35" i="12"/>
  <c r="O30" i="12"/>
  <c r="O31" i="12"/>
  <c r="O32" i="12"/>
  <c r="O33" i="12"/>
  <c r="O29" i="12"/>
  <c r="N36" i="12"/>
  <c r="N35" i="12"/>
  <c r="N30" i="12"/>
  <c r="N31" i="12"/>
  <c r="N32" i="12"/>
  <c r="N33" i="12"/>
  <c r="N29" i="12"/>
  <c r="M36" i="12"/>
  <c r="M35" i="12"/>
  <c r="M30" i="12"/>
  <c r="M31" i="12"/>
  <c r="M32" i="12"/>
  <c r="M33" i="12"/>
  <c r="M29" i="12"/>
  <c r="K36" i="12"/>
  <c r="K35" i="12"/>
  <c r="K30" i="12"/>
  <c r="K31" i="12"/>
  <c r="K32" i="12"/>
  <c r="K33" i="12"/>
  <c r="K29" i="12"/>
  <c r="I25" i="15"/>
  <c r="J36" i="12"/>
  <c r="J35" i="12"/>
  <c r="J30" i="12"/>
  <c r="J31" i="12"/>
  <c r="J32" i="12"/>
  <c r="J33" i="12"/>
  <c r="J29" i="12"/>
  <c r="H25" i="15"/>
  <c r="I36" i="12"/>
  <c r="I35" i="12"/>
  <c r="I30" i="12"/>
  <c r="I31" i="12"/>
  <c r="I32" i="12"/>
  <c r="I33" i="12"/>
  <c r="I29" i="12"/>
  <c r="G25" i="15"/>
  <c r="O30" i="13"/>
  <c r="O29" i="13"/>
  <c r="H36" i="12"/>
  <c r="H35" i="12"/>
  <c r="O27" i="13"/>
  <c r="O26" i="13"/>
  <c r="O25" i="13"/>
  <c r="O24" i="13"/>
  <c r="H30" i="12"/>
  <c r="H29" i="12"/>
  <c r="H31" i="12"/>
  <c r="H32" i="12"/>
  <c r="H33" i="12"/>
  <c r="F25" i="15"/>
  <c r="O23" i="13"/>
  <c r="Z54" i="21" l="1"/>
  <c r="AB54" i="21" s="1"/>
  <c r="Q10" i="21"/>
  <c r="R10" i="21" s="1"/>
  <c r="S10" i="21" s="1"/>
  <c r="Q62" i="21"/>
  <c r="R62" i="21" s="1"/>
  <c r="S62" i="21" s="1"/>
  <c r="Q14" i="21"/>
  <c r="R14" i="21" s="1"/>
  <c r="Z14" i="21" s="1"/>
  <c r="AB14" i="21" s="1"/>
  <c r="Q49" i="21"/>
  <c r="R49" i="21" s="1"/>
  <c r="Q77" i="21"/>
  <c r="R77" i="21" s="1"/>
  <c r="S77" i="21" s="1"/>
  <c r="Q64" i="21"/>
  <c r="R64" i="21" s="1"/>
  <c r="Z64" i="21" s="1"/>
  <c r="Q74" i="21"/>
  <c r="R74" i="21" s="1"/>
  <c r="S74" i="21" s="1"/>
  <c r="Z29" i="21"/>
  <c r="S8" i="21"/>
  <c r="Q81" i="21"/>
  <c r="R81" i="21" s="1"/>
  <c r="S81" i="21" s="1"/>
  <c r="Q78" i="21"/>
  <c r="R78" i="21" s="1"/>
  <c r="Z78" i="21" s="1"/>
  <c r="Z85" i="21"/>
  <c r="AB85" i="21" s="1"/>
  <c r="Q19" i="21"/>
  <c r="R19" i="21" s="1"/>
  <c r="S19" i="21" s="1"/>
  <c r="Q21" i="21"/>
  <c r="R21" i="21" s="1"/>
  <c r="S21" i="21" s="1"/>
  <c r="Q17" i="21"/>
  <c r="R17" i="21" s="1"/>
  <c r="S17" i="21" s="1"/>
  <c r="Q80" i="21"/>
  <c r="R80" i="21" s="1"/>
  <c r="S80" i="21" s="1"/>
  <c r="Q82" i="21"/>
  <c r="R82" i="21" s="1"/>
  <c r="S82" i="21" s="1"/>
  <c r="Z38" i="21"/>
  <c r="AB38" i="21" s="1"/>
  <c r="Z77" i="21"/>
  <c r="AB77" i="21" s="1"/>
  <c r="Q34" i="21"/>
  <c r="R34" i="21" s="1"/>
  <c r="S34" i="21" s="1"/>
  <c r="Q58" i="21"/>
  <c r="R58" i="21" s="1"/>
  <c r="S58" i="21" s="1"/>
  <c r="Z44" i="21"/>
  <c r="AB44" i="21" s="1"/>
  <c r="Q47" i="21"/>
  <c r="R47" i="21" s="1"/>
  <c r="S47" i="21" s="1"/>
  <c r="Q40" i="21"/>
  <c r="R40" i="21" s="1"/>
  <c r="S40" i="21" s="1"/>
  <c r="Q24" i="21"/>
  <c r="R24" i="21" s="1"/>
  <c r="S24" i="21" s="1"/>
  <c r="Q53" i="21"/>
  <c r="R53" i="21" s="1"/>
  <c r="S53" i="21" s="1"/>
  <c r="Q70" i="21"/>
  <c r="R70" i="21" s="1"/>
  <c r="S70" i="21" s="1"/>
  <c r="Z20" i="21"/>
  <c r="AB20" i="21" s="1"/>
  <c r="Q67" i="21"/>
  <c r="R67" i="21" s="1"/>
  <c r="S67" i="21" s="1"/>
  <c r="Q12" i="21"/>
  <c r="R12" i="21" s="1"/>
  <c r="S12" i="21" s="1"/>
  <c r="Q42" i="21"/>
  <c r="R42" i="21" s="1"/>
  <c r="S42" i="21" s="1"/>
  <c r="Z22" i="21"/>
  <c r="AB22" i="21" s="1"/>
  <c r="AA56" i="21"/>
  <c r="AC56" i="21" s="1"/>
  <c r="Z10" i="21"/>
  <c r="AB10" i="21" s="1"/>
  <c r="Q23" i="21"/>
  <c r="R23" i="21" s="1"/>
  <c r="Z23" i="21" s="1"/>
  <c r="Q37" i="21"/>
  <c r="R37" i="21" s="1"/>
  <c r="S37" i="21" s="1"/>
  <c r="Z60" i="21"/>
  <c r="AB60" i="21" s="1"/>
  <c r="Z79" i="21"/>
  <c r="AB79" i="21" s="1"/>
  <c r="Z80" i="21"/>
  <c r="AB80" i="21" s="1"/>
  <c r="S27" i="21"/>
  <c r="Q9" i="21"/>
  <c r="R9" i="21" s="1"/>
  <c r="S9" i="21" s="1"/>
  <c r="Q39" i="21"/>
  <c r="R39" i="21" s="1"/>
  <c r="S39" i="21" s="1"/>
  <c r="Q31" i="21"/>
  <c r="R31" i="21" s="1"/>
  <c r="Z31" i="21" s="1"/>
  <c r="Q50" i="21"/>
  <c r="R50" i="21" s="1"/>
  <c r="S50" i="21" s="1"/>
  <c r="Q59" i="21"/>
  <c r="R59" i="21" s="1"/>
  <c r="Z59" i="21" s="1"/>
  <c r="Q73" i="21"/>
  <c r="R73" i="21" s="1"/>
  <c r="S73" i="21" s="1"/>
  <c r="Q87" i="21"/>
  <c r="R87" i="21" s="1"/>
  <c r="S87" i="21" s="1"/>
  <c r="Q30" i="21"/>
  <c r="R30" i="21" s="1"/>
  <c r="Z30" i="21" s="1"/>
  <c r="Q71" i="21"/>
  <c r="R71" i="21" s="1"/>
  <c r="Z71" i="21" s="1"/>
  <c r="Q69" i="21"/>
  <c r="R69" i="21" s="1"/>
  <c r="S69" i="21" s="1"/>
  <c r="Q61" i="21"/>
  <c r="R61" i="21" s="1"/>
  <c r="S61" i="21" s="1"/>
  <c r="Q25" i="21"/>
  <c r="R25" i="21" s="1"/>
  <c r="S25" i="21" s="1"/>
  <c r="AA86" i="21"/>
  <c r="AC86" i="21" s="1"/>
  <c r="Z18" i="21"/>
  <c r="AA18" i="21" s="1"/>
  <c r="AC18" i="21" s="1"/>
  <c r="AA26" i="21"/>
  <c r="AC26" i="21" s="1"/>
  <c r="Z83" i="21"/>
  <c r="AB83" i="21" s="1"/>
  <c r="Q75" i="21"/>
  <c r="R75" i="21" s="1"/>
  <c r="Z75" i="21" s="1"/>
  <c r="Q84" i="21"/>
  <c r="R84" i="21" s="1"/>
  <c r="Z84" i="21" s="1"/>
  <c r="Q11" i="21"/>
  <c r="R11" i="21" s="1"/>
  <c r="S11" i="21" s="1"/>
  <c r="Q15" i="21"/>
  <c r="R15" i="21" s="1"/>
  <c r="S15" i="21" s="1"/>
  <c r="Q45" i="21"/>
  <c r="R45" i="21" s="1"/>
  <c r="Z45" i="21" s="1"/>
  <c r="Q57" i="21"/>
  <c r="R57" i="21" s="1"/>
  <c r="S57" i="21" s="1"/>
  <c r="Q35" i="21"/>
  <c r="R35" i="21" s="1"/>
  <c r="S35" i="21" s="1"/>
  <c r="Q41" i="21"/>
  <c r="R41" i="21" s="1"/>
  <c r="S41" i="21" s="1"/>
  <c r="Q28" i="21"/>
  <c r="R28" i="21" s="1"/>
  <c r="S28" i="21" s="1"/>
  <c r="Q65" i="21"/>
  <c r="R65" i="21" s="1"/>
  <c r="S65" i="21" s="1"/>
  <c r="AA54" i="21"/>
  <c r="AC54" i="21" s="1"/>
  <c r="Z62" i="21"/>
  <c r="AB62" i="21" s="1"/>
  <c r="Z16" i="21"/>
  <c r="AB16" i="21" s="1"/>
  <c r="Z68" i="21"/>
  <c r="AB68" i="21" s="1"/>
  <c r="Q32" i="21"/>
  <c r="R32" i="21" s="1"/>
  <c r="S32" i="21" s="1"/>
  <c r="Q13" i="21"/>
  <c r="R13" i="21" s="1"/>
  <c r="S13" i="21" s="1"/>
  <c r="Q43" i="21"/>
  <c r="R43" i="21" s="1"/>
  <c r="Z43" i="21" s="1"/>
  <c r="Q72" i="21"/>
  <c r="R72" i="21" s="1"/>
  <c r="S72" i="21" s="1"/>
  <c r="Q33" i="21"/>
  <c r="R33" i="21" s="1"/>
  <c r="S33" i="21" s="1"/>
  <c r="Q52" i="21"/>
  <c r="R52" i="21" s="1"/>
  <c r="S52" i="21" s="1"/>
  <c r="Q63" i="21"/>
  <c r="R63" i="21" s="1"/>
  <c r="Z63" i="21" s="1"/>
  <c r="S66" i="21"/>
  <c r="Q48" i="21"/>
  <c r="R48" i="21" s="1"/>
  <c r="S48" i="21" s="1"/>
  <c r="S46" i="21"/>
  <c r="Z46" i="21"/>
  <c r="AB46" i="21" s="1"/>
  <c r="S51" i="21"/>
  <c r="Z51" i="21"/>
  <c r="AA76" i="21"/>
  <c r="AC76" i="21" s="1"/>
  <c r="AB66" i="21"/>
  <c r="AA66" i="21"/>
  <c r="AC66" i="21" s="1"/>
  <c r="AA10" i="21"/>
  <c r="AC10" i="21" s="1"/>
  <c r="AB8" i="21"/>
  <c r="AA8" i="21"/>
  <c r="AC8" i="21" s="1"/>
  <c r="AB27" i="21"/>
  <c r="AA27" i="21"/>
  <c r="AC27" i="21" s="1"/>
  <c r="AB36" i="21"/>
  <c r="AA36" i="21"/>
  <c r="AC36" i="21" s="1"/>
  <c r="S55" i="21"/>
  <c r="Z55" i="21"/>
  <c r="AA46" i="21"/>
  <c r="AC46" i="21" s="1"/>
  <c r="AB29" i="21"/>
  <c r="AA29" i="21"/>
  <c r="AC29" i="21" s="1"/>
  <c r="S49" i="21"/>
  <c r="Z49" i="21"/>
  <c r="H10" i="17"/>
  <c r="G10" i="17"/>
  <c r="AE95" i="19"/>
  <c r="AD95" i="19"/>
  <c r="W95" i="19"/>
  <c r="V95" i="19"/>
  <c r="U95" i="19"/>
  <c r="T95" i="19"/>
  <c r="E95" i="19"/>
  <c r="F95" i="19"/>
  <c r="P95" i="19"/>
  <c r="O95" i="19"/>
  <c r="N95" i="19"/>
  <c r="M95" i="19"/>
  <c r="L95" i="19"/>
  <c r="K95" i="19"/>
  <c r="J95" i="19"/>
  <c r="I95" i="19"/>
  <c r="H95" i="19"/>
  <c r="G95" i="19"/>
  <c r="D95" i="19"/>
  <c r="C95" i="19"/>
  <c r="B95" i="19"/>
  <c r="AE94" i="19"/>
  <c r="AD94" i="19"/>
  <c r="W94" i="19"/>
  <c r="V94" i="19"/>
  <c r="U94" i="19"/>
  <c r="T94" i="19"/>
  <c r="P94" i="19"/>
  <c r="O94" i="19"/>
  <c r="N94" i="19"/>
  <c r="M94" i="19"/>
  <c r="E94" i="19"/>
  <c r="F94" i="19"/>
  <c r="L94" i="19"/>
  <c r="K94" i="19"/>
  <c r="J94" i="19"/>
  <c r="I94" i="19"/>
  <c r="H94" i="19"/>
  <c r="G94" i="19"/>
  <c r="D94" i="19"/>
  <c r="C94" i="19"/>
  <c r="B94" i="19"/>
  <c r="AE93" i="19"/>
  <c r="AD93" i="19"/>
  <c r="W93" i="19"/>
  <c r="V93" i="19"/>
  <c r="U93" i="19"/>
  <c r="T93" i="19"/>
  <c r="E93" i="19"/>
  <c r="F93" i="19"/>
  <c r="P93" i="19"/>
  <c r="O93" i="19"/>
  <c r="N93" i="19"/>
  <c r="M93" i="19"/>
  <c r="L93" i="19"/>
  <c r="K93" i="19"/>
  <c r="J93" i="19"/>
  <c r="I93" i="19"/>
  <c r="H93" i="19"/>
  <c r="G93" i="19"/>
  <c r="D93" i="19"/>
  <c r="C93" i="19"/>
  <c r="B93" i="19"/>
  <c r="AE92" i="19"/>
  <c r="AD92" i="19"/>
  <c r="W92" i="19"/>
  <c r="V92" i="19"/>
  <c r="U92" i="19"/>
  <c r="T92" i="19"/>
  <c r="E92" i="19"/>
  <c r="F92" i="19"/>
  <c r="P92" i="19"/>
  <c r="O92" i="19"/>
  <c r="N92" i="19"/>
  <c r="M92" i="19"/>
  <c r="L92" i="19"/>
  <c r="K92" i="19"/>
  <c r="J92" i="19"/>
  <c r="I92" i="19"/>
  <c r="H92" i="19"/>
  <c r="G92" i="19"/>
  <c r="D92" i="19"/>
  <c r="C92" i="19"/>
  <c r="B92" i="19"/>
  <c r="AE91" i="19"/>
  <c r="AD91" i="19"/>
  <c r="W91" i="19"/>
  <c r="V91" i="19"/>
  <c r="U91" i="19"/>
  <c r="T91" i="19"/>
  <c r="E91" i="19"/>
  <c r="F91" i="19"/>
  <c r="P91" i="19"/>
  <c r="O91" i="19"/>
  <c r="N91" i="19"/>
  <c r="M91" i="19"/>
  <c r="L91" i="19"/>
  <c r="K91" i="19"/>
  <c r="J91" i="19"/>
  <c r="I91" i="19"/>
  <c r="H91" i="19"/>
  <c r="G91" i="19"/>
  <c r="D91" i="19"/>
  <c r="C91" i="19"/>
  <c r="B91" i="19"/>
  <c r="AE90" i="19"/>
  <c r="AD90" i="19"/>
  <c r="W90" i="19"/>
  <c r="V90" i="19"/>
  <c r="U90" i="19"/>
  <c r="T90" i="19"/>
  <c r="E90" i="19"/>
  <c r="F90" i="19"/>
  <c r="P90" i="19"/>
  <c r="O90" i="19"/>
  <c r="N90" i="19"/>
  <c r="M90" i="19"/>
  <c r="L90" i="19"/>
  <c r="K90" i="19"/>
  <c r="J90" i="19"/>
  <c r="I90" i="19"/>
  <c r="H90" i="19"/>
  <c r="G90" i="19"/>
  <c r="D90" i="19"/>
  <c r="C90" i="19"/>
  <c r="B90" i="19"/>
  <c r="AE89" i="19"/>
  <c r="AD89" i="19"/>
  <c r="W89" i="19"/>
  <c r="V89" i="19"/>
  <c r="U89" i="19"/>
  <c r="T89" i="19"/>
  <c r="E89" i="19"/>
  <c r="F89" i="19"/>
  <c r="P89" i="19"/>
  <c r="O89" i="19"/>
  <c r="N89" i="19"/>
  <c r="M89" i="19"/>
  <c r="L89" i="19"/>
  <c r="K89" i="19"/>
  <c r="J89" i="19"/>
  <c r="I89" i="19"/>
  <c r="H89" i="19"/>
  <c r="G89" i="19"/>
  <c r="D89" i="19"/>
  <c r="C89" i="19"/>
  <c r="B89" i="19"/>
  <c r="AE88" i="19"/>
  <c r="AD88" i="19"/>
  <c r="W88" i="19"/>
  <c r="V88" i="19"/>
  <c r="U88" i="19"/>
  <c r="T88" i="19"/>
  <c r="E88" i="19"/>
  <c r="F88" i="19"/>
  <c r="P88" i="19"/>
  <c r="O88" i="19"/>
  <c r="N88" i="19"/>
  <c r="M88" i="19"/>
  <c r="L88" i="19"/>
  <c r="K88" i="19"/>
  <c r="J88" i="19"/>
  <c r="I88" i="19"/>
  <c r="H88" i="19"/>
  <c r="G88" i="19"/>
  <c r="D88" i="19"/>
  <c r="C88" i="19"/>
  <c r="B88" i="19"/>
  <c r="AE87" i="19"/>
  <c r="AD87" i="19"/>
  <c r="W87" i="19"/>
  <c r="V87" i="19"/>
  <c r="U87" i="19"/>
  <c r="T87" i="19"/>
  <c r="E87" i="19"/>
  <c r="F87" i="19"/>
  <c r="P87" i="19"/>
  <c r="O87" i="19"/>
  <c r="N87" i="19"/>
  <c r="M87" i="19"/>
  <c r="L87" i="19"/>
  <c r="K87" i="19"/>
  <c r="J87" i="19"/>
  <c r="I87" i="19"/>
  <c r="H87" i="19"/>
  <c r="G87" i="19"/>
  <c r="D87" i="19"/>
  <c r="C87" i="19"/>
  <c r="B87" i="19"/>
  <c r="AE86" i="19"/>
  <c r="AD86" i="19"/>
  <c r="W86" i="19"/>
  <c r="V86" i="19"/>
  <c r="U86" i="19"/>
  <c r="T86" i="19"/>
  <c r="E86" i="19"/>
  <c r="F86" i="19"/>
  <c r="P86" i="19"/>
  <c r="O86" i="19"/>
  <c r="N86" i="19"/>
  <c r="M86" i="19"/>
  <c r="L86" i="19"/>
  <c r="K86" i="19"/>
  <c r="J86" i="19"/>
  <c r="I86" i="19"/>
  <c r="H86" i="19"/>
  <c r="G86" i="19"/>
  <c r="D86" i="19"/>
  <c r="C86" i="19"/>
  <c r="B86" i="19"/>
  <c r="AE85" i="19"/>
  <c r="AD85" i="19"/>
  <c r="W85" i="19"/>
  <c r="V85" i="19"/>
  <c r="U85" i="19"/>
  <c r="T85" i="19"/>
  <c r="E85" i="19"/>
  <c r="F85" i="19"/>
  <c r="P85" i="19"/>
  <c r="O85" i="19"/>
  <c r="N85" i="19"/>
  <c r="M85" i="19"/>
  <c r="L85" i="19"/>
  <c r="K85" i="19"/>
  <c r="J85" i="19"/>
  <c r="I85" i="19"/>
  <c r="H85" i="19"/>
  <c r="G85" i="19"/>
  <c r="D85" i="19"/>
  <c r="C85" i="19"/>
  <c r="B85" i="19"/>
  <c r="A85" i="19"/>
  <c r="AE84" i="19"/>
  <c r="AD84" i="19"/>
  <c r="W84" i="19"/>
  <c r="V84" i="19"/>
  <c r="U84" i="19"/>
  <c r="T84" i="19"/>
  <c r="E84" i="19"/>
  <c r="F84" i="19"/>
  <c r="P84" i="19"/>
  <c r="O84" i="19"/>
  <c r="N84" i="19"/>
  <c r="M84" i="19"/>
  <c r="L84" i="19"/>
  <c r="K84" i="19"/>
  <c r="J84" i="19"/>
  <c r="I84" i="19"/>
  <c r="H84" i="19"/>
  <c r="G84" i="19"/>
  <c r="D84" i="19"/>
  <c r="C84" i="19"/>
  <c r="B84" i="19"/>
  <c r="AE83" i="19"/>
  <c r="AD83" i="19"/>
  <c r="W83" i="19"/>
  <c r="V83" i="19"/>
  <c r="U83" i="19"/>
  <c r="T83" i="19"/>
  <c r="P83" i="19"/>
  <c r="O83" i="19"/>
  <c r="N83" i="19"/>
  <c r="M83" i="19"/>
  <c r="E83" i="19"/>
  <c r="F83" i="19"/>
  <c r="L83" i="19"/>
  <c r="K83" i="19"/>
  <c r="J83" i="19"/>
  <c r="I83" i="19"/>
  <c r="H83" i="19"/>
  <c r="G83" i="19"/>
  <c r="D83" i="19"/>
  <c r="C83" i="19"/>
  <c r="B83" i="19"/>
  <c r="AE82" i="19"/>
  <c r="AD82" i="19"/>
  <c r="W82" i="19"/>
  <c r="V82" i="19"/>
  <c r="U82" i="19"/>
  <c r="T82" i="19"/>
  <c r="E82" i="19"/>
  <c r="F82" i="19"/>
  <c r="P82" i="19"/>
  <c r="O82" i="19"/>
  <c r="N82" i="19"/>
  <c r="M82" i="19"/>
  <c r="L82" i="19"/>
  <c r="K82" i="19"/>
  <c r="J82" i="19"/>
  <c r="I82" i="19"/>
  <c r="H82" i="19"/>
  <c r="G82" i="19"/>
  <c r="D82" i="19"/>
  <c r="C82" i="19"/>
  <c r="B82" i="19"/>
  <c r="AE81" i="19"/>
  <c r="AD81" i="19"/>
  <c r="W81" i="19"/>
  <c r="V81" i="19"/>
  <c r="U81" i="19"/>
  <c r="T81" i="19"/>
  <c r="E81" i="19"/>
  <c r="F81" i="19"/>
  <c r="P81" i="19"/>
  <c r="O81" i="19"/>
  <c r="N81" i="19"/>
  <c r="M81" i="19"/>
  <c r="L81" i="19"/>
  <c r="K81" i="19"/>
  <c r="J81" i="19"/>
  <c r="I81" i="19"/>
  <c r="H81" i="19"/>
  <c r="G81" i="19"/>
  <c r="D81" i="19"/>
  <c r="C81" i="19"/>
  <c r="B81" i="19"/>
  <c r="AE80" i="19"/>
  <c r="AD80" i="19"/>
  <c r="W80" i="19"/>
  <c r="V80" i="19"/>
  <c r="U80" i="19"/>
  <c r="T80" i="19"/>
  <c r="E80" i="19"/>
  <c r="F80" i="19"/>
  <c r="P80" i="19"/>
  <c r="O80" i="19"/>
  <c r="N80" i="19"/>
  <c r="M80" i="19"/>
  <c r="L80" i="19"/>
  <c r="K80" i="19"/>
  <c r="J80" i="19"/>
  <c r="I80" i="19"/>
  <c r="H80" i="19"/>
  <c r="G80" i="19"/>
  <c r="D80" i="19"/>
  <c r="C80" i="19"/>
  <c r="B80" i="19"/>
  <c r="AE79" i="19"/>
  <c r="AD79" i="19"/>
  <c r="W79" i="19"/>
  <c r="V79" i="19"/>
  <c r="U79" i="19"/>
  <c r="T79" i="19"/>
  <c r="E79" i="19"/>
  <c r="F79" i="19"/>
  <c r="P79" i="19"/>
  <c r="O79" i="19"/>
  <c r="N79" i="19"/>
  <c r="M79" i="19"/>
  <c r="L79" i="19"/>
  <c r="K79" i="19"/>
  <c r="J79" i="19"/>
  <c r="I79" i="19"/>
  <c r="H79" i="19"/>
  <c r="G79" i="19"/>
  <c r="D79" i="19"/>
  <c r="C79" i="19"/>
  <c r="B79" i="19"/>
  <c r="AE78" i="19"/>
  <c r="AD78" i="19"/>
  <c r="W78" i="19"/>
  <c r="V78" i="19"/>
  <c r="U78" i="19"/>
  <c r="T78" i="19"/>
  <c r="E78" i="19"/>
  <c r="F78" i="19"/>
  <c r="P78" i="19"/>
  <c r="O78" i="19"/>
  <c r="N78" i="19"/>
  <c r="M78" i="19"/>
  <c r="L78" i="19"/>
  <c r="K78" i="19"/>
  <c r="J78" i="19"/>
  <c r="I78" i="19"/>
  <c r="H78" i="19"/>
  <c r="G78" i="19"/>
  <c r="D78" i="19"/>
  <c r="C78" i="19"/>
  <c r="B78" i="19"/>
  <c r="AE77" i="19"/>
  <c r="AD77" i="19"/>
  <c r="W77" i="19"/>
  <c r="V77" i="19"/>
  <c r="U77" i="19"/>
  <c r="T77" i="19"/>
  <c r="E77" i="19"/>
  <c r="F77" i="19"/>
  <c r="P77" i="19"/>
  <c r="O77" i="19"/>
  <c r="N77" i="19"/>
  <c r="M77" i="19"/>
  <c r="L77" i="19"/>
  <c r="K77" i="19"/>
  <c r="J77" i="19"/>
  <c r="I77" i="19"/>
  <c r="H77" i="19"/>
  <c r="G77" i="19"/>
  <c r="D77" i="19"/>
  <c r="C77" i="19"/>
  <c r="B77" i="19"/>
  <c r="AE76" i="19"/>
  <c r="AD76" i="19"/>
  <c r="W76" i="19"/>
  <c r="V76" i="19"/>
  <c r="U76" i="19"/>
  <c r="T76" i="19"/>
  <c r="E76" i="19"/>
  <c r="F76" i="19"/>
  <c r="P76" i="19"/>
  <c r="O76" i="19"/>
  <c r="N76" i="19"/>
  <c r="M76" i="19"/>
  <c r="L76" i="19"/>
  <c r="K76" i="19"/>
  <c r="J76" i="19"/>
  <c r="I76" i="19"/>
  <c r="H76" i="19"/>
  <c r="G76" i="19"/>
  <c r="D76" i="19"/>
  <c r="C76" i="19"/>
  <c r="B76" i="19"/>
  <c r="AE75" i="19"/>
  <c r="AD75" i="19"/>
  <c r="W75" i="19"/>
  <c r="V75" i="19"/>
  <c r="U75" i="19"/>
  <c r="T75" i="19"/>
  <c r="E75" i="19"/>
  <c r="F75" i="19"/>
  <c r="P75" i="19"/>
  <c r="O75" i="19"/>
  <c r="N75" i="19"/>
  <c r="M75" i="19"/>
  <c r="L75" i="19"/>
  <c r="K75" i="19"/>
  <c r="J75" i="19"/>
  <c r="I75" i="19"/>
  <c r="H75" i="19"/>
  <c r="G75" i="19"/>
  <c r="D75" i="19"/>
  <c r="C75" i="19"/>
  <c r="B75" i="19"/>
  <c r="AE74" i="19"/>
  <c r="AD74" i="19"/>
  <c r="W74" i="19"/>
  <c r="V74" i="19"/>
  <c r="U74" i="19"/>
  <c r="T74" i="19"/>
  <c r="E74" i="19"/>
  <c r="F74" i="19"/>
  <c r="P74" i="19"/>
  <c r="O74" i="19"/>
  <c r="N74" i="19"/>
  <c r="M74" i="19"/>
  <c r="L74" i="19"/>
  <c r="K74" i="19"/>
  <c r="J74" i="19"/>
  <c r="I74" i="19"/>
  <c r="H74" i="19"/>
  <c r="G74" i="19"/>
  <c r="D74" i="19"/>
  <c r="C74" i="19"/>
  <c r="B74" i="19"/>
  <c r="A74" i="19"/>
  <c r="AE73" i="19"/>
  <c r="AD73" i="19"/>
  <c r="W73" i="19"/>
  <c r="V73" i="19"/>
  <c r="U73" i="19"/>
  <c r="T73" i="19"/>
  <c r="E73" i="19"/>
  <c r="F73" i="19"/>
  <c r="P73" i="19"/>
  <c r="O73" i="19"/>
  <c r="N73" i="19"/>
  <c r="M73" i="19"/>
  <c r="L73" i="19"/>
  <c r="K73" i="19"/>
  <c r="J73" i="19"/>
  <c r="I73" i="19"/>
  <c r="H73" i="19"/>
  <c r="G73" i="19"/>
  <c r="D73" i="19"/>
  <c r="C73" i="19"/>
  <c r="B73" i="19"/>
  <c r="AE72" i="19"/>
  <c r="AD72" i="19"/>
  <c r="W72" i="19"/>
  <c r="V72" i="19"/>
  <c r="U72" i="19"/>
  <c r="T72" i="19"/>
  <c r="P72" i="19"/>
  <c r="O72" i="19"/>
  <c r="N72" i="19"/>
  <c r="M72" i="19"/>
  <c r="E72" i="19"/>
  <c r="F72" i="19"/>
  <c r="L72" i="19"/>
  <c r="K72" i="19"/>
  <c r="J72" i="19"/>
  <c r="I72" i="19"/>
  <c r="H72" i="19"/>
  <c r="G72" i="19"/>
  <c r="D72" i="19"/>
  <c r="C72" i="19"/>
  <c r="B72" i="19"/>
  <c r="AE71" i="19"/>
  <c r="AD71" i="19"/>
  <c r="W71" i="19"/>
  <c r="V71" i="19"/>
  <c r="U71" i="19"/>
  <c r="T71" i="19"/>
  <c r="E71" i="19"/>
  <c r="F71" i="19"/>
  <c r="P71" i="19"/>
  <c r="O71" i="19"/>
  <c r="N71" i="19"/>
  <c r="M71" i="19"/>
  <c r="L71" i="19"/>
  <c r="K71" i="19"/>
  <c r="J71" i="19"/>
  <c r="I71" i="19"/>
  <c r="H71" i="19"/>
  <c r="G71" i="19"/>
  <c r="D71" i="19"/>
  <c r="C71" i="19"/>
  <c r="B71" i="19"/>
  <c r="AE70" i="19"/>
  <c r="AD70" i="19"/>
  <c r="W70" i="19"/>
  <c r="V70" i="19"/>
  <c r="U70" i="19"/>
  <c r="T70" i="19"/>
  <c r="E70" i="19"/>
  <c r="F70" i="19"/>
  <c r="P70" i="19"/>
  <c r="O70" i="19"/>
  <c r="N70" i="19"/>
  <c r="M70" i="19"/>
  <c r="L70" i="19"/>
  <c r="K70" i="19"/>
  <c r="J70" i="19"/>
  <c r="I70" i="19"/>
  <c r="H70" i="19"/>
  <c r="G70" i="19"/>
  <c r="D70" i="19"/>
  <c r="C70" i="19"/>
  <c r="B70" i="19"/>
  <c r="AE69" i="19"/>
  <c r="AD69" i="19"/>
  <c r="W69" i="19"/>
  <c r="V69" i="19"/>
  <c r="U69" i="19"/>
  <c r="T69" i="19"/>
  <c r="E69" i="19"/>
  <c r="F69" i="19"/>
  <c r="P69" i="19"/>
  <c r="O69" i="19"/>
  <c r="N69" i="19"/>
  <c r="M69" i="19"/>
  <c r="L69" i="19"/>
  <c r="K69" i="19"/>
  <c r="J69" i="19"/>
  <c r="I69" i="19"/>
  <c r="H69" i="19"/>
  <c r="G69" i="19"/>
  <c r="D69" i="19"/>
  <c r="C69" i="19"/>
  <c r="B69" i="19"/>
  <c r="AE68" i="19"/>
  <c r="AD68" i="19"/>
  <c r="W68" i="19"/>
  <c r="V68" i="19"/>
  <c r="U68" i="19"/>
  <c r="T68" i="19"/>
  <c r="E68" i="19"/>
  <c r="F68" i="19"/>
  <c r="P68" i="19"/>
  <c r="O68" i="19"/>
  <c r="N68" i="19"/>
  <c r="M68" i="19"/>
  <c r="L68" i="19"/>
  <c r="K68" i="19"/>
  <c r="J68" i="19"/>
  <c r="I68" i="19"/>
  <c r="H68" i="19"/>
  <c r="G68" i="19"/>
  <c r="D68" i="19"/>
  <c r="C68" i="19"/>
  <c r="B68" i="19"/>
  <c r="AE67" i="19"/>
  <c r="AD67" i="19"/>
  <c r="W67" i="19"/>
  <c r="V67" i="19"/>
  <c r="U67" i="19"/>
  <c r="T67" i="19"/>
  <c r="E67" i="19"/>
  <c r="F67" i="19"/>
  <c r="P67" i="19"/>
  <c r="O67" i="19"/>
  <c r="N67" i="19"/>
  <c r="M67" i="19"/>
  <c r="L67" i="19"/>
  <c r="K67" i="19"/>
  <c r="J67" i="19"/>
  <c r="I67" i="19"/>
  <c r="H67" i="19"/>
  <c r="G67" i="19"/>
  <c r="D67" i="19"/>
  <c r="C67" i="19"/>
  <c r="B67" i="19"/>
  <c r="AE66" i="19"/>
  <c r="AD66" i="19"/>
  <c r="W66" i="19"/>
  <c r="V66" i="19"/>
  <c r="U66" i="19"/>
  <c r="T66" i="19"/>
  <c r="E66" i="19"/>
  <c r="F66" i="19"/>
  <c r="P66" i="19"/>
  <c r="O66" i="19"/>
  <c r="N66" i="19"/>
  <c r="M66" i="19"/>
  <c r="L66" i="19"/>
  <c r="K66" i="19"/>
  <c r="J66" i="19"/>
  <c r="I66" i="19"/>
  <c r="H66" i="19"/>
  <c r="G66" i="19"/>
  <c r="D66" i="19"/>
  <c r="C66" i="19"/>
  <c r="B66" i="19"/>
  <c r="AE65" i="19"/>
  <c r="AD65" i="19"/>
  <c r="W65" i="19"/>
  <c r="V65" i="19"/>
  <c r="U65" i="19"/>
  <c r="T65" i="19"/>
  <c r="E65" i="19"/>
  <c r="F65" i="19"/>
  <c r="P65" i="19"/>
  <c r="O65" i="19"/>
  <c r="N65" i="19"/>
  <c r="M65" i="19"/>
  <c r="L65" i="19"/>
  <c r="K65" i="19"/>
  <c r="J65" i="19"/>
  <c r="I65" i="19"/>
  <c r="H65" i="19"/>
  <c r="G65" i="19"/>
  <c r="D65" i="19"/>
  <c r="C65" i="19"/>
  <c r="B65" i="19"/>
  <c r="AE64" i="19"/>
  <c r="AD64" i="19"/>
  <c r="W64" i="19"/>
  <c r="V64" i="19"/>
  <c r="U64" i="19"/>
  <c r="T64" i="19"/>
  <c r="E64" i="19"/>
  <c r="F64" i="19"/>
  <c r="P64" i="19"/>
  <c r="O64" i="19"/>
  <c r="N64" i="19"/>
  <c r="M64" i="19"/>
  <c r="L64" i="19"/>
  <c r="K64" i="19"/>
  <c r="J64" i="19"/>
  <c r="I64" i="19"/>
  <c r="H64" i="19"/>
  <c r="G64" i="19"/>
  <c r="D64" i="19"/>
  <c r="C64" i="19"/>
  <c r="B64" i="19"/>
  <c r="AE63" i="19"/>
  <c r="AD63" i="19"/>
  <c r="W63" i="19"/>
  <c r="V63" i="19"/>
  <c r="U63" i="19"/>
  <c r="T63" i="19"/>
  <c r="E63" i="19"/>
  <c r="F63" i="19"/>
  <c r="P63" i="19"/>
  <c r="O63" i="19"/>
  <c r="N63" i="19"/>
  <c r="M63" i="19"/>
  <c r="L63" i="19"/>
  <c r="K63" i="19"/>
  <c r="J63" i="19"/>
  <c r="I63" i="19"/>
  <c r="H63" i="19"/>
  <c r="G63" i="19"/>
  <c r="D63" i="19"/>
  <c r="C63" i="19"/>
  <c r="B63" i="19"/>
  <c r="A63" i="19"/>
  <c r="AE62" i="19"/>
  <c r="AD62" i="19"/>
  <c r="W62" i="19"/>
  <c r="V62" i="19"/>
  <c r="U62" i="19"/>
  <c r="T62" i="19"/>
  <c r="E62" i="19"/>
  <c r="F62" i="19"/>
  <c r="L62" i="19"/>
  <c r="G62" i="19"/>
  <c r="D62" i="19"/>
  <c r="C62" i="19"/>
  <c r="B62" i="19"/>
  <c r="AE61" i="19"/>
  <c r="AD61" i="19"/>
  <c r="W61" i="19"/>
  <c r="V61" i="19"/>
  <c r="U61" i="19"/>
  <c r="T61" i="19"/>
  <c r="P61" i="19"/>
  <c r="O61" i="19"/>
  <c r="N61" i="19"/>
  <c r="M61" i="19"/>
  <c r="E61" i="19"/>
  <c r="F61" i="19"/>
  <c r="L61" i="19"/>
  <c r="K61" i="19"/>
  <c r="J61" i="19"/>
  <c r="I61" i="19"/>
  <c r="H61" i="19"/>
  <c r="G61" i="19"/>
  <c r="D61" i="19"/>
  <c r="C61" i="19"/>
  <c r="B61" i="19"/>
  <c r="AE60" i="19"/>
  <c r="AD60" i="19"/>
  <c r="W60" i="19"/>
  <c r="V60" i="19"/>
  <c r="U60" i="19"/>
  <c r="T60" i="19"/>
  <c r="E60" i="19"/>
  <c r="F60" i="19"/>
  <c r="L60" i="19"/>
  <c r="G60" i="19"/>
  <c r="Q60" i="19" s="1"/>
  <c r="R60" i="19" s="1"/>
  <c r="D60" i="19"/>
  <c r="C60" i="19"/>
  <c r="B60" i="19"/>
  <c r="AE59" i="19"/>
  <c r="AD59" i="19"/>
  <c r="W59" i="19"/>
  <c r="V59" i="19"/>
  <c r="U59" i="19"/>
  <c r="T59" i="19"/>
  <c r="E59" i="19"/>
  <c r="F59" i="19"/>
  <c r="L59" i="19"/>
  <c r="G59" i="19"/>
  <c r="Q59" i="19" s="1"/>
  <c r="R59" i="19" s="1"/>
  <c r="Z59" i="19" s="1"/>
  <c r="AB59" i="19" s="1"/>
  <c r="D59" i="19"/>
  <c r="C59" i="19"/>
  <c r="B59" i="19"/>
  <c r="AE58" i="19"/>
  <c r="AD58" i="19"/>
  <c r="W58" i="19"/>
  <c r="V58" i="19"/>
  <c r="U58" i="19"/>
  <c r="T58" i="19"/>
  <c r="E58" i="19"/>
  <c r="F58" i="19"/>
  <c r="P58" i="19"/>
  <c r="O58" i="19"/>
  <c r="N58" i="19"/>
  <c r="M58" i="19"/>
  <c r="L58" i="19"/>
  <c r="K58" i="19"/>
  <c r="J58" i="19"/>
  <c r="I58" i="19"/>
  <c r="H58" i="19"/>
  <c r="G58" i="19"/>
  <c r="D58" i="19"/>
  <c r="C58" i="19"/>
  <c r="B58" i="19"/>
  <c r="AE57" i="19"/>
  <c r="AD57" i="19"/>
  <c r="W57" i="19"/>
  <c r="V57" i="19"/>
  <c r="U57" i="19"/>
  <c r="T57" i="19"/>
  <c r="E57" i="19"/>
  <c r="F57" i="19"/>
  <c r="Q57" i="19"/>
  <c r="R57" i="19" s="1"/>
  <c r="S57" i="19" s="1"/>
  <c r="L57" i="19"/>
  <c r="G57" i="19"/>
  <c r="D57" i="19"/>
  <c r="C57" i="19"/>
  <c r="B57" i="19"/>
  <c r="AE56" i="19"/>
  <c r="AD56" i="19"/>
  <c r="W56" i="19"/>
  <c r="V56" i="19"/>
  <c r="U56" i="19"/>
  <c r="T56" i="19"/>
  <c r="E56" i="19"/>
  <c r="F56" i="19"/>
  <c r="L56" i="19"/>
  <c r="G56" i="19"/>
  <c r="D56" i="19"/>
  <c r="C56" i="19"/>
  <c r="B56" i="19"/>
  <c r="AE55" i="19"/>
  <c r="AD55" i="19"/>
  <c r="W55" i="19"/>
  <c r="V55" i="19"/>
  <c r="U55" i="19"/>
  <c r="T55" i="19"/>
  <c r="E55" i="19"/>
  <c r="F55" i="19"/>
  <c r="L55" i="19"/>
  <c r="G55" i="19"/>
  <c r="Q55" i="19" s="1"/>
  <c r="R55" i="19" s="1"/>
  <c r="D55" i="19"/>
  <c r="C55" i="19"/>
  <c r="B55" i="19"/>
  <c r="AE54" i="19"/>
  <c r="AD54" i="19"/>
  <c r="W54" i="19"/>
  <c r="V54" i="19"/>
  <c r="U54" i="19"/>
  <c r="T54" i="19"/>
  <c r="E54" i="19"/>
  <c r="F54" i="19"/>
  <c r="L54" i="19"/>
  <c r="G54" i="19"/>
  <c r="D54" i="19"/>
  <c r="C54" i="19"/>
  <c r="B54" i="19"/>
  <c r="AE53" i="19"/>
  <c r="AD53" i="19"/>
  <c r="W53" i="19"/>
  <c r="V53" i="19"/>
  <c r="U53" i="19"/>
  <c r="T53" i="19"/>
  <c r="E53" i="19"/>
  <c r="F53" i="19"/>
  <c r="L53" i="19"/>
  <c r="G53" i="19"/>
  <c r="Q53" i="19" s="1"/>
  <c r="R53" i="19" s="1"/>
  <c r="D53" i="19"/>
  <c r="C53" i="19"/>
  <c r="B53" i="19"/>
  <c r="AE52" i="19"/>
  <c r="AD52" i="19"/>
  <c r="W52" i="19"/>
  <c r="V52" i="19"/>
  <c r="U52" i="19"/>
  <c r="T52" i="19"/>
  <c r="E52" i="19"/>
  <c r="F52" i="19"/>
  <c r="L52" i="19"/>
  <c r="G52" i="19"/>
  <c r="D52" i="19"/>
  <c r="C52" i="19"/>
  <c r="B52" i="19"/>
  <c r="A52" i="19"/>
  <c r="AE51" i="19"/>
  <c r="AD51" i="19"/>
  <c r="W51" i="19"/>
  <c r="V51" i="19"/>
  <c r="U51" i="19"/>
  <c r="T51" i="19"/>
  <c r="E51" i="19"/>
  <c r="F51" i="19"/>
  <c r="L51" i="19"/>
  <c r="Q51" i="19"/>
  <c r="R51" i="19" s="1"/>
  <c r="S51" i="19" s="1"/>
  <c r="G51" i="19"/>
  <c r="D51" i="19"/>
  <c r="C51" i="19"/>
  <c r="B51" i="19"/>
  <c r="AE50" i="19"/>
  <c r="AD50" i="19"/>
  <c r="W50" i="19"/>
  <c r="V50" i="19"/>
  <c r="U50" i="19"/>
  <c r="T50" i="19"/>
  <c r="P50" i="19"/>
  <c r="O50" i="19"/>
  <c r="N50" i="19"/>
  <c r="M50" i="19"/>
  <c r="E50" i="19"/>
  <c r="F50" i="19"/>
  <c r="L50" i="19"/>
  <c r="K50" i="19"/>
  <c r="J50" i="19"/>
  <c r="I50" i="19"/>
  <c r="H50" i="19"/>
  <c r="G50" i="19"/>
  <c r="D50" i="19"/>
  <c r="C50" i="19"/>
  <c r="B50" i="19"/>
  <c r="AE49" i="19"/>
  <c r="AD49" i="19"/>
  <c r="W49" i="19"/>
  <c r="V49" i="19"/>
  <c r="U49" i="19"/>
  <c r="T49" i="19"/>
  <c r="E49" i="19"/>
  <c r="F49" i="19"/>
  <c r="L49" i="19"/>
  <c r="G49" i="19"/>
  <c r="D49" i="19"/>
  <c r="C49" i="19"/>
  <c r="B49" i="19"/>
  <c r="AE48" i="19"/>
  <c r="AD48" i="19"/>
  <c r="W48" i="19"/>
  <c r="V48" i="19"/>
  <c r="U48" i="19"/>
  <c r="T48" i="19"/>
  <c r="E48" i="19"/>
  <c r="F48" i="19"/>
  <c r="L48" i="19"/>
  <c r="Q48" i="19"/>
  <c r="R48" i="19" s="1"/>
  <c r="G48" i="19"/>
  <c r="D48" i="19"/>
  <c r="C48" i="19"/>
  <c r="B48" i="19"/>
  <c r="AE47" i="19"/>
  <c r="AD47" i="19"/>
  <c r="W47" i="19"/>
  <c r="V47" i="19"/>
  <c r="U47" i="19"/>
  <c r="T47" i="19"/>
  <c r="E47" i="19"/>
  <c r="F47" i="19"/>
  <c r="P47" i="19"/>
  <c r="O47" i="19"/>
  <c r="N47" i="19"/>
  <c r="M47" i="19"/>
  <c r="L47" i="19"/>
  <c r="K47" i="19"/>
  <c r="J47" i="19"/>
  <c r="I47" i="19"/>
  <c r="H47" i="19"/>
  <c r="G47" i="19"/>
  <c r="D47" i="19"/>
  <c r="C47" i="19"/>
  <c r="B47" i="19"/>
  <c r="AE46" i="19"/>
  <c r="AD46" i="19"/>
  <c r="W46" i="19"/>
  <c r="V46" i="19"/>
  <c r="U46" i="19"/>
  <c r="T46" i="19"/>
  <c r="E46" i="19"/>
  <c r="F46" i="19"/>
  <c r="L46" i="19"/>
  <c r="G46" i="19"/>
  <c r="Q46" i="19" s="1"/>
  <c r="R46" i="19" s="1"/>
  <c r="Z46" i="19" s="1"/>
  <c r="AA46" i="19" s="1"/>
  <c r="AC46" i="19" s="1"/>
  <c r="D46" i="19"/>
  <c r="C46" i="19"/>
  <c r="B46" i="19"/>
  <c r="AE45" i="19"/>
  <c r="AD45" i="19"/>
  <c r="W45" i="19"/>
  <c r="V45" i="19"/>
  <c r="U45" i="19"/>
  <c r="T45" i="19"/>
  <c r="E45" i="19"/>
  <c r="F45" i="19"/>
  <c r="L45" i="19"/>
  <c r="Q45" i="19" s="1"/>
  <c r="R45" i="19" s="1"/>
  <c r="S45" i="19" s="1"/>
  <c r="G45" i="19"/>
  <c r="D45" i="19"/>
  <c r="C45" i="19"/>
  <c r="B45" i="19"/>
  <c r="AE44" i="19"/>
  <c r="AD44" i="19"/>
  <c r="W44" i="19"/>
  <c r="V44" i="19"/>
  <c r="U44" i="19"/>
  <c r="T44" i="19"/>
  <c r="E44" i="19"/>
  <c r="F44" i="19"/>
  <c r="L44" i="19"/>
  <c r="G44" i="19"/>
  <c r="D44" i="19"/>
  <c r="C44" i="19"/>
  <c r="B44" i="19"/>
  <c r="AE43" i="19"/>
  <c r="AD43" i="19"/>
  <c r="W43" i="19"/>
  <c r="V43" i="19"/>
  <c r="U43" i="19"/>
  <c r="T43" i="19"/>
  <c r="E43" i="19"/>
  <c r="F43" i="19"/>
  <c r="L43" i="19"/>
  <c r="G43" i="19"/>
  <c r="D43" i="19"/>
  <c r="C43" i="19"/>
  <c r="B43" i="19"/>
  <c r="AE42" i="19"/>
  <c r="AD42" i="19"/>
  <c r="W42" i="19"/>
  <c r="V42" i="19"/>
  <c r="U42" i="19"/>
  <c r="T42" i="19"/>
  <c r="E42" i="19"/>
  <c r="F42" i="19"/>
  <c r="L42" i="19"/>
  <c r="G42" i="19"/>
  <c r="Q42" i="19" s="1"/>
  <c r="R42" i="19" s="1"/>
  <c r="D42" i="19"/>
  <c r="C42" i="19"/>
  <c r="B42" i="19"/>
  <c r="AE41" i="19"/>
  <c r="AD41" i="19"/>
  <c r="W41" i="19"/>
  <c r="V41" i="19"/>
  <c r="U41" i="19"/>
  <c r="T41" i="19"/>
  <c r="E41" i="19"/>
  <c r="F41" i="19"/>
  <c r="P41" i="19"/>
  <c r="O41" i="19"/>
  <c r="N41" i="19"/>
  <c r="M41" i="19"/>
  <c r="L41" i="19"/>
  <c r="K41" i="19"/>
  <c r="J41" i="19"/>
  <c r="I41" i="19"/>
  <c r="H41" i="19"/>
  <c r="G41" i="19"/>
  <c r="D41" i="19"/>
  <c r="C41" i="19"/>
  <c r="B41" i="19"/>
  <c r="A41" i="19"/>
  <c r="AE40" i="19"/>
  <c r="AD40" i="19"/>
  <c r="W40" i="19"/>
  <c r="V40" i="19"/>
  <c r="U40" i="19"/>
  <c r="T40" i="19"/>
  <c r="E40" i="19"/>
  <c r="F40" i="19"/>
  <c r="L40" i="19"/>
  <c r="G40" i="19"/>
  <c r="D40" i="19"/>
  <c r="C40" i="19"/>
  <c r="B40" i="19"/>
  <c r="AE39" i="19"/>
  <c r="AD39" i="19"/>
  <c r="W39" i="19"/>
  <c r="V39" i="19"/>
  <c r="U39" i="19"/>
  <c r="T39" i="19"/>
  <c r="P39" i="19"/>
  <c r="O39" i="19"/>
  <c r="N39" i="19"/>
  <c r="M39" i="19"/>
  <c r="E39" i="19"/>
  <c r="F39" i="19"/>
  <c r="L39" i="19"/>
  <c r="K39" i="19"/>
  <c r="J39" i="19"/>
  <c r="I39" i="19"/>
  <c r="H39" i="19"/>
  <c r="G39" i="19"/>
  <c r="D39" i="19"/>
  <c r="C39" i="19"/>
  <c r="B39" i="19"/>
  <c r="AE38" i="19"/>
  <c r="AD38" i="19"/>
  <c r="W38" i="19"/>
  <c r="V38" i="19"/>
  <c r="U38" i="19"/>
  <c r="T38" i="19"/>
  <c r="E38" i="19"/>
  <c r="F38" i="19"/>
  <c r="L38" i="19"/>
  <c r="Q38" i="19" s="1"/>
  <c r="R38" i="19" s="1"/>
  <c r="G38" i="19"/>
  <c r="D38" i="19"/>
  <c r="C38" i="19"/>
  <c r="B38" i="19"/>
  <c r="AE37" i="19"/>
  <c r="AD37" i="19"/>
  <c r="W37" i="19"/>
  <c r="V37" i="19"/>
  <c r="U37" i="19"/>
  <c r="T37" i="19"/>
  <c r="E37" i="19"/>
  <c r="F37" i="19"/>
  <c r="L37" i="19"/>
  <c r="G37" i="19"/>
  <c r="D37" i="19"/>
  <c r="C37" i="19"/>
  <c r="B37" i="19"/>
  <c r="AE36" i="19"/>
  <c r="AD36" i="19"/>
  <c r="W36" i="19"/>
  <c r="V36" i="19"/>
  <c r="U36" i="19"/>
  <c r="T36" i="19"/>
  <c r="E36" i="19"/>
  <c r="F36" i="19"/>
  <c r="P36" i="19"/>
  <c r="O36" i="19"/>
  <c r="N36" i="19"/>
  <c r="M36" i="19"/>
  <c r="L36" i="19"/>
  <c r="K36" i="19"/>
  <c r="J36" i="19"/>
  <c r="I36" i="19"/>
  <c r="H36" i="19"/>
  <c r="G36" i="19"/>
  <c r="D36" i="19"/>
  <c r="C36" i="19"/>
  <c r="B36" i="19"/>
  <c r="AE35" i="19"/>
  <c r="AD35" i="19"/>
  <c r="W35" i="19"/>
  <c r="V35" i="19"/>
  <c r="U35" i="19"/>
  <c r="T35" i="19"/>
  <c r="E35" i="19"/>
  <c r="F35" i="19"/>
  <c r="L35" i="19"/>
  <c r="G35" i="19"/>
  <c r="Q35" i="19" s="1"/>
  <c r="R35" i="19" s="1"/>
  <c r="Z35" i="19" s="1"/>
  <c r="AB35" i="19" s="1"/>
  <c r="D35" i="19"/>
  <c r="C35" i="19"/>
  <c r="B35" i="19"/>
  <c r="AE34" i="19"/>
  <c r="AD34" i="19"/>
  <c r="W34" i="19"/>
  <c r="V34" i="19"/>
  <c r="U34" i="19"/>
  <c r="T34" i="19"/>
  <c r="E34" i="19"/>
  <c r="F34" i="19"/>
  <c r="L34" i="19"/>
  <c r="G34" i="19"/>
  <c r="D34" i="19"/>
  <c r="C34" i="19"/>
  <c r="B34" i="19"/>
  <c r="AE33" i="19"/>
  <c r="AD33" i="19"/>
  <c r="W33" i="19"/>
  <c r="V33" i="19"/>
  <c r="U33" i="19"/>
  <c r="T33" i="19"/>
  <c r="E33" i="19"/>
  <c r="F33" i="19"/>
  <c r="L33" i="19"/>
  <c r="G33" i="19"/>
  <c r="D33" i="19"/>
  <c r="C33" i="19"/>
  <c r="B33" i="19"/>
  <c r="AE32" i="19"/>
  <c r="AD32" i="19"/>
  <c r="W32" i="19"/>
  <c r="V32" i="19"/>
  <c r="U32" i="19"/>
  <c r="T32" i="19"/>
  <c r="E32" i="19"/>
  <c r="F32" i="19"/>
  <c r="L32" i="19"/>
  <c r="G32" i="19"/>
  <c r="D32" i="19"/>
  <c r="C32" i="19"/>
  <c r="B32" i="19"/>
  <c r="AE31" i="19"/>
  <c r="AD31" i="19"/>
  <c r="W31" i="19"/>
  <c r="V31" i="19"/>
  <c r="U31" i="19"/>
  <c r="T31" i="19"/>
  <c r="E31" i="19"/>
  <c r="F31" i="19"/>
  <c r="L31" i="19"/>
  <c r="G31" i="19"/>
  <c r="D31" i="19"/>
  <c r="C31" i="19"/>
  <c r="B31" i="19"/>
  <c r="AE30" i="19"/>
  <c r="AD30" i="19"/>
  <c r="W30" i="19"/>
  <c r="V30" i="19"/>
  <c r="U30" i="19"/>
  <c r="T30" i="19"/>
  <c r="E30" i="19"/>
  <c r="F30" i="19"/>
  <c r="P30" i="19"/>
  <c r="O30" i="19"/>
  <c r="N30" i="19"/>
  <c r="M30" i="19"/>
  <c r="L30" i="19"/>
  <c r="K30" i="19"/>
  <c r="J30" i="19"/>
  <c r="I30" i="19"/>
  <c r="H30" i="19"/>
  <c r="G30" i="19"/>
  <c r="D30" i="19"/>
  <c r="C30" i="19"/>
  <c r="B30" i="19"/>
  <c r="A30" i="19"/>
  <c r="AE29" i="19"/>
  <c r="AD29" i="19"/>
  <c r="W29" i="19"/>
  <c r="V29" i="19"/>
  <c r="U29" i="19"/>
  <c r="T29" i="19"/>
  <c r="E29" i="19"/>
  <c r="F29" i="19"/>
  <c r="P29" i="19"/>
  <c r="O29" i="19"/>
  <c r="N29" i="19"/>
  <c r="M29" i="19"/>
  <c r="L29" i="19"/>
  <c r="K29" i="19"/>
  <c r="J29" i="19"/>
  <c r="I29" i="19"/>
  <c r="H29" i="19"/>
  <c r="G29" i="19"/>
  <c r="D29" i="19"/>
  <c r="C29" i="19"/>
  <c r="B29" i="19"/>
  <c r="AE28" i="19"/>
  <c r="AD28" i="19"/>
  <c r="W28" i="19"/>
  <c r="V28" i="19"/>
  <c r="U28" i="19"/>
  <c r="T28" i="19"/>
  <c r="P28" i="19"/>
  <c r="O28" i="19"/>
  <c r="N28" i="19"/>
  <c r="M28" i="19"/>
  <c r="E28" i="19"/>
  <c r="F28" i="19"/>
  <c r="L28" i="19"/>
  <c r="K28" i="19"/>
  <c r="J28" i="19"/>
  <c r="I28" i="19"/>
  <c r="H28" i="19"/>
  <c r="G28" i="19"/>
  <c r="D28" i="19"/>
  <c r="C28" i="19"/>
  <c r="B28" i="19"/>
  <c r="AE27" i="19"/>
  <c r="AD27" i="19"/>
  <c r="W27" i="19"/>
  <c r="V27" i="19"/>
  <c r="U27" i="19"/>
  <c r="T27" i="19"/>
  <c r="E27" i="19"/>
  <c r="F27" i="19"/>
  <c r="P27" i="19"/>
  <c r="O27" i="19"/>
  <c r="N27" i="19"/>
  <c r="M27" i="19"/>
  <c r="L27" i="19"/>
  <c r="K27" i="19"/>
  <c r="J27" i="19"/>
  <c r="I27" i="19"/>
  <c r="H27" i="19"/>
  <c r="G27" i="19"/>
  <c r="D27" i="19"/>
  <c r="C27" i="19"/>
  <c r="B27" i="19"/>
  <c r="AE26" i="19"/>
  <c r="AD26" i="19"/>
  <c r="W26" i="19"/>
  <c r="V26" i="19"/>
  <c r="U26" i="19"/>
  <c r="T26" i="19"/>
  <c r="E26" i="19"/>
  <c r="F26" i="19"/>
  <c r="P26" i="19"/>
  <c r="O26" i="19"/>
  <c r="N26" i="19"/>
  <c r="M26" i="19"/>
  <c r="L26" i="19"/>
  <c r="K26" i="19"/>
  <c r="J26" i="19"/>
  <c r="I26" i="19"/>
  <c r="H26" i="19"/>
  <c r="G26" i="19"/>
  <c r="D26" i="19"/>
  <c r="C26" i="19"/>
  <c r="B26" i="19"/>
  <c r="AE25" i="19"/>
  <c r="AD25" i="19"/>
  <c r="W25" i="19"/>
  <c r="V25" i="19"/>
  <c r="U25" i="19"/>
  <c r="T25" i="19"/>
  <c r="E25" i="19"/>
  <c r="F25" i="19"/>
  <c r="P25" i="19"/>
  <c r="O25" i="19"/>
  <c r="N25" i="19"/>
  <c r="M25" i="19"/>
  <c r="L25" i="19"/>
  <c r="K25" i="19"/>
  <c r="J25" i="19"/>
  <c r="I25" i="19"/>
  <c r="H25" i="19"/>
  <c r="G25" i="19"/>
  <c r="D25" i="19"/>
  <c r="C25" i="19"/>
  <c r="B25" i="19"/>
  <c r="AE24" i="19"/>
  <c r="AD24" i="19"/>
  <c r="W24" i="19"/>
  <c r="V24" i="19"/>
  <c r="U24" i="19"/>
  <c r="T24" i="19"/>
  <c r="E24" i="19"/>
  <c r="F24" i="19"/>
  <c r="P24" i="19"/>
  <c r="O24" i="19"/>
  <c r="N24" i="19"/>
  <c r="M24" i="19"/>
  <c r="L24" i="19"/>
  <c r="K24" i="19"/>
  <c r="J24" i="19"/>
  <c r="I24" i="19"/>
  <c r="H24" i="19"/>
  <c r="G24" i="19"/>
  <c r="D24" i="19"/>
  <c r="C24" i="19"/>
  <c r="B24" i="19"/>
  <c r="AE23" i="19"/>
  <c r="AD23" i="19"/>
  <c r="W23" i="19"/>
  <c r="V23" i="19"/>
  <c r="U23" i="19"/>
  <c r="T23" i="19"/>
  <c r="E23" i="19"/>
  <c r="F23" i="19"/>
  <c r="P23" i="19"/>
  <c r="O23" i="19"/>
  <c r="N23" i="19"/>
  <c r="M23" i="19"/>
  <c r="L23" i="19"/>
  <c r="K23" i="19"/>
  <c r="J23" i="19"/>
  <c r="I23" i="19"/>
  <c r="H23" i="19"/>
  <c r="G23" i="19"/>
  <c r="D23" i="19"/>
  <c r="C23" i="19"/>
  <c r="B23" i="19"/>
  <c r="AE22" i="19"/>
  <c r="AD22" i="19"/>
  <c r="W22" i="19"/>
  <c r="V22" i="19"/>
  <c r="U22" i="19"/>
  <c r="T22" i="19"/>
  <c r="E22" i="19"/>
  <c r="F22" i="19"/>
  <c r="P22" i="19"/>
  <c r="O22" i="19"/>
  <c r="N22" i="19"/>
  <c r="M22" i="19"/>
  <c r="L22" i="19"/>
  <c r="K22" i="19"/>
  <c r="J22" i="19"/>
  <c r="I22" i="19"/>
  <c r="H22" i="19"/>
  <c r="G22" i="19"/>
  <c r="D22" i="19"/>
  <c r="C22" i="19"/>
  <c r="B22" i="19"/>
  <c r="AE21" i="19"/>
  <c r="AD21" i="19"/>
  <c r="W21" i="19"/>
  <c r="V21" i="19"/>
  <c r="U21" i="19"/>
  <c r="T21" i="19"/>
  <c r="E21" i="19"/>
  <c r="F21" i="19"/>
  <c r="P21" i="19"/>
  <c r="O21" i="19"/>
  <c r="N21" i="19"/>
  <c r="M21" i="19"/>
  <c r="L21" i="19"/>
  <c r="K21" i="19"/>
  <c r="J21" i="19"/>
  <c r="I21" i="19"/>
  <c r="H21" i="19"/>
  <c r="G21" i="19"/>
  <c r="D21" i="19"/>
  <c r="C21" i="19"/>
  <c r="B21" i="19"/>
  <c r="AE20" i="19"/>
  <c r="AD20" i="19"/>
  <c r="W20" i="19"/>
  <c r="V20" i="19"/>
  <c r="U20" i="19"/>
  <c r="T20" i="19"/>
  <c r="E20" i="19"/>
  <c r="F20" i="19"/>
  <c r="P20" i="19"/>
  <c r="O20" i="19"/>
  <c r="N20" i="19"/>
  <c r="M20" i="19"/>
  <c r="L20" i="19"/>
  <c r="K20" i="19"/>
  <c r="J20" i="19"/>
  <c r="I20" i="19"/>
  <c r="H20" i="19"/>
  <c r="G20" i="19"/>
  <c r="D20" i="19"/>
  <c r="C20" i="19"/>
  <c r="B20" i="19"/>
  <c r="AE19" i="19"/>
  <c r="AD19" i="19"/>
  <c r="W19" i="19"/>
  <c r="V19" i="19"/>
  <c r="U19" i="19"/>
  <c r="T19" i="19"/>
  <c r="E19" i="19"/>
  <c r="F19" i="19"/>
  <c r="P19" i="19"/>
  <c r="O19" i="19"/>
  <c r="N19" i="19"/>
  <c r="M19" i="19"/>
  <c r="L19" i="19"/>
  <c r="K19" i="19"/>
  <c r="J19" i="19"/>
  <c r="I19" i="19"/>
  <c r="H19" i="19"/>
  <c r="G19" i="19"/>
  <c r="D19" i="19"/>
  <c r="C19" i="19"/>
  <c r="B19" i="19"/>
  <c r="A19" i="19"/>
  <c r="AE18" i="19"/>
  <c r="AD18" i="19"/>
  <c r="W18" i="19"/>
  <c r="V18" i="19"/>
  <c r="U18" i="19"/>
  <c r="T18" i="19"/>
  <c r="E18" i="19"/>
  <c r="F18" i="19"/>
  <c r="P18" i="19"/>
  <c r="O18" i="19"/>
  <c r="N18" i="19"/>
  <c r="M18" i="19"/>
  <c r="L18" i="19"/>
  <c r="K18" i="19"/>
  <c r="J18" i="19"/>
  <c r="I18" i="19"/>
  <c r="H18" i="19"/>
  <c r="G18" i="19"/>
  <c r="D18" i="19"/>
  <c r="C18" i="19"/>
  <c r="B18" i="19"/>
  <c r="AE17" i="19"/>
  <c r="AD17" i="19"/>
  <c r="W17" i="19"/>
  <c r="V17" i="19"/>
  <c r="U17" i="19"/>
  <c r="T17" i="19"/>
  <c r="P17" i="19"/>
  <c r="O17" i="19"/>
  <c r="N17" i="19"/>
  <c r="M17" i="19"/>
  <c r="E17" i="19"/>
  <c r="F17" i="19"/>
  <c r="L17" i="19"/>
  <c r="K17" i="19"/>
  <c r="J17" i="19"/>
  <c r="I17" i="19"/>
  <c r="H17" i="19"/>
  <c r="G17" i="19"/>
  <c r="D17" i="19"/>
  <c r="C17" i="19"/>
  <c r="B17" i="19"/>
  <c r="AE16" i="19"/>
  <c r="AD16" i="19"/>
  <c r="W16" i="19"/>
  <c r="V16" i="19"/>
  <c r="U16" i="19"/>
  <c r="T16" i="19"/>
  <c r="E16" i="19"/>
  <c r="F16" i="19"/>
  <c r="P16" i="19"/>
  <c r="O16" i="19"/>
  <c r="N16" i="19"/>
  <c r="M16" i="19"/>
  <c r="L16" i="19"/>
  <c r="K16" i="19"/>
  <c r="J16" i="19"/>
  <c r="I16" i="19"/>
  <c r="H16" i="19"/>
  <c r="G16" i="19"/>
  <c r="D16" i="19"/>
  <c r="C16" i="19"/>
  <c r="B16" i="19"/>
  <c r="AE15" i="19"/>
  <c r="AD15" i="19"/>
  <c r="W15" i="19"/>
  <c r="V15" i="19"/>
  <c r="U15" i="19"/>
  <c r="T15" i="19"/>
  <c r="E15" i="19"/>
  <c r="F15" i="19"/>
  <c r="P15" i="19"/>
  <c r="O15" i="19"/>
  <c r="N15" i="19"/>
  <c r="M15" i="19"/>
  <c r="L15" i="19"/>
  <c r="K15" i="19"/>
  <c r="J15" i="19"/>
  <c r="I15" i="19"/>
  <c r="H15" i="19"/>
  <c r="G15" i="19"/>
  <c r="D15" i="19"/>
  <c r="C15" i="19"/>
  <c r="B15" i="19"/>
  <c r="AE14" i="19"/>
  <c r="AD14" i="19"/>
  <c r="W14" i="19"/>
  <c r="V14" i="19"/>
  <c r="U14" i="19"/>
  <c r="T14" i="19"/>
  <c r="E14" i="19"/>
  <c r="F14" i="19"/>
  <c r="P14" i="19"/>
  <c r="O14" i="19"/>
  <c r="N14" i="19"/>
  <c r="M14" i="19"/>
  <c r="L14" i="19"/>
  <c r="K14" i="19"/>
  <c r="J14" i="19"/>
  <c r="I14" i="19"/>
  <c r="H14" i="19"/>
  <c r="G14" i="19"/>
  <c r="D14" i="19"/>
  <c r="C14" i="19"/>
  <c r="B14" i="19"/>
  <c r="AE13" i="19"/>
  <c r="AD13" i="19"/>
  <c r="W13" i="19"/>
  <c r="V13" i="19"/>
  <c r="U13" i="19"/>
  <c r="T13" i="19"/>
  <c r="E13" i="19"/>
  <c r="F13" i="19"/>
  <c r="P13" i="19"/>
  <c r="O13" i="19"/>
  <c r="N13" i="19"/>
  <c r="M13" i="19"/>
  <c r="L13" i="19"/>
  <c r="K13" i="19"/>
  <c r="J13" i="19"/>
  <c r="I13" i="19"/>
  <c r="H13" i="19"/>
  <c r="G13" i="19"/>
  <c r="D13" i="19"/>
  <c r="C13" i="19"/>
  <c r="B13" i="19"/>
  <c r="AE12" i="19"/>
  <c r="AD12" i="19"/>
  <c r="W12" i="19"/>
  <c r="V12" i="19"/>
  <c r="U12" i="19"/>
  <c r="T12" i="19"/>
  <c r="E12" i="19"/>
  <c r="F12" i="19"/>
  <c r="P12" i="19"/>
  <c r="O12" i="19"/>
  <c r="N12" i="19"/>
  <c r="M12" i="19"/>
  <c r="L12" i="19"/>
  <c r="K12" i="19"/>
  <c r="J12" i="19"/>
  <c r="I12" i="19"/>
  <c r="H12" i="19"/>
  <c r="G12" i="19"/>
  <c r="D12" i="19"/>
  <c r="C12" i="19"/>
  <c r="B12" i="19"/>
  <c r="AE11" i="19"/>
  <c r="AD11" i="19"/>
  <c r="W11" i="19"/>
  <c r="V11" i="19"/>
  <c r="U11" i="19"/>
  <c r="T11" i="19"/>
  <c r="E11" i="19"/>
  <c r="F11" i="19"/>
  <c r="P11" i="19"/>
  <c r="O11" i="19"/>
  <c r="N11" i="19"/>
  <c r="M11" i="19"/>
  <c r="L11" i="19"/>
  <c r="K11" i="19"/>
  <c r="J11" i="19"/>
  <c r="I11" i="19"/>
  <c r="H11" i="19"/>
  <c r="G11" i="19"/>
  <c r="D11" i="19"/>
  <c r="C11" i="19"/>
  <c r="B11" i="19"/>
  <c r="AE10" i="19"/>
  <c r="AD10" i="19"/>
  <c r="W10" i="19"/>
  <c r="V10" i="19"/>
  <c r="U10" i="19"/>
  <c r="T10" i="19"/>
  <c r="E10" i="19"/>
  <c r="F10" i="19"/>
  <c r="P10" i="19"/>
  <c r="O10" i="19"/>
  <c r="N10" i="19"/>
  <c r="M10" i="19"/>
  <c r="L10" i="19"/>
  <c r="K10" i="19"/>
  <c r="J10" i="19"/>
  <c r="I10" i="19"/>
  <c r="H10" i="19"/>
  <c r="G10" i="19"/>
  <c r="D10" i="19"/>
  <c r="C10" i="19"/>
  <c r="B10" i="19"/>
  <c r="AE9" i="19"/>
  <c r="AD9" i="19"/>
  <c r="W9" i="19"/>
  <c r="V9" i="19"/>
  <c r="U9" i="19"/>
  <c r="T9" i="19"/>
  <c r="E9" i="19"/>
  <c r="F9" i="19"/>
  <c r="P9" i="19"/>
  <c r="O9" i="19"/>
  <c r="N9" i="19"/>
  <c r="M9" i="19"/>
  <c r="L9" i="19"/>
  <c r="K9" i="19"/>
  <c r="J9" i="19"/>
  <c r="I9" i="19"/>
  <c r="H9" i="19"/>
  <c r="G9" i="19"/>
  <c r="D9" i="19"/>
  <c r="C9" i="19"/>
  <c r="B9" i="19"/>
  <c r="AE8" i="19"/>
  <c r="AD8" i="19"/>
  <c r="W8" i="19"/>
  <c r="V8" i="19"/>
  <c r="U8" i="19"/>
  <c r="T8" i="19"/>
  <c r="E8" i="19"/>
  <c r="F8" i="19"/>
  <c r="P8" i="19"/>
  <c r="O8" i="19"/>
  <c r="N8" i="19"/>
  <c r="M8" i="19"/>
  <c r="L8" i="19"/>
  <c r="K8" i="19"/>
  <c r="J8" i="19"/>
  <c r="I8" i="19"/>
  <c r="H8" i="19"/>
  <c r="G8" i="19"/>
  <c r="D8" i="19"/>
  <c r="C8" i="19"/>
  <c r="B8" i="19"/>
  <c r="A8" i="19"/>
  <c r="X95" i="19"/>
  <c r="Y95" i="19"/>
  <c r="Q95" i="19"/>
  <c r="R95" i="19"/>
  <c r="Z95" i="19"/>
  <c r="AA95" i="19"/>
  <c r="AC95" i="19"/>
  <c r="AB95" i="19"/>
  <c r="S95" i="19"/>
  <c r="X94" i="19"/>
  <c r="Y94" i="19"/>
  <c r="Q94" i="19"/>
  <c r="R94" i="19"/>
  <c r="Z94" i="19"/>
  <c r="AA94" i="19"/>
  <c r="AC94" i="19"/>
  <c r="AB94" i="19"/>
  <c r="S94" i="19"/>
  <c r="X93" i="19"/>
  <c r="Y93" i="19"/>
  <c r="Q93" i="19"/>
  <c r="R93" i="19"/>
  <c r="Z93" i="19"/>
  <c r="AA93" i="19"/>
  <c r="AC93" i="19"/>
  <c r="AB93" i="19"/>
  <c r="S93" i="19"/>
  <c r="X92" i="19"/>
  <c r="Y92" i="19"/>
  <c r="Q92" i="19"/>
  <c r="R92" i="19"/>
  <c r="Z92" i="19"/>
  <c r="AA92" i="19"/>
  <c r="AC92" i="19"/>
  <c r="AB92" i="19"/>
  <c r="S92" i="19"/>
  <c r="X91" i="19"/>
  <c r="Y91" i="19"/>
  <c r="Q91" i="19"/>
  <c r="R91" i="19"/>
  <c r="Z91" i="19"/>
  <c r="AA91" i="19"/>
  <c r="AC91" i="19"/>
  <c r="AB91" i="19"/>
  <c r="S91" i="19"/>
  <c r="X90" i="19"/>
  <c r="Y90" i="19"/>
  <c r="Q90" i="19"/>
  <c r="R90" i="19"/>
  <c r="Z90" i="19"/>
  <c r="AA90" i="19"/>
  <c r="AC90" i="19"/>
  <c r="AB90" i="19"/>
  <c r="S90" i="19"/>
  <c r="X89" i="19"/>
  <c r="Y89" i="19"/>
  <c r="Q89" i="19"/>
  <c r="R89" i="19"/>
  <c r="Z89" i="19"/>
  <c r="AA89" i="19"/>
  <c r="AC89" i="19"/>
  <c r="AB89" i="19"/>
  <c r="S89" i="19"/>
  <c r="X88" i="19"/>
  <c r="Y88" i="19"/>
  <c r="Q88" i="19"/>
  <c r="R88" i="19"/>
  <c r="Z88" i="19"/>
  <c r="AA88" i="19"/>
  <c r="AC88" i="19"/>
  <c r="AB88" i="19"/>
  <c r="S88" i="19"/>
  <c r="X87" i="19"/>
  <c r="Y87" i="19"/>
  <c r="Q87" i="19"/>
  <c r="R87" i="19"/>
  <c r="Z87" i="19"/>
  <c r="AA87" i="19"/>
  <c r="AC87" i="19"/>
  <c r="AB87" i="19"/>
  <c r="S87" i="19"/>
  <c r="X86" i="19"/>
  <c r="Y86" i="19"/>
  <c r="Q86" i="19"/>
  <c r="R86" i="19"/>
  <c r="Z86" i="19"/>
  <c r="AA86" i="19"/>
  <c r="AC86" i="19"/>
  <c r="AB86" i="19"/>
  <c r="S86" i="19"/>
  <c r="X85" i="19"/>
  <c r="Y85" i="19"/>
  <c r="Q85" i="19"/>
  <c r="R85" i="19"/>
  <c r="Z85" i="19"/>
  <c r="AA85" i="19"/>
  <c r="AC85" i="19"/>
  <c r="AB85" i="19"/>
  <c r="S85" i="19"/>
  <c r="X84" i="19"/>
  <c r="Y84" i="19"/>
  <c r="Q84" i="19"/>
  <c r="R84" i="19"/>
  <c r="Z84" i="19"/>
  <c r="AA84" i="19"/>
  <c r="AC84" i="19"/>
  <c r="AB84" i="19"/>
  <c r="S84" i="19"/>
  <c r="X83" i="19"/>
  <c r="Y83" i="19"/>
  <c r="Q83" i="19"/>
  <c r="R83" i="19"/>
  <c r="Z83" i="19"/>
  <c r="AA83" i="19"/>
  <c r="AC83" i="19"/>
  <c r="AB83" i="19"/>
  <c r="S83" i="19"/>
  <c r="X82" i="19"/>
  <c r="Y82" i="19"/>
  <c r="Q82" i="19"/>
  <c r="R82" i="19"/>
  <c r="Z82" i="19"/>
  <c r="AA82" i="19"/>
  <c r="AC82" i="19"/>
  <c r="AB82" i="19"/>
  <c r="S82" i="19"/>
  <c r="X81" i="19"/>
  <c r="Y81" i="19"/>
  <c r="Q81" i="19"/>
  <c r="R81" i="19"/>
  <c r="Z81" i="19"/>
  <c r="AA81" i="19"/>
  <c r="AC81" i="19"/>
  <c r="AB81" i="19"/>
  <c r="S81" i="19"/>
  <c r="X80" i="19"/>
  <c r="Y80" i="19"/>
  <c r="Q80" i="19"/>
  <c r="R80" i="19"/>
  <c r="Z80" i="19"/>
  <c r="AA80" i="19"/>
  <c r="AC80" i="19"/>
  <c r="AB80" i="19"/>
  <c r="S80" i="19"/>
  <c r="X79" i="19"/>
  <c r="Y79" i="19"/>
  <c r="Q79" i="19"/>
  <c r="R79" i="19"/>
  <c r="Z79" i="19"/>
  <c r="AA79" i="19"/>
  <c r="AC79" i="19"/>
  <c r="AB79" i="19"/>
  <c r="S79" i="19"/>
  <c r="X78" i="19"/>
  <c r="Y78" i="19"/>
  <c r="Q78" i="19"/>
  <c r="R78" i="19"/>
  <c r="Z78" i="19"/>
  <c r="AA78" i="19"/>
  <c r="AC78" i="19"/>
  <c r="AB78" i="19"/>
  <c r="S78" i="19"/>
  <c r="X77" i="19"/>
  <c r="Y77" i="19"/>
  <c r="Q77" i="19"/>
  <c r="R77" i="19"/>
  <c r="Z77" i="19"/>
  <c r="AA77" i="19"/>
  <c r="AC77" i="19"/>
  <c r="AB77" i="19"/>
  <c r="S77" i="19"/>
  <c r="X76" i="19"/>
  <c r="Y76" i="19"/>
  <c r="Q76" i="19"/>
  <c r="R76" i="19"/>
  <c r="Z76" i="19"/>
  <c r="AA76" i="19"/>
  <c r="AC76" i="19"/>
  <c r="AB76" i="19"/>
  <c r="S76" i="19"/>
  <c r="X75" i="19"/>
  <c r="Y75" i="19"/>
  <c r="Q75" i="19"/>
  <c r="R75" i="19"/>
  <c r="Z75" i="19"/>
  <c r="AA75" i="19"/>
  <c r="AC75" i="19"/>
  <c r="AB75" i="19"/>
  <c r="S75" i="19"/>
  <c r="X74" i="19"/>
  <c r="Y74" i="19"/>
  <c r="Q74" i="19"/>
  <c r="R74" i="19"/>
  <c r="Z74" i="19"/>
  <c r="AA74" i="19"/>
  <c r="AC74" i="19"/>
  <c r="AB74" i="19"/>
  <c r="S74" i="19"/>
  <c r="X73" i="19"/>
  <c r="Y73" i="19"/>
  <c r="Q73" i="19"/>
  <c r="R73" i="19"/>
  <c r="Z73" i="19"/>
  <c r="AA73" i="19"/>
  <c r="AC73" i="19"/>
  <c r="AB73" i="19"/>
  <c r="S73" i="19"/>
  <c r="X72" i="19"/>
  <c r="Y72" i="19"/>
  <c r="Q72" i="19"/>
  <c r="R72" i="19"/>
  <c r="Z72" i="19"/>
  <c r="AA72" i="19"/>
  <c r="AC72" i="19"/>
  <c r="AB72" i="19"/>
  <c r="S72" i="19"/>
  <c r="X71" i="19"/>
  <c r="Y71" i="19"/>
  <c r="Q71" i="19"/>
  <c r="R71" i="19"/>
  <c r="Z71" i="19"/>
  <c r="AA71" i="19"/>
  <c r="AC71" i="19"/>
  <c r="AB71" i="19"/>
  <c r="S71" i="19"/>
  <c r="X70" i="19"/>
  <c r="Y70" i="19"/>
  <c r="Q70" i="19"/>
  <c r="R70" i="19"/>
  <c r="Z70" i="19"/>
  <c r="AA70" i="19"/>
  <c r="AC70" i="19"/>
  <c r="AB70" i="19"/>
  <c r="S70" i="19"/>
  <c r="X69" i="19"/>
  <c r="Y69" i="19"/>
  <c r="Q69" i="19"/>
  <c r="R69" i="19"/>
  <c r="Z69" i="19"/>
  <c r="AA69" i="19"/>
  <c r="AC69" i="19"/>
  <c r="AB69" i="19"/>
  <c r="S69" i="19"/>
  <c r="X68" i="19"/>
  <c r="Y68" i="19"/>
  <c r="Q68" i="19"/>
  <c r="R68" i="19"/>
  <c r="Z68" i="19"/>
  <c r="AA68" i="19"/>
  <c r="AC68" i="19"/>
  <c r="AB68" i="19"/>
  <c r="S68" i="19"/>
  <c r="X67" i="19"/>
  <c r="Y67" i="19"/>
  <c r="Q67" i="19"/>
  <c r="R67" i="19"/>
  <c r="Z67" i="19"/>
  <c r="AA67" i="19"/>
  <c r="AC67" i="19"/>
  <c r="AB67" i="19"/>
  <c r="S67" i="19"/>
  <c r="X66" i="19"/>
  <c r="Y66" i="19"/>
  <c r="Q66" i="19"/>
  <c r="R66" i="19"/>
  <c r="Z66" i="19"/>
  <c r="AA66" i="19"/>
  <c r="AC66" i="19"/>
  <c r="AB66" i="19"/>
  <c r="S66" i="19"/>
  <c r="X65" i="19"/>
  <c r="Y65" i="19"/>
  <c r="Q65" i="19"/>
  <c r="R65" i="19"/>
  <c r="Z65" i="19"/>
  <c r="AA65" i="19"/>
  <c r="AC65" i="19"/>
  <c r="AB65" i="19"/>
  <c r="S65" i="19"/>
  <c r="X64" i="19"/>
  <c r="Y64" i="19"/>
  <c r="Q64" i="19"/>
  <c r="R64" i="19"/>
  <c r="Z64" i="19"/>
  <c r="AA64" i="19"/>
  <c r="AC64" i="19"/>
  <c r="AB64" i="19"/>
  <c r="S64" i="19"/>
  <c r="X63" i="19"/>
  <c r="Y63" i="19"/>
  <c r="Q63" i="19"/>
  <c r="R63" i="19"/>
  <c r="Z63" i="19"/>
  <c r="AA63" i="19"/>
  <c r="AC63" i="19"/>
  <c r="AB63" i="19"/>
  <c r="S63" i="19"/>
  <c r="X62" i="19"/>
  <c r="Y62" i="19"/>
  <c r="X61" i="19"/>
  <c r="Y61" i="19"/>
  <c r="Q61" i="19"/>
  <c r="R61" i="19" s="1"/>
  <c r="Z61" i="19" s="1"/>
  <c r="X60" i="19"/>
  <c r="Y60" i="19"/>
  <c r="X59" i="19"/>
  <c r="Y59" i="19"/>
  <c r="X58" i="19"/>
  <c r="Y58" i="19"/>
  <c r="Q58" i="19"/>
  <c r="R58" i="19" s="1"/>
  <c r="X57" i="19"/>
  <c r="Y57" i="19"/>
  <c r="X56" i="19"/>
  <c r="Y56" i="19"/>
  <c r="Q56" i="19"/>
  <c r="R56" i="19" s="1"/>
  <c r="X55" i="19"/>
  <c r="Y55" i="19"/>
  <c r="X54" i="19"/>
  <c r="Y54" i="19"/>
  <c r="X53" i="19"/>
  <c r="Y53" i="19"/>
  <c r="X52" i="19"/>
  <c r="Y52" i="19"/>
  <c r="Q52" i="19"/>
  <c r="R52" i="19" s="1"/>
  <c r="X51" i="19"/>
  <c r="Y51" i="19"/>
  <c r="X50" i="19"/>
  <c r="Y50" i="19"/>
  <c r="Q50" i="19"/>
  <c r="R50" i="19" s="1"/>
  <c r="Z50" i="19" s="1"/>
  <c r="X49" i="19"/>
  <c r="Y49" i="19"/>
  <c r="Q49" i="19"/>
  <c r="R49" i="19" s="1"/>
  <c r="X48" i="19"/>
  <c r="Y48" i="19"/>
  <c r="X47" i="19"/>
  <c r="Y47" i="19"/>
  <c r="X46" i="19"/>
  <c r="Y46" i="19"/>
  <c r="X45" i="19"/>
  <c r="Y45" i="19"/>
  <c r="X44" i="19"/>
  <c r="Y44" i="19"/>
  <c r="Q44" i="19"/>
  <c r="R44" i="19" s="1"/>
  <c r="X43" i="19"/>
  <c r="Y43" i="19"/>
  <c r="X42" i="19"/>
  <c r="Y42" i="19"/>
  <c r="X41" i="19"/>
  <c r="Y41" i="19"/>
  <c r="Q41" i="19"/>
  <c r="R41" i="19" s="1"/>
  <c r="X40" i="19"/>
  <c r="Y40" i="19"/>
  <c r="X39" i="19"/>
  <c r="Y39" i="19"/>
  <c r="Q39" i="19"/>
  <c r="R39" i="19" s="1"/>
  <c r="Z39" i="19" s="1"/>
  <c r="X38" i="19"/>
  <c r="Y38" i="19"/>
  <c r="X37" i="19"/>
  <c r="Y37" i="19"/>
  <c r="X36" i="19"/>
  <c r="Y36" i="19"/>
  <c r="X35" i="19"/>
  <c r="Y35" i="19"/>
  <c r="X34" i="19"/>
  <c r="Y34" i="19"/>
  <c r="X33" i="19"/>
  <c r="Y33" i="19"/>
  <c r="Q33" i="19"/>
  <c r="R33" i="19" s="1"/>
  <c r="X32" i="19"/>
  <c r="Y32" i="19"/>
  <c r="X31" i="19"/>
  <c r="Y31" i="19"/>
  <c r="Q31" i="19"/>
  <c r="R31" i="19" s="1"/>
  <c r="X30" i="19"/>
  <c r="Y30" i="19"/>
  <c r="Q30" i="19"/>
  <c r="R30" i="19" s="1"/>
  <c r="X29" i="19"/>
  <c r="Y29" i="19"/>
  <c r="Q29" i="19"/>
  <c r="R29" i="19"/>
  <c r="Z29" i="19"/>
  <c r="AA29" i="19"/>
  <c r="AC29" i="19"/>
  <c r="AB29" i="19"/>
  <c r="S29" i="19"/>
  <c r="X28" i="19"/>
  <c r="Y28" i="19"/>
  <c r="Q28" i="19"/>
  <c r="R28" i="19"/>
  <c r="Z28" i="19"/>
  <c r="AA28" i="19"/>
  <c r="AC28" i="19"/>
  <c r="AB28" i="19"/>
  <c r="S28" i="19"/>
  <c r="X27" i="19"/>
  <c r="Y27" i="19"/>
  <c r="Q27" i="19"/>
  <c r="R27" i="19"/>
  <c r="Z27" i="19"/>
  <c r="AA27" i="19"/>
  <c r="AC27" i="19"/>
  <c r="AB27" i="19"/>
  <c r="S27" i="19"/>
  <c r="X26" i="19"/>
  <c r="Y26" i="19"/>
  <c r="Q26" i="19"/>
  <c r="R26" i="19"/>
  <c r="Z26" i="19"/>
  <c r="AA26" i="19"/>
  <c r="AC26" i="19"/>
  <c r="AB26" i="19"/>
  <c r="S26" i="19"/>
  <c r="X25" i="19"/>
  <c r="Y25" i="19"/>
  <c r="Q25" i="19"/>
  <c r="R25" i="19"/>
  <c r="Z25" i="19"/>
  <c r="AA25" i="19"/>
  <c r="AC25" i="19"/>
  <c r="AB25" i="19"/>
  <c r="S25" i="19"/>
  <c r="X24" i="19"/>
  <c r="Y24" i="19"/>
  <c r="Q24" i="19"/>
  <c r="R24" i="19"/>
  <c r="Z24" i="19"/>
  <c r="AA24" i="19"/>
  <c r="AC24" i="19"/>
  <c r="AB24" i="19"/>
  <c r="S24" i="19"/>
  <c r="X23" i="19"/>
  <c r="Y23" i="19"/>
  <c r="Q23" i="19"/>
  <c r="R23" i="19"/>
  <c r="Z23" i="19"/>
  <c r="AA23" i="19"/>
  <c r="AC23" i="19"/>
  <c r="AB23" i="19"/>
  <c r="S23" i="19"/>
  <c r="X22" i="19"/>
  <c r="Y22" i="19"/>
  <c r="Q22" i="19"/>
  <c r="R22" i="19"/>
  <c r="Z22" i="19"/>
  <c r="AA22" i="19"/>
  <c r="AC22" i="19"/>
  <c r="AB22" i="19"/>
  <c r="S22" i="19"/>
  <c r="X21" i="19"/>
  <c r="Y21" i="19"/>
  <c r="Q21" i="19"/>
  <c r="R21" i="19"/>
  <c r="Z21" i="19"/>
  <c r="AA21" i="19"/>
  <c r="AC21" i="19"/>
  <c r="AB21" i="19"/>
  <c r="S21" i="19"/>
  <c r="X20" i="19"/>
  <c r="Y20" i="19"/>
  <c r="Q20" i="19"/>
  <c r="R20" i="19"/>
  <c r="Z20" i="19"/>
  <c r="AA20" i="19"/>
  <c r="AC20" i="19"/>
  <c r="AB20" i="19"/>
  <c r="S20" i="19"/>
  <c r="X19" i="19"/>
  <c r="Y19" i="19"/>
  <c r="Q19" i="19"/>
  <c r="R19" i="19"/>
  <c r="Z19" i="19"/>
  <c r="AA19" i="19"/>
  <c r="AC19" i="19"/>
  <c r="AB19" i="19"/>
  <c r="S19" i="19"/>
  <c r="X18" i="19"/>
  <c r="Y18" i="19"/>
  <c r="Q18" i="19"/>
  <c r="R18" i="19"/>
  <c r="Z18" i="19"/>
  <c r="AA18" i="19"/>
  <c r="AC18" i="19"/>
  <c r="AB18" i="19"/>
  <c r="S18" i="19"/>
  <c r="X17" i="19"/>
  <c r="Y17" i="19"/>
  <c r="Q17" i="19"/>
  <c r="R17" i="19"/>
  <c r="Z17" i="19"/>
  <c r="AA17" i="19"/>
  <c r="AC17" i="19"/>
  <c r="AB17" i="19"/>
  <c r="S17" i="19"/>
  <c r="X16" i="19"/>
  <c r="Y16" i="19"/>
  <c r="Q16" i="19"/>
  <c r="R16" i="19"/>
  <c r="Z16" i="19"/>
  <c r="AA16" i="19"/>
  <c r="AC16" i="19"/>
  <c r="AB16" i="19"/>
  <c r="S16" i="19"/>
  <c r="X15" i="19"/>
  <c r="Y15" i="19"/>
  <c r="Q15" i="19"/>
  <c r="R15" i="19"/>
  <c r="Z15" i="19"/>
  <c r="AA15" i="19"/>
  <c r="AC15" i="19"/>
  <c r="AB15" i="19"/>
  <c r="S15" i="19"/>
  <c r="X14" i="19"/>
  <c r="Y14" i="19"/>
  <c r="Q14" i="19"/>
  <c r="R14" i="19"/>
  <c r="Z14" i="19"/>
  <c r="AA14" i="19"/>
  <c r="AC14" i="19"/>
  <c r="AB14" i="19"/>
  <c r="S14" i="19"/>
  <c r="X13" i="19"/>
  <c r="Y13" i="19"/>
  <c r="Q13" i="19"/>
  <c r="R13" i="19"/>
  <c r="Z13" i="19"/>
  <c r="AA13" i="19"/>
  <c r="AC13" i="19"/>
  <c r="AB13" i="19"/>
  <c r="S13" i="19"/>
  <c r="X12" i="19"/>
  <c r="Y12" i="19"/>
  <c r="Q12" i="19"/>
  <c r="R12" i="19"/>
  <c r="Z12" i="19"/>
  <c r="AA12" i="19"/>
  <c r="AC12" i="19"/>
  <c r="AB12" i="19"/>
  <c r="S12" i="19"/>
  <c r="X11" i="19"/>
  <c r="Y11" i="19"/>
  <c r="Q11" i="19"/>
  <c r="R11" i="19"/>
  <c r="Z11" i="19"/>
  <c r="AA11" i="19"/>
  <c r="AC11" i="19"/>
  <c r="AB11" i="19"/>
  <c r="S11" i="19"/>
  <c r="X10" i="19"/>
  <c r="Y10" i="19"/>
  <c r="Q10" i="19"/>
  <c r="R10" i="19"/>
  <c r="Z10" i="19"/>
  <c r="AA10" i="19"/>
  <c r="AC10" i="19"/>
  <c r="AB10" i="19"/>
  <c r="S10" i="19"/>
  <c r="X9" i="19"/>
  <c r="Y9" i="19"/>
  <c r="Q9" i="19"/>
  <c r="R9" i="19"/>
  <c r="Z9" i="19"/>
  <c r="AA9" i="19"/>
  <c r="AC9" i="19"/>
  <c r="AB9" i="19"/>
  <c r="S9" i="19"/>
  <c r="X8" i="19"/>
  <c r="Y8" i="19"/>
  <c r="Q8" i="19"/>
  <c r="R8" i="19"/>
  <c r="Z8" i="19"/>
  <c r="AA8" i="19"/>
  <c r="AC8" i="19"/>
  <c r="AB8" i="19"/>
  <c r="S8" i="19"/>
  <c r="Z87" i="12"/>
  <c r="Z86" i="12"/>
  <c r="Z85" i="12"/>
  <c r="Z84" i="12"/>
  <c r="Z83" i="12"/>
  <c r="Z82" i="12"/>
  <c r="Z81" i="12"/>
  <c r="Z80" i="12"/>
  <c r="Z79" i="12"/>
  <c r="Z78" i="12"/>
  <c r="Z77" i="12"/>
  <c r="AA76" i="12"/>
  <c r="AC76" i="12"/>
  <c r="Z76" i="12"/>
  <c r="AB76" i="12"/>
  <c r="AA75" i="12"/>
  <c r="AC75" i="12"/>
  <c r="Z75" i="12"/>
  <c r="AB75" i="12"/>
  <c r="AA74" i="12"/>
  <c r="AC74" i="12"/>
  <c r="Z74" i="12"/>
  <c r="AB74" i="12"/>
  <c r="AA73" i="12"/>
  <c r="AC73" i="12"/>
  <c r="Z73" i="12"/>
  <c r="AB73" i="12"/>
  <c r="AA72" i="12"/>
  <c r="AC72" i="12"/>
  <c r="Z72" i="12"/>
  <c r="AB72" i="12"/>
  <c r="AA71" i="12"/>
  <c r="AC71" i="12"/>
  <c r="Z71" i="12"/>
  <c r="AB71" i="12"/>
  <c r="AA70" i="12"/>
  <c r="AC70" i="12"/>
  <c r="Z70" i="12"/>
  <c r="AB70" i="12"/>
  <c r="Z69" i="12"/>
  <c r="AB69" i="12"/>
  <c r="AA68" i="12"/>
  <c r="AC68" i="12"/>
  <c r="Z68" i="12"/>
  <c r="AB68" i="12"/>
  <c r="Z67" i="12"/>
  <c r="AB67" i="12"/>
  <c r="AA66" i="12"/>
  <c r="AC66" i="12"/>
  <c r="Z66" i="12"/>
  <c r="AB66" i="12"/>
  <c r="Z65" i="12"/>
  <c r="AB65" i="12"/>
  <c r="AA64" i="12"/>
  <c r="AC64" i="12"/>
  <c r="Z64" i="12"/>
  <c r="AB64" i="12"/>
  <c r="Z63" i="12"/>
  <c r="AB63" i="12"/>
  <c r="AA62" i="12"/>
  <c r="AC62" i="12"/>
  <c r="Z62" i="12"/>
  <c r="AB62" i="12"/>
  <c r="Z61" i="12"/>
  <c r="AB61" i="12"/>
  <c r="AA60" i="12"/>
  <c r="AC60" i="12"/>
  <c r="Z60" i="12"/>
  <c r="AB60" i="12"/>
  <c r="Z59" i="12"/>
  <c r="AB59" i="12"/>
  <c r="AA58" i="12"/>
  <c r="AC58" i="12"/>
  <c r="Z58" i="12"/>
  <c r="AB58" i="12"/>
  <c r="Z57" i="12"/>
  <c r="AB57" i="12"/>
  <c r="Z47" i="12"/>
  <c r="AB47" i="12"/>
  <c r="Z37" i="12"/>
  <c r="AB37" i="12"/>
  <c r="Z27" i="12"/>
  <c r="AB27" i="12"/>
  <c r="AA26" i="12"/>
  <c r="AC26" i="12"/>
  <c r="Z26" i="12"/>
  <c r="AB26" i="12"/>
  <c r="Z25" i="12"/>
  <c r="AB25" i="12"/>
  <c r="AA24" i="12"/>
  <c r="AC24" i="12"/>
  <c r="Z24" i="12"/>
  <c r="AB24" i="12"/>
  <c r="Z23" i="12"/>
  <c r="AB23" i="12"/>
  <c r="AA22" i="12"/>
  <c r="AC22" i="12"/>
  <c r="Z22" i="12"/>
  <c r="AB22" i="12"/>
  <c r="Z21" i="12"/>
  <c r="AB21" i="12"/>
  <c r="AA20" i="12"/>
  <c r="AC20" i="12"/>
  <c r="Z20" i="12"/>
  <c r="AB20" i="12"/>
  <c r="Z19" i="12"/>
  <c r="AB19" i="12"/>
  <c r="AA18" i="12"/>
  <c r="AC18" i="12"/>
  <c r="Z18" i="12"/>
  <c r="AB18" i="12"/>
  <c r="Z17" i="12"/>
  <c r="AB17" i="12"/>
  <c r="AA16" i="12"/>
  <c r="AC16" i="12"/>
  <c r="Z16" i="12"/>
  <c r="AB16" i="12"/>
  <c r="Z15" i="12"/>
  <c r="AB15" i="12"/>
  <c r="AA14" i="12"/>
  <c r="AC14" i="12"/>
  <c r="Z14" i="12"/>
  <c r="AB14" i="12"/>
  <c r="Z13" i="12"/>
  <c r="AB13" i="12"/>
  <c r="AA12" i="12"/>
  <c r="AC12" i="12"/>
  <c r="Z12" i="12"/>
  <c r="AB12" i="12"/>
  <c r="Z11" i="12"/>
  <c r="AB11" i="12"/>
  <c r="AA10" i="12"/>
  <c r="AC10" i="12"/>
  <c r="Z10" i="12"/>
  <c r="AB10" i="12"/>
  <c r="Z9" i="12"/>
  <c r="AB9" i="12"/>
  <c r="Z8" i="12"/>
  <c r="AB8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9" i="12"/>
  <c r="X10" i="12"/>
  <c r="X8" i="12"/>
  <c r="P17" i="12"/>
  <c r="P27" i="12"/>
  <c r="P37" i="12"/>
  <c r="P47" i="12"/>
  <c r="P57" i="12"/>
  <c r="P67" i="12"/>
  <c r="P77" i="12"/>
  <c r="P87" i="12"/>
  <c r="O17" i="12"/>
  <c r="O18" i="12"/>
  <c r="O27" i="12"/>
  <c r="O28" i="12"/>
  <c r="O34" i="12"/>
  <c r="O37" i="12"/>
  <c r="O38" i="12"/>
  <c r="O44" i="12"/>
  <c r="O47" i="12"/>
  <c r="O54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" i="17"/>
  <c r="N17" i="12"/>
  <c r="N18" i="12"/>
  <c r="N27" i="12"/>
  <c r="N28" i="12"/>
  <c r="N34" i="12"/>
  <c r="N37" i="12"/>
  <c r="N38" i="12"/>
  <c r="N44" i="12"/>
  <c r="N47" i="12"/>
  <c r="N54" i="12"/>
  <c r="N57" i="12"/>
  <c r="N64" i="12"/>
  <c r="N67" i="12"/>
  <c r="N74" i="12"/>
  <c r="N77" i="12"/>
  <c r="N84" i="12"/>
  <c r="N87" i="12"/>
  <c r="N8" i="17"/>
  <c r="M17" i="12"/>
  <c r="M27" i="12"/>
  <c r="M34" i="12"/>
  <c r="M37" i="12"/>
  <c r="M44" i="12"/>
  <c r="M47" i="12"/>
  <c r="M54" i="12"/>
  <c r="M57" i="12"/>
  <c r="M67" i="12"/>
  <c r="M77" i="12"/>
  <c r="M87" i="12"/>
  <c r="M8" i="17"/>
  <c r="K17" i="12"/>
  <c r="K27" i="12"/>
  <c r="K37" i="12"/>
  <c r="K47" i="12"/>
  <c r="K57" i="12"/>
  <c r="K67" i="12"/>
  <c r="K77" i="12"/>
  <c r="K87" i="12"/>
  <c r="J17" i="12"/>
  <c r="J18" i="12"/>
  <c r="J27" i="12"/>
  <c r="J28" i="12"/>
  <c r="J34" i="12"/>
  <c r="J37" i="12"/>
  <c r="J38" i="12"/>
  <c r="J44" i="12"/>
  <c r="J47" i="12"/>
  <c r="J54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I17" i="12"/>
  <c r="I18" i="12"/>
  <c r="I27" i="12"/>
  <c r="I28" i="12"/>
  <c r="I34" i="12"/>
  <c r="I37" i="12"/>
  <c r="I38" i="12"/>
  <c r="I44" i="12"/>
  <c r="I47" i="12"/>
  <c r="I54" i="12"/>
  <c r="I57" i="12"/>
  <c r="I64" i="12"/>
  <c r="I67" i="12"/>
  <c r="I74" i="12"/>
  <c r="I77" i="12"/>
  <c r="I84" i="12"/>
  <c r="I87" i="12"/>
  <c r="H17" i="12"/>
  <c r="H27" i="12"/>
  <c r="H34" i="12"/>
  <c r="H37" i="12"/>
  <c r="H44" i="12"/>
  <c r="H47" i="12"/>
  <c r="H54" i="12"/>
  <c r="H57" i="12"/>
  <c r="H67" i="12"/>
  <c r="H77" i="12"/>
  <c r="H87" i="12"/>
  <c r="F8" i="17"/>
  <c r="E9" i="12"/>
  <c r="E10" i="12"/>
  <c r="E11" i="12"/>
  <c r="H11" i="12"/>
  <c r="E12" i="12"/>
  <c r="F12" i="12"/>
  <c r="E13" i="12"/>
  <c r="E14" i="12"/>
  <c r="F14" i="12"/>
  <c r="E15" i="12"/>
  <c r="H15" i="12"/>
  <c r="E16" i="12"/>
  <c r="G16" i="12"/>
  <c r="E17" i="12"/>
  <c r="E18" i="12"/>
  <c r="E19" i="12"/>
  <c r="I19" i="12"/>
  <c r="E20" i="12"/>
  <c r="F20" i="12"/>
  <c r="E21" i="12"/>
  <c r="E22" i="12"/>
  <c r="F22" i="12"/>
  <c r="E23" i="12"/>
  <c r="G23" i="12"/>
  <c r="E24" i="12"/>
  <c r="F24" i="12"/>
  <c r="E25" i="12"/>
  <c r="E26" i="12"/>
  <c r="E27" i="12"/>
  <c r="G27" i="12"/>
  <c r="E28" i="12"/>
  <c r="F28" i="12"/>
  <c r="E29" i="12"/>
  <c r="E30" i="12"/>
  <c r="F30" i="12"/>
  <c r="E31" i="12"/>
  <c r="E32" i="12"/>
  <c r="F32" i="12"/>
  <c r="E33" i="12"/>
  <c r="E34" i="12"/>
  <c r="E35" i="12"/>
  <c r="E36" i="12"/>
  <c r="F36" i="12"/>
  <c r="E37" i="12"/>
  <c r="E38" i="12"/>
  <c r="F38" i="12"/>
  <c r="E39" i="12"/>
  <c r="E40" i="12"/>
  <c r="F40" i="12"/>
  <c r="E41" i="12"/>
  <c r="E42" i="12"/>
  <c r="E43" i="12"/>
  <c r="F43" i="12"/>
  <c r="E44" i="12"/>
  <c r="K44" i="12"/>
  <c r="E45" i="12"/>
  <c r="E46" i="12"/>
  <c r="F46" i="12"/>
  <c r="E47" i="12"/>
  <c r="F47" i="12"/>
  <c r="L47" i="12"/>
  <c r="E48" i="12"/>
  <c r="G48" i="12"/>
  <c r="Q48" i="12" s="1"/>
  <c r="E49" i="12"/>
  <c r="E50" i="12"/>
  <c r="E51" i="12"/>
  <c r="E52" i="12"/>
  <c r="G52" i="12"/>
  <c r="R52" i="12" s="1"/>
  <c r="E53" i="12"/>
  <c r="E54" i="12"/>
  <c r="F54" i="12"/>
  <c r="E55" i="12"/>
  <c r="E56" i="12"/>
  <c r="F56" i="12"/>
  <c r="E57" i="12"/>
  <c r="E58" i="12"/>
  <c r="E59" i="12"/>
  <c r="F59" i="12"/>
  <c r="E60" i="12"/>
  <c r="G60" i="12"/>
  <c r="E61" i="12"/>
  <c r="E62" i="12"/>
  <c r="G62" i="12"/>
  <c r="E63" i="12"/>
  <c r="E64" i="12"/>
  <c r="K64" i="12"/>
  <c r="E65" i="12"/>
  <c r="E66" i="12"/>
  <c r="E67" i="12"/>
  <c r="G67" i="12"/>
  <c r="E68" i="12"/>
  <c r="F68" i="12"/>
  <c r="E69" i="12"/>
  <c r="E70" i="12"/>
  <c r="F70" i="12"/>
  <c r="E71" i="12"/>
  <c r="H71" i="12"/>
  <c r="E72" i="12"/>
  <c r="G72" i="12"/>
  <c r="E73" i="12"/>
  <c r="E74" i="12"/>
  <c r="E75" i="12"/>
  <c r="E76" i="12"/>
  <c r="G76" i="12"/>
  <c r="E77" i="12"/>
  <c r="E78" i="12"/>
  <c r="G78" i="12"/>
  <c r="E79" i="12"/>
  <c r="E80" i="12"/>
  <c r="G80" i="12"/>
  <c r="E81" i="12"/>
  <c r="E82" i="12"/>
  <c r="E83" i="12"/>
  <c r="H83" i="12"/>
  <c r="E84" i="12"/>
  <c r="K84" i="12"/>
  <c r="E85" i="12"/>
  <c r="E86" i="12"/>
  <c r="F86" i="12"/>
  <c r="E87" i="12"/>
  <c r="G87" i="12"/>
  <c r="E8" i="12"/>
  <c r="F8" i="12"/>
  <c r="P17" i="17"/>
  <c r="P28" i="17"/>
  <c r="P39" i="17"/>
  <c r="P50" i="17"/>
  <c r="P61" i="17"/>
  <c r="P72" i="17"/>
  <c r="P83" i="17"/>
  <c r="P94" i="17"/>
  <c r="O17" i="17"/>
  <c r="O28" i="17"/>
  <c r="O39" i="17"/>
  <c r="O50" i="17"/>
  <c r="O61" i="17"/>
  <c r="O72" i="17"/>
  <c r="O83" i="17"/>
  <c r="O94" i="17"/>
  <c r="N17" i="17"/>
  <c r="N28" i="17"/>
  <c r="N39" i="17"/>
  <c r="N50" i="17"/>
  <c r="N61" i="17"/>
  <c r="N72" i="17"/>
  <c r="N83" i="17"/>
  <c r="N94" i="17"/>
  <c r="M17" i="17"/>
  <c r="M28" i="17"/>
  <c r="M39" i="17"/>
  <c r="M50" i="17"/>
  <c r="M61" i="17"/>
  <c r="M72" i="17"/>
  <c r="M83" i="17"/>
  <c r="M94" i="17"/>
  <c r="K17" i="17"/>
  <c r="K28" i="17"/>
  <c r="K39" i="17"/>
  <c r="K50" i="17"/>
  <c r="K61" i="17"/>
  <c r="K72" i="17"/>
  <c r="K83" i="17"/>
  <c r="K94" i="17"/>
  <c r="J17" i="17"/>
  <c r="J28" i="17"/>
  <c r="J39" i="17"/>
  <c r="J50" i="17"/>
  <c r="J61" i="17"/>
  <c r="J72" i="17"/>
  <c r="J83" i="17"/>
  <c r="J94" i="17"/>
  <c r="I17" i="17"/>
  <c r="I28" i="17"/>
  <c r="I39" i="17"/>
  <c r="I50" i="17"/>
  <c r="I61" i="17"/>
  <c r="I72" i="17"/>
  <c r="I83" i="17"/>
  <c r="I94" i="17"/>
  <c r="H17" i="17"/>
  <c r="H28" i="17"/>
  <c r="H39" i="17"/>
  <c r="H50" i="17"/>
  <c r="H61" i="17"/>
  <c r="H72" i="17"/>
  <c r="H83" i="17"/>
  <c r="H94" i="17"/>
  <c r="E9" i="17"/>
  <c r="J9" i="17"/>
  <c r="E10" i="17"/>
  <c r="E11" i="17"/>
  <c r="I11" i="17"/>
  <c r="E12" i="17"/>
  <c r="E13" i="17"/>
  <c r="F13" i="17"/>
  <c r="E14" i="17"/>
  <c r="E15" i="17"/>
  <c r="F15" i="17"/>
  <c r="E16" i="17"/>
  <c r="E17" i="17"/>
  <c r="G17" i="17"/>
  <c r="E18" i="17"/>
  <c r="H18" i="17"/>
  <c r="E19" i="17"/>
  <c r="F19" i="17"/>
  <c r="E20" i="17"/>
  <c r="E21" i="17"/>
  <c r="F21" i="17"/>
  <c r="E22" i="17"/>
  <c r="G22" i="17"/>
  <c r="E23" i="17"/>
  <c r="G23" i="17"/>
  <c r="E24" i="17"/>
  <c r="E25" i="17"/>
  <c r="G25" i="17"/>
  <c r="E26" i="17"/>
  <c r="E27" i="17"/>
  <c r="F27" i="17"/>
  <c r="E28" i="17"/>
  <c r="G28" i="17"/>
  <c r="E29" i="17"/>
  <c r="F29" i="17"/>
  <c r="E30" i="17"/>
  <c r="H30" i="17"/>
  <c r="E31" i="17"/>
  <c r="G31" i="17"/>
  <c r="Q31" i="17" s="1"/>
  <c r="R31" i="17" s="1"/>
  <c r="E32" i="17"/>
  <c r="E33" i="17"/>
  <c r="G33" i="17"/>
  <c r="E34" i="17"/>
  <c r="E35" i="17"/>
  <c r="E36" i="17"/>
  <c r="E37" i="17"/>
  <c r="F37" i="17"/>
  <c r="E38" i="17"/>
  <c r="E39" i="17"/>
  <c r="G39" i="17"/>
  <c r="E40" i="17"/>
  <c r="E41" i="17"/>
  <c r="G41" i="17"/>
  <c r="E42" i="17"/>
  <c r="E43" i="17"/>
  <c r="E44" i="17"/>
  <c r="E45" i="17"/>
  <c r="F45" i="17"/>
  <c r="E46" i="17"/>
  <c r="E47" i="17"/>
  <c r="G47" i="17"/>
  <c r="E48" i="17"/>
  <c r="E49" i="17"/>
  <c r="G49" i="17"/>
  <c r="E50" i="17"/>
  <c r="G50" i="17"/>
  <c r="E51" i="17"/>
  <c r="H51" i="17"/>
  <c r="E52" i="17"/>
  <c r="E53" i="17"/>
  <c r="F53" i="17"/>
  <c r="E54" i="17"/>
  <c r="E55" i="17"/>
  <c r="G55" i="17"/>
  <c r="E56" i="17"/>
  <c r="E57" i="17"/>
  <c r="G57" i="17"/>
  <c r="E58" i="17"/>
  <c r="E59" i="17"/>
  <c r="F59" i="17"/>
  <c r="E60" i="17"/>
  <c r="E61" i="17"/>
  <c r="F61" i="17"/>
  <c r="L61" i="17"/>
  <c r="E62" i="17"/>
  <c r="E63" i="17"/>
  <c r="F63" i="17"/>
  <c r="E64" i="17"/>
  <c r="E65" i="17"/>
  <c r="G65" i="17"/>
  <c r="E66" i="17"/>
  <c r="H66" i="17"/>
  <c r="E67" i="17"/>
  <c r="J67" i="17"/>
  <c r="E68" i="17"/>
  <c r="E69" i="17"/>
  <c r="F69" i="17"/>
  <c r="E70" i="17"/>
  <c r="E71" i="17"/>
  <c r="F71" i="17"/>
  <c r="E72" i="17"/>
  <c r="G72" i="17"/>
  <c r="E73" i="17"/>
  <c r="G73" i="17"/>
  <c r="E74" i="17"/>
  <c r="E75" i="17"/>
  <c r="G75" i="17"/>
  <c r="E76" i="17"/>
  <c r="E77" i="17"/>
  <c r="F77" i="17"/>
  <c r="E78" i="17"/>
  <c r="E79" i="17"/>
  <c r="J79" i="17"/>
  <c r="E80" i="17"/>
  <c r="E81" i="17"/>
  <c r="G81" i="17"/>
  <c r="E82" i="17"/>
  <c r="H82" i="17"/>
  <c r="E83" i="17"/>
  <c r="G83" i="17"/>
  <c r="E84" i="17"/>
  <c r="E85" i="17"/>
  <c r="G85" i="17"/>
  <c r="E86" i="17"/>
  <c r="E87" i="17"/>
  <c r="E88" i="17"/>
  <c r="E89" i="17"/>
  <c r="G89" i="17"/>
  <c r="E90" i="17"/>
  <c r="H90" i="17"/>
  <c r="E91" i="17"/>
  <c r="E92" i="17"/>
  <c r="I92" i="17"/>
  <c r="E93" i="17"/>
  <c r="G93" i="17"/>
  <c r="E94" i="17"/>
  <c r="G94" i="17"/>
  <c r="E95" i="17"/>
  <c r="E8" i="17"/>
  <c r="AA84" i="12"/>
  <c r="AC84" i="12"/>
  <c r="AB84" i="12"/>
  <c r="AB77" i="12"/>
  <c r="AA77" i="12"/>
  <c r="AC77" i="12"/>
  <c r="AB81" i="12"/>
  <c r="AA81" i="12"/>
  <c r="AC81" i="12"/>
  <c r="AB85" i="12"/>
  <c r="AA85" i="12"/>
  <c r="AC85" i="12"/>
  <c r="AA80" i="12"/>
  <c r="AC80" i="12"/>
  <c r="AB80" i="12"/>
  <c r="AA9" i="12"/>
  <c r="AC9" i="12"/>
  <c r="AA11" i="12"/>
  <c r="AC11" i="12"/>
  <c r="AA13" i="12"/>
  <c r="AC13" i="12"/>
  <c r="AA15" i="12"/>
  <c r="AC15" i="12"/>
  <c r="AA17" i="12"/>
  <c r="AC17" i="12"/>
  <c r="AA19" i="12"/>
  <c r="AC19" i="12"/>
  <c r="AA21" i="12"/>
  <c r="AC21" i="12"/>
  <c r="AA23" i="12"/>
  <c r="AC23" i="12"/>
  <c r="AA25" i="12"/>
  <c r="AC25" i="12"/>
  <c r="AA27" i="12"/>
  <c r="AC27" i="12"/>
  <c r="AA37" i="12"/>
  <c r="AC37" i="12"/>
  <c r="AA47" i="12"/>
  <c r="AC47" i="12"/>
  <c r="AA57" i="12"/>
  <c r="AC57" i="12"/>
  <c r="AA59" i="12"/>
  <c r="AC59" i="12"/>
  <c r="AA61" i="12"/>
  <c r="AC61" i="12"/>
  <c r="AA63" i="12"/>
  <c r="AC63" i="12"/>
  <c r="AA65" i="12"/>
  <c r="AC65" i="12"/>
  <c r="AA67" i="12"/>
  <c r="AC67" i="12"/>
  <c r="AA69" i="12"/>
  <c r="AC69" i="12"/>
  <c r="AA78" i="12"/>
  <c r="AC78" i="12"/>
  <c r="AB78" i="12"/>
  <c r="AA82" i="12"/>
  <c r="AC82" i="12"/>
  <c r="AB82" i="12"/>
  <c r="AA86" i="12"/>
  <c r="AC86" i="12"/>
  <c r="AB86" i="12"/>
  <c r="AB79" i="12"/>
  <c r="AA79" i="12"/>
  <c r="AC79" i="12"/>
  <c r="AB83" i="12"/>
  <c r="AA83" i="12"/>
  <c r="AC83" i="12"/>
  <c r="AB87" i="12"/>
  <c r="AA87" i="12"/>
  <c r="AC87" i="12"/>
  <c r="AA8" i="12"/>
  <c r="AC8" i="12"/>
  <c r="G40" i="12"/>
  <c r="R40" i="12" s="1"/>
  <c r="Z40" i="12" s="1"/>
  <c r="F72" i="12"/>
  <c r="P72" i="12"/>
  <c r="F31" i="12"/>
  <c r="G8" i="12"/>
  <c r="G28" i="12"/>
  <c r="F16" i="12"/>
  <c r="P16" i="12"/>
  <c r="F60" i="12"/>
  <c r="L60" i="12"/>
  <c r="F27" i="12"/>
  <c r="L27" i="12"/>
  <c r="Q27" i="12"/>
  <c r="G20" i="12"/>
  <c r="F52" i="12"/>
  <c r="L52" i="12"/>
  <c r="F23" i="12"/>
  <c r="G56" i="12"/>
  <c r="Q56" i="12" s="1"/>
  <c r="G12" i="12"/>
  <c r="F84" i="12"/>
  <c r="P84" i="12"/>
  <c r="F48" i="12"/>
  <c r="F15" i="12"/>
  <c r="G84" i="12"/>
  <c r="G68" i="12"/>
  <c r="G36" i="12"/>
  <c r="G19" i="12"/>
  <c r="G11" i="12"/>
  <c r="H23" i="12"/>
  <c r="K12" i="12"/>
  <c r="F80" i="12"/>
  <c r="F44" i="12"/>
  <c r="L44" i="12"/>
  <c r="G64" i="12"/>
  <c r="G32" i="12"/>
  <c r="G24" i="12"/>
  <c r="F76" i="12"/>
  <c r="P76" i="12"/>
  <c r="F64" i="12"/>
  <c r="F19" i="12"/>
  <c r="F11" i="12"/>
  <c r="G44" i="12"/>
  <c r="G31" i="12"/>
  <c r="G15" i="12"/>
  <c r="L46" i="12"/>
  <c r="L14" i="12"/>
  <c r="P14" i="12"/>
  <c r="O14" i="12"/>
  <c r="M14" i="12"/>
  <c r="N14" i="12"/>
  <c r="L30" i="12"/>
  <c r="R30" i="12" s="1"/>
  <c r="Z30" i="12" s="1"/>
  <c r="I73" i="12"/>
  <c r="K73" i="12"/>
  <c r="H73" i="12"/>
  <c r="G73" i="12"/>
  <c r="F73" i="12"/>
  <c r="K61" i="12"/>
  <c r="I61" i="12"/>
  <c r="H61" i="12"/>
  <c r="G61" i="12"/>
  <c r="F61" i="12"/>
  <c r="G41" i="12"/>
  <c r="F41" i="12"/>
  <c r="K79" i="12"/>
  <c r="I79" i="12"/>
  <c r="K75" i="12"/>
  <c r="I75" i="12"/>
  <c r="K63" i="12"/>
  <c r="I63" i="12"/>
  <c r="K59" i="12"/>
  <c r="I59" i="12"/>
  <c r="F83" i="12"/>
  <c r="F78" i="12"/>
  <c r="F67" i="12"/>
  <c r="L67" i="12"/>
  <c r="Q67" i="12"/>
  <c r="F62" i="12"/>
  <c r="F51" i="12"/>
  <c r="F35" i="12"/>
  <c r="M19" i="12"/>
  <c r="L19" i="12"/>
  <c r="P19" i="12"/>
  <c r="O19" i="12"/>
  <c r="N19" i="12"/>
  <c r="G83" i="12"/>
  <c r="G55" i="12"/>
  <c r="R55" i="12" s="1"/>
  <c r="S55" i="12" s="1"/>
  <c r="G47" i="12"/>
  <c r="Q47" i="12"/>
  <c r="G39" i="12"/>
  <c r="I81" i="12"/>
  <c r="K81" i="12"/>
  <c r="H81" i="12"/>
  <c r="G81" i="12"/>
  <c r="F81" i="12"/>
  <c r="K69" i="12"/>
  <c r="I69" i="12"/>
  <c r="H69" i="12"/>
  <c r="G69" i="12"/>
  <c r="F69" i="12"/>
  <c r="G57" i="12"/>
  <c r="Q57" i="12"/>
  <c r="F57" i="12"/>
  <c r="L57" i="12"/>
  <c r="G45" i="12"/>
  <c r="F45" i="12"/>
  <c r="K83" i="12"/>
  <c r="I83" i="12"/>
  <c r="K71" i="12"/>
  <c r="I71" i="12"/>
  <c r="K86" i="12"/>
  <c r="I86" i="12"/>
  <c r="H86" i="12"/>
  <c r="K82" i="12"/>
  <c r="I82" i="12"/>
  <c r="H82" i="12"/>
  <c r="K78" i="12"/>
  <c r="I78" i="12"/>
  <c r="H78" i="12"/>
  <c r="K74" i="12"/>
  <c r="H74" i="12"/>
  <c r="K70" i="12"/>
  <c r="I70" i="12"/>
  <c r="H70" i="12"/>
  <c r="K66" i="12"/>
  <c r="I66" i="12"/>
  <c r="H66" i="12"/>
  <c r="K62" i="12"/>
  <c r="I62" i="12"/>
  <c r="H62" i="12"/>
  <c r="K58" i="12"/>
  <c r="I58" i="12"/>
  <c r="H58" i="12"/>
  <c r="G58" i="12"/>
  <c r="K54" i="12"/>
  <c r="G54" i="12"/>
  <c r="G50" i="12"/>
  <c r="G46" i="12"/>
  <c r="G42" i="12"/>
  <c r="K38" i="12"/>
  <c r="H38" i="12"/>
  <c r="G38" i="12"/>
  <c r="K34" i="12"/>
  <c r="G34" i="12"/>
  <c r="G30" i="12"/>
  <c r="J26" i="12"/>
  <c r="I26" i="12"/>
  <c r="H26" i="12"/>
  <c r="K26" i="12"/>
  <c r="G26" i="12"/>
  <c r="J22" i="12"/>
  <c r="I22" i="12"/>
  <c r="H22" i="12"/>
  <c r="G22" i="12"/>
  <c r="K22" i="12"/>
  <c r="K18" i="12"/>
  <c r="H18" i="12"/>
  <c r="G18" i="12"/>
  <c r="J14" i="12"/>
  <c r="I14" i="12"/>
  <c r="H14" i="12"/>
  <c r="K14" i="12"/>
  <c r="G14" i="12"/>
  <c r="J10" i="12"/>
  <c r="I10" i="12"/>
  <c r="H10" i="12"/>
  <c r="K10" i="12"/>
  <c r="G10" i="12"/>
  <c r="F87" i="12"/>
  <c r="L87" i="12"/>
  <c r="Q87" i="12"/>
  <c r="F82" i="12"/>
  <c r="F71" i="12"/>
  <c r="F66" i="12"/>
  <c r="F55" i="12"/>
  <c r="F50" i="12"/>
  <c r="F39" i="12"/>
  <c r="F34" i="12"/>
  <c r="M23" i="12"/>
  <c r="L23" i="12"/>
  <c r="P23" i="12"/>
  <c r="O23" i="12"/>
  <c r="N23" i="12"/>
  <c r="F18" i="12"/>
  <c r="G82" i="12"/>
  <c r="G71" i="12"/>
  <c r="G66" i="12"/>
  <c r="H79" i="12"/>
  <c r="K85" i="12"/>
  <c r="I85" i="12"/>
  <c r="H85" i="12"/>
  <c r="G85" i="12"/>
  <c r="F85" i="12"/>
  <c r="G77" i="12"/>
  <c r="F77" i="12"/>
  <c r="L77" i="12"/>
  <c r="I65" i="12"/>
  <c r="K65" i="12"/>
  <c r="H65" i="12"/>
  <c r="G65" i="12"/>
  <c r="F65" i="12"/>
  <c r="G53" i="12"/>
  <c r="F53" i="12"/>
  <c r="G49" i="12"/>
  <c r="F49" i="12"/>
  <c r="G37" i="12"/>
  <c r="F37" i="12"/>
  <c r="L37" i="12"/>
  <c r="G33" i="12"/>
  <c r="F33" i="12"/>
  <c r="G29" i="12"/>
  <c r="F29" i="12"/>
  <c r="K25" i="12"/>
  <c r="I25" i="12"/>
  <c r="H25" i="12"/>
  <c r="J25" i="12"/>
  <c r="G25" i="12"/>
  <c r="F25" i="12"/>
  <c r="K21" i="12"/>
  <c r="I21" i="12"/>
  <c r="H21" i="12"/>
  <c r="J21" i="12"/>
  <c r="G21" i="12"/>
  <c r="F21" i="12"/>
  <c r="G17" i="12"/>
  <c r="Q17" i="12"/>
  <c r="F17" i="12"/>
  <c r="L17" i="12"/>
  <c r="K13" i="12"/>
  <c r="H13" i="12"/>
  <c r="J13" i="12"/>
  <c r="I13" i="12"/>
  <c r="G13" i="12"/>
  <c r="F13" i="12"/>
  <c r="K9" i="12"/>
  <c r="I9" i="12"/>
  <c r="J9" i="12"/>
  <c r="H9" i="12"/>
  <c r="G9" i="12"/>
  <c r="F9" i="12"/>
  <c r="P86" i="12"/>
  <c r="M86" i="12"/>
  <c r="L86" i="12"/>
  <c r="N86" i="12"/>
  <c r="F75" i="12"/>
  <c r="P70" i="12"/>
  <c r="N70" i="12"/>
  <c r="M70" i="12"/>
  <c r="L70" i="12"/>
  <c r="M59" i="12"/>
  <c r="L59" i="12"/>
  <c r="P59" i="12"/>
  <c r="N59" i="12"/>
  <c r="P54" i="12"/>
  <c r="L54" i="12"/>
  <c r="L43" i="12"/>
  <c r="P38" i="12"/>
  <c r="M38" i="12"/>
  <c r="L38" i="12"/>
  <c r="L22" i="12"/>
  <c r="P22" i="12"/>
  <c r="O22" i="12"/>
  <c r="N22" i="12"/>
  <c r="M22" i="12"/>
  <c r="M11" i="12"/>
  <c r="L11" i="12"/>
  <c r="P11" i="12"/>
  <c r="O11" i="12"/>
  <c r="N11" i="12"/>
  <c r="G86" i="12"/>
  <c r="G75" i="12"/>
  <c r="G70" i="12"/>
  <c r="Q70" i="12"/>
  <c r="G59" i="12"/>
  <c r="G51" i="12"/>
  <c r="G43" i="12"/>
  <c r="G35" i="12"/>
  <c r="H63" i="12"/>
  <c r="F79" i="12"/>
  <c r="F74" i="12"/>
  <c r="F63" i="12"/>
  <c r="F58" i="12"/>
  <c r="F42" i="12"/>
  <c r="L31" i="12"/>
  <c r="F26" i="12"/>
  <c r="M15" i="12"/>
  <c r="L15" i="12"/>
  <c r="P15" i="12"/>
  <c r="N15" i="12"/>
  <c r="O15" i="12"/>
  <c r="F10" i="12"/>
  <c r="G79" i="12"/>
  <c r="G74" i="12"/>
  <c r="G63" i="12"/>
  <c r="H75" i="12"/>
  <c r="H59" i="12"/>
  <c r="K8" i="12"/>
  <c r="J8" i="12"/>
  <c r="I8" i="12"/>
  <c r="K80" i="12"/>
  <c r="I80" i="12"/>
  <c r="K76" i="12"/>
  <c r="I76" i="12"/>
  <c r="K72" i="12"/>
  <c r="I72" i="12"/>
  <c r="K68" i="12"/>
  <c r="I68" i="12"/>
  <c r="K60" i="12"/>
  <c r="I60" i="12"/>
  <c r="K28" i="12"/>
  <c r="H28" i="12"/>
  <c r="K24" i="12"/>
  <c r="J24" i="12"/>
  <c r="I24" i="12"/>
  <c r="H24" i="12"/>
  <c r="K20" i="12"/>
  <c r="J20" i="12"/>
  <c r="I20" i="12"/>
  <c r="H20" i="12"/>
  <c r="K16" i="12"/>
  <c r="J16" i="12"/>
  <c r="I16" i="12"/>
  <c r="H16" i="12"/>
  <c r="J12" i="12"/>
  <c r="I12" i="12"/>
  <c r="H12" i="12"/>
  <c r="H19" i="12"/>
  <c r="K23" i="12"/>
  <c r="J23" i="12"/>
  <c r="K19" i="12"/>
  <c r="J19" i="12"/>
  <c r="K15" i="12"/>
  <c r="J15" i="12"/>
  <c r="K11" i="12"/>
  <c r="J11" i="12"/>
  <c r="N8" i="12"/>
  <c r="M8" i="12"/>
  <c r="L8" i="12"/>
  <c r="L84" i="12"/>
  <c r="N80" i="12"/>
  <c r="M80" i="12"/>
  <c r="P80" i="12"/>
  <c r="L80" i="12"/>
  <c r="N72" i="12"/>
  <c r="N68" i="12"/>
  <c r="M68" i="12"/>
  <c r="P68" i="12"/>
  <c r="L68" i="12"/>
  <c r="M64" i="12"/>
  <c r="P64" i="12"/>
  <c r="L64" i="12"/>
  <c r="N60" i="12"/>
  <c r="M60" i="12"/>
  <c r="P60" i="12"/>
  <c r="L56" i="12"/>
  <c r="L48" i="12"/>
  <c r="L40" i="12"/>
  <c r="L36" i="12"/>
  <c r="Q36" i="12" s="1"/>
  <c r="M28" i="12"/>
  <c r="L28" i="12"/>
  <c r="P28" i="12"/>
  <c r="Q28" i="12" s="1"/>
  <c r="N24" i="12"/>
  <c r="M24" i="12"/>
  <c r="P24" i="12"/>
  <c r="O24" i="12"/>
  <c r="N20" i="12"/>
  <c r="M20" i="12"/>
  <c r="L20" i="12"/>
  <c r="N12" i="12"/>
  <c r="M12" i="12"/>
  <c r="P12" i="12"/>
  <c r="O12" i="12"/>
  <c r="L12" i="12"/>
  <c r="H8" i="12"/>
  <c r="H84" i="12"/>
  <c r="H80" i="12"/>
  <c r="H76" i="12"/>
  <c r="H72" i="12"/>
  <c r="H68" i="12"/>
  <c r="H64" i="12"/>
  <c r="H60" i="12"/>
  <c r="Q60" i="12"/>
  <c r="I11" i="12"/>
  <c r="L32" i="12"/>
  <c r="Q32" i="12" s="1"/>
  <c r="O8" i="12"/>
  <c r="I23" i="12"/>
  <c r="L24" i="12"/>
  <c r="O16" i="12"/>
  <c r="P44" i="12"/>
  <c r="P20" i="12"/>
  <c r="I15" i="12"/>
  <c r="O20" i="12"/>
  <c r="P8" i="12"/>
  <c r="F11" i="17"/>
  <c r="K95" i="17"/>
  <c r="K87" i="17"/>
  <c r="K91" i="17"/>
  <c r="F51" i="17"/>
  <c r="F35" i="17"/>
  <c r="G91" i="17"/>
  <c r="F83" i="17"/>
  <c r="L83" i="17"/>
  <c r="Q83" i="17"/>
  <c r="G69" i="17"/>
  <c r="H15" i="17"/>
  <c r="F67" i="17"/>
  <c r="G37" i="17"/>
  <c r="F95" i="17"/>
  <c r="L95" i="17"/>
  <c r="F79" i="17"/>
  <c r="P79" i="17"/>
  <c r="F47" i="17"/>
  <c r="F31" i="17"/>
  <c r="G87" i="17"/>
  <c r="G61" i="17"/>
  <c r="Q61" i="17" s="1"/>
  <c r="R61" i="17" s="1"/>
  <c r="G29" i="17"/>
  <c r="H95" i="17"/>
  <c r="H79" i="17"/>
  <c r="I79" i="17"/>
  <c r="F91" i="17"/>
  <c r="N91" i="17"/>
  <c r="F75" i="17"/>
  <c r="F43" i="17"/>
  <c r="G53" i="17"/>
  <c r="G21" i="17"/>
  <c r="F87" i="17"/>
  <c r="F55" i="17"/>
  <c r="F39" i="17"/>
  <c r="L39" i="17"/>
  <c r="Q39" i="17" s="1"/>
  <c r="R39" i="17" s="1"/>
  <c r="F23" i="17"/>
  <c r="L23" i="17"/>
  <c r="G95" i="17"/>
  <c r="G77" i="17"/>
  <c r="G45" i="17"/>
  <c r="G13" i="17"/>
  <c r="H87" i="17"/>
  <c r="I67" i="17"/>
  <c r="P77" i="17"/>
  <c r="M77" i="17"/>
  <c r="O77" i="17"/>
  <c r="N77" i="17"/>
  <c r="L77" i="17"/>
  <c r="O69" i="17"/>
  <c r="N69" i="17"/>
  <c r="M69" i="17"/>
  <c r="P69" i="17"/>
  <c r="L69" i="17"/>
  <c r="L53" i="17"/>
  <c r="L45" i="17"/>
  <c r="L37" i="17"/>
  <c r="N29" i="17"/>
  <c r="M29" i="17"/>
  <c r="P29" i="17"/>
  <c r="O29" i="17"/>
  <c r="L29" i="17"/>
  <c r="M21" i="17"/>
  <c r="L21" i="17"/>
  <c r="P21" i="17"/>
  <c r="O21" i="17"/>
  <c r="N21" i="17"/>
  <c r="M13" i="17"/>
  <c r="P13" i="17"/>
  <c r="O13" i="17"/>
  <c r="L13" i="17"/>
  <c r="N13" i="17"/>
  <c r="K78" i="17"/>
  <c r="J78" i="17"/>
  <c r="I78" i="17"/>
  <c r="J70" i="17"/>
  <c r="I70" i="17"/>
  <c r="J62" i="17"/>
  <c r="I62" i="17"/>
  <c r="K26" i="17"/>
  <c r="J26" i="17"/>
  <c r="I26" i="17"/>
  <c r="K14" i="17"/>
  <c r="I14" i="17"/>
  <c r="P75" i="17"/>
  <c r="O75" i="17"/>
  <c r="N75" i="17"/>
  <c r="L75" i="17"/>
  <c r="M75" i="17"/>
  <c r="P67" i="17"/>
  <c r="O67" i="17"/>
  <c r="N67" i="17"/>
  <c r="L67" i="17"/>
  <c r="M67" i="17"/>
  <c r="M23" i="17"/>
  <c r="P15" i="17"/>
  <c r="O15" i="17"/>
  <c r="N15" i="17"/>
  <c r="M15" i="17"/>
  <c r="L15" i="17"/>
  <c r="P11" i="17"/>
  <c r="O11" i="17"/>
  <c r="N11" i="17"/>
  <c r="M11" i="17"/>
  <c r="L11" i="17"/>
  <c r="K8" i="17"/>
  <c r="J8" i="17"/>
  <c r="H8" i="17"/>
  <c r="K92" i="17"/>
  <c r="J92" i="17"/>
  <c r="H92" i="17"/>
  <c r="K88" i="17"/>
  <c r="J88" i="17"/>
  <c r="I88" i="17"/>
  <c r="H88" i="17"/>
  <c r="K84" i="17"/>
  <c r="J84" i="17"/>
  <c r="I84" i="17"/>
  <c r="H84" i="17"/>
  <c r="K80" i="17"/>
  <c r="J80" i="17"/>
  <c r="I80" i="17"/>
  <c r="H80" i="17"/>
  <c r="G80" i="17"/>
  <c r="K76" i="17"/>
  <c r="J76" i="17"/>
  <c r="I76" i="17"/>
  <c r="H76" i="17"/>
  <c r="G76" i="17"/>
  <c r="K68" i="17"/>
  <c r="J68" i="17"/>
  <c r="I68" i="17"/>
  <c r="H68" i="17"/>
  <c r="G68" i="17"/>
  <c r="K64" i="17"/>
  <c r="J64" i="17"/>
  <c r="I64" i="17"/>
  <c r="H64" i="17"/>
  <c r="G64" i="17"/>
  <c r="G60" i="17"/>
  <c r="G56" i="17"/>
  <c r="G52" i="17"/>
  <c r="G48" i="17"/>
  <c r="G44" i="17"/>
  <c r="K40" i="17"/>
  <c r="J40" i="17"/>
  <c r="I40" i="17"/>
  <c r="H40" i="17"/>
  <c r="G40" i="17"/>
  <c r="K36" i="17"/>
  <c r="J36" i="17"/>
  <c r="I36" i="17"/>
  <c r="H36" i="17"/>
  <c r="G36" i="17"/>
  <c r="G32" i="17"/>
  <c r="K24" i="17"/>
  <c r="J24" i="17"/>
  <c r="I24" i="17"/>
  <c r="H24" i="17"/>
  <c r="G24" i="17"/>
  <c r="K20" i="17"/>
  <c r="J20" i="17"/>
  <c r="I20" i="17"/>
  <c r="H20" i="17"/>
  <c r="G20" i="17"/>
  <c r="K16" i="17"/>
  <c r="J16" i="17"/>
  <c r="I16" i="17"/>
  <c r="H16" i="17"/>
  <c r="G16" i="17"/>
  <c r="K12" i="17"/>
  <c r="I12" i="17"/>
  <c r="J12" i="17"/>
  <c r="H12" i="17"/>
  <c r="G12" i="17"/>
  <c r="F93" i="17"/>
  <c r="F89" i="17"/>
  <c r="F85" i="17"/>
  <c r="F81" i="17"/>
  <c r="F73" i="17"/>
  <c r="F65" i="17"/>
  <c r="F57" i="17"/>
  <c r="F49" i="17"/>
  <c r="F41" i="17"/>
  <c r="F33" i="17"/>
  <c r="F25" i="17"/>
  <c r="F17" i="17"/>
  <c r="L17" i="17"/>
  <c r="Q17" i="17"/>
  <c r="F9" i="17"/>
  <c r="G9" i="17"/>
  <c r="H91" i="17"/>
  <c r="H75" i="17"/>
  <c r="H70" i="17"/>
  <c r="H62" i="17"/>
  <c r="H47" i="17"/>
  <c r="H26" i="17"/>
  <c r="H11" i="17"/>
  <c r="I95" i="17"/>
  <c r="I87" i="17"/>
  <c r="I23" i="17"/>
  <c r="J87" i="17"/>
  <c r="J23" i="17"/>
  <c r="K62" i="17"/>
  <c r="K47" i="17"/>
  <c r="K23" i="17"/>
  <c r="K86" i="17"/>
  <c r="J86" i="17"/>
  <c r="I86" i="17"/>
  <c r="K74" i="17"/>
  <c r="J74" i="17"/>
  <c r="I74" i="17"/>
  <c r="K79" i="17"/>
  <c r="G79" i="17"/>
  <c r="K71" i="17"/>
  <c r="G71" i="17"/>
  <c r="G67" i="17"/>
  <c r="K67" i="17"/>
  <c r="K63" i="17"/>
  <c r="G63" i="17"/>
  <c r="G59" i="17"/>
  <c r="K51" i="17"/>
  <c r="G51" i="17"/>
  <c r="G43" i="17"/>
  <c r="G35" i="17"/>
  <c r="K27" i="17"/>
  <c r="G27" i="17"/>
  <c r="K19" i="17"/>
  <c r="G19" i="17"/>
  <c r="K15" i="17"/>
  <c r="J15" i="17"/>
  <c r="G15" i="17"/>
  <c r="K11" i="17"/>
  <c r="J11" i="17"/>
  <c r="G11" i="17"/>
  <c r="F92" i="17"/>
  <c r="F88" i="17"/>
  <c r="F84" i="17"/>
  <c r="F80" i="17"/>
  <c r="F76" i="17"/>
  <c r="F72" i="17"/>
  <c r="L72" i="17"/>
  <c r="Q72" i="17"/>
  <c r="F68" i="17"/>
  <c r="F64" i="17"/>
  <c r="F60" i="17"/>
  <c r="F56" i="17"/>
  <c r="F52" i="17"/>
  <c r="F48" i="17"/>
  <c r="F44" i="17"/>
  <c r="F40" i="17"/>
  <c r="F36" i="17"/>
  <c r="F32" i="17"/>
  <c r="F28" i="17"/>
  <c r="L28" i="17"/>
  <c r="Q28" i="17"/>
  <c r="F24" i="17"/>
  <c r="F20" i="17"/>
  <c r="F16" i="17"/>
  <c r="F12" i="17"/>
  <c r="G8" i="17"/>
  <c r="G92" i="17"/>
  <c r="G88" i="17"/>
  <c r="G84" i="17"/>
  <c r="G78" i="17"/>
  <c r="G70" i="17"/>
  <c r="G62" i="17"/>
  <c r="G54" i="17"/>
  <c r="Q54" i="17" s="1"/>
  <c r="R54" i="17" s="1"/>
  <c r="G46" i="17"/>
  <c r="G38" i="17"/>
  <c r="G30" i="17"/>
  <c r="G14" i="17"/>
  <c r="H74" i="17"/>
  <c r="H67" i="17"/>
  <c r="H23" i="17"/>
  <c r="I71" i="17"/>
  <c r="I47" i="17"/>
  <c r="I19" i="17"/>
  <c r="J95" i="17"/>
  <c r="J71" i="17"/>
  <c r="J47" i="17"/>
  <c r="J19" i="17"/>
  <c r="K75" i="17"/>
  <c r="K90" i="17"/>
  <c r="J90" i="17"/>
  <c r="I90" i="17"/>
  <c r="K82" i="17"/>
  <c r="J82" i="17"/>
  <c r="I82" i="17"/>
  <c r="K66" i="17"/>
  <c r="J66" i="17"/>
  <c r="I66" i="17"/>
  <c r="K58" i="17"/>
  <c r="J58" i="17"/>
  <c r="I58" i="17"/>
  <c r="K30" i="17"/>
  <c r="J30" i="17"/>
  <c r="I30" i="17"/>
  <c r="K22" i="17"/>
  <c r="J22" i="17"/>
  <c r="I22" i="17"/>
  <c r="K18" i="17"/>
  <c r="J18" i="17"/>
  <c r="I18" i="17"/>
  <c r="K10" i="17"/>
  <c r="J10" i="17"/>
  <c r="I10" i="17"/>
  <c r="P95" i="17"/>
  <c r="O95" i="17"/>
  <c r="N95" i="17"/>
  <c r="M95" i="17"/>
  <c r="O91" i="17"/>
  <c r="P87" i="17"/>
  <c r="O87" i="17"/>
  <c r="N87" i="17"/>
  <c r="L87" i="17"/>
  <c r="M87" i="17"/>
  <c r="L79" i="17"/>
  <c r="P71" i="17"/>
  <c r="O71" i="17"/>
  <c r="N71" i="17"/>
  <c r="L71" i="17"/>
  <c r="M71" i="17"/>
  <c r="P63" i="17"/>
  <c r="O63" i="17"/>
  <c r="N63" i="17"/>
  <c r="L63" i="17"/>
  <c r="M63" i="17"/>
  <c r="L59" i="17"/>
  <c r="L55" i="17"/>
  <c r="Q55" i="17" s="1"/>
  <c r="R55" i="17" s="1"/>
  <c r="P51" i="17"/>
  <c r="O51" i="17"/>
  <c r="N51" i="17"/>
  <c r="L51" i="17"/>
  <c r="M51" i="17"/>
  <c r="P47" i="17"/>
  <c r="O47" i="17"/>
  <c r="N47" i="17"/>
  <c r="L47" i="17"/>
  <c r="M47" i="17"/>
  <c r="L35" i="17"/>
  <c r="P27" i="17"/>
  <c r="O27" i="17"/>
  <c r="N27" i="17"/>
  <c r="L27" i="17"/>
  <c r="M27" i="17"/>
  <c r="P19" i="17"/>
  <c r="O19" i="17"/>
  <c r="N19" i="17"/>
  <c r="M19" i="17"/>
  <c r="L19" i="17"/>
  <c r="H22" i="17"/>
  <c r="K93" i="17"/>
  <c r="J93" i="17"/>
  <c r="I93" i="17"/>
  <c r="H93" i="17"/>
  <c r="K89" i="17"/>
  <c r="J89" i="17"/>
  <c r="I89" i="17"/>
  <c r="H89" i="17"/>
  <c r="K85" i="17"/>
  <c r="J85" i="17"/>
  <c r="I85" i="17"/>
  <c r="H85" i="17"/>
  <c r="K81" i="17"/>
  <c r="J81" i="17"/>
  <c r="I81" i="17"/>
  <c r="H81" i="17"/>
  <c r="K77" i="17"/>
  <c r="J77" i="17"/>
  <c r="I77" i="17"/>
  <c r="H77" i="17"/>
  <c r="K73" i="17"/>
  <c r="J73" i="17"/>
  <c r="I73" i="17"/>
  <c r="H73" i="17"/>
  <c r="K69" i="17"/>
  <c r="J69" i="17"/>
  <c r="I69" i="17"/>
  <c r="H69" i="17"/>
  <c r="K65" i="17"/>
  <c r="J65" i="17"/>
  <c r="I65" i="17"/>
  <c r="H65" i="17"/>
  <c r="K41" i="17"/>
  <c r="J41" i="17"/>
  <c r="I41" i="17"/>
  <c r="H41" i="17"/>
  <c r="K29" i="17"/>
  <c r="J29" i="17"/>
  <c r="I29" i="17"/>
  <c r="H29" i="17"/>
  <c r="K25" i="17"/>
  <c r="J25" i="17"/>
  <c r="I25" i="17"/>
  <c r="H25" i="17"/>
  <c r="K21" i="17"/>
  <c r="J21" i="17"/>
  <c r="I21" i="17"/>
  <c r="H21" i="17"/>
  <c r="K13" i="17"/>
  <c r="I13" i="17"/>
  <c r="J13" i="17"/>
  <c r="H13" i="17"/>
  <c r="K9" i="17"/>
  <c r="I9" i="17"/>
  <c r="H9" i="17"/>
  <c r="F94" i="17"/>
  <c r="L94" i="17"/>
  <c r="Q94" i="17"/>
  <c r="F90" i="17"/>
  <c r="F86" i="17"/>
  <c r="F82" i="17"/>
  <c r="F78" i="17"/>
  <c r="F74" i="17"/>
  <c r="F70" i="17"/>
  <c r="F66" i="17"/>
  <c r="F62" i="17"/>
  <c r="F58" i="17"/>
  <c r="F54" i="17"/>
  <c r="F50" i="17"/>
  <c r="L50" i="17"/>
  <c r="Q50" i="17"/>
  <c r="F46" i="17"/>
  <c r="F42" i="17"/>
  <c r="F38" i="17"/>
  <c r="F34" i="17"/>
  <c r="F30" i="17"/>
  <c r="F26" i="17"/>
  <c r="F22" i="17"/>
  <c r="F18" i="17"/>
  <c r="F14" i="17"/>
  <c r="F10" i="17"/>
  <c r="G90" i="17"/>
  <c r="G86" i="17"/>
  <c r="G82" i="17"/>
  <c r="G74" i="17"/>
  <c r="G66" i="17"/>
  <c r="G58" i="17"/>
  <c r="G42" i="17"/>
  <c r="Q42" i="17" s="1"/>
  <c r="R42" i="17" s="1"/>
  <c r="G34" i="17"/>
  <c r="G26" i="17"/>
  <c r="G18" i="17"/>
  <c r="H86" i="17"/>
  <c r="H78" i="17"/>
  <c r="H71" i="17"/>
  <c r="H63" i="17"/>
  <c r="H58" i="17"/>
  <c r="H27" i="17"/>
  <c r="H19" i="17"/>
  <c r="H14" i="17"/>
  <c r="I8" i="17"/>
  <c r="I91" i="17"/>
  <c r="I75" i="17"/>
  <c r="I63" i="17"/>
  <c r="I51" i="17"/>
  <c r="I27" i="17"/>
  <c r="I15" i="17"/>
  <c r="J91" i="17"/>
  <c r="J75" i="17"/>
  <c r="J63" i="17"/>
  <c r="J51" i="17"/>
  <c r="Q51" i="17" s="1"/>
  <c r="R51" i="17" s="1"/>
  <c r="J27" i="17"/>
  <c r="J14" i="17"/>
  <c r="K70" i="17"/>
  <c r="Q23" i="12"/>
  <c r="M16" i="12"/>
  <c r="L72" i="12"/>
  <c r="Q72" i="12"/>
  <c r="M76" i="12"/>
  <c r="M84" i="12"/>
  <c r="L16" i="12"/>
  <c r="Q16" i="12"/>
  <c r="N16" i="12"/>
  <c r="M72" i="12"/>
  <c r="N76" i="12"/>
  <c r="Q59" i="12"/>
  <c r="L76" i="12"/>
  <c r="Q76" i="12"/>
  <c r="Q80" i="12"/>
  <c r="Q31" i="12"/>
  <c r="Q37" i="12"/>
  <c r="Q77" i="12"/>
  <c r="Q46" i="12"/>
  <c r="Q44" i="12"/>
  <c r="Q64" i="12"/>
  <c r="Q68" i="12"/>
  <c r="Q43" i="12"/>
  <c r="Q14" i="12"/>
  <c r="Q38" i="12"/>
  <c r="Q11" i="12"/>
  <c r="Q84" i="12"/>
  <c r="Q12" i="12"/>
  <c r="Q20" i="12"/>
  <c r="Q86" i="12"/>
  <c r="Q22" i="12"/>
  <c r="Q15" i="12"/>
  <c r="Q24" i="12"/>
  <c r="Q19" i="12"/>
  <c r="Q8" i="12"/>
  <c r="L42" i="12"/>
  <c r="M79" i="12"/>
  <c r="L79" i="12"/>
  <c r="Q79" i="12"/>
  <c r="P79" i="12"/>
  <c r="N79" i="12"/>
  <c r="P13" i="12"/>
  <c r="O13" i="12"/>
  <c r="N13" i="12"/>
  <c r="M13" i="12"/>
  <c r="L13" i="12"/>
  <c r="P21" i="12"/>
  <c r="O21" i="12"/>
  <c r="N21" i="12"/>
  <c r="M21" i="12"/>
  <c r="L21" i="12"/>
  <c r="Q21" i="12"/>
  <c r="Q29" i="12"/>
  <c r="L29" i="12"/>
  <c r="L49" i="12"/>
  <c r="L53" i="12"/>
  <c r="P85" i="12"/>
  <c r="N85" i="12"/>
  <c r="M85" i="12"/>
  <c r="L85" i="12"/>
  <c r="Q85" i="12"/>
  <c r="L39" i="12"/>
  <c r="M71" i="12"/>
  <c r="L71" i="12"/>
  <c r="P71" i="12"/>
  <c r="N71" i="12"/>
  <c r="P69" i="12"/>
  <c r="N69" i="12"/>
  <c r="M69" i="12"/>
  <c r="L69" i="12"/>
  <c r="Q69" i="12"/>
  <c r="L51" i="12"/>
  <c r="M83" i="12"/>
  <c r="L83" i="12"/>
  <c r="P83" i="12"/>
  <c r="N83" i="12"/>
  <c r="L41" i="12"/>
  <c r="L10" i="12"/>
  <c r="P10" i="12"/>
  <c r="O10" i="12"/>
  <c r="N10" i="12"/>
  <c r="M10" i="12"/>
  <c r="P58" i="12"/>
  <c r="N58" i="12"/>
  <c r="M58" i="12"/>
  <c r="L58" i="12"/>
  <c r="M75" i="12"/>
  <c r="L75" i="12"/>
  <c r="P75" i="12"/>
  <c r="N75" i="12"/>
  <c r="L33" i="12"/>
  <c r="Q33" i="12" s="1"/>
  <c r="P65" i="12"/>
  <c r="N65" i="12"/>
  <c r="M65" i="12"/>
  <c r="L65" i="12"/>
  <c r="L18" i="12"/>
  <c r="P18" i="12"/>
  <c r="M18" i="12"/>
  <c r="L50" i="12"/>
  <c r="R50" i="12" s="1"/>
  <c r="Z50" i="12" s="1"/>
  <c r="P82" i="12"/>
  <c r="N82" i="12"/>
  <c r="L82" i="12"/>
  <c r="M82" i="12"/>
  <c r="L45" i="12"/>
  <c r="P81" i="12"/>
  <c r="N81" i="12"/>
  <c r="M81" i="12"/>
  <c r="L81" i="12"/>
  <c r="Q81" i="12"/>
  <c r="P62" i="12"/>
  <c r="N62" i="12"/>
  <c r="M62" i="12"/>
  <c r="L62" i="12"/>
  <c r="Q62" i="12"/>
  <c r="P61" i="12"/>
  <c r="N61" i="12"/>
  <c r="L61" i="12"/>
  <c r="M61" i="12"/>
  <c r="M63" i="12"/>
  <c r="L63" i="12"/>
  <c r="P63" i="12"/>
  <c r="N63" i="12"/>
  <c r="P9" i="12"/>
  <c r="O9" i="12"/>
  <c r="N9" i="12"/>
  <c r="L9" i="12"/>
  <c r="Q9" i="12"/>
  <c r="M9" i="12"/>
  <c r="P25" i="12"/>
  <c r="O25" i="12"/>
  <c r="N25" i="12"/>
  <c r="L25" i="12"/>
  <c r="M25" i="12"/>
  <c r="L55" i="12"/>
  <c r="P73" i="12"/>
  <c r="N73" i="12"/>
  <c r="L73" i="12"/>
  <c r="M73" i="12"/>
  <c r="L26" i="12"/>
  <c r="P26" i="12"/>
  <c r="O26" i="12"/>
  <c r="N26" i="12"/>
  <c r="M26" i="12"/>
  <c r="P74" i="12"/>
  <c r="L74" i="12"/>
  <c r="M74" i="12"/>
  <c r="L34" i="12"/>
  <c r="P34" i="12"/>
  <c r="P66" i="12"/>
  <c r="L66" i="12"/>
  <c r="M66" i="12"/>
  <c r="N66" i="12"/>
  <c r="L35" i="12"/>
  <c r="R35" i="12" s="1"/>
  <c r="P78" i="12"/>
  <c r="M78" i="12"/>
  <c r="L78" i="12"/>
  <c r="N78" i="12"/>
  <c r="N23" i="17"/>
  <c r="P23" i="17"/>
  <c r="O79" i="17"/>
  <c r="L91" i="17"/>
  <c r="L31" i="17"/>
  <c r="L43" i="17"/>
  <c r="N79" i="17"/>
  <c r="M91" i="17"/>
  <c r="P91" i="17"/>
  <c r="O23" i="17"/>
  <c r="M79" i="17"/>
  <c r="Q79" i="17"/>
  <c r="Q75" i="17"/>
  <c r="Q95" i="17"/>
  <c r="Q69" i="17"/>
  <c r="Q77" i="17"/>
  <c r="Q21" i="17"/>
  <c r="Q13" i="17"/>
  <c r="Q29" i="17"/>
  <c r="Q87" i="17"/>
  <c r="P14" i="17"/>
  <c r="O14" i="17"/>
  <c r="M14" i="17"/>
  <c r="N14" i="17"/>
  <c r="L14" i="17"/>
  <c r="L34" i="17"/>
  <c r="P24" i="17"/>
  <c r="O24" i="17"/>
  <c r="N24" i="17"/>
  <c r="M24" i="17"/>
  <c r="L24" i="17"/>
  <c r="P40" i="17"/>
  <c r="O40" i="17"/>
  <c r="N40" i="17"/>
  <c r="M40" i="17"/>
  <c r="L40" i="17"/>
  <c r="L56" i="17"/>
  <c r="P88" i="17"/>
  <c r="O88" i="17"/>
  <c r="N88" i="17"/>
  <c r="M88" i="17"/>
  <c r="L88" i="17"/>
  <c r="Q27" i="17"/>
  <c r="L49" i="17"/>
  <c r="O81" i="17"/>
  <c r="N81" i="17"/>
  <c r="M81" i="17"/>
  <c r="P81" i="17"/>
  <c r="L81" i="17"/>
  <c r="P18" i="17"/>
  <c r="O18" i="17"/>
  <c r="N18" i="17"/>
  <c r="M18" i="17"/>
  <c r="L18" i="17"/>
  <c r="P66" i="17"/>
  <c r="O66" i="17"/>
  <c r="N66" i="17"/>
  <c r="M66" i="17"/>
  <c r="L66" i="17"/>
  <c r="P82" i="17"/>
  <c r="O82" i="17"/>
  <c r="N82" i="17"/>
  <c r="M82" i="17"/>
  <c r="L82" i="17"/>
  <c r="P22" i="17"/>
  <c r="O22" i="17"/>
  <c r="N22" i="17"/>
  <c r="M22" i="17"/>
  <c r="L22" i="17"/>
  <c r="L38" i="17"/>
  <c r="L54" i="17"/>
  <c r="P70" i="17"/>
  <c r="O70" i="17"/>
  <c r="N70" i="17"/>
  <c r="M70" i="17"/>
  <c r="L70" i="17"/>
  <c r="P86" i="17"/>
  <c r="O86" i="17"/>
  <c r="N86" i="17"/>
  <c r="M86" i="17"/>
  <c r="L86" i="17"/>
  <c r="P12" i="17"/>
  <c r="O12" i="17"/>
  <c r="N12" i="17"/>
  <c r="L12" i="17"/>
  <c r="M12" i="17"/>
  <c r="L44" i="17"/>
  <c r="L60" i="17"/>
  <c r="P76" i="17"/>
  <c r="O76" i="17"/>
  <c r="N76" i="17"/>
  <c r="M76" i="17"/>
  <c r="L76" i="17"/>
  <c r="P92" i="17"/>
  <c r="O92" i="17"/>
  <c r="N92" i="17"/>
  <c r="M92" i="17"/>
  <c r="L92" i="17"/>
  <c r="Q19" i="17"/>
  <c r="Q67" i="17"/>
  <c r="P25" i="17"/>
  <c r="O25" i="17"/>
  <c r="N25" i="17"/>
  <c r="M25" i="17"/>
  <c r="L25" i="17"/>
  <c r="L57" i="17"/>
  <c r="P85" i="17"/>
  <c r="M85" i="17"/>
  <c r="L85" i="17"/>
  <c r="O85" i="17"/>
  <c r="N85" i="17"/>
  <c r="L46" i="17"/>
  <c r="P10" i="17"/>
  <c r="O10" i="17"/>
  <c r="M10" i="17"/>
  <c r="N10" i="17"/>
  <c r="L10" i="17"/>
  <c r="P26" i="17"/>
  <c r="O26" i="17"/>
  <c r="N26" i="17"/>
  <c r="M26" i="17"/>
  <c r="L26" i="17"/>
  <c r="L42" i="17"/>
  <c r="P58" i="17"/>
  <c r="O58" i="17"/>
  <c r="N58" i="17"/>
  <c r="M58" i="17"/>
  <c r="L58" i="17"/>
  <c r="P74" i="17"/>
  <c r="O74" i="17"/>
  <c r="N74" i="17"/>
  <c r="M74" i="17"/>
  <c r="L74" i="17"/>
  <c r="P90" i="17"/>
  <c r="O90" i="17"/>
  <c r="N90" i="17"/>
  <c r="M90" i="17"/>
  <c r="L90" i="17"/>
  <c r="P16" i="17"/>
  <c r="O16" i="17"/>
  <c r="N16" i="17"/>
  <c r="M16" i="17"/>
  <c r="L16" i="17"/>
  <c r="L32" i="17"/>
  <c r="L48" i="17"/>
  <c r="P64" i="17"/>
  <c r="O64" i="17"/>
  <c r="N64" i="17"/>
  <c r="M64" i="17"/>
  <c r="L64" i="17"/>
  <c r="P80" i="17"/>
  <c r="O80" i="17"/>
  <c r="N80" i="17"/>
  <c r="M80" i="17"/>
  <c r="L80" i="17"/>
  <c r="P8" i="17"/>
  <c r="L8" i="17"/>
  <c r="Q15" i="17"/>
  <c r="Q63" i="17"/>
  <c r="Q71" i="17"/>
  <c r="L33" i="17"/>
  <c r="P65" i="17"/>
  <c r="M65" i="17"/>
  <c r="L65" i="17"/>
  <c r="O65" i="17"/>
  <c r="N65" i="17"/>
  <c r="P89" i="17"/>
  <c r="O89" i="17"/>
  <c r="N89" i="17"/>
  <c r="M89" i="17"/>
  <c r="L89" i="17"/>
  <c r="P30" i="17"/>
  <c r="O30" i="17"/>
  <c r="N30" i="17"/>
  <c r="M30" i="17"/>
  <c r="L30" i="17"/>
  <c r="P62" i="17"/>
  <c r="O62" i="17"/>
  <c r="N62" i="17"/>
  <c r="M62" i="17"/>
  <c r="L62" i="17"/>
  <c r="P78" i="17"/>
  <c r="M78" i="17"/>
  <c r="O78" i="17"/>
  <c r="N78" i="17"/>
  <c r="L78" i="17"/>
  <c r="P20" i="17"/>
  <c r="O20" i="17"/>
  <c r="N20" i="17"/>
  <c r="M20" i="17"/>
  <c r="L20" i="17"/>
  <c r="P36" i="17"/>
  <c r="O36" i="17"/>
  <c r="N36" i="17"/>
  <c r="M36" i="17"/>
  <c r="L36" i="17"/>
  <c r="L52" i="17"/>
  <c r="P68" i="17"/>
  <c r="O68" i="17"/>
  <c r="N68" i="17"/>
  <c r="M68" i="17"/>
  <c r="L68" i="17"/>
  <c r="P84" i="17"/>
  <c r="O84" i="17"/>
  <c r="N84" i="17"/>
  <c r="M84" i="17"/>
  <c r="L84" i="17"/>
  <c r="Q11" i="17"/>
  <c r="P9" i="17"/>
  <c r="O9" i="17"/>
  <c r="N9" i="17"/>
  <c r="M9" i="17"/>
  <c r="L9" i="17"/>
  <c r="M41" i="17"/>
  <c r="P41" i="17"/>
  <c r="L41" i="17"/>
  <c r="O41" i="17"/>
  <c r="N41" i="17"/>
  <c r="P73" i="17"/>
  <c r="O73" i="17"/>
  <c r="N73" i="17"/>
  <c r="M73" i="17"/>
  <c r="L73" i="17"/>
  <c r="M93" i="17"/>
  <c r="P93" i="17"/>
  <c r="L93" i="17"/>
  <c r="O93" i="17"/>
  <c r="N93" i="17"/>
  <c r="Q61" i="12"/>
  <c r="Q45" i="12"/>
  <c r="Q82" i="12"/>
  <c r="Q75" i="12"/>
  <c r="Q41" i="12"/>
  <c r="Q53" i="12"/>
  <c r="Q13" i="12"/>
  <c r="Q26" i="12"/>
  <c r="Q18" i="12"/>
  <c r="Q83" i="12"/>
  <c r="Q71" i="12"/>
  <c r="Q39" i="12"/>
  <c r="Q42" i="12"/>
  <c r="Q78" i="12"/>
  <c r="Q34" i="12"/>
  <c r="Q66" i="12"/>
  <c r="Q63" i="12"/>
  <c r="Q74" i="12"/>
  <c r="Q73" i="12"/>
  <c r="Q25" i="12"/>
  <c r="Q65" i="12"/>
  <c r="Q58" i="12"/>
  <c r="Q10" i="12"/>
  <c r="Q23" i="17"/>
  <c r="Q91" i="17"/>
  <c r="Q24" i="17"/>
  <c r="Q92" i="17"/>
  <c r="Q82" i="17"/>
  <c r="Q81" i="17"/>
  <c r="Q88" i="17"/>
  <c r="Q56" i="17"/>
  <c r="R56" i="17" s="1"/>
  <c r="Q73" i="17"/>
  <c r="Q78" i="17"/>
  <c r="Q74" i="17"/>
  <c r="Q85" i="17"/>
  <c r="Q25" i="17"/>
  <c r="Q8" i="17"/>
  <c r="Q70" i="17"/>
  <c r="Q93" i="17"/>
  <c r="Q9" i="17"/>
  <c r="Q68" i="17"/>
  <c r="Q89" i="17"/>
  <c r="Q80" i="17"/>
  <c r="Q16" i="17"/>
  <c r="Q76" i="17"/>
  <c r="Q12" i="17"/>
  <c r="Q66" i="17"/>
  <c r="Q18" i="17"/>
  <c r="Q84" i="17"/>
  <c r="Q20" i="17"/>
  <c r="Q65" i="17"/>
  <c r="Q64" i="17"/>
  <c r="Q90" i="17"/>
  <c r="Q26" i="17"/>
  <c r="Q10" i="17"/>
  <c r="Q86" i="17"/>
  <c r="Q22" i="17"/>
  <c r="Q14" i="17"/>
  <c r="T95" i="17"/>
  <c r="U95" i="17"/>
  <c r="V95" i="17"/>
  <c r="W95" i="17"/>
  <c r="AD95" i="17"/>
  <c r="AE95" i="17"/>
  <c r="D95" i="17"/>
  <c r="R95" i="17"/>
  <c r="S95" i="17"/>
  <c r="B95" i="17"/>
  <c r="Y95" i="17"/>
  <c r="C95" i="17"/>
  <c r="T84" i="17"/>
  <c r="U84" i="17"/>
  <c r="V84" i="17"/>
  <c r="W84" i="17"/>
  <c r="AD84" i="17"/>
  <c r="AE84" i="17"/>
  <c r="D84" i="17"/>
  <c r="R84" i="17"/>
  <c r="S84" i="17"/>
  <c r="B84" i="17"/>
  <c r="Y84" i="17"/>
  <c r="C84" i="17"/>
  <c r="T73" i="17"/>
  <c r="U73" i="17"/>
  <c r="V73" i="17"/>
  <c r="W73" i="17"/>
  <c r="AD73" i="17"/>
  <c r="AE73" i="17"/>
  <c r="D73" i="17"/>
  <c r="R73" i="17"/>
  <c r="S73" i="17"/>
  <c r="B73" i="17"/>
  <c r="Y73" i="17"/>
  <c r="C73" i="17"/>
  <c r="T62" i="17"/>
  <c r="U62" i="17"/>
  <c r="V62" i="17"/>
  <c r="W62" i="17"/>
  <c r="AD62" i="17"/>
  <c r="AE62" i="17"/>
  <c r="D62" i="17"/>
  <c r="B62" i="17"/>
  <c r="Y62" i="17"/>
  <c r="C62" i="17"/>
  <c r="T51" i="17"/>
  <c r="U51" i="17"/>
  <c r="V51" i="17"/>
  <c r="W51" i="17"/>
  <c r="AD51" i="17"/>
  <c r="AE51" i="17"/>
  <c r="D51" i="17"/>
  <c r="B51" i="17"/>
  <c r="Y51" i="17"/>
  <c r="C51" i="17"/>
  <c r="D40" i="17"/>
  <c r="T40" i="17"/>
  <c r="U40" i="17"/>
  <c r="V40" i="17"/>
  <c r="W40" i="17"/>
  <c r="AD40" i="17"/>
  <c r="AE40" i="17"/>
  <c r="C40" i="17"/>
  <c r="B40" i="17"/>
  <c r="Y40" i="17"/>
  <c r="T29" i="17"/>
  <c r="U29" i="17"/>
  <c r="V29" i="17"/>
  <c r="W29" i="17"/>
  <c r="AD29" i="17"/>
  <c r="AE29" i="17"/>
  <c r="D29" i="17"/>
  <c r="R29" i="17"/>
  <c r="S29" i="17"/>
  <c r="B29" i="17"/>
  <c r="Y29" i="17"/>
  <c r="C29" i="17"/>
  <c r="T18" i="17"/>
  <c r="U18" i="17"/>
  <c r="V18" i="17"/>
  <c r="W18" i="17"/>
  <c r="AD18" i="17"/>
  <c r="AE18" i="17"/>
  <c r="D18" i="17"/>
  <c r="R18" i="17"/>
  <c r="S18" i="17"/>
  <c r="B18" i="17"/>
  <c r="Y18" i="17"/>
  <c r="C18" i="17"/>
  <c r="X95" i="17"/>
  <c r="X18" i="17"/>
  <c r="Z18" i="17"/>
  <c r="X62" i="17"/>
  <c r="X29" i="17"/>
  <c r="Z29" i="17"/>
  <c r="X40" i="17"/>
  <c r="X73" i="17"/>
  <c r="Z73" i="17"/>
  <c r="X84" i="17"/>
  <c r="Z84" i="17"/>
  <c r="X51" i="17"/>
  <c r="Z95" i="17"/>
  <c r="AE94" i="17"/>
  <c r="AD94" i="17"/>
  <c r="W94" i="17"/>
  <c r="V94" i="17"/>
  <c r="U94" i="17"/>
  <c r="T94" i="17"/>
  <c r="D94" i="17"/>
  <c r="R94" i="17"/>
  <c r="C94" i="17"/>
  <c r="B94" i="17"/>
  <c r="Y94" i="17"/>
  <c r="AE93" i="17"/>
  <c r="AD93" i="17"/>
  <c r="W93" i="17"/>
  <c r="V93" i="17"/>
  <c r="U93" i="17"/>
  <c r="T93" i="17"/>
  <c r="D93" i="17"/>
  <c r="R93" i="17"/>
  <c r="S93" i="17"/>
  <c r="C93" i="17"/>
  <c r="B93" i="17"/>
  <c r="Y93" i="17"/>
  <c r="AE92" i="17"/>
  <c r="AD92" i="17"/>
  <c r="W92" i="17"/>
  <c r="V92" i="17"/>
  <c r="U92" i="17"/>
  <c r="T92" i="17"/>
  <c r="D92" i="17"/>
  <c r="R92" i="17"/>
  <c r="S92" i="17"/>
  <c r="C92" i="17"/>
  <c r="B92" i="17"/>
  <c r="Y92" i="17"/>
  <c r="AE91" i="17"/>
  <c r="AD91" i="17"/>
  <c r="W91" i="17"/>
  <c r="V91" i="17"/>
  <c r="U91" i="17"/>
  <c r="T91" i="17"/>
  <c r="D91" i="17"/>
  <c r="R91" i="17"/>
  <c r="S91" i="17"/>
  <c r="C91" i="17"/>
  <c r="B91" i="17"/>
  <c r="Y91" i="17"/>
  <c r="AE90" i="17"/>
  <c r="AD90" i="17"/>
  <c r="W90" i="17"/>
  <c r="V90" i="17"/>
  <c r="U90" i="17"/>
  <c r="T90" i="17"/>
  <c r="D90" i="17"/>
  <c r="R90" i="17"/>
  <c r="S90" i="17"/>
  <c r="C90" i="17"/>
  <c r="B90" i="17"/>
  <c r="Y90" i="17"/>
  <c r="AE89" i="17"/>
  <c r="AD89" i="17"/>
  <c r="W89" i="17"/>
  <c r="V89" i="17"/>
  <c r="U89" i="17"/>
  <c r="T89" i="17"/>
  <c r="D89" i="17"/>
  <c r="R89" i="17"/>
  <c r="S89" i="17"/>
  <c r="C89" i="17"/>
  <c r="B89" i="17"/>
  <c r="Y89" i="17"/>
  <c r="AE88" i="17"/>
  <c r="AD88" i="17"/>
  <c r="W88" i="17"/>
  <c r="V88" i="17"/>
  <c r="U88" i="17"/>
  <c r="T88" i="17"/>
  <c r="D88" i="17"/>
  <c r="R88" i="17"/>
  <c r="S88" i="17"/>
  <c r="C88" i="17"/>
  <c r="B88" i="17"/>
  <c r="Y88" i="17"/>
  <c r="AE87" i="17"/>
  <c r="AD87" i="17"/>
  <c r="W87" i="17"/>
  <c r="V87" i="17"/>
  <c r="U87" i="17"/>
  <c r="T87" i="17"/>
  <c r="D87" i="17"/>
  <c r="R87" i="17"/>
  <c r="S87" i="17"/>
  <c r="C87" i="17"/>
  <c r="B87" i="17"/>
  <c r="Y87" i="17"/>
  <c r="AE86" i="17"/>
  <c r="AD86" i="17"/>
  <c r="W86" i="17"/>
  <c r="V86" i="17"/>
  <c r="U86" i="17"/>
  <c r="T86" i="17"/>
  <c r="D86" i="17"/>
  <c r="R86" i="17"/>
  <c r="S86" i="17"/>
  <c r="C86" i="17"/>
  <c r="B86" i="17"/>
  <c r="Y86" i="17"/>
  <c r="AE85" i="17"/>
  <c r="AD85" i="17"/>
  <c r="W85" i="17"/>
  <c r="V85" i="17"/>
  <c r="U85" i="17"/>
  <c r="T85" i="17"/>
  <c r="D85" i="17"/>
  <c r="R85" i="17"/>
  <c r="S85" i="17"/>
  <c r="C85" i="17"/>
  <c r="B85" i="17"/>
  <c r="Y85" i="17"/>
  <c r="A85" i="17"/>
  <c r="AE83" i="17"/>
  <c r="AD83" i="17"/>
  <c r="W83" i="17"/>
  <c r="V83" i="17"/>
  <c r="U83" i="17"/>
  <c r="T83" i="17"/>
  <c r="D83" i="17"/>
  <c r="R83" i="17"/>
  <c r="C83" i="17"/>
  <c r="B83" i="17"/>
  <c r="Y83" i="17"/>
  <c r="AE82" i="17"/>
  <c r="AD82" i="17"/>
  <c r="W82" i="17"/>
  <c r="V82" i="17"/>
  <c r="U82" i="17"/>
  <c r="T82" i="17"/>
  <c r="D82" i="17"/>
  <c r="R82" i="17"/>
  <c r="S82" i="17"/>
  <c r="C82" i="17"/>
  <c r="B82" i="17"/>
  <c r="Y82" i="17"/>
  <c r="AE81" i="17"/>
  <c r="AD81" i="17"/>
  <c r="W81" i="17"/>
  <c r="V81" i="17"/>
  <c r="U81" i="17"/>
  <c r="T81" i="17"/>
  <c r="D81" i="17"/>
  <c r="R81" i="17"/>
  <c r="S81" i="17"/>
  <c r="C81" i="17"/>
  <c r="B81" i="17"/>
  <c r="Y81" i="17"/>
  <c r="AE80" i="17"/>
  <c r="AD80" i="17"/>
  <c r="W80" i="17"/>
  <c r="V80" i="17"/>
  <c r="U80" i="17"/>
  <c r="T80" i="17"/>
  <c r="D80" i="17"/>
  <c r="R80" i="17"/>
  <c r="S80" i="17"/>
  <c r="C80" i="17"/>
  <c r="B80" i="17"/>
  <c r="Y80" i="17"/>
  <c r="AE79" i="17"/>
  <c r="AD79" i="17"/>
  <c r="W79" i="17"/>
  <c r="V79" i="17"/>
  <c r="U79" i="17"/>
  <c r="T79" i="17"/>
  <c r="D79" i="17"/>
  <c r="R79" i="17"/>
  <c r="S79" i="17"/>
  <c r="C79" i="17"/>
  <c r="B79" i="17"/>
  <c r="Y79" i="17"/>
  <c r="AE78" i="17"/>
  <c r="AD78" i="17"/>
  <c r="W78" i="17"/>
  <c r="V78" i="17"/>
  <c r="U78" i="17"/>
  <c r="T78" i="17"/>
  <c r="D78" i="17"/>
  <c r="R78" i="17"/>
  <c r="S78" i="17"/>
  <c r="C78" i="17"/>
  <c r="B78" i="17"/>
  <c r="Y78" i="17"/>
  <c r="AE77" i="17"/>
  <c r="AD77" i="17"/>
  <c r="W77" i="17"/>
  <c r="V77" i="17"/>
  <c r="U77" i="17"/>
  <c r="T77" i="17"/>
  <c r="D77" i="17"/>
  <c r="R77" i="17"/>
  <c r="S77" i="17"/>
  <c r="C77" i="17"/>
  <c r="B77" i="17"/>
  <c r="Y77" i="17"/>
  <c r="AE76" i="17"/>
  <c r="AD76" i="17"/>
  <c r="W76" i="17"/>
  <c r="V76" i="17"/>
  <c r="U76" i="17"/>
  <c r="T76" i="17"/>
  <c r="D76" i="17"/>
  <c r="R76" i="17"/>
  <c r="S76" i="17"/>
  <c r="C76" i="17"/>
  <c r="B76" i="17"/>
  <c r="Y76" i="17"/>
  <c r="AE75" i="17"/>
  <c r="AD75" i="17"/>
  <c r="W75" i="17"/>
  <c r="V75" i="17"/>
  <c r="U75" i="17"/>
  <c r="T75" i="17"/>
  <c r="D75" i="17"/>
  <c r="R75" i="17"/>
  <c r="S75" i="17"/>
  <c r="C75" i="17"/>
  <c r="B75" i="17"/>
  <c r="Y75" i="17"/>
  <c r="AE74" i="17"/>
  <c r="AD74" i="17"/>
  <c r="W74" i="17"/>
  <c r="V74" i="17"/>
  <c r="U74" i="17"/>
  <c r="T74" i="17"/>
  <c r="D74" i="17"/>
  <c r="R74" i="17"/>
  <c r="S74" i="17"/>
  <c r="C74" i="17"/>
  <c r="B74" i="17"/>
  <c r="Y74" i="17"/>
  <c r="A74" i="17"/>
  <c r="AE72" i="17"/>
  <c r="AD72" i="17"/>
  <c r="W72" i="17"/>
  <c r="V72" i="17"/>
  <c r="U72" i="17"/>
  <c r="T72" i="17"/>
  <c r="D72" i="17"/>
  <c r="R72" i="17"/>
  <c r="C72" i="17"/>
  <c r="B72" i="17"/>
  <c r="Y72" i="17"/>
  <c r="AE71" i="17"/>
  <c r="AD71" i="17"/>
  <c r="W71" i="17"/>
  <c r="V71" i="17"/>
  <c r="U71" i="17"/>
  <c r="T71" i="17"/>
  <c r="D71" i="17"/>
  <c r="R71" i="17"/>
  <c r="S71" i="17"/>
  <c r="C71" i="17"/>
  <c r="B71" i="17"/>
  <c r="Y71" i="17"/>
  <c r="AE70" i="17"/>
  <c r="AD70" i="17"/>
  <c r="W70" i="17"/>
  <c r="V70" i="17"/>
  <c r="U70" i="17"/>
  <c r="T70" i="17"/>
  <c r="D70" i="17"/>
  <c r="R70" i="17"/>
  <c r="S70" i="17"/>
  <c r="C70" i="17"/>
  <c r="B70" i="17"/>
  <c r="Y70" i="17"/>
  <c r="AE69" i="17"/>
  <c r="AD69" i="17"/>
  <c r="W69" i="17"/>
  <c r="V69" i="17"/>
  <c r="U69" i="17"/>
  <c r="T69" i="17"/>
  <c r="D69" i="17"/>
  <c r="R69" i="17"/>
  <c r="S69" i="17"/>
  <c r="C69" i="17"/>
  <c r="B69" i="17"/>
  <c r="Y69" i="17"/>
  <c r="AE68" i="17"/>
  <c r="AD68" i="17"/>
  <c r="W68" i="17"/>
  <c r="V68" i="17"/>
  <c r="U68" i="17"/>
  <c r="T68" i="17"/>
  <c r="D68" i="17"/>
  <c r="R68" i="17"/>
  <c r="S68" i="17"/>
  <c r="C68" i="17"/>
  <c r="B68" i="17"/>
  <c r="Y68" i="17"/>
  <c r="AE67" i="17"/>
  <c r="AD67" i="17"/>
  <c r="W67" i="17"/>
  <c r="V67" i="17"/>
  <c r="U67" i="17"/>
  <c r="T67" i="17"/>
  <c r="D67" i="17"/>
  <c r="R67" i="17"/>
  <c r="S67" i="17"/>
  <c r="C67" i="17"/>
  <c r="B67" i="17"/>
  <c r="Y67" i="17"/>
  <c r="AE66" i="17"/>
  <c r="AD66" i="17"/>
  <c r="W66" i="17"/>
  <c r="V66" i="17"/>
  <c r="U66" i="17"/>
  <c r="T66" i="17"/>
  <c r="D66" i="17"/>
  <c r="R66" i="17"/>
  <c r="S66" i="17"/>
  <c r="C66" i="17"/>
  <c r="B66" i="17"/>
  <c r="Y66" i="17"/>
  <c r="AE65" i="17"/>
  <c r="AD65" i="17"/>
  <c r="W65" i="17"/>
  <c r="V65" i="17"/>
  <c r="U65" i="17"/>
  <c r="T65" i="17"/>
  <c r="D65" i="17"/>
  <c r="R65" i="17"/>
  <c r="S65" i="17"/>
  <c r="C65" i="17"/>
  <c r="B65" i="17"/>
  <c r="Y65" i="17"/>
  <c r="AE64" i="17"/>
  <c r="AD64" i="17"/>
  <c r="W64" i="17"/>
  <c r="V64" i="17"/>
  <c r="U64" i="17"/>
  <c r="T64" i="17"/>
  <c r="D64" i="17"/>
  <c r="R64" i="17"/>
  <c r="S64" i="17"/>
  <c r="C64" i="17"/>
  <c r="B64" i="17"/>
  <c r="Y64" i="17"/>
  <c r="AE63" i="17"/>
  <c r="AD63" i="17"/>
  <c r="W63" i="17"/>
  <c r="V63" i="17"/>
  <c r="U63" i="17"/>
  <c r="T63" i="17"/>
  <c r="D63" i="17"/>
  <c r="R63" i="17"/>
  <c r="S63" i="17"/>
  <c r="C63" i="17"/>
  <c r="B63" i="17"/>
  <c r="Y63" i="17"/>
  <c r="A63" i="17"/>
  <c r="AE61" i="17"/>
  <c r="AD61" i="17"/>
  <c r="W61" i="17"/>
  <c r="V61" i="17"/>
  <c r="U61" i="17"/>
  <c r="T61" i="17"/>
  <c r="D61" i="17"/>
  <c r="C61" i="17"/>
  <c r="B61" i="17"/>
  <c r="Y61" i="17"/>
  <c r="AE60" i="17"/>
  <c r="AD60" i="17"/>
  <c r="W60" i="17"/>
  <c r="V60" i="17"/>
  <c r="U60" i="17"/>
  <c r="T60" i="17"/>
  <c r="D60" i="17"/>
  <c r="C60" i="17"/>
  <c r="B60" i="17"/>
  <c r="Y60" i="17"/>
  <c r="AE59" i="17"/>
  <c r="AD59" i="17"/>
  <c r="W59" i="17"/>
  <c r="V59" i="17"/>
  <c r="U59" i="17"/>
  <c r="T59" i="17"/>
  <c r="D59" i="17"/>
  <c r="C59" i="17"/>
  <c r="B59" i="17"/>
  <c r="Y59" i="17"/>
  <c r="AE58" i="17"/>
  <c r="AD58" i="17"/>
  <c r="W58" i="17"/>
  <c r="V58" i="17"/>
  <c r="U58" i="17"/>
  <c r="T58" i="17"/>
  <c r="D58" i="17"/>
  <c r="C58" i="17"/>
  <c r="B58" i="17"/>
  <c r="Y58" i="17"/>
  <c r="AE57" i="17"/>
  <c r="AD57" i="17"/>
  <c r="W57" i="17"/>
  <c r="V57" i="17"/>
  <c r="U57" i="17"/>
  <c r="T57" i="17"/>
  <c r="D57" i="17"/>
  <c r="C57" i="17"/>
  <c r="B57" i="17"/>
  <c r="Y57" i="17"/>
  <c r="AE56" i="17"/>
  <c r="AD56" i="17"/>
  <c r="W56" i="17"/>
  <c r="V56" i="17"/>
  <c r="U56" i="17"/>
  <c r="T56" i="17"/>
  <c r="D56" i="17"/>
  <c r="C56" i="17"/>
  <c r="B56" i="17"/>
  <c r="Y56" i="17"/>
  <c r="AE55" i="17"/>
  <c r="AD55" i="17"/>
  <c r="W55" i="17"/>
  <c r="V55" i="17"/>
  <c r="U55" i="17"/>
  <c r="T55" i="17"/>
  <c r="D55" i="17"/>
  <c r="C55" i="17"/>
  <c r="B55" i="17"/>
  <c r="Y55" i="17"/>
  <c r="AE54" i="17"/>
  <c r="AD54" i="17"/>
  <c r="W54" i="17"/>
  <c r="V54" i="17"/>
  <c r="U54" i="17"/>
  <c r="T54" i="17"/>
  <c r="D54" i="17"/>
  <c r="C54" i="17"/>
  <c r="B54" i="17"/>
  <c r="Y54" i="17"/>
  <c r="AE53" i="17"/>
  <c r="AD53" i="17"/>
  <c r="W53" i="17"/>
  <c r="V53" i="17"/>
  <c r="U53" i="17"/>
  <c r="T53" i="17"/>
  <c r="D53" i="17"/>
  <c r="C53" i="17"/>
  <c r="B53" i="17"/>
  <c r="Y53" i="17"/>
  <c r="AE52" i="17"/>
  <c r="AD52" i="17"/>
  <c r="W52" i="17"/>
  <c r="V52" i="17"/>
  <c r="U52" i="17"/>
  <c r="T52" i="17"/>
  <c r="D52" i="17"/>
  <c r="C52" i="17"/>
  <c r="B52" i="17"/>
  <c r="Y52" i="17"/>
  <c r="A52" i="17"/>
  <c r="AE50" i="17"/>
  <c r="AD50" i="17"/>
  <c r="W50" i="17"/>
  <c r="V50" i="17"/>
  <c r="U50" i="17"/>
  <c r="T50" i="17"/>
  <c r="D50" i="17"/>
  <c r="R50" i="17"/>
  <c r="Z50" i="17" s="1"/>
  <c r="C50" i="17"/>
  <c r="B50" i="17"/>
  <c r="Y50" i="17"/>
  <c r="AE49" i="17"/>
  <c r="AD49" i="17"/>
  <c r="W49" i="17"/>
  <c r="V49" i="17"/>
  <c r="U49" i="17"/>
  <c r="T49" i="17"/>
  <c r="D49" i="17"/>
  <c r="C49" i="17"/>
  <c r="B49" i="17"/>
  <c r="Y49" i="17"/>
  <c r="AE48" i="17"/>
  <c r="AD48" i="17"/>
  <c r="W48" i="17"/>
  <c r="V48" i="17"/>
  <c r="U48" i="17"/>
  <c r="T48" i="17"/>
  <c r="D48" i="17"/>
  <c r="C48" i="17"/>
  <c r="B48" i="17"/>
  <c r="Y48" i="17"/>
  <c r="AE47" i="17"/>
  <c r="AD47" i="17"/>
  <c r="W47" i="17"/>
  <c r="V47" i="17"/>
  <c r="U47" i="17"/>
  <c r="T47" i="17"/>
  <c r="D47" i="17"/>
  <c r="C47" i="17"/>
  <c r="B47" i="17"/>
  <c r="Y47" i="17"/>
  <c r="AE46" i="17"/>
  <c r="AD46" i="17"/>
  <c r="W46" i="17"/>
  <c r="V46" i="17"/>
  <c r="U46" i="17"/>
  <c r="T46" i="17"/>
  <c r="D46" i="17"/>
  <c r="C46" i="17"/>
  <c r="B46" i="17"/>
  <c r="Y46" i="17"/>
  <c r="AE45" i="17"/>
  <c r="AD45" i="17"/>
  <c r="W45" i="17"/>
  <c r="V45" i="17"/>
  <c r="U45" i="17"/>
  <c r="T45" i="17"/>
  <c r="D45" i="17"/>
  <c r="C45" i="17"/>
  <c r="B45" i="17"/>
  <c r="Y45" i="17"/>
  <c r="AE44" i="17"/>
  <c r="AD44" i="17"/>
  <c r="W44" i="17"/>
  <c r="V44" i="17"/>
  <c r="U44" i="17"/>
  <c r="T44" i="17"/>
  <c r="D44" i="17"/>
  <c r="C44" i="17"/>
  <c r="B44" i="17"/>
  <c r="Y44" i="17"/>
  <c r="AE43" i="17"/>
  <c r="AD43" i="17"/>
  <c r="W43" i="17"/>
  <c r="V43" i="17"/>
  <c r="U43" i="17"/>
  <c r="T43" i="17"/>
  <c r="D43" i="17"/>
  <c r="C43" i="17"/>
  <c r="B43" i="17"/>
  <c r="Y43" i="17"/>
  <c r="AE42" i="17"/>
  <c r="AD42" i="17"/>
  <c r="W42" i="17"/>
  <c r="V42" i="17"/>
  <c r="U42" i="17"/>
  <c r="T42" i="17"/>
  <c r="D42" i="17"/>
  <c r="C42" i="17"/>
  <c r="B42" i="17"/>
  <c r="Y42" i="17"/>
  <c r="AE41" i="17"/>
  <c r="AD41" i="17"/>
  <c r="W41" i="17"/>
  <c r="V41" i="17"/>
  <c r="U41" i="17"/>
  <c r="T41" i="17"/>
  <c r="D41" i="17"/>
  <c r="C41" i="17"/>
  <c r="B41" i="17"/>
  <c r="Y41" i="17"/>
  <c r="A41" i="17"/>
  <c r="AE39" i="17"/>
  <c r="AD39" i="17"/>
  <c r="W39" i="17"/>
  <c r="V39" i="17"/>
  <c r="U39" i="17"/>
  <c r="T39" i="17"/>
  <c r="D39" i="17"/>
  <c r="C39" i="17"/>
  <c r="B39" i="17"/>
  <c r="Y39" i="17"/>
  <c r="AE38" i="17"/>
  <c r="AD38" i="17"/>
  <c r="W38" i="17"/>
  <c r="V38" i="17"/>
  <c r="U38" i="17"/>
  <c r="T38" i="17"/>
  <c r="D38" i="17"/>
  <c r="C38" i="17"/>
  <c r="B38" i="17"/>
  <c r="Y38" i="17"/>
  <c r="AE37" i="17"/>
  <c r="AD37" i="17"/>
  <c r="W37" i="17"/>
  <c r="V37" i="17"/>
  <c r="U37" i="17"/>
  <c r="T37" i="17"/>
  <c r="D37" i="17"/>
  <c r="C37" i="17"/>
  <c r="B37" i="17"/>
  <c r="Y37" i="17"/>
  <c r="AE36" i="17"/>
  <c r="AD36" i="17"/>
  <c r="W36" i="17"/>
  <c r="V36" i="17"/>
  <c r="U36" i="17"/>
  <c r="T36" i="17"/>
  <c r="D36" i="17"/>
  <c r="C36" i="17"/>
  <c r="B36" i="17"/>
  <c r="Y36" i="17"/>
  <c r="AE35" i="17"/>
  <c r="AD35" i="17"/>
  <c r="W35" i="17"/>
  <c r="V35" i="17"/>
  <c r="U35" i="17"/>
  <c r="T35" i="17"/>
  <c r="D35" i="17"/>
  <c r="C35" i="17"/>
  <c r="B35" i="17"/>
  <c r="Y35" i="17"/>
  <c r="AE34" i="17"/>
  <c r="AD34" i="17"/>
  <c r="W34" i="17"/>
  <c r="V34" i="17"/>
  <c r="U34" i="17"/>
  <c r="T34" i="17"/>
  <c r="D34" i="17"/>
  <c r="C34" i="17"/>
  <c r="B34" i="17"/>
  <c r="Y34" i="17"/>
  <c r="AE33" i="17"/>
  <c r="AD33" i="17"/>
  <c r="W33" i="17"/>
  <c r="V33" i="17"/>
  <c r="U33" i="17"/>
  <c r="T33" i="17"/>
  <c r="D33" i="17"/>
  <c r="C33" i="17"/>
  <c r="B33" i="17"/>
  <c r="Y33" i="17"/>
  <c r="AE32" i="17"/>
  <c r="AD32" i="17"/>
  <c r="W32" i="17"/>
  <c r="V32" i="17"/>
  <c r="U32" i="17"/>
  <c r="T32" i="17"/>
  <c r="D32" i="17"/>
  <c r="C32" i="17"/>
  <c r="B32" i="17"/>
  <c r="Y32" i="17"/>
  <c r="AE31" i="17"/>
  <c r="AD31" i="17"/>
  <c r="W31" i="17"/>
  <c r="V31" i="17"/>
  <c r="U31" i="17"/>
  <c r="T31" i="17"/>
  <c r="D31" i="17"/>
  <c r="C31" i="17"/>
  <c r="B31" i="17"/>
  <c r="Y31" i="17"/>
  <c r="AE30" i="17"/>
  <c r="AD30" i="17"/>
  <c r="W30" i="17"/>
  <c r="V30" i="17"/>
  <c r="U30" i="17"/>
  <c r="T30" i="17"/>
  <c r="D30" i="17"/>
  <c r="C30" i="17"/>
  <c r="B30" i="17"/>
  <c r="Y30" i="17"/>
  <c r="A30" i="17"/>
  <c r="AE28" i="17"/>
  <c r="AD28" i="17"/>
  <c r="W28" i="17"/>
  <c r="V28" i="17"/>
  <c r="U28" i="17"/>
  <c r="T28" i="17"/>
  <c r="D28" i="17"/>
  <c r="R28" i="17"/>
  <c r="C28" i="17"/>
  <c r="B28" i="17"/>
  <c r="Y28" i="17"/>
  <c r="AE27" i="17"/>
  <c r="AD27" i="17"/>
  <c r="W27" i="17"/>
  <c r="V27" i="17"/>
  <c r="U27" i="17"/>
  <c r="T27" i="17"/>
  <c r="D27" i="17"/>
  <c r="R27" i="17"/>
  <c r="S27" i="17"/>
  <c r="C27" i="17"/>
  <c r="B27" i="17"/>
  <c r="Y27" i="17"/>
  <c r="AE26" i="17"/>
  <c r="AD26" i="17"/>
  <c r="W26" i="17"/>
  <c r="V26" i="17"/>
  <c r="U26" i="17"/>
  <c r="T26" i="17"/>
  <c r="D26" i="17"/>
  <c r="R26" i="17"/>
  <c r="S26" i="17"/>
  <c r="C26" i="17"/>
  <c r="B26" i="17"/>
  <c r="Y26" i="17"/>
  <c r="AE25" i="17"/>
  <c r="AD25" i="17"/>
  <c r="W25" i="17"/>
  <c r="V25" i="17"/>
  <c r="U25" i="17"/>
  <c r="T25" i="17"/>
  <c r="D25" i="17"/>
  <c r="R25" i="17"/>
  <c r="S25" i="17"/>
  <c r="C25" i="17"/>
  <c r="B25" i="17"/>
  <c r="Y25" i="17"/>
  <c r="AE24" i="17"/>
  <c r="AD24" i="17"/>
  <c r="W24" i="17"/>
  <c r="V24" i="17"/>
  <c r="U24" i="17"/>
  <c r="T24" i="17"/>
  <c r="D24" i="17"/>
  <c r="R24" i="17"/>
  <c r="S24" i="17"/>
  <c r="C24" i="17"/>
  <c r="B24" i="17"/>
  <c r="Y24" i="17"/>
  <c r="AE23" i="17"/>
  <c r="AD23" i="17"/>
  <c r="W23" i="17"/>
  <c r="V23" i="17"/>
  <c r="U23" i="17"/>
  <c r="T23" i="17"/>
  <c r="D23" i="17"/>
  <c r="R23" i="17"/>
  <c r="S23" i="17"/>
  <c r="C23" i="17"/>
  <c r="B23" i="17"/>
  <c r="Y23" i="17"/>
  <c r="AE22" i="17"/>
  <c r="AD22" i="17"/>
  <c r="W22" i="17"/>
  <c r="V22" i="17"/>
  <c r="U22" i="17"/>
  <c r="T22" i="17"/>
  <c r="D22" i="17"/>
  <c r="R22" i="17"/>
  <c r="S22" i="17"/>
  <c r="C22" i="17"/>
  <c r="B22" i="17"/>
  <c r="Y22" i="17"/>
  <c r="AE21" i="17"/>
  <c r="AD21" i="17"/>
  <c r="W21" i="17"/>
  <c r="V21" i="17"/>
  <c r="U21" i="17"/>
  <c r="T21" i="17"/>
  <c r="D21" i="17"/>
  <c r="R21" i="17"/>
  <c r="S21" i="17"/>
  <c r="C21" i="17"/>
  <c r="B21" i="17"/>
  <c r="Y21" i="17"/>
  <c r="AE20" i="17"/>
  <c r="AD20" i="17"/>
  <c r="W20" i="17"/>
  <c r="V20" i="17"/>
  <c r="U20" i="17"/>
  <c r="T20" i="17"/>
  <c r="D20" i="17"/>
  <c r="R20" i="17"/>
  <c r="S20" i="17"/>
  <c r="C20" i="17"/>
  <c r="B20" i="17"/>
  <c r="Y20" i="17"/>
  <c r="AE19" i="17"/>
  <c r="AD19" i="17"/>
  <c r="W19" i="17"/>
  <c r="V19" i="17"/>
  <c r="U19" i="17"/>
  <c r="T19" i="17"/>
  <c r="D19" i="17"/>
  <c r="R19" i="17"/>
  <c r="S19" i="17"/>
  <c r="C19" i="17"/>
  <c r="B19" i="17"/>
  <c r="Y19" i="17"/>
  <c r="A19" i="17"/>
  <c r="AE17" i="17"/>
  <c r="AD17" i="17"/>
  <c r="W17" i="17"/>
  <c r="V17" i="17"/>
  <c r="U17" i="17"/>
  <c r="T17" i="17"/>
  <c r="D17" i="17"/>
  <c r="R17" i="17"/>
  <c r="C17" i="17"/>
  <c r="B17" i="17"/>
  <c r="Y17" i="17"/>
  <c r="AE16" i="17"/>
  <c r="AD16" i="17"/>
  <c r="W16" i="17"/>
  <c r="V16" i="17"/>
  <c r="U16" i="17"/>
  <c r="T16" i="17"/>
  <c r="D16" i="17"/>
  <c r="R16" i="17"/>
  <c r="S16" i="17"/>
  <c r="C16" i="17"/>
  <c r="B16" i="17"/>
  <c r="Y16" i="17"/>
  <c r="AE15" i="17"/>
  <c r="AD15" i="17"/>
  <c r="W15" i="17"/>
  <c r="V15" i="17"/>
  <c r="U15" i="17"/>
  <c r="T15" i="17"/>
  <c r="D15" i="17"/>
  <c r="R15" i="17"/>
  <c r="S15" i="17"/>
  <c r="C15" i="17"/>
  <c r="B15" i="17"/>
  <c r="Y15" i="17"/>
  <c r="AE14" i="17"/>
  <c r="AD14" i="17"/>
  <c r="W14" i="17"/>
  <c r="V14" i="17"/>
  <c r="U14" i="17"/>
  <c r="T14" i="17"/>
  <c r="D14" i="17"/>
  <c r="R14" i="17"/>
  <c r="S14" i="17"/>
  <c r="C14" i="17"/>
  <c r="B14" i="17"/>
  <c r="Y14" i="17"/>
  <c r="AE13" i="17"/>
  <c r="AD13" i="17"/>
  <c r="W13" i="17"/>
  <c r="V13" i="17"/>
  <c r="U13" i="17"/>
  <c r="T13" i="17"/>
  <c r="D13" i="17"/>
  <c r="R13" i="17"/>
  <c r="S13" i="17"/>
  <c r="C13" i="17"/>
  <c r="B13" i="17"/>
  <c r="Y13" i="17"/>
  <c r="AE12" i="17"/>
  <c r="AD12" i="17"/>
  <c r="W12" i="17"/>
  <c r="V12" i="17"/>
  <c r="U12" i="17"/>
  <c r="T12" i="17"/>
  <c r="D12" i="17"/>
  <c r="R12" i="17"/>
  <c r="S12" i="17"/>
  <c r="C12" i="17"/>
  <c r="B12" i="17"/>
  <c r="Y12" i="17"/>
  <c r="AE11" i="17"/>
  <c r="AD11" i="17"/>
  <c r="W11" i="17"/>
  <c r="V11" i="17"/>
  <c r="U11" i="17"/>
  <c r="T11" i="17"/>
  <c r="D11" i="17"/>
  <c r="R11" i="17"/>
  <c r="S11" i="17"/>
  <c r="C11" i="17"/>
  <c r="B11" i="17"/>
  <c r="Y11" i="17"/>
  <c r="AE10" i="17"/>
  <c r="AD10" i="17"/>
  <c r="W10" i="17"/>
  <c r="V10" i="17"/>
  <c r="U10" i="17"/>
  <c r="T10" i="17"/>
  <c r="D10" i="17"/>
  <c r="R10" i="17"/>
  <c r="Z10" i="17"/>
  <c r="S10" i="17"/>
  <c r="C10" i="17"/>
  <c r="B10" i="17"/>
  <c r="Y10" i="17"/>
  <c r="AE9" i="17"/>
  <c r="AD9" i="17"/>
  <c r="W9" i="17"/>
  <c r="V9" i="17"/>
  <c r="U9" i="17"/>
  <c r="T9" i="17"/>
  <c r="D9" i="17"/>
  <c r="R9" i="17"/>
  <c r="S9" i="17"/>
  <c r="C9" i="17"/>
  <c r="B9" i="17"/>
  <c r="Y9" i="17"/>
  <c r="AE8" i="17"/>
  <c r="AD8" i="17"/>
  <c r="W8" i="17"/>
  <c r="V8" i="17"/>
  <c r="U8" i="17"/>
  <c r="T8" i="17"/>
  <c r="D8" i="17"/>
  <c r="R8" i="17"/>
  <c r="S8" i="17"/>
  <c r="C8" i="17"/>
  <c r="B8" i="17"/>
  <c r="Y8" i="17"/>
  <c r="A8" i="17"/>
  <c r="X11" i="17"/>
  <c r="Z11" i="17"/>
  <c r="AB11" i="17"/>
  <c r="X15" i="17"/>
  <c r="X19" i="17"/>
  <c r="X23" i="17"/>
  <c r="Z23" i="17"/>
  <c r="AB23" i="17"/>
  <c r="X27" i="17"/>
  <c r="Z27" i="17"/>
  <c r="AB27" i="17"/>
  <c r="X31" i="17"/>
  <c r="X35" i="17"/>
  <c r="X39" i="17"/>
  <c r="X43" i="17"/>
  <c r="X47" i="17"/>
  <c r="X55" i="17"/>
  <c r="X59" i="17"/>
  <c r="X63" i="17"/>
  <c r="X67" i="17"/>
  <c r="Z67" i="17"/>
  <c r="AB67" i="17"/>
  <c r="X71" i="17"/>
  <c r="X75" i="17"/>
  <c r="Z75" i="17"/>
  <c r="AB75" i="17"/>
  <c r="X79" i="17"/>
  <c r="X83" i="17"/>
  <c r="Z83" i="17"/>
  <c r="X87" i="17"/>
  <c r="X91" i="17"/>
  <c r="Z91" i="17"/>
  <c r="Z71" i="17"/>
  <c r="AA71" i="17"/>
  <c r="AC71" i="17"/>
  <c r="Z15" i="17"/>
  <c r="AB15" i="17"/>
  <c r="X12" i="17"/>
  <c r="X16" i="17"/>
  <c r="X20" i="17"/>
  <c r="X24" i="17"/>
  <c r="Z24" i="17"/>
  <c r="X28" i="17"/>
  <c r="X32" i="17"/>
  <c r="X36" i="17"/>
  <c r="X44" i="17"/>
  <c r="X48" i="17"/>
  <c r="X52" i="17"/>
  <c r="X56" i="17"/>
  <c r="X60" i="17"/>
  <c r="X64" i="17"/>
  <c r="X68" i="17"/>
  <c r="X72" i="17"/>
  <c r="X76" i="17"/>
  <c r="X80" i="17"/>
  <c r="Z80" i="17"/>
  <c r="X88" i="17"/>
  <c r="X92" i="17"/>
  <c r="Z92" i="17"/>
  <c r="AA95" i="17"/>
  <c r="AC95" i="17"/>
  <c r="AB95" i="17"/>
  <c r="X8" i="17"/>
  <c r="X9" i="17"/>
  <c r="X13" i="17"/>
  <c r="X17" i="17"/>
  <c r="X21" i="17"/>
  <c r="X25" i="17"/>
  <c r="X33" i="17"/>
  <c r="X37" i="17"/>
  <c r="X41" i="17"/>
  <c r="X45" i="17"/>
  <c r="X49" i="17"/>
  <c r="X53" i="17"/>
  <c r="X57" i="17"/>
  <c r="X61" i="17"/>
  <c r="X65" i="17"/>
  <c r="X69" i="17"/>
  <c r="Z69" i="17"/>
  <c r="X77" i="17"/>
  <c r="X81" i="17"/>
  <c r="X85" i="17"/>
  <c r="X89" i="17"/>
  <c r="X93" i="17"/>
  <c r="Z93" i="17"/>
  <c r="AA29" i="17"/>
  <c r="AC29" i="17"/>
  <c r="AB29" i="17"/>
  <c r="X10" i="17"/>
  <c r="X14" i="17"/>
  <c r="Z14" i="17"/>
  <c r="X22" i="17"/>
  <c r="X26" i="17"/>
  <c r="Z26" i="17"/>
  <c r="X30" i="17"/>
  <c r="X34" i="17"/>
  <c r="X38" i="17"/>
  <c r="X42" i="17"/>
  <c r="X46" i="17"/>
  <c r="X50" i="17"/>
  <c r="X54" i="17"/>
  <c r="X58" i="17"/>
  <c r="X66" i="17"/>
  <c r="X70" i="17"/>
  <c r="Z70" i="17"/>
  <c r="X74" i="17"/>
  <c r="X78" i="17"/>
  <c r="X82" i="17"/>
  <c r="Z82" i="17"/>
  <c r="X86" i="17"/>
  <c r="X90" i="17"/>
  <c r="Z90" i="17"/>
  <c r="X94" i="17"/>
  <c r="Z94" i="17"/>
  <c r="AA84" i="17"/>
  <c r="AC84" i="17"/>
  <c r="AB84" i="17"/>
  <c r="Z19" i="17"/>
  <c r="AB19" i="17"/>
  <c r="Z63" i="17"/>
  <c r="AB63" i="17"/>
  <c r="Z79" i="17"/>
  <c r="AB79" i="17"/>
  <c r="Z87" i="17"/>
  <c r="AB87" i="17"/>
  <c r="AA73" i="17"/>
  <c r="AC73" i="17"/>
  <c r="AB73" i="17"/>
  <c r="AA18" i="17"/>
  <c r="AC18" i="17"/>
  <c r="AB18" i="17"/>
  <c r="S94" i="17"/>
  <c r="S83" i="17"/>
  <c r="S72" i="17"/>
  <c r="Z72" i="17"/>
  <c r="S28" i="17"/>
  <c r="Z28" i="17"/>
  <c r="S17" i="17"/>
  <c r="Z17" i="17"/>
  <c r="Y71" i="15"/>
  <c r="X71" i="15"/>
  <c r="Y70" i="15"/>
  <c r="X70" i="15"/>
  <c r="Y69" i="15"/>
  <c r="X69" i="15"/>
  <c r="Y68" i="15"/>
  <c r="X68" i="15"/>
  <c r="Y67" i="15"/>
  <c r="X67" i="15"/>
  <c r="Y66" i="15"/>
  <c r="X66" i="15"/>
  <c r="Y65" i="15"/>
  <c r="X65" i="15"/>
  <c r="Y64" i="15"/>
  <c r="X64" i="15"/>
  <c r="Y63" i="15"/>
  <c r="X63" i="15"/>
  <c r="Y62" i="15"/>
  <c r="X62" i="15"/>
  <c r="Y61" i="15"/>
  <c r="X61" i="15"/>
  <c r="Y60" i="15"/>
  <c r="X60" i="15"/>
  <c r="Y59" i="15"/>
  <c r="X59" i="15"/>
  <c r="Y58" i="15"/>
  <c r="X58" i="15"/>
  <c r="Y57" i="15"/>
  <c r="X57" i="15"/>
  <c r="Y56" i="15"/>
  <c r="X56" i="15"/>
  <c r="Y55" i="15"/>
  <c r="X55" i="15"/>
  <c r="Y54" i="15"/>
  <c r="X54" i="15"/>
  <c r="Y53" i="15"/>
  <c r="X53" i="15"/>
  <c r="Y52" i="15"/>
  <c r="X52" i="15"/>
  <c r="Y51" i="15"/>
  <c r="X51" i="15"/>
  <c r="Y50" i="15"/>
  <c r="X50" i="15"/>
  <c r="Y49" i="15"/>
  <c r="X49" i="15"/>
  <c r="Y48" i="15"/>
  <c r="X48" i="15"/>
  <c r="Y47" i="15"/>
  <c r="X47" i="15"/>
  <c r="Y46" i="15"/>
  <c r="X46" i="15"/>
  <c r="Y45" i="15"/>
  <c r="X45" i="15"/>
  <c r="Y44" i="15"/>
  <c r="X44" i="15"/>
  <c r="Y43" i="15"/>
  <c r="X43" i="15"/>
  <c r="Y42" i="15"/>
  <c r="X42" i="15"/>
  <c r="Y41" i="15"/>
  <c r="X41" i="15"/>
  <c r="Y40" i="15"/>
  <c r="X40" i="15"/>
  <c r="Y39" i="15"/>
  <c r="X39" i="15"/>
  <c r="Y38" i="15"/>
  <c r="X38" i="15"/>
  <c r="Y37" i="15"/>
  <c r="X37" i="15"/>
  <c r="Y36" i="15"/>
  <c r="X36" i="15"/>
  <c r="Y35" i="15"/>
  <c r="X35" i="15"/>
  <c r="Y34" i="15"/>
  <c r="X34" i="15"/>
  <c r="Y33" i="15"/>
  <c r="X33" i="15"/>
  <c r="Y32" i="15"/>
  <c r="X32" i="15"/>
  <c r="Y31" i="15"/>
  <c r="X31" i="15"/>
  <c r="Y30" i="15"/>
  <c r="X30" i="15"/>
  <c r="Y29" i="15"/>
  <c r="X29" i="15"/>
  <c r="Y28" i="15"/>
  <c r="X28" i="15"/>
  <c r="Y27" i="15"/>
  <c r="X27" i="15"/>
  <c r="Y26" i="15"/>
  <c r="X26" i="15"/>
  <c r="Y25" i="15"/>
  <c r="X25" i="15"/>
  <c r="Y24" i="15"/>
  <c r="X24" i="15"/>
  <c r="Y23" i="15"/>
  <c r="X23" i="15"/>
  <c r="Y22" i="15"/>
  <c r="X22" i="15"/>
  <c r="Y21" i="15"/>
  <c r="X21" i="15"/>
  <c r="Y20" i="15"/>
  <c r="X20" i="15"/>
  <c r="Y19" i="15"/>
  <c r="X19" i="15"/>
  <c r="Y18" i="15"/>
  <c r="X18" i="15"/>
  <c r="Y17" i="15"/>
  <c r="X17" i="15"/>
  <c r="Y16" i="15"/>
  <c r="X16" i="15"/>
  <c r="Y15" i="15"/>
  <c r="X15" i="15"/>
  <c r="Y14" i="15"/>
  <c r="X14" i="15"/>
  <c r="Y13" i="15"/>
  <c r="X13" i="15"/>
  <c r="Y12" i="15"/>
  <c r="X12" i="15"/>
  <c r="Y11" i="15"/>
  <c r="X11" i="15"/>
  <c r="Y10" i="15"/>
  <c r="X10" i="15"/>
  <c r="Y9" i="15"/>
  <c r="X9" i="15"/>
  <c r="Y8" i="15"/>
  <c r="X8" i="15"/>
  <c r="S71" i="15"/>
  <c r="R71" i="15"/>
  <c r="Q71" i="15"/>
  <c r="P71" i="15"/>
  <c r="M71" i="15"/>
  <c r="L71" i="15"/>
  <c r="K71" i="15"/>
  <c r="J71" i="15"/>
  <c r="H71" i="15"/>
  <c r="G71" i="15"/>
  <c r="F71" i="15"/>
  <c r="E71" i="15"/>
  <c r="D71" i="15"/>
  <c r="C71" i="15"/>
  <c r="B71" i="15"/>
  <c r="S70" i="15"/>
  <c r="R70" i="15"/>
  <c r="Q70" i="15"/>
  <c r="P70" i="15"/>
  <c r="L70" i="15"/>
  <c r="K70" i="15"/>
  <c r="J70" i="15"/>
  <c r="G70" i="15"/>
  <c r="F70" i="15"/>
  <c r="E70" i="15"/>
  <c r="D70" i="15"/>
  <c r="C70" i="15"/>
  <c r="B70" i="15"/>
  <c r="S69" i="15"/>
  <c r="R69" i="15"/>
  <c r="Q69" i="15"/>
  <c r="P69" i="15"/>
  <c r="M69" i="15"/>
  <c r="L69" i="15"/>
  <c r="K69" i="15"/>
  <c r="J69" i="15"/>
  <c r="H69" i="15"/>
  <c r="G69" i="15"/>
  <c r="F69" i="15"/>
  <c r="E69" i="15"/>
  <c r="D69" i="15"/>
  <c r="C69" i="15"/>
  <c r="B69" i="15"/>
  <c r="S68" i="15"/>
  <c r="R68" i="15"/>
  <c r="Q68" i="15"/>
  <c r="P68" i="15"/>
  <c r="M68" i="15"/>
  <c r="L68" i="15"/>
  <c r="K68" i="15"/>
  <c r="J68" i="15"/>
  <c r="H68" i="15"/>
  <c r="G68" i="15"/>
  <c r="F68" i="15"/>
  <c r="E68" i="15"/>
  <c r="D68" i="15"/>
  <c r="C68" i="15"/>
  <c r="B68" i="15"/>
  <c r="S67" i="15"/>
  <c r="R67" i="15"/>
  <c r="Q67" i="15"/>
  <c r="P67" i="15"/>
  <c r="M67" i="15"/>
  <c r="L67" i="15"/>
  <c r="K67" i="15"/>
  <c r="J67" i="15"/>
  <c r="H67" i="15"/>
  <c r="G67" i="15"/>
  <c r="F67" i="15"/>
  <c r="E67" i="15"/>
  <c r="D67" i="15"/>
  <c r="C67" i="15"/>
  <c r="B67" i="15"/>
  <c r="S66" i="15"/>
  <c r="R66" i="15"/>
  <c r="Q66" i="15"/>
  <c r="P66" i="15"/>
  <c r="M66" i="15"/>
  <c r="L66" i="15"/>
  <c r="K66" i="15"/>
  <c r="J66" i="15"/>
  <c r="H66" i="15"/>
  <c r="G66" i="15"/>
  <c r="F66" i="15"/>
  <c r="E66" i="15"/>
  <c r="D66" i="15"/>
  <c r="C66" i="15"/>
  <c r="B66" i="15"/>
  <c r="S65" i="15"/>
  <c r="R65" i="15"/>
  <c r="Q65" i="15"/>
  <c r="P65" i="15"/>
  <c r="M65" i="15"/>
  <c r="L65" i="15"/>
  <c r="K65" i="15"/>
  <c r="J65" i="15"/>
  <c r="H65" i="15"/>
  <c r="G65" i="15"/>
  <c r="F65" i="15"/>
  <c r="E65" i="15"/>
  <c r="D65" i="15"/>
  <c r="C65" i="15"/>
  <c r="B65" i="15"/>
  <c r="S64" i="15"/>
  <c r="R64" i="15"/>
  <c r="Q64" i="15"/>
  <c r="P64" i="15"/>
  <c r="M64" i="15"/>
  <c r="L64" i="15"/>
  <c r="K64" i="15"/>
  <c r="J64" i="15"/>
  <c r="H64" i="15"/>
  <c r="G64" i="15"/>
  <c r="F64" i="15"/>
  <c r="E64" i="15"/>
  <c r="D64" i="15"/>
  <c r="C64" i="15"/>
  <c r="B64" i="15"/>
  <c r="A64" i="15"/>
  <c r="S63" i="15"/>
  <c r="R63" i="15"/>
  <c r="Q63" i="15"/>
  <c r="P63" i="15"/>
  <c r="M63" i="15"/>
  <c r="L63" i="15"/>
  <c r="K63" i="15"/>
  <c r="J63" i="15"/>
  <c r="H63" i="15"/>
  <c r="G63" i="15"/>
  <c r="F63" i="15"/>
  <c r="E63" i="15"/>
  <c r="D63" i="15"/>
  <c r="C63" i="15"/>
  <c r="B63" i="15"/>
  <c r="S62" i="15"/>
  <c r="R62" i="15"/>
  <c r="Q62" i="15"/>
  <c r="P62" i="15"/>
  <c r="L62" i="15"/>
  <c r="K62" i="15"/>
  <c r="J62" i="15"/>
  <c r="G62" i="15"/>
  <c r="F62" i="15"/>
  <c r="E62" i="15"/>
  <c r="D62" i="15"/>
  <c r="C62" i="15"/>
  <c r="B62" i="15"/>
  <c r="S61" i="15"/>
  <c r="R61" i="15"/>
  <c r="Q61" i="15"/>
  <c r="P61" i="15"/>
  <c r="M61" i="15"/>
  <c r="L61" i="15"/>
  <c r="K61" i="15"/>
  <c r="J61" i="15"/>
  <c r="H61" i="15"/>
  <c r="G61" i="15"/>
  <c r="F61" i="15"/>
  <c r="E61" i="15"/>
  <c r="D61" i="15"/>
  <c r="C61" i="15"/>
  <c r="B61" i="15"/>
  <c r="S60" i="15"/>
  <c r="R60" i="15"/>
  <c r="Q60" i="15"/>
  <c r="P60" i="15"/>
  <c r="M60" i="15"/>
  <c r="L60" i="15"/>
  <c r="K60" i="15"/>
  <c r="J60" i="15"/>
  <c r="H60" i="15"/>
  <c r="G60" i="15"/>
  <c r="F60" i="15"/>
  <c r="E60" i="15"/>
  <c r="D60" i="15"/>
  <c r="C60" i="15"/>
  <c r="B60" i="15"/>
  <c r="S59" i="15"/>
  <c r="R59" i="15"/>
  <c r="Q59" i="15"/>
  <c r="P59" i="15"/>
  <c r="M59" i="15"/>
  <c r="L59" i="15"/>
  <c r="K59" i="15"/>
  <c r="J59" i="15"/>
  <c r="H59" i="15"/>
  <c r="G59" i="15"/>
  <c r="F59" i="15"/>
  <c r="E59" i="15"/>
  <c r="D59" i="15"/>
  <c r="C59" i="15"/>
  <c r="B59" i="15"/>
  <c r="S58" i="15"/>
  <c r="R58" i="15"/>
  <c r="Q58" i="15"/>
  <c r="P58" i="15"/>
  <c r="M58" i="15"/>
  <c r="L58" i="15"/>
  <c r="K58" i="15"/>
  <c r="J58" i="15"/>
  <c r="H58" i="15"/>
  <c r="G58" i="15"/>
  <c r="F58" i="15"/>
  <c r="E58" i="15"/>
  <c r="D58" i="15"/>
  <c r="C58" i="15"/>
  <c r="B58" i="15"/>
  <c r="S57" i="15"/>
  <c r="R57" i="15"/>
  <c r="Q57" i="15"/>
  <c r="P57" i="15"/>
  <c r="M57" i="15"/>
  <c r="L57" i="15"/>
  <c r="K57" i="15"/>
  <c r="J57" i="15"/>
  <c r="H57" i="15"/>
  <c r="G57" i="15"/>
  <c r="F57" i="15"/>
  <c r="E57" i="15"/>
  <c r="D57" i="15"/>
  <c r="C57" i="15"/>
  <c r="B57" i="15"/>
  <c r="S56" i="15"/>
  <c r="R56" i="15"/>
  <c r="Q56" i="15"/>
  <c r="P56" i="15"/>
  <c r="M56" i="15"/>
  <c r="L56" i="15"/>
  <c r="K56" i="15"/>
  <c r="J56" i="15"/>
  <c r="H56" i="15"/>
  <c r="G56" i="15"/>
  <c r="F56" i="15"/>
  <c r="E56" i="15"/>
  <c r="D56" i="15"/>
  <c r="C56" i="15"/>
  <c r="B56" i="15"/>
  <c r="A56" i="15"/>
  <c r="S55" i="15"/>
  <c r="R55" i="15"/>
  <c r="Q55" i="15"/>
  <c r="P55" i="15"/>
  <c r="M55" i="15"/>
  <c r="L55" i="15"/>
  <c r="K55" i="15"/>
  <c r="J55" i="15"/>
  <c r="H55" i="15"/>
  <c r="G55" i="15"/>
  <c r="F55" i="15"/>
  <c r="E55" i="15"/>
  <c r="D55" i="15"/>
  <c r="C55" i="15"/>
  <c r="B55" i="15"/>
  <c r="S54" i="15"/>
  <c r="R54" i="15"/>
  <c r="Q54" i="15"/>
  <c r="P54" i="15"/>
  <c r="L54" i="15"/>
  <c r="K54" i="15"/>
  <c r="J54" i="15"/>
  <c r="G54" i="15"/>
  <c r="F54" i="15"/>
  <c r="E54" i="15"/>
  <c r="D54" i="15"/>
  <c r="C54" i="15"/>
  <c r="B54" i="15"/>
  <c r="S53" i="15"/>
  <c r="R53" i="15"/>
  <c r="Q53" i="15"/>
  <c r="P53" i="15"/>
  <c r="M53" i="15"/>
  <c r="L53" i="15"/>
  <c r="K53" i="15"/>
  <c r="J53" i="15"/>
  <c r="H53" i="15"/>
  <c r="G53" i="15"/>
  <c r="F53" i="15"/>
  <c r="E53" i="15"/>
  <c r="D53" i="15"/>
  <c r="C53" i="15"/>
  <c r="B53" i="15"/>
  <c r="S52" i="15"/>
  <c r="R52" i="15"/>
  <c r="Q52" i="15"/>
  <c r="P52" i="15"/>
  <c r="M52" i="15"/>
  <c r="L52" i="15"/>
  <c r="K52" i="15"/>
  <c r="J52" i="15"/>
  <c r="H52" i="15"/>
  <c r="G52" i="15"/>
  <c r="F52" i="15"/>
  <c r="E52" i="15"/>
  <c r="D52" i="15"/>
  <c r="C52" i="15"/>
  <c r="B52" i="15"/>
  <c r="S51" i="15"/>
  <c r="R51" i="15"/>
  <c r="Q51" i="15"/>
  <c r="P51" i="15"/>
  <c r="M51" i="15"/>
  <c r="L51" i="15"/>
  <c r="K51" i="15"/>
  <c r="J51" i="15"/>
  <c r="H51" i="15"/>
  <c r="G51" i="15"/>
  <c r="F51" i="15"/>
  <c r="E51" i="15"/>
  <c r="D51" i="15"/>
  <c r="C51" i="15"/>
  <c r="B51" i="15"/>
  <c r="S50" i="15"/>
  <c r="R50" i="15"/>
  <c r="Q50" i="15"/>
  <c r="P50" i="15"/>
  <c r="M50" i="15"/>
  <c r="L50" i="15"/>
  <c r="K50" i="15"/>
  <c r="J50" i="15"/>
  <c r="H50" i="15"/>
  <c r="G50" i="15"/>
  <c r="F50" i="15"/>
  <c r="E50" i="15"/>
  <c r="D50" i="15"/>
  <c r="C50" i="15"/>
  <c r="B50" i="15"/>
  <c r="S49" i="15"/>
  <c r="R49" i="15"/>
  <c r="Q49" i="15"/>
  <c r="P49" i="15"/>
  <c r="M49" i="15"/>
  <c r="L49" i="15"/>
  <c r="K49" i="15"/>
  <c r="J49" i="15"/>
  <c r="H49" i="15"/>
  <c r="G49" i="15"/>
  <c r="F49" i="15"/>
  <c r="E49" i="15"/>
  <c r="D49" i="15"/>
  <c r="C49" i="15"/>
  <c r="B49" i="15"/>
  <c r="S48" i="15"/>
  <c r="R48" i="15"/>
  <c r="Q48" i="15"/>
  <c r="P48" i="15"/>
  <c r="M48" i="15"/>
  <c r="L48" i="15"/>
  <c r="K48" i="15"/>
  <c r="J48" i="15"/>
  <c r="H48" i="15"/>
  <c r="G48" i="15"/>
  <c r="F48" i="15"/>
  <c r="E48" i="15"/>
  <c r="D48" i="15"/>
  <c r="C48" i="15"/>
  <c r="B48" i="15"/>
  <c r="A48" i="15"/>
  <c r="S47" i="15"/>
  <c r="R47" i="15"/>
  <c r="Q47" i="15"/>
  <c r="P47" i="15"/>
  <c r="M47" i="15"/>
  <c r="L47" i="15"/>
  <c r="K47" i="15"/>
  <c r="J47" i="15"/>
  <c r="H47" i="15"/>
  <c r="G47" i="15"/>
  <c r="F47" i="15"/>
  <c r="E47" i="15"/>
  <c r="D47" i="15"/>
  <c r="C47" i="15"/>
  <c r="B47" i="15"/>
  <c r="S46" i="15"/>
  <c r="R46" i="15"/>
  <c r="Q46" i="15"/>
  <c r="P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B46" i="15"/>
  <c r="S45" i="15"/>
  <c r="R45" i="15"/>
  <c r="Q45" i="15"/>
  <c r="P45" i="15"/>
  <c r="M45" i="15"/>
  <c r="L45" i="15"/>
  <c r="K45" i="15"/>
  <c r="J45" i="15"/>
  <c r="H45" i="15"/>
  <c r="G45" i="15"/>
  <c r="F45" i="15"/>
  <c r="E45" i="15"/>
  <c r="D45" i="15"/>
  <c r="C45" i="15"/>
  <c r="B45" i="15"/>
  <c r="S44" i="15"/>
  <c r="R44" i="15"/>
  <c r="Q44" i="15"/>
  <c r="P44" i="15"/>
  <c r="M44" i="15"/>
  <c r="L44" i="15"/>
  <c r="K44" i="15"/>
  <c r="J44" i="15"/>
  <c r="H44" i="15"/>
  <c r="G44" i="15"/>
  <c r="F44" i="15"/>
  <c r="E44" i="15"/>
  <c r="D44" i="15"/>
  <c r="C44" i="15"/>
  <c r="B44" i="15"/>
  <c r="S43" i="15"/>
  <c r="R43" i="15"/>
  <c r="Q43" i="15"/>
  <c r="P43" i="15"/>
  <c r="M43" i="15"/>
  <c r="L43" i="15"/>
  <c r="K43" i="15"/>
  <c r="J43" i="15"/>
  <c r="H43" i="15"/>
  <c r="G43" i="15"/>
  <c r="F43" i="15"/>
  <c r="E43" i="15"/>
  <c r="D43" i="15"/>
  <c r="C43" i="15"/>
  <c r="B43" i="15"/>
  <c r="S42" i="15"/>
  <c r="R42" i="15"/>
  <c r="Q42" i="15"/>
  <c r="P42" i="15"/>
  <c r="M42" i="15"/>
  <c r="L42" i="15"/>
  <c r="K42" i="15"/>
  <c r="J42" i="15"/>
  <c r="H42" i="15"/>
  <c r="G42" i="15"/>
  <c r="F42" i="15"/>
  <c r="E42" i="15"/>
  <c r="D42" i="15"/>
  <c r="C42" i="15"/>
  <c r="B42" i="15"/>
  <c r="S41" i="15"/>
  <c r="R41" i="15"/>
  <c r="Q41" i="15"/>
  <c r="P41" i="15"/>
  <c r="M41" i="15"/>
  <c r="L41" i="15"/>
  <c r="K41" i="15"/>
  <c r="J41" i="15"/>
  <c r="H41" i="15"/>
  <c r="G41" i="15"/>
  <c r="F41" i="15"/>
  <c r="E41" i="15"/>
  <c r="D41" i="15"/>
  <c r="C41" i="15"/>
  <c r="B41" i="15"/>
  <c r="S40" i="15"/>
  <c r="R40" i="15"/>
  <c r="Q40" i="15"/>
  <c r="P40" i="15"/>
  <c r="M40" i="15"/>
  <c r="L40" i="15"/>
  <c r="K40" i="15"/>
  <c r="J40" i="15"/>
  <c r="H40" i="15"/>
  <c r="G40" i="15"/>
  <c r="F40" i="15"/>
  <c r="E40" i="15"/>
  <c r="D40" i="15"/>
  <c r="C40" i="15"/>
  <c r="B40" i="15"/>
  <c r="A40" i="15"/>
  <c r="S39" i="15"/>
  <c r="R39" i="15"/>
  <c r="Q39" i="15"/>
  <c r="P39" i="15"/>
  <c r="M39" i="15"/>
  <c r="L39" i="15"/>
  <c r="K39" i="15"/>
  <c r="J39" i="15"/>
  <c r="H39" i="15"/>
  <c r="G39" i="15"/>
  <c r="F39" i="15"/>
  <c r="E39" i="15"/>
  <c r="D39" i="15"/>
  <c r="C39" i="15"/>
  <c r="B39" i="15"/>
  <c r="S38" i="15"/>
  <c r="R38" i="15"/>
  <c r="Q38" i="15"/>
  <c r="P38" i="15"/>
  <c r="N38" i="15"/>
  <c r="M38" i="15"/>
  <c r="L38" i="15"/>
  <c r="K38" i="15"/>
  <c r="J38" i="15"/>
  <c r="I38" i="15"/>
  <c r="H38" i="15"/>
  <c r="G38" i="15"/>
  <c r="F38" i="15"/>
  <c r="E38" i="15"/>
  <c r="D38" i="15"/>
  <c r="O38" i="15"/>
  <c r="T38" i="15"/>
  <c r="C38" i="15"/>
  <c r="B38" i="15"/>
  <c r="S37" i="15"/>
  <c r="R37" i="15"/>
  <c r="Q37" i="15"/>
  <c r="P37" i="15"/>
  <c r="M37" i="15"/>
  <c r="L37" i="15"/>
  <c r="K37" i="15"/>
  <c r="J37" i="15"/>
  <c r="H37" i="15"/>
  <c r="G37" i="15"/>
  <c r="F37" i="15"/>
  <c r="E37" i="15"/>
  <c r="D37" i="15"/>
  <c r="C37" i="15"/>
  <c r="B37" i="15"/>
  <c r="S36" i="15"/>
  <c r="R36" i="15"/>
  <c r="Q36" i="15"/>
  <c r="P36" i="15"/>
  <c r="M36" i="15"/>
  <c r="L36" i="15"/>
  <c r="K36" i="15"/>
  <c r="J36" i="15"/>
  <c r="H36" i="15"/>
  <c r="G36" i="15"/>
  <c r="F36" i="15"/>
  <c r="E36" i="15"/>
  <c r="D36" i="15"/>
  <c r="C36" i="15"/>
  <c r="B36" i="15"/>
  <c r="S35" i="15"/>
  <c r="R35" i="15"/>
  <c r="Q35" i="15"/>
  <c r="P35" i="15"/>
  <c r="M35" i="15"/>
  <c r="L35" i="15"/>
  <c r="K35" i="15"/>
  <c r="J35" i="15"/>
  <c r="H35" i="15"/>
  <c r="G35" i="15"/>
  <c r="F35" i="15"/>
  <c r="E35" i="15"/>
  <c r="D35" i="15"/>
  <c r="C35" i="15"/>
  <c r="B35" i="15"/>
  <c r="S34" i="15"/>
  <c r="R34" i="15"/>
  <c r="Q34" i="15"/>
  <c r="P34" i="15"/>
  <c r="M34" i="15"/>
  <c r="L34" i="15"/>
  <c r="K34" i="15"/>
  <c r="J34" i="15"/>
  <c r="H34" i="15"/>
  <c r="G34" i="15"/>
  <c r="F34" i="15"/>
  <c r="E34" i="15"/>
  <c r="D34" i="15"/>
  <c r="C34" i="15"/>
  <c r="B34" i="15"/>
  <c r="S33" i="15"/>
  <c r="R33" i="15"/>
  <c r="Q33" i="15"/>
  <c r="P33" i="15"/>
  <c r="M33" i="15"/>
  <c r="L33" i="15"/>
  <c r="K33" i="15"/>
  <c r="J33" i="15"/>
  <c r="H33" i="15"/>
  <c r="G33" i="15"/>
  <c r="F33" i="15"/>
  <c r="E33" i="15"/>
  <c r="D33" i="15"/>
  <c r="C33" i="15"/>
  <c r="B33" i="15"/>
  <c r="S32" i="15"/>
  <c r="R32" i="15"/>
  <c r="Q32" i="15"/>
  <c r="P32" i="15"/>
  <c r="L32" i="15"/>
  <c r="K32" i="15"/>
  <c r="J32" i="15"/>
  <c r="G32" i="15"/>
  <c r="F32" i="15"/>
  <c r="E32" i="15"/>
  <c r="D32" i="15"/>
  <c r="C32" i="15"/>
  <c r="B32" i="15"/>
  <c r="A32" i="15"/>
  <c r="S31" i="15"/>
  <c r="R31" i="15"/>
  <c r="Q31" i="15"/>
  <c r="P31" i="15"/>
  <c r="M31" i="15"/>
  <c r="L31" i="15"/>
  <c r="K31" i="15"/>
  <c r="J31" i="15"/>
  <c r="H31" i="15"/>
  <c r="G31" i="15"/>
  <c r="F31" i="15"/>
  <c r="E31" i="15"/>
  <c r="D31" i="15"/>
  <c r="C31" i="15"/>
  <c r="B31" i="15"/>
  <c r="S30" i="15"/>
  <c r="R30" i="15"/>
  <c r="Q30" i="15"/>
  <c r="P30" i="15"/>
  <c r="N30" i="15"/>
  <c r="M30" i="15"/>
  <c r="L30" i="15"/>
  <c r="K30" i="15"/>
  <c r="J30" i="15"/>
  <c r="I30" i="15"/>
  <c r="H30" i="15"/>
  <c r="G30" i="15"/>
  <c r="F30" i="15"/>
  <c r="E30" i="15"/>
  <c r="O30" i="15"/>
  <c r="T30" i="15"/>
  <c r="D30" i="15"/>
  <c r="C30" i="15"/>
  <c r="B30" i="15"/>
  <c r="S29" i="15"/>
  <c r="R29" i="15"/>
  <c r="Q29" i="15"/>
  <c r="P29" i="15"/>
  <c r="M29" i="15"/>
  <c r="L29" i="15"/>
  <c r="K29" i="15"/>
  <c r="J29" i="15"/>
  <c r="H29" i="15"/>
  <c r="G29" i="15"/>
  <c r="F29" i="15"/>
  <c r="E29" i="15"/>
  <c r="D29" i="15"/>
  <c r="C29" i="15"/>
  <c r="B29" i="15"/>
  <c r="S28" i="15"/>
  <c r="R28" i="15"/>
  <c r="Q28" i="15"/>
  <c r="P28" i="15"/>
  <c r="M28" i="15"/>
  <c r="L28" i="15"/>
  <c r="K28" i="15"/>
  <c r="J28" i="15"/>
  <c r="H28" i="15"/>
  <c r="G28" i="15"/>
  <c r="F28" i="15"/>
  <c r="E28" i="15"/>
  <c r="D28" i="15"/>
  <c r="C28" i="15"/>
  <c r="B28" i="15"/>
  <c r="S27" i="15"/>
  <c r="R27" i="15"/>
  <c r="Q27" i="15"/>
  <c r="P27" i="15"/>
  <c r="M27" i="15"/>
  <c r="L27" i="15"/>
  <c r="K27" i="15"/>
  <c r="J27" i="15"/>
  <c r="H27" i="15"/>
  <c r="G27" i="15"/>
  <c r="F27" i="15"/>
  <c r="E27" i="15"/>
  <c r="D27" i="15"/>
  <c r="C27" i="15"/>
  <c r="B27" i="15"/>
  <c r="S26" i="15"/>
  <c r="R26" i="15"/>
  <c r="Q26" i="15"/>
  <c r="P26" i="15"/>
  <c r="M26" i="15"/>
  <c r="L26" i="15"/>
  <c r="K26" i="15"/>
  <c r="J26" i="15"/>
  <c r="H26" i="15"/>
  <c r="G26" i="15"/>
  <c r="F26" i="15"/>
  <c r="E26" i="15"/>
  <c r="D26" i="15"/>
  <c r="C26" i="15"/>
  <c r="B26" i="15"/>
  <c r="S25" i="15"/>
  <c r="R25" i="15"/>
  <c r="Q25" i="15"/>
  <c r="P25" i="15"/>
  <c r="M25" i="15"/>
  <c r="L25" i="15"/>
  <c r="K25" i="15"/>
  <c r="J25" i="15"/>
  <c r="E25" i="15"/>
  <c r="D25" i="15"/>
  <c r="C25" i="15"/>
  <c r="B25" i="15"/>
  <c r="S24" i="15"/>
  <c r="R24" i="15"/>
  <c r="Q24" i="15"/>
  <c r="P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B24" i="15"/>
  <c r="A24" i="15"/>
  <c r="S23" i="15"/>
  <c r="R23" i="15"/>
  <c r="Q23" i="15"/>
  <c r="P23" i="15"/>
  <c r="N23" i="15"/>
  <c r="M23" i="15"/>
  <c r="L23" i="15"/>
  <c r="K23" i="15"/>
  <c r="J23" i="15"/>
  <c r="I23" i="15"/>
  <c r="H23" i="15"/>
  <c r="G23" i="15"/>
  <c r="F23" i="15"/>
  <c r="E23" i="15"/>
  <c r="O23" i="15"/>
  <c r="T23" i="15"/>
  <c r="D23" i="15"/>
  <c r="C23" i="15"/>
  <c r="B23" i="15"/>
  <c r="S22" i="15"/>
  <c r="R22" i="15"/>
  <c r="Q22" i="15"/>
  <c r="P22" i="15"/>
  <c r="N22" i="15"/>
  <c r="M22" i="15"/>
  <c r="L22" i="15"/>
  <c r="K22" i="15"/>
  <c r="J22" i="15"/>
  <c r="I22" i="15"/>
  <c r="H22" i="15"/>
  <c r="G22" i="15"/>
  <c r="F22" i="15"/>
  <c r="O22" i="15"/>
  <c r="T22" i="15"/>
  <c r="E22" i="15"/>
  <c r="D22" i="15"/>
  <c r="C22" i="15"/>
  <c r="B22" i="15"/>
  <c r="S21" i="15"/>
  <c r="R21" i="15"/>
  <c r="Q21" i="15"/>
  <c r="P21" i="15"/>
  <c r="N21" i="15"/>
  <c r="M21" i="15"/>
  <c r="L21" i="15"/>
  <c r="K21" i="15"/>
  <c r="J21" i="15"/>
  <c r="I21" i="15"/>
  <c r="H21" i="15"/>
  <c r="G21" i="15"/>
  <c r="O21" i="15"/>
  <c r="T21" i="15"/>
  <c r="F21" i="15"/>
  <c r="E21" i="15"/>
  <c r="D21" i="15"/>
  <c r="C21" i="15"/>
  <c r="B21" i="15"/>
  <c r="S20" i="15"/>
  <c r="R20" i="15"/>
  <c r="Q20" i="15"/>
  <c r="P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S19" i="15"/>
  <c r="R19" i="15"/>
  <c r="Q19" i="15"/>
  <c r="P19" i="15"/>
  <c r="N19" i="15"/>
  <c r="M19" i="15"/>
  <c r="L19" i="15"/>
  <c r="K19" i="15"/>
  <c r="J19" i="15"/>
  <c r="I19" i="15"/>
  <c r="H19" i="15"/>
  <c r="G19" i="15"/>
  <c r="F19" i="15"/>
  <c r="E19" i="15"/>
  <c r="O19" i="15"/>
  <c r="T19" i="15"/>
  <c r="D19" i="15"/>
  <c r="C19" i="15"/>
  <c r="B19" i="15"/>
  <c r="S18" i="15"/>
  <c r="R18" i="15"/>
  <c r="Q18" i="15"/>
  <c r="P18" i="15"/>
  <c r="N18" i="15"/>
  <c r="M18" i="15"/>
  <c r="L18" i="15"/>
  <c r="K18" i="15"/>
  <c r="J18" i="15"/>
  <c r="I18" i="15"/>
  <c r="H18" i="15"/>
  <c r="G18" i="15"/>
  <c r="F18" i="15"/>
  <c r="O18" i="15"/>
  <c r="T18" i="15"/>
  <c r="E18" i="15"/>
  <c r="D18" i="15"/>
  <c r="C18" i="15"/>
  <c r="B18" i="15"/>
  <c r="S17" i="15"/>
  <c r="R17" i="15"/>
  <c r="Q17" i="15"/>
  <c r="P17" i="15"/>
  <c r="N17" i="15"/>
  <c r="M17" i="15"/>
  <c r="L17" i="15"/>
  <c r="K17" i="15"/>
  <c r="J17" i="15"/>
  <c r="I17" i="15"/>
  <c r="H17" i="15"/>
  <c r="G17" i="15"/>
  <c r="O17" i="15"/>
  <c r="T17" i="15"/>
  <c r="F17" i="15"/>
  <c r="E17" i="15"/>
  <c r="D17" i="15"/>
  <c r="C17" i="15"/>
  <c r="B17" i="15"/>
  <c r="S16" i="15"/>
  <c r="R16" i="15"/>
  <c r="Q16" i="15"/>
  <c r="P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B16" i="15"/>
  <c r="A16" i="15"/>
  <c r="S15" i="15"/>
  <c r="R15" i="15"/>
  <c r="Q15" i="15"/>
  <c r="P15" i="15"/>
  <c r="N15" i="15"/>
  <c r="M15" i="15"/>
  <c r="L15" i="15"/>
  <c r="K15" i="15"/>
  <c r="J15" i="15"/>
  <c r="I15" i="15"/>
  <c r="H15" i="15"/>
  <c r="G15" i="15"/>
  <c r="F15" i="15"/>
  <c r="O15" i="15"/>
  <c r="T15" i="15"/>
  <c r="E15" i="15"/>
  <c r="D15" i="15"/>
  <c r="C15" i="15"/>
  <c r="B15" i="15"/>
  <c r="S14" i="15"/>
  <c r="R14" i="15"/>
  <c r="Q14" i="15"/>
  <c r="P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B14" i="15"/>
  <c r="S13" i="15"/>
  <c r="R13" i="15"/>
  <c r="Q13" i="15"/>
  <c r="P13" i="15"/>
  <c r="N13" i="15"/>
  <c r="M13" i="15"/>
  <c r="L13" i="15"/>
  <c r="K13" i="15"/>
  <c r="J13" i="15"/>
  <c r="I13" i="15"/>
  <c r="H13" i="15"/>
  <c r="G13" i="15"/>
  <c r="F13" i="15"/>
  <c r="E13" i="15"/>
  <c r="D13" i="15"/>
  <c r="O13" i="15"/>
  <c r="T13" i="15"/>
  <c r="C13" i="15"/>
  <c r="B13" i="15"/>
  <c r="S12" i="15"/>
  <c r="R12" i="15"/>
  <c r="Q12" i="15"/>
  <c r="P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B12" i="15"/>
  <c r="S11" i="15"/>
  <c r="R11" i="15"/>
  <c r="Q11" i="15"/>
  <c r="P11" i="15"/>
  <c r="N11" i="15"/>
  <c r="M11" i="15"/>
  <c r="L11" i="15"/>
  <c r="K11" i="15"/>
  <c r="J11" i="15"/>
  <c r="I11" i="15"/>
  <c r="H11" i="15"/>
  <c r="G11" i="15"/>
  <c r="F11" i="15"/>
  <c r="O11" i="15"/>
  <c r="T11" i="15"/>
  <c r="E11" i="15"/>
  <c r="D11" i="15"/>
  <c r="C11" i="15"/>
  <c r="B11" i="15"/>
  <c r="S10" i="15"/>
  <c r="R10" i="15"/>
  <c r="Q10" i="15"/>
  <c r="P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B10" i="15"/>
  <c r="S9" i="15"/>
  <c r="R9" i="15"/>
  <c r="Q9" i="15"/>
  <c r="P9" i="15"/>
  <c r="N9" i="15"/>
  <c r="M9" i="15"/>
  <c r="L9" i="15"/>
  <c r="K9" i="15"/>
  <c r="J9" i="15"/>
  <c r="I9" i="15"/>
  <c r="H9" i="15"/>
  <c r="G9" i="15"/>
  <c r="F9" i="15"/>
  <c r="E9" i="15"/>
  <c r="D9" i="15"/>
  <c r="O9" i="15"/>
  <c r="T9" i="15"/>
  <c r="C9" i="15"/>
  <c r="B9" i="15"/>
  <c r="S8" i="15"/>
  <c r="R8" i="15"/>
  <c r="Q8" i="15"/>
  <c r="P8" i="15"/>
  <c r="N8" i="15"/>
  <c r="M8" i="15"/>
  <c r="L8" i="15"/>
  <c r="K8" i="15"/>
  <c r="J8" i="15"/>
  <c r="I8" i="15"/>
  <c r="H8" i="15"/>
  <c r="G8" i="15"/>
  <c r="F8" i="15"/>
  <c r="E8" i="15"/>
  <c r="D8" i="15"/>
  <c r="C8" i="15"/>
  <c r="B8" i="15"/>
  <c r="A8" i="15"/>
  <c r="O24" i="15"/>
  <c r="T24" i="15"/>
  <c r="O20" i="15"/>
  <c r="T20" i="15"/>
  <c r="O16" i="15"/>
  <c r="T16" i="15"/>
  <c r="O12" i="15"/>
  <c r="T12" i="15"/>
  <c r="O8" i="15"/>
  <c r="T8" i="15"/>
  <c r="AB71" i="17"/>
  <c r="AA79" i="17"/>
  <c r="AC79" i="17"/>
  <c r="AB91" i="17"/>
  <c r="AA91" i="17"/>
  <c r="AC91" i="17"/>
  <c r="AA23" i="17"/>
  <c r="AC23" i="17"/>
  <c r="AA15" i="17"/>
  <c r="AC15" i="17"/>
  <c r="AA63" i="17"/>
  <c r="AC63" i="17"/>
  <c r="Z78" i="17"/>
  <c r="AB78" i="17"/>
  <c r="AA26" i="17"/>
  <c r="AC26" i="17"/>
  <c r="AB26" i="17"/>
  <c r="AA93" i="17"/>
  <c r="AC93" i="17"/>
  <c r="AB93" i="17"/>
  <c r="Z77" i="17"/>
  <c r="AB77" i="17"/>
  <c r="Z21" i="17"/>
  <c r="AB21" i="17"/>
  <c r="Z8" i="17"/>
  <c r="AB8" i="17"/>
  <c r="Z76" i="17"/>
  <c r="AB76" i="17"/>
  <c r="AA24" i="17"/>
  <c r="AC24" i="17"/>
  <c r="AB24" i="17"/>
  <c r="AA90" i="17"/>
  <c r="AC90" i="17"/>
  <c r="AB90" i="17"/>
  <c r="Z74" i="17"/>
  <c r="AB74" i="17"/>
  <c r="Z22" i="17"/>
  <c r="AB22" i="17"/>
  <c r="Z89" i="17"/>
  <c r="AB89" i="17"/>
  <c r="AA69" i="17"/>
  <c r="AC69" i="17"/>
  <c r="AB69" i="17"/>
  <c r="AA92" i="17"/>
  <c r="AC92" i="17"/>
  <c r="AB92" i="17"/>
  <c r="Z20" i="17"/>
  <c r="AB20" i="17"/>
  <c r="AA87" i="17"/>
  <c r="AC87" i="17"/>
  <c r="AA75" i="17"/>
  <c r="AC75" i="17"/>
  <c r="AA67" i="17"/>
  <c r="AC67" i="17"/>
  <c r="AA27" i="17"/>
  <c r="AC27" i="17"/>
  <c r="AA19" i="17"/>
  <c r="AC19" i="17"/>
  <c r="Z86" i="17"/>
  <c r="AB86" i="17"/>
  <c r="AA70" i="17"/>
  <c r="AC70" i="17"/>
  <c r="AB70" i="17"/>
  <c r="AA14" i="17"/>
  <c r="AC14" i="17"/>
  <c r="AB14" i="17"/>
  <c r="Z85" i="17"/>
  <c r="AB85" i="17"/>
  <c r="Z65" i="17"/>
  <c r="AB65" i="17"/>
  <c r="Z13" i="17"/>
  <c r="AB13" i="17"/>
  <c r="Z88" i="17"/>
  <c r="AB88" i="17"/>
  <c r="Z68" i="17"/>
  <c r="AB68" i="17"/>
  <c r="Z16" i="17"/>
  <c r="AB16" i="17"/>
  <c r="AA11" i="17"/>
  <c r="AC11" i="17"/>
  <c r="AA82" i="17"/>
  <c r="AC82" i="17"/>
  <c r="AB82" i="17"/>
  <c r="Z66" i="17"/>
  <c r="AB66" i="17"/>
  <c r="Z81" i="17"/>
  <c r="AB81" i="17"/>
  <c r="Z25" i="17"/>
  <c r="AB25" i="17"/>
  <c r="Z9" i="17"/>
  <c r="AB9" i="17"/>
  <c r="AA80" i="17"/>
  <c r="AC80" i="17"/>
  <c r="AB80" i="17"/>
  <c r="Z64" i="17"/>
  <c r="AB64" i="17"/>
  <c r="Z12" i="17"/>
  <c r="AB12" i="17"/>
  <c r="AA94" i="17"/>
  <c r="AC94" i="17"/>
  <c r="AB94" i="17"/>
  <c r="AB83" i="17"/>
  <c r="AA83" i="17"/>
  <c r="AC83" i="17"/>
  <c r="AB72" i="17"/>
  <c r="AA72" i="17"/>
  <c r="AC72" i="17"/>
  <c r="AA28" i="17"/>
  <c r="AC28" i="17"/>
  <c r="AB28" i="17"/>
  <c r="AA17" i="17"/>
  <c r="AC17" i="17"/>
  <c r="AB17" i="17"/>
  <c r="O10" i="15"/>
  <c r="T10" i="15"/>
  <c r="O14" i="15"/>
  <c r="T14" i="15"/>
  <c r="O46" i="15"/>
  <c r="T46" i="15"/>
  <c r="V9" i="15"/>
  <c r="U9" i="15"/>
  <c r="W9" i="15"/>
  <c r="V11" i="15"/>
  <c r="U11" i="15"/>
  <c r="W11" i="15"/>
  <c r="V15" i="15"/>
  <c r="U15" i="15"/>
  <c r="W15" i="15"/>
  <c r="V19" i="15"/>
  <c r="U19" i="15"/>
  <c r="W19" i="15"/>
  <c r="V23" i="15"/>
  <c r="U23" i="15"/>
  <c r="W23" i="15"/>
  <c r="U38" i="15"/>
  <c r="W38" i="15"/>
  <c r="V38" i="15"/>
  <c r="V8" i="15"/>
  <c r="U8" i="15"/>
  <c r="W8" i="15"/>
  <c r="V10" i="15"/>
  <c r="U10" i="15"/>
  <c r="W10" i="15"/>
  <c r="V14" i="15"/>
  <c r="U14" i="15"/>
  <c r="W14" i="15"/>
  <c r="V18" i="15"/>
  <c r="U18" i="15"/>
  <c r="W18" i="15"/>
  <c r="V22" i="15"/>
  <c r="U22" i="15"/>
  <c r="W22" i="15"/>
  <c r="V46" i="15"/>
  <c r="U46" i="15"/>
  <c r="W46" i="15"/>
  <c r="V13" i="15"/>
  <c r="U13" i="15"/>
  <c r="W13" i="15"/>
  <c r="V17" i="15"/>
  <c r="U17" i="15"/>
  <c r="W17" i="15"/>
  <c r="V21" i="15"/>
  <c r="U21" i="15"/>
  <c r="W21" i="15"/>
  <c r="V12" i="15"/>
  <c r="U12" i="15"/>
  <c r="W12" i="15"/>
  <c r="V16" i="15"/>
  <c r="U16" i="15"/>
  <c r="W16" i="15"/>
  <c r="V20" i="15"/>
  <c r="U20" i="15"/>
  <c r="W20" i="15"/>
  <c r="V24" i="15"/>
  <c r="U24" i="15"/>
  <c r="W24" i="15"/>
  <c r="V30" i="15"/>
  <c r="U30" i="15"/>
  <c r="W30" i="15"/>
  <c r="AA81" i="17"/>
  <c r="AC81" i="17"/>
  <c r="AA25" i="17"/>
  <c r="AC25" i="17"/>
  <c r="AA66" i="17"/>
  <c r="AC66" i="17"/>
  <c r="AA12" i="17"/>
  <c r="AC12" i="17"/>
  <c r="AA64" i="17"/>
  <c r="AC64" i="17"/>
  <c r="AA9" i="17"/>
  <c r="AC9" i="17"/>
  <c r="AA16" i="17"/>
  <c r="AC16" i="17"/>
  <c r="AA88" i="17"/>
  <c r="AC88" i="17"/>
  <c r="AA65" i="17"/>
  <c r="AC65" i="17"/>
  <c r="AA89" i="17"/>
  <c r="AC89" i="17"/>
  <c r="AA74" i="17"/>
  <c r="AC74" i="17"/>
  <c r="AA77" i="17"/>
  <c r="AC77" i="17"/>
  <c r="AA8" i="17"/>
  <c r="AC8" i="17"/>
  <c r="AA68" i="17"/>
  <c r="AC68" i="17"/>
  <c r="AA13" i="17"/>
  <c r="AC13" i="17"/>
  <c r="AA85" i="17"/>
  <c r="AC85" i="17"/>
  <c r="AA86" i="17"/>
  <c r="AC86" i="17"/>
  <c r="AA20" i="17"/>
  <c r="AC20" i="17"/>
  <c r="AA22" i="17"/>
  <c r="AC22" i="17"/>
  <c r="AA76" i="17"/>
  <c r="AC76" i="17"/>
  <c r="AA21" i="17"/>
  <c r="AC21" i="17"/>
  <c r="AA78" i="17"/>
  <c r="AC78" i="17"/>
  <c r="AE87" i="12"/>
  <c r="AD87" i="12"/>
  <c r="AE86" i="12"/>
  <c r="AD86" i="12"/>
  <c r="AE77" i="12"/>
  <c r="AD77" i="12"/>
  <c r="AE76" i="12"/>
  <c r="AD76" i="12"/>
  <c r="AE67" i="12"/>
  <c r="AD67" i="12"/>
  <c r="AE66" i="12"/>
  <c r="AD66" i="12"/>
  <c r="AE57" i="12"/>
  <c r="AD57" i="12"/>
  <c r="AE56" i="12"/>
  <c r="AD56" i="12"/>
  <c r="AE47" i="12"/>
  <c r="AD47" i="12"/>
  <c r="AE46" i="12"/>
  <c r="AD46" i="12"/>
  <c r="AE37" i="12"/>
  <c r="AD37" i="12"/>
  <c r="AE36" i="12"/>
  <c r="AD36" i="12"/>
  <c r="AE27" i="12"/>
  <c r="AD27" i="12"/>
  <c r="AE26" i="12"/>
  <c r="AD26" i="12"/>
  <c r="T86" i="12"/>
  <c r="U86" i="12"/>
  <c r="V86" i="12"/>
  <c r="W86" i="12"/>
  <c r="T87" i="12"/>
  <c r="U87" i="12"/>
  <c r="V87" i="12"/>
  <c r="W87" i="12"/>
  <c r="T76" i="12"/>
  <c r="U76" i="12"/>
  <c r="V76" i="12"/>
  <c r="W76" i="12"/>
  <c r="T77" i="12"/>
  <c r="U77" i="12"/>
  <c r="V77" i="12"/>
  <c r="W77" i="12"/>
  <c r="T66" i="12"/>
  <c r="U66" i="12"/>
  <c r="V66" i="12"/>
  <c r="W66" i="12"/>
  <c r="T67" i="12"/>
  <c r="U67" i="12"/>
  <c r="V67" i="12"/>
  <c r="W67" i="12"/>
  <c r="T56" i="12"/>
  <c r="U56" i="12"/>
  <c r="V56" i="12"/>
  <c r="W56" i="12"/>
  <c r="T57" i="12"/>
  <c r="U57" i="12"/>
  <c r="V57" i="12"/>
  <c r="W57" i="12"/>
  <c r="T46" i="12"/>
  <c r="U46" i="12"/>
  <c r="V46" i="12"/>
  <c r="W46" i="12"/>
  <c r="T47" i="12"/>
  <c r="U47" i="12"/>
  <c r="V47" i="12"/>
  <c r="W47" i="12"/>
  <c r="T36" i="12"/>
  <c r="U36" i="12"/>
  <c r="V36" i="12"/>
  <c r="W36" i="12"/>
  <c r="T37" i="12"/>
  <c r="U37" i="12"/>
  <c r="V37" i="12"/>
  <c r="W37" i="12"/>
  <c r="T26" i="12"/>
  <c r="U26" i="12"/>
  <c r="V26" i="12"/>
  <c r="W26" i="12"/>
  <c r="T27" i="12"/>
  <c r="U27" i="12"/>
  <c r="V27" i="12"/>
  <c r="W27" i="12"/>
  <c r="T17" i="12"/>
  <c r="U17" i="12"/>
  <c r="V17" i="12"/>
  <c r="W17" i="12"/>
  <c r="D86" i="12"/>
  <c r="D87" i="12"/>
  <c r="D76" i="12"/>
  <c r="D77" i="12"/>
  <c r="D66" i="12"/>
  <c r="D67" i="12"/>
  <c r="D56" i="12"/>
  <c r="D57" i="12"/>
  <c r="D46" i="12"/>
  <c r="D47" i="12"/>
  <c r="D36" i="12"/>
  <c r="D37" i="12"/>
  <c r="D26" i="12"/>
  <c r="D27" i="12"/>
  <c r="D17" i="12"/>
  <c r="AD16" i="12"/>
  <c r="AE16" i="12"/>
  <c r="AD17" i="12"/>
  <c r="AE17" i="12"/>
  <c r="T16" i="12"/>
  <c r="U16" i="12"/>
  <c r="V16" i="12"/>
  <c r="W16" i="12"/>
  <c r="D16" i="12"/>
  <c r="C87" i="12"/>
  <c r="B87" i="12"/>
  <c r="C86" i="12"/>
  <c r="B86" i="12"/>
  <c r="AE85" i="12"/>
  <c r="AD85" i="12"/>
  <c r="W85" i="12"/>
  <c r="V85" i="12"/>
  <c r="U85" i="12"/>
  <c r="T85" i="12"/>
  <c r="D85" i="12"/>
  <c r="C85" i="12"/>
  <c r="B85" i="12"/>
  <c r="AE84" i="12"/>
  <c r="AD84" i="12"/>
  <c r="W84" i="12"/>
  <c r="V84" i="12"/>
  <c r="U84" i="12"/>
  <c r="T84" i="12"/>
  <c r="D84" i="12"/>
  <c r="C84" i="12"/>
  <c r="B84" i="12"/>
  <c r="AE83" i="12"/>
  <c r="AD83" i="12"/>
  <c r="W83" i="12"/>
  <c r="V83" i="12"/>
  <c r="U83" i="12"/>
  <c r="T83" i="12"/>
  <c r="D83" i="12"/>
  <c r="C83" i="12"/>
  <c r="B83" i="12"/>
  <c r="AE82" i="12"/>
  <c r="AD82" i="12"/>
  <c r="W82" i="12"/>
  <c r="V82" i="12"/>
  <c r="U82" i="12"/>
  <c r="T82" i="12"/>
  <c r="D82" i="12"/>
  <c r="C82" i="12"/>
  <c r="B82" i="12"/>
  <c r="AE81" i="12"/>
  <c r="AD81" i="12"/>
  <c r="W81" i="12"/>
  <c r="V81" i="12"/>
  <c r="U81" i="12"/>
  <c r="T81" i="12"/>
  <c r="D81" i="12"/>
  <c r="C81" i="12"/>
  <c r="B81" i="12"/>
  <c r="AE80" i="12"/>
  <c r="AD80" i="12"/>
  <c r="W80" i="12"/>
  <c r="V80" i="12"/>
  <c r="U80" i="12"/>
  <c r="T80" i="12"/>
  <c r="D80" i="12"/>
  <c r="C80" i="12"/>
  <c r="B80" i="12"/>
  <c r="AE79" i="12"/>
  <c r="AD79" i="12"/>
  <c r="W79" i="12"/>
  <c r="V79" i="12"/>
  <c r="U79" i="12"/>
  <c r="T79" i="12"/>
  <c r="D79" i="12"/>
  <c r="C79" i="12"/>
  <c r="B79" i="12"/>
  <c r="AE78" i="12"/>
  <c r="AD78" i="12"/>
  <c r="W78" i="12"/>
  <c r="V78" i="12"/>
  <c r="U78" i="12"/>
  <c r="T78" i="12"/>
  <c r="D78" i="12"/>
  <c r="C78" i="12"/>
  <c r="B78" i="12"/>
  <c r="A78" i="12"/>
  <c r="C77" i="12"/>
  <c r="B77" i="12"/>
  <c r="C76" i="12"/>
  <c r="B76" i="12"/>
  <c r="AE75" i="12"/>
  <c r="AD75" i="12"/>
  <c r="W75" i="12"/>
  <c r="V75" i="12"/>
  <c r="U75" i="12"/>
  <c r="T75" i="12"/>
  <c r="D75" i="12"/>
  <c r="C75" i="12"/>
  <c r="B75" i="12"/>
  <c r="AE74" i="12"/>
  <c r="AD74" i="12"/>
  <c r="W74" i="12"/>
  <c r="V74" i="12"/>
  <c r="U74" i="12"/>
  <c r="T74" i="12"/>
  <c r="D74" i="12"/>
  <c r="C74" i="12"/>
  <c r="B74" i="12"/>
  <c r="AE73" i="12"/>
  <c r="AD73" i="12"/>
  <c r="W73" i="12"/>
  <c r="V73" i="12"/>
  <c r="U73" i="12"/>
  <c r="T73" i="12"/>
  <c r="D73" i="12"/>
  <c r="C73" i="12"/>
  <c r="B73" i="12"/>
  <c r="AE72" i="12"/>
  <c r="AD72" i="12"/>
  <c r="W72" i="12"/>
  <c r="V72" i="12"/>
  <c r="U72" i="12"/>
  <c r="T72" i="12"/>
  <c r="D72" i="12"/>
  <c r="C72" i="12"/>
  <c r="B72" i="12"/>
  <c r="AE71" i="12"/>
  <c r="AD71" i="12"/>
  <c r="W71" i="12"/>
  <c r="V71" i="12"/>
  <c r="U71" i="12"/>
  <c r="T71" i="12"/>
  <c r="D71" i="12"/>
  <c r="C71" i="12"/>
  <c r="B71" i="12"/>
  <c r="AE70" i="12"/>
  <c r="AD70" i="12"/>
  <c r="W70" i="12"/>
  <c r="V70" i="12"/>
  <c r="U70" i="12"/>
  <c r="T70" i="12"/>
  <c r="D70" i="12"/>
  <c r="C70" i="12"/>
  <c r="B70" i="12"/>
  <c r="AE69" i="12"/>
  <c r="AD69" i="12"/>
  <c r="W69" i="12"/>
  <c r="V69" i="12"/>
  <c r="U69" i="12"/>
  <c r="T69" i="12"/>
  <c r="D69" i="12"/>
  <c r="C69" i="12"/>
  <c r="B69" i="12"/>
  <c r="AE68" i="12"/>
  <c r="AD68" i="12"/>
  <c r="W68" i="12"/>
  <c r="V68" i="12"/>
  <c r="U68" i="12"/>
  <c r="T68" i="12"/>
  <c r="D68" i="12"/>
  <c r="C68" i="12"/>
  <c r="B68" i="12"/>
  <c r="A68" i="12"/>
  <c r="C67" i="12"/>
  <c r="B67" i="12"/>
  <c r="C66" i="12"/>
  <c r="B66" i="12"/>
  <c r="AE65" i="12"/>
  <c r="AD65" i="12"/>
  <c r="W65" i="12"/>
  <c r="V65" i="12"/>
  <c r="U65" i="12"/>
  <c r="T65" i="12"/>
  <c r="D65" i="12"/>
  <c r="C65" i="12"/>
  <c r="B65" i="12"/>
  <c r="AE64" i="12"/>
  <c r="AD64" i="12"/>
  <c r="W64" i="12"/>
  <c r="V64" i="12"/>
  <c r="U64" i="12"/>
  <c r="T64" i="12"/>
  <c r="D64" i="12"/>
  <c r="C64" i="12"/>
  <c r="B64" i="12"/>
  <c r="AE63" i="12"/>
  <c r="AD63" i="12"/>
  <c r="W63" i="12"/>
  <c r="V63" i="12"/>
  <c r="U63" i="12"/>
  <c r="T63" i="12"/>
  <c r="D63" i="12"/>
  <c r="C63" i="12"/>
  <c r="B63" i="12"/>
  <c r="AE62" i="12"/>
  <c r="AD62" i="12"/>
  <c r="W62" i="12"/>
  <c r="V62" i="12"/>
  <c r="U62" i="12"/>
  <c r="T62" i="12"/>
  <c r="D62" i="12"/>
  <c r="C62" i="12"/>
  <c r="B62" i="12"/>
  <c r="AE61" i="12"/>
  <c r="AD61" i="12"/>
  <c r="W61" i="12"/>
  <c r="V61" i="12"/>
  <c r="U61" i="12"/>
  <c r="T61" i="12"/>
  <c r="D61" i="12"/>
  <c r="C61" i="12"/>
  <c r="B61" i="12"/>
  <c r="AE60" i="12"/>
  <c r="AD60" i="12"/>
  <c r="W60" i="12"/>
  <c r="V60" i="12"/>
  <c r="U60" i="12"/>
  <c r="T60" i="12"/>
  <c r="D60" i="12"/>
  <c r="C60" i="12"/>
  <c r="B60" i="12"/>
  <c r="AE59" i="12"/>
  <c r="AD59" i="12"/>
  <c r="W59" i="12"/>
  <c r="V59" i="12"/>
  <c r="U59" i="12"/>
  <c r="T59" i="12"/>
  <c r="D59" i="12"/>
  <c r="C59" i="12"/>
  <c r="B59" i="12"/>
  <c r="AE58" i="12"/>
  <c r="AD58" i="12"/>
  <c r="W58" i="12"/>
  <c r="V58" i="12"/>
  <c r="U58" i="12"/>
  <c r="T58" i="12"/>
  <c r="D58" i="12"/>
  <c r="C58" i="12"/>
  <c r="B58" i="12"/>
  <c r="A58" i="12"/>
  <c r="C57" i="12"/>
  <c r="B57" i="12"/>
  <c r="C56" i="12"/>
  <c r="B56" i="12"/>
  <c r="AE55" i="12"/>
  <c r="AD55" i="12"/>
  <c r="W55" i="12"/>
  <c r="V55" i="12"/>
  <c r="U55" i="12"/>
  <c r="T55" i="12"/>
  <c r="D55" i="12"/>
  <c r="C55" i="12"/>
  <c r="B55" i="12"/>
  <c r="AE54" i="12"/>
  <c r="AD54" i="12"/>
  <c r="W54" i="12"/>
  <c r="V54" i="12"/>
  <c r="U54" i="12"/>
  <c r="T54" i="12"/>
  <c r="D54" i="12"/>
  <c r="C54" i="12"/>
  <c r="B54" i="12"/>
  <c r="AE53" i="12"/>
  <c r="AD53" i="12"/>
  <c r="W53" i="12"/>
  <c r="V53" i="12"/>
  <c r="U53" i="12"/>
  <c r="T53" i="12"/>
  <c r="D53" i="12"/>
  <c r="C53" i="12"/>
  <c r="B53" i="12"/>
  <c r="AE52" i="12"/>
  <c r="AD52" i="12"/>
  <c r="W52" i="12"/>
  <c r="V52" i="12"/>
  <c r="U52" i="12"/>
  <c r="T52" i="12"/>
  <c r="D52" i="12"/>
  <c r="C52" i="12"/>
  <c r="B52" i="12"/>
  <c r="AE51" i="12"/>
  <c r="AD51" i="12"/>
  <c r="W51" i="12"/>
  <c r="V51" i="12"/>
  <c r="U51" i="12"/>
  <c r="T51" i="12"/>
  <c r="D51" i="12"/>
  <c r="C51" i="12"/>
  <c r="B51" i="12"/>
  <c r="AE50" i="12"/>
  <c r="AD50" i="12"/>
  <c r="W50" i="12"/>
  <c r="V50" i="12"/>
  <c r="U50" i="12"/>
  <c r="T50" i="12"/>
  <c r="D50" i="12"/>
  <c r="C50" i="12"/>
  <c r="B50" i="12"/>
  <c r="AE49" i="12"/>
  <c r="AD49" i="12"/>
  <c r="W49" i="12"/>
  <c r="V49" i="12"/>
  <c r="U49" i="12"/>
  <c r="T49" i="12"/>
  <c r="D49" i="12"/>
  <c r="C49" i="12"/>
  <c r="B49" i="12"/>
  <c r="AE48" i="12"/>
  <c r="AD48" i="12"/>
  <c r="W48" i="12"/>
  <c r="V48" i="12"/>
  <c r="U48" i="12"/>
  <c r="T48" i="12"/>
  <c r="D48" i="12"/>
  <c r="C48" i="12"/>
  <c r="B48" i="12"/>
  <c r="A48" i="12"/>
  <c r="C47" i="12"/>
  <c r="B47" i="12"/>
  <c r="C46" i="12"/>
  <c r="B46" i="12"/>
  <c r="AE45" i="12"/>
  <c r="AD45" i="12"/>
  <c r="W45" i="12"/>
  <c r="V45" i="12"/>
  <c r="U45" i="12"/>
  <c r="T45" i="12"/>
  <c r="D45" i="12"/>
  <c r="C45" i="12"/>
  <c r="B45" i="12"/>
  <c r="AE44" i="12"/>
  <c r="AD44" i="12"/>
  <c r="W44" i="12"/>
  <c r="V44" i="12"/>
  <c r="U44" i="12"/>
  <c r="T44" i="12"/>
  <c r="D44" i="12"/>
  <c r="C44" i="12"/>
  <c r="B44" i="12"/>
  <c r="AE43" i="12"/>
  <c r="AD43" i="12"/>
  <c r="W43" i="12"/>
  <c r="V43" i="12"/>
  <c r="U43" i="12"/>
  <c r="T43" i="12"/>
  <c r="D43" i="12"/>
  <c r="C43" i="12"/>
  <c r="B43" i="12"/>
  <c r="AE42" i="12"/>
  <c r="AD42" i="12"/>
  <c r="W42" i="12"/>
  <c r="V42" i="12"/>
  <c r="U42" i="12"/>
  <c r="T42" i="12"/>
  <c r="D42" i="12"/>
  <c r="C42" i="12"/>
  <c r="B42" i="12"/>
  <c r="AE41" i="12"/>
  <c r="AD41" i="12"/>
  <c r="W41" i="12"/>
  <c r="V41" i="12"/>
  <c r="U41" i="12"/>
  <c r="T41" i="12"/>
  <c r="D41" i="12"/>
  <c r="C41" i="12"/>
  <c r="B41" i="12"/>
  <c r="AE40" i="12"/>
  <c r="AD40" i="12"/>
  <c r="W40" i="12"/>
  <c r="V40" i="12"/>
  <c r="U40" i="12"/>
  <c r="T40" i="12"/>
  <c r="D40" i="12"/>
  <c r="C40" i="12"/>
  <c r="B40" i="12"/>
  <c r="AE39" i="12"/>
  <c r="AD39" i="12"/>
  <c r="W39" i="12"/>
  <c r="V39" i="12"/>
  <c r="U39" i="12"/>
  <c r="T39" i="12"/>
  <c r="D39" i="12"/>
  <c r="C39" i="12"/>
  <c r="B39" i="12"/>
  <c r="AE38" i="12"/>
  <c r="AD38" i="12"/>
  <c r="W38" i="12"/>
  <c r="V38" i="12"/>
  <c r="U38" i="12"/>
  <c r="T38" i="12"/>
  <c r="D38" i="12"/>
  <c r="C38" i="12"/>
  <c r="B38" i="12"/>
  <c r="A38" i="12"/>
  <c r="C37" i="12"/>
  <c r="B37" i="12"/>
  <c r="C36" i="12"/>
  <c r="B36" i="12"/>
  <c r="AE35" i="12"/>
  <c r="AD35" i="12"/>
  <c r="W35" i="12"/>
  <c r="V35" i="12"/>
  <c r="U35" i="12"/>
  <c r="T35" i="12"/>
  <c r="D35" i="12"/>
  <c r="C35" i="12"/>
  <c r="B35" i="12"/>
  <c r="AE34" i="12"/>
  <c r="AD34" i="12"/>
  <c r="W34" i="12"/>
  <c r="V34" i="12"/>
  <c r="U34" i="12"/>
  <c r="T34" i="12"/>
  <c r="D34" i="12"/>
  <c r="C34" i="12"/>
  <c r="B34" i="12"/>
  <c r="AE33" i="12"/>
  <c r="AD33" i="12"/>
  <c r="W33" i="12"/>
  <c r="V33" i="12"/>
  <c r="U33" i="12"/>
  <c r="T33" i="12"/>
  <c r="D33" i="12"/>
  <c r="C33" i="12"/>
  <c r="B33" i="12"/>
  <c r="AE32" i="12"/>
  <c r="AD32" i="12"/>
  <c r="W32" i="12"/>
  <c r="V32" i="12"/>
  <c r="U32" i="12"/>
  <c r="T32" i="12"/>
  <c r="D32" i="12"/>
  <c r="C32" i="12"/>
  <c r="B32" i="12"/>
  <c r="AE31" i="12"/>
  <c r="AD31" i="12"/>
  <c r="W31" i="12"/>
  <c r="V31" i="12"/>
  <c r="U31" i="12"/>
  <c r="T31" i="12"/>
  <c r="D31" i="12"/>
  <c r="C31" i="12"/>
  <c r="B31" i="12"/>
  <c r="AE30" i="12"/>
  <c r="AD30" i="12"/>
  <c r="W30" i="12"/>
  <c r="V30" i="12"/>
  <c r="U30" i="12"/>
  <c r="T30" i="12"/>
  <c r="D30" i="12"/>
  <c r="C30" i="12"/>
  <c r="B30" i="12"/>
  <c r="AE29" i="12"/>
  <c r="AD29" i="12"/>
  <c r="W29" i="12"/>
  <c r="V29" i="12"/>
  <c r="U29" i="12"/>
  <c r="T29" i="12"/>
  <c r="D29" i="12"/>
  <c r="C29" i="12"/>
  <c r="B29" i="12"/>
  <c r="AE28" i="12"/>
  <c r="AD28" i="12"/>
  <c r="W28" i="12"/>
  <c r="V28" i="12"/>
  <c r="U28" i="12"/>
  <c r="T28" i="12"/>
  <c r="D28" i="12"/>
  <c r="C28" i="12"/>
  <c r="B28" i="12"/>
  <c r="A28" i="12"/>
  <c r="C27" i="12"/>
  <c r="B27" i="12"/>
  <c r="C26" i="12"/>
  <c r="B26" i="12"/>
  <c r="AE25" i="12"/>
  <c r="AD25" i="12"/>
  <c r="W25" i="12"/>
  <c r="V25" i="12"/>
  <c r="U25" i="12"/>
  <c r="T25" i="12"/>
  <c r="D25" i="12"/>
  <c r="C25" i="12"/>
  <c r="B25" i="12"/>
  <c r="AE24" i="12"/>
  <c r="AD24" i="12"/>
  <c r="W24" i="12"/>
  <c r="V24" i="12"/>
  <c r="U24" i="12"/>
  <c r="T24" i="12"/>
  <c r="D24" i="12"/>
  <c r="C24" i="12"/>
  <c r="B24" i="12"/>
  <c r="AE23" i="12"/>
  <c r="AD23" i="12"/>
  <c r="W23" i="12"/>
  <c r="V23" i="12"/>
  <c r="U23" i="12"/>
  <c r="T23" i="12"/>
  <c r="D23" i="12"/>
  <c r="C23" i="12"/>
  <c r="B23" i="12"/>
  <c r="AE22" i="12"/>
  <c r="AD22" i="12"/>
  <c r="W22" i="12"/>
  <c r="V22" i="12"/>
  <c r="U22" i="12"/>
  <c r="T22" i="12"/>
  <c r="D22" i="12"/>
  <c r="C22" i="12"/>
  <c r="B22" i="12"/>
  <c r="AE21" i="12"/>
  <c r="AD21" i="12"/>
  <c r="W21" i="12"/>
  <c r="V21" i="12"/>
  <c r="U21" i="12"/>
  <c r="T21" i="12"/>
  <c r="D21" i="12"/>
  <c r="C21" i="12"/>
  <c r="B21" i="12"/>
  <c r="AE20" i="12"/>
  <c r="AD20" i="12"/>
  <c r="W20" i="12"/>
  <c r="V20" i="12"/>
  <c r="U20" i="12"/>
  <c r="T20" i="12"/>
  <c r="D20" i="12"/>
  <c r="C20" i="12"/>
  <c r="B20" i="12"/>
  <c r="AE19" i="12"/>
  <c r="AD19" i="12"/>
  <c r="W19" i="12"/>
  <c r="V19" i="12"/>
  <c r="U19" i="12"/>
  <c r="T19" i="12"/>
  <c r="D19" i="12"/>
  <c r="C19" i="12"/>
  <c r="B19" i="12"/>
  <c r="AE18" i="12"/>
  <c r="AD18" i="12"/>
  <c r="W18" i="12"/>
  <c r="V18" i="12"/>
  <c r="U18" i="12"/>
  <c r="T18" i="12"/>
  <c r="D18" i="12"/>
  <c r="C18" i="12"/>
  <c r="B18" i="12"/>
  <c r="A18" i="12"/>
  <c r="C17" i="12"/>
  <c r="B17" i="12"/>
  <c r="C16" i="12"/>
  <c r="B16" i="12"/>
  <c r="AE15" i="12"/>
  <c r="AD15" i="12"/>
  <c r="W15" i="12"/>
  <c r="V15" i="12"/>
  <c r="U15" i="12"/>
  <c r="T15" i="12"/>
  <c r="D15" i="12"/>
  <c r="C15" i="12"/>
  <c r="B15" i="12"/>
  <c r="AE14" i="12"/>
  <c r="AD14" i="12"/>
  <c r="W14" i="12"/>
  <c r="V14" i="12"/>
  <c r="U14" i="12"/>
  <c r="T14" i="12"/>
  <c r="D14" i="12"/>
  <c r="C14" i="12"/>
  <c r="B14" i="12"/>
  <c r="AE13" i="12"/>
  <c r="AD13" i="12"/>
  <c r="W13" i="12"/>
  <c r="V13" i="12"/>
  <c r="U13" i="12"/>
  <c r="T13" i="12"/>
  <c r="D13" i="12"/>
  <c r="C13" i="12"/>
  <c r="B13" i="12"/>
  <c r="AE12" i="12"/>
  <c r="AD12" i="12"/>
  <c r="W12" i="12"/>
  <c r="V12" i="12"/>
  <c r="U12" i="12"/>
  <c r="T12" i="12"/>
  <c r="D12" i="12"/>
  <c r="C12" i="12"/>
  <c r="B12" i="12"/>
  <c r="AE11" i="12"/>
  <c r="AD11" i="12"/>
  <c r="W11" i="12"/>
  <c r="V11" i="12"/>
  <c r="U11" i="12"/>
  <c r="T11" i="12"/>
  <c r="D11" i="12"/>
  <c r="C11" i="12"/>
  <c r="B11" i="12"/>
  <c r="AE10" i="12"/>
  <c r="AD10" i="12"/>
  <c r="W10" i="12"/>
  <c r="V10" i="12"/>
  <c r="U10" i="12"/>
  <c r="T10" i="12"/>
  <c r="D10" i="12"/>
  <c r="C10" i="12"/>
  <c r="B10" i="12"/>
  <c r="AE9" i="12"/>
  <c r="AD9" i="12"/>
  <c r="W9" i="12"/>
  <c r="V9" i="12"/>
  <c r="U9" i="12"/>
  <c r="T9" i="12"/>
  <c r="D9" i="12"/>
  <c r="C9" i="12"/>
  <c r="B9" i="12"/>
  <c r="AE8" i="12"/>
  <c r="AD8" i="12"/>
  <c r="W8" i="12"/>
  <c r="V8" i="12"/>
  <c r="U8" i="12"/>
  <c r="T8" i="12"/>
  <c r="D8" i="12"/>
  <c r="R8" i="12"/>
  <c r="S8" i="12"/>
  <c r="C8" i="12"/>
  <c r="B8" i="12"/>
  <c r="A8" i="12"/>
  <c r="M65" i="10"/>
  <c r="L64" i="10"/>
  <c r="M64" i="10"/>
  <c r="M63" i="10"/>
  <c r="M62" i="10"/>
  <c r="M61" i="10"/>
  <c r="M60" i="10"/>
  <c r="M59" i="10"/>
  <c r="M58" i="10"/>
  <c r="M57" i="10"/>
  <c r="L56" i="10"/>
  <c r="M56" i="10"/>
  <c r="M55" i="10"/>
  <c r="M54" i="10"/>
  <c r="M53" i="10"/>
  <c r="M52" i="10"/>
  <c r="M51" i="10"/>
  <c r="M50" i="10"/>
  <c r="M49" i="10"/>
  <c r="L48" i="10"/>
  <c r="M47" i="10"/>
  <c r="M46" i="10"/>
  <c r="M45" i="10"/>
  <c r="M44" i="10"/>
  <c r="M43" i="10"/>
  <c r="M42" i="10"/>
  <c r="M41" i="10"/>
  <c r="M39" i="10"/>
  <c r="M38" i="10"/>
  <c r="M37" i="10"/>
  <c r="M36" i="10"/>
  <c r="M35" i="10"/>
  <c r="M34" i="10"/>
  <c r="M33" i="10"/>
  <c r="M31" i="10"/>
  <c r="M30" i="10"/>
  <c r="M29" i="10"/>
  <c r="M28" i="10"/>
  <c r="M27" i="10"/>
  <c r="L26" i="10"/>
  <c r="M26" i="10"/>
  <c r="M25" i="10"/>
  <c r="M23" i="10"/>
  <c r="M22" i="10"/>
  <c r="M21" i="10"/>
  <c r="M20" i="10"/>
  <c r="M19" i="10"/>
  <c r="D8" i="9"/>
  <c r="E8" i="9"/>
  <c r="O8" i="9"/>
  <c r="T8" i="9"/>
  <c r="F8" i="9"/>
  <c r="G8" i="9"/>
  <c r="H8" i="9"/>
  <c r="I8" i="9"/>
  <c r="J8" i="9"/>
  <c r="K8" i="9"/>
  <c r="L8" i="9"/>
  <c r="M8" i="9"/>
  <c r="N8" i="9"/>
  <c r="Q8" i="9"/>
  <c r="I30" i="9"/>
  <c r="I24" i="9"/>
  <c r="F24" i="9"/>
  <c r="M57" i="8"/>
  <c r="M25" i="8"/>
  <c r="L64" i="8"/>
  <c r="M64" i="8"/>
  <c r="L56" i="8"/>
  <c r="M56" i="8"/>
  <c r="M55" i="8"/>
  <c r="M31" i="8"/>
  <c r="M29" i="8"/>
  <c r="M60" i="8"/>
  <c r="M52" i="8"/>
  <c r="M44" i="8"/>
  <c r="M28" i="8"/>
  <c r="M51" i="8"/>
  <c r="M27" i="8"/>
  <c r="Y71" i="9"/>
  <c r="X71" i="9"/>
  <c r="S71" i="9"/>
  <c r="R71" i="9"/>
  <c r="Q71" i="9"/>
  <c r="P71" i="9"/>
  <c r="M65" i="8"/>
  <c r="N71" i="9"/>
  <c r="M71" i="9"/>
  <c r="L71" i="9"/>
  <c r="K71" i="9"/>
  <c r="J71" i="9"/>
  <c r="H71" i="9"/>
  <c r="G71" i="9"/>
  <c r="F71" i="9"/>
  <c r="E71" i="9"/>
  <c r="D71" i="9"/>
  <c r="C71" i="9"/>
  <c r="B71" i="9"/>
  <c r="Y70" i="9"/>
  <c r="X70" i="9"/>
  <c r="S70" i="9"/>
  <c r="R70" i="9"/>
  <c r="Q70" i="9"/>
  <c r="P70" i="9"/>
  <c r="M70" i="9"/>
  <c r="L70" i="9"/>
  <c r="K70" i="9"/>
  <c r="J70" i="9"/>
  <c r="H70" i="9"/>
  <c r="G70" i="9"/>
  <c r="F70" i="9"/>
  <c r="E70" i="9"/>
  <c r="D70" i="9"/>
  <c r="C70" i="9"/>
  <c r="B70" i="9"/>
  <c r="Y69" i="9"/>
  <c r="X69" i="9"/>
  <c r="S69" i="9"/>
  <c r="R69" i="9"/>
  <c r="Q69" i="9"/>
  <c r="P69" i="9"/>
  <c r="M63" i="8"/>
  <c r="I69" i="9"/>
  <c r="N69" i="9"/>
  <c r="M69" i="9"/>
  <c r="L69" i="9"/>
  <c r="K69" i="9"/>
  <c r="J69" i="9"/>
  <c r="H69" i="9"/>
  <c r="G69" i="9"/>
  <c r="D69" i="9"/>
  <c r="O69" i="9"/>
  <c r="T69" i="9"/>
  <c r="E69" i="9"/>
  <c r="F69" i="9"/>
  <c r="C69" i="9"/>
  <c r="B69" i="9"/>
  <c r="Y68" i="9"/>
  <c r="X68" i="9"/>
  <c r="S68" i="9"/>
  <c r="R68" i="9"/>
  <c r="Q68" i="9"/>
  <c r="P68" i="9"/>
  <c r="M62" i="8"/>
  <c r="N68" i="9"/>
  <c r="M68" i="9"/>
  <c r="L68" i="9"/>
  <c r="K68" i="9"/>
  <c r="J68" i="9"/>
  <c r="I68" i="9"/>
  <c r="H68" i="9"/>
  <c r="G68" i="9"/>
  <c r="F68" i="9"/>
  <c r="E68" i="9"/>
  <c r="D68" i="9"/>
  <c r="C68" i="9"/>
  <c r="B68" i="9"/>
  <c r="Y67" i="9"/>
  <c r="X67" i="9"/>
  <c r="S67" i="9"/>
  <c r="R67" i="9"/>
  <c r="Q67" i="9"/>
  <c r="P67" i="9"/>
  <c r="M61" i="8"/>
  <c r="N67" i="9"/>
  <c r="M67" i="9"/>
  <c r="L67" i="9"/>
  <c r="K67" i="9"/>
  <c r="J67" i="9"/>
  <c r="I67" i="9"/>
  <c r="H67" i="9"/>
  <c r="G67" i="9"/>
  <c r="F67" i="9"/>
  <c r="E67" i="9"/>
  <c r="D67" i="9"/>
  <c r="O67" i="9"/>
  <c r="T67" i="9"/>
  <c r="C67" i="9"/>
  <c r="B67" i="9"/>
  <c r="Y66" i="9"/>
  <c r="X66" i="9"/>
  <c r="S66" i="9"/>
  <c r="R66" i="9"/>
  <c r="Q66" i="9"/>
  <c r="P66" i="9"/>
  <c r="N66" i="9"/>
  <c r="M66" i="9"/>
  <c r="L66" i="9"/>
  <c r="K66" i="9"/>
  <c r="J66" i="9"/>
  <c r="I66" i="9"/>
  <c r="H66" i="9"/>
  <c r="G66" i="9"/>
  <c r="F66" i="9"/>
  <c r="E66" i="9"/>
  <c r="O66" i="9"/>
  <c r="T66" i="9"/>
  <c r="D66" i="9"/>
  <c r="C66" i="9"/>
  <c r="B66" i="9"/>
  <c r="Y65" i="9"/>
  <c r="X65" i="9"/>
  <c r="S65" i="9"/>
  <c r="R65" i="9"/>
  <c r="Q65" i="9"/>
  <c r="P65" i="9"/>
  <c r="M59" i="8"/>
  <c r="N65" i="9"/>
  <c r="M65" i="9"/>
  <c r="L65" i="9"/>
  <c r="K65" i="9"/>
  <c r="J65" i="9"/>
  <c r="H65" i="9"/>
  <c r="G65" i="9"/>
  <c r="D65" i="9"/>
  <c r="E65" i="9"/>
  <c r="F65" i="9"/>
  <c r="C65" i="9"/>
  <c r="B65" i="9"/>
  <c r="Y64" i="9"/>
  <c r="X64" i="9"/>
  <c r="S64" i="9"/>
  <c r="R64" i="9"/>
  <c r="Q64" i="9"/>
  <c r="P64" i="9"/>
  <c r="M58" i="8"/>
  <c r="N64" i="9"/>
  <c r="M64" i="9"/>
  <c r="L64" i="9"/>
  <c r="K64" i="9"/>
  <c r="J64" i="9"/>
  <c r="I64" i="9"/>
  <c r="H64" i="9"/>
  <c r="G64" i="9"/>
  <c r="F64" i="9"/>
  <c r="E64" i="9"/>
  <c r="D64" i="9"/>
  <c r="C64" i="9"/>
  <c r="B64" i="9"/>
  <c r="A64" i="9"/>
  <c r="Y63" i="9"/>
  <c r="X63" i="9"/>
  <c r="S63" i="9"/>
  <c r="R63" i="9"/>
  <c r="Q63" i="9"/>
  <c r="P63" i="9"/>
  <c r="N63" i="9"/>
  <c r="M63" i="9"/>
  <c r="L63" i="9"/>
  <c r="K63" i="9"/>
  <c r="J63" i="9"/>
  <c r="I63" i="9"/>
  <c r="H63" i="9"/>
  <c r="G63" i="9"/>
  <c r="F63" i="9"/>
  <c r="D63" i="9"/>
  <c r="O63" i="9"/>
  <c r="T63" i="9"/>
  <c r="E63" i="9"/>
  <c r="C63" i="9"/>
  <c r="B63" i="9"/>
  <c r="Y62" i="9"/>
  <c r="X62" i="9"/>
  <c r="S62" i="9"/>
  <c r="R62" i="9"/>
  <c r="Q62" i="9"/>
  <c r="P62" i="9"/>
  <c r="N62" i="9"/>
  <c r="M62" i="9"/>
  <c r="L62" i="9"/>
  <c r="K62" i="9"/>
  <c r="J62" i="9"/>
  <c r="I62" i="9"/>
  <c r="H62" i="9"/>
  <c r="G62" i="9"/>
  <c r="F62" i="9"/>
  <c r="E62" i="9"/>
  <c r="D62" i="9"/>
  <c r="O62" i="9"/>
  <c r="T62" i="9"/>
  <c r="C62" i="9"/>
  <c r="B62" i="9"/>
  <c r="Y61" i="9"/>
  <c r="X61" i="9"/>
  <c r="S61" i="9"/>
  <c r="R61" i="9"/>
  <c r="Q61" i="9"/>
  <c r="P61" i="9"/>
  <c r="N61" i="9"/>
  <c r="M61" i="9"/>
  <c r="L61" i="9"/>
  <c r="K61" i="9"/>
  <c r="J61" i="9"/>
  <c r="I61" i="9"/>
  <c r="H61" i="9"/>
  <c r="G61" i="9"/>
  <c r="F61" i="9"/>
  <c r="E61" i="9"/>
  <c r="D61" i="9"/>
  <c r="O61" i="9"/>
  <c r="T61" i="9"/>
  <c r="C61" i="9"/>
  <c r="B61" i="9"/>
  <c r="Y60" i="9"/>
  <c r="X60" i="9"/>
  <c r="S60" i="9"/>
  <c r="R60" i="9"/>
  <c r="Q60" i="9"/>
  <c r="P60" i="9"/>
  <c r="M54" i="8"/>
  <c r="N60" i="9"/>
  <c r="M60" i="9"/>
  <c r="L60" i="9"/>
  <c r="K60" i="9"/>
  <c r="J60" i="9"/>
  <c r="I60" i="9"/>
  <c r="H60" i="9"/>
  <c r="G60" i="9"/>
  <c r="F60" i="9"/>
  <c r="E60" i="9"/>
  <c r="D60" i="9"/>
  <c r="C60" i="9"/>
  <c r="B60" i="9"/>
  <c r="Y59" i="9"/>
  <c r="X59" i="9"/>
  <c r="S59" i="9"/>
  <c r="R59" i="9"/>
  <c r="Q59" i="9"/>
  <c r="P59" i="9"/>
  <c r="M53" i="8"/>
  <c r="N59" i="9"/>
  <c r="M59" i="9"/>
  <c r="L59" i="9"/>
  <c r="K59" i="9"/>
  <c r="J59" i="9"/>
  <c r="I59" i="9"/>
  <c r="H59" i="9"/>
  <c r="G59" i="9"/>
  <c r="F59" i="9"/>
  <c r="D59" i="9"/>
  <c r="O59" i="9"/>
  <c r="T59" i="9"/>
  <c r="E59" i="9"/>
  <c r="C59" i="9"/>
  <c r="B59" i="9"/>
  <c r="Y58" i="9"/>
  <c r="X58" i="9"/>
  <c r="S58" i="9"/>
  <c r="R58" i="9"/>
  <c r="Q58" i="9"/>
  <c r="P58" i="9"/>
  <c r="N58" i="9"/>
  <c r="M58" i="9"/>
  <c r="L58" i="9"/>
  <c r="K58" i="9"/>
  <c r="J58" i="9"/>
  <c r="I58" i="9"/>
  <c r="H58" i="9"/>
  <c r="G58" i="9"/>
  <c r="F58" i="9"/>
  <c r="E58" i="9"/>
  <c r="D58" i="9"/>
  <c r="O58" i="9"/>
  <c r="T58" i="9"/>
  <c r="C58" i="9"/>
  <c r="B58" i="9"/>
  <c r="Y57" i="9"/>
  <c r="X57" i="9"/>
  <c r="S57" i="9"/>
  <c r="R57" i="9"/>
  <c r="Q57" i="9"/>
  <c r="P57" i="9"/>
  <c r="N57" i="9"/>
  <c r="M57" i="9"/>
  <c r="L57" i="9"/>
  <c r="K57" i="9"/>
  <c r="J57" i="9"/>
  <c r="I57" i="9"/>
  <c r="H57" i="9"/>
  <c r="G57" i="9"/>
  <c r="F57" i="9"/>
  <c r="E57" i="9"/>
  <c r="D57" i="9"/>
  <c r="O57" i="9"/>
  <c r="T57" i="9"/>
  <c r="C57" i="9"/>
  <c r="B57" i="9"/>
  <c r="Y56" i="9"/>
  <c r="X56" i="9"/>
  <c r="S56" i="9"/>
  <c r="R56" i="9"/>
  <c r="Q56" i="9"/>
  <c r="P56" i="9"/>
  <c r="M50" i="8"/>
  <c r="N56" i="9"/>
  <c r="M56" i="9"/>
  <c r="L56" i="9"/>
  <c r="K56" i="9"/>
  <c r="J56" i="9"/>
  <c r="I56" i="9"/>
  <c r="H56" i="9"/>
  <c r="G56" i="9"/>
  <c r="F56" i="9"/>
  <c r="E56" i="9"/>
  <c r="D56" i="9"/>
  <c r="C56" i="9"/>
  <c r="B56" i="9"/>
  <c r="A56" i="9"/>
  <c r="Y55" i="9"/>
  <c r="X55" i="9"/>
  <c r="S55" i="9"/>
  <c r="R55" i="9"/>
  <c r="Q55" i="9"/>
  <c r="P55" i="9"/>
  <c r="M49" i="8"/>
  <c r="I55" i="9"/>
  <c r="M55" i="9"/>
  <c r="L55" i="9"/>
  <c r="K55" i="9"/>
  <c r="J55" i="9"/>
  <c r="H55" i="9"/>
  <c r="G55" i="9"/>
  <c r="D55" i="9"/>
  <c r="E55" i="9"/>
  <c r="F55" i="9"/>
  <c r="C55" i="9"/>
  <c r="B55" i="9"/>
  <c r="Y54" i="9"/>
  <c r="X54" i="9"/>
  <c r="S54" i="9"/>
  <c r="R54" i="9"/>
  <c r="Q54" i="9"/>
  <c r="P54" i="9"/>
  <c r="L48" i="8"/>
  <c r="M48" i="8"/>
  <c r="N54" i="9"/>
  <c r="M54" i="9"/>
  <c r="L54" i="9"/>
  <c r="K54" i="9"/>
  <c r="J54" i="9"/>
  <c r="I54" i="9"/>
  <c r="H54" i="9"/>
  <c r="G54" i="9"/>
  <c r="F54" i="9"/>
  <c r="E54" i="9"/>
  <c r="D54" i="9"/>
  <c r="C54" i="9"/>
  <c r="B54" i="9"/>
  <c r="Y53" i="9"/>
  <c r="X53" i="9"/>
  <c r="S53" i="9"/>
  <c r="R53" i="9"/>
  <c r="Q53" i="9"/>
  <c r="P53" i="9"/>
  <c r="M47" i="8"/>
  <c r="N53" i="9"/>
  <c r="M53" i="9"/>
  <c r="L53" i="9"/>
  <c r="K53" i="9"/>
  <c r="J53" i="9"/>
  <c r="I53" i="9"/>
  <c r="H53" i="9"/>
  <c r="G53" i="9"/>
  <c r="F53" i="9"/>
  <c r="E53" i="9"/>
  <c r="O53" i="9"/>
  <c r="T53" i="9"/>
  <c r="D53" i="9"/>
  <c r="C53" i="9"/>
  <c r="B53" i="9"/>
  <c r="Y52" i="9"/>
  <c r="X52" i="9"/>
  <c r="S52" i="9"/>
  <c r="R52" i="9"/>
  <c r="Q52" i="9"/>
  <c r="P52" i="9"/>
  <c r="M46" i="8"/>
  <c r="N52" i="9"/>
  <c r="M52" i="9"/>
  <c r="L52" i="9"/>
  <c r="K52" i="9"/>
  <c r="J52" i="9"/>
  <c r="H52" i="9"/>
  <c r="G52" i="9"/>
  <c r="F52" i="9"/>
  <c r="E52" i="9"/>
  <c r="D52" i="9"/>
  <c r="C52" i="9"/>
  <c r="B52" i="9"/>
  <c r="Y51" i="9"/>
  <c r="X51" i="9"/>
  <c r="S51" i="9"/>
  <c r="R51" i="9"/>
  <c r="Q51" i="9"/>
  <c r="P51" i="9"/>
  <c r="M45" i="8"/>
  <c r="N51" i="9"/>
  <c r="M51" i="9"/>
  <c r="L51" i="9"/>
  <c r="K51" i="9"/>
  <c r="J51" i="9"/>
  <c r="H51" i="9"/>
  <c r="G51" i="9"/>
  <c r="D51" i="9"/>
  <c r="E51" i="9"/>
  <c r="F51" i="9"/>
  <c r="C51" i="9"/>
  <c r="B51" i="9"/>
  <c r="Y50" i="9"/>
  <c r="X50" i="9"/>
  <c r="S50" i="9"/>
  <c r="R50" i="9"/>
  <c r="Q50" i="9"/>
  <c r="P50" i="9"/>
  <c r="N50" i="9"/>
  <c r="M50" i="9"/>
  <c r="L50" i="9"/>
  <c r="K50" i="9"/>
  <c r="J50" i="9"/>
  <c r="I50" i="9"/>
  <c r="H50" i="9"/>
  <c r="G50" i="9"/>
  <c r="F50" i="9"/>
  <c r="E50" i="9"/>
  <c r="D50" i="9"/>
  <c r="C50" i="9"/>
  <c r="B50" i="9"/>
  <c r="Y49" i="9"/>
  <c r="X49" i="9"/>
  <c r="S49" i="9"/>
  <c r="R49" i="9"/>
  <c r="Q49" i="9"/>
  <c r="P49" i="9"/>
  <c r="M43" i="8"/>
  <c r="N49" i="9"/>
  <c r="M49" i="9"/>
  <c r="L49" i="9"/>
  <c r="K49" i="9"/>
  <c r="J49" i="9"/>
  <c r="I49" i="9"/>
  <c r="H49" i="9"/>
  <c r="G49" i="9"/>
  <c r="F49" i="9"/>
  <c r="E49" i="9"/>
  <c r="D49" i="9"/>
  <c r="O49" i="9"/>
  <c r="T49" i="9"/>
  <c r="C49" i="9"/>
  <c r="B49" i="9"/>
  <c r="Y48" i="9"/>
  <c r="X48" i="9"/>
  <c r="S48" i="9"/>
  <c r="R48" i="9"/>
  <c r="Q48" i="9"/>
  <c r="P48" i="9"/>
  <c r="M42" i="8"/>
  <c r="I48" i="9"/>
  <c r="M48" i="9"/>
  <c r="L48" i="9"/>
  <c r="K48" i="9"/>
  <c r="J48" i="9"/>
  <c r="H48" i="9"/>
  <c r="G48" i="9"/>
  <c r="F48" i="9"/>
  <c r="E48" i="9"/>
  <c r="D48" i="9"/>
  <c r="C48" i="9"/>
  <c r="B48" i="9"/>
  <c r="A48" i="9"/>
  <c r="Y47" i="9"/>
  <c r="X47" i="9"/>
  <c r="S47" i="9"/>
  <c r="R47" i="9"/>
  <c r="Q47" i="9"/>
  <c r="P47" i="9"/>
  <c r="M41" i="8"/>
  <c r="N47" i="9"/>
  <c r="M47" i="9"/>
  <c r="L47" i="9"/>
  <c r="K47" i="9"/>
  <c r="J47" i="9"/>
  <c r="H47" i="9"/>
  <c r="G47" i="9"/>
  <c r="F47" i="9"/>
  <c r="E47" i="9"/>
  <c r="D47" i="9"/>
  <c r="C47" i="9"/>
  <c r="B47" i="9"/>
  <c r="Y46" i="9"/>
  <c r="X46" i="9"/>
  <c r="S46" i="9"/>
  <c r="R46" i="9"/>
  <c r="Q46" i="9"/>
  <c r="P46" i="9"/>
  <c r="N46" i="9"/>
  <c r="M46" i="9"/>
  <c r="L46" i="9"/>
  <c r="K46" i="9"/>
  <c r="J46" i="9"/>
  <c r="I46" i="9"/>
  <c r="H46" i="9"/>
  <c r="G46" i="9"/>
  <c r="D46" i="9"/>
  <c r="E46" i="9"/>
  <c r="F46" i="9"/>
  <c r="O46" i="9"/>
  <c r="C46" i="9"/>
  <c r="B46" i="9"/>
  <c r="Y45" i="9"/>
  <c r="X45" i="9"/>
  <c r="S45" i="9"/>
  <c r="R45" i="9"/>
  <c r="Q45" i="9"/>
  <c r="P45" i="9"/>
  <c r="M39" i="8"/>
  <c r="N45" i="9"/>
  <c r="M45" i="9"/>
  <c r="L45" i="9"/>
  <c r="K45" i="9"/>
  <c r="J45" i="9"/>
  <c r="I45" i="9"/>
  <c r="H45" i="9"/>
  <c r="G45" i="9"/>
  <c r="F45" i="9"/>
  <c r="E45" i="9"/>
  <c r="D45" i="9"/>
  <c r="C45" i="9"/>
  <c r="B45" i="9"/>
  <c r="Y44" i="9"/>
  <c r="X44" i="9"/>
  <c r="S44" i="9"/>
  <c r="R44" i="9"/>
  <c r="Q44" i="9"/>
  <c r="P44" i="9"/>
  <c r="M38" i="8"/>
  <c r="N44" i="9"/>
  <c r="M44" i="9"/>
  <c r="L44" i="9"/>
  <c r="K44" i="9"/>
  <c r="J44" i="9"/>
  <c r="I44" i="9"/>
  <c r="H44" i="9"/>
  <c r="G44" i="9"/>
  <c r="F44" i="9"/>
  <c r="E44" i="9"/>
  <c r="D44" i="9"/>
  <c r="O44" i="9"/>
  <c r="T44" i="9"/>
  <c r="C44" i="9"/>
  <c r="B44" i="9"/>
  <c r="Y43" i="9"/>
  <c r="X43" i="9"/>
  <c r="S43" i="9"/>
  <c r="R43" i="9"/>
  <c r="Q43" i="9"/>
  <c r="P43" i="9"/>
  <c r="M37" i="8"/>
  <c r="I43" i="9"/>
  <c r="M43" i="9"/>
  <c r="L43" i="9"/>
  <c r="K43" i="9"/>
  <c r="J43" i="9"/>
  <c r="H43" i="9"/>
  <c r="G43" i="9"/>
  <c r="F43" i="9"/>
  <c r="E43" i="9"/>
  <c r="D43" i="9"/>
  <c r="C43" i="9"/>
  <c r="B43" i="9"/>
  <c r="Y42" i="9"/>
  <c r="X42" i="9"/>
  <c r="S42" i="9"/>
  <c r="R42" i="9"/>
  <c r="Q42" i="9"/>
  <c r="P42" i="9"/>
  <c r="M36" i="8"/>
  <c r="N42" i="9"/>
  <c r="M42" i="9"/>
  <c r="L42" i="9"/>
  <c r="K42" i="9"/>
  <c r="J42" i="9"/>
  <c r="H42" i="9"/>
  <c r="G42" i="9"/>
  <c r="D42" i="9"/>
  <c r="E42" i="9"/>
  <c r="F42" i="9"/>
  <c r="C42" i="9"/>
  <c r="B42" i="9"/>
  <c r="Y41" i="9"/>
  <c r="X41" i="9"/>
  <c r="S41" i="9"/>
  <c r="R41" i="9"/>
  <c r="Q41" i="9"/>
  <c r="P41" i="9"/>
  <c r="M35" i="8"/>
  <c r="N41" i="9"/>
  <c r="M41" i="9"/>
  <c r="L41" i="9"/>
  <c r="K41" i="9"/>
  <c r="J41" i="9"/>
  <c r="I41" i="9"/>
  <c r="H41" i="9"/>
  <c r="G41" i="9"/>
  <c r="F41" i="9"/>
  <c r="D41" i="9"/>
  <c r="E41" i="9"/>
  <c r="C41" i="9"/>
  <c r="B41" i="9"/>
  <c r="Y40" i="9"/>
  <c r="X40" i="9"/>
  <c r="S40" i="9"/>
  <c r="R40" i="9"/>
  <c r="Q40" i="9"/>
  <c r="P40" i="9"/>
  <c r="M34" i="8"/>
  <c r="M40" i="9"/>
  <c r="L40" i="9"/>
  <c r="K40" i="9"/>
  <c r="J40" i="9"/>
  <c r="H40" i="9"/>
  <c r="G40" i="9"/>
  <c r="F40" i="9"/>
  <c r="E40" i="9"/>
  <c r="D40" i="9"/>
  <c r="C40" i="9"/>
  <c r="B40" i="9"/>
  <c r="A40" i="9"/>
  <c r="Y39" i="9"/>
  <c r="X39" i="9"/>
  <c r="S39" i="9"/>
  <c r="R39" i="9"/>
  <c r="Q39" i="9"/>
  <c r="P39" i="9"/>
  <c r="M33" i="8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Y38" i="9"/>
  <c r="X38" i="9"/>
  <c r="S38" i="9"/>
  <c r="R38" i="9"/>
  <c r="Q38" i="9"/>
  <c r="P38" i="9"/>
  <c r="N38" i="9"/>
  <c r="M38" i="9"/>
  <c r="L38" i="9"/>
  <c r="K38" i="9"/>
  <c r="J38" i="9"/>
  <c r="I38" i="9"/>
  <c r="H38" i="9"/>
  <c r="G38" i="9"/>
  <c r="F38" i="9"/>
  <c r="E38" i="9"/>
  <c r="D38" i="9"/>
  <c r="O38" i="9"/>
  <c r="T38" i="9"/>
  <c r="U38" i="9"/>
  <c r="W38" i="9"/>
  <c r="C38" i="9"/>
  <c r="B38" i="9"/>
  <c r="Y37" i="9"/>
  <c r="X37" i="9"/>
  <c r="S37" i="9"/>
  <c r="R37" i="9"/>
  <c r="Q37" i="9"/>
  <c r="P37" i="9"/>
  <c r="N37" i="9"/>
  <c r="M37" i="9"/>
  <c r="L37" i="9"/>
  <c r="K37" i="9"/>
  <c r="J37" i="9"/>
  <c r="I37" i="9"/>
  <c r="H37" i="9"/>
  <c r="G37" i="9"/>
  <c r="D37" i="9"/>
  <c r="E37" i="9"/>
  <c r="F37" i="9"/>
  <c r="O37" i="9"/>
  <c r="T37" i="9"/>
  <c r="U37" i="9"/>
  <c r="W37" i="9"/>
  <c r="C37" i="9"/>
  <c r="B37" i="9"/>
  <c r="Y36" i="9"/>
  <c r="X36" i="9"/>
  <c r="S36" i="9"/>
  <c r="R36" i="9"/>
  <c r="Q36" i="9"/>
  <c r="P36" i="9"/>
  <c r="M30" i="8"/>
  <c r="I36" i="9"/>
  <c r="M36" i="9"/>
  <c r="L36" i="9"/>
  <c r="K36" i="9"/>
  <c r="J36" i="9"/>
  <c r="H36" i="9"/>
  <c r="G36" i="9"/>
  <c r="F36" i="9"/>
  <c r="E36" i="9"/>
  <c r="D36" i="9"/>
  <c r="C36" i="9"/>
  <c r="B36" i="9"/>
  <c r="Y35" i="9"/>
  <c r="X35" i="9"/>
  <c r="S35" i="9"/>
  <c r="R35" i="9"/>
  <c r="Q35" i="9"/>
  <c r="P35" i="9"/>
  <c r="N35" i="9"/>
  <c r="M35" i="9"/>
  <c r="L35" i="9"/>
  <c r="K35" i="9"/>
  <c r="J35" i="9"/>
  <c r="I35" i="9"/>
  <c r="H35" i="9"/>
  <c r="G35" i="9"/>
  <c r="F35" i="9"/>
  <c r="E35" i="9"/>
  <c r="D35" i="9"/>
  <c r="C35" i="9"/>
  <c r="B35" i="9"/>
  <c r="Y34" i="9"/>
  <c r="X34" i="9"/>
  <c r="S34" i="9"/>
  <c r="R34" i="9"/>
  <c r="Q34" i="9"/>
  <c r="P34" i="9"/>
  <c r="N34" i="9"/>
  <c r="M34" i="9"/>
  <c r="L34" i="9"/>
  <c r="K34" i="9"/>
  <c r="J34" i="9"/>
  <c r="I34" i="9"/>
  <c r="H34" i="9"/>
  <c r="G34" i="9"/>
  <c r="F34" i="9"/>
  <c r="E34" i="9"/>
  <c r="D34" i="9"/>
  <c r="O34" i="9"/>
  <c r="T34" i="9"/>
  <c r="U34" i="9"/>
  <c r="W34" i="9"/>
  <c r="C34" i="9"/>
  <c r="B34" i="9"/>
  <c r="Y33" i="9"/>
  <c r="X33" i="9"/>
  <c r="S33" i="9"/>
  <c r="R33" i="9"/>
  <c r="Q33" i="9"/>
  <c r="P33" i="9"/>
  <c r="N33" i="9"/>
  <c r="M33" i="9"/>
  <c r="L33" i="9"/>
  <c r="K33" i="9"/>
  <c r="J33" i="9"/>
  <c r="I33" i="9"/>
  <c r="H33" i="9"/>
  <c r="G33" i="9"/>
  <c r="D33" i="9"/>
  <c r="E33" i="9"/>
  <c r="O33" i="9"/>
  <c r="T33" i="9"/>
  <c r="U33" i="9"/>
  <c r="W33" i="9"/>
  <c r="F33" i="9"/>
  <c r="C33" i="9"/>
  <c r="B33" i="9"/>
  <c r="Y32" i="9"/>
  <c r="X32" i="9"/>
  <c r="S32" i="9"/>
  <c r="R32" i="9"/>
  <c r="Q32" i="9"/>
  <c r="P32" i="9"/>
  <c r="L26" i="8"/>
  <c r="M26" i="8"/>
  <c r="M32" i="9"/>
  <c r="L32" i="9"/>
  <c r="K32" i="9"/>
  <c r="J32" i="9"/>
  <c r="H32" i="9"/>
  <c r="G32" i="9"/>
  <c r="F32" i="9"/>
  <c r="E32" i="9"/>
  <c r="D32" i="9"/>
  <c r="C32" i="9"/>
  <c r="B32" i="9"/>
  <c r="A32" i="9"/>
  <c r="Y31" i="9"/>
  <c r="X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D31" i="9"/>
  <c r="O31" i="9"/>
  <c r="T31" i="9"/>
  <c r="U31" i="9"/>
  <c r="W31" i="9"/>
  <c r="E31" i="9"/>
  <c r="C31" i="9"/>
  <c r="B31" i="9"/>
  <c r="Y30" i="9"/>
  <c r="X30" i="9"/>
  <c r="S30" i="9"/>
  <c r="R30" i="9"/>
  <c r="Q30" i="9"/>
  <c r="P30" i="9"/>
  <c r="N30" i="9"/>
  <c r="M30" i="9"/>
  <c r="L30" i="9"/>
  <c r="K30" i="9"/>
  <c r="J30" i="9"/>
  <c r="H30" i="9"/>
  <c r="G30" i="9"/>
  <c r="F30" i="9"/>
  <c r="E30" i="9"/>
  <c r="D30" i="9"/>
  <c r="O30" i="9"/>
  <c r="T30" i="9"/>
  <c r="C30" i="9"/>
  <c r="B30" i="9"/>
  <c r="Y29" i="9"/>
  <c r="X29" i="9"/>
  <c r="S29" i="9"/>
  <c r="R29" i="9"/>
  <c r="Q29" i="9"/>
  <c r="P29" i="9"/>
  <c r="M23" i="8"/>
  <c r="N29" i="9"/>
  <c r="M29" i="9"/>
  <c r="L29" i="9"/>
  <c r="K29" i="9"/>
  <c r="J29" i="9"/>
  <c r="H29" i="9"/>
  <c r="G29" i="9"/>
  <c r="F29" i="9"/>
  <c r="E29" i="9"/>
  <c r="D29" i="9"/>
  <c r="C29" i="9"/>
  <c r="B29" i="9"/>
  <c r="Y28" i="9"/>
  <c r="X28" i="9"/>
  <c r="S28" i="9"/>
  <c r="R28" i="9"/>
  <c r="Q28" i="9"/>
  <c r="P28" i="9"/>
  <c r="M22" i="8"/>
  <c r="N28" i="9"/>
  <c r="M28" i="9"/>
  <c r="L28" i="9"/>
  <c r="K28" i="9"/>
  <c r="J28" i="9"/>
  <c r="I28" i="9"/>
  <c r="H28" i="9"/>
  <c r="G28" i="9"/>
  <c r="F28" i="9"/>
  <c r="E28" i="9"/>
  <c r="D28" i="9"/>
  <c r="C28" i="9"/>
  <c r="B28" i="9"/>
  <c r="Y27" i="9"/>
  <c r="X27" i="9"/>
  <c r="S27" i="9"/>
  <c r="R27" i="9"/>
  <c r="Q27" i="9"/>
  <c r="P27" i="9"/>
  <c r="M21" i="8"/>
  <c r="N27" i="9"/>
  <c r="M27" i="9"/>
  <c r="L27" i="9"/>
  <c r="K27" i="9"/>
  <c r="J27" i="9"/>
  <c r="I27" i="9"/>
  <c r="H27" i="9"/>
  <c r="G27" i="9"/>
  <c r="F27" i="9"/>
  <c r="D27" i="9"/>
  <c r="O27" i="9"/>
  <c r="T27" i="9"/>
  <c r="E27" i="9"/>
  <c r="C27" i="9"/>
  <c r="B27" i="9"/>
  <c r="Y26" i="9"/>
  <c r="X26" i="9"/>
  <c r="S26" i="9"/>
  <c r="R26" i="9"/>
  <c r="Q26" i="9"/>
  <c r="P26" i="9"/>
  <c r="M20" i="8"/>
  <c r="N26" i="9"/>
  <c r="M26" i="9"/>
  <c r="L26" i="9"/>
  <c r="K26" i="9"/>
  <c r="J26" i="9"/>
  <c r="H26" i="9"/>
  <c r="G26" i="9"/>
  <c r="F26" i="9"/>
  <c r="E26" i="9"/>
  <c r="D26" i="9"/>
  <c r="C26" i="9"/>
  <c r="B26" i="9"/>
  <c r="Y25" i="9"/>
  <c r="X25" i="9"/>
  <c r="S25" i="9"/>
  <c r="R25" i="9"/>
  <c r="Q25" i="9"/>
  <c r="P25" i="9"/>
  <c r="M19" i="8"/>
  <c r="N25" i="9"/>
  <c r="M25" i="9"/>
  <c r="L25" i="9"/>
  <c r="K25" i="9"/>
  <c r="J25" i="9"/>
  <c r="I25" i="9"/>
  <c r="H25" i="9"/>
  <c r="G25" i="9"/>
  <c r="F25" i="9"/>
  <c r="E25" i="9"/>
  <c r="D25" i="9"/>
  <c r="O25" i="9"/>
  <c r="T25" i="9"/>
  <c r="C25" i="9"/>
  <c r="B25" i="9"/>
  <c r="Y24" i="9"/>
  <c r="X24" i="9"/>
  <c r="S24" i="9"/>
  <c r="R24" i="9"/>
  <c r="Q24" i="9"/>
  <c r="P24" i="9"/>
  <c r="N24" i="9"/>
  <c r="M24" i="9"/>
  <c r="L24" i="9"/>
  <c r="K24" i="9"/>
  <c r="J24" i="9"/>
  <c r="H24" i="9"/>
  <c r="G24" i="9"/>
  <c r="E24" i="9"/>
  <c r="D24" i="9"/>
  <c r="C24" i="9"/>
  <c r="B24" i="9"/>
  <c r="A24" i="9"/>
  <c r="Y23" i="9"/>
  <c r="X23" i="9"/>
  <c r="S23" i="9"/>
  <c r="R23" i="9"/>
  <c r="Q23" i="9"/>
  <c r="P23" i="9"/>
  <c r="N23" i="9"/>
  <c r="M23" i="9"/>
  <c r="L23" i="9"/>
  <c r="K23" i="9"/>
  <c r="J23" i="9"/>
  <c r="I23" i="9"/>
  <c r="H23" i="9"/>
  <c r="G23" i="9"/>
  <c r="D23" i="9"/>
  <c r="E23" i="9"/>
  <c r="F23" i="9"/>
  <c r="C23" i="9"/>
  <c r="B23" i="9"/>
  <c r="Y22" i="9"/>
  <c r="X22" i="9"/>
  <c r="S22" i="9"/>
  <c r="R22" i="9"/>
  <c r="Q22" i="9"/>
  <c r="P22" i="9"/>
  <c r="N22" i="9"/>
  <c r="M22" i="9"/>
  <c r="L22" i="9"/>
  <c r="K22" i="9"/>
  <c r="J22" i="9"/>
  <c r="I22" i="9"/>
  <c r="H22" i="9"/>
  <c r="G22" i="9"/>
  <c r="F22" i="9"/>
  <c r="D22" i="9"/>
  <c r="E22" i="9"/>
  <c r="O22" i="9"/>
  <c r="T22" i="9"/>
  <c r="C22" i="9"/>
  <c r="B22" i="9"/>
  <c r="Y21" i="9"/>
  <c r="X21" i="9"/>
  <c r="S21" i="9"/>
  <c r="R21" i="9"/>
  <c r="Q21" i="9"/>
  <c r="P21" i="9"/>
  <c r="N21" i="9"/>
  <c r="M21" i="9"/>
  <c r="L21" i="9"/>
  <c r="K21" i="9"/>
  <c r="J21" i="9"/>
  <c r="I21" i="9"/>
  <c r="H21" i="9"/>
  <c r="G21" i="9"/>
  <c r="F21" i="9"/>
  <c r="E21" i="9"/>
  <c r="D21" i="9"/>
  <c r="O21" i="9"/>
  <c r="T21" i="9"/>
  <c r="C21" i="9"/>
  <c r="B21" i="9"/>
  <c r="Y20" i="9"/>
  <c r="X20" i="9"/>
  <c r="S20" i="9"/>
  <c r="R20" i="9"/>
  <c r="Q20" i="9"/>
  <c r="P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Y19" i="9"/>
  <c r="X19" i="9"/>
  <c r="S19" i="9"/>
  <c r="R19" i="9"/>
  <c r="Q19" i="9"/>
  <c r="P19" i="9"/>
  <c r="N19" i="9"/>
  <c r="M19" i="9"/>
  <c r="L19" i="9"/>
  <c r="K19" i="9"/>
  <c r="J19" i="9"/>
  <c r="I19" i="9"/>
  <c r="H19" i="9"/>
  <c r="G19" i="9"/>
  <c r="D19" i="9"/>
  <c r="E19" i="9"/>
  <c r="O19" i="9"/>
  <c r="T19" i="9"/>
  <c r="V19" i="9"/>
  <c r="F19" i="9"/>
  <c r="C19" i="9"/>
  <c r="B19" i="9"/>
  <c r="Y18" i="9"/>
  <c r="X18" i="9"/>
  <c r="S18" i="9"/>
  <c r="R18" i="9"/>
  <c r="Q18" i="9"/>
  <c r="P18" i="9"/>
  <c r="N18" i="9"/>
  <c r="M18" i="9"/>
  <c r="L18" i="9"/>
  <c r="K18" i="9"/>
  <c r="J18" i="9"/>
  <c r="I18" i="9"/>
  <c r="H18" i="9"/>
  <c r="G18" i="9"/>
  <c r="F18" i="9"/>
  <c r="D18" i="9"/>
  <c r="O18" i="9"/>
  <c r="T18" i="9"/>
  <c r="V18" i="9"/>
  <c r="E18" i="9"/>
  <c r="C18" i="9"/>
  <c r="B18" i="9"/>
  <c r="Y17" i="9"/>
  <c r="X17" i="9"/>
  <c r="S17" i="9"/>
  <c r="R17" i="9"/>
  <c r="Q17" i="9"/>
  <c r="P17" i="9"/>
  <c r="N17" i="9"/>
  <c r="M17" i="9"/>
  <c r="L17" i="9"/>
  <c r="K17" i="9"/>
  <c r="J17" i="9"/>
  <c r="I17" i="9"/>
  <c r="H17" i="9"/>
  <c r="G17" i="9"/>
  <c r="F17" i="9"/>
  <c r="E17" i="9"/>
  <c r="D17" i="9"/>
  <c r="O17" i="9"/>
  <c r="T17" i="9"/>
  <c r="C17" i="9"/>
  <c r="B17" i="9"/>
  <c r="Y16" i="9"/>
  <c r="X16" i="9"/>
  <c r="S16" i="9"/>
  <c r="R16" i="9"/>
  <c r="Q16" i="9"/>
  <c r="P16" i="9"/>
  <c r="N16" i="9"/>
  <c r="M16" i="9"/>
  <c r="L16" i="9"/>
  <c r="K16" i="9"/>
  <c r="J16" i="9"/>
  <c r="I16" i="9"/>
  <c r="H16" i="9"/>
  <c r="G16" i="9"/>
  <c r="F16" i="9"/>
  <c r="E16" i="9"/>
  <c r="D16" i="9"/>
  <c r="O16" i="9"/>
  <c r="T16" i="9"/>
  <c r="U16" i="9"/>
  <c r="W16" i="9"/>
  <c r="C16" i="9"/>
  <c r="B16" i="9"/>
  <c r="A16" i="9"/>
  <c r="Y15" i="9"/>
  <c r="X15" i="9"/>
  <c r="S15" i="9"/>
  <c r="R15" i="9"/>
  <c r="Q15" i="9"/>
  <c r="P15" i="9"/>
  <c r="N15" i="9"/>
  <c r="M15" i="9"/>
  <c r="L15" i="9"/>
  <c r="K15" i="9"/>
  <c r="J15" i="9"/>
  <c r="I15" i="9"/>
  <c r="H15" i="9"/>
  <c r="G15" i="9"/>
  <c r="F15" i="9"/>
  <c r="E15" i="9"/>
  <c r="D15" i="9"/>
  <c r="O15" i="9"/>
  <c r="T15" i="9"/>
  <c r="C15" i="9"/>
  <c r="B15" i="9"/>
  <c r="Y14" i="9"/>
  <c r="X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Y13" i="9"/>
  <c r="X13" i="9"/>
  <c r="S13" i="9"/>
  <c r="R13" i="9"/>
  <c r="Q13" i="9"/>
  <c r="P13" i="9"/>
  <c r="N13" i="9"/>
  <c r="M13" i="9"/>
  <c r="L13" i="9"/>
  <c r="K13" i="9"/>
  <c r="J13" i="9"/>
  <c r="I13" i="9"/>
  <c r="H13" i="9"/>
  <c r="G13" i="9"/>
  <c r="F13" i="9"/>
  <c r="O13" i="9"/>
  <c r="T13" i="9"/>
  <c r="D13" i="9"/>
  <c r="E13" i="9"/>
  <c r="C13" i="9"/>
  <c r="B13" i="9"/>
  <c r="Y12" i="9"/>
  <c r="X12" i="9"/>
  <c r="S12" i="9"/>
  <c r="R12" i="9"/>
  <c r="Q12" i="9"/>
  <c r="P12" i="9"/>
  <c r="N12" i="9"/>
  <c r="M12" i="9"/>
  <c r="L12" i="9"/>
  <c r="K12" i="9"/>
  <c r="J12" i="9"/>
  <c r="I12" i="9"/>
  <c r="H12" i="9"/>
  <c r="G12" i="9"/>
  <c r="F12" i="9"/>
  <c r="E12" i="9"/>
  <c r="D12" i="9"/>
  <c r="O12" i="9"/>
  <c r="T12" i="9"/>
  <c r="V12" i="9"/>
  <c r="C12" i="9"/>
  <c r="B12" i="9"/>
  <c r="Y11" i="9"/>
  <c r="X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O11" i="9"/>
  <c r="T11" i="9"/>
  <c r="U11" i="9"/>
  <c r="W11" i="9"/>
  <c r="E11" i="9"/>
  <c r="D11" i="9"/>
  <c r="C11" i="9"/>
  <c r="B11" i="9"/>
  <c r="Y10" i="9"/>
  <c r="X10" i="9"/>
  <c r="S10" i="9"/>
  <c r="R10" i="9"/>
  <c r="Q10" i="9"/>
  <c r="P10" i="9"/>
  <c r="N10" i="9"/>
  <c r="M10" i="9"/>
  <c r="L10" i="9"/>
  <c r="K10" i="9"/>
  <c r="J10" i="9"/>
  <c r="I10" i="9"/>
  <c r="H10" i="9"/>
  <c r="G10" i="9"/>
  <c r="F10" i="9"/>
  <c r="E10" i="9"/>
  <c r="D10" i="9"/>
  <c r="O10" i="9"/>
  <c r="T10" i="9"/>
  <c r="C10" i="9"/>
  <c r="B10" i="9"/>
  <c r="Y9" i="9"/>
  <c r="X9" i="9"/>
  <c r="S9" i="9"/>
  <c r="R9" i="9"/>
  <c r="Q9" i="9"/>
  <c r="P9" i="9"/>
  <c r="N9" i="9"/>
  <c r="M9" i="9"/>
  <c r="L9" i="9"/>
  <c r="K9" i="9"/>
  <c r="J9" i="9"/>
  <c r="I9" i="9"/>
  <c r="H9" i="9"/>
  <c r="G9" i="9"/>
  <c r="F9" i="9"/>
  <c r="O9" i="9"/>
  <c r="T9" i="9"/>
  <c r="V9" i="9"/>
  <c r="D9" i="9"/>
  <c r="E9" i="9"/>
  <c r="C9" i="9"/>
  <c r="B9" i="9"/>
  <c r="Y8" i="9"/>
  <c r="X8" i="9"/>
  <c r="S8" i="9"/>
  <c r="R8" i="9"/>
  <c r="P8" i="9"/>
  <c r="C8" i="9"/>
  <c r="B8" i="9"/>
  <c r="A8" i="9"/>
  <c r="O68" i="9"/>
  <c r="T68" i="9"/>
  <c r="O64" i="9"/>
  <c r="T64" i="9"/>
  <c r="O60" i="9"/>
  <c r="T60" i="9"/>
  <c r="O56" i="9"/>
  <c r="T56" i="9"/>
  <c r="O54" i="9"/>
  <c r="T54" i="9"/>
  <c r="O50" i="9"/>
  <c r="T50" i="9"/>
  <c r="O45" i="9"/>
  <c r="T45" i="9"/>
  <c r="V45" i="9"/>
  <c r="O28" i="9"/>
  <c r="T28" i="9"/>
  <c r="O24" i="9"/>
  <c r="T24" i="9"/>
  <c r="O20" i="9"/>
  <c r="T20" i="9"/>
  <c r="O14" i="9"/>
  <c r="T14" i="9"/>
  <c r="V14" i="9"/>
  <c r="V8" i="9"/>
  <c r="P71" i="7"/>
  <c r="Q71" i="7"/>
  <c r="R71" i="7"/>
  <c r="S71" i="7"/>
  <c r="E71" i="7"/>
  <c r="F71" i="7"/>
  <c r="G71" i="7"/>
  <c r="H71" i="7"/>
  <c r="J71" i="7"/>
  <c r="K71" i="7"/>
  <c r="L71" i="7"/>
  <c r="M71" i="7"/>
  <c r="X71" i="7"/>
  <c r="Y71" i="7"/>
  <c r="D71" i="7"/>
  <c r="B71" i="7"/>
  <c r="C71" i="7"/>
  <c r="P63" i="7"/>
  <c r="Q63" i="7"/>
  <c r="R63" i="7"/>
  <c r="S63" i="7"/>
  <c r="E63" i="7"/>
  <c r="F63" i="7"/>
  <c r="G63" i="7"/>
  <c r="H63" i="7"/>
  <c r="J63" i="7"/>
  <c r="K63" i="7"/>
  <c r="L63" i="7"/>
  <c r="M63" i="7"/>
  <c r="X63" i="7"/>
  <c r="Y63" i="7"/>
  <c r="D63" i="7"/>
  <c r="B63" i="7"/>
  <c r="C63" i="7"/>
  <c r="P55" i="7"/>
  <c r="Q55" i="7"/>
  <c r="R55" i="7"/>
  <c r="S55" i="7"/>
  <c r="D55" i="7"/>
  <c r="E55" i="7"/>
  <c r="F55" i="7"/>
  <c r="G55" i="7"/>
  <c r="H55" i="7"/>
  <c r="J55" i="7"/>
  <c r="K55" i="7"/>
  <c r="L55" i="7"/>
  <c r="M55" i="7"/>
  <c r="X55" i="7"/>
  <c r="Y55" i="7"/>
  <c r="B55" i="7"/>
  <c r="C55" i="7"/>
  <c r="P47" i="7"/>
  <c r="Q47" i="7"/>
  <c r="R47" i="7"/>
  <c r="S47" i="7"/>
  <c r="D47" i="7"/>
  <c r="E47" i="7"/>
  <c r="F47" i="7"/>
  <c r="G47" i="7"/>
  <c r="H47" i="7"/>
  <c r="J47" i="7"/>
  <c r="K47" i="7"/>
  <c r="L47" i="7"/>
  <c r="M47" i="7"/>
  <c r="X47" i="7"/>
  <c r="Y47" i="7"/>
  <c r="B47" i="7"/>
  <c r="C47" i="7"/>
  <c r="P39" i="7"/>
  <c r="Q39" i="7"/>
  <c r="R39" i="7"/>
  <c r="S39" i="7"/>
  <c r="D39" i="7"/>
  <c r="E39" i="7"/>
  <c r="F39" i="7"/>
  <c r="O39" i="7"/>
  <c r="T39" i="7"/>
  <c r="G39" i="7"/>
  <c r="H39" i="7"/>
  <c r="J39" i="7"/>
  <c r="K39" i="7"/>
  <c r="L39" i="7"/>
  <c r="M39" i="7"/>
  <c r="M33" i="6"/>
  <c r="N39" i="7"/>
  <c r="X39" i="7"/>
  <c r="Y39" i="7"/>
  <c r="B39" i="7"/>
  <c r="C39" i="7"/>
  <c r="X31" i="7"/>
  <c r="Y31" i="7"/>
  <c r="P31" i="7"/>
  <c r="Q31" i="7"/>
  <c r="R31" i="7"/>
  <c r="S31" i="7"/>
  <c r="D31" i="7"/>
  <c r="E31" i="7"/>
  <c r="F31" i="7"/>
  <c r="G31" i="7"/>
  <c r="H31" i="7"/>
  <c r="M25" i="6"/>
  <c r="I31" i="7"/>
  <c r="J31" i="7"/>
  <c r="K31" i="7"/>
  <c r="L31" i="7"/>
  <c r="M31" i="7"/>
  <c r="B31" i="7"/>
  <c r="C31" i="7"/>
  <c r="D23" i="7"/>
  <c r="O23" i="7"/>
  <c r="T23" i="7"/>
  <c r="E23" i="7"/>
  <c r="F23" i="7"/>
  <c r="G23" i="7"/>
  <c r="H23" i="7"/>
  <c r="I23" i="7"/>
  <c r="J23" i="7"/>
  <c r="K23" i="7"/>
  <c r="L23" i="7"/>
  <c r="M23" i="7"/>
  <c r="N23" i="7"/>
  <c r="Q23" i="7"/>
  <c r="X23" i="7"/>
  <c r="Y23" i="7"/>
  <c r="P23" i="7"/>
  <c r="R23" i="7"/>
  <c r="S23" i="7"/>
  <c r="B23" i="7"/>
  <c r="C23" i="7"/>
  <c r="D15" i="7"/>
  <c r="E15" i="7"/>
  <c r="F15" i="7"/>
  <c r="G15" i="7"/>
  <c r="H15" i="7"/>
  <c r="I15" i="7"/>
  <c r="J15" i="7"/>
  <c r="K15" i="7"/>
  <c r="L15" i="7"/>
  <c r="M15" i="7"/>
  <c r="N15" i="7"/>
  <c r="O15" i="7"/>
  <c r="T15" i="7"/>
  <c r="Q15" i="7"/>
  <c r="X15" i="7"/>
  <c r="Y15" i="7"/>
  <c r="P15" i="7"/>
  <c r="R15" i="7"/>
  <c r="S15" i="7"/>
  <c r="C15" i="7"/>
  <c r="B15" i="7"/>
  <c r="M65" i="6"/>
  <c r="I71" i="7"/>
  <c r="M57" i="6"/>
  <c r="I63" i="7"/>
  <c r="M49" i="6"/>
  <c r="I55" i="7"/>
  <c r="M41" i="6"/>
  <c r="I47" i="7"/>
  <c r="I39" i="7"/>
  <c r="N31" i="7"/>
  <c r="M51" i="6"/>
  <c r="N57" i="7"/>
  <c r="M27" i="6"/>
  <c r="L56" i="6"/>
  <c r="M56" i="6"/>
  <c r="M53" i="6"/>
  <c r="M50" i="6"/>
  <c r="N56" i="7"/>
  <c r="E56" i="7"/>
  <c r="F56" i="7"/>
  <c r="G56" i="7"/>
  <c r="J56" i="7"/>
  <c r="K56" i="7"/>
  <c r="L56" i="7"/>
  <c r="M56" i="7"/>
  <c r="D56" i="7"/>
  <c r="Q56" i="7"/>
  <c r="L32" i="6"/>
  <c r="M32" i="6"/>
  <c r="M29" i="6"/>
  <c r="L26" i="6"/>
  <c r="M26" i="6"/>
  <c r="Y70" i="7"/>
  <c r="X70" i="7"/>
  <c r="S70" i="7"/>
  <c r="R70" i="7"/>
  <c r="Q70" i="7"/>
  <c r="P70" i="7"/>
  <c r="L70" i="7"/>
  <c r="K70" i="7"/>
  <c r="J70" i="7"/>
  <c r="G70" i="7"/>
  <c r="F70" i="7"/>
  <c r="E70" i="7"/>
  <c r="D70" i="7"/>
  <c r="C70" i="7"/>
  <c r="B70" i="7"/>
  <c r="Y69" i="7"/>
  <c r="X69" i="7"/>
  <c r="S69" i="7"/>
  <c r="R69" i="7"/>
  <c r="Q69" i="7"/>
  <c r="P69" i="7"/>
  <c r="M63" i="6"/>
  <c r="N69" i="7"/>
  <c r="L69" i="7"/>
  <c r="K69" i="7"/>
  <c r="J69" i="7"/>
  <c r="G69" i="7"/>
  <c r="F69" i="7"/>
  <c r="E69" i="7"/>
  <c r="D69" i="7"/>
  <c r="C69" i="7"/>
  <c r="B69" i="7"/>
  <c r="Y68" i="7"/>
  <c r="X68" i="7"/>
  <c r="S68" i="7"/>
  <c r="R68" i="7"/>
  <c r="Q68" i="7"/>
  <c r="P68" i="7"/>
  <c r="M62" i="6"/>
  <c r="N68" i="7"/>
  <c r="M68" i="7"/>
  <c r="L68" i="7"/>
  <c r="K68" i="7"/>
  <c r="J68" i="7"/>
  <c r="H68" i="7"/>
  <c r="G68" i="7"/>
  <c r="F68" i="7"/>
  <c r="E68" i="7"/>
  <c r="D68" i="7"/>
  <c r="C68" i="7"/>
  <c r="B68" i="7"/>
  <c r="Y67" i="7"/>
  <c r="X67" i="7"/>
  <c r="S67" i="7"/>
  <c r="R67" i="7"/>
  <c r="Q67" i="7"/>
  <c r="P67" i="7"/>
  <c r="M61" i="6"/>
  <c r="N67" i="7"/>
  <c r="M67" i="7"/>
  <c r="L67" i="7"/>
  <c r="K67" i="7"/>
  <c r="J67" i="7"/>
  <c r="H67" i="7"/>
  <c r="G67" i="7"/>
  <c r="F67" i="7"/>
  <c r="E67" i="7"/>
  <c r="D67" i="7"/>
  <c r="C67" i="7"/>
  <c r="B67" i="7"/>
  <c r="Y66" i="7"/>
  <c r="X66" i="7"/>
  <c r="S66" i="7"/>
  <c r="R66" i="7"/>
  <c r="Q66" i="7"/>
  <c r="P66" i="7"/>
  <c r="M60" i="6"/>
  <c r="N66" i="7"/>
  <c r="M66" i="7"/>
  <c r="L66" i="7"/>
  <c r="K66" i="7"/>
  <c r="J66" i="7"/>
  <c r="H66" i="7"/>
  <c r="G66" i="7"/>
  <c r="F66" i="7"/>
  <c r="E66" i="7"/>
  <c r="D66" i="7"/>
  <c r="C66" i="7"/>
  <c r="B66" i="7"/>
  <c r="Y65" i="7"/>
  <c r="X65" i="7"/>
  <c r="S65" i="7"/>
  <c r="R65" i="7"/>
  <c r="Q65" i="7"/>
  <c r="P65" i="7"/>
  <c r="M59" i="6"/>
  <c r="N65" i="7"/>
  <c r="L65" i="7"/>
  <c r="K65" i="7"/>
  <c r="J65" i="7"/>
  <c r="G65" i="7"/>
  <c r="F65" i="7"/>
  <c r="E65" i="7"/>
  <c r="D65" i="7"/>
  <c r="C65" i="7"/>
  <c r="B65" i="7"/>
  <c r="Y64" i="7"/>
  <c r="X64" i="7"/>
  <c r="S64" i="7"/>
  <c r="R64" i="7"/>
  <c r="Q64" i="7"/>
  <c r="P64" i="7"/>
  <c r="M58" i="6"/>
  <c r="M64" i="7"/>
  <c r="L64" i="7"/>
  <c r="K64" i="7"/>
  <c r="J64" i="7"/>
  <c r="G64" i="7"/>
  <c r="F64" i="7"/>
  <c r="E64" i="7"/>
  <c r="D64" i="7"/>
  <c r="C64" i="7"/>
  <c r="B64" i="7"/>
  <c r="A64" i="7"/>
  <c r="Y62" i="7"/>
  <c r="X62" i="7"/>
  <c r="S62" i="7"/>
  <c r="R62" i="7"/>
  <c r="Q62" i="7"/>
  <c r="P62" i="7"/>
  <c r="M62" i="7"/>
  <c r="L62" i="7"/>
  <c r="K62" i="7"/>
  <c r="J62" i="7"/>
  <c r="G62" i="7"/>
  <c r="F62" i="7"/>
  <c r="E62" i="7"/>
  <c r="D62" i="7"/>
  <c r="C62" i="7"/>
  <c r="B62" i="7"/>
  <c r="Y61" i="7"/>
  <c r="X61" i="7"/>
  <c r="S61" i="7"/>
  <c r="R61" i="7"/>
  <c r="Q61" i="7"/>
  <c r="P61" i="7"/>
  <c r="M55" i="6"/>
  <c r="M61" i="7"/>
  <c r="L61" i="7"/>
  <c r="K61" i="7"/>
  <c r="J61" i="7"/>
  <c r="H61" i="7"/>
  <c r="G61" i="7"/>
  <c r="F61" i="7"/>
  <c r="E61" i="7"/>
  <c r="D61" i="7"/>
  <c r="C61" i="7"/>
  <c r="B61" i="7"/>
  <c r="Y60" i="7"/>
  <c r="X60" i="7"/>
  <c r="S60" i="7"/>
  <c r="R60" i="7"/>
  <c r="Q60" i="7"/>
  <c r="P60" i="7"/>
  <c r="M54" i="6"/>
  <c r="I60" i="7"/>
  <c r="E60" i="7"/>
  <c r="F60" i="7"/>
  <c r="G60" i="7"/>
  <c r="H60" i="7"/>
  <c r="J60" i="7"/>
  <c r="K60" i="7"/>
  <c r="L60" i="7"/>
  <c r="M60" i="7"/>
  <c r="D60" i="7"/>
  <c r="C60" i="7"/>
  <c r="B60" i="7"/>
  <c r="Y59" i="7"/>
  <c r="X59" i="7"/>
  <c r="S59" i="7"/>
  <c r="R59" i="7"/>
  <c r="Q59" i="7"/>
  <c r="P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Y58" i="7"/>
  <c r="X58" i="7"/>
  <c r="S58" i="7"/>
  <c r="R58" i="7"/>
  <c r="Q58" i="7"/>
  <c r="P58" i="7"/>
  <c r="M52" i="6"/>
  <c r="M58" i="7"/>
  <c r="L58" i="7"/>
  <c r="K58" i="7"/>
  <c r="J58" i="7"/>
  <c r="G58" i="7"/>
  <c r="F58" i="7"/>
  <c r="E58" i="7"/>
  <c r="D58" i="7"/>
  <c r="C58" i="7"/>
  <c r="B58" i="7"/>
  <c r="Y57" i="7"/>
  <c r="X57" i="7"/>
  <c r="S57" i="7"/>
  <c r="R57" i="7"/>
  <c r="Q57" i="7"/>
  <c r="P57" i="7"/>
  <c r="M57" i="7"/>
  <c r="L57" i="7"/>
  <c r="K57" i="7"/>
  <c r="J57" i="7"/>
  <c r="H57" i="7"/>
  <c r="G57" i="7"/>
  <c r="F57" i="7"/>
  <c r="E57" i="7"/>
  <c r="D57" i="7"/>
  <c r="C57" i="7"/>
  <c r="B57" i="7"/>
  <c r="Y56" i="7"/>
  <c r="X56" i="7"/>
  <c r="S56" i="7"/>
  <c r="R56" i="7"/>
  <c r="P56" i="7"/>
  <c r="C56" i="7"/>
  <c r="B56" i="7"/>
  <c r="A56" i="7"/>
  <c r="Y54" i="7"/>
  <c r="X54" i="7"/>
  <c r="S54" i="7"/>
  <c r="R54" i="7"/>
  <c r="Q54" i="7"/>
  <c r="P54" i="7"/>
  <c r="L54" i="7"/>
  <c r="K54" i="7"/>
  <c r="J54" i="7"/>
  <c r="G54" i="7"/>
  <c r="F54" i="7"/>
  <c r="E54" i="7"/>
  <c r="D54" i="7"/>
  <c r="C54" i="7"/>
  <c r="B54" i="7"/>
  <c r="Y53" i="7"/>
  <c r="X53" i="7"/>
  <c r="S53" i="7"/>
  <c r="R53" i="7"/>
  <c r="Q53" i="7"/>
  <c r="P53" i="7"/>
  <c r="M47" i="6"/>
  <c r="N53" i="7"/>
  <c r="M53" i="7"/>
  <c r="L53" i="7"/>
  <c r="K53" i="7"/>
  <c r="J53" i="7"/>
  <c r="H53" i="7"/>
  <c r="G53" i="7"/>
  <c r="F53" i="7"/>
  <c r="E53" i="7"/>
  <c r="D53" i="7"/>
  <c r="C53" i="7"/>
  <c r="B53" i="7"/>
  <c r="Y52" i="7"/>
  <c r="X52" i="7"/>
  <c r="S52" i="7"/>
  <c r="R52" i="7"/>
  <c r="Q52" i="7"/>
  <c r="P52" i="7"/>
  <c r="M46" i="6"/>
  <c r="N52" i="7"/>
  <c r="M52" i="7"/>
  <c r="L52" i="7"/>
  <c r="K52" i="7"/>
  <c r="J52" i="7"/>
  <c r="H52" i="7"/>
  <c r="G52" i="7"/>
  <c r="F52" i="7"/>
  <c r="E52" i="7"/>
  <c r="D52" i="7"/>
  <c r="C52" i="7"/>
  <c r="B52" i="7"/>
  <c r="Y51" i="7"/>
  <c r="X51" i="7"/>
  <c r="S51" i="7"/>
  <c r="R51" i="7"/>
  <c r="Q51" i="7"/>
  <c r="P51" i="7"/>
  <c r="M45" i="6"/>
  <c r="N51" i="7"/>
  <c r="L51" i="7"/>
  <c r="K51" i="7"/>
  <c r="J51" i="7"/>
  <c r="G51" i="7"/>
  <c r="F51" i="7"/>
  <c r="E51" i="7"/>
  <c r="D51" i="7"/>
  <c r="C51" i="7"/>
  <c r="B51" i="7"/>
  <c r="Y50" i="7"/>
  <c r="X50" i="7"/>
  <c r="S50" i="7"/>
  <c r="R50" i="7"/>
  <c r="Q50" i="7"/>
  <c r="P50" i="7"/>
  <c r="M44" i="6"/>
  <c r="M50" i="7"/>
  <c r="L50" i="7"/>
  <c r="K50" i="7"/>
  <c r="J50" i="7"/>
  <c r="G50" i="7"/>
  <c r="F50" i="7"/>
  <c r="E50" i="7"/>
  <c r="D50" i="7"/>
  <c r="C50" i="7"/>
  <c r="B50" i="7"/>
  <c r="Y49" i="7"/>
  <c r="X49" i="7"/>
  <c r="S49" i="7"/>
  <c r="R49" i="7"/>
  <c r="Q49" i="7"/>
  <c r="P49" i="7"/>
  <c r="M43" i="6"/>
  <c r="N49" i="7"/>
  <c r="M49" i="7"/>
  <c r="L49" i="7"/>
  <c r="K49" i="7"/>
  <c r="J49" i="7"/>
  <c r="H49" i="7"/>
  <c r="G49" i="7"/>
  <c r="F49" i="7"/>
  <c r="E49" i="7"/>
  <c r="D49" i="7"/>
  <c r="C49" i="7"/>
  <c r="B49" i="7"/>
  <c r="Y48" i="7"/>
  <c r="X48" i="7"/>
  <c r="S48" i="7"/>
  <c r="R48" i="7"/>
  <c r="Q48" i="7"/>
  <c r="P48" i="7"/>
  <c r="M42" i="6"/>
  <c r="N48" i="7"/>
  <c r="M48" i="7"/>
  <c r="L48" i="7"/>
  <c r="K48" i="7"/>
  <c r="J48" i="7"/>
  <c r="H48" i="7"/>
  <c r="G48" i="7"/>
  <c r="F48" i="7"/>
  <c r="E48" i="7"/>
  <c r="D48" i="7"/>
  <c r="C48" i="7"/>
  <c r="B48" i="7"/>
  <c r="A48" i="7"/>
  <c r="Y46" i="7"/>
  <c r="X46" i="7"/>
  <c r="S46" i="7"/>
  <c r="R46" i="7"/>
  <c r="Q46" i="7"/>
  <c r="P46" i="7"/>
  <c r="L46" i="7"/>
  <c r="K46" i="7"/>
  <c r="J46" i="7"/>
  <c r="G46" i="7"/>
  <c r="F46" i="7"/>
  <c r="E46" i="7"/>
  <c r="D46" i="7"/>
  <c r="C46" i="7"/>
  <c r="B46" i="7"/>
  <c r="Y45" i="7"/>
  <c r="X45" i="7"/>
  <c r="S45" i="7"/>
  <c r="R45" i="7"/>
  <c r="Q45" i="7"/>
  <c r="P45" i="7"/>
  <c r="M39" i="6"/>
  <c r="N45" i="7"/>
  <c r="M45" i="7"/>
  <c r="L45" i="7"/>
  <c r="K45" i="7"/>
  <c r="J45" i="7"/>
  <c r="H45" i="7"/>
  <c r="G45" i="7"/>
  <c r="F45" i="7"/>
  <c r="E45" i="7"/>
  <c r="D45" i="7"/>
  <c r="C45" i="7"/>
  <c r="B45" i="7"/>
  <c r="Y44" i="7"/>
  <c r="X44" i="7"/>
  <c r="S44" i="7"/>
  <c r="R44" i="7"/>
  <c r="Q44" i="7"/>
  <c r="P44" i="7"/>
  <c r="M38" i="6"/>
  <c r="N44" i="7"/>
  <c r="E44" i="7"/>
  <c r="F44" i="7"/>
  <c r="G44" i="7"/>
  <c r="H44" i="7"/>
  <c r="J44" i="7"/>
  <c r="K44" i="7"/>
  <c r="L44" i="7"/>
  <c r="M44" i="7"/>
  <c r="D44" i="7"/>
  <c r="C44" i="7"/>
  <c r="B44" i="7"/>
  <c r="Y43" i="7"/>
  <c r="X43" i="7"/>
  <c r="S43" i="7"/>
  <c r="R43" i="7"/>
  <c r="Q43" i="7"/>
  <c r="P43" i="7"/>
  <c r="M37" i="6"/>
  <c r="N43" i="7"/>
  <c r="E43" i="7"/>
  <c r="O43" i="7"/>
  <c r="T43" i="7"/>
  <c r="F43" i="7"/>
  <c r="G43" i="7"/>
  <c r="H43" i="7"/>
  <c r="I43" i="7"/>
  <c r="J43" i="7"/>
  <c r="K43" i="7"/>
  <c r="L43" i="7"/>
  <c r="M43" i="7"/>
  <c r="D43" i="7"/>
  <c r="C43" i="7"/>
  <c r="B43" i="7"/>
  <c r="Y42" i="7"/>
  <c r="X42" i="7"/>
  <c r="S42" i="7"/>
  <c r="R42" i="7"/>
  <c r="Q42" i="7"/>
  <c r="P42" i="7"/>
  <c r="M36" i="6"/>
  <c r="N42" i="7"/>
  <c r="E42" i="7"/>
  <c r="F42" i="7"/>
  <c r="G42" i="7"/>
  <c r="H42" i="7"/>
  <c r="I42" i="7"/>
  <c r="J42" i="7"/>
  <c r="K42" i="7"/>
  <c r="L42" i="7"/>
  <c r="M42" i="7"/>
  <c r="D42" i="7"/>
  <c r="O42" i="7"/>
  <c r="T42" i="7"/>
  <c r="C42" i="7"/>
  <c r="B42" i="7"/>
  <c r="Y41" i="7"/>
  <c r="X41" i="7"/>
  <c r="S41" i="7"/>
  <c r="R41" i="7"/>
  <c r="Q41" i="7"/>
  <c r="P41" i="7"/>
  <c r="M35" i="6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Y40" i="7"/>
  <c r="X40" i="7"/>
  <c r="S40" i="7"/>
  <c r="R40" i="7"/>
  <c r="Q40" i="7"/>
  <c r="P40" i="7"/>
  <c r="M34" i="6"/>
  <c r="N40" i="7"/>
  <c r="E40" i="7"/>
  <c r="O40" i="7"/>
  <c r="T40" i="7"/>
  <c r="F40" i="7"/>
  <c r="G40" i="7"/>
  <c r="H40" i="7"/>
  <c r="I40" i="7"/>
  <c r="J40" i="7"/>
  <c r="K40" i="7"/>
  <c r="L40" i="7"/>
  <c r="M40" i="7"/>
  <c r="D40" i="7"/>
  <c r="C40" i="7"/>
  <c r="B40" i="7"/>
  <c r="A40" i="7"/>
  <c r="Y38" i="7"/>
  <c r="X38" i="7"/>
  <c r="S38" i="7"/>
  <c r="R38" i="7"/>
  <c r="Q38" i="7"/>
  <c r="P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Y37" i="7"/>
  <c r="X37" i="7"/>
  <c r="S37" i="7"/>
  <c r="R37" i="7"/>
  <c r="Q37" i="7"/>
  <c r="P37" i="7"/>
  <c r="M37" i="7"/>
  <c r="L37" i="7"/>
  <c r="K37" i="7"/>
  <c r="J37" i="7"/>
  <c r="H37" i="7"/>
  <c r="G37" i="7"/>
  <c r="F37" i="7"/>
  <c r="E37" i="7"/>
  <c r="D37" i="7"/>
  <c r="C37" i="7"/>
  <c r="B37" i="7"/>
  <c r="Y36" i="7"/>
  <c r="X36" i="7"/>
  <c r="S36" i="7"/>
  <c r="R36" i="7"/>
  <c r="Q36" i="7"/>
  <c r="P36" i="7"/>
  <c r="M30" i="6"/>
  <c r="N36" i="7"/>
  <c r="M36" i="7"/>
  <c r="L36" i="7"/>
  <c r="K36" i="7"/>
  <c r="J36" i="7"/>
  <c r="H36" i="7"/>
  <c r="G36" i="7"/>
  <c r="F36" i="7"/>
  <c r="E36" i="7"/>
  <c r="D36" i="7"/>
  <c r="C36" i="7"/>
  <c r="B36" i="7"/>
  <c r="Y35" i="7"/>
  <c r="X35" i="7"/>
  <c r="S35" i="7"/>
  <c r="R35" i="7"/>
  <c r="Q35" i="7"/>
  <c r="P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Y34" i="7"/>
  <c r="X34" i="7"/>
  <c r="S34" i="7"/>
  <c r="R34" i="7"/>
  <c r="Q34" i="7"/>
  <c r="P34" i="7"/>
  <c r="M34" i="7"/>
  <c r="L34" i="7"/>
  <c r="K34" i="7"/>
  <c r="J34" i="7"/>
  <c r="H34" i="7"/>
  <c r="G34" i="7"/>
  <c r="F34" i="7"/>
  <c r="E34" i="7"/>
  <c r="D34" i="7"/>
  <c r="C34" i="7"/>
  <c r="B34" i="7"/>
  <c r="Y33" i="7"/>
  <c r="X33" i="7"/>
  <c r="S33" i="7"/>
  <c r="R33" i="7"/>
  <c r="Q33" i="7"/>
  <c r="P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Y32" i="7"/>
  <c r="X32" i="7"/>
  <c r="S32" i="7"/>
  <c r="R32" i="7"/>
  <c r="Q32" i="7"/>
  <c r="P32" i="7"/>
  <c r="M32" i="7"/>
  <c r="L32" i="7"/>
  <c r="K32" i="7"/>
  <c r="J32" i="7"/>
  <c r="H32" i="7"/>
  <c r="G32" i="7"/>
  <c r="F32" i="7"/>
  <c r="E32" i="7"/>
  <c r="D32" i="7"/>
  <c r="C32" i="7"/>
  <c r="B32" i="7"/>
  <c r="A32" i="7"/>
  <c r="Y30" i="7"/>
  <c r="X30" i="7"/>
  <c r="S30" i="7"/>
  <c r="R30" i="7"/>
  <c r="Q30" i="7"/>
  <c r="P30" i="7"/>
  <c r="L30" i="7"/>
  <c r="K30" i="7"/>
  <c r="J30" i="7"/>
  <c r="G30" i="7"/>
  <c r="F30" i="7"/>
  <c r="E30" i="7"/>
  <c r="D30" i="7"/>
  <c r="C30" i="7"/>
  <c r="B30" i="7"/>
  <c r="Y29" i="7"/>
  <c r="X29" i="7"/>
  <c r="S29" i="7"/>
  <c r="R29" i="7"/>
  <c r="Q29" i="7"/>
  <c r="P29" i="7"/>
  <c r="M23" i="6"/>
  <c r="M29" i="7"/>
  <c r="L29" i="7"/>
  <c r="K29" i="7"/>
  <c r="J29" i="7"/>
  <c r="H29" i="7"/>
  <c r="G29" i="7"/>
  <c r="F29" i="7"/>
  <c r="E29" i="7"/>
  <c r="D29" i="7"/>
  <c r="C29" i="7"/>
  <c r="B29" i="7"/>
  <c r="Y28" i="7"/>
  <c r="X28" i="7"/>
  <c r="S28" i="7"/>
  <c r="R28" i="7"/>
  <c r="Q28" i="7"/>
  <c r="P28" i="7"/>
  <c r="M22" i="6"/>
  <c r="M28" i="7"/>
  <c r="L28" i="7"/>
  <c r="K28" i="7"/>
  <c r="J28" i="7"/>
  <c r="H28" i="7"/>
  <c r="G28" i="7"/>
  <c r="F28" i="7"/>
  <c r="E28" i="7"/>
  <c r="D28" i="7"/>
  <c r="C28" i="7"/>
  <c r="B28" i="7"/>
  <c r="Y27" i="7"/>
  <c r="X27" i="7"/>
  <c r="S27" i="7"/>
  <c r="R27" i="7"/>
  <c r="Q27" i="7"/>
  <c r="P27" i="7"/>
  <c r="M21" i="6"/>
  <c r="M27" i="7"/>
  <c r="L27" i="7"/>
  <c r="K27" i="7"/>
  <c r="J27" i="7"/>
  <c r="H27" i="7"/>
  <c r="G27" i="7"/>
  <c r="F27" i="7"/>
  <c r="E27" i="7"/>
  <c r="D27" i="7"/>
  <c r="C27" i="7"/>
  <c r="B27" i="7"/>
  <c r="Y26" i="7"/>
  <c r="X26" i="7"/>
  <c r="S26" i="7"/>
  <c r="R26" i="7"/>
  <c r="Q26" i="7"/>
  <c r="P26" i="7"/>
  <c r="M20" i="6"/>
  <c r="M26" i="7"/>
  <c r="L26" i="7"/>
  <c r="K26" i="7"/>
  <c r="J26" i="7"/>
  <c r="H26" i="7"/>
  <c r="G26" i="7"/>
  <c r="F26" i="7"/>
  <c r="E26" i="7"/>
  <c r="D26" i="7"/>
  <c r="C26" i="7"/>
  <c r="B26" i="7"/>
  <c r="Y25" i="7"/>
  <c r="X25" i="7"/>
  <c r="S25" i="7"/>
  <c r="R25" i="7"/>
  <c r="Q25" i="7"/>
  <c r="P25" i="7"/>
  <c r="M19" i="6"/>
  <c r="N25" i="7"/>
  <c r="O25" i="7"/>
  <c r="T25" i="7"/>
  <c r="U25" i="7"/>
  <c r="W25" i="7"/>
  <c r="M25" i="7"/>
  <c r="L25" i="7"/>
  <c r="K25" i="7"/>
  <c r="J25" i="7"/>
  <c r="H25" i="7"/>
  <c r="G25" i="7"/>
  <c r="F25" i="7"/>
  <c r="E25" i="7"/>
  <c r="D25" i="7"/>
  <c r="C25" i="7"/>
  <c r="B25" i="7"/>
  <c r="Y24" i="7"/>
  <c r="X24" i="7"/>
  <c r="S24" i="7"/>
  <c r="R24" i="7"/>
  <c r="Q24" i="7"/>
  <c r="P24" i="7"/>
  <c r="N24" i="7"/>
  <c r="M24" i="7"/>
  <c r="L24" i="7"/>
  <c r="K24" i="7"/>
  <c r="J24" i="7"/>
  <c r="I24" i="7"/>
  <c r="H24" i="7"/>
  <c r="G24" i="7"/>
  <c r="F24" i="7"/>
  <c r="E24" i="7"/>
  <c r="O24" i="7"/>
  <c r="T24" i="7"/>
  <c r="D24" i="7"/>
  <c r="C24" i="7"/>
  <c r="B24" i="7"/>
  <c r="A24" i="7"/>
  <c r="Y22" i="7"/>
  <c r="X22" i="7"/>
  <c r="S22" i="7"/>
  <c r="R22" i="7"/>
  <c r="Q22" i="7"/>
  <c r="P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Y21" i="7"/>
  <c r="X21" i="7"/>
  <c r="S21" i="7"/>
  <c r="R21" i="7"/>
  <c r="Q21" i="7"/>
  <c r="P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Y20" i="7"/>
  <c r="X20" i="7"/>
  <c r="S20" i="7"/>
  <c r="R20" i="7"/>
  <c r="Q20" i="7"/>
  <c r="P20" i="7"/>
  <c r="N20" i="7"/>
  <c r="M20" i="7"/>
  <c r="L20" i="7"/>
  <c r="K20" i="7"/>
  <c r="J20" i="7"/>
  <c r="I20" i="7"/>
  <c r="H20" i="7"/>
  <c r="G20" i="7"/>
  <c r="F20" i="7"/>
  <c r="E20" i="7"/>
  <c r="D20" i="7"/>
  <c r="C20" i="7"/>
  <c r="B20" i="7"/>
  <c r="Y19" i="7"/>
  <c r="X19" i="7"/>
  <c r="S19" i="7"/>
  <c r="R19" i="7"/>
  <c r="Q19" i="7"/>
  <c r="P19" i="7"/>
  <c r="N19" i="7"/>
  <c r="M19" i="7"/>
  <c r="L19" i="7"/>
  <c r="K19" i="7"/>
  <c r="J19" i="7"/>
  <c r="I19" i="7"/>
  <c r="H19" i="7"/>
  <c r="G19" i="7"/>
  <c r="F19" i="7"/>
  <c r="E19" i="7"/>
  <c r="D19" i="7"/>
  <c r="O19" i="7"/>
  <c r="T19" i="7"/>
  <c r="C19" i="7"/>
  <c r="B19" i="7"/>
  <c r="Y18" i="7"/>
  <c r="X18" i="7"/>
  <c r="S18" i="7"/>
  <c r="R18" i="7"/>
  <c r="Q18" i="7"/>
  <c r="P18" i="7"/>
  <c r="N18" i="7"/>
  <c r="M18" i="7"/>
  <c r="L18" i="7"/>
  <c r="K18" i="7"/>
  <c r="J18" i="7"/>
  <c r="I18" i="7"/>
  <c r="H18" i="7"/>
  <c r="G18" i="7"/>
  <c r="F18" i="7"/>
  <c r="E18" i="7"/>
  <c r="D18" i="7"/>
  <c r="C18" i="7"/>
  <c r="B18" i="7"/>
  <c r="Y17" i="7"/>
  <c r="X17" i="7"/>
  <c r="S17" i="7"/>
  <c r="R17" i="7"/>
  <c r="Q17" i="7"/>
  <c r="P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Y16" i="7"/>
  <c r="X16" i="7"/>
  <c r="S16" i="7"/>
  <c r="R16" i="7"/>
  <c r="Q16" i="7"/>
  <c r="P16" i="7"/>
  <c r="N16" i="7"/>
  <c r="M16" i="7"/>
  <c r="L16" i="7"/>
  <c r="K16" i="7"/>
  <c r="J16" i="7"/>
  <c r="I16" i="7"/>
  <c r="H16" i="7"/>
  <c r="G16" i="7"/>
  <c r="F16" i="7"/>
  <c r="E16" i="7"/>
  <c r="D16" i="7"/>
  <c r="O16" i="7"/>
  <c r="T16" i="7"/>
  <c r="C16" i="7"/>
  <c r="B16" i="7"/>
  <c r="A16" i="7"/>
  <c r="Y14" i="7"/>
  <c r="X14" i="7"/>
  <c r="S14" i="7"/>
  <c r="R14" i="7"/>
  <c r="Q14" i="7"/>
  <c r="P14" i="7"/>
  <c r="N14" i="7"/>
  <c r="M14" i="7"/>
  <c r="L14" i="7"/>
  <c r="K14" i="7"/>
  <c r="J14" i="7"/>
  <c r="I14" i="7"/>
  <c r="H14" i="7"/>
  <c r="G14" i="7"/>
  <c r="E14" i="7"/>
  <c r="F14" i="7"/>
  <c r="D14" i="7"/>
  <c r="O14" i="7"/>
  <c r="T14" i="7"/>
  <c r="C14" i="7"/>
  <c r="B14" i="7"/>
  <c r="Y13" i="7"/>
  <c r="X13" i="7"/>
  <c r="S13" i="7"/>
  <c r="R13" i="7"/>
  <c r="Q13" i="7"/>
  <c r="P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Y12" i="7"/>
  <c r="X12" i="7"/>
  <c r="S12" i="7"/>
  <c r="R12" i="7"/>
  <c r="Q12" i="7"/>
  <c r="P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Y11" i="7"/>
  <c r="X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O11" i="7"/>
  <c r="T11" i="7"/>
  <c r="U11" i="7"/>
  <c r="W11" i="7"/>
  <c r="E11" i="7"/>
  <c r="D11" i="7"/>
  <c r="C11" i="7"/>
  <c r="B11" i="7"/>
  <c r="Y10" i="7"/>
  <c r="X10" i="7"/>
  <c r="S10" i="7"/>
  <c r="R10" i="7"/>
  <c r="Q10" i="7"/>
  <c r="P10" i="7"/>
  <c r="N10" i="7"/>
  <c r="M10" i="7"/>
  <c r="L10" i="7"/>
  <c r="K10" i="7"/>
  <c r="J10" i="7"/>
  <c r="I10" i="7"/>
  <c r="H10" i="7"/>
  <c r="G10" i="7"/>
  <c r="E10" i="7"/>
  <c r="O10" i="7"/>
  <c r="T10" i="7"/>
  <c r="F10" i="7"/>
  <c r="D10" i="7"/>
  <c r="C10" i="7"/>
  <c r="B10" i="7"/>
  <c r="Y9" i="7"/>
  <c r="X9" i="7"/>
  <c r="S9" i="7"/>
  <c r="R9" i="7"/>
  <c r="Q9" i="7"/>
  <c r="P9" i="7"/>
  <c r="N9" i="7"/>
  <c r="M9" i="7"/>
  <c r="L9" i="7"/>
  <c r="K9" i="7"/>
  <c r="J9" i="7"/>
  <c r="I9" i="7"/>
  <c r="H9" i="7"/>
  <c r="G9" i="7"/>
  <c r="F9" i="7"/>
  <c r="O9" i="7"/>
  <c r="T9" i="7"/>
  <c r="V9" i="7"/>
  <c r="E9" i="7"/>
  <c r="D9" i="7"/>
  <c r="C9" i="7"/>
  <c r="B9" i="7"/>
  <c r="Y8" i="7"/>
  <c r="X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O8" i="7"/>
  <c r="T8" i="7"/>
  <c r="D8" i="7"/>
  <c r="C8" i="7"/>
  <c r="B8" i="7"/>
  <c r="A8" i="7"/>
  <c r="O59" i="7"/>
  <c r="T59" i="7"/>
  <c r="U59" i="7"/>
  <c r="W59" i="7"/>
  <c r="O41" i="7"/>
  <c r="T41" i="7"/>
  <c r="U41" i="7"/>
  <c r="W41" i="7"/>
  <c r="O38" i="7"/>
  <c r="T38" i="7"/>
  <c r="O35" i="7"/>
  <c r="T35" i="7"/>
  <c r="O33" i="7"/>
  <c r="T33" i="7"/>
  <c r="V33" i="7"/>
  <c r="I25" i="7"/>
  <c r="O22" i="7"/>
  <c r="T22" i="7"/>
  <c r="V22" i="7"/>
  <c r="O21" i="7"/>
  <c r="T21" i="7"/>
  <c r="O20" i="7"/>
  <c r="T20" i="7"/>
  <c r="V20" i="7"/>
  <c r="U20" i="7"/>
  <c r="W20" i="7"/>
  <c r="O18" i="7"/>
  <c r="T18" i="7"/>
  <c r="V18" i="7"/>
  <c r="O17" i="7"/>
  <c r="T17" i="7"/>
  <c r="O13" i="7"/>
  <c r="T13" i="7"/>
  <c r="V13" i="7"/>
  <c r="O12" i="7"/>
  <c r="T12" i="7"/>
  <c r="L64" i="6"/>
  <c r="L48" i="6"/>
  <c r="L40" i="6"/>
  <c r="M31" i="6"/>
  <c r="M28" i="6"/>
  <c r="N34" i="7"/>
  <c r="L24" i="6"/>
  <c r="M24" i="6"/>
  <c r="D54" i="2"/>
  <c r="E54" i="2"/>
  <c r="F54" i="2"/>
  <c r="G54" i="2"/>
  <c r="H54" i="2"/>
  <c r="M48" i="1"/>
  <c r="I54" i="2"/>
  <c r="J54" i="2"/>
  <c r="K54" i="2"/>
  <c r="L54" i="2"/>
  <c r="M54" i="2"/>
  <c r="D55" i="2"/>
  <c r="E55" i="2"/>
  <c r="F55" i="2"/>
  <c r="D56" i="2"/>
  <c r="E56" i="2"/>
  <c r="F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D72" i="2"/>
  <c r="E72" i="2"/>
  <c r="F72" i="2"/>
  <c r="D35" i="2"/>
  <c r="E35" i="2"/>
  <c r="F35" i="2"/>
  <c r="G35" i="2"/>
  <c r="D36" i="2"/>
  <c r="E36" i="2"/>
  <c r="F36" i="2"/>
  <c r="G36" i="2"/>
  <c r="H36" i="2"/>
  <c r="M30" i="1"/>
  <c r="N36" i="2"/>
  <c r="J36" i="2"/>
  <c r="K36" i="2"/>
  <c r="L36" i="2"/>
  <c r="M36" i="2"/>
  <c r="Q36" i="2"/>
  <c r="D37" i="2"/>
  <c r="E37" i="2"/>
  <c r="F37" i="2"/>
  <c r="G37" i="2"/>
  <c r="D38" i="2"/>
  <c r="E38" i="2"/>
  <c r="F38" i="2"/>
  <c r="G38" i="2"/>
  <c r="D39" i="2"/>
  <c r="E39" i="2"/>
  <c r="F39" i="2"/>
  <c r="G39" i="2"/>
  <c r="D40" i="2"/>
  <c r="E40" i="2"/>
  <c r="F40" i="2"/>
  <c r="G40" i="2"/>
  <c r="H40" i="2"/>
  <c r="M34" i="1"/>
  <c r="N40" i="2"/>
  <c r="J40" i="2"/>
  <c r="K40" i="2"/>
  <c r="L40" i="2"/>
  <c r="M40" i="2"/>
  <c r="Q40" i="2"/>
  <c r="D41" i="2"/>
  <c r="E41" i="2"/>
  <c r="F41" i="2"/>
  <c r="G41" i="2"/>
  <c r="D42" i="2"/>
  <c r="E42" i="2"/>
  <c r="F42" i="2"/>
  <c r="G42" i="2"/>
  <c r="D43" i="2"/>
  <c r="E43" i="2"/>
  <c r="F43" i="2"/>
  <c r="G43" i="2"/>
  <c r="D44" i="2"/>
  <c r="E44" i="2"/>
  <c r="F44" i="2"/>
  <c r="G44" i="2"/>
  <c r="H44" i="2"/>
  <c r="M38" i="1"/>
  <c r="N44" i="2"/>
  <c r="J44" i="2"/>
  <c r="K44" i="2"/>
  <c r="L44" i="2"/>
  <c r="M44" i="2"/>
  <c r="Q44" i="2"/>
  <c r="D45" i="2"/>
  <c r="E45" i="2"/>
  <c r="F45" i="2"/>
  <c r="G45" i="2"/>
  <c r="D46" i="2"/>
  <c r="E46" i="2"/>
  <c r="F46" i="2"/>
  <c r="G46" i="2"/>
  <c r="H46" i="2"/>
  <c r="M40" i="1"/>
  <c r="N46" i="2"/>
  <c r="J46" i="2"/>
  <c r="K46" i="2"/>
  <c r="L46" i="2"/>
  <c r="M46" i="2"/>
  <c r="D47" i="2"/>
  <c r="E47" i="2"/>
  <c r="F47" i="2"/>
  <c r="G47" i="2"/>
  <c r="D48" i="2"/>
  <c r="E48" i="2"/>
  <c r="F48" i="2"/>
  <c r="O48" i="2"/>
  <c r="T48" i="2"/>
  <c r="V48" i="2"/>
  <c r="G48" i="2"/>
  <c r="H48" i="2"/>
  <c r="M42" i="1"/>
  <c r="I48" i="2"/>
  <c r="J48" i="2"/>
  <c r="K48" i="2"/>
  <c r="L48" i="2"/>
  <c r="M48" i="2"/>
  <c r="N48" i="2"/>
  <c r="Q48" i="2"/>
  <c r="D49" i="2"/>
  <c r="E49" i="2"/>
  <c r="F49" i="2"/>
  <c r="G49" i="2"/>
  <c r="D50" i="2"/>
  <c r="E50" i="2"/>
  <c r="F50" i="2"/>
  <c r="G50" i="2"/>
  <c r="D51" i="2"/>
  <c r="E51" i="2"/>
  <c r="F51" i="2"/>
  <c r="O51" i="2"/>
  <c r="T51" i="2"/>
  <c r="U51" i="2"/>
  <c r="W51" i="2"/>
  <c r="G51" i="2"/>
  <c r="H51" i="2"/>
  <c r="M45" i="1"/>
  <c r="I51" i="2"/>
  <c r="J51" i="2"/>
  <c r="K51" i="2"/>
  <c r="L51" i="2"/>
  <c r="M51" i="2"/>
  <c r="N51" i="2"/>
  <c r="S51" i="2"/>
  <c r="D52" i="2"/>
  <c r="E52" i="2"/>
  <c r="F52" i="2"/>
  <c r="G52" i="2"/>
  <c r="D53" i="2"/>
  <c r="E53" i="2"/>
  <c r="F53" i="2"/>
  <c r="G53" i="2"/>
  <c r="D9" i="2"/>
  <c r="E9" i="2"/>
  <c r="O9" i="2"/>
  <c r="T9" i="2"/>
  <c r="V9" i="2"/>
  <c r="F9" i="2"/>
  <c r="G9" i="2"/>
  <c r="H9" i="2"/>
  <c r="I9" i="2"/>
  <c r="J9" i="2"/>
  <c r="K9" i="2"/>
  <c r="L9" i="2"/>
  <c r="M9" i="2"/>
  <c r="N9" i="2"/>
  <c r="D10" i="2"/>
  <c r="E10" i="2"/>
  <c r="F10" i="2"/>
  <c r="G10" i="2"/>
  <c r="H10" i="2"/>
  <c r="I10" i="2"/>
  <c r="J10" i="2"/>
  <c r="K10" i="2"/>
  <c r="L10" i="2"/>
  <c r="M10" i="2"/>
  <c r="N10" i="2"/>
  <c r="O10" i="2"/>
  <c r="D11" i="2"/>
  <c r="E11" i="2"/>
  <c r="F11" i="2"/>
  <c r="G11" i="2"/>
  <c r="H11" i="2"/>
  <c r="I11" i="2"/>
  <c r="J11" i="2"/>
  <c r="K11" i="2"/>
  <c r="L11" i="2"/>
  <c r="M11" i="2"/>
  <c r="N11" i="2"/>
  <c r="O11" i="2"/>
  <c r="T11" i="2"/>
  <c r="Q11" i="2"/>
  <c r="D12" i="2"/>
  <c r="E12" i="2"/>
  <c r="O12" i="2"/>
  <c r="T12" i="2"/>
  <c r="V12" i="2"/>
  <c r="F12" i="2"/>
  <c r="G12" i="2"/>
  <c r="H12" i="2"/>
  <c r="I12" i="2"/>
  <c r="J12" i="2"/>
  <c r="K12" i="2"/>
  <c r="L12" i="2"/>
  <c r="M12" i="2"/>
  <c r="N12" i="2"/>
  <c r="D13" i="2"/>
  <c r="E13" i="2"/>
  <c r="O13" i="2"/>
  <c r="T13" i="2"/>
  <c r="F13" i="2"/>
  <c r="G13" i="2"/>
  <c r="H13" i="2"/>
  <c r="I13" i="2"/>
  <c r="J13" i="2"/>
  <c r="K13" i="2"/>
  <c r="L13" i="2"/>
  <c r="M13" i="2"/>
  <c r="N13" i="2"/>
  <c r="D14" i="2"/>
  <c r="O14" i="2"/>
  <c r="T14" i="2"/>
  <c r="E14" i="2"/>
  <c r="F14" i="2"/>
  <c r="G14" i="2"/>
  <c r="H14" i="2"/>
  <c r="I14" i="2"/>
  <c r="J14" i="2"/>
  <c r="K14" i="2"/>
  <c r="L14" i="2"/>
  <c r="M14" i="2"/>
  <c r="N14" i="2"/>
  <c r="Q14" i="2"/>
  <c r="D15" i="2"/>
  <c r="E15" i="2"/>
  <c r="O15" i="2"/>
  <c r="T15" i="2"/>
  <c r="F15" i="2"/>
  <c r="G15" i="2"/>
  <c r="H15" i="2"/>
  <c r="I15" i="2"/>
  <c r="J15" i="2"/>
  <c r="K15" i="2"/>
  <c r="L15" i="2"/>
  <c r="M15" i="2"/>
  <c r="N15" i="2"/>
  <c r="D16" i="2"/>
  <c r="E16" i="2"/>
  <c r="F16" i="2"/>
  <c r="G16" i="2"/>
  <c r="H16" i="2"/>
  <c r="I16" i="2"/>
  <c r="J16" i="2"/>
  <c r="K16" i="2"/>
  <c r="L16" i="2"/>
  <c r="M16" i="2"/>
  <c r="N16" i="2"/>
  <c r="O16" i="2"/>
  <c r="T16" i="2"/>
  <c r="Q16" i="2"/>
  <c r="D17" i="2"/>
  <c r="E17" i="2"/>
  <c r="F17" i="2"/>
  <c r="G17" i="2"/>
  <c r="D18" i="2"/>
  <c r="E18" i="2"/>
  <c r="O18" i="2"/>
  <c r="T18" i="2"/>
  <c r="F18" i="2"/>
  <c r="G18" i="2"/>
  <c r="H18" i="2"/>
  <c r="I18" i="2"/>
  <c r="J18" i="2"/>
  <c r="K18" i="2"/>
  <c r="L18" i="2"/>
  <c r="M18" i="2"/>
  <c r="N18" i="2"/>
  <c r="D19" i="2"/>
  <c r="O19" i="2"/>
  <c r="T19" i="2"/>
  <c r="U19" i="2"/>
  <c r="W19" i="2"/>
  <c r="E19" i="2"/>
  <c r="F19" i="2"/>
  <c r="G19" i="2"/>
  <c r="H19" i="2"/>
  <c r="I19" i="2"/>
  <c r="J19" i="2"/>
  <c r="K19" i="2"/>
  <c r="L19" i="2"/>
  <c r="M19" i="2"/>
  <c r="N19" i="2"/>
  <c r="S19" i="2"/>
  <c r="D20" i="2"/>
  <c r="O20" i="2"/>
  <c r="T20" i="2"/>
  <c r="E20" i="2"/>
  <c r="F20" i="2"/>
  <c r="G20" i="2"/>
  <c r="H20" i="2"/>
  <c r="I20" i="2"/>
  <c r="J20" i="2"/>
  <c r="K20" i="2"/>
  <c r="L20" i="2"/>
  <c r="M20" i="2"/>
  <c r="N20" i="2"/>
  <c r="Q20" i="2"/>
  <c r="D21" i="2"/>
  <c r="E21" i="2"/>
  <c r="F21" i="2"/>
  <c r="G21" i="2"/>
  <c r="H21" i="2"/>
  <c r="I21" i="2"/>
  <c r="J21" i="2"/>
  <c r="K21" i="2"/>
  <c r="L21" i="2"/>
  <c r="M21" i="2"/>
  <c r="N21" i="2"/>
  <c r="O21" i="2"/>
  <c r="T21" i="2"/>
  <c r="D22" i="2"/>
  <c r="E22" i="2"/>
  <c r="O22" i="2"/>
  <c r="T22" i="2"/>
  <c r="F22" i="2"/>
  <c r="G22" i="2"/>
  <c r="H22" i="2"/>
  <c r="I22" i="2"/>
  <c r="J22" i="2"/>
  <c r="K22" i="2"/>
  <c r="L22" i="2"/>
  <c r="M22" i="2"/>
  <c r="N22" i="2"/>
  <c r="D23" i="2"/>
  <c r="O23" i="2"/>
  <c r="T23" i="2"/>
  <c r="E23" i="2"/>
  <c r="F23" i="2"/>
  <c r="G23" i="2"/>
  <c r="H23" i="2"/>
  <c r="I23" i="2"/>
  <c r="J23" i="2"/>
  <c r="K23" i="2"/>
  <c r="L23" i="2"/>
  <c r="M23" i="2"/>
  <c r="N23" i="2"/>
  <c r="Q23" i="2"/>
  <c r="D24" i="2"/>
  <c r="E24" i="2"/>
  <c r="F24" i="2"/>
  <c r="G24" i="2"/>
  <c r="H24" i="2"/>
  <c r="I24" i="2"/>
  <c r="J24" i="2"/>
  <c r="K24" i="2"/>
  <c r="L24" i="2"/>
  <c r="M24" i="2"/>
  <c r="N24" i="2"/>
  <c r="O24" i="2"/>
  <c r="D25" i="2"/>
  <c r="E25" i="2"/>
  <c r="F25" i="2"/>
  <c r="G25" i="2"/>
  <c r="D26" i="2"/>
  <c r="E26" i="2"/>
  <c r="F26" i="2"/>
  <c r="G26" i="2"/>
  <c r="D27" i="2"/>
  <c r="E27" i="2"/>
  <c r="F27" i="2"/>
  <c r="O27" i="2"/>
  <c r="T27" i="2"/>
  <c r="G27" i="2"/>
  <c r="H27" i="2"/>
  <c r="M21" i="1"/>
  <c r="I27" i="2"/>
  <c r="J27" i="2"/>
  <c r="K27" i="2"/>
  <c r="L27" i="2"/>
  <c r="M27" i="2"/>
  <c r="N27" i="2"/>
  <c r="D28" i="2"/>
  <c r="E28" i="2"/>
  <c r="F28" i="2"/>
  <c r="G28" i="2"/>
  <c r="D29" i="2"/>
  <c r="E29" i="2"/>
  <c r="F29" i="2"/>
  <c r="G29" i="2"/>
  <c r="H29" i="2"/>
  <c r="M23" i="1"/>
  <c r="I29" i="2"/>
  <c r="J29" i="2"/>
  <c r="K29" i="2"/>
  <c r="L29" i="2"/>
  <c r="M29" i="2"/>
  <c r="D30" i="2"/>
  <c r="E30" i="2"/>
  <c r="F30" i="2"/>
  <c r="G30" i="2"/>
  <c r="D31" i="2"/>
  <c r="E31" i="2"/>
  <c r="F31" i="2"/>
  <c r="G31" i="2"/>
  <c r="D32" i="2"/>
  <c r="E32" i="2"/>
  <c r="F32" i="2"/>
  <c r="G32" i="2"/>
  <c r="D33" i="2"/>
  <c r="E33" i="2"/>
  <c r="F33" i="2"/>
  <c r="G33" i="2"/>
  <c r="D34" i="2"/>
  <c r="E34" i="2"/>
  <c r="F34" i="2"/>
  <c r="O34" i="2"/>
  <c r="T34" i="2"/>
  <c r="G34" i="2"/>
  <c r="H34" i="2"/>
  <c r="M28" i="1"/>
  <c r="I34" i="2"/>
  <c r="J34" i="2"/>
  <c r="K34" i="2"/>
  <c r="L34" i="2"/>
  <c r="M34" i="2"/>
  <c r="N34" i="2"/>
  <c r="D8" i="2"/>
  <c r="E8" i="2"/>
  <c r="F8" i="2"/>
  <c r="G8" i="2"/>
  <c r="H8" i="2"/>
  <c r="O8" i="2"/>
  <c r="T8" i="2"/>
  <c r="I8" i="2"/>
  <c r="J8" i="2"/>
  <c r="K8" i="2"/>
  <c r="L8" i="2"/>
  <c r="M8" i="2"/>
  <c r="N8" i="2"/>
  <c r="Q8" i="2"/>
  <c r="R9" i="2"/>
  <c r="T10" i="2"/>
  <c r="U10" i="2"/>
  <c r="W10" i="2"/>
  <c r="S10" i="2"/>
  <c r="R15" i="2"/>
  <c r="S16" i="2"/>
  <c r="R18" i="2"/>
  <c r="Q24" i="2"/>
  <c r="S24" i="2"/>
  <c r="J72" i="2"/>
  <c r="K72" i="2"/>
  <c r="J71" i="2"/>
  <c r="K71" i="2"/>
  <c r="J70" i="2"/>
  <c r="K70" i="2"/>
  <c r="L70" i="2"/>
  <c r="J69" i="2"/>
  <c r="K69" i="2"/>
  <c r="L69" i="2"/>
  <c r="J68" i="2"/>
  <c r="K68" i="2"/>
  <c r="L68" i="2"/>
  <c r="J67" i="2"/>
  <c r="K67" i="2"/>
  <c r="L67" i="2"/>
  <c r="J66" i="2"/>
  <c r="K66" i="2"/>
  <c r="L66" i="2"/>
  <c r="J65" i="2"/>
  <c r="K65" i="2"/>
  <c r="L65" i="2"/>
  <c r="J64" i="2"/>
  <c r="K64" i="2"/>
  <c r="J63" i="2"/>
  <c r="K63" i="2"/>
  <c r="L63" i="2"/>
  <c r="J62" i="2"/>
  <c r="K62" i="2"/>
  <c r="H62" i="2"/>
  <c r="M56" i="1"/>
  <c r="I62" i="2"/>
  <c r="L62" i="2"/>
  <c r="M62" i="2"/>
  <c r="N62" i="2"/>
  <c r="J61" i="2"/>
  <c r="K61" i="2"/>
  <c r="L61" i="2"/>
  <c r="J60" i="2"/>
  <c r="K60" i="2"/>
  <c r="L60" i="2"/>
  <c r="J59" i="2"/>
  <c r="H59" i="2"/>
  <c r="M53" i="1"/>
  <c r="I59" i="2"/>
  <c r="K59" i="2"/>
  <c r="L59" i="2"/>
  <c r="M59" i="2"/>
  <c r="N59" i="2"/>
  <c r="O59" i="2"/>
  <c r="T59" i="2"/>
  <c r="J58" i="2"/>
  <c r="K58" i="2"/>
  <c r="L58" i="2"/>
  <c r="J57" i="2"/>
  <c r="K57" i="2"/>
  <c r="L57" i="2"/>
  <c r="J56" i="2"/>
  <c r="K56" i="2"/>
  <c r="J55" i="2"/>
  <c r="K55" i="2"/>
  <c r="J53" i="2"/>
  <c r="K53" i="2"/>
  <c r="L53" i="2"/>
  <c r="J52" i="2"/>
  <c r="K52" i="2"/>
  <c r="L52" i="2"/>
  <c r="J50" i="2"/>
  <c r="K50" i="2"/>
  <c r="L50" i="2"/>
  <c r="J49" i="2"/>
  <c r="H49" i="2"/>
  <c r="M43" i="1"/>
  <c r="I49" i="2"/>
  <c r="K49" i="2"/>
  <c r="L49" i="2"/>
  <c r="M49" i="2"/>
  <c r="N49" i="2"/>
  <c r="O49" i="2"/>
  <c r="T49" i="2"/>
  <c r="Q49" i="2"/>
  <c r="J47" i="2"/>
  <c r="K47" i="2"/>
  <c r="L47" i="2"/>
  <c r="J45" i="2"/>
  <c r="K45" i="2"/>
  <c r="L45" i="2"/>
  <c r="J43" i="2"/>
  <c r="K43" i="2"/>
  <c r="L43" i="2"/>
  <c r="J42" i="2"/>
  <c r="K42" i="2"/>
  <c r="L42" i="2"/>
  <c r="J41" i="2"/>
  <c r="K41" i="2"/>
  <c r="L41" i="2"/>
  <c r="J39" i="2"/>
  <c r="K39" i="2"/>
  <c r="L39" i="2"/>
  <c r="J38" i="2"/>
  <c r="K38" i="2"/>
  <c r="L38" i="2"/>
  <c r="J37" i="2"/>
  <c r="K37" i="2"/>
  <c r="L37" i="2"/>
  <c r="J35" i="2"/>
  <c r="K35" i="2"/>
  <c r="L35" i="2"/>
  <c r="J33" i="2"/>
  <c r="K33" i="2"/>
  <c r="L33" i="2"/>
  <c r="J31" i="2"/>
  <c r="K31" i="2"/>
  <c r="L31" i="2"/>
  <c r="J32" i="2"/>
  <c r="K32" i="2"/>
  <c r="L32" i="2"/>
  <c r="J30" i="2"/>
  <c r="K30" i="2"/>
  <c r="L30" i="2"/>
  <c r="J28" i="2"/>
  <c r="K28" i="2"/>
  <c r="L28" i="2"/>
  <c r="J26" i="2"/>
  <c r="K26" i="2"/>
  <c r="L26" i="2"/>
  <c r="J25" i="2"/>
  <c r="K25" i="2"/>
  <c r="L25" i="2"/>
  <c r="J17" i="2"/>
  <c r="K17" i="2"/>
  <c r="L17" i="2"/>
  <c r="X9" i="2"/>
  <c r="Y9" i="2"/>
  <c r="X10" i="2"/>
  <c r="Y10" i="2"/>
  <c r="X11" i="2"/>
  <c r="Y11" i="2"/>
  <c r="X12" i="2"/>
  <c r="Y12" i="2"/>
  <c r="X13" i="2"/>
  <c r="Y13" i="2"/>
  <c r="X14" i="2"/>
  <c r="Y14" i="2"/>
  <c r="X15" i="2"/>
  <c r="Y15" i="2"/>
  <c r="X16" i="2"/>
  <c r="Y16" i="2"/>
  <c r="X17" i="2"/>
  <c r="Y17" i="2"/>
  <c r="X18" i="2"/>
  <c r="Y18" i="2"/>
  <c r="X19" i="2"/>
  <c r="Y19" i="2"/>
  <c r="X20" i="2"/>
  <c r="Y20" i="2"/>
  <c r="X21" i="2"/>
  <c r="Y21" i="2"/>
  <c r="X22" i="2"/>
  <c r="Y22" i="2"/>
  <c r="X23" i="2"/>
  <c r="Y23" i="2"/>
  <c r="X24" i="2"/>
  <c r="Y24" i="2"/>
  <c r="X25" i="2"/>
  <c r="Y25" i="2"/>
  <c r="X26" i="2"/>
  <c r="Y26" i="2"/>
  <c r="X27" i="2"/>
  <c r="Y27" i="2"/>
  <c r="X28" i="2"/>
  <c r="Y28" i="2"/>
  <c r="X29" i="2"/>
  <c r="Y29" i="2"/>
  <c r="X30" i="2"/>
  <c r="Y30" i="2"/>
  <c r="X31" i="2"/>
  <c r="Y31" i="2"/>
  <c r="X32" i="2"/>
  <c r="Y32" i="2"/>
  <c r="X33" i="2"/>
  <c r="Y33" i="2"/>
  <c r="X34" i="2"/>
  <c r="Y34" i="2"/>
  <c r="X35" i="2"/>
  <c r="Y35" i="2"/>
  <c r="X36" i="2"/>
  <c r="Y36" i="2"/>
  <c r="X37" i="2"/>
  <c r="Y37" i="2"/>
  <c r="X38" i="2"/>
  <c r="Y38" i="2"/>
  <c r="X39" i="2"/>
  <c r="Y39" i="2"/>
  <c r="X40" i="2"/>
  <c r="Y40" i="2"/>
  <c r="X41" i="2"/>
  <c r="Y41" i="2"/>
  <c r="X42" i="2"/>
  <c r="Y42" i="2"/>
  <c r="X43" i="2"/>
  <c r="Y43" i="2"/>
  <c r="X44" i="2"/>
  <c r="Y44" i="2"/>
  <c r="X45" i="2"/>
  <c r="Y45" i="2"/>
  <c r="X46" i="2"/>
  <c r="Y46" i="2"/>
  <c r="X47" i="2"/>
  <c r="Y47" i="2"/>
  <c r="X48" i="2"/>
  <c r="Y48" i="2"/>
  <c r="X49" i="2"/>
  <c r="Y49" i="2"/>
  <c r="X50" i="2"/>
  <c r="Y50" i="2"/>
  <c r="X51" i="2"/>
  <c r="Y51" i="2"/>
  <c r="X52" i="2"/>
  <c r="Y52" i="2"/>
  <c r="X53" i="2"/>
  <c r="Y53" i="2"/>
  <c r="X54" i="2"/>
  <c r="Y54" i="2"/>
  <c r="X55" i="2"/>
  <c r="Y55" i="2"/>
  <c r="X56" i="2"/>
  <c r="Y56" i="2"/>
  <c r="X57" i="2"/>
  <c r="Y57" i="2"/>
  <c r="X58" i="2"/>
  <c r="Y58" i="2"/>
  <c r="X59" i="2"/>
  <c r="Y59" i="2"/>
  <c r="X60" i="2"/>
  <c r="Y60" i="2"/>
  <c r="X61" i="2"/>
  <c r="Y61" i="2"/>
  <c r="X62" i="2"/>
  <c r="Y62" i="2"/>
  <c r="X63" i="2"/>
  <c r="Y63" i="2"/>
  <c r="X64" i="2"/>
  <c r="Y64" i="2"/>
  <c r="X65" i="2"/>
  <c r="Y65" i="2"/>
  <c r="X66" i="2"/>
  <c r="Y66" i="2"/>
  <c r="X67" i="2"/>
  <c r="Y67" i="2"/>
  <c r="X68" i="2"/>
  <c r="Y68" i="2"/>
  <c r="X69" i="2"/>
  <c r="Y69" i="2"/>
  <c r="X70" i="2"/>
  <c r="Y70" i="2"/>
  <c r="X71" i="2"/>
  <c r="Y71" i="2"/>
  <c r="X72" i="2"/>
  <c r="Y72" i="2"/>
  <c r="Y8" i="2"/>
  <c r="X8" i="2"/>
  <c r="P9" i="2"/>
  <c r="Q9" i="2"/>
  <c r="S9" i="2"/>
  <c r="P10" i="2"/>
  <c r="Q10" i="2"/>
  <c r="R10" i="2"/>
  <c r="P11" i="2"/>
  <c r="R11" i="2"/>
  <c r="S11" i="2"/>
  <c r="P12" i="2"/>
  <c r="Q12" i="2"/>
  <c r="R12" i="2"/>
  <c r="S12" i="2"/>
  <c r="P13" i="2"/>
  <c r="Q13" i="2"/>
  <c r="R13" i="2"/>
  <c r="S13" i="2"/>
  <c r="P14" i="2"/>
  <c r="R14" i="2"/>
  <c r="S14" i="2"/>
  <c r="P15" i="2"/>
  <c r="Q15" i="2"/>
  <c r="S15" i="2"/>
  <c r="P16" i="2"/>
  <c r="R16" i="2"/>
  <c r="P17" i="2"/>
  <c r="Q17" i="2"/>
  <c r="R17" i="2"/>
  <c r="S17" i="2"/>
  <c r="P18" i="2"/>
  <c r="Q18" i="2"/>
  <c r="S18" i="2"/>
  <c r="P19" i="2"/>
  <c r="Q19" i="2"/>
  <c r="R19" i="2"/>
  <c r="P20" i="2"/>
  <c r="R20" i="2"/>
  <c r="S20" i="2"/>
  <c r="P21" i="2"/>
  <c r="Q21" i="2"/>
  <c r="R21" i="2"/>
  <c r="S21" i="2"/>
  <c r="P22" i="2"/>
  <c r="Q22" i="2"/>
  <c r="R22" i="2"/>
  <c r="S22" i="2"/>
  <c r="P23" i="2"/>
  <c r="R23" i="2"/>
  <c r="S23" i="2"/>
  <c r="P24" i="2"/>
  <c r="R24" i="2"/>
  <c r="P25" i="2"/>
  <c r="Q25" i="2"/>
  <c r="R25" i="2"/>
  <c r="S25" i="2"/>
  <c r="P26" i="2"/>
  <c r="Q26" i="2"/>
  <c r="R26" i="2"/>
  <c r="S26" i="2"/>
  <c r="P27" i="2"/>
  <c r="Q27" i="2"/>
  <c r="R27" i="2"/>
  <c r="S27" i="2"/>
  <c r="P28" i="2"/>
  <c r="Q28" i="2"/>
  <c r="R28" i="2"/>
  <c r="S28" i="2"/>
  <c r="P29" i="2"/>
  <c r="Q29" i="2"/>
  <c r="R29" i="2"/>
  <c r="S29" i="2"/>
  <c r="P30" i="2"/>
  <c r="Q30" i="2"/>
  <c r="R30" i="2"/>
  <c r="S30" i="2"/>
  <c r="P31" i="2"/>
  <c r="Q31" i="2"/>
  <c r="R31" i="2"/>
  <c r="S31" i="2"/>
  <c r="P32" i="2"/>
  <c r="Q32" i="2"/>
  <c r="R32" i="2"/>
  <c r="S32" i="2"/>
  <c r="P33" i="2"/>
  <c r="Q33" i="2"/>
  <c r="R33" i="2"/>
  <c r="S33" i="2"/>
  <c r="P34" i="2"/>
  <c r="Q34" i="2"/>
  <c r="R34" i="2"/>
  <c r="S34" i="2"/>
  <c r="P35" i="2"/>
  <c r="Q35" i="2"/>
  <c r="R35" i="2"/>
  <c r="S35" i="2"/>
  <c r="P36" i="2"/>
  <c r="R36" i="2"/>
  <c r="S36" i="2"/>
  <c r="P37" i="2"/>
  <c r="Q37" i="2"/>
  <c r="R37" i="2"/>
  <c r="S37" i="2"/>
  <c r="P38" i="2"/>
  <c r="Q38" i="2"/>
  <c r="R38" i="2"/>
  <c r="S38" i="2"/>
  <c r="P39" i="2"/>
  <c r="Q39" i="2"/>
  <c r="R39" i="2"/>
  <c r="S39" i="2"/>
  <c r="P40" i="2"/>
  <c r="R40" i="2"/>
  <c r="S40" i="2"/>
  <c r="P41" i="2"/>
  <c r="Q41" i="2"/>
  <c r="R41" i="2"/>
  <c r="S41" i="2"/>
  <c r="P42" i="2"/>
  <c r="Q42" i="2"/>
  <c r="R42" i="2"/>
  <c r="S42" i="2"/>
  <c r="P43" i="2"/>
  <c r="Q43" i="2"/>
  <c r="R43" i="2"/>
  <c r="S43" i="2"/>
  <c r="P44" i="2"/>
  <c r="R44" i="2"/>
  <c r="S44" i="2"/>
  <c r="P45" i="2"/>
  <c r="Q45" i="2"/>
  <c r="R45" i="2"/>
  <c r="S45" i="2"/>
  <c r="P46" i="2"/>
  <c r="Q46" i="2"/>
  <c r="R46" i="2"/>
  <c r="S46" i="2"/>
  <c r="P47" i="2"/>
  <c r="Q47" i="2"/>
  <c r="R47" i="2"/>
  <c r="S47" i="2"/>
  <c r="P48" i="2"/>
  <c r="R48" i="2"/>
  <c r="S48" i="2"/>
  <c r="P49" i="2"/>
  <c r="R49" i="2"/>
  <c r="S49" i="2"/>
  <c r="P50" i="2"/>
  <c r="Q50" i="2"/>
  <c r="R50" i="2"/>
  <c r="S50" i="2"/>
  <c r="P51" i="2"/>
  <c r="Q51" i="2"/>
  <c r="R51" i="2"/>
  <c r="P52" i="2"/>
  <c r="Q52" i="2"/>
  <c r="R52" i="2"/>
  <c r="S52" i="2"/>
  <c r="P53" i="2"/>
  <c r="Q53" i="2"/>
  <c r="R53" i="2"/>
  <c r="S53" i="2"/>
  <c r="P54" i="2"/>
  <c r="Q54" i="2"/>
  <c r="R54" i="2"/>
  <c r="S54" i="2"/>
  <c r="P55" i="2"/>
  <c r="Q55" i="2"/>
  <c r="R55" i="2"/>
  <c r="S55" i="2"/>
  <c r="P56" i="2"/>
  <c r="Q56" i="2"/>
  <c r="R56" i="2"/>
  <c r="S56" i="2"/>
  <c r="P57" i="2"/>
  <c r="Q57" i="2"/>
  <c r="R57" i="2"/>
  <c r="S57" i="2"/>
  <c r="P58" i="2"/>
  <c r="Q58" i="2"/>
  <c r="R58" i="2"/>
  <c r="S58" i="2"/>
  <c r="P59" i="2"/>
  <c r="Q59" i="2"/>
  <c r="R59" i="2"/>
  <c r="S59" i="2"/>
  <c r="P60" i="2"/>
  <c r="Q60" i="2"/>
  <c r="R60" i="2"/>
  <c r="S60" i="2"/>
  <c r="P61" i="2"/>
  <c r="Q61" i="2"/>
  <c r="R61" i="2"/>
  <c r="S61" i="2"/>
  <c r="P62" i="2"/>
  <c r="Q62" i="2"/>
  <c r="R62" i="2"/>
  <c r="S62" i="2"/>
  <c r="P63" i="2"/>
  <c r="Q63" i="2"/>
  <c r="R63" i="2"/>
  <c r="S63" i="2"/>
  <c r="P64" i="2"/>
  <c r="Q64" i="2"/>
  <c r="R64" i="2"/>
  <c r="S64" i="2"/>
  <c r="P65" i="2"/>
  <c r="Q65" i="2"/>
  <c r="R65" i="2"/>
  <c r="S65" i="2"/>
  <c r="P66" i="2"/>
  <c r="Q66" i="2"/>
  <c r="R66" i="2"/>
  <c r="S66" i="2"/>
  <c r="P67" i="2"/>
  <c r="Q67" i="2"/>
  <c r="R67" i="2"/>
  <c r="S67" i="2"/>
  <c r="P68" i="2"/>
  <c r="Q68" i="2"/>
  <c r="R68" i="2"/>
  <c r="S68" i="2"/>
  <c r="P69" i="2"/>
  <c r="Q69" i="2"/>
  <c r="R69" i="2"/>
  <c r="S69" i="2"/>
  <c r="P70" i="2"/>
  <c r="Q70" i="2"/>
  <c r="R70" i="2"/>
  <c r="S70" i="2"/>
  <c r="P71" i="2"/>
  <c r="Q71" i="2"/>
  <c r="R71" i="2"/>
  <c r="S71" i="2"/>
  <c r="P72" i="2"/>
  <c r="Q72" i="2"/>
  <c r="R72" i="2"/>
  <c r="S72" i="2"/>
  <c r="R8" i="2"/>
  <c r="S8" i="2"/>
  <c r="P8" i="2"/>
  <c r="B70" i="2"/>
  <c r="C70" i="2"/>
  <c r="B71" i="2"/>
  <c r="C71" i="2"/>
  <c r="B72" i="2"/>
  <c r="C72" i="2"/>
  <c r="B53" i="2"/>
  <c r="C53" i="2"/>
  <c r="B54" i="2"/>
  <c r="C54" i="2"/>
  <c r="B55" i="2"/>
  <c r="C55" i="2"/>
  <c r="B56" i="2"/>
  <c r="C56" i="2"/>
  <c r="A57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A65" i="2"/>
  <c r="B65" i="2"/>
  <c r="C65" i="2"/>
  <c r="B66" i="2"/>
  <c r="C66" i="2"/>
  <c r="B67" i="2"/>
  <c r="C67" i="2"/>
  <c r="B68" i="2"/>
  <c r="C68" i="2"/>
  <c r="B69" i="2"/>
  <c r="C69" i="2"/>
  <c r="B40" i="2"/>
  <c r="C40" i="2"/>
  <c r="A41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A49" i="2"/>
  <c r="B49" i="2"/>
  <c r="C49" i="2"/>
  <c r="B50" i="2"/>
  <c r="C50" i="2"/>
  <c r="B51" i="2"/>
  <c r="C51" i="2"/>
  <c r="B52" i="2"/>
  <c r="C52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A17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A25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A33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C8" i="2"/>
  <c r="B8" i="2"/>
  <c r="A8" i="2"/>
  <c r="L71" i="2"/>
  <c r="M69" i="2"/>
  <c r="M61" i="2"/>
  <c r="L55" i="2"/>
  <c r="M53" i="2"/>
  <c r="M45" i="2"/>
  <c r="M43" i="2"/>
  <c r="M42" i="2"/>
  <c r="M41" i="2"/>
  <c r="M38" i="2"/>
  <c r="M37" i="2"/>
  <c r="M35" i="2"/>
  <c r="M32" i="2"/>
  <c r="M30" i="2"/>
  <c r="M28" i="2"/>
  <c r="M26" i="2"/>
  <c r="G55" i="2"/>
  <c r="H61" i="2"/>
  <c r="O61" i="2"/>
  <c r="T61" i="2"/>
  <c r="H69" i="2"/>
  <c r="G71" i="2"/>
  <c r="H35" i="2"/>
  <c r="H37" i="2"/>
  <c r="H38" i="2"/>
  <c r="H41" i="2"/>
  <c r="H42" i="2"/>
  <c r="H43" i="2"/>
  <c r="H45" i="2"/>
  <c r="H53" i="2"/>
  <c r="H26" i="2"/>
  <c r="H28" i="2"/>
  <c r="H30" i="2"/>
  <c r="H32" i="2"/>
  <c r="M51" i="1"/>
  <c r="M57" i="2"/>
  <c r="M52" i="1"/>
  <c r="I58" i="2"/>
  <c r="M58" i="2"/>
  <c r="M54" i="1"/>
  <c r="N60" i="2"/>
  <c r="M60" i="2"/>
  <c r="M59" i="1"/>
  <c r="N65" i="2"/>
  <c r="M65" i="2"/>
  <c r="M60" i="1"/>
  <c r="M66" i="2"/>
  <c r="M61" i="1"/>
  <c r="I67" i="2"/>
  <c r="M67" i="2"/>
  <c r="M62" i="1"/>
  <c r="M68" i="2"/>
  <c r="M64" i="1"/>
  <c r="I70" i="2"/>
  <c r="M70" i="2"/>
  <c r="M44" i="1"/>
  <c r="M50" i="2"/>
  <c r="M46" i="1"/>
  <c r="M52" i="2"/>
  <c r="L49" i="1"/>
  <c r="M49" i="1"/>
  <c r="L50" i="1"/>
  <c r="M50" i="1"/>
  <c r="L56" i="2"/>
  <c r="N57" i="2"/>
  <c r="M55" i="1"/>
  <c r="N61" i="2"/>
  <c r="L57" i="1"/>
  <c r="M57" i="1"/>
  <c r="M63" i="2"/>
  <c r="L58" i="1"/>
  <c r="M58" i="1"/>
  <c r="L64" i="2"/>
  <c r="N66" i="2"/>
  <c r="N68" i="2"/>
  <c r="M63" i="1"/>
  <c r="N69" i="2"/>
  <c r="L65" i="1"/>
  <c r="M65" i="1"/>
  <c r="M71" i="2"/>
  <c r="L66" i="1"/>
  <c r="M66" i="1"/>
  <c r="H72" i="2"/>
  <c r="I72" i="2"/>
  <c r="L72" i="2"/>
  <c r="M72" i="2"/>
  <c r="N72" i="2"/>
  <c r="M29" i="1"/>
  <c r="M31" i="1"/>
  <c r="N37" i="2"/>
  <c r="M32" i="1"/>
  <c r="N38" i="2"/>
  <c r="L33" i="1"/>
  <c r="M33" i="1"/>
  <c r="N39" i="2"/>
  <c r="I39" i="2"/>
  <c r="M39" i="2"/>
  <c r="M35" i="1"/>
  <c r="N41" i="2"/>
  <c r="M36" i="1"/>
  <c r="N42" i="2"/>
  <c r="M37" i="1"/>
  <c r="N43" i="2"/>
  <c r="M39" i="1"/>
  <c r="N45" i="2"/>
  <c r="L41" i="1"/>
  <c r="M41" i="1"/>
  <c r="M47" i="2"/>
  <c r="M47" i="1"/>
  <c r="L11" i="1"/>
  <c r="M11" i="1"/>
  <c r="I17" i="2"/>
  <c r="M17" i="2"/>
  <c r="L19" i="1"/>
  <c r="M19" i="1"/>
  <c r="M20" i="1"/>
  <c r="N26" i="2"/>
  <c r="M22" i="1"/>
  <c r="N28" i="2"/>
  <c r="M24" i="1"/>
  <c r="N30" i="2"/>
  <c r="L25" i="1"/>
  <c r="M25" i="1"/>
  <c r="M31" i="2"/>
  <c r="M26" i="1"/>
  <c r="N32" i="2"/>
  <c r="L27" i="1"/>
  <c r="M33" i="2"/>
  <c r="H17" i="2"/>
  <c r="I26" i="2"/>
  <c r="I28" i="2"/>
  <c r="I30" i="2"/>
  <c r="I32" i="2"/>
  <c r="H39" i="2"/>
  <c r="I42" i="2"/>
  <c r="H50" i="2"/>
  <c r="H52" i="2"/>
  <c r="H55" i="2"/>
  <c r="G56" i="2"/>
  <c r="I57" i="2"/>
  <c r="O57" i="2"/>
  <c r="T57" i="2"/>
  <c r="V57" i="2"/>
  <c r="H57" i="2"/>
  <c r="H58" i="2"/>
  <c r="I60" i="2"/>
  <c r="H60" i="2"/>
  <c r="I61" i="2"/>
  <c r="I65" i="2"/>
  <c r="H65" i="2"/>
  <c r="I66" i="2"/>
  <c r="H66" i="2"/>
  <c r="H67" i="2"/>
  <c r="I68" i="2"/>
  <c r="H68" i="2"/>
  <c r="O68" i="2"/>
  <c r="T68" i="2"/>
  <c r="I69" i="2"/>
  <c r="O69" i="2"/>
  <c r="T69" i="2"/>
  <c r="H70" i="2"/>
  <c r="G72" i="2"/>
  <c r="O72" i="2"/>
  <c r="T72" i="2"/>
  <c r="V72" i="2"/>
  <c r="E52" i="5"/>
  <c r="F52" i="5"/>
  <c r="G52" i="5"/>
  <c r="J52" i="5"/>
  <c r="K52" i="5"/>
  <c r="L52" i="5"/>
  <c r="D52" i="5"/>
  <c r="F59" i="5"/>
  <c r="K59" i="5"/>
  <c r="E59" i="5"/>
  <c r="G59" i="5"/>
  <c r="J59" i="5"/>
  <c r="L59" i="5"/>
  <c r="D59" i="5"/>
  <c r="E17" i="5"/>
  <c r="F17" i="5"/>
  <c r="G17" i="5"/>
  <c r="H17" i="5"/>
  <c r="I17" i="5"/>
  <c r="J17" i="5"/>
  <c r="K17" i="5"/>
  <c r="L17" i="5"/>
  <c r="M17" i="5"/>
  <c r="N17" i="5"/>
  <c r="D17" i="5"/>
  <c r="O17" i="5"/>
  <c r="T17" i="5"/>
  <c r="U17" i="5"/>
  <c r="W17" i="5"/>
  <c r="S17" i="5"/>
  <c r="E10" i="5"/>
  <c r="F10" i="5"/>
  <c r="G10" i="5"/>
  <c r="H10" i="5"/>
  <c r="I10" i="5"/>
  <c r="J10" i="5"/>
  <c r="K10" i="5"/>
  <c r="L10" i="5"/>
  <c r="M10" i="5"/>
  <c r="N10" i="5"/>
  <c r="D10" i="5"/>
  <c r="S10" i="5"/>
  <c r="E45" i="5"/>
  <c r="F45" i="5"/>
  <c r="G45" i="5"/>
  <c r="J45" i="5"/>
  <c r="K45" i="5"/>
  <c r="L45" i="5"/>
  <c r="D45" i="5"/>
  <c r="E11" i="5"/>
  <c r="F11" i="5"/>
  <c r="G11" i="5"/>
  <c r="H11" i="5"/>
  <c r="I11" i="5"/>
  <c r="J11" i="5"/>
  <c r="K11" i="5"/>
  <c r="L11" i="5"/>
  <c r="M11" i="5"/>
  <c r="N11" i="5"/>
  <c r="D11" i="5"/>
  <c r="O11" i="5"/>
  <c r="T11" i="5"/>
  <c r="Q11" i="5"/>
  <c r="E9" i="5"/>
  <c r="F9" i="5"/>
  <c r="G9" i="5"/>
  <c r="H9" i="5"/>
  <c r="I9" i="5"/>
  <c r="J9" i="5"/>
  <c r="K9" i="5"/>
  <c r="L9" i="5"/>
  <c r="M9" i="5"/>
  <c r="N9" i="5"/>
  <c r="D9" i="5"/>
  <c r="R9" i="5"/>
  <c r="Y63" i="5"/>
  <c r="X63" i="5"/>
  <c r="S63" i="5"/>
  <c r="R63" i="5"/>
  <c r="Q63" i="5"/>
  <c r="P63" i="5"/>
  <c r="L63" i="5"/>
  <c r="K63" i="5"/>
  <c r="J63" i="5"/>
  <c r="G63" i="5"/>
  <c r="F63" i="5"/>
  <c r="E63" i="5"/>
  <c r="D63" i="5"/>
  <c r="C63" i="5"/>
  <c r="B63" i="5"/>
  <c r="Y62" i="5"/>
  <c r="X62" i="5"/>
  <c r="S62" i="5"/>
  <c r="R62" i="5"/>
  <c r="Q62" i="5"/>
  <c r="P62" i="5"/>
  <c r="L62" i="5"/>
  <c r="K62" i="5"/>
  <c r="J62" i="5"/>
  <c r="G62" i="5"/>
  <c r="F62" i="5"/>
  <c r="E62" i="5"/>
  <c r="D62" i="5"/>
  <c r="C62" i="5"/>
  <c r="B62" i="5"/>
  <c r="Y61" i="5"/>
  <c r="X61" i="5"/>
  <c r="S61" i="5"/>
  <c r="R61" i="5"/>
  <c r="Q61" i="5"/>
  <c r="P61" i="5"/>
  <c r="M61" i="5"/>
  <c r="L61" i="5"/>
  <c r="K61" i="5"/>
  <c r="J61" i="5"/>
  <c r="H61" i="5"/>
  <c r="G61" i="5"/>
  <c r="F61" i="5"/>
  <c r="E61" i="5"/>
  <c r="D61" i="5"/>
  <c r="C61" i="5"/>
  <c r="B61" i="5"/>
  <c r="Y60" i="5"/>
  <c r="X60" i="5"/>
  <c r="S60" i="5"/>
  <c r="R60" i="5"/>
  <c r="Q60" i="5"/>
  <c r="P60" i="5"/>
  <c r="L60" i="5"/>
  <c r="K60" i="5"/>
  <c r="J60" i="5"/>
  <c r="G60" i="5"/>
  <c r="F60" i="5"/>
  <c r="E60" i="5"/>
  <c r="D60" i="5"/>
  <c r="C60" i="5"/>
  <c r="B60" i="5"/>
  <c r="Y59" i="5"/>
  <c r="X59" i="5"/>
  <c r="S59" i="5"/>
  <c r="R59" i="5"/>
  <c r="Q59" i="5"/>
  <c r="P59" i="5"/>
  <c r="C59" i="5"/>
  <c r="B59" i="5"/>
  <c r="Y58" i="5"/>
  <c r="X58" i="5"/>
  <c r="S58" i="5"/>
  <c r="R58" i="5"/>
  <c r="Q58" i="5"/>
  <c r="P58" i="5"/>
  <c r="L58" i="5"/>
  <c r="K58" i="5"/>
  <c r="J58" i="5"/>
  <c r="G58" i="5"/>
  <c r="F58" i="5"/>
  <c r="E58" i="5"/>
  <c r="D58" i="5"/>
  <c r="C58" i="5"/>
  <c r="B58" i="5"/>
  <c r="Y57" i="5"/>
  <c r="X57" i="5"/>
  <c r="S57" i="5"/>
  <c r="R57" i="5"/>
  <c r="Q57" i="5"/>
  <c r="P57" i="5"/>
  <c r="L57" i="5"/>
  <c r="K57" i="5"/>
  <c r="J57" i="5"/>
  <c r="G57" i="5"/>
  <c r="F57" i="5"/>
  <c r="E57" i="5"/>
  <c r="D57" i="5"/>
  <c r="C57" i="5"/>
  <c r="B57" i="5"/>
  <c r="A57" i="5"/>
  <c r="Y56" i="5"/>
  <c r="X56" i="5"/>
  <c r="S56" i="5"/>
  <c r="R56" i="5"/>
  <c r="Q56" i="5"/>
  <c r="P56" i="5"/>
  <c r="L56" i="5"/>
  <c r="K56" i="5"/>
  <c r="J56" i="5"/>
  <c r="G56" i="5"/>
  <c r="F56" i="5"/>
  <c r="E56" i="5"/>
  <c r="D56" i="5"/>
  <c r="C56" i="5"/>
  <c r="B56" i="5"/>
  <c r="Y55" i="5"/>
  <c r="X55" i="5"/>
  <c r="S55" i="5"/>
  <c r="R55" i="5"/>
  <c r="Q55" i="5"/>
  <c r="P55" i="5"/>
  <c r="L55" i="5"/>
  <c r="K55" i="5"/>
  <c r="J55" i="5"/>
  <c r="G55" i="5"/>
  <c r="F55" i="5"/>
  <c r="E55" i="5"/>
  <c r="D55" i="5"/>
  <c r="C55" i="5"/>
  <c r="B55" i="5"/>
  <c r="Y54" i="5"/>
  <c r="X54" i="5"/>
  <c r="S54" i="5"/>
  <c r="R54" i="5"/>
  <c r="Q54" i="5"/>
  <c r="P54" i="5"/>
  <c r="M54" i="5"/>
  <c r="L54" i="5"/>
  <c r="K54" i="5"/>
  <c r="J54" i="5"/>
  <c r="H54" i="5"/>
  <c r="G54" i="5"/>
  <c r="F54" i="5"/>
  <c r="E54" i="5"/>
  <c r="D54" i="5"/>
  <c r="C54" i="5"/>
  <c r="B54" i="5"/>
  <c r="Y53" i="5"/>
  <c r="X53" i="5"/>
  <c r="S53" i="5"/>
  <c r="R53" i="5"/>
  <c r="Q53" i="5"/>
  <c r="P53" i="5"/>
  <c r="L53" i="5"/>
  <c r="K53" i="5"/>
  <c r="J53" i="5"/>
  <c r="G53" i="5"/>
  <c r="F53" i="5"/>
  <c r="E53" i="5"/>
  <c r="D53" i="5"/>
  <c r="C53" i="5"/>
  <c r="B53" i="5"/>
  <c r="Y52" i="5"/>
  <c r="X52" i="5"/>
  <c r="S52" i="5"/>
  <c r="R52" i="5"/>
  <c r="Q52" i="5"/>
  <c r="P52" i="5"/>
  <c r="C52" i="5"/>
  <c r="B52" i="5"/>
  <c r="Y51" i="5"/>
  <c r="X51" i="5"/>
  <c r="S51" i="5"/>
  <c r="R51" i="5"/>
  <c r="Q51" i="5"/>
  <c r="P51" i="5"/>
  <c r="L51" i="5"/>
  <c r="K51" i="5"/>
  <c r="J51" i="5"/>
  <c r="G51" i="5"/>
  <c r="F51" i="5"/>
  <c r="E51" i="5"/>
  <c r="D51" i="5"/>
  <c r="C51" i="5"/>
  <c r="B51" i="5"/>
  <c r="Y50" i="5"/>
  <c r="X50" i="5"/>
  <c r="S50" i="5"/>
  <c r="R50" i="5"/>
  <c r="Q50" i="5"/>
  <c r="P50" i="5"/>
  <c r="L50" i="5"/>
  <c r="K50" i="5"/>
  <c r="J50" i="5"/>
  <c r="G50" i="5"/>
  <c r="F50" i="5"/>
  <c r="E50" i="5"/>
  <c r="D50" i="5"/>
  <c r="C50" i="5"/>
  <c r="B50" i="5"/>
  <c r="A50" i="5"/>
  <c r="Y49" i="5"/>
  <c r="X49" i="5"/>
  <c r="S49" i="5"/>
  <c r="R49" i="5"/>
  <c r="Q49" i="5"/>
  <c r="P49" i="5"/>
  <c r="L49" i="5"/>
  <c r="K49" i="5"/>
  <c r="J49" i="5"/>
  <c r="G49" i="5"/>
  <c r="F49" i="5"/>
  <c r="E49" i="5"/>
  <c r="D49" i="5"/>
  <c r="C49" i="5"/>
  <c r="B49" i="5"/>
  <c r="Y48" i="5"/>
  <c r="X48" i="5"/>
  <c r="S48" i="5"/>
  <c r="R48" i="5"/>
  <c r="Q48" i="5"/>
  <c r="P48" i="5"/>
  <c r="L48" i="5"/>
  <c r="K48" i="5"/>
  <c r="J48" i="5"/>
  <c r="G48" i="5"/>
  <c r="F48" i="5"/>
  <c r="E48" i="5"/>
  <c r="D48" i="5"/>
  <c r="C48" i="5"/>
  <c r="B48" i="5"/>
  <c r="Y47" i="5"/>
  <c r="X47" i="5"/>
  <c r="S47" i="5"/>
  <c r="R47" i="5"/>
  <c r="Q47" i="5"/>
  <c r="P47" i="5"/>
  <c r="M47" i="5"/>
  <c r="L47" i="5"/>
  <c r="K47" i="5"/>
  <c r="J47" i="5"/>
  <c r="H47" i="5"/>
  <c r="G47" i="5"/>
  <c r="F47" i="5"/>
  <c r="E47" i="5"/>
  <c r="D47" i="5"/>
  <c r="C47" i="5"/>
  <c r="B47" i="5"/>
  <c r="Y46" i="5"/>
  <c r="X46" i="5"/>
  <c r="S46" i="5"/>
  <c r="R46" i="5"/>
  <c r="Q46" i="5"/>
  <c r="P46" i="5"/>
  <c r="L46" i="5"/>
  <c r="K46" i="5"/>
  <c r="J46" i="5"/>
  <c r="G46" i="5"/>
  <c r="F46" i="5"/>
  <c r="E46" i="5"/>
  <c r="D46" i="5"/>
  <c r="C46" i="5"/>
  <c r="B46" i="5"/>
  <c r="Y45" i="5"/>
  <c r="X45" i="5"/>
  <c r="S45" i="5"/>
  <c r="R45" i="5"/>
  <c r="Q45" i="5"/>
  <c r="P45" i="5"/>
  <c r="C45" i="5"/>
  <c r="B45" i="5"/>
  <c r="Y44" i="5"/>
  <c r="X44" i="5"/>
  <c r="S44" i="5"/>
  <c r="R44" i="5"/>
  <c r="Q44" i="5"/>
  <c r="P44" i="5"/>
  <c r="L44" i="5"/>
  <c r="K44" i="5"/>
  <c r="J44" i="5"/>
  <c r="G44" i="5"/>
  <c r="F44" i="5"/>
  <c r="E44" i="5"/>
  <c r="D44" i="5"/>
  <c r="C44" i="5"/>
  <c r="B44" i="5"/>
  <c r="Y43" i="5"/>
  <c r="X43" i="5"/>
  <c r="S43" i="5"/>
  <c r="R43" i="5"/>
  <c r="Q43" i="5"/>
  <c r="P43" i="5"/>
  <c r="L43" i="5"/>
  <c r="K43" i="5"/>
  <c r="J43" i="5"/>
  <c r="G43" i="5"/>
  <c r="F43" i="5"/>
  <c r="E43" i="5"/>
  <c r="D43" i="5"/>
  <c r="C43" i="5"/>
  <c r="B43" i="5"/>
  <c r="A43" i="5"/>
  <c r="Y42" i="5"/>
  <c r="X42" i="5"/>
  <c r="S42" i="5"/>
  <c r="R42" i="5"/>
  <c r="Q42" i="5"/>
  <c r="P42" i="5"/>
  <c r="L42" i="5"/>
  <c r="K42" i="5"/>
  <c r="J42" i="5"/>
  <c r="G42" i="5"/>
  <c r="F42" i="5"/>
  <c r="E42" i="5"/>
  <c r="D42" i="5"/>
  <c r="C42" i="5"/>
  <c r="B42" i="5"/>
  <c r="Y41" i="5"/>
  <c r="X41" i="5"/>
  <c r="S41" i="5"/>
  <c r="R41" i="5"/>
  <c r="Q41" i="5"/>
  <c r="P41" i="5"/>
  <c r="M41" i="5"/>
  <c r="L41" i="5"/>
  <c r="K41" i="5"/>
  <c r="J41" i="5"/>
  <c r="H41" i="5"/>
  <c r="G41" i="5"/>
  <c r="F41" i="5"/>
  <c r="E41" i="5"/>
  <c r="D41" i="5"/>
  <c r="C41" i="5"/>
  <c r="B41" i="5"/>
  <c r="Y40" i="5"/>
  <c r="X40" i="5"/>
  <c r="S40" i="5"/>
  <c r="R40" i="5"/>
  <c r="Q40" i="5"/>
  <c r="P40" i="5"/>
  <c r="M40" i="5"/>
  <c r="L40" i="5"/>
  <c r="K40" i="5"/>
  <c r="J40" i="5"/>
  <c r="H40" i="5"/>
  <c r="G40" i="5"/>
  <c r="F40" i="5"/>
  <c r="E40" i="5"/>
  <c r="D40" i="5"/>
  <c r="C40" i="5"/>
  <c r="B40" i="5"/>
  <c r="Y39" i="5"/>
  <c r="X39" i="5"/>
  <c r="S39" i="5"/>
  <c r="R39" i="5"/>
  <c r="Q39" i="5"/>
  <c r="P39" i="5"/>
  <c r="M39" i="5"/>
  <c r="L39" i="5"/>
  <c r="K39" i="5"/>
  <c r="J39" i="5"/>
  <c r="H39" i="5"/>
  <c r="G39" i="5"/>
  <c r="F39" i="5"/>
  <c r="E39" i="5"/>
  <c r="D39" i="5"/>
  <c r="C39" i="5"/>
  <c r="B39" i="5"/>
  <c r="Y38" i="5"/>
  <c r="X38" i="5"/>
  <c r="S38" i="5"/>
  <c r="R38" i="5"/>
  <c r="Q38" i="5"/>
  <c r="P38" i="5"/>
  <c r="M38" i="5"/>
  <c r="L38" i="5"/>
  <c r="K38" i="5"/>
  <c r="J38" i="5"/>
  <c r="H38" i="5"/>
  <c r="G38" i="5"/>
  <c r="F38" i="5"/>
  <c r="E38" i="5"/>
  <c r="D38" i="5"/>
  <c r="C38" i="5"/>
  <c r="B38" i="5"/>
  <c r="Y37" i="5"/>
  <c r="X37" i="5"/>
  <c r="S37" i="5"/>
  <c r="R37" i="5"/>
  <c r="Q37" i="5"/>
  <c r="P37" i="5"/>
  <c r="M37" i="5"/>
  <c r="L37" i="5"/>
  <c r="K37" i="5"/>
  <c r="J37" i="5"/>
  <c r="H37" i="5"/>
  <c r="G37" i="5"/>
  <c r="F37" i="5"/>
  <c r="E37" i="5"/>
  <c r="D37" i="5"/>
  <c r="C37" i="5"/>
  <c r="B37" i="5"/>
  <c r="Y36" i="5"/>
  <c r="X36" i="5"/>
  <c r="S36" i="5"/>
  <c r="R36" i="5"/>
  <c r="Q36" i="5"/>
  <c r="P36" i="5"/>
  <c r="M36" i="5"/>
  <c r="L36" i="5"/>
  <c r="K36" i="5"/>
  <c r="J36" i="5"/>
  <c r="H36" i="5"/>
  <c r="G36" i="5"/>
  <c r="F36" i="5"/>
  <c r="E36" i="5"/>
  <c r="D36" i="5"/>
  <c r="C36" i="5"/>
  <c r="B36" i="5"/>
  <c r="A36" i="5"/>
  <c r="Y35" i="5"/>
  <c r="X35" i="5"/>
  <c r="S35" i="5"/>
  <c r="R35" i="5"/>
  <c r="Q35" i="5"/>
  <c r="P35" i="5"/>
  <c r="L35" i="5"/>
  <c r="K35" i="5"/>
  <c r="J35" i="5"/>
  <c r="G35" i="5"/>
  <c r="F35" i="5"/>
  <c r="E35" i="5"/>
  <c r="D35" i="5"/>
  <c r="C35" i="5"/>
  <c r="B35" i="5"/>
  <c r="Y34" i="5"/>
  <c r="X34" i="5"/>
  <c r="S34" i="5"/>
  <c r="R34" i="5"/>
  <c r="Q34" i="5"/>
  <c r="P34" i="5"/>
  <c r="M34" i="5"/>
  <c r="L34" i="5"/>
  <c r="K34" i="5"/>
  <c r="J34" i="5"/>
  <c r="H34" i="5"/>
  <c r="G34" i="5"/>
  <c r="F34" i="5"/>
  <c r="E34" i="5"/>
  <c r="D34" i="5"/>
  <c r="C34" i="5"/>
  <c r="B34" i="5"/>
  <c r="Y33" i="5"/>
  <c r="X33" i="5"/>
  <c r="S33" i="5"/>
  <c r="R33" i="5"/>
  <c r="Q33" i="5"/>
  <c r="P33" i="5"/>
  <c r="M33" i="5"/>
  <c r="L33" i="5"/>
  <c r="K33" i="5"/>
  <c r="J33" i="5"/>
  <c r="H33" i="5"/>
  <c r="G33" i="5"/>
  <c r="F33" i="5"/>
  <c r="E33" i="5"/>
  <c r="D33" i="5"/>
  <c r="C33" i="5"/>
  <c r="B33" i="5"/>
  <c r="Y32" i="5"/>
  <c r="X32" i="5"/>
  <c r="S32" i="5"/>
  <c r="R32" i="5"/>
  <c r="Q32" i="5"/>
  <c r="P32" i="5"/>
  <c r="M32" i="5"/>
  <c r="L32" i="5"/>
  <c r="K32" i="5"/>
  <c r="J32" i="5"/>
  <c r="H32" i="5"/>
  <c r="G32" i="5"/>
  <c r="F32" i="5"/>
  <c r="E32" i="5"/>
  <c r="D32" i="5"/>
  <c r="C32" i="5"/>
  <c r="B32" i="5"/>
  <c r="Y31" i="5"/>
  <c r="X31" i="5"/>
  <c r="S31" i="5"/>
  <c r="R31" i="5"/>
  <c r="Q31" i="5"/>
  <c r="P31" i="5"/>
  <c r="M31" i="5"/>
  <c r="L31" i="5"/>
  <c r="K31" i="5"/>
  <c r="J31" i="5"/>
  <c r="H31" i="5"/>
  <c r="G31" i="5"/>
  <c r="F31" i="5"/>
  <c r="E31" i="5"/>
  <c r="D31" i="5"/>
  <c r="C31" i="5"/>
  <c r="B31" i="5"/>
  <c r="Y30" i="5"/>
  <c r="X30" i="5"/>
  <c r="S30" i="5"/>
  <c r="R30" i="5"/>
  <c r="Q30" i="5"/>
  <c r="P30" i="5"/>
  <c r="M30" i="5"/>
  <c r="L30" i="5"/>
  <c r="K30" i="5"/>
  <c r="J30" i="5"/>
  <c r="H30" i="5"/>
  <c r="G30" i="5"/>
  <c r="F30" i="5"/>
  <c r="E30" i="5"/>
  <c r="D30" i="5"/>
  <c r="C30" i="5"/>
  <c r="B30" i="5"/>
  <c r="Y29" i="5"/>
  <c r="X29" i="5"/>
  <c r="S29" i="5"/>
  <c r="R29" i="5"/>
  <c r="Q29" i="5"/>
  <c r="P29" i="5"/>
  <c r="L29" i="5"/>
  <c r="K29" i="5"/>
  <c r="J29" i="5"/>
  <c r="G29" i="5"/>
  <c r="F29" i="5"/>
  <c r="E29" i="5"/>
  <c r="D29" i="5"/>
  <c r="C29" i="5"/>
  <c r="B29" i="5"/>
  <c r="A29" i="5"/>
  <c r="Y28" i="5"/>
  <c r="X28" i="5"/>
  <c r="S28" i="5"/>
  <c r="R28" i="5"/>
  <c r="Q28" i="5"/>
  <c r="P28" i="5"/>
  <c r="L28" i="5"/>
  <c r="K28" i="5"/>
  <c r="J28" i="5"/>
  <c r="G28" i="5"/>
  <c r="F28" i="5"/>
  <c r="E28" i="5"/>
  <c r="D28" i="5"/>
  <c r="C28" i="5"/>
  <c r="B28" i="5"/>
  <c r="Y27" i="5"/>
  <c r="X27" i="5"/>
  <c r="S27" i="5"/>
  <c r="R27" i="5"/>
  <c r="Q27" i="5"/>
  <c r="P27" i="5"/>
  <c r="M27" i="5"/>
  <c r="L27" i="5"/>
  <c r="K27" i="5"/>
  <c r="J27" i="5"/>
  <c r="H27" i="5"/>
  <c r="G27" i="5"/>
  <c r="F27" i="5"/>
  <c r="E27" i="5"/>
  <c r="D27" i="5"/>
  <c r="C27" i="5"/>
  <c r="B27" i="5"/>
  <c r="Y26" i="5"/>
  <c r="X26" i="5"/>
  <c r="S26" i="5"/>
  <c r="R26" i="5"/>
  <c r="Q26" i="5"/>
  <c r="P26" i="5"/>
  <c r="M26" i="5"/>
  <c r="L26" i="5"/>
  <c r="K26" i="5"/>
  <c r="J26" i="5"/>
  <c r="H26" i="5"/>
  <c r="G26" i="5"/>
  <c r="F26" i="5"/>
  <c r="E26" i="5"/>
  <c r="D26" i="5"/>
  <c r="C26" i="5"/>
  <c r="B26" i="5"/>
  <c r="Y25" i="5"/>
  <c r="X25" i="5"/>
  <c r="S25" i="5"/>
  <c r="R25" i="5"/>
  <c r="Q25" i="5"/>
  <c r="P25" i="5"/>
  <c r="M25" i="5"/>
  <c r="L25" i="5"/>
  <c r="K25" i="5"/>
  <c r="J25" i="5"/>
  <c r="H25" i="5"/>
  <c r="G25" i="5"/>
  <c r="F25" i="5"/>
  <c r="E25" i="5"/>
  <c r="D25" i="5"/>
  <c r="C25" i="5"/>
  <c r="B25" i="5"/>
  <c r="Y24" i="5"/>
  <c r="X24" i="5"/>
  <c r="S24" i="5"/>
  <c r="R24" i="5"/>
  <c r="Q24" i="5"/>
  <c r="P24" i="5"/>
  <c r="M24" i="5"/>
  <c r="L24" i="5"/>
  <c r="K24" i="5"/>
  <c r="J24" i="5"/>
  <c r="H24" i="5"/>
  <c r="G24" i="5"/>
  <c r="F24" i="5"/>
  <c r="E24" i="5"/>
  <c r="D24" i="5"/>
  <c r="C24" i="5"/>
  <c r="B24" i="5"/>
  <c r="Y23" i="5"/>
  <c r="X23" i="5"/>
  <c r="S23" i="5"/>
  <c r="R23" i="5"/>
  <c r="Q23" i="5"/>
  <c r="P23" i="5"/>
  <c r="M23" i="5"/>
  <c r="L23" i="5"/>
  <c r="K23" i="5"/>
  <c r="J23" i="5"/>
  <c r="H23" i="5"/>
  <c r="G23" i="5"/>
  <c r="D23" i="5"/>
  <c r="O23" i="5"/>
  <c r="T23" i="5"/>
  <c r="V23" i="5"/>
  <c r="E23" i="5"/>
  <c r="F23" i="5"/>
  <c r="M17" i="4"/>
  <c r="I23" i="5"/>
  <c r="N23" i="5"/>
  <c r="C23" i="5"/>
  <c r="B23" i="5"/>
  <c r="Y22" i="5"/>
  <c r="X22" i="5"/>
  <c r="S22" i="5"/>
  <c r="R22" i="5"/>
  <c r="Q22" i="5"/>
  <c r="P22" i="5"/>
  <c r="N22" i="5"/>
  <c r="M22" i="5"/>
  <c r="L22" i="5"/>
  <c r="K22" i="5"/>
  <c r="J22" i="5"/>
  <c r="I22" i="5"/>
  <c r="H22" i="5"/>
  <c r="G22" i="5"/>
  <c r="F22" i="5"/>
  <c r="D22" i="5"/>
  <c r="E22" i="5"/>
  <c r="O22" i="5"/>
  <c r="T22" i="5"/>
  <c r="C22" i="5"/>
  <c r="B22" i="5"/>
  <c r="A22" i="5"/>
  <c r="Y21" i="5"/>
  <c r="X21" i="5"/>
  <c r="S21" i="5"/>
  <c r="R21" i="5"/>
  <c r="Q21" i="5"/>
  <c r="P21" i="5"/>
  <c r="N21" i="5"/>
  <c r="M21" i="5"/>
  <c r="L21" i="5"/>
  <c r="K21" i="5"/>
  <c r="J21" i="5"/>
  <c r="I21" i="5"/>
  <c r="H21" i="5"/>
  <c r="G21" i="5"/>
  <c r="F21" i="5"/>
  <c r="D21" i="5"/>
  <c r="O21" i="5"/>
  <c r="T21" i="5"/>
  <c r="E21" i="5"/>
  <c r="C21" i="5"/>
  <c r="B21" i="5"/>
  <c r="Y20" i="5"/>
  <c r="X20" i="5"/>
  <c r="S20" i="5"/>
  <c r="R20" i="5"/>
  <c r="Q20" i="5"/>
  <c r="P20" i="5"/>
  <c r="N20" i="5"/>
  <c r="M20" i="5"/>
  <c r="L20" i="5"/>
  <c r="K20" i="5"/>
  <c r="J20" i="5"/>
  <c r="I20" i="5"/>
  <c r="H20" i="5"/>
  <c r="G20" i="5"/>
  <c r="F20" i="5"/>
  <c r="E20" i="5"/>
  <c r="D20" i="5"/>
  <c r="C20" i="5"/>
  <c r="B20" i="5"/>
  <c r="Y19" i="5"/>
  <c r="X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Y18" i="5"/>
  <c r="X18" i="5"/>
  <c r="S18" i="5"/>
  <c r="R18" i="5"/>
  <c r="Q18" i="5"/>
  <c r="P18" i="5"/>
  <c r="N18" i="5"/>
  <c r="M18" i="5"/>
  <c r="L18" i="5"/>
  <c r="K18" i="5"/>
  <c r="J18" i="5"/>
  <c r="I18" i="5"/>
  <c r="H18" i="5"/>
  <c r="G18" i="5"/>
  <c r="D18" i="5"/>
  <c r="E18" i="5"/>
  <c r="F18" i="5"/>
  <c r="O18" i="5"/>
  <c r="T18" i="5"/>
  <c r="C18" i="5"/>
  <c r="B18" i="5"/>
  <c r="Y17" i="5"/>
  <c r="X17" i="5"/>
  <c r="R17" i="5"/>
  <c r="Q17" i="5"/>
  <c r="P17" i="5"/>
  <c r="C17" i="5"/>
  <c r="B17" i="5"/>
  <c r="Y16" i="5"/>
  <c r="X16" i="5"/>
  <c r="S16" i="5"/>
  <c r="R16" i="5"/>
  <c r="Q16" i="5"/>
  <c r="P16" i="5"/>
  <c r="N16" i="5"/>
  <c r="M16" i="5"/>
  <c r="L16" i="5"/>
  <c r="K16" i="5"/>
  <c r="J16" i="5"/>
  <c r="I16" i="5"/>
  <c r="H16" i="5"/>
  <c r="G16" i="5"/>
  <c r="F16" i="5"/>
  <c r="E16" i="5"/>
  <c r="D16" i="5"/>
  <c r="O16" i="5"/>
  <c r="T16" i="5"/>
  <c r="U16" i="5"/>
  <c r="W16" i="5"/>
  <c r="C16" i="5"/>
  <c r="B16" i="5"/>
  <c r="Y15" i="5"/>
  <c r="X15" i="5"/>
  <c r="S15" i="5"/>
  <c r="R15" i="5"/>
  <c r="Q15" i="5"/>
  <c r="P15" i="5"/>
  <c r="N15" i="5"/>
  <c r="M15" i="5"/>
  <c r="L15" i="5"/>
  <c r="K15" i="5"/>
  <c r="J15" i="5"/>
  <c r="I15" i="5"/>
  <c r="H15" i="5"/>
  <c r="G15" i="5"/>
  <c r="F15" i="5"/>
  <c r="E15" i="5"/>
  <c r="D15" i="5"/>
  <c r="O15" i="5"/>
  <c r="T15" i="5"/>
  <c r="C15" i="5"/>
  <c r="B15" i="5"/>
  <c r="A15" i="5"/>
  <c r="Y14" i="5"/>
  <c r="X14" i="5"/>
  <c r="S14" i="5"/>
  <c r="R14" i="5"/>
  <c r="Q14" i="5"/>
  <c r="P14" i="5"/>
  <c r="N14" i="5"/>
  <c r="M14" i="5"/>
  <c r="L14" i="5"/>
  <c r="K14" i="5"/>
  <c r="J14" i="5"/>
  <c r="I14" i="5"/>
  <c r="H14" i="5"/>
  <c r="G14" i="5"/>
  <c r="F14" i="5"/>
  <c r="E14" i="5"/>
  <c r="D14" i="5"/>
  <c r="O14" i="5"/>
  <c r="T14" i="5"/>
  <c r="C14" i="5"/>
  <c r="B14" i="5"/>
  <c r="Y13" i="5"/>
  <c r="X13" i="5"/>
  <c r="S13" i="5"/>
  <c r="R13" i="5"/>
  <c r="Q13" i="5"/>
  <c r="P13" i="5"/>
  <c r="N13" i="5"/>
  <c r="M13" i="5"/>
  <c r="L13" i="5"/>
  <c r="K13" i="5"/>
  <c r="J13" i="5"/>
  <c r="I13" i="5"/>
  <c r="H13" i="5"/>
  <c r="G13" i="5"/>
  <c r="F13" i="5"/>
  <c r="D13" i="5"/>
  <c r="O13" i="5"/>
  <c r="T13" i="5"/>
  <c r="E13" i="5"/>
  <c r="C13" i="5"/>
  <c r="B13" i="5"/>
  <c r="Y12" i="5"/>
  <c r="X12" i="5"/>
  <c r="S12" i="5"/>
  <c r="R12" i="5"/>
  <c r="Q12" i="5"/>
  <c r="P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Y11" i="5"/>
  <c r="X11" i="5"/>
  <c r="S11" i="5"/>
  <c r="R11" i="5"/>
  <c r="P11" i="5"/>
  <c r="C11" i="5"/>
  <c r="B11" i="5"/>
  <c r="Y10" i="5"/>
  <c r="X10" i="5"/>
  <c r="R10" i="5"/>
  <c r="Q10" i="5"/>
  <c r="P10" i="5"/>
  <c r="C10" i="5"/>
  <c r="B10" i="5"/>
  <c r="Y9" i="5"/>
  <c r="X9" i="5"/>
  <c r="S9" i="5"/>
  <c r="Q9" i="5"/>
  <c r="P9" i="5"/>
  <c r="C9" i="5"/>
  <c r="B9" i="5"/>
  <c r="Y8" i="5"/>
  <c r="X8" i="5"/>
  <c r="S8" i="5"/>
  <c r="R8" i="5"/>
  <c r="Q8" i="5"/>
  <c r="P8" i="5"/>
  <c r="N8" i="5"/>
  <c r="M8" i="5"/>
  <c r="L8" i="5"/>
  <c r="K8" i="5"/>
  <c r="J8" i="5"/>
  <c r="I8" i="5"/>
  <c r="H8" i="5"/>
  <c r="G8" i="5"/>
  <c r="F8" i="5"/>
  <c r="O8" i="5"/>
  <c r="T8" i="5"/>
  <c r="U8" i="5"/>
  <c r="W8" i="5"/>
  <c r="E8" i="5"/>
  <c r="D8" i="5"/>
  <c r="C8" i="5"/>
  <c r="B8" i="5"/>
  <c r="A8" i="5"/>
  <c r="O20" i="5"/>
  <c r="T20" i="5"/>
  <c r="U20" i="5"/>
  <c r="W20" i="5"/>
  <c r="O19" i="5"/>
  <c r="T19" i="5"/>
  <c r="O12" i="5"/>
  <c r="T12" i="5"/>
  <c r="U12" i="5"/>
  <c r="W12" i="5"/>
  <c r="M46" i="4"/>
  <c r="I52" i="5"/>
  <c r="M52" i="5"/>
  <c r="M53" i="4"/>
  <c r="I59" i="5"/>
  <c r="M59" i="5"/>
  <c r="M39" i="4"/>
  <c r="I45" i="5"/>
  <c r="M45" i="5"/>
  <c r="L57" i="4"/>
  <c r="M57" i="4"/>
  <c r="M56" i="4"/>
  <c r="I62" i="5"/>
  <c r="N62" i="5"/>
  <c r="H62" i="5"/>
  <c r="M62" i="5"/>
  <c r="O62" i="5"/>
  <c r="T62" i="5"/>
  <c r="M55" i="4"/>
  <c r="N61" i="5"/>
  <c r="M54" i="4"/>
  <c r="I60" i="5"/>
  <c r="H60" i="5"/>
  <c r="M60" i="5"/>
  <c r="N60" i="5"/>
  <c r="M52" i="4"/>
  <c r="I58" i="5"/>
  <c r="O58" i="5"/>
  <c r="T58" i="5"/>
  <c r="H58" i="5"/>
  <c r="M58" i="5"/>
  <c r="N58" i="5"/>
  <c r="M51" i="4"/>
  <c r="I57" i="5"/>
  <c r="N57" i="5"/>
  <c r="M57" i="5"/>
  <c r="L50" i="4"/>
  <c r="M56" i="5"/>
  <c r="M50" i="4"/>
  <c r="N56" i="5"/>
  <c r="M49" i="4"/>
  <c r="N55" i="5"/>
  <c r="M55" i="5"/>
  <c r="M48" i="4"/>
  <c r="N54" i="5"/>
  <c r="M47" i="4"/>
  <c r="I53" i="5"/>
  <c r="M53" i="5"/>
  <c r="M45" i="4"/>
  <c r="I51" i="5"/>
  <c r="N51" i="5"/>
  <c r="M51" i="5"/>
  <c r="M44" i="4"/>
  <c r="I50" i="5"/>
  <c r="M50" i="5"/>
  <c r="L43" i="4"/>
  <c r="H49" i="5"/>
  <c r="M42" i="4"/>
  <c r="I48" i="5"/>
  <c r="H48" i="5"/>
  <c r="M48" i="5"/>
  <c r="M41" i="4"/>
  <c r="N47" i="5"/>
  <c r="M40" i="4"/>
  <c r="N46" i="5"/>
  <c r="H46" i="5"/>
  <c r="O46" i="5"/>
  <c r="T46" i="5"/>
  <c r="V46" i="5"/>
  <c r="I46" i="5"/>
  <c r="M46" i="5"/>
  <c r="M38" i="4"/>
  <c r="I44" i="5"/>
  <c r="N44" i="5"/>
  <c r="H44" i="5"/>
  <c r="M44" i="5"/>
  <c r="O44" i="5"/>
  <c r="T44" i="5"/>
  <c r="M37" i="4"/>
  <c r="N43" i="5"/>
  <c r="M43" i="5"/>
  <c r="I43" i="5"/>
  <c r="L36" i="4"/>
  <c r="M36" i="4"/>
  <c r="N42" i="5"/>
  <c r="M42" i="5"/>
  <c r="M35" i="4"/>
  <c r="N41" i="5"/>
  <c r="M34" i="4"/>
  <c r="I40" i="5"/>
  <c r="M33" i="4"/>
  <c r="N39" i="5"/>
  <c r="O39" i="5"/>
  <c r="T39" i="5"/>
  <c r="M32" i="4"/>
  <c r="N38" i="5"/>
  <c r="M31" i="4"/>
  <c r="N37" i="5"/>
  <c r="O37" i="5"/>
  <c r="T37" i="5"/>
  <c r="M30" i="4"/>
  <c r="N36" i="5"/>
  <c r="L29" i="4"/>
  <c r="M29" i="4"/>
  <c r="I35" i="5"/>
  <c r="N35" i="5"/>
  <c r="M35" i="5"/>
  <c r="M28" i="4"/>
  <c r="N34" i="5"/>
  <c r="M27" i="4"/>
  <c r="M26" i="4"/>
  <c r="N32" i="5"/>
  <c r="M25" i="4"/>
  <c r="M24" i="4"/>
  <c r="N30" i="5"/>
  <c r="L23" i="4"/>
  <c r="L22" i="4"/>
  <c r="H28" i="5"/>
  <c r="M28" i="5"/>
  <c r="M21" i="4"/>
  <c r="M20" i="4"/>
  <c r="I26" i="5"/>
  <c r="M19" i="4"/>
  <c r="I25" i="5"/>
  <c r="O25" i="5"/>
  <c r="T25" i="5"/>
  <c r="V25" i="5"/>
  <c r="N25" i="5"/>
  <c r="M18" i="4"/>
  <c r="N24" i="5"/>
  <c r="I61" i="5"/>
  <c r="O61" i="5"/>
  <c r="T61" i="5"/>
  <c r="H59" i="5"/>
  <c r="H57" i="5"/>
  <c r="O57" i="5"/>
  <c r="T57" i="5"/>
  <c r="H56" i="5"/>
  <c r="H55" i="5"/>
  <c r="H53" i="5"/>
  <c r="H52" i="5"/>
  <c r="H51" i="5"/>
  <c r="O51" i="5"/>
  <c r="T51" i="5"/>
  <c r="V51" i="5"/>
  <c r="H50" i="5"/>
  <c r="H45" i="5"/>
  <c r="O45" i="5"/>
  <c r="T45" i="5"/>
  <c r="U45" i="5"/>
  <c r="W45" i="5"/>
  <c r="H43" i="5"/>
  <c r="H42" i="5"/>
  <c r="I41" i="5"/>
  <c r="O41" i="5"/>
  <c r="T41" i="5"/>
  <c r="I39" i="5"/>
  <c r="I37" i="5"/>
  <c r="H35" i="5"/>
  <c r="O35" i="5"/>
  <c r="T35" i="5"/>
  <c r="I34" i="5"/>
  <c r="O34" i="5"/>
  <c r="T34" i="5"/>
  <c r="V34" i="5"/>
  <c r="I32" i="5"/>
  <c r="O32" i="5"/>
  <c r="T32" i="5"/>
  <c r="I30" i="5"/>
  <c r="O30" i="5"/>
  <c r="T30" i="5"/>
  <c r="H29" i="5"/>
  <c r="I24" i="5"/>
  <c r="O24" i="5"/>
  <c r="T24" i="5"/>
  <c r="U23" i="5"/>
  <c r="W23" i="5"/>
  <c r="U9" i="9"/>
  <c r="W9" i="9"/>
  <c r="V11" i="9"/>
  <c r="V44" i="9"/>
  <c r="U44" i="9"/>
  <c r="W44" i="9"/>
  <c r="U8" i="9"/>
  <c r="W8" i="9"/>
  <c r="U12" i="9"/>
  <c r="W12" i="9"/>
  <c r="U14" i="9"/>
  <c r="W14" i="9"/>
  <c r="U45" i="9"/>
  <c r="W45" i="9"/>
  <c r="V20" i="9"/>
  <c r="U20" i="9"/>
  <c r="W20" i="9"/>
  <c r="V28" i="9"/>
  <c r="U28" i="9"/>
  <c r="W28" i="9"/>
  <c r="V60" i="9"/>
  <c r="U60" i="9"/>
  <c r="W60" i="9"/>
  <c r="U19" i="9"/>
  <c r="W19" i="9"/>
  <c r="V31" i="9"/>
  <c r="V59" i="9"/>
  <c r="U59" i="9"/>
  <c r="W59" i="9"/>
  <c r="U18" i="9"/>
  <c r="W18" i="9"/>
  <c r="V30" i="9"/>
  <c r="U30" i="9"/>
  <c r="W30" i="9"/>
  <c r="V58" i="9"/>
  <c r="U58" i="9"/>
  <c r="W58" i="9"/>
  <c r="V62" i="9"/>
  <c r="U62" i="9"/>
  <c r="W62" i="9"/>
  <c r="V16" i="9"/>
  <c r="V56" i="9"/>
  <c r="U56" i="9"/>
  <c r="W56" i="9"/>
  <c r="V17" i="9"/>
  <c r="U17" i="9"/>
  <c r="W17" i="9"/>
  <c r="V21" i="9"/>
  <c r="U21" i="9"/>
  <c r="W21" i="9"/>
  <c r="V25" i="9"/>
  <c r="U25" i="9"/>
  <c r="W25" i="9"/>
  <c r="V57" i="9"/>
  <c r="U57" i="9"/>
  <c r="W57" i="9"/>
  <c r="V61" i="9"/>
  <c r="U61" i="9"/>
  <c r="W61" i="9"/>
  <c r="U64" i="9"/>
  <c r="W64" i="9"/>
  <c r="V64" i="9"/>
  <c r="U68" i="9"/>
  <c r="W68" i="9"/>
  <c r="V68" i="9"/>
  <c r="V49" i="9"/>
  <c r="U49" i="9"/>
  <c r="W49" i="9"/>
  <c r="V50" i="9"/>
  <c r="U50" i="9"/>
  <c r="W50" i="9"/>
  <c r="V53" i="9"/>
  <c r="U53" i="9"/>
  <c r="W53" i="9"/>
  <c r="V54" i="9"/>
  <c r="U54" i="9"/>
  <c r="W54" i="9"/>
  <c r="V63" i="9"/>
  <c r="U63" i="9"/>
  <c r="W63" i="9"/>
  <c r="U67" i="9"/>
  <c r="W67" i="9"/>
  <c r="V67" i="9"/>
  <c r="T46" i="9"/>
  <c r="U66" i="9"/>
  <c r="W66" i="9"/>
  <c r="V66" i="9"/>
  <c r="V33" i="9"/>
  <c r="V34" i="9"/>
  <c r="V37" i="9"/>
  <c r="V38" i="9"/>
  <c r="U69" i="9"/>
  <c r="W69" i="9"/>
  <c r="V69" i="9"/>
  <c r="V12" i="5"/>
  <c r="V16" i="5"/>
  <c r="V27" i="2"/>
  <c r="U27" i="2"/>
  <c r="W27" i="2"/>
  <c r="V8" i="5"/>
  <c r="U19" i="5"/>
  <c r="W19" i="5"/>
  <c r="V19" i="5"/>
  <c r="V14" i="5"/>
  <c r="U14" i="5"/>
  <c r="W14" i="5"/>
  <c r="N70" i="2"/>
  <c r="O70" i="2"/>
  <c r="T70" i="2"/>
  <c r="U70" i="2"/>
  <c r="W70" i="2"/>
  <c r="N45" i="5"/>
  <c r="U13" i="5"/>
  <c r="W13" i="5"/>
  <c r="V13" i="5"/>
  <c r="V49" i="2"/>
  <c r="U49" i="2"/>
  <c r="W49" i="2"/>
  <c r="I55" i="5"/>
  <c r="O55" i="5"/>
  <c r="T55" i="5"/>
  <c r="I42" i="5"/>
  <c r="V15" i="5"/>
  <c r="U15" i="5"/>
  <c r="W15" i="5"/>
  <c r="V18" i="5"/>
  <c r="U18" i="5"/>
  <c r="W18" i="5"/>
  <c r="V21" i="5"/>
  <c r="U21" i="5"/>
  <c r="W21" i="5"/>
  <c r="V22" i="5"/>
  <c r="U22" i="5"/>
  <c r="W22" i="5"/>
  <c r="O43" i="5"/>
  <c r="T43" i="5"/>
  <c r="U51" i="5"/>
  <c r="W51" i="5"/>
  <c r="N63" i="5"/>
  <c r="I63" i="5"/>
  <c r="O10" i="5"/>
  <c r="T10" i="5"/>
  <c r="U10" i="5"/>
  <c r="V61" i="2"/>
  <c r="U61" i="2"/>
  <c r="W61" i="2"/>
  <c r="N35" i="2"/>
  <c r="I35" i="2"/>
  <c r="O35" i="2"/>
  <c r="T35" i="2"/>
  <c r="U35" i="2"/>
  <c r="W35" i="2"/>
  <c r="O32" i="2"/>
  <c r="T32" i="2"/>
  <c r="V32" i="2"/>
  <c r="O30" i="2"/>
  <c r="T30" i="2"/>
  <c r="O28" i="2"/>
  <c r="T28" i="2"/>
  <c r="O26" i="2"/>
  <c r="T26" i="2"/>
  <c r="U22" i="2"/>
  <c r="W22" i="2"/>
  <c r="V22" i="2"/>
  <c r="U21" i="2"/>
  <c r="W21" i="2"/>
  <c r="V21" i="2"/>
  <c r="U20" i="2"/>
  <c r="W20" i="2"/>
  <c r="V20" i="2"/>
  <c r="V18" i="2"/>
  <c r="U18" i="2"/>
  <c r="W18" i="2"/>
  <c r="V11" i="2"/>
  <c r="U11" i="2"/>
  <c r="W11" i="2"/>
  <c r="I52" i="2"/>
  <c r="N52" i="2"/>
  <c r="O52" i="2"/>
  <c r="T52" i="2"/>
  <c r="O42" i="2"/>
  <c r="T42" i="2"/>
  <c r="V42" i="2"/>
  <c r="I54" i="5"/>
  <c r="O54" i="5"/>
  <c r="T54" i="5"/>
  <c r="U54" i="5"/>
  <c r="W54" i="5"/>
  <c r="N59" i="5"/>
  <c r="O59" i="5"/>
  <c r="T59" i="5"/>
  <c r="V59" i="5"/>
  <c r="V68" i="2"/>
  <c r="U68" i="2"/>
  <c r="W68" i="2"/>
  <c r="V59" i="2"/>
  <c r="U59" i="2"/>
  <c r="W59" i="2"/>
  <c r="V51" i="2"/>
  <c r="I25" i="2"/>
  <c r="N25" i="2"/>
  <c r="N47" i="2"/>
  <c r="I47" i="2"/>
  <c r="N50" i="2"/>
  <c r="I50" i="2"/>
  <c r="U8" i="2"/>
  <c r="W8" i="2"/>
  <c r="V8" i="2"/>
  <c r="H33" i="2"/>
  <c r="V23" i="2"/>
  <c r="U23" i="2"/>
  <c r="W23" i="2"/>
  <c r="U16" i="2"/>
  <c r="W16" i="2"/>
  <c r="V16" i="2"/>
  <c r="V13" i="2"/>
  <c r="U13" i="2"/>
  <c r="W13" i="2"/>
  <c r="O65" i="2"/>
  <c r="T65" i="2"/>
  <c r="V65" i="2"/>
  <c r="O60" i="2"/>
  <c r="T60" i="2"/>
  <c r="U60" i="2"/>
  <c r="W60" i="2"/>
  <c r="I38" i="5"/>
  <c r="O38" i="5"/>
  <c r="T38" i="5"/>
  <c r="U38" i="5"/>
  <c r="M63" i="5"/>
  <c r="N52" i="5"/>
  <c r="O52" i="5"/>
  <c r="T52" i="5"/>
  <c r="V52" i="5"/>
  <c r="V17" i="5"/>
  <c r="V20" i="5"/>
  <c r="U48" i="2"/>
  <c r="W48" i="2"/>
  <c r="O39" i="2"/>
  <c r="T39" i="2"/>
  <c r="V39" i="2"/>
  <c r="I64" i="2"/>
  <c r="M64" i="2"/>
  <c r="N64" i="2"/>
  <c r="H64" i="2"/>
  <c r="I36" i="5"/>
  <c r="O36" i="5"/>
  <c r="T36" i="5"/>
  <c r="V36" i="5"/>
  <c r="I56" i="5"/>
  <c r="O56" i="5"/>
  <c r="T56" i="5"/>
  <c r="U56" i="5"/>
  <c r="H63" i="5"/>
  <c r="O63" i="5"/>
  <c r="T63" i="5"/>
  <c r="V63" i="5"/>
  <c r="O9" i="5"/>
  <c r="T9" i="5"/>
  <c r="U72" i="2"/>
  <c r="W72" i="2"/>
  <c r="O66" i="2"/>
  <c r="T66" i="2"/>
  <c r="V66" i="2"/>
  <c r="U57" i="2"/>
  <c r="W57" i="2"/>
  <c r="I38" i="2"/>
  <c r="O38" i="2"/>
  <c r="T38" i="2"/>
  <c r="U38" i="2"/>
  <c r="W38" i="2"/>
  <c r="N53" i="2"/>
  <c r="I53" i="2"/>
  <c r="O53" i="2"/>
  <c r="T53" i="2"/>
  <c r="N67" i="2"/>
  <c r="O67" i="2"/>
  <c r="T67" i="2"/>
  <c r="N58" i="2"/>
  <c r="O58" i="2"/>
  <c r="T58" i="2"/>
  <c r="T24" i="2"/>
  <c r="N30" i="7"/>
  <c r="I30" i="7"/>
  <c r="M40" i="6"/>
  <c r="M46" i="7"/>
  <c r="H46" i="7"/>
  <c r="M70" i="7"/>
  <c r="H70" i="7"/>
  <c r="M64" i="6"/>
  <c r="U12" i="7"/>
  <c r="W12" i="7"/>
  <c r="V12" i="7"/>
  <c r="V42" i="7"/>
  <c r="U42" i="7"/>
  <c r="W42" i="7"/>
  <c r="U40" i="7"/>
  <c r="W40" i="7"/>
  <c r="V40" i="7"/>
  <c r="V19" i="2"/>
  <c r="U9" i="2"/>
  <c r="W9" i="2"/>
  <c r="U8" i="7"/>
  <c r="W8" i="7"/>
  <c r="V8" i="7"/>
  <c r="U35" i="7"/>
  <c r="W35" i="7"/>
  <c r="V35" i="7"/>
  <c r="V38" i="7"/>
  <c r="U38" i="7"/>
  <c r="W38" i="7"/>
  <c r="G64" i="2"/>
  <c r="H47" i="2"/>
  <c r="I45" i="2"/>
  <c r="O45" i="2"/>
  <c r="T45" i="2"/>
  <c r="I43" i="2"/>
  <c r="O43" i="2"/>
  <c r="T43" i="2"/>
  <c r="U43" i="2"/>
  <c r="W43" i="2"/>
  <c r="I41" i="2"/>
  <c r="O41" i="2"/>
  <c r="T41" i="2"/>
  <c r="U41" i="2"/>
  <c r="W41" i="2"/>
  <c r="I37" i="2"/>
  <c r="O37" i="2"/>
  <c r="T37" i="2"/>
  <c r="U37" i="2"/>
  <c r="W37" i="2"/>
  <c r="H25" i="2"/>
  <c r="M56" i="2"/>
  <c r="H56" i="2"/>
  <c r="V11" i="7"/>
  <c r="U21" i="7"/>
  <c r="W21" i="7"/>
  <c r="V21" i="7"/>
  <c r="V41" i="7"/>
  <c r="V59" i="7"/>
  <c r="I28" i="7"/>
  <c r="O28" i="7"/>
  <c r="T28" i="7"/>
  <c r="U28" i="7"/>
  <c r="W28" i="7"/>
  <c r="N28" i="7"/>
  <c r="U12" i="2"/>
  <c r="W12" i="2"/>
  <c r="V10" i="2"/>
  <c r="U9" i="7"/>
  <c r="W9" i="7"/>
  <c r="U17" i="7"/>
  <c r="W17" i="7"/>
  <c r="V17" i="7"/>
  <c r="V25" i="7"/>
  <c r="V10" i="7"/>
  <c r="U10" i="7"/>
  <c r="W10" i="7"/>
  <c r="V14" i="7"/>
  <c r="U14" i="7"/>
  <c r="W14" i="7"/>
  <c r="V19" i="7"/>
  <c r="U19" i="7"/>
  <c r="W19" i="7"/>
  <c r="V24" i="7"/>
  <c r="U24" i="7"/>
  <c r="W24" i="7"/>
  <c r="N32" i="7"/>
  <c r="I32" i="7"/>
  <c r="O32" i="7"/>
  <c r="T32" i="7"/>
  <c r="U15" i="7"/>
  <c r="W15" i="7"/>
  <c r="V15" i="7"/>
  <c r="V23" i="7"/>
  <c r="U23" i="7"/>
  <c r="W23" i="7"/>
  <c r="N71" i="7"/>
  <c r="O71" i="7"/>
  <c r="T71" i="7"/>
  <c r="U71" i="7"/>
  <c r="W71" i="7"/>
  <c r="M30" i="7"/>
  <c r="H30" i="7"/>
  <c r="O30" i="7"/>
  <c r="T30" i="7"/>
  <c r="U30" i="7"/>
  <c r="M54" i="7"/>
  <c r="H54" i="7"/>
  <c r="M48" i="6"/>
  <c r="I54" i="7"/>
  <c r="U33" i="7"/>
  <c r="W33" i="7"/>
  <c r="N27" i="7"/>
  <c r="I27" i="7"/>
  <c r="O27" i="7"/>
  <c r="T27" i="7"/>
  <c r="N29" i="7"/>
  <c r="I29" i="7"/>
  <c r="O29" i="7"/>
  <c r="T29" i="7"/>
  <c r="U29" i="7"/>
  <c r="W29" i="7"/>
  <c r="N55" i="7"/>
  <c r="O55" i="7"/>
  <c r="T55" i="7"/>
  <c r="U55" i="7"/>
  <c r="W55" i="7"/>
  <c r="N58" i="7"/>
  <c r="I58" i="7"/>
  <c r="N37" i="7"/>
  <c r="I37" i="7"/>
  <c r="O37" i="7"/>
  <c r="T37" i="7"/>
  <c r="V37" i="7"/>
  <c r="I61" i="7"/>
  <c r="O61" i="7"/>
  <c r="T61" i="7"/>
  <c r="N61" i="7"/>
  <c r="N26" i="7"/>
  <c r="I26" i="7"/>
  <c r="O26" i="7"/>
  <c r="T26" i="7"/>
  <c r="I34" i="7"/>
  <c r="O34" i="7"/>
  <c r="T34" i="7"/>
  <c r="V34" i="7"/>
  <c r="U39" i="7"/>
  <c r="W39" i="7"/>
  <c r="V39" i="7"/>
  <c r="O31" i="7"/>
  <c r="T31" i="7"/>
  <c r="V31" i="7"/>
  <c r="N47" i="7"/>
  <c r="O47" i="7"/>
  <c r="T47" i="7"/>
  <c r="U47" i="7"/>
  <c r="W47" i="7"/>
  <c r="I36" i="7"/>
  <c r="O36" i="7"/>
  <c r="T36" i="7"/>
  <c r="I48" i="7"/>
  <c r="O48" i="7"/>
  <c r="T48" i="7"/>
  <c r="I49" i="7"/>
  <c r="O49" i="7"/>
  <c r="T49" i="7"/>
  <c r="U49" i="7"/>
  <c r="W49" i="7"/>
  <c r="I50" i="7"/>
  <c r="I51" i="7"/>
  <c r="I52" i="7"/>
  <c r="O52" i="7"/>
  <c r="T52" i="7"/>
  <c r="I53" i="7"/>
  <c r="O53" i="7"/>
  <c r="T53" i="7"/>
  <c r="V53" i="7"/>
  <c r="I57" i="7"/>
  <c r="O57" i="7"/>
  <c r="T57" i="7"/>
  <c r="U57" i="7"/>
  <c r="W57" i="7"/>
  <c r="I64" i="7"/>
  <c r="I65" i="7"/>
  <c r="I66" i="7"/>
  <c r="O66" i="7"/>
  <c r="T66" i="7"/>
  <c r="V66" i="7"/>
  <c r="I67" i="7"/>
  <c r="O67" i="7"/>
  <c r="T67" i="7"/>
  <c r="U67" i="7"/>
  <c r="W67" i="7"/>
  <c r="I68" i="7"/>
  <c r="O68" i="7"/>
  <c r="T68" i="7"/>
  <c r="I69" i="7"/>
  <c r="N63" i="7"/>
  <c r="O63" i="7"/>
  <c r="T63" i="7"/>
  <c r="U63" i="7"/>
  <c r="W63" i="7"/>
  <c r="V46" i="9"/>
  <c r="U46" i="9"/>
  <c r="W46" i="9"/>
  <c r="U52" i="5"/>
  <c r="W52" i="5"/>
  <c r="V38" i="2"/>
  <c r="U59" i="5"/>
  <c r="W59" i="5"/>
  <c r="V67" i="2"/>
  <c r="U67" i="2"/>
  <c r="W67" i="2"/>
  <c r="V28" i="7"/>
  <c r="N70" i="7"/>
  <c r="I70" i="7"/>
  <c r="U39" i="2"/>
  <c r="W39" i="2"/>
  <c r="N46" i="7"/>
  <c r="I46" i="7"/>
  <c r="O46" i="7"/>
  <c r="T46" i="7"/>
  <c r="U66" i="2"/>
  <c r="W66" i="2"/>
  <c r="V60" i="2"/>
  <c r="V26" i="2"/>
  <c r="U26" i="2"/>
  <c r="W26" i="2"/>
  <c r="W10" i="5"/>
  <c r="V70" i="2"/>
  <c r="U53" i="7"/>
  <c r="W53" i="7"/>
  <c r="V71" i="7"/>
  <c r="V43" i="2"/>
  <c r="V52" i="2"/>
  <c r="U52" i="2"/>
  <c r="W52" i="2"/>
  <c r="U32" i="2"/>
  <c r="W32" i="2"/>
  <c r="U34" i="7"/>
  <c r="W34" i="7"/>
  <c r="V55" i="7"/>
  <c r="U31" i="7"/>
  <c r="W31" i="7"/>
  <c r="V37" i="2"/>
  <c r="U65" i="2"/>
  <c r="W65" i="2"/>
  <c r="V54" i="5"/>
  <c r="V35" i="5"/>
  <c r="U35" i="5"/>
  <c r="W35" i="5"/>
  <c r="U66" i="7"/>
  <c r="W66" i="7"/>
  <c r="V24" i="2"/>
  <c r="U24" i="2"/>
  <c r="W24" i="2"/>
  <c r="W38" i="5"/>
  <c r="V38" i="5"/>
  <c r="W30" i="7"/>
  <c r="V30" i="7"/>
  <c r="O47" i="2"/>
  <c r="T47" i="2"/>
  <c r="W56" i="5"/>
  <c r="V56" i="5"/>
  <c r="N54" i="7"/>
  <c r="V41" i="2"/>
  <c r="O64" i="2"/>
  <c r="T64" i="2"/>
  <c r="U9" i="5"/>
  <c r="W9" i="5"/>
  <c r="V9" i="5"/>
  <c r="U36" i="5"/>
  <c r="W36" i="5"/>
  <c r="O50" i="2"/>
  <c r="T50" i="2"/>
  <c r="U42" i="2"/>
  <c r="W42" i="2"/>
  <c r="V30" i="2"/>
  <c r="U30" i="2"/>
  <c r="W30" i="2"/>
  <c r="U25" i="5"/>
  <c r="W25" i="5"/>
  <c r="O42" i="5"/>
  <c r="T42" i="5"/>
  <c r="V47" i="2"/>
  <c r="U47" i="2"/>
  <c r="W47" i="2"/>
  <c r="V50" i="2"/>
  <c r="U50" i="2"/>
  <c r="W50" i="2"/>
  <c r="V64" i="2"/>
  <c r="U64" i="2"/>
  <c r="W64" i="2"/>
  <c r="R27" i="12"/>
  <c r="R47" i="12"/>
  <c r="R67" i="12"/>
  <c r="R87" i="12"/>
  <c r="R11" i="12"/>
  <c r="R18" i="12"/>
  <c r="R10" i="12"/>
  <c r="R14" i="12"/>
  <c r="R26" i="12"/>
  <c r="R17" i="12"/>
  <c r="R9" i="12"/>
  <c r="R13" i="12"/>
  <c r="R20" i="12"/>
  <c r="R24" i="12"/>
  <c r="R25" i="12"/>
  <c r="R16" i="12"/>
  <c r="R12" i="12"/>
  <c r="V52" i="7"/>
  <c r="U52" i="7"/>
  <c r="W52" i="7"/>
  <c r="U26" i="7"/>
  <c r="W26" i="7"/>
  <c r="V26" i="7"/>
  <c r="V46" i="7"/>
  <c r="U46" i="7"/>
  <c r="W46" i="7"/>
  <c r="V68" i="7"/>
  <c r="U68" i="7"/>
  <c r="W68" i="7"/>
  <c r="V42" i="5"/>
  <c r="U42" i="5"/>
  <c r="W42" i="5"/>
  <c r="V36" i="7"/>
  <c r="U36" i="7"/>
  <c r="W36" i="7"/>
  <c r="V48" i="7"/>
  <c r="U48" i="7"/>
  <c r="W48" i="7"/>
  <c r="V61" i="7"/>
  <c r="U61" i="7"/>
  <c r="W61" i="7"/>
  <c r="V58" i="2"/>
  <c r="U58" i="2"/>
  <c r="W58" i="2"/>
  <c r="V28" i="2"/>
  <c r="U28" i="2"/>
  <c r="W28" i="2"/>
  <c r="V43" i="5"/>
  <c r="U43" i="5"/>
  <c r="W43" i="5"/>
  <c r="U61" i="5"/>
  <c r="W61" i="5"/>
  <c r="V61" i="5"/>
  <c r="U37" i="5"/>
  <c r="W37" i="5"/>
  <c r="V37" i="5"/>
  <c r="O40" i="5"/>
  <c r="T40" i="5"/>
  <c r="U58" i="5"/>
  <c r="W58" i="5"/>
  <c r="V58" i="5"/>
  <c r="U24" i="5"/>
  <c r="W24" i="5"/>
  <c r="V24" i="5"/>
  <c r="U32" i="5"/>
  <c r="W32" i="5"/>
  <c r="V32" i="5"/>
  <c r="V57" i="5"/>
  <c r="U57" i="5"/>
  <c r="W57" i="5"/>
  <c r="V44" i="5"/>
  <c r="U44" i="5"/>
  <c r="W44" i="5"/>
  <c r="V57" i="7"/>
  <c r="U63" i="5"/>
  <c r="W63" i="5"/>
  <c r="V29" i="7"/>
  <c r="V45" i="5"/>
  <c r="O70" i="7"/>
  <c r="T70" i="7"/>
  <c r="V49" i="7"/>
  <c r="V63" i="7"/>
  <c r="O54" i="7"/>
  <c r="T54" i="7"/>
  <c r="V32" i="7"/>
  <c r="U32" i="7"/>
  <c r="W32" i="7"/>
  <c r="V53" i="2"/>
  <c r="U53" i="2"/>
  <c r="W53" i="2"/>
  <c r="V41" i="5"/>
  <c r="U41" i="5"/>
  <c r="W41" i="5"/>
  <c r="V45" i="2"/>
  <c r="U45" i="2"/>
  <c r="W45" i="2"/>
  <c r="V67" i="7"/>
  <c r="U37" i="7"/>
  <c r="W37" i="7"/>
  <c r="V10" i="5"/>
  <c r="V35" i="2"/>
  <c r="V47" i="7"/>
  <c r="V27" i="7"/>
  <c r="U27" i="7"/>
  <c r="W27" i="7"/>
  <c r="V55" i="5"/>
  <c r="U55" i="5"/>
  <c r="W55" i="5"/>
  <c r="U30" i="5"/>
  <c r="W30" i="5"/>
  <c r="V30" i="5"/>
  <c r="U39" i="5"/>
  <c r="W39" i="5"/>
  <c r="V39" i="5"/>
  <c r="U62" i="5"/>
  <c r="W62" i="5"/>
  <c r="V62" i="5"/>
  <c r="I27" i="5"/>
  <c r="N27" i="5"/>
  <c r="M23" i="4"/>
  <c r="M29" i="5"/>
  <c r="N40" i="5"/>
  <c r="I47" i="5"/>
  <c r="O47" i="5"/>
  <c r="T47" i="5"/>
  <c r="N53" i="5"/>
  <c r="O53" i="5"/>
  <c r="T53" i="5"/>
  <c r="I71" i="2"/>
  <c r="N71" i="2"/>
  <c r="V14" i="2"/>
  <c r="U14" i="2"/>
  <c r="W14" i="2"/>
  <c r="V24" i="9"/>
  <c r="U24" i="9"/>
  <c r="W24" i="9"/>
  <c r="U10" i="9"/>
  <c r="W10" i="9"/>
  <c r="V10" i="9"/>
  <c r="N63" i="2"/>
  <c r="I63" i="2"/>
  <c r="O60" i="7"/>
  <c r="T60" i="7"/>
  <c r="U46" i="5"/>
  <c r="W46" i="5"/>
  <c r="N26" i="5"/>
  <c r="O26" i="5"/>
  <c r="T26" i="5"/>
  <c r="M22" i="4"/>
  <c r="N33" i="5"/>
  <c r="I33" i="5"/>
  <c r="N48" i="5"/>
  <c r="O48" i="5"/>
  <c r="T48" i="5"/>
  <c r="M49" i="5"/>
  <c r="N50" i="5"/>
  <c r="O50" i="5"/>
  <c r="T50" i="5"/>
  <c r="O60" i="5"/>
  <c r="T60" i="5"/>
  <c r="V69" i="2"/>
  <c r="U69" i="2"/>
  <c r="W69" i="2"/>
  <c r="N56" i="2"/>
  <c r="I56" i="2"/>
  <c r="O56" i="2"/>
  <c r="T56" i="2"/>
  <c r="V34" i="2"/>
  <c r="U34" i="2"/>
  <c r="W34" i="2"/>
  <c r="O36" i="2"/>
  <c r="T36" i="2"/>
  <c r="V22" i="9"/>
  <c r="U22" i="9"/>
  <c r="W22" i="9"/>
  <c r="V27" i="9"/>
  <c r="U27" i="9"/>
  <c r="W27" i="9"/>
  <c r="N32" i="9"/>
  <c r="I32" i="9"/>
  <c r="U34" i="5"/>
  <c r="W34" i="5"/>
  <c r="N31" i="5"/>
  <c r="I31" i="5"/>
  <c r="O31" i="5"/>
  <c r="T31" i="5"/>
  <c r="M43" i="4"/>
  <c r="U11" i="5"/>
  <c r="W11" i="5"/>
  <c r="V11" i="5"/>
  <c r="N31" i="2"/>
  <c r="I31" i="2"/>
  <c r="N55" i="2"/>
  <c r="O55" i="2"/>
  <c r="T55" i="2"/>
  <c r="I55" i="2"/>
  <c r="O62" i="2"/>
  <c r="T62" i="2"/>
  <c r="V15" i="2"/>
  <c r="U15" i="2"/>
  <c r="W15" i="2"/>
  <c r="V16" i="7"/>
  <c r="U16" i="7"/>
  <c r="W16" i="7"/>
  <c r="V43" i="7"/>
  <c r="U43" i="7"/>
  <c r="W43" i="7"/>
  <c r="N62" i="7"/>
  <c r="I62" i="7"/>
  <c r="V13" i="9"/>
  <c r="U13" i="9"/>
  <c r="W13" i="9"/>
  <c r="M27" i="1"/>
  <c r="M25" i="2"/>
  <c r="O25" i="2"/>
  <c r="T25" i="2"/>
  <c r="N17" i="2"/>
  <c r="O17" i="2"/>
  <c r="T17" i="2"/>
  <c r="M55" i="2"/>
  <c r="I46" i="2"/>
  <c r="O46" i="2"/>
  <c r="T46" i="2"/>
  <c r="I44" i="2"/>
  <c r="O44" i="2"/>
  <c r="T44" i="2"/>
  <c r="I40" i="2"/>
  <c r="O40" i="2"/>
  <c r="T40" i="2"/>
  <c r="I36" i="2"/>
  <c r="N50" i="7"/>
  <c r="N64" i="7"/>
  <c r="H56" i="7"/>
  <c r="O56" i="7"/>
  <c r="T56" i="7"/>
  <c r="I56" i="7"/>
  <c r="O39" i="9"/>
  <c r="T39" i="9"/>
  <c r="O41" i="9"/>
  <c r="T41" i="9"/>
  <c r="N70" i="9"/>
  <c r="O70" i="9"/>
  <c r="T70" i="9"/>
  <c r="I70" i="9"/>
  <c r="O23" i="9"/>
  <c r="T23" i="9"/>
  <c r="N40" i="9"/>
  <c r="I40" i="9"/>
  <c r="I62" i="15"/>
  <c r="N62" i="15"/>
  <c r="H71" i="2"/>
  <c r="O71" i="2"/>
  <c r="T71" i="2"/>
  <c r="H31" i="2"/>
  <c r="O31" i="2"/>
  <c r="T31" i="2"/>
  <c r="N29" i="2"/>
  <c r="O29" i="2"/>
  <c r="T29" i="2"/>
  <c r="N54" i="2"/>
  <c r="O54" i="2"/>
  <c r="T54" i="2"/>
  <c r="U13" i="7"/>
  <c r="W13" i="7"/>
  <c r="U18" i="7"/>
  <c r="W18" i="7"/>
  <c r="U22" i="7"/>
  <c r="W22" i="7"/>
  <c r="I44" i="7"/>
  <c r="O44" i="7"/>
  <c r="T44" i="7"/>
  <c r="I45" i="7"/>
  <c r="O45" i="7"/>
  <c r="T45" i="7"/>
  <c r="H51" i="7"/>
  <c r="O51" i="7"/>
  <c r="T51" i="7"/>
  <c r="M51" i="7"/>
  <c r="N60" i="7"/>
  <c r="H65" i="7"/>
  <c r="M65" i="7"/>
  <c r="H69" i="7"/>
  <c r="O69" i="7"/>
  <c r="T69" i="7"/>
  <c r="M69" i="7"/>
  <c r="I26" i="9"/>
  <c r="O26" i="9"/>
  <c r="T26" i="9"/>
  <c r="I29" i="9"/>
  <c r="O29" i="9"/>
  <c r="T29" i="9"/>
  <c r="N36" i="9"/>
  <c r="O36" i="9"/>
  <c r="T36" i="9"/>
  <c r="O51" i="9"/>
  <c r="T51" i="9"/>
  <c r="H63" i="2"/>
  <c r="O63" i="2"/>
  <c r="T63" i="2"/>
  <c r="H50" i="7"/>
  <c r="O50" i="7"/>
  <c r="T50" i="7"/>
  <c r="H58" i="7"/>
  <c r="O58" i="7"/>
  <c r="T58" i="7"/>
  <c r="H62" i="7"/>
  <c r="H64" i="7"/>
  <c r="O64" i="7"/>
  <c r="T64" i="7"/>
  <c r="O35" i="9"/>
  <c r="T35" i="9"/>
  <c r="N43" i="9"/>
  <c r="O43" i="9"/>
  <c r="T43" i="9"/>
  <c r="N48" i="9"/>
  <c r="O48" i="9"/>
  <c r="T48" i="9"/>
  <c r="N55" i="9"/>
  <c r="O55" i="9"/>
  <c r="T55" i="9"/>
  <c r="N25" i="15"/>
  <c r="N29" i="15"/>
  <c r="I29" i="15"/>
  <c r="O29" i="15"/>
  <c r="T29" i="15"/>
  <c r="I33" i="15"/>
  <c r="O33" i="15"/>
  <c r="T33" i="15"/>
  <c r="N33" i="15"/>
  <c r="I37" i="15"/>
  <c r="N37" i="15"/>
  <c r="N42" i="15"/>
  <c r="I42" i="15"/>
  <c r="N47" i="15"/>
  <c r="I47" i="15"/>
  <c r="O47" i="15"/>
  <c r="T47" i="15"/>
  <c r="I51" i="15"/>
  <c r="O51" i="15"/>
  <c r="T51" i="15"/>
  <c r="N51" i="15"/>
  <c r="M54" i="15"/>
  <c r="H54" i="15"/>
  <c r="I58" i="15"/>
  <c r="O58" i="15"/>
  <c r="T58" i="15"/>
  <c r="N58" i="15"/>
  <c r="I65" i="15"/>
  <c r="N65" i="15"/>
  <c r="I69" i="15"/>
  <c r="O69" i="15"/>
  <c r="T69" i="15"/>
  <c r="N69" i="15"/>
  <c r="R15" i="12"/>
  <c r="R21" i="12"/>
  <c r="R28" i="12"/>
  <c r="Z28" i="12" s="1"/>
  <c r="R33" i="12"/>
  <c r="Z33" i="12" s="1"/>
  <c r="R41" i="12"/>
  <c r="Z41" i="12" s="1"/>
  <c r="R45" i="12"/>
  <c r="R48" i="12"/>
  <c r="R54" i="12"/>
  <c r="S54" i="12" s="1"/>
  <c r="R58" i="12"/>
  <c r="R59" i="12"/>
  <c r="R62" i="12"/>
  <c r="R63" i="12"/>
  <c r="R70" i="12"/>
  <c r="R73" i="12"/>
  <c r="R80" i="12"/>
  <c r="R81" i="12"/>
  <c r="R85" i="12"/>
  <c r="R56" i="12"/>
  <c r="Z56" i="12" s="1"/>
  <c r="R76" i="12"/>
  <c r="I26" i="15"/>
  <c r="N26" i="15"/>
  <c r="N31" i="15"/>
  <c r="I31" i="15"/>
  <c r="N34" i="15"/>
  <c r="I34" i="15"/>
  <c r="O34" i="15"/>
  <c r="T34" i="15"/>
  <c r="N39" i="15"/>
  <c r="I39" i="15"/>
  <c r="N43" i="15"/>
  <c r="I43" i="15"/>
  <c r="O43" i="15"/>
  <c r="T43" i="15"/>
  <c r="N48" i="15"/>
  <c r="I48" i="15"/>
  <c r="N52" i="15"/>
  <c r="I52" i="15"/>
  <c r="O52" i="15"/>
  <c r="T52" i="15"/>
  <c r="I55" i="15"/>
  <c r="O55" i="15"/>
  <c r="T55" i="15"/>
  <c r="N55" i="15"/>
  <c r="N59" i="15"/>
  <c r="I59" i="15"/>
  <c r="O59" i="15"/>
  <c r="T59" i="15"/>
  <c r="M62" i="15"/>
  <c r="H62" i="15"/>
  <c r="N66" i="15"/>
  <c r="I66" i="15"/>
  <c r="O66" i="15"/>
  <c r="T66" i="15"/>
  <c r="N70" i="15"/>
  <c r="I70" i="15"/>
  <c r="R39" i="12"/>
  <c r="Z39" i="12" s="1"/>
  <c r="R43" i="12"/>
  <c r="Z43" i="12" s="1"/>
  <c r="R61" i="12"/>
  <c r="R65" i="12"/>
  <c r="R68" i="12"/>
  <c r="R72" i="12"/>
  <c r="R79" i="12"/>
  <c r="R83" i="12"/>
  <c r="I42" i="9"/>
  <c r="O42" i="9"/>
  <c r="T42" i="9"/>
  <c r="I47" i="9"/>
  <c r="O47" i="9"/>
  <c r="T47" i="9"/>
  <c r="I51" i="9"/>
  <c r="I52" i="9"/>
  <c r="O52" i="9"/>
  <c r="T52" i="9"/>
  <c r="I65" i="9"/>
  <c r="O65" i="9"/>
  <c r="T65" i="9"/>
  <c r="I71" i="9"/>
  <c r="O71" i="9"/>
  <c r="T71" i="9"/>
  <c r="N27" i="15"/>
  <c r="I27" i="15"/>
  <c r="N32" i="15"/>
  <c r="I32" i="15"/>
  <c r="N35" i="15"/>
  <c r="I35" i="15"/>
  <c r="I40" i="15"/>
  <c r="N40" i="15"/>
  <c r="I44" i="15"/>
  <c r="O44" i="15"/>
  <c r="T44" i="15"/>
  <c r="N44" i="15"/>
  <c r="N49" i="15"/>
  <c r="I49" i="15"/>
  <c r="O49" i="15"/>
  <c r="T49" i="15"/>
  <c r="N53" i="15"/>
  <c r="I53" i="15"/>
  <c r="N56" i="15"/>
  <c r="I56" i="15"/>
  <c r="O56" i="15"/>
  <c r="T56" i="15"/>
  <c r="N60" i="15"/>
  <c r="I60" i="15"/>
  <c r="N63" i="15"/>
  <c r="I63" i="15"/>
  <c r="O63" i="15"/>
  <c r="T63" i="15"/>
  <c r="N67" i="15"/>
  <c r="I67" i="15"/>
  <c r="O67" i="15"/>
  <c r="T67" i="15"/>
  <c r="H70" i="15"/>
  <c r="M70" i="15"/>
  <c r="R19" i="12"/>
  <c r="R23" i="12"/>
  <c r="R34" i="12"/>
  <c r="Z34" i="12" s="1"/>
  <c r="R42" i="12"/>
  <c r="Z42" i="12" s="1"/>
  <c r="R49" i="12"/>
  <c r="Z49" i="12" s="1"/>
  <c r="R53" i="12"/>
  <c r="Z53" i="12" s="1"/>
  <c r="R60" i="12"/>
  <c r="R71" i="12"/>
  <c r="R75" i="12"/>
  <c r="R78" i="12"/>
  <c r="R82" i="12"/>
  <c r="R37" i="12"/>
  <c r="R57" i="12"/>
  <c r="R77" i="12"/>
  <c r="R46" i="12"/>
  <c r="Z46" i="12" s="1"/>
  <c r="R66" i="12"/>
  <c r="R86" i="12"/>
  <c r="N28" i="15"/>
  <c r="I28" i="15"/>
  <c r="O28" i="15"/>
  <c r="T28" i="15"/>
  <c r="M32" i="15"/>
  <c r="H32" i="15"/>
  <c r="O32" i="15"/>
  <c r="T32" i="15"/>
  <c r="N36" i="15"/>
  <c r="I36" i="15"/>
  <c r="O36" i="15"/>
  <c r="T36" i="15"/>
  <c r="N41" i="15"/>
  <c r="I41" i="15"/>
  <c r="O41" i="15"/>
  <c r="T41" i="15"/>
  <c r="N45" i="15"/>
  <c r="I45" i="15"/>
  <c r="O45" i="15"/>
  <c r="T45" i="15"/>
  <c r="N50" i="15"/>
  <c r="I50" i="15"/>
  <c r="O50" i="15"/>
  <c r="T50" i="15"/>
  <c r="M48" i="10"/>
  <c r="N57" i="15"/>
  <c r="I57" i="15"/>
  <c r="O57" i="15"/>
  <c r="T57" i="15"/>
  <c r="N61" i="15"/>
  <c r="I61" i="15"/>
  <c r="N64" i="15"/>
  <c r="I64" i="15"/>
  <c r="O64" i="15"/>
  <c r="T64" i="15"/>
  <c r="N68" i="15"/>
  <c r="I68" i="15"/>
  <c r="N71" i="15"/>
  <c r="I71" i="15"/>
  <c r="O71" i="15"/>
  <c r="T71" i="15"/>
  <c r="R22" i="12"/>
  <c r="R44" i="12"/>
  <c r="Z44" i="12" s="1"/>
  <c r="R69" i="12"/>
  <c r="V23" i="9"/>
  <c r="U23" i="9"/>
  <c r="W23" i="9"/>
  <c r="U15" i="9"/>
  <c r="W15" i="9"/>
  <c r="V15" i="9"/>
  <c r="S22" i="12"/>
  <c r="S66" i="12"/>
  <c r="S37" i="12"/>
  <c r="S71" i="12"/>
  <c r="S42" i="12"/>
  <c r="S23" i="12"/>
  <c r="S83" i="12"/>
  <c r="S65" i="12"/>
  <c r="S73" i="12"/>
  <c r="S59" i="12"/>
  <c r="S41" i="12"/>
  <c r="S25" i="12"/>
  <c r="S9" i="12"/>
  <c r="S10" i="12"/>
  <c r="S67" i="12"/>
  <c r="S82" i="12"/>
  <c r="S60" i="12"/>
  <c r="S19" i="12"/>
  <c r="S79" i="12"/>
  <c r="S61" i="12"/>
  <c r="S85" i="12"/>
  <c r="S70" i="12"/>
  <c r="S58" i="12"/>
  <c r="S28" i="12"/>
  <c r="S24" i="12"/>
  <c r="S17" i="12"/>
  <c r="S18" i="12"/>
  <c r="S47" i="12"/>
  <c r="S69" i="12"/>
  <c r="S77" i="12"/>
  <c r="S78" i="12"/>
  <c r="S72" i="12"/>
  <c r="S76" i="12"/>
  <c r="S81" i="12"/>
  <c r="S63" i="12"/>
  <c r="S33" i="12"/>
  <c r="S21" i="12"/>
  <c r="S12" i="12"/>
  <c r="S20" i="12"/>
  <c r="S26" i="12"/>
  <c r="S11" i="12"/>
  <c r="S27" i="12"/>
  <c r="S86" i="12"/>
  <c r="S57" i="12"/>
  <c r="S75" i="12"/>
  <c r="S68" i="12"/>
  <c r="S80" i="12"/>
  <c r="S62" i="12"/>
  <c r="S15" i="12"/>
  <c r="S16" i="12"/>
  <c r="S13" i="12"/>
  <c r="S14" i="12"/>
  <c r="S87" i="12"/>
  <c r="R74" i="12"/>
  <c r="R38" i="12"/>
  <c r="Z38" i="12" s="1"/>
  <c r="U26" i="5"/>
  <c r="W26" i="5"/>
  <c r="V26" i="5"/>
  <c r="U47" i="9"/>
  <c r="W47" i="9"/>
  <c r="V47" i="9"/>
  <c r="V70" i="9"/>
  <c r="U70" i="9"/>
  <c r="W70" i="9"/>
  <c r="V48" i="5"/>
  <c r="U48" i="5"/>
  <c r="W48" i="5"/>
  <c r="V65" i="9"/>
  <c r="U65" i="9"/>
  <c r="W65" i="9"/>
  <c r="U25" i="2"/>
  <c r="W25" i="2"/>
  <c r="V25" i="2"/>
  <c r="V53" i="5"/>
  <c r="U53" i="5"/>
  <c r="W53" i="5"/>
  <c r="U54" i="2"/>
  <c r="W54" i="2"/>
  <c r="V54" i="2"/>
  <c r="V46" i="2"/>
  <c r="U46" i="2"/>
  <c r="W46" i="2"/>
  <c r="V40" i="2"/>
  <c r="U40" i="2"/>
  <c r="W40" i="2"/>
  <c r="V42" i="9"/>
  <c r="U42" i="9"/>
  <c r="W42" i="9"/>
  <c r="V55" i="9"/>
  <c r="U55" i="9"/>
  <c r="W55" i="9"/>
  <c r="V44" i="2"/>
  <c r="U44" i="2"/>
  <c r="W44" i="2"/>
  <c r="V56" i="2"/>
  <c r="U56" i="2"/>
  <c r="W56" i="2"/>
  <c r="V43" i="9"/>
  <c r="U43" i="9"/>
  <c r="W43" i="9"/>
  <c r="V29" i="2"/>
  <c r="U29" i="2"/>
  <c r="W29" i="2"/>
  <c r="V55" i="2"/>
  <c r="U55" i="2"/>
  <c r="W55" i="2"/>
  <c r="U50" i="15"/>
  <c r="W50" i="15"/>
  <c r="V50" i="15"/>
  <c r="U49" i="15"/>
  <c r="W49" i="15"/>
  <c r="V49" i="15"/>
  <c r="U71" i="9"/>
  <c r="W71" i="9"/>
  <c r="V71" i="9"/>
  <c r="V55" i="15"/>
  <c r="U55" i="15"/>
  <c r="W55" i="15"/>
  <c r="U47" i="15"/>
  <c r="W47" i="15"/>
  <c r="V47" i="15"/>
  <c r="U29" i="15"/>
  <c r="W29" i="15"/>
  <c r="V29" i="15"/>
  <c r="U35" i="9"/>
  <c r="W35" i="9"/>
  <c r="V35" i="9"/>
  <c r="V50" i="7"/>
  <c r="U50" i="7"/>
  <c r="W50" i="7"/>
  <c r="V51" i="9"/>
  <c r="U51" i="9"/>
  <c r="W51" i="9"/>
  <c r="V29" i="9"/>
  <c r="U29" i="9"/>
  <c r="W29" i="9"/>
  <c r="U51" i="7"/>
  <c r="W51" i="7"/>
  <c r="V51" i="7"/>
  <c r="V31" i="2"/>
  <c r="U31" i="2"/>
  <c r="W31" i="2"/>
  <c r="U41" i="9"/>
  <c r="W41" i="9"/>
  <c r="V41" i="9"/>
  <c r="V36" i="2"/>
  <c r="U36" i="2"/>
  <c r="W36" i="2"/>
  <c r="V50" i="5"/>
  <c r="U50" i="5"/>
  <c r="W50" i="5"/>
  <c r="V60" i="7"/>
  <c r="U60" i="7"/>
  <c r="W60" i="7"/>
  <c r="U70" i="7"/>
  <c r="W70" i="7"/>
  <c r="V70" i="7"/>
  <c r="V40" i="5"/>
  <c r="U40" i="5"/>
  <c r="W40" i="5"/>
  <c r="U32" i="15"/>
  <c r="W32" i="15"/>
  <c r="V32" i="15"/>
  <c r="V71" i="15"/>
  <c r="U71" i="15"/>
  <c r="W71" i="15"/>
  <c r="V66" i="15"/>
  <c r="U66" i="15"/>
  <c r="W66" i="15"/>
  <c r="U59" i="15"/>
  <c r="W59" i="15"/>
  <c r="V59" i="15"/>
  <c r="V34" i="15"/>
  <c r="U34" i="15"/>
  <c r="W34" i="15"/>
  <c r="O65" i="15"/>
  <c r="T65" i="15"/>
  <c r="O37" i="15"/>
  <c r="T37" i="15"/>
  <c r="V64" i="7"/>
  <c r="U64" i="7"/>
  <c r="W64" i="7"/>
  <c r="V63" i="2"/>
  <c r="U63" i="2"/>
  <c r="W63" i="2"/>
  <c r="U26" i="9"/>
  <c r="W26" i="9"/>
  <c r="V26" i="9"/>
  <c r="O65" i="7"/>
  <c r="T65" i="7"/>
  <c r="U45" i="7"/>
  <c r="W45" i="7"/>
  <c r="V45" i="7"/>
  <c r="U71" i="2"/>
  <c r="W71" i="2"/>
  <c r="V71" i="2"/>
  <c r="U39" i="9"/>
  <c r="W39" i="9"/>
  <c r="V39" i="9"/>
  <c r="I33" i="2"/>
  <c r="O33" i="2"/>
  <c r="T33" i="2"/>
  <c r="N33" i="2"/>
  <c r="I49" i="5"/>
  <c r="N49" i="5"/>
  <c r="I28" i="5"/>
  <c r="O28" i="5"/>
  <c r="T28" i="5"/>
  <c r="N28" i="5"/>
  <c r="I29" i="5"/>
  <c r="N29" i="5"/>
  <c r="U54" i="7"/>
  <c r="W54" i="7"/>
  <c r="V54" i="7"/>
  <c r="U41" i="15"/>
  <c r="W41" i="15"/>
  <c r="V41" i="15"/>
  <c r="U56" i="15"/>
  <c r="W56" i="15"/>
  <c r="V56" i="15"/>
  <c r="U57" i="15"/>
  <c r="W57" i="15"/>
  <c r="V57" i="15"/>
  <c r="V52" i="15"/>
  <c r="U52" i="15"/>
  <c r="W52" i="15"/>
  <c r="V45" i="15"/>
  <c r="U45" i="15"/>
  <c r="W45" i="15"/>
  <c r="U36" i="15"/>
  <c r="W36" i="15"/>
  <c r="V36" i="15"/>
  <c r="V28" i="15"/>
  <c r="U28" i="15"/>
  <c r="W28" i="15"/>
  <c r="V67" i="15"/>
  <c r="U67" i="15"/>
  <c r="W67" i="15"/>
  <c r="O60" i="15"/>
  <c r="T60" i="15"/>
  <c r="O53" i="15"/>
  <c r="T53" i="15"/>
  <c r="O35" i="15"/>
  <c r="T35" i="15"/>
  <c r="O27" i="15"/>
  <c r="T27" i="15"/>
  <c r="U52" i="9"/>
  <c r="W52" i="9"/>
  <c r="V52" i="9"/>
  <c r="O26" i="15"/>
  <c r="T26" i="15"/>
  <c r="O42" i="15"/>
  <c r="T42" i="15"/>
  <c r="O25" i="15"/>
  <c r="T25" i="15" s="1"/>
  <c r="O62" i="7"/>
  <c r="T62" i="7"/>
  <c r="V44" i="7"/>
  <c r="U44" i="7"/>
  <c r="W44" i="7"/>
  <c r="O40" i="9"/>
  <c r="T40" i="9"/>
  <c r="V62" i="2"/>
  <c r="U62" i="2"/>
  <c r="W62" i="2"/>
  <c r="U31" i="5"/>
  <c r="W31" i="5"/>
  <c r="V31" i="5"/>
  <c r="O32" i="9"/>
  <c r="T32" i="9"/>
  <c r="V47" i="5"/>
  <c r="U47" i="5"/>
  <c r="W47" i="5"/>
  <c r="U63" i="15"/>
  <c r="W63" i="15"/>
  <c r="V63" i="15"/>
  <c r="V64" i="15"/>
  <c r="U64" i="15"/>
  <c r="W64" i="15"/>
  <c r="O70" i="15"/>
  <c r="T70" i="15"/>
  <c r="O40" i="15"/>
  <c r="T40" i="15"/>
  <c r="U43" i="15"/>
  <c r="W43" i="15"/>
  <c r="V43" i="15"/>
  <c r="O68" i="15"/>
  <c r="T68" i="15"/>
  <c r="O61" i="15"/>
  <c r="T61" i="15"/>
  <c r="N54" i="15"/>
  <c r="I54" i="15"/>
  <c r="O54" i="15"/>
  <c r="T54" i="15"/>
  <c r="V44" i="15"/>
  <c r="U44" i="15"/>
  <c r="W44" i="15"/>
  <c r="O62" i="15"/>
  <c r="T62" i="15"/>
  <c r="O48" i="15"/>
  <c r="T48" i="15"/>
  <c r="O39" i="15"/>
  <c r="T39" i="15"/>
  <c r="O31" i="15"/>
  <c r="T31" i="15"/>
  <c r="U69" i="15"/>
  <c r="W69" i="15"/>
  <c r="V69" i="15"/>
  <c r="U58" i="15"/>
  <c r="W58" i="15"/>
  <c r="V58" i="15"/>
  <c r="U51" i="15"/>
  <c r="W51" i="15"/>
  <c r="V51" i="15"/>
  <c r="V33" i="15"/>
  <c r="U33" i="15"/>
  <c r="W33" i="15"/>
  <c r="U48" i="9"/>
  <c r="W48" i="9"/>
  <c r="V48" i="9"/>
  <c r="U58" i="7"/>
  <c r="W58" i="7"/>
  <c r="V58" i="7"/>
  <c r="U36" i="9"/>
  <c r="W36" i="9"/>
  <c r="V36" i="9"/>
  <c r="U69" i="7"/>
  <c r="W69" i="7"/>
  <c r="V69" i="7"/>
  <c r="V56" i="7"/>
  <c r="U56" i="7"/>
  <c r="W56" i="7"/>
  <c r="V17" i="2"/>
  <c r="U17" i="2"/>
  <c r="W17" i="2"/>
  <c r="U60" i="5"/>
  <c r="W60" i="5"/>
  <c r="V60" i="5"/>
  <c r="O33" i="5"/>
  <c r="T33" i="5"/>
  <c r="O27" i="5"/>
  <c r="T27" i="5"/>
  <c r="S74" i="12"/>
  <c r="R64" i="12"/>
  <c r="R84" i="12"/>
  <c r="V54" i="15"/>
  <c r="U54" i="15"/>
  <c r="W54" i="15"/>
  <c r="V33" i="2"/>
  <c r="U33" i="2"/>
  <c r="W33" i="2"/>
  <c r="V37" i="15"/>
  <c r="U37" i="15"/>
  <c r="W37" i="15"/>
  <c r="U31" i="15"/>
  <c r="W31" i="15"/>
  <c r="V31" i="15"/>
  <c r="U40" i="15"/>
  <c r="W40" i="15"/>
  <c r="V40" i="15"/>
  <c r="V39" i="15"/>
  <c r="U39" i="15"/>
  <c r="W39" i="15"/>
  <c r="V40" i="9"/>
  <c r="U40" i="9"/>
  <c r="W40" i="9"/>
  <c r="U61" i="15"/>
  <c r="W61" i="15"/>
  <c r="V61" i="15"/>
  <c r="U27" i="15"/>
  <c r="W27" i="15"/>
  <c r="V27" i="15"/>
  <c r="V65" i="15"/>
  <c r="U65" i="15"/>
  <c r="W65" i="15"/>
  <c r="U70" i="15"/>
  <c r="W70" i="15"/>
  <c r="V70" i="15"/>
  <c r="U60" i="15"/>
  <c r="W60" i="15"/>
  <c r="V60" i="15"/>
  <c r="U28" i="5"/>
  <c r="W28" i="5"/>
  <c r="V28" i="5"/>
  <c r="U27" i="5"/>
  <c r="W27" i="5"/>
  <c r="V27" i="5"/>
  <c r="U48" i="15"/>
  <c r="W48" i="15"/>
  <c r="V48" i="15"/>
  <c r="U42" i="15"/>
  <c r="W42" i="15"/>
  <c r="V42" i="15"/>
  <c r="U33" i="5"/>
  <c r="W33" i="5"/>
  <c r="V33" i="5"/>
  <c r="V62" i="15"/>
  <c r="U62" i="15"/>
  <c r="W62" i="15"/>
  <c r="U68" i="15"/>
  <c r="W68" i="15"/>
  <c r="V68" i="15"/>
  <c r="U26" i="15"/>
  <c r="W26" i="15"/>
  <c r="V26" i="15"/>
  <c r="V35" i="15"/>
  <c r="U35" i="15"/>
  <c r="W35" i="15"/>
  <c r="O29" i="5"/>
  <c r="T29" i="5"/>
  <c r="O49" i="5"/>
  <c r="T49" i="5"/>
  <c r="U32" i="9"/>
  <c r="W32" i="9"/>
  <c r="V32" i="9"/>
  <c r="U62" i="7"/>
  <c r="W62" i="7"/>
  <c r="V62" i="7"/>
  <c r="V53" i="15"/>
  <c r="U53" i="15"/>
  <c r="W53" i="15"/>
  <c r="U65" i="7"/>
  <c r="W65" i="7"/>
  <c r="V65" i="7"/>
  <c r="S64" i="12"/>
  <c r="S84" i="12"/>
  <c r="V49" i="5"/>
  <c r="U49" i="5"/>
  <c r="W49" i="5"/>
  <c r="V29" i="5"/>
  <c r="U29" i="5"/>
  <c r="W29" i="5"/>
  <c r="AB10" i="17"/>
  <c r="AA10" i="17"/>
  <c r="AC10" i="17"/>
  <c r="AA14" i="21" l="1"/>
  <c r="AC14" i="21" s="1"/>
  <c r="Z74" i="21"/>
  <c r="S14" i="21"/>
  <c r="S78" i="21"/>
  <c r="AB64" i="21"/>
  <c r="AA64" i="21"/>
  <c r="AC64" i="21" s="1"/>
  <c r="S59" i="21"/>
  <c r="S64" i="21"/>
  <c r="S30" i="21"/>
  <c r="Z47" i="21"/>
  <c r="AB47" i="21" s="1"/>
  <c r="Z34" i="21"/>
  <c r="AA85" i="21"/>
  <c r="AC85" i="21" s="1"/>
  <c r="S31" i="21"/>
  <c r="AB18" i="21"/>
  <c r="S75" i="21"/>
  <c r="Z81" i="21"/>
  <c r="AB81" i="21" s="1"/>
  <c r="Z82" i="21"/>
  <c r="AB82" i="21" s="1"/>
  <c r="S84" i="21"/>
  <c r="AA22" i="21"/>
  <c r="AC22" i="21" s="1"/>
  <c r="AA77" i="21"/>
  <c r="AC77" i="21" s="1"/>
  <c r="Z70" i="21"/>
  <c r="AB70" i="21" s="1"/>
  <c r="Z67" i="21"/>
  <c r="AA67" i="21" s="1"/>
  <c r="AC67" i="21" s="1"/>
  <c r="Z53" i="21"/>
  <c r="Z17" i="21"/>
  <c r="AB78" i="21"/>
  <c r="AA78" i="21"/>
  <c r="AC78" i="21" s="1"/>
  <c r="AA38" i="21"/>
  <c r="AC38" i="21" s="1"/>
  <c r="Z21" i="21"/>
  <c r="AA21" i="21" s="1"/>
  <c r="AC21" i="21" s="1"/>
  <c r="S71" i="21"/>
  <c r="Z37" i="21"/>
  <c r="AA44" i="21"/>
  <c r="AC44" i="21" s="1"/>
  <c r="Z87" i="21"/>
  <c r="AA87" i="21" s="1"/>
  <c r="AC87" i="21" s="1"/>
  <c r="AA70" i="21"/>
  <c r="AC70" i="21" s="1"/>
  <c r="AA79" i="21"/>
  <c r="AC79" i="21" s="1"/>
  <c r="S23" i="21"/>
  <c r="Z19" i="21"/>
  <c r="AB19" i="21" s="1"/>
  <c r="Z52" i="21"/>
  <c r="Z73" i="21"/>
  <c r="Z32" i="21"/>
  <c r="AB32" i="21" s="1"/>
  <c r="S45" i="21"/>
  <c r="Z39" i="21"/>
  <c r="Z33" i="21"/>
  <c r="AA33" i="21" s="1"/>
  <c r="AC33" i="21" s="1"/>
  <c r="AB67" i="21"/>
  <c r="AA82" i="21"/>
  <c r="AC82" i="21" s="1"/>
  <c r="Z40" i="21"/>
  <c r="AB40" i="21" s="1"/>
  <c r="AA62" i="21"/>
  <c r="AC62" i="21" s="1"/>
  <c r="Z50" i="21"/>
  <c r="AB50" i="21" s="1"/>
  <c r="AA40" i="21"/>
  <c r="AC40" i="21" s="1"/>
  <c r="AA47" i="21"/>
  <c r="AC47" i="21" s="1"/>
  <c r="AA80" i="21"/>
  <c r="AC80" i="21" s="1"/>
  <c r="Z41" i="21"/>
  <c r="AB41" i="21" s="1"/>
  <c r="Z61" i="21"/>
  <c r="Z69" i="21"/>
  <c r="AB69" i="21" s="1"/>
  <c r="Z15" i="21"/>
  <c r="AB15" i="21" s="1"/>
  <c r="Z42" i="21"/>
  <c r="AB42" i="21" s="1"/>
  <c r="AA83" i="21"/>
  <c r="AC83" i="21" s="1"/>
  <c r="AA60" i="21"/>
  <c r="AC60" i="21" s="1"/>
  <c r="Z58" i="21"/>
  <c r="AB58" i="21" s="1"/>
  <c r="Z12" i="21"/>
  <c r="AB12" i="21" s="1"/>
  <c r="Z24" i="21"/>
  <c r="S43" i="21"/>
  <c r="Z9" i="21"/>
  <c r="AB9" i="21" s="1"/>
  <c r="Z25" i="21"/>
  <c r="AB25" i="21" s="1"/>
  <c r="AA16" i="21"/>
  <c r="AC16" i="21" s="1"/>
  <c r="Z28" i="21"/>
  <c r="AB28" i="21" s="1"/>
  <c r="AA20" i="21"/>
  <c r="AC20" i="21" s="1"/>
  <c r="Z57" i="21"/>
  <c r="AA57" i="21" s="1"/>
  <c r="AC57" i="21" s="1"/>
  <c r="Z13" i="21"/>
  <c r="AB13" i="21" s="1"/>
  <c r="Z35" i="21"/>
  <c r="AA68" i="21"/>
  <c r="AC68" i="21" s="1"/>
  <c r="Z11" i="21"/>
  <c r="AB11" i="21" s="1"/>
  <c r="Z65" i="21"/>
  <c r="AB65" i="21" s="1"/>
  <c r="Z48" i="21"/>
  <c r="AB48" i="21" s="1"/>
  <c r="Z72" i="21"/>
  <c r="AA72" i="21" s="1"/>
  <c r="AC72" i="21" s="1"/>
  <c r="S63" i="21"/>
  <c r="AB49" i="21"/>
  <c r="AA49" i="21"/>
  <c r="AC49" i="21" s="1"/>
  <c r="AB71" i="21"/>
  <c r="AA71" i="21"/>
  <c r="AC71" i="21" s="1"/>
  <c r="AB63" i="21"/>
  <c r="AA63" i="21"/>
  <c r="AC63" i="21" s="1"/>
  <c r="AB52" i="21"/>
  <c r="AA52" i="21"/>
  <c r="AC52" i="21" s="1"/>
  <c r="AB43" i="21"/>
  <c r="AA43" i="21"/>
  <c r="AC43" i="21" s="1"/>
  <c r="AB72" i="21"/>
  <c r="AB33" i="21"/>
  <c r="AB75" i="21"/>
  <c r="AA75" i="21"/>
  <c r="AC75" i="21" s="1"/>
  <c r="AB34" i="21"/>
  <c r="AA34" i="21"/>
  <c r="AC34" i="21" s="1"/>
  <c r="AB84" i="21"/>
  <c r="AA84" i="21"/>
  <c r="AC84" i="21" s="1"/>
  <c r="AB53" i="21"/>
  <c r="AA53" i="21"/>
  <c r="AC53" i="21" s="1"/>
  <c r="AB87" i="21"/>
  <c r="AB55" i="21"/>
  <c r="AA55" i="21"/>
  <c r="AC55" i="21" s="1"/>
  <c r="AB37" i="21"/>
  <c r="AA37" i="21"/>
  <c r="AC37" i="21" s="1"/>
  <c r="AB51" i="21"/>
  <c r="AA51" i="21"/>
  <c r="AC51" i="21" s="1"/>
  <c r="AB23" i="21"/>
  <c r="AA23" i="21"/>
  <c r="AC23" i="21" s="1"/>
  <c r="AB59" i="21"/>
  <c r="AA59" i="21"/>
  <c r="AC59" i="21" s="1"/>
  <c r="AB61" i="21"/>
  <c r="AA61" i="21"/>
  <c r="AC61" i="21" s="1"/>
  <c r="AA32" i="21"/>
  <c r="AC32" i="21" s="1"/>
  <c r="AB35" i="21"/>
  <c r="AA35" i="21"/>
  <c r="AC35" i="21" s="1"/>
  <c r="AB30" i="21"/>
  <c r="AA30" i="21"/>
  <c r="AC30" i="21" s="1"/>
  <c r="AB73" i="21"/>
  <c r="AA73" i="21"/>
  <c r="AC73" i="21" s="1"/>
  <c r="AB45" i="21"/>
  <c r="AA45" i="21"/>
  <c r="AC45" i="21" s="1"/>
  <c r="AB31" i="21"/>
  <c r="AA31" i="21"/>
  <c r="AC31" i="21" s="1"/>
  <c r="AB39" i="21"/>
  <c r="AA39" i="21"/>
  <c r="AC39" i="21" s="1"/>
  <c r="AA13" i="21"/>
  <c r="AC13" i="21" s="1"/>
  <c r="AB57" i="21"/>
  <c r="S56" i="12"/>
  <c r="Z52" i="12"/>
  <c r="S52" i="12"/>
  <c r="Q50" i="12"/>
  <c r="Q40" i="12"/>
  <c r="R32" i="12"/>
  <c r="R31" i="12"/>
  <c r="Q30" i="12"/>
  <c r="Q34" i="19"/>
  <c r="R34" i="19" s="1"/>
  <c r="S34" i="19" s="1"/>
  <c r="Q32" i="19"/>
  <c r="R32" i="19" s="1"/>
  <c r="S32" i="19" s="1"/>
  <c r="Q36" i="19"/>
  <c r="R36" i="19" s="1"/>
  <c r="Q37" i="19"/>
  <c r="R37" i="19" s="1"/>
  <c r="Z37" i="19" s="1"/>
  <c r="AA37" i="19" s="1"/>
  <c r="AC37" i="19" s="1"/>
  <c r="Q40" i="19"/>
  <c r="R40" i="19" s="1"/>
  <c r="S40" i="19" s="1"/>
  <c r="Q43" i="19"/>
  <c r="R43" i="19" s="1"/>
  <c r="S43" i="19" s="1"/>
  <c r="Q47" i="19"/>
  <c r="R47" i="19" s="1"/>
  <c r="S47" i="19" s="1"/>
  <c r="Q54" i="19"/>
  <c r="R54" i="19" s="1"/>
  <c r="Z54" i="19" s="1"/>
  <c r="Q62" i="19"/>
  <c r="R62" i="19" s="1"/>
  <c r="S62" i="19" s="1"/>
  <c r="Z48" i="19"/>
  <c r="AB48" i="19" s="1"/>
  <c r="S48" i="19"/>
  <c r="S31" i="19"/>
  <c r="Z31" i="19"/>
  <c r="AB31" i="19" s="1"/>
  <c r="Z42" i="19"/>
  <c r="AA42" i="19" s="1"/>
  <c r="AC42" i="19" s="1"/>
  <c r="S42" i="19"/>
  <c r="S33" i="19"/>
  <c r="Z33" i="19"/>
  <c r="AA33" i="19" s="1"/>
  <c r="AC33" i="19" s="1"/>
  <c r="Z44" i="19"/>
  <c r="AB44" i="19" s="1"/>
  <c r="S44" i="19"/>
  <c r="S46" i="19"/>
  <c r="Z57" i="19"/>
  <c r="AA57" i="19" s="1"/>
  <c r="AC57" i="19" s="1"/>
  <c r="Z56" i="19"/>
  <c r="AB56" i="19" s="1"/>
  <c r="S56" i="19"/>
  <c r="Z58" i="19"/>
  <c r="AA58" i="19" s="1"/>
  <c r="AC58" i="19" s="1"/>
  <c r="S58" i="19"/>
  <c r="S41" i="19"/>
  <c r="Z41" i="19"/>
  <c r="AA41" i="19" s="1"/>
  <c r="AC41" i="19" s="1"/>
  <c r="Z55" i="19"/>
  <c r="AB55" i="19" s="1"/>
  <c r="S55" i="19"/>
  <c r="Z36" i="19"/>
  <c r="AB36" i="19" s="1"/>
  <c r="S36" i="19"/>
  <c r="Z32" i="19"/>
  <c r="AB32" i="19" s="1"/>
  <c r="Z34" i="19"/>
  <c r="AA34" i="19" s="1"/>
  <c r="AC34" i="19" s="1"/>
  <c r="Z53" i="19"/>
  <c r="AA53" i="19" s="1"/>
  <c r="AC53" i="19" s="1"/>
  <c r="S53" i="19"/>
  <c r="S35" i="19"/>
  <c r="Z45" i="19"/>
  <c r="AA45" i="19" s="1"/>
  <c r="AC45" i="19" s="1"/>
  <c r="Z47" i="19"/>
  <c r="AB47" i="19" s="1"/>
  <c r="Z51" i="19"/>
  <c r="AB51" i="19" s="1"/>
  <c r="S59" i="19"/>
  <c r="S61" i="19"/>
  <c r="S50" i="19"/>
  <c r="Z30" i="19"/>
  <c r="S30" i="19"/>
  <c r="AB39" i="19"/>
  <c r="AA39" i="19"/>
  <c r="AC39" i="19" s="1"/>
  <c r="Z52" i="19"/>
  <c r="S52" i="19"/>
  <c r="Z38" i="19"/>
  <c r="S38" i="19"/>
  <c r="Z60" i="19"/>
  <c r="S60" i="19"/>
  <c r="AA61" i="19"/>
  <c r="AC61" i="19" s="1"/>
  <c r="AB61" i="19"/>
  <c r="Z49" i="19"/>
  <c r="S49" i="19"/>
  <c r="AA50" i="19"/>
  <c r="AC50" i="19" s="1"/>
  <c r="AB50" i="19"/>
  <c r="AA31" i="19"/>
  <c r="AC31" i="19" s="1"/>
  <c r="AA35" i="19"/>
  <c r="AC35" i="19" s="1"/>
  <c r="AB41" i="19"/>
  <c r="AB57" i="19"/>
  <c r="AA59" i="19"/>
  <c r="AC59" i="19" s="1"/>
  <c r="AA36" i="19"/>
  <c r="AC36" i="19" s="1"/>
  <c r="S39" i="19"/>
  <c r="AB46" i="19"/>
  <c r="AA56" i="19"/>
  <c r="AC56" i="19" s="1"/>
  <c r="Q34" i="17"/>
  <c r="R34" i="17" s="1"/>
  <c r="Z34" i="17" s="1"/>
  <c r="Q46" i="17"/>
  <c r="R46" i="17" s="1"/>
  <c r="Z46" i="17" s="1"/>
  <c r="Q59" i="17"/>
  <c r="R59" i="17" s="1"/>
  <c r="S59" i="17" s="1"/>
  <c r="Q43" i="17"/>
  <c r="R43" i="17" s="1"/>
  <c r="Z43" i="17" s="1"/>
  <c r="Q30" i="17"/>
  <c r="R30" i="17" s="1"/>
  <c r="AA50" i="17"/>
  <c r="AC50" i="17" s="1"/>
  <c r="AB50" i="17"/>
  <c r="S31" i="17"/>
  <c r="Z31" i="17"/>
  <c r="S50" i="17"/>
  <c r="Q41" i="17"/>
  <c r="R41" i="17" s="1"/>
  <c r="Q32" i="17"/>
  <c r="R32" i="17" s="1"/>
  <c r="Z32" i="17" s="1"/>
  <c r="Q48" i="17"/>
  <c r="R48" i="17" s="1"/>
  <c r="Z48" i="17" s="1"/>
  <c r="Q58" i="17"/>
  <c r="R58" i="17" s="1"/>
  <c r="Z58" i="17" s="1"/>
  <c r="Q35" i="17"/>
  <c r="R35" i="17" s="1"/>
  <c r="Z35" i="17" s="1"/>
  <c r="Q47" i="17"/>
  <c r="R47" i="17" s="1"/>
  <c r="S47" i="17" s="1"/>
  <c r="Q38" i="17"/>
  <c r="R38" i="17" s="1"/>
  <c r="Z38" i="17" s="1"/>
  <c r="Q33" i="17"/>
  <c r="R33" i="17" s="1"/>
  <c r="Z33" i="17" s="1"/>
  <c r="Q62" i="17"/>
  <c r="R62" i="17" s="1"/>
  <c r="Z62" i="17" s="1"/>
  <c r="Q36" i="17"/>
  <c r="R36" i="17" s="1"/>
  <c r="Z36" i="17" s="1"/>
  <c r="Q40" i="17"/>
  <c r="R40" i="17" s="1"/>
  <c r="S40" i="17" s="1"/>
  <c r="Q44" i="17"/>
  <c r="R44" i="17" s="1"/>
  <c r="S44" i="17" s="1"/>
  <c r="Q52" i="17"/>
  <c r="R52" i="17" s="1"/>
  <c r="Z52" i="17" s="1"/>
  <c r="Q60" i="17"/>
  <c r="R60" i="17" s="1"/>
  <c r="Z60" i="17" s="1"/>
  <c r="Q37" i="17"/>
  <c r="R37" i="17" s="1"/>
  <c r="S37" i="17" s="1"/>
  <c r="Q45" i="17"/>
  <c r="R45" i="17" s="1"/>
  <c r="S45" i="17" s="1"/>
  <c r="Q49" i="17"/>
  <c r="R49" i="17" s="1"/>
  <c r="Z49" i="17" s="1"/>
  <c r="Q53" i="17"/>
  <c r="R53" i="17" s="1"/>
  <c r="Z53" i="17" s="1"/>
  <c r="Q57" i="17"/>
  <c r="R57" i="17" s="1"/>
  <c r="Z57" i="17" s="1"/>
  <c r="Z54" i="17"/>
  <c r="S54" i="17"/>
  <c r="Z55" i="17"/>
  <c r="S55" i="17"/>
  <c r="S61" i="17"/>
  <c r="Z61" i="17"/>
  <c r="S33" i="17"/>
  <c r="S42" i="17"/>
  <c r="Z42" i="17"/>
  <c r="S62" i="17"/>
  <c r="Z39" i="17"/>
  <c r="S39" i="17"/>
  <c r="Z56" i="17"/>
  <c r="S56" i="17"/>
  <c r="S46" i="17"/>
  <c r="S58" i="17"/>
  <c r="Z45" i="17"/>
  <c r="S30" i="17"/>
  <c r="Z30" i="17"/>
  <c r="Z47" i="17"/>
  <c r="Z41" i="17"/>
  <c r="S41" i="17"/>
  <c r="Z51" i="17"/>
  <c r="S51" i="17"/>
  <c r="Z48" i="12"/>
  <c r="AA48" i="12" s="1"/>
  <c r="AC48" i="12" s="1"/>
  <c r="S50" i="12"/>
  <c r="S53" i="12"/>
  <c r="R51" i="12"/>
  <c r="S51" i="12" s="1"/>
  <c r="Q49" i="12"/>
  <c r="Q54" i="12"/>
  <c r="Z54" i="12" s="1"/>
  <c r="Q51" i="12"/>
  <c r="S49" i="12"/>
  <c r="S48" i="12"/>
  <c r="Q55" i="12"/>
  <c r="Z55" i="12" s="1"/>
  <c r="AA56" i="12"/>
  <c r="AC56" i="12" s="1"/>
  <c r="AB56" i="12"/>
  <c r="Q52" i="12"/>
  <c r="AB50" i="12"/>
  <c r="AA50" i="12"/>
  <c r="AC50" i="12" s="1"/>
  <c r="AA52" i="12"/>
  <c r="AC52" i="12" s="1"/>
  <c r="AB52" i="12"/>
  <c r="AB53" i="12"/>
  <c r="AA53" i="12"/>
  <c r="AC53" i="12" s="1"/>
  <c r="AB49" i="12"/>
  <c r="AA49" i="12"/>
  <c r="AC49" i="12" s="1"/>
  <c r="S40" i="12"/>
  <c r="S46" i="12"/>
  <c r="S43" i="12"/>
  <c r="S38" i="12"/>
  <c r="AB38" i="12"/>
  <c r="AA38" i="12"/>
  <c r="AC38" i="12" s="1"/>
  <c r="AB44" i="12"/>
  <c r="AA44" i="12"/>
  <c r="AC44" i="12" s="1"/>
  <c r="S44" i="12"/>
  <c r="Z45" i="12"/>
  <c r="AB45" i="12" s="1"/>
  <c r="S39" i="12"/>
  <c r="S45" i="12"/>
  <c r="AB46" i="12"/>
  <c r="AA46" i="12"/>
  <c r="AC46" i="12" s="1"/>
  <c r="AA40" i="12"/>
  <c r="AC40" i="12" s="1"/>
  <c r="AB40" i="12"/>
  <c r="AB39" i="12"/>
  <c r="AA39" i="12"/>
  <c r="AC39" i="12" s="1"/>
  <c r="AB43" i="12"/>
  <c r="AA43" i="12"/>
  <c r="AC43" i="12" s="1"/>
  <c r="AB42" i="12"/>
  <c r="AA42" i="12"/>
  <c r="AC42" i="12" s="1"/>
  <c r="AA41" i="12"/>
  <c r="AC41" i="12" s="1"/>
  <c r="AB41" i="12"/>
  <c r="Z32" i="12"/>
  <c r="AB32" i="12" s="1"/>
  <c r="S32" i="12"/>
  <c r="S30" i="12"/>
  <c r="Z31" i="12"/>
  <c r="AB31" i="12" s="1"/>
  <c r="R29" i="12"/>
  <c r="Z29" i="12" s="1"/>
  <c r="AB29" i="12" s="1"/>
  <c r="S34" i="12"/>
  <c r="AA34" i="12"/>
  <c r="AC34" i="12" s="1"/>
  <c r="AB34" i="12"/>
  <c r="AA28" i="12"/>
  <c r="AC28" i="12" s="1"/>
  <c r="AB28" i="12"/>
  <c r="Q35" i="12"/>
  <c r="Z35" i="12" s="1"/>
  <c r="R36" i="12"/>
  <c r="Z36" i="12" s="1"/>
  <c r="AA36" i="12" s="1"/>
  <c r="AC36" i="12" s="1"/>
  <c r="S35" i="12"/>
  <c r="S31" i="12"/>
  <c r="AB33" i="12"/>
  <c r="AA33" i="12"/>
  <c r="AC33" i="12" s="1"/>
  <c r="AB30" i="12"/>
  <c r="AA30" i="12"/>
  <c r="AC30" i="12" s="1"/>
  <c r="V25" i="15"/>
  <c r="U25" i="15"/>
  <c r="W25" i="15" s="1"/>
  <c r="AB74" i="21" l="1"/>
  <c r="AA74" i="21"/>
  <c r="AC74" i="21" s="1"/>
  <c r="AA50" i="21"/>
  <c r="AC50" i="21" s="1"/>
  <c r="AA41" i="21"/>
  <c r="AC41" i="21" s="1"/>
  <c r="AA25" i="21"/>
  <c r="AC25" i="21" s="1"/>
  <c r="AB21" i="21"/>
  <c r="AA42" i="21"/>
  <c r="AC42" i="21" s="1"/>
  <c r="AA19" i="21"/>
  <c r="AC19" i="21" s="1"/>
  <c r="AA48" i="21"/>
  <c r="AC48" i="21" s="1"/>
  <c r="AA81" i="21"/>
  <c r="AC81" i="21" s="1"/>
  <c r="AB17" i="21"/>
  <c r="AA17" i="21"/>
  <c r="AC17" i="21" s="1"/>
  <c r="AA9" i="21"/>
  <c r="AC9" i="21" s="1"/>
  <c r="AA12" i="21"/>
  <c r="AC12" i="21" s="1"/>
  <c r="AA28" i="21"/>
  <c r="AC28" i="21" s="1"/>
  <c r="AA15" i="21"/>
  <c r="AC15" i="21" s="1"/>
  <c r="AA69" i="21"/>
  <c r="AC69" i="21" s="1"/>
  <c r="AA58" i="21"/>
  <c r="AC58" i="21" s="1"/>
  <c r="AB24" i="21"/>
  <c r="AA24" i="21"/>
  <c r="AC24" i="21" s="1"/>
  <c r="AA11" i="21"/>
  <c r="AC11" i="21" s="1"/>
  <c r="AA65" i="21"/>
  <c r="AC65" i="21" s="1"/>
  <c r="AB48" i="12"/>
  <c r="AA32" i="12"/>
  <c r="AC32" i="12" s="1"/>
  <c r="S29" i="12"/>
  <c r="S57" i="17"/>
  <c r="S48" i="17"/>
  <c r="Z44" i="17"/>
  <c r="AB44" i="17" s="1"/>
  <c r="S38" i="17"/>
  <c r="S34" i="17"/>
  <c r="Z43" i="19"/>
  <c r="AB43" i="19" s="1"/>
  <c r="AB33" i="19"/>
  <c r="AA44" i="19"/>
  <c r="AC44" i="19" s="1"/>
  <c r="AB37" i="19"/>
  <c r="AB34" i="19"/>
  <c r="AA55" i="19"/>
  <c r="AC55" i="19" s="1"/>
  <c r="AA54" i="19"/>
  <c r="AC54" i="19" s="1"/>
  <c r="AB54" i="19"/>
  <c r="AB42" i="19"/>
  <c r="Z62" i="19"/>
  <c r="AB62" i="19" s="1"/>
  <c r="S37" i="19"/>
  <c r="S54" i="19"/>
  <c r="Z40" i="19"/>
  <c r="AA48" i="19"/>
  <c r="AC48" i="19" s="1"/>
  <c r="AA32" i="19"/>
  <c r="AC32" i="19" s="1"/>
  <c r="AB53" i="19"/>
  <c r="AB45" i="19"/>
  <c r="AB58" i="19"/>
  <c r="AA51" i="19"/>
  <c r="AC51" i="19" s="1"/>
  <c r="AA47" i="19"/>
  <c r="AC47" i="19" s="1"/>
  <c r="AA49" i="19"/>
  <c r="AC49" i="19" s="1"/>
  <c r="AB49" i="19"/>
  <c r="AA38" i="19"/>
  <c r="AC38" i="19" s="1"/>
  <c r="AB38" i="19"/>
  <c r="AB60" i="19"/>
  <c r="AA60" i="19"/>
  <c r="AC60" i="19" s="1"/>
  <c r="AB52" i="19"/>
  <c r="AA52" i="19"/>
  <c r="AC52" i="19" s="1"/>
  <c r="AA30" i="19"/>
  <c r="AC30" i="19" s="1"/>
  <c r="AB30" i="19"/>
  <c r="S35" i="17"/>
  <c r="Z59" i="17"/>
  <c r="AB59" i="17" s="1"/>
  <c r="S36" i="17"/>
  <c r="S32" i="17"/>
  <c r="S43" i="17"/>
  <c r="S49" i="17"/>
  <c r="S52" i="17"/>
  <c r="AB31" i="17"/>
  <c r="AA31" i="17"/>
  <c r="AC31" i="17" s="1"/>
  <c r="Z37" i="17"/>
  <c r="AB37" i="17" s="1"/>
  <c r="S53" i="17"/>
  <c r="S60" i="17"/>
  <c r="Z40" i="17"/>
  <c r="AB40" i="17" s="1"/>
  <c r="AB62" i="17"/>
  <c r="AA62" i="17"/>
  <c r="AC62" i="17" s="1"/>
  <c r="AB33" i="17"/>
  <c r="AA33" i="17"/>
  <c r="AC33" i="17" s="1"/>
  <c r="AB39" i="17"/>
  <c r="AA39" i="17"/>
  <c r="AC39" i="17" s="1"/>
  <c r="AB55" i="17"/>
  <c r="AA55" i="17"/>
  <c r="AC55" i="17" s="1"/>
  <c r="AA30" i="17"/>
  <c r="AC30" i="17" s="1"/>
  <c r="AB30" i="17"/>
  <c r="AA43" i="17"/>
  <c r="AC43" i="17" s="1"/>
  <c r="AB43" i="17"/>
  <c r="AB57" i="17"/>
  <c r="AA57" i="17"/>
  <c r="AC57" i="17" s="1"/>
  <c r="AB46" i="17"/>
  <c r="AA46" i="17"/>
  <c r="AC46" i="17" s="1"/>
  <c r="AB35" i="17"/>
  <c r="AA35" i="17"/>
  <c r="AC35" i="17" s="1"/>
  <c r="AB42" i="17"/>
  <c r="AA42" i="17"/>
  <c r="AC42" i="17" s="1"/>
  <c r="AB61" i="17"/>
  <c r="AA61" i="17"/>
  <c r="AC61" i="17" s="1"/>
  <c r="AA36" i="17"/>
  <c r="AC36" i="17" s="1"/>
  <c r="AB36" i="17"/>
  <c r="AB38" i="17"/>
  <c r="AA38" i="17"/>
  <c r="AC38" i="17" s="1"/>
  <c r="AA49" i="17"/>
  <c r="AC49" i="17" s="1"/>
  <c r="AB49" i="17"/>
  <c r="AB52" i="17"/>
  <c r="AA52" i="17"/>
  <c r="AC52" i="17" s="1"/>
  <c r="AB34" i="17"/>
  <c r="AA34" i="17"/>
  <c r="AC34" i="17" s="1"/>
  <c r="AA45" i="17"/>
  <c r="AC45" i="17" s="1"/>
  <c r="AB45" i="17"/>
  <c r="AB51" i="17"/>
  <c r="AA51" i="17"/>
  <c r="AC51" i="17" s="1"/>
  <c r="AB41" i="17"/>
  <c r="AA41" i="17"/>
  <c r="AC41" i="17" s="1"/>
  <c r="AB47" i="17"/>
  <c r="AA47" i="17"/>
  <c r="AC47" i="17" s="1"/>
  <c r="AB53" i="17"/>
  <c r="AA53" i="17"/>
  <c r="AC53" i="17" s="1"/>
  <c r="AA58" i="17"/>
  <c r="AC58" i="17" s="1"/>
  <c r="AB58" i="17"/>
  <c r="AB56" i="17"/>
  <c r="AA56" i="17"/>
  <c r="AC56" i="17" s="1"/>
  <c r="AB60" i="17"/>
  <c r="AA60" i="17"/>
  <c r="AC60" i="17" s="1"/>
  <c r="AB48" i="17"/>
  <c r="AA48" i="17"/>
  <c r="AC48" i="17" s="1"/>
  <c r="AB32" i="17"/>
  <c r="AA32" i="17"/>
  <c r="AC32" i="17" s="1"/>
  <c r="AB54" i="17"/>
  <c r="AA54" i="17"/>
  <c r="AC54" i="17" s="1"/>
  <c r="Z51" i="12"/>
  <c r="AB51" i="12" s="1"/>
  <c r="AB54" i="12"/>
  <c r="AA54" i="12"/>
  <c r="AC54" i="12" s="1"/>
  <c r="AB55" i="12"/>
  <c r="AA55" i="12"/>
  <c r="AC55" i="12" s="1"/>
  <c r="AA45" i="12"/>
  <c r="AC45" i="12" s="1"/>
  <c r="AA29" i="12"/>
  <c r="AC29" i="12" s="1"/>
  <c r="AB35" i="12"/>
  <c r="AA35" i="12"/>
  <c r="AC35" i="12" s="1"/>
  <c r="AA31" i="12"/>
  <c r="AC31" i="12" s="1"/>
  <c r="S36" i="12"/>
  <c r="AB36" i="12"/>
  <c r="AA51" i="12" l="1"/>
  <c r="AC51" i="12" s="1"/>
  <c r="AA59" i="17"/>
  <c r="AC59" i="17" s="1"/>
  <c r="AA44" i="17"/>
  <c r="AC44" i="17" s="1"/>
  <c r="AA43" i="19"/>
  <c r="AC43" i="19" s="1"/>
  <c r="AA62" i="19"/>
  <c r="AC62" i="19" s="1"/>
  <c r="AB40" i="19"/>
  <c r="AA40" i="19"/>
  <c r="AC40" i="19" s="1"/>
  <c r="AA37" i="17"/>
  <c r="AC37" i="17" s="1"/>
  <c r="AA40" i="17"/>
  <c r="AC40" i="1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C4BD0D12-A162-1F4C-93C7-C49A7BC370B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8" authorId="0" shapeId="0" xr:uid="{BA1B3EC3-6F80-2147-83D9-45F8044AB8B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8" authorId="0" shapeId="0" xr:uid="{C69700EB-26F4-EE49-8F4A-9DFBBEA651F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8" authorId="0" shapeId="0" xr:uid="{A7D6C63D-47AC-A845-8602-FCFF9D36580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8" authorId="0" shapeId="0" xr:uid="{99BF909B-ADD2-C04B-84CF-A3B411DD3FF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8" authorId="0" shapeId="0" xr:uid="{287C08AA-4422-7F4E-B753-9EDEAE82E3E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17" authorId="0" shapeId="0" xr:uid="{E797C774-AF86-6849-974F-E135B7E17BC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17" authorId="0" shapeId="0" xr:uid="{9FB394A9-8E6E-B946-BE0C-39E2F4A8F5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17" authorId="0" shapeId="0" xr:uid="{F1D37821-DC4F-9441-BDDD-DE76CC34373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17" authorId="0" shapeId="0" xr:uid="{094DACD7-F393-C642-9F96-DDB5342B98B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17" authorId="0" shapeId="0" xr:uid="{A4BEE0E8-A934-8944-A21E-A4FFD0D002D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1" authorId="0" shapeId="0" xr:uid="{F0E691D1-86A0-3D4B-B1D9-CA671D672B3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2" authorId="0" shapeId="0" xr:uid="{4AAA3D4B-FBED-1B48-814C-87F58319406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3" authorId="0" shapeId="0" xr:uid="{277E0218-DD2C-F248-A45A-6AB0D5C0A28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1569AB72-D216-AA4E-8124-1AFBC996A95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977C14F4-52DB-0749-BAFD-CAE3A392999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047D6F0F-CB6D-F94A-951C-21CDD8DD394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669E4A19-B190-174E-BF76-58F4CE934D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F6F0F236-AC1D-AC45-92B4-8269C250A38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3A2BA594-7816-4A4B-A1D5-A797C808220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E3FC1BD4-1381-D141-8668-3B01682C541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E2BAB62F-E75B-6D4A-ABF4-ACF3BBA11C4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923C5596-71FF-C54A-A90F-7BA8F92E28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22A3A5FE-E199-9740-9837-59864E086BF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C0D3D699-1D54-9341-8586-6B9BF104B83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7BAA40AE-E8D2-7249-935E-FE13F91C315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A9391547-F3DA-314B-9419-8BCD4896417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D30C670F-3A87-944D-8D3D-B5F1BEF4F2A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4169FF68-C0BB-B246-9D90-E3E714141D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3E3EBCC6-2AFE-6D46-B402-9B02D7AC053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446DF73A-4E96-5B44-96FC-D36F8B542E4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9" authorId="0" shapeId="0" xr:uid="{1824C7E1-8A5D-3041-9E68-3D35C5D873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9" authorId="0" shapeId="0" xr:uid="{E8921159-87B7-FE4D-8434-B7E8A17D31A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9" authorId="0" shapeId="0" xr:uid="{BC11E922-0D13-DC4D-9433-B2E7128969B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9" authorId="0" shapeId="0" xr:uid="{3408B147-6C54-7149-BB9A-1356306206A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19" authorId="0" shapeId="0" xr:uid="{CC00419E-DC47-2F42-992B-F72B4C54019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19" authorId="0" shapeId="0" xr:uid="{5DAA614D-A689-FD43-AF4B-C578D6094B4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19" authorId="0" shapeId="0" xr:uid="{51880FC9-B893-864B-A587-6C9F8D7BFB6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19" authorId="0" shapeId="0" xr:uid="{CBE17DC3-EE4C-9A4D-9A4D-0006744C253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19" authorId="0" shapeId="0" xr:uid="{1A5FFDB8-5641-B04E-BC98-FEAD398D78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3" authorId="0" shapeId="0" xr:uid="{2520B402-8F78-3446-9FE9-68317857C25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342D77AC-7106-B34F-91B2-C623906572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39219867-9BE3-F842-925C-E71304B1239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4366CD01-4EC6-4B4A-84BF-6E2D525D01C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E2BEFB6B-D9F2-334A-B22F-DB87D337559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2DE9DAC2-FA9B-394F-9751-A2CA6EBEFA1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888D6AD9-C1FB-504D-AD3B-37009600F29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4931C8CA-B23C-504E-93EA-0FE2A76BE34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7F998B25-885B-064D-A147-DCD2D49A7C1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B913D2F4-DD1C-1042-A11E-0AC5534EFEA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B8C237DE-3C80-9C44-A3C3-CDB9127E590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99F3D984-B4E5-0840-A52D-A4A293C18C5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8943F2C7-AD2F-F84B-8531-DBFF0550B92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15F2947D-4292-E54E-B72B-7ACEE13964D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BDBA7E39-DACC-D647-ACC5-5748B2B7ABD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13544E17-BA45-534A-85A7-BBF2A7E9565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8C0BA918-E85B-3B40-B427-B20746D632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CD3ECFE3-E223-EE4D-AB0E-6F81180D6B5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EE93D589-337E-9F42-A66F-E3D33D6506E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0BE0B018-D7BE-5349-9EB9-A9613312ADF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3431B0A1-3DBA-B444-9836-AC5F56ED287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29260523-BAEA-CF49-A96E-0C2B7BEE22E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6DDD4A70-D46C-9041-B833-A4AB4BADFB0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9" authorId="0" shapeId="0" xr:uid="{D5C7A7C5-EFA0-F54C-9FAB-05D2F5CEA42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9" authorId="0" shapeId="0" xr:uid="{D1E125BC-E108-104A-A3BF-26E72B2D456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9" authorId="0" shapeId="0" xr:uid="{94C669BE-47F5-7D4E-B488-8CB345FBC2D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9" authorId="0" shapeId="0" xr:uid="{9135933C-B86E-E24F-A0AD-FCA40B6D0B2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20" authorId="0" shapeId="0" xr:uid="{BE425385-1F36-C345-AD6D-DA696D10D69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20" authorId="0" shapeId="0" xr:uid="{6372DED2-7514-4345-8B15-BB0549F2D96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20" authorId="0" shapeId="0" xr:uid="{0EDF8698-2F98-4746-A87D-3C9F144FCA2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20" authorId="0" shapeId="0" xr:uid="{DB5A6771-0879-F344-A01F-E08964878D0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20" authorId="0" shapeId="0" xr:uid="{11028EAC-DCC5-6D4B-A855-6DDFE0517E6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5" authorId="0" shapeId="0" xr:uid="{B40A1CE4-FCAC-D544-A4F0-AD3BDAD62D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CE01AFE7-2204-B249-82E4-F31E1F8DB29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EFF55561-EED5-2D4D-BCD6-EACF6D1948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F16A2E97-8AB9-D745-8067-9A3598AD618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8C807A26-5F1A-A848-8982-739712AB82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9D98A8E9-F685-7D4C-B87A-88BCB957C1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E3BE2627-A15A-CB44-9DBA-B7CC8DCC0EF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0DED3FBD-4201-7F42-BF89-869247E6923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96609637-C519-CF42-9592-692142CD4DC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6B0ED872-3079-F24A-88B1-0D150338BB7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91DF18FF-4D83-3A49-B331-02D6C5689BE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D2F3A515-8B83-9344-BEA8-AA837D2A5F1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53ABF27C-F416-FE42-857D-FAE17FDA262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7E0D371B-B45E-EC4E-B1A7-7E2A212FE7B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7FBAC7C5-451A-E24A-A98B-5190780B4E4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32C93A39-780F-A442-81F0-7BA26A921AF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FED4742F-C608-DC47-B383-31BEA6259E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E1216468-52B3-0946-8538-C633F7D05FA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EDA3856F-F85C-EC41-8297-CD26B969D62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9AC18CA2-AB99-3A44-BDDD-53836A2108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B746133D-3886-4C45-B956-938510D5674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DD9F37CA-50D4-E944-BFAF-A3A6C9ECF5E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3" authorId="0" shapeId="0" xr:uid="{ABC68B01-8703-7340-A636-20EA9BB242F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4" authorId="0" shapeId="0" xr:uid="{979C9DE1-A7B7-A046-8447-132E14010CC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6" authorId="0" shapeId="0" xr:uid="{1030DC8B-22BD-A742-A32D-E2A13CAF9B5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931D30F0-2AB0-9C44-B79E-363E0F33F1A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@1.68 and 2 months shoulder @1.65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X9" authorId="0" shapeId="0" xr:uid="{29FE6AF1-2343-6448-9F3C-331EDAC0638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@1.52 and 2 months shoulder @1.49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9" authorId="0" shapeId="0" xr:uid="{3ED0E531-0A61-5540-B822-75975F64ED9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@1.41 and 2 months shoulder @1.41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9" authorId="0" shapeId="0" xr:uid="{AC6541B6-AC5B-594E-AADC-55A0D691116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@1.35 and 2 months shoulder @1.35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9" authorId="0" shapeId="0" xr:uid="{F74B04CE-4E32-9241-AC05-520971A550D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@1.29 and 2 months shoulder @1.29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20" authorId="0" shapeId="0" xr:uid="{60162368-4DD0-C742-BF46-087967E457B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@1.68 and 2 months shoulder @1.65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X20" authorId="0" shapeId="0" xr:uid="{7A3A06AA-8A25-9B44-B70E-61E07B64098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@1.52 and 2 months shoulder @1.49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20" authorId="0" shapeId="0" xr:uid="{2C41F2A3-5654-FD49-9DF9-26A65551714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@1.41 and 2 months shoulder @1.41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20" authorId="0" shapeId="0" xr:uid="{01BE90DB-D7AB-CF43-8ABF-A99D2337C0A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@1.35 and 2 months shoulder @1.35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20" authorId="0" shapeId="0" xr:uid="{765367F6-B305-2D48-9412-566D3E7957E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@1.29 and 2 months shoulder @1.29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K25" authorId="0" shapeId="0" xr:uid="{8C13756D-7A46-9D4E-AED5-7FE456F6AAA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BA14306C-798B-AC42-8ABF-C768108810C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793CD050-D02C-5246-AC6F-6C558F23DCB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25B8860E-E914-6247-B24D-D06A83FCBA2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18F5A7DE-9517-674A-A6AB-27396BFB51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174A0DDE-865D-6F47-9AF4-F7D13C900AD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62ADFA32-FC0D-A242-B2BC-C1808E8B339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A9643C89-1DF0-B94D-A561-3B4F4BC542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21635E28-1E13-1545-8AE3-2ECC5E2DD6A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24C52CCD-CECC-2D4E-BF10-6D5A1C13D19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E77F2DB3-28A0-B146-9431-21957D111B3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4B921ED8-36AA-6046-BF43-6F19168EFD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52FC1B50-EB10-BF42-81F3-E33FC9692F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EED19CF6-CFA4-E049-B2E5-7A6B4910B60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9FCE6AC5-2476-9B45-8E87-FF31B83FD73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B06F3F03-B6F8-D942-9921-3CD583B4FEC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1DBCC4E1-17F5-094F-B5CC-F1F5538FF90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B728DC4C-020F-E647-945D-93353EB2704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2F8B0AFC-1FB0-A449-9B75-33550A051F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F5E10206-EFA0-C041-BD09-F269C2A4B98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3" authorId="0" shapeId="0" xr:uid="{E6093CC2-4812-3645-9C41-04B007E7F6A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4" authorId="0" shapeId="0" xr:uid="{03A25A8B-50AB-784D-B45D-4E74B122AB0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122AE71D-3C40-D248-A9BF-CF925A18A45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X9" authorId="0" shapeId="0" xr:uid="{2B1ED3CF-00B9-0641-82DD-71B9EBE5CE8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@2.38 and 2 months shoulder @2.34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9" authorId="0" shapeId="0" xr:uid="{559CC1D8-7A8A-204A-9D50-C7ACF928467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9" authorId="0" shapeId="0" xr:uid="{BFDDEAE2-CF07-7344-8AB6-6531DA462A1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9" authorId="0" shapeId="0" xr:uid="{AE6092DA-F7AC-DD40-B184-E24C7633DB8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@2.08 and 2 months shoulder @2.02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9" authorId="0" shapeId="0" xr:uid="{5431DBF9-6F4B-6C4E-A333-12649226C24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X19" authorId="0" shapeId="0" xr:uid="{A429CE5E-28EE-5C4F-973B-C514A70B4E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@2.38 and 2 months shoulder @2.34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9" authorId="0" shapeId="0" xr:uid="{F57F520A-33A8-2046-8603-DBDF1233741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9" authorId="0" shapeId="0" xr:uid="{B1F457CF-D0F6-8646-A637-DF9F3270CF1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9" authorId="0" shapeId="0" xr:uid="{C9158187-CF49-3F49-8AAD-844073A3AE7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@2.08 and 2 months shoulder @2.02
</t>
        </r>
      </text>
    </comment>
    <comment ref="K23" authorId="0" shapeId="0" xr:uid="{70A886B8-7842-2B44-849A-43451E9D51A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84E28562-09AA-6F4D-9A10-CE85756B9B9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E00AF3E0-022D-7548-8A20-2C70781FA0B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27CEED2C-76F6-C74A-A722-93EF8AFA7A2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DBD02E8C-32F2-584E-AC58-9D6C8C02A8D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09C00A0D-19C6-674B-A6C3-ED65B55B14B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A4625CC3-3AFE-BE45-B5DB-941B6C3CFB0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99567CA6-4B69-2148-ABC4-C318DF8579E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82CEF989-4CCB-9C43-9B4E-53CF4A46D9A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E7F6EF78-8252-C149-BE01-C08A3FDE330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286F089A-FA10-A94D-89B7-C8DB9D5BC8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CFFB972C-0F32-ED41-B90E-2635AED920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B83104F5-A3C9-E847-B380-31D75F9665F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4972BD1C-B482-2245-B924-B73B3CE7798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3C5B480F-0FF0-7945-8EF1-DB8EB318C64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E5F1A016-21E6-CE47-B8CC-23089AD75C3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DF433734-0A04-FD4B-95F0-E2AF818284D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33EC173C-DDF0-184A-9F6C-EBBD4E763DF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796E2D5F-6B67-6A42-B60F-7BDB612675E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CF565137-AFC4-7346-87E4-552B62DCE86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EEDBECBC-C244-934A-82BF-447815E2F46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BD1E26A2-F1B4-764E-945D-422F4624C31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614CEC97-94F1-E24B-991D-DA4109B7CF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O9" authorId="0" shapeId="0" xr:uid="{BB66EB49-24F4-0443-B543-2D37232A586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9" authorId="0" shapeId="0" xr:uid="{AF8693E1-4957-E64C-B6AD-50E06AC52B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9" authorId="0" shapeId="0" xr:uid="{4113104D-BD9F-F84D-9B9C-1FDBC750998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@2.24 and 2 months shoulder @2.23
</t>
        </r>
      </text>
    </comment>
    <comment ref="R9" authorId="0" shapeId="0" xr:uid="{3D5D7287-806E-9C4E-A953-26FADDF2D21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9" authorId="0" shapeId="0" xr:uid="{844D49DF-8FA7-974B-ADA3-53564CDD3C5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@2.08 and 2 months shoulder @2.02
</t>
        </r>
      </text>
    </comment>
    <comment ref="O17" authorId="0" shapeId="0" xr:uid="{63BF4CB0-0217-A44F-81CA-29966D91103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17" authorId="0" shapeId="0" xr:uid="{962D127F-308D-2844-913E-6FBE6CD123C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17" authorId="0" shapeId="0" xr:uid="{05E190F1-1707-D84E-B109-73B3FBB71C9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17" authorId="0" shapeId="0" xr:uid="{195D38E2-DC2C-DB4B-A52D-D0B5AE01BCE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17" authorId="0" shapeId="0" xr:uid="{9CAC915D-A074-414B-98D1-5D8F246B5F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@2.08 and 2 months shoulder @2.02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O9" authorId="0" shapeId="0" xr:uid="{4944664F-D475-0E43-AD31-9E2F263A05E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9" authorId="0" shapeId="0" xr:uid="{EC7E10E0-EA27-9541-9E46-DB28D53E03A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9" authorId="0" shapeId="0" xr:uid="{73627721-B7D8-0B4F-A427-CA257610816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@2.24 and 2 months shoulder @2.23
</t>
        </r>
      </text>
    </comment>
    <comment ref="R9" authorId="0" shapeId="0" xr:uid="{C690E18E-0A88-AE4A-BFCB-A57CC466123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9" authorId="0" shapeId="0" xr:uid="{6A185294-4EEA-9647-9A84-5D4BF8B829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@2.08 and 2 months shoulder @2.02
</t>
        </r>
      </text>
    </comment>
    <comment ref="O17" authorId="0" shapeId="0" xr:uid="{F059C87B-CF94-0C41-A11B-7A814C8644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17" authorId="0" shapeId="0" xr:uid="{82E089F1-AB22-7D46-9BDE-B681AAA5AF1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17" authorId="0" shapeId="0" xr:uid="{9E8E9E85-977E-CB4D-A647-BF0B97877E4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17" authorId="0" shapeId="0" xr:uid="{F3639316-A7E6-1643-B859-B52EBCE2677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17" authorId="0" shapeId="0" xr:uid="{F86E44FB-89F8-5048-8AED-F228F3F2593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@2.08 and 2 months shoulder @2.02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G10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Three part seasonal tariff. The 2 months with shoulder rates have been proportionally 
allocated to the peak rate</t>
        </r>
      </text>
    </comment>
    <comment ref="G18" authorId="0" shapeId="0" xr:uid="{00000000-0006-0000-0600-000002000000}">
      <text>
        <r>
          <rPr>
            <b/>
            <sz val="9"/>
            <color indexed="81"/>
            <rFont val="Verdana"/>
            <family val="2"/>
          </rPr>
          <t>Three part seasonal tariff. The 2 months with shoulder rates have been proportionally 
allocated to the peak rate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555A1327-B7C0-D744-B0D9-86BB7805D9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6EF7721C-AE88-D049-91CE-295233C66D7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B8D0EDDF-E89B-E344-B990-73B13C591D5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CF1CAA2F-5E39-1C40-A929-F6A859988C2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751B6ECB-4D0A-1142-81A0-57956B5D8AF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16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Three part seasonal tariff. The 2 months with shoulder rates have been proportionally 
allocated to the peak rate</t>
        </r>
        <r>
          <rPr>
            <sz val="9"/>
            <color indexed="81"/>
            <rFont val="Verdana"/>
            <family val="2"/>
          </rPr>
          <t xml:space="preserve">
</t>
        </r>
      </text>
    </comment>
    <comment ref="C24" authorId="0" shapeId="0" xr:uid="{00000000-0006-0000-0300-000002000000}">
      <text>
        <r>
          <rPr>
            <b/>
            <sz val="9"/>
            <color indexed="81"/>
            <rFont val="Verdana"/>
            <family val="2"/>
          </rPr>
          <t xml:space="preserve">Three part seasonal tariff. The 2 months with shoulder rates have been proportionally 
allocated to the peak rate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7" authorId="0" shapeId="0" xr:uid="{ED6B4850-53C0-2A49-B721-123203E2FD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7" authorId="0" shapeId="0" xr:uid="{62F2FBD2-6C3E-0042-96C6-4A7CA7B457B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7" authorId="0" shapeId="0" xr:uid="{18D8F781-DFAE-D940-BB7C-FCEC4B612F5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7" authorId="0" shapeId="0" xr:uid="{4467C8FA-0FC9-3F4C-BD87-8AF437E8B77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7" authorId="0" shapeId="0" xr:uid="{94995B32-0863-FD4E-A9EC-49772B9E342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6" authorId="0" shapeId="0" xr:uid="{AAD19B0D-F6FB-0B4C-A32B-4085DEF80F7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16" authorId="0" shapeId="0" xr:uid="{CBF9C797-9D04-C047-96F1-063DEBC3CE1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6" authorId="0" shapeId="0" xr:uid="{49A9DB58-A4BC-D040-82E7-6B392A87CDE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6" authorId="0" shapeId="0" xr:uid="{095B1F1D-2317-D744-8B42-6929B536775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6" authorId="0" shapeId="0" xr:uid="{3BBD3A5C-DA1B-EB49-AEC9-ACB51DD5A15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K21" authorId="0" shapeId="0" xr:uid="{21AE56E2-29A8-C143-B88F-FC4CA710D7A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2" authorId="0" shapeId="0" xr:uid="{845299A7-B1E5-CD4C-BFB6-071E66E618F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3" authorId="0" shapeId="0" xr:uid="{0569A718-FC7C-AA4C-823C-2C1C02BD43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BCE0C80F-9333-9149-9EC8-53AC48B5430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8E741627-9115-F841-B300-7E34006D78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FE74F470-BF5B-5345-B03E-CE0BDA247D2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9618541A-B72D-4A41-9DA8-9EEB092C434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8277C562-7382-704B-B82D-12316E479DE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AF61B515-18F6-874E-80C7-0C8E720D60C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BA2B5632-21BD-8843-89E0-4200EA9AC3E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5EA90630-B647-504A-A032-0A39083A159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A4A0B51D-3D14-4F4B-AB35-CDE8119580B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44F95B5F-18D5-0B4D-B251-06F7307D061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E9B7092D-EEC9-CA47-A660-FFE61CF11CB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44C1BFAA-B548-C946-81E4-77EEB50A416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CF8B0ADB-BA48-3B42-B1BD-2CE1783BD9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F2B60765-D506-224C-86CE-758D7E865A7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2A5DCFB8-3369-1A45-8ECA-6F7A22F55EA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069258E4-C74A-304B-9530-EDF5E362013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8" authorId="0" shapeId="0" xr:uid="{985E597D-866A-DA42-A0D9-1F8CE8207D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8" authorId="0" shapeId="0" xr:uid="{C8F1B099-CE61-CA49-A92B-5096B463DFE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8" authorId="0" shapeId="0" xr:uid="{4F336B8C-8691-4742-975C-58DAF328CE7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8" authorId="0" shapeId="0" xr:uid="{D5FED16B-695F-4749-A598-A35E286847F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8" authorId="0" shapeId="0" xr:uid="{663D1C9A-C12B-FD4A-BD71-F46E6CD4898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18" authorId="0" shapeId="0" xr:uid="{22AE66DB-D42C-7E44-A613-CC5327B75A8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18" authorId="0" shapeId="0" xr:uid="{5E92CC02-4419-9746-A365-E569AC9093A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18" authorId="0" shapeId="0" xr:uid="{22916BD9-FA5F-BE46-9DD4-2171035B50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18" authorId="0" shapeId="0" xr:uid="{94DCF4A4-6DA8-314A-B049-950FA89E921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18" authorId="0" shapeId="0" xr:uid="{8647582E-75C3-0246-9EF8-BFC33140198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3" authorId="0" shapeId="0" xr:uid="{390E5922-DB0E-4741-9E6B-7442050E64F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AD424DC3-ABE9-5C44-A0AE-1B1A5BFE9BA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E9890556-FD1C-7B41-A5EA-468C2A6D6A1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D964ADDE-DA31-D645-83D5-DC722641F05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C7B24A0F-9DC8-5940-871D-7EF4BB8A2D9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053C466D-54CD-3B4F-BFFC-617DE1C4EC2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72F5CB33-8780-774B-9B61-473EE5F293C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6E8734B8-D11B-734A-9722-D920A848784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3C0CBBC8-D0F1-2440-B492-616B1BF17A6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EB4A16A7-2C61-3840-AE4F-0E373FCC9E7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24E34B02-40CE-5340-9CC7-D6A33E269C5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2E22B293-3882-7140-90FD-D8E859D2AA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477A4613-E88D-9145-BADA-A42155B3A0A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9F760381-A18F-A54D-AC50-071026CC471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96E22810-E888-7342-9F12-6A367A0C8E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0222177E-1A1C-AE4B-87FF-783D906FACE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6850CBE4-C3E6-1940-9C6D-8F4933A750B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D6F32037-37F9-0044-81FE-32B70542DB0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958FEF78-2476-914B-8AEA-DAD0A84B202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97FAD9F9-CF82-2340-BE4B-83B86B33BA0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DB566633-A8B3-AC46-9ECE-0A246859736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BDEF796D-C7B1-074F-BFEA-82B40B5553D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sharedStrings.xml><?xml version="1.0" encoding="utf-8"?>
<sst xmlns="http://schemas.openxmlformats.org/spreadsheetml/2006/main" count="11013" uniqueCount="1033">
  <si>
    <t>3rd step (MJ)</t>
    <phoneticPr fontId="3" type="noConversion"/>
  </si>
  <si>
    <t>Retailer</t>
  </si>
  <si>
    <t>Annual bill incl conditional discounts (incl GST)</t>
    <phoneticPr fontId="3" type="noConversion"/>
  </si>
  <si>
    <t>1st shoulder rate (c/MJ)</t>
    <phoneticPr fontId="3" type="noConversion"/>
  </si>
  <si>
    <t>Dual Fuel discount off bill (%)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</si>
  <si>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</si>
  <si>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</si>
  <si>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ETF (Y/N)</t>
    <phoneticPr fontId="3" type="noConversion"/>
  </si>
  <si>
    <t>Limited benefit period? (months)</t>
    <phoneticPr fontId="3" type="noConversion"/>
  </si>
  <si>
    <t>Other Direct Debit Incentive (y/n)</t>
    <phoneticPr fontId="3" type="noConversion"/>
  </si>
  <si>
    <t>Other incentives</t>
    <phoneticPr fontId="3" type="noConversion"/>
  </si>
  <si>
    <t>Incentive type</t>
    <phoneticPr fontId="3" type="noConversion"/>
  </si>
  <si>
    <t>Approx. incentive value ($)</t>
    <phoneticPr fontId="3" type="noConversion"/>
  </si>
  <si>
    <t>Dual fuel condition? (Y/N)</t>
    <phoneticPr fontId="3" type="noConversion"/>
  </si>
  <si>
    <t>Comments</t>
    <phoneticPr fontId="3" type="noConversion"/>
  </si>
  <si>
    <t>VIC</t>
    <phoneticPr fontId="3" type="noConversion"/>
  </si>
  <si>
    <t>Multinet 1</t>
    <phoneticPr fontId="3" type="noConversion"/>
  </si>
  <si>
    <t>Origin Energy</t>
    <phoneticPr fontId="3" type="noConversion"/>
  </si>
  <si>
    <t>ID</t>
  </si>
  <si>
    <t>Timestamp</t>
    <phoneticPr fontId="3" type="noConversion"/>
  </si>
  <si>
    <t>State</t>
    <phoneticPr fontId="3" type="noConversion"/>
  </si>
  <si>
    <t>4th shoulder rate (c/MJ)</t>
    <phoneticPr fontId="3" type="noConversion"/>
  </si>
  <si>
    <t>5th shoulder rate (c/MJ)</t>
    <phoneticPr fontId="3" type="noConversion"/>
  </si>
  <si>
    <t>4th step (MJ)</t>
    <phoneticPr fontId="3" type="noConversion"/>
  </si>
  <si>
    <t>$50 welcome credit if signing up online</t>
    <phoneticPr fontId="3" type="noConversion"/>
  </si>
  <si>
    <t>Covau</t>
    <phoneticPr fontId="3" type="noConversion"/>
  </si>
  <si>
    <t>Click Energy</t>
    <phoneticPr fontId="3" type="noConversion"/>
  </si>
  <si>
    <t>E-billing only. Monthly billing</t>
    <phoneticPr fontId="3" type="noConversion"/>
  </si>
  <si>
    <t>Red Energy</t>
    <phoneticPr fontId="3" type="noConversion"/>
  </si>
  <si>
    <t>Living Energy Saver</t>
    <phoneticPr fontId="3" type="noConversion"/>
  </si>
  <si>
    <t>Lumo Energy</t>
    <phoneticPr fontId="3" type="noConversion"/>
  </si>
  <si>
    <t>n</t>
    <phoneticPr fontId="3" type="noConversion"/>
  </si>
  <si>
    <t>$25 account credit for customers that sign up online and 1 Village Gold Class movie ticket voucher every 3 months (max 8 vouchers)</t>
    <phoneticPr fontId="3" type="noConversion"/>
  </si>
  <si>
    <t>Momentum Energy</t>
    <phoneticPr fontId="3" type="noConversion"/>
  </si>
  <si>
    <t>Market offer</t>
    <phoneticPr fontId="3" type="noConversion"/>
  </si>
  <si>
    <t xml:space="preserve">Small Business Gas Market Offers </t>
    <phoneticPr fontId="3" type="noConversion"/>
  </si>
  <si>
    <t xml:space="preserve">Summer bill 2nd block Off-peak </t>
  </si>
  <si>
    <t>Summer bill 3rd block Off-peak</t>
  </si>
  <si>
    <t>Summer bill 4th block Off-peak</t>
  </si>
  <si>
    <t xml:space="preserve">Summer bill Off-peak balance </t>
  </si>
  <si>
    <t>Supply charge (per annum)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</si>
  <si>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</si>
  <si>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</si>
  <si>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Number of peak bills</t>
    <phoneticPr fontId="3" type="noConversion"/>
  </si>
  <si>
    <t>Number of off-peak bills</t>
    <phoneticPr fontId="3" type="noConversion"/>
  </si>
  <si>
    <t>Name</t>
    <phoneticPr fontId="3" type="noConversion"/>
  </si>
  <si>
    <t>Supply (c/day)</t>
  </si>
  <si>
    <t>POT discount off bill (%)</t>
    <phoneticPr fontId="3" type="noConversion"/>
  </si>
  <si>
    <t>Guaranteed discount off usage (%)</t>
    <phoneticPr fontId="3" type="noConversion"/>
  </si>
  <si>
    <t>N</t>
  </si>
  <si>
    <t>Tab colors:</t>
  </si>
  <si>
    <t>April</t>
  </si>
  <si>
    <t>VIC Workbook 2 - Gas Market offers</t>
  </si>
  <si>
    <t>Winter bill 2nd block peak</t>
  </si>
  <si>
    <t>Business Savers</t>
    <phoneticPr fontId="3" type="noConversion"/>
  </si>
  <si>
    <t>$100 credit if signing up online</t>
    <phoneticPr fontId="3" type="noConversion"/>
  </si>
  <si>
    <t>Small Office Plus Online</t>
  </si>
  <si>
    <t>Pricing zone</t>
    <phoneticPr fontId="3" type="noConversion"/>
  </si>
  <si>
    <t>Effective from</t>
    <phoneticPr fontId="3" type="noConversion"/>
  </si>
  <si>
    <t>2nd shoulder rate (c/MJ)</t>
    <phoneticPr fontId="3" type="noConversion"/>
  </si>
  <si>
    <t>3rd shoulder rate (c/MJ)</t>
    <phoneticPr fontId="3" type="noConversion"/>
  </si>
  <si>
    <t>6th off-peak rate (c/MJ)</t>
    <phoneticPr fontId="3" type="noConversion"/>
  </si>
  <si>
    <t>Business Saver</t>
    <phoneticPr fontId="3" type="noConversion"/>
  </si>
  <si>
    <t>6th shoulder rate (c/MJ)</t>
    <phoneticPr fontId="3" type="noConversion"/>
  </si>
  <si>
    <t>Seasonal? (y/n)</t>
    <phoneticPr fontId="3" type="noConversion"/>
  </si>
  <si>
    <t>5th step (MJ)</t>
    <phoneticPr fontId="3" type="noConversion"/>
  </si>
  <si>
    <t>1st peak rate (c/MJ)</t>
    <phoneticPr fontId="3" type="noConversion"/>
  </si>
  <si>
    <t>2nd peak rate (c/MJ)</t>
    <phoneticPr fontId="3" type="noConversion"/>
  </si>
  <si>
    <t>3rd peak rate (c/MJ)</t>
    <phoneticPr fontId="3" type="noConversion"/>
  </si>
  <si>
    <t>4th peak rate (c/MJ)</t>
    <phoneticPr fontId="3" type="noConversion"/>
  </si>
  <si>
    <t>5th peak rate (c/MJ)</t>
    <phoneticPr fontId="3" type="noConversion"/>
  </si>
  <si>
    <t>6th peak rate (c/MJ)</t>
    <phoneticPr fontId="3" type="noConversion"/>
  </si>
  <si>
    <t>1st off-peak rate (c/MJ)</t>
    <phoneticPr fontId="3" type="noConversion"/>
  </si>
  <si>
    <t>2nd off-peak rate (c/MJ)</t>
    <phoneticPr fontId="3" type="noConversion"/>
  </si>
  <si>
    <t>3rd off-peak rate (c/MJ)</t>
    <phoneticPr fontId="3" type="noConversion"/>
  </si>
  <si>
    <t>Annual bill incl conditional discounts</t>
    <phoneticPr fontId="3" type="noConversion"/>
  </si>
  <si>
    <t>E-bill discount off bill (%)</t>
    <phoneticPr fontId="3" type="noConversion"/>
  </si>
  <si>
    <t>Exit fee (yes/no)</t>
    <phoneticPr fontId="3" type="noConversion"/>
  </si>
  <si>
    <t>Envestra North</t>
    <phoneticPr fontId="3" type="noConversion"/>
  </si>
  <si>
    <t>AGL</t>
    <phoneticPr fontId="3" type="noConversion"/>
  </si>
  <si>
    <t>bi-monthly</t>
    <phoneticPr fontId="3" type="noConversion"/>
  </si>
  <si>
    <t>Envestra Central 1</t>
    <phoneticPr fontId="3" type="noConversion"/>
  </si>
  <si>
    <t>AGL</t>
    <phoneticPr fontId="3" type="noConversion"/>
  </si>
  <si>
    <t>Simply Energy</t>
    <phoneticPr fontId="3" type="noConversion"/>
  </si>
  <si>
    <t>Ausnet Central 1</t>
    <phoneticPr fontId="3" type="noConversion"/>
  </si>
  <si>
    <t>Ausnet Central 2</t>
  </si>
  <si>
    <t>Summer or winter peak (s/w)</t>
    <phoneticPr fontId="3" type="noConversion"/>
  </si>
  <si>
    <t>Guaranteed discount off bill (%)</t>
    <phoneticPr fontId="3" type="noConversion"/>
  </si>
  <si>
    <t>Winter bill 3rd block peak</t>
  </si>
  <si>
    <t>Winter bill 4th block peak</t>
  </si>
  <si>
    <t>Winter bill Peak balance</t>
  </si>
  <si>
    <t>Y</t>
    <phoneticPr fontId="3" type="noConversion"/>
  </si>
  <si>
    <t>EnergyAustralia</t>
    <phoneticPr fontId="3" type="noConversion"/>
  </si>
  <si>
    <t>Multinet 2</t>
    <phoneticPr fontId="3" type="noConversion"/>
  </si>
  <si>
    <t>Envestra North</t>
    <phoneticPr fontId="3" type="noConversion"/>
  </si>
  <si>
    <t>Envestra Central 1</t>
    <phoneticPr fontId="3" type="noConversion"/>
  </si>
  <si>
    <t>VIC</t>
    <phoneticPr fontId="3" type="noConversion"/>
  </si>
  <si>
    <t>Multinet 2</t>
    <phoneticPr fontId="3" type="noConversion"/>
  </si>
  <si>
    <t>AGL</t>
    <phoneticPr fontId="3" type="noConversion"/>
  </si>
  <si>
    <t>VICTORIA</t>
    <phoneticPr fontId="3" type="noConversion"/>
  </si>
  <si>
    <t>Gas offers</t>
    <phoneticPr fontId="3" type="noConversion"/>
  </si>
  <si>
    <t>Pricing zone</t>
    <phoneticPr fontId="3" type="noConversion"/>
  </si>
  <si>
    <t>Annual bill (excl GST)</t>
    <phoneticPr fontId="3" type="noConversion"/>
  </si>
  <si>
    <t>Guaranteed discount off usage (%)</t>
    <phoneticPr fontId="3" type="noConversion"/>
  </si>
  <si>
    <t>POT discount off bill (%)</t>
    <phoneticPr fontId="3" type="noConversion"/>
  </si>
  <si>
    <t>bi-monthly</t>
    <phoneticPr fontId="3" type="noConversion"/>
  </si>
  <si>
    <t>bi-monthly</t>
    <phoneticPr fontId="3" type="noConversion"/>
  </si>
  <si>
    <t>y</t>
    <phoneticPr fontId="3" type="noConversion"/>
  </si>
  <si>
    <t>Note: Annual consumption will be allocated to winter peak and summer off-peak as per retail offer (e.g a four month winter peak equals 33.33% of the year)</t>
  </si>
  <si>
    <t>Winter bill 1st block peak</t>
  </si>
  <si>
    <t>block type</t>
    <phoneticPr fontId="3" type="noConversion"/>
  </si>
  <si>
    <t>1st step (MJ)</t>
    <phoneticPr fontId="3" type="noConversion"/>
  </si>
  <si>
    <t>2nd step (MJ)</t>
    <phoneticPr fontId="3" type="noConversion"/>
  </si>
  <si>
    <t>All red cells contain variables for the user to insert</t>
    <phoneticPr fontId="3" type="noConversion"/>
  </si>
  <si>
    <t>Business Premium</t>
    <phoneticPr fontId="3" type="noConversion"/>
  </si>
  <si>
    <t>Business Prime Gas</t>
    <phoneticPr fontId="3" type="noConversion"/>
  </si>
  <si>
    <t>4th off-peak rate (c/MJ)</t>
    <phoneticPr fontId="3" type="noConversion"/>
  </si>
  <si>
    <t>5th off-peak rate (c/MJ)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</si>
  <si>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</si>
  <si>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</si>
  <si>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</si>
  <si>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</si>
  <si>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>Purpose of SME Tariff-Tracking project:project</t>
    <phoneticPr fontId="3" type="noConversion"/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</si>
  <si>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</si>
  <si>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</si>
  <si>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</si>
  <si>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>Retailer</t>
    <phoneticPr fontId="3" type="noConversion"/>
  </si>
  <si>
    <t>Offer</t>
    <phoneticPr fontId="3" type="noConversion"/>
  </si>
  <si>
    <t>Summer bill 1st block Off-peak</t>
    <phoneticPr fontId="3" type="noConversion"/>
  </si>
  <si>
    <t>Guaranteed discount off bill (%)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</si>
  <si>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</si>
  <si>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</si>
  <si>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>VIC</t>
    <phoneticPr fontId="3" type="noConversion"/>
  </si>
  <si>
    <t>Multinet 2</t>
    <phoneticPr fontId="3" type="noConversion"/>
  </si>
  <si>
    <t>Origin Energy</t>
    <phoneticPr fontId="3" type="noConversion"/>
  </si>
  <si>
    <t>bi-monthly</t>
    <phoneticPr fontId="3" type="noConversion"/>
  </si>
  <si>
    <t>Envestra North</t>
    <phoneticPr fontId="3" type="noConversion"/>
  </si>
  <si>
    <t>Envestra Central 1</t>
    <phoneticPr fontId="3" type="noConversion"/>
  </si>
  <si>
    <t>Envestra Central 2</t>
  </si>
  <si>
    <t>Ausnet West</t>
    <phoneticPr fontId="3" type="noConversion"/>
  </si>
  <si>
    <t>E-bill discount off usage (%)</t>
    <phoneticPr fontId="3" type="noConversion"/>
  </si>
  <si>
    <t>Everyday Saver Business</t>
    <phoneticPr fontId="3" type="noConversion"/>
  </si>
  <si>
    <t>Annual bill incl guaranteed discounts (incl GST)</t>
    <phoneticPr fontId="3" type="noConversion"/>
  </si>
  <si>
    <t>POT discount off usage (%)</t>
    <phoneticPr fontId="3" type="noConversion"/>
  </si>
  <si>
    <t>DD discount off bill (%)</t>
    <phoneticPr fontId="3" type="noConversion"/>
  </si>
  <si>
    <t>DD discount off usage (%)</t>
    <phoneticPr fontId="3" type="noConversion"/>
  </si>
  <si>
    <t>Ausnet West</t>
    <phoneticPr fontId="3" type="noConversion"/>
  </si>
  <si>
    <t>Ausnet Central 1</t>
    <phoneticPr fontId="3" type="noConversion"/>
  </si>
  <si>
    <t>Multinet 1</t>
    <phoneticPr fontId="3" type="noConversion"/>
  </si>
  <si>
    <t>AGL</t>
    <phoneticPr fontId="3" type="noConversion"/>
  </si>
  <si>
    <t>Account credit</t>
    <phoneticPr fontId="3" type="noConversion"/>
  </si>
  <si>
    <t>N</t>
    <phoneticPr fontId="3" type="noConversion"/>
  </si>
  <si>
    <t>y</t>
    <phoneticPr fontId="3" type="noConversion"/>
  </si>
  <si>
    <t>w</t>
    <phoneticPr fontId="3" type="noConversion"/>
  </si>
  <si>
    <t>bi-monthly</t>
    <phoneticPr fontId="3" type="noConversion"/>
  </si>
  <si>
    <t>y</t>
    <phoneticPr fontId="3" type="noConversion"/>
  </si>
  <si>
    <t>w</t>
    <phoneticPr fontId="3" type="noConversion"/>
  </si>
  <si>
    <t>n</t>
    <phoneticPr fontId="3" type="noConversion"/>
  </si>
  <si>
    <t>N</t>
    <phoneticPr fontId="3" type="noConversion"/>
  </si>
  <si>
    <t>Little River</t>
  </si>
  <si>
    <t>Tabilk</t>
  </si>
  <si>
    <t>North Melbourne</t>
  </si>
  <si>
    <t>St Andrews</t>
  </si>
  <si>
    <t>Warrnambool</t>
  </si>
  <si>
    <t>Altona</t>
  </si>
  <si>
    <t>Lara</t>
  </si>
  <si>
    <t>Balwyn North</t>
  </si>
  <si>
    <t>Belgrave</t>
  </si>
  <si>
    <t>Nagambie</t>
  </si>
  <si>
    <t>Parkville</t>
  </si>
  <si>
    <t>Healesville</t>
  </si>
  <si>
    <t>Koroit</t>
  </si>
  <si>
    <t>Braybrook</t>
  </si>
  <si>
    <t>Corio</t>
  </si>
  <si>
    <t>Bulleen</t>
  </si>
  <si>
    <t>Caulfield</t>
  </si>
  <si>
    <t>Toolamba</t>
  </si>
  <si>
    <t>Carlton</t>
  </si>
  <si>
    <t>Hallam</t>
  </si>
  <si>
    <t>Port Fairy</t>
  </si>
  <si>
    <t>Sunshine</t>
  </si>
  <si>
    <t>North Geelong</t>
  </si>
  <si>
    <t>Templestowe Lower</t>
  </si>
  <si>
    <t>Hopetoun Gardens</t>
  </si>
  <si>
    <t>Tatura</t>
  </si>
  <si>
    <t>Carlton North</t>
  </si>
  <si>
    <t>Narre Warren</t>
  </si>
  <si>
    <t>Hamilton</t>
  </si>
  <si>
    <t>St Albans</t>
  </si>
  <si>
    <t>Grovedale</t>
  </si>
  <si>
    <t>Templestowe</t>
  </si>
  <si>
    <t>Carnegie</t>
  </si>
  <si>
    <t>Byrneside</t>
  </si>
  <si>
    <t>Brunswick</t>
  </si>
  <si>
    <t>Berwick</t>
  </si>
  <si>
    <t>Portland</t>
  </si>
  <si>
    <t>Deer Park</t>
  </si>
  <si>
    <t>Herne Hill</t>
  </si>
  <si>
    <t>Doncaster East</t>
  </si>
  <si>
    <t>Bentleigh East</t>
  </si>
  <si>
    <t>Merrigum</t>
  </si>
  <si>
    <t>Beaconsfield</t>
  </si>
  <si>
    <t>Bacchus March</t>
  </si>
  <si>
    <t>Caroline Springs</t>
  </si>
  <si>
    <t>Geelong West</t>
  </si>
  <si>
    <t>Doncaster</t>
  </si>
  <si>
    <t>*All supply charges published as bi-monthly charges have been divided by 60 days.</t>
    <phoneticPr fontId="3" type="noConversion"/>
  </si>
  <si>
    <t xml:space="preserve">changes to SME energy offers in Victoria.  </t>
    <phoneticPr fontId="3" type="noConversion"/>
  </si>
  <si>
    <t>VIC Retailers:</t>
    <phoneticPr fontId="3" type="noConversion"/>
  </si>
  <si>
    <t>AGL</t>
  </si>
  <si>
    <t>Click Energy</t>
  </si>
  <si>
    <t>Covau</t>
  </si>
  <si>
    <t>EnergyAustralia</t>
  </si>
  <si>
    <t>Lumo Energy</t>
  </si>
  <si>
    <t>Momentum Energy</t>
  </si>
  <si>
    <t>Origin Energy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</si>
  <si>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</si>
  <si>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</si>
  <si>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 xml:space="preserve">If you would like to obtain information about energy offers available to you as a customer, go to Victorian Government's "Switch On" </t>
    <phoneticPr fontId="3" type="noConversion"/>
  </si>
  <si>
    <t>website www.switchon.vic.gov.au or contact the energy retailers directly.</t>
    <phoneticPr fontId="3" type="noConversion"/>
  </si>
  <si>
    <t>Note: smaller rural zones are not included</t>
  </si>
  <si>
    <t>Origin North (Envestra North)</t>
    <phoneticPr fontId="16" type="noConversion"/>
  </si>
  <si>
    <t>TRU East (Envestra Central 2)</t>
    <phoneticPr fontId="16" type="noConversion"/>
  </si>
  <si>
    <t xml:space="preserve">workbook, it is suitable for use only as a research and advocacy tool. We do not accept any legal responsibility for errors or inaccuracies. </t>
  </si>
  <si>
    <t>This workbook contains:</t>
  </si>
  <si>
    <t xml:space="preserve">*Analysis of bills (consumption level/pattern variable) </t>
    <phoneticPr fontId="3" type="noConversion"/>
  </si>
  <si>
    <t>Ocean Grove</t>
  </si>
  <si>
    <t>Camberwell</t>
  </si>
  <si>
    <t>Reservoir</t>
  </si>
  <si>
    <t>Trafalgar</t>
  </si>
  <si>
    <t>Ararat</t>
  </si>
  <si>
    <t>Sydenham</t>
  </si>
  <si>
    <t>Barwon Heads</t>
  </si>
  <si>
    <t>Bennettswood</t>
  </si>
  <si>
    <t>Dandenong</t>
  </si>
  <si>
    <t>Broadford</t>
  </si>
  <si>
    <t>Thomastown</t>
  </si>
  <si>
    <t>Moe</t>
  </si>
  <si>
    <t>Stawell</t>
  </si>
  <si>
    <t>Taylors Lake</t>
  </si>
  <si>
    <t>Torquay</t>
  </si>
  <si>
    <t>Canterbury</t>
  </si>
  <si>
    <t>Doveton</t>
  </si>
  <si>
    <t>Tallarook</t>
  </si>
  <si>
    <t>Lalor</t>
  </si>
  <si>
    <t>Morwell</t>
  </si>
  <si>
    <t>Horsham</t>
  </si>
  <si>
    <t>Moonee Ponds</t>
  </si>
  <si>
    <t>Rockbank</t>
  </si>
  <si>
    <t>Surrey Hills</t>
  </si>
  <si>
    <t>Rowville</t>
  </si>
  <si>
    <t>Seymour</t>
  </si>
  <si>
    <t>Epping</t>
  </si>
  <si>
    <t>Churchill</t>
  </si>
  <si>
    <t>Clarkefield</t>
  </si>
  <si>
    <t>Essendon</t>
  </si>
  <si>
    <t>Melton</t>
  </si>
  <si>
    <t>Box Hill</t>
  </si>
  <si>
    <t>Scoresby</t>
  </si>
  <si>
    <t>Puckapunyal Milo</t>
  </si>
  <si>
    <t>Fairfield</t>
  </si>
  <si>
    <t>Traralgon</t>
  </si>
  <si>
    <t>Barkers Creek</t>
  </si>
  <si>
    <t>Strathmore</t>
  </si>
  <si>
    <t>Exford</t>
  </si>
  <si>
    <t>Mont Albert</t>
  </si>
  <si>
    <t>Knoxfield</t>
  </si>
  <si>
    <t>Mangalore</t>
  </si>
  <si>
    <t>Ivanhoe</t>
  </si>
  <si>
    <t>Nambrok</t>
  </si>
  <si>
    <t>Romsey</t>
  </si>
  <si>
    <t>Airport West</t>
  </si>
  <si>
    <t>Diggers Rest</t>
  </si>
  <si>
    <t>Blackburn</t>
  </si>
  <si>
    <t>St Kilda</t>
  </si>
  <si>
    <t>Avenel</t>
  </si>
  <si>
    <t>Heidelberg</t>
  </si>
  <si>
    <t>Sale</t>
  </si>
  <si>
    <t>Lancefield</t>
  </si>
  <si>
    <t>Tullamarine</t>
  </si>
  <si>
    <t>Sunbury</t>
  </si>
  <si>
    <t>Nunawading</t>
  </si>
  <si>
    <t>Balaclava</t>
  </si>
  <si>
    <t>Locksley</t>
  </si>
  <si>
    <t>Mill Park</t>
  </si>
  <si>
    <t>Loch Sport</t>
  </si>
  <si>
    <t>Gisborne</t>
  </si>
  <si>
    <t>Pascoe Vail</t>
  </si>
  <si>
    <t>Origin SE (Envestra Central 1)</t>
    <phoneticPr fontId="16" type="noConversion"/>
  </si>
  <si>
    <t>TRU West (Ausnet West)</t>
    <phoneticPr fontId="16" type="noConversion"/>
  </si>
  <si>
    <t>AGL North (Ausnet Central2)</t>
    <phoneticPr fontId="16" type="noConversion"/>
  </si>
  <si>
    <t>TRU Central (Ausnet Central 1)</t>
    <phoneticPr fontId="16" type="noConversion"/>
  </si>
  <si>
    <t>Origin Metro (Multinet 1)</t>
    <phoneticPr fontId="16" type="noConversion"/>
  </si>
  <si>
    <t>AGL South</t>
  </si>
  <si>
    <t>(Multinet 2)</t>
    <phoneticPr fontId="16" type="noConversion"/>
  </si>
  <si>
    <t>Note: These postcodes should only be used as an indication for the geographic area each distribution zone covers.  Some postcode areas also include more than one distribution zone.</t>
  </si>
  <si>
    <t>Pyalong</t>
  </si>
  <si>
    <t>Melbourne</t>
  </si>
  <si>
    <t>Seaford</t>
  </si>
  <si>
    <t>Yeo</t>
  </si>
  <si>
    <t>Footscray</t>
  </si>
  <si>
    <t>Mount Cottrell</t>
  </si>
  <si>
    <t>Launching Place</t>
  </si>
  <si>
    <t>Tooborac</t>
  </si>
  <si>
    <t>Frankston</t>
  </si>
  <si>
    <t>Colac</t>
  </si>
  <si>
    <t>Brooklyn</t>
  </si>
  <si>
    <t>Wyndham Vale</t>
  </si>
  <si>
    <t>Southbank</t>
  </si>
  <si>
    <t>Glen Waverly</t>
  </si>
  <si>
    <t>Heathcote</t>
  </si>
  <si>
    <t>East Melbourne</t>
  </si>
  <si>
    <t>Frankston North</t>
  </si>
  <si>
    <t>Camperdown</t>
  </si>
  <si>
    <t>Yarraville</t>
  </si>
  <si>
    <t>Hoppers Crossing</t>
  </si>
  <si>
    <t>Kew</t>
  </si>
  <si>
    <t>Knox City</t>
  </si>
  <si>
    <t>Rochester</t>
  </si>
  <si>
    <t>West Melbourne</t>
  </si>
  <si>
    <t>Yan Yean</t>
  </si>
  <si>
    <t>Jancourt</t>
  </si>
  <si>
    <t>Newport</t>
  </si>
  <si>
    <t>Werribee</t>
  </si>
  <si>
    <t>Kew East</t>
  </si>
  <si>
    <t>Ferntree Gully</t>
  </si>
  <si>
    <t>Echuca</t>
  </si>
  <si>
    <t>Docklands</t>
  </si>
  <si>
    <t>Smiths Gully</t>
  </si>
  <si>
    <t>Mepunga</t>
  </si>
  <si>
    <t>Williamstown</t>
  </si>
  <si>
    <t>Montmorency</t>
  </si>
  <si>
    <t>Langwarrin</t>
  </si>
  <si>
    <t>Balwyn</t>
  </si>
  <si>
    <t>Upwey</t>
  </si>
  <si>
    <t>Armadale</t>
  </si>
  <si>
    <t>Mentone</t>
  </si>
  <si>
    <t>Wodonga</t>
  </si>
  <si>
    <t>Eltham</t>
  </si>
  <si>
    <t>Baxter</t>
  </si>
  <si>
    <t>Maryborough</t>
  </si>
  <si>
    <t>Yuroke</t>
  </si>
  <si>
    <t>Malvern</t>
  </si>
  <si>
    <t>Aspendale</t>
  </si>
  <si>
    <t>Allans Flat</t>
  </si>
  <si>
    <t>Wattle Glen</t>
  </si>
  <si>
    <t>Somerville</t>
  </si>
  <si>
    <t>Bendigo</t>
  </si>
  <si>
    <t>Craigieburn</t>
  </si>
  <si>
    <t>Chelsea</t>
  </si>
  <si>
    <t>Port Franklin</t>
  </si>
  <si>
    <t>Watsons Creek</t>
  </si>
  <si>
    <t>Tyabb</t>
  </si>
  <si>
    <t>Arnold</t>
  </si>
  <si>
    <t>Bulla</t>
  </si>
  <si>
    <t>Glen Iris</t>
  </si>
  <si>
    <t>Carrum</t>
  </si>
  <si>
    <t>Yackandandah</t>
  </si>
  <si>
    <t>Hurstbridge</t>
  </si>
  <si>
    <t>Tuerong</t>
  </si>
  <si>
    <t>Golden Square</t>
  </si>
  <si>
    <t>Ashburton</t>
  </si>
  <si>
    <t>Heatherton</t>
  </si>
  <si>
    <t>Beveridge</t>
  </si>
  <si>
    <t>Richmond</t>
  </si>
  <si>
    <t>Shoreham</t>
  </si>
  <si>
    <t>Sebastian</t>
  </si>
  <si>
    <t>Chadstone</t>
  </si>
  <si>
    <t>Bentleigh</t>
  </si>
  <si>
    <t>Wallan</t>
  </si>
  <si>
    <t>Carrum Downs</t>
  </si>
  <si>
    <t>Bittern</t>
  </si>
  <si>
    <t>Mount Waverly</t>
  </si>
  <si>
    <t>South Melbourne</t>
  </si>
  <si>
    <t>Heathcote Junction</t>
  </si>
  <si>
    <t>Wollert</t>
  </si>
  <si>
    <t>Crib Point</t>
  </si>
  <si>
    <t>Burwood</t>
  </si>
  <si>
    <t>Middle Park</t>
  </si>
  <si>
    <t>Kilmore</t>
  </si>
  <si>
    <t>South Morang</t>
  </si>
  <si>
    <t>Tankerton</t>
  </si>
  <si>
    <t>Bayswater</t>
  </si>
  <si>
    <t>Port Melbourne</t>
  </si>
  <si>
    <t>Mernda</t>
  </si>
  <si>
    <t>Balnarring</t>
  </si>
  <si>
    <t>The Basin</t>
  </si>
  <si>
    <t>Steels Creek</t>
  </si>
  <si>
    <t>Panton Hill</t>
  </si>
  <si>
    <t>Somers</t>
  </si>
  <si>
    <t>Boronia</t>
  </si>
  <si>
    <t>Ferny Creek</t>
  </si>
  <si>
    <t>Coldstream</t>
  </si>
  <si>
    <t>Huntingdale</t>
  </si>
  <si>
    <t>Kyabram</t>
  </si>
  <si>
    <t>Brunswick East</t>
  </si>
  <si>
    <t>Beaconsfield Upper</t>
  </si>
  <si>
    <t>Ballan</t>
  </si>
  <si>
    <t>Altona North</t>
  </si>
  <si>
    <t>East Geelong</t>
  </si>
  <si>
    <t>Donvale</t>
  </si>
  <si>
    <t>Oakleigh</t>
  </si>
  <si>
    <t>Tongala</t>
  </si>
  <si>
    <t>Fitzroy</t>
  </si>
  <si>
    <t>Officer</t>
  </si>
  <si>
    <t>Ballarat</t>
  </si>
  <si>
    <t>Laverton North</t>
  </si>
  <si>
    <t>Geelong</t>
  </si>
  <si>
    <t>Warrandyte</t>
  </si>
  <si>
    <t>Clayton</t>
  </si>
  <si>
    <t>Koyuga</t>
  </si>
  <si>
    <t>Collingwood</t>
  </si>
  <si>
    <t>Pakenham</t>
  </si>
  <si>
    <t>Wallace</t>
  </si>
  <si>
    <t>Laverton</t>
  </si>
  <si>
    <t>Bellarine</t>
  </si>
  <si>
    <t>Park Orchards</t>
  </si>
  <si>
    <t>Clarinda</t>
  </si>
  <si>
    <t>Stanhope</t>
  </si>
  <si>
    <t>Abbotsford</t>
  </si>
  <si>
    <t>Longwarry</t>
  </si>
  <si>
    <t>Wendouree</t>
  </si>
  <si>
    <t>Flemington</t>
  </si>
  <si>
    <t>Drysdale</t>
  </si>
  <si>
    <t>Wonga Park</t>
  </si>
  <si>
    <t>Mulgrave</t>
  </si>
  <si>
    <t>Girgarre</t>
  </si>
  <si>
    <t>Clifton Hill</t>
  </si>
  <si>
    <t>Drouin</t>
  </si>
  <si>
    <t>Sebastopol</t>
  </si>
  <si>
    <t>Ascot Vale</t>
  </si>
  <si>
    <t>Portarlington</t>
  </si>
  <si>
    <t>Chirnside Park</t>
  </si>
  <si>
    <t>Springvale</t>
  </si>
  <si>
    <t>Mooroopna</t>
  </si>
  <si>
    <t>Northcote</t>
  </si>
  <si>
    <t>Warragul</t>
  </si>
  <si>
    <t>Buninyong</t>
  </si>
  <si>
    <t>Keilor East</t>
  </si>
  <si>
    <t>Leopold</t>
  </si>
  <si>
    <t>Hawthorn East</t>
  </si>
  <si>
    <t>Dingley Village</t>
  </si>
  <si>
    <t>Shepparton</t>
  </si>
  <si>
    <t>Thornbury</t>
  </si>
  <si>
    <t>Darnum</t>
  </si>
  <si>
    <t>Creswick</t>
  </si>
  <si>
    <t>Avondale Heights</t>
  </si>
  <si>
    <t>Queenscliff</t>
  </si>
  <si>
    <t>Hawthorn</t>
  </si>
  <si>
    <t>Keysborough</t>
  </si>
  <si>
    <t>Arcadia</t>
  </si>
  <si>
    <t>Preston</t>
  </si>
  <si>
    <t>Yarragon</t>
  </si>
  <si>
    <t>Campbelltown</t>
  </si>
  <si>
    <t>Keilor</t>
  </si>
  <si>
    <t>Main Ridge</t>
  </si>
  <si>
    <t>Menzies Creek</t>
  </si>
  <si>
    <t>Noble Park</t>
  </si>
  <si>
    <t>Congupna</t>
  </si>
  <si>
    <t>Yarra Junction</t>
  </si>
  <si>
    <t>Flinders</t>
  </si>
  <si>
    <t>Warburton</t>
  </si>
  <si>
    <t>Mount Eliza</t>
  </si>
  <si>
    <t>Prahran</t>
  </si>
  <si>
    <t>Endeavour Hills</t>
  </si>
  <si>
    <t>Mornington</t>
  </si>
  <si>
    <t>Moorooduc</t>
  </si>
  <si>
    <t>Montrose</t>
  </si>
  <si>
    <t>Mount Martha</t>
  </si>
  <si>
    <t>Kalorama</t>
  </si>
  <si>
    <t>Arthurs Seat</t>
  </si>
  <si>
    <t>Mount Dandenong</t>
  </si>
  <si>
    <t>Red Hill</t>
  </si>
  <si>
    <t>McCrae</t>
  </si>
  <si>
    <t>Cockatoo</t>
  </si>
  <si>
    <t>Rosebud</t>
  </si>
  <si>
    <t>Avonsleigh</t>
  </si>
  <si>
    <t>Rosebud West</t>
  </si>
  <si>
    <t>Gembrook</t>
  </si>
  <si>
    <t>Rye</t>
  </si>
  <si>
    <t>Sassafras</t>
  </si>
  <si>
    <t>Blairgowrie</t>
  </si>
  <si>
    <t>Olinda</t>
  </si>
  <si>
    <t>Sorrento</t>
  </si>
  <si>
    <t>Sherbrooke</t>
  </si>
  <si>
    <t>Portsea</t>
  </si>
  <si>
    <t>Kallista</t>
  </si>
  <si>
    <t>Lyndhurst</t>
  </si>
  <si>
    <t>The Patch</t>
  </si>
  <si>
    <t>Hampton Park</t>
  </si>
  <si>
    <t>Monbulk</t>
  </si>
  <si>
    <t>Cranbourne</t>
  </si>
  <si>
    <t>Silvan</t>
  </si>
  <si>
    <t>Cardinia</t>
  </si>
  <si>
    <t>Mount Evelyn</t>
  </si>
  <si>
    <t>Tooradin</t>
  </si>
  <si>
    <t>Koo Wee Rup</t>
  </si>
  <si>
    <t>Jam Jerrup</t>
  </si>
  <si>
    <t>Nyora</t>
  </si>
  <si>
    <t>The eight main gas zones and postcodes:</t>
    <phoneticPr fontId="3" type="noConversion"/>
  </si>
  <si>
    <t>*This workbook includes offers from Victoria's eight main gas distribution zones outlined below.</t>
    <phoneticPr fontId="3" type="noConversion"/>
  </si>
  <si>
    <t>Gas distributors:</t>
  </si>
  <si>
    <t>Envestra (now AGN)</t>
    <phoneticPr fontId="3" type="noConversion"/>
  </si>
  <si>
    <t>Ausnet</t>
    <phoneticPr fontId="16" type="noConversion"/>
  </si>
  <si>
    <t>Multinet</t>
    <phoneticPr fontId="16" type="noConversion"/>
  </si>
  <si>
    <t>Source: Essential Services Commission Victoria</t>
  </si>
  <si>
    <t>Mitcham</t>
  </si>
  <si>
    <t>Elwood</t>
  </si>
  <si>
    <t>Euroa</t>
  </si>
  <si>
    <t>Bundoora</t>
  </si>
  <si>
    <t>Glengarry</t>
  </si>
  <si>
    <t>New Gisborne</t>
  </si>
  <si>
    <t>Glenroy</t>
  </si>
  <si>
    <t>Vermont</t>
  </si>
  <si>
    <t>Elsternwick</t>
  </si>
  <si>
    <t>Violet Town</t>
  </si>
  <si>
    <t>Banyule</t>
  </si>
  <si>
    <t>Toongabbie</t>
  </si>
  <si>
    <t>Macedon</t>
  </si>
  <si>
    <t>Broadmeadows</t>
  </si>
  <si>
    <t>Ringwood</t>
  </si>
  <si>
    <t>Brighton East</t>
  </si>
  <si>
    <t>Benalla</t>
  </si>
  <si>
    <t>MacLeod</t>
  </si>
  <si>
    <t>Cowwarr</t>
  </si>
  <si>
    <t>Woodend</t>
  </si>
  <si>
    <t>Coolaroo</t>
  </si>
  <si>
    <t>Heathmont</t>
  </si>
  <si>
    <t>Brighton</t>
  </si>
  <si>
    <t>Lima</t>
  </si>
  <si>
    <t>Watsonia</t>
  </si>
  <si>
    <t>Seaton</t>
  </si>
  <si>
    <t>Kyneton</t>
  </si>
  <si>
    <t>Attwood</t>
  </si>
  <si>
    <t>Croydon</t>
  </si>
  <si>
    <t>Hampton</t>
  </si>
  <si>
    <t>Glenrowan</t>
  </si>
  <si>
    <t>Greensborough</t>
  </si>
  <si>
    <t>Newry</t>
  </si>
  <si>
    <t>Castlemaine</t>
  </si>
  <si>
    <t>Brunswick West</t>
  </si>
  <si>
    <t>Kilsyth</t>
  </si>
  <si>
    <t>Moorabbin</t>
  </si>
  <si>
    <t>Wangaratta</t>
  </si>
  <si>
    <t>Diamond Creek</t>
  </si>
  <si>
    <t>Maffra</t>
  </si>
  <si>
    <t>Chewton</t>
  </si>
  <si>
    <t>Coburg</t>
  </si>
  <si>
    <t>Mooroolbark</t>
  </si>
  <si>
    <t>Highett</t>
  </si>
  <si>
    <t>Milawa</t>
  </si>
  <si>
    <t>Plenty</t>
  </si>
  <si>
    <t>Stratford</t>
  </si>
  <si>
    <t>Daylesford</t>
  </si>
  <si>
    <t>Greenvale</t>
  </si>
  <si>
    <t>Lilydale</t>
  </si>
  <si>
    <t>Sandringham</t>
  </si>
  <si>
    <t>Lilliput</t>
  </si>
  <si>
    <t>Yarrambat</t>
  </si>
  <si>
    <t>Jumbuk</t>
  </si>
  <si>
    <t>Hepburn Springs</t>
  </si>
  <si>
    <t>Fawkner</t>
  </si>
  <si>
    <t>South Yarra</t>
  </si>
  <si>
    <t>Cheltenham</t>
  </si>
  <si>
    <t>Chiltern</t>
  </si>
  <si>
    <t>Lower Plenty</t>
  </si>
  <si>
    <t>Gormandale</t>
  </si>
  <si>
    <t>Newstead</t>
  </si>
  <si>
    <t>Campbellfield</t>
  </si>
  <si>
    <t>Toorak</t>
  </si>
  <si>
    <t>Beaumaris</t>
  </si>
  <si>
    <t>Barnawartha</t>
  </si>
  <si>
    <t>Carisbrook</t>
  </si>
  <si>
    <t>Somerton</t>
  </si>
  <si>
    <t>October</t>
  </si>
  <si>
    <t>VIC</t>
    <phoneticPr fontId="3" type="noConversion"/>
  </si>
  <si>
    <t>Multinet 1</t>
    <phoneticPr fontId="3" type="noConversion"/>
  </si>
  <si>
    <t>AGL</t>
    <phoneticPr fontId="3" type="noConversion"/>
  </si>
  <si>
    <t>bi-monthly</t>
    <phoneticPr fontId="3" type="noConversion"/>
  </si>
  <si>
    <t>y</t>
    <phoneticPr fontId="3" type="noConversion"/>
  </si>
  <si>
    <t>w</t>
    <phoneticPr fontId="3" type="noConversion"/>
  </si>
  <si>
    <t>N</t>
    <phoneticPr fontId="3" type="noConversion"/>
  </si>
  <si>
    <t>EnergyAustralia</t>
    <phoneticPr fontId="3" type="noConversion"/>
  </si>
  <si>
    <t>Everyday Saver Business</t>
    <phoneticPr fontId="3" type="noConversion"/>
  </si>
  <si>
    <t>Origin Energy</t>
    <phoneticPr fontId="3" type="noConversion"/>
  </si>
  <si>
    <t>Business Saver</t>
    <phoneticPr fontId="3" type="noConversion"/>
  </si>
  <si>
    <t>Multinet 2</t>
    <phoneticPr fontId="3" type="noConversion"/>
  </si>
  <si>
    <t>AGL</t>
    <phoneticPr fontId="3" type="noConversion"/>
  </si>
  <si>
    <t>Multinet 2</t>
    <phoneticPr fontId="3" type="noConversion"/>
  </si>
  <si>
    <t>Simply Energy</t>
  </si>
  <si>
    <t>Business Save</t>
  </si>
  <si>
    <t>n</t>
  </si>
  <si>
    <t>Y</t>
  </si>
  <si>
    <t>Smart Saver</t>
  </si>
  <si>
    <t>https://www.agl.com.au/-/media/agldata/distributordata/pdfs/pricefactsheet-agd77807ms.pdf</t>
  </si>
  <si>
    <t>https://www.agl.com.au/-/media/agldata/distributordata/pdfs/pricefactsheet-agd77808ms.pdf</t>
  </si>
  <si>
    <t>https://www.agl.com.au/-/media/agldata/distributordata/pdfs/pricefactsheet-agd77798ms.pdf</t>
  </si>
  <si>
    <t>https://www.agl.com.au/-/media/agldata/distributordata/pdfs/pricefactsheet-agd77800ms.pdf</t>
  </si>
  <si>
    <t>https://www.agl.com.au/-/media/agldata/distributordata/pdfs/pricefactsheet-agd77801ms.pdf</t>
  </si>
  <si>
    <t>https://www.agl.com.au/-/media/agldata/distributordata/pdfs/pricefactsheet-agd77803ms.pdf</t>
  </si>
  <si>
    <t>https://www.agl.com.au/-/media/agldata/distributordata/pdfs/pricefactsheet-agd77802ms.pdf</t>
  </si>
  <si>
    <t>https://www.agl.com.au/-/media/agldata/distributordata/pdfs/pricefactsheet-agd77806ms.pdf</t>
  </si>
  <si>
    <t>Business Business Choice</t>
  </si>
  <si>
    <t>https://www.clickenergy.com.au/energy-price-fact-sheets/multinet-main-1/click-business-choice-gas/2262/</t>
  </si>
  <si>
    <t>https://www.clickenergy.com.au/energy-price-fact-sheets/multinet-main-2/click-business-choice-gas/2263/</t>
  </si>
  <si>
    <t>https://www.clickenergy.com.au/energy-price-fact-sheets/ausnet-central-1/click-business-choice-gas/2254/</t>
  </si>
  <si>
    <t>https://www.clickenergy.com.au/energy-price-fact-sheets/ausnet-central-2/click-business-choice-gas/2255/</t>
  </si>
  <si>
    <t>https://www.clickenergy.com.au/energy-price-fact-sheets/ausnet-west/click-business-choice-gas/2256/</t>
  </si>
  <si>
    <t>https://www.clickenergy.com.au/energy-price-fact-sheets/australian-gas-networks-central-1/click-business-choice-gas/2258/</t>
  </si>
  <si>
    <t>https://www.clickenergy.com.au/energy-price-fact-sheets/australian-gas-networks-central-2/click-business-choice-gas/2259/</t>
  </si>
  <si>
    <t>https://www.clickenergy.com.au/energy-price-fact-sheets/australian-gas-networks-north/click-business-choice-gas/2261/</t>
  </si>
  <si>
    <t>Monthly billing</t>
  </si>
  <si>
    <t>https://www.covau.com.au/EnergyPriceFactSheets/DPFS/CovaU_VIC_Gas_SmartSaver_Business_Multinet_Metropolitan.pdf</t>
  </si>
  <si>
    <t>https://www.covau.com.au/EnergyPriceFactSheets/DPFS/CovaU_VIC_Gas_SmartSaver_Business_AusnetServices_Central.pdf</t>
  </si>
  <si>
    <t>https://www.covau.com.au/EnergyPriceFactSheets/DPFS/CovaU_VIC_Gas_SmartSaver_Business_AusnetServices_West.pdf</t>
  </si>
  <si>
    <t>https://www.covau.com.au/EnergyPriceFactSheets/DPFS/CovaU_VIC_Gas_SmartSaver_Business_AustraliaGasNetwork_Central.pdf</t>
  </si>
  <si>
    <t>https://www.covau.com.au/EnergyPriceFactSheets/DPFS/CovaU_VIC_Gas_SmartSaver_Business_AustraliaGasNetwork_North.pdf</t>
  </si>
  <si>
    <t>https://www.energyaustralia.com.au/epfs-documents/G_B_V_ESB_R2_07-03-2019.pdf</t>
  </si>
  <si>
    <t>https://www.energyaustralia.com.au/epfs-documents/G_B_V_ESB_A2_07-03-2019.pdf</t>
  </si>
  <si>
    <t>https://www.energyaustralia.com.au/epfs-documents/G_B_V_ESB_T1_07-03-2019.pdf</t>
  </si>
  <si>
    <t>https://www.energyaustralia.com.au/epfs-documents/G_B_V_ESB_A1_07-03-2019.pdf</t>
  </si>
  <si>
    <t>https://www.energyaustralia.com.au/epfs-documents/G_B_V_ESB_T3_07-03-2019.pdf</t>
  </si>
  <si>
    <t>https://www.energyaustralia.com.au/epfs-documents/G_B_V_ESB_R5_07-03-2019.pdf</t>
  </si>
  <si>
    <t>https://www.energyaustralia.com.au/epfs-documents/G_B_V_ESB_T2_07-03-2019.pdf</t>
  </si>
  <si>
    <t>https://www.energyaustralia.com.au/epfs-documents/G_B_V_ESB_R4_07-03-2019.pdf</t>
  </si>
  <si>
    <t>Value</t>
  </si>
  <si>
    <t>https://www.momentumenergy.com.au/docs/default-source/price-sheets/vic-gas-sme-multinet.pdf</t>
  </si>
  <si>
    <t>https://www.momentumenergy.com.au/docs/default-source/price-sheets/vic-gas-sme-ausnet.pdf</t>
  </si>
  <si>
    <t>https://www.momentumenergy.com.au/docs/default-source/price-sheets/vic-gas-sme-agn.pdf</t>
  </si>
  <si>
    <t>Amaysim</t>
  </si>
  <si>
    <t>Gas as you go</t>
  </si>
  <si>
    <t>https://www.amaysim.com.au/energy/energy-price-fact-sheets/multinet-main-1/business-gas/285</t>
  </si>
  <si>
    <t>https://www.amaysim.com.au/energy/energy-price-fact-sheets/multinet-main-2/business-gas/289</t>
  </si>
  <si>
    <t>https://www.amaysim.com.au/energy/energy-price-fact-sheets/ausnet-central-2/business-gas/287</t>
  </si>
  <si>
    <t>https://www.amaysim.com.au/energy/energy-price-fact-sheets/ausnet-west/business-gas/291</t>
  </si>
  <si>
    <t>https://www.amaysim.com.au/energy/energy-price-fact-sheets/australian-gas-networks-central-1/business-gas/288</t>
  </si>
  <si>
    <t>https://www.amaysim.com.au/energy/energy-price-fact-sheets/australian-gas-networks-central-2/business-gas/283</t>
  </si>
  <si>
    <t>https://www.amaysim.com.au/energy/energy-price-fact-sheets/australian-gas-networks-north/business-gas/284</t>
  </si>
  <si>
    <t>Powershop</t>
  </si>
  <si>
    <t>Gas Saver</t>
  </si>
  <si>
    <t>https://s3-ap-southeast-2.amazonaws.com/psau-wordpress/wp-content/uploads/2019/02/28110129/PSH-Gas-MN-Metro-MB80901.pdf</t>
  </si>
  <si>
    <t>https://s3-ap-southeast-2.amazonaws.com/psau-wordpress/wp-content/uploads/2019/02/28105625/PSH-Gas-AN-Central-MB80528.pdf</t>
  </si>
  <si>
    <t>https://s3-ap-southeast-2.amazonaws.com/psau-wordpress/wp-content/uploads/2019/02/28105835/PSH-Gas-AN-West-MB80528.pdf</t>
  </si>
  <si>
    <t>https://s3-ap-southeast-2.amazonaws.com/psau-wordpress/wp-content/uploads/2019/02/28103951/PSH-Gas-AGN-Central-MB80528.pdf</t>
  </si>
  <si>
    <t>Business Business Prime</t>
  </si>
  <si>
    <t>AGN Central 1</t>
  </si>
  <si>
    <t>AGN Central 2</t>
  </si>
  <si>
    <t>AGN North</t>
  </si>
  <si>
    <t>3rd step (MJ)</t>
  </si>
  <si>
    <t>4th step (MJ)</t>
  </si>
  <si>
    <t>*Gas market offers as of April 2016 , April 2017, October 2017, April 2018, October 2018, April 2019</t>
  </si>
  <si>
    <t>VIC</t>
  </si>
  <si>
    <t>Multinet 1</t>
  </si>
  <si>
    <t>Business Essentials Saver</t>
  </si>
  <si>
    <t>bi-monthly</t>
  </si>
  <si>
    <t>y</t>
  </si>
  <si>
    <t>w</t>
  </si>
  <si>
    <t>https://www.agl.com.au/-/media/agldata/distributordata/pdfs/victorian_energy_fact_sheet_agd123757ms_gas.pdf</t>
  </si>
  <si>
    <t>Business Start Gas</t>
  </si>
  <si>
    <t>https://www.clickenergy.com.au/pdf/vefs/CLI106758MS.pdf</t>
  </si>
  <si>
    <t>Total Business</t>
  </si>
  <si>
    <t>https://www.energyaustralia.com.au/epfs-documents/VIC_GAS_TOPB_R2_TRU113745MS.pdf</t>
  </si>
  <si>
    <t>https://www.lumoenergy.com.au/~/media/lumo-energy/vpfs/Victorian_Energy_Fact_Sheet_LU2124048MS_Gas.ashx</t>
  </si>
  <si>
    <t>Market offer</t>
  </si>
  <si>
    <t>$50 welcome credit if signing up online</t>
  </si>
  <si>
    <t>Account credit</t>
  </si>
  <si>
    <t>https://www.momentumenergy.com.au/docs/default-source/price-sheets/Gas-SME-Momentum-Gas-Multinet-Metro-MOM120184MS.pdf</t>
  </si>
  <si>
    <t>Flexi</t>
  </si>
  <si>
    <t>Business Plus</t>
  </si>
  <si>
    <t>https://www.simplyenergy.com.au/docs/default-source/factsheets/0828_vic-business-plus-50_multiom(g)_sim104454ms.pdf?sfvrsn=db1499_2</t>
  </si>
  <si>
    <t>https://www.amaysim.com.au/energy/epfs/eme/AMA107685MS.pdf?postcode=3102</t>
  </si>
  <si>
    <t>Shopper</t>
  </si>
  <si>
    <t>Direct Debit only</t>
  </si>
  <si>
    <t>https://www.powershop.com.au/app/rates/gas/business-gas-multinet-metro-market-offer.pdf</t>
  </si>
  <si>
    <t>Red Energy</t>
  </si>
  <si>
    <t>Red Saver</t>
  </si>
  <si>
    <t>https://www.redenergy.com.au/docs/vic_energy_fact_sheets/Victorian_Energy_Fact_Sheet_RED121862MS_Gas.pdf</t>
  </si>
  <si>
    <t>Multinet 2</t>
  </si>
  <si>
    <t>https://www.agl.com.au/-/media/agldata/distributordata/pdfs/victorian_energy_fact_sheet_agd123758ms_gas.pdf</t>
  </si>
  <si>
    <t>https://www.clickenergy.com.au/pdf/vefs/CLI106759MS.pdf</t>
  </si>
  <si>
    <t>https://www.energyaustralia.com.au/epfs-documents/VIC_GAS_TOPB_A2_TRU113743MS.pdf</t>
  </si>
  <si>
    <t>https://www.lumoenergy.com.au/~/media/lumo-energy/vpfs/Victorian_Energy_Fact_Sheet_LU2124047MS_Gas.ashx</t>
  </si>
  <si>
    <t>https://www.simplyenergy.com.au/docs/default-source/factsheets/0827_vic-business-plus-50_multinsw(g)_sim104453ms.pdf?sfvrsn=fdb1499_2</t>
  </si>
  <si>
    <t>https://www.amaysim.com.au/energy/epfs/eme/AMA107686MS.pdf?postcode=3170</t>
  </si>
  <si>
    <t>Multinet 3</t>
  </si>
  <si>
    <t>https://www.redenergy.com.au/docs/vic_energy_fact_sheets/Victorian_Energy_Fact_Sheet_RED121863MS_Gas.pdf</t>
  </si>
  <si>
    <t>Ausnet Central 1</t>
  </si>
  <si>
    <t>https://www.agl.com.au/-/media/agldata/distributordata/pdfs/victorian_energy_fact_sheet_agd123748ms_gas.pdf</t>
  </si>
  <si>
    <t>E-billing only. Monthly billing</t>
  </si>
  <si>
    <t>https://www.clickenergy.com.au/pdf/vefs/CLI106754MS.pdf</t>
  </si>
  <si>
    <t>https://www.energyaustralia.com.au/epfs-documents/VIC_GAS_TOPB_T1_TRU113753MS.pdf</t>
  </si>
  <si>
    <t>https://www.lumoenergy.com.au/~/media/lumo-energy/vpfs/Victorian_Energy_Fact_Sheet_LU2124044MS_Gas.ashx</t>
  </si>
  <si>
    <t>https://www.momentumenergy.com.au/docs/default-source/price-sheets/Gas-SME-Momentum-Gas-Ausnet-Central-MOM120172MS.pdf</t>
  </si>
  <si>
    <t>https://www.simplyenergy.com.au/docs/default-source/factsheets/0825_vic-business-plus-50_ausntc(g)_sim104531ms.pdf?sfvrsn=11db1499_2</t>
  </si>
  <si>
    <t>https://www.amaysim.com.au/energy/epfs/eme/AMA107683MS.pdf?postcode=3220</t>
  </si>
  <si>
    <t>https://www.powershop.com.au/app/rates/gas/business-gas-agn-central-market-offer.pdf</t>
  </si>
  <si>
    <t>https://www.redenergy.com.au/docs/vic_energy_fact_sheets/Victorian_Energy_Fact_Sheet_RED121865MS_Gas.pdf</t>
  </si>
  <si>
    <t>https://www.agl.com.au/-/media/agldata/distributordata/pdfs/victorian_energy_fact_sheet_agd123752ms_gas.pdf</t>
  </si>
  <si>
    <t>https://www.clickenergy.com.au/pdf/vefs/CLI106755MS.pdf</t>
  </si>
  <si>
    <t>https://www.energyaustralia.com.au/epfs-documents/VIC_GAS_TOPB_A1_TRU113742MS.pdf</t>
  </si>
  <si>
    <t>https://www.lumoenergy.com.au/~/media/lumo-energy/vpfs/Victorian_Energy_Fact_Sheet_LU2124043MS_Gas.ashx</t>
  </si>
  <si>
    <t>https://www.simplyenergy.com.au/docs/default-source/factsheets/0823_vic-business-plus-50_ausnan(g)_sim104460ms.pdf?sfvrsn=15c41499_2</t>
  </si>
  <si>
    <t>https://www.amaysim.com.au/energy/epfs/eme/AMA107682MS.pdf?postcode=3037</t>
  </si>
  <si>
    <t>https://www.redenergy.com.au/docs/vic_energy_fact_sheets/Victorian_Energy_Fact_Sheet_RED121864MS_Gas.pdf</t>
  </si>
  <si>
    <t>Ausnet West</t>
  </si>
  <si>
    <t>https://www.agl.com.au/-/media/agldata/distributordata/pdfs/victorian_energy_fact_sheet_agd123751ms_gas.pdf</t>
  </si>
  <si>
    <t>https://www.clickenergy.com.au/pdf/vefs/CLI106756MS.pdf</t>
  </si>
  <si>
    <t>https://www.energyaustralia.com.au/epfs-documents/VIC_GAS_TOPB_T3_TRU113755MS.pdf</t>
  </si>
  <si>
    <t>https://www.lumoenergy.com.au/~/media/lumo-energy/vpfs/Victorian_Energy_Fact_Sheet_LU2124045MS_Gas.ashx</t>
  </si>
  <si>
    <t>https://www.momentumenergy.com.au/docs/default-source/price-sheets/Gas-SME-Momentum-Gas-Ausnet-West-MOM120174MS.pdf</t>
  </si>
  <si>
    <t>https://www.simplyenergy.com.au/docs/default-source/factsheets/0826_vic-business-plus-50_ausntw(g)_sim104488ms.pdf?sfvrsn=adb1499_2</t>
  </si>
  <si>
    <t>https://www.amaysim.com.au/energy/epfs/eme/AMA107684MS.pdf?postcode=3342</t>
  </si>
  <si>
    <t>https://www.powershop.com.au/app/rates/gas/business-gas-ausnet-west-market-offer.pdf</t>
  </si>
  <si>
    <t>https://www.redenergy.com.au/docs/vic_energy_fact_sheets/Victorian_Energy_Fact_Sheet_RED121868MS_Gas.pdf</t>
  </si>
  <si>
    <t>https://www.agl.com.au/-/media/agldata/distributordata/pdfs/victorian_energy_fact_sheet_agd123753ms_gas.pdf</t>
  </si>
  <si>
    <t>https://www.clickenergy.com.au/pdf/vefs/CLI106751MS.pdf</t>
  </si>
  <si>
    <t>https://www.energyaustralia.com.au/epfs-documents/VIC_GAS_TOPB_R5_TRU121244MS.pdf</t>
  </si>
  <si>
    <t>https://www.lumoenergy.com.au/~/media/lumo-energy/vpfs/Victorian_Energy_Fact_Sheet_LU2124051MS_Gas.ashx</t>
  </si>
  <si>
    <t>https://www.momentumenergy.com.au/docs/default-source/price-sheets/Gas-SME-Momentum-Gas-Australian-Gas-Networks-Central-MOM120178MS.pdf</t>
  </si>
  <si>
    <t>https://www.simplyenergy.com.au/docs/default-source/factsheets/0820_vic-business-plus-50_agnose(g)_sim104650ms.pdf?sfvrsn=88c41499_2</t>
  </si>
  <si>
    <t>https://www.amaysim.com.au/energy/epfs/eme/AMA107678MS.pdf?postcode=3818</t>
  </si>
  <si>
    <t>https://www.redenergy.com.au/docs/vic_energy_fact_sheets/Victorian_Energy_Fact_Sheet_RED121866MS_Gas.pdf</t>
  </si>
  <si>
    <t>https://www.clickenergy.com.au/pdf/vefs/CLI106752MS.pdf</t>
  </si>
  <si>
    <t>https://www.energyaustralia.com.au/epfs-documents/VIC_GAS_TOPB_T2_TRU113754MS.pdf</t>
  </si>
  <si>
    <t>https://www.lumoenergy.com.au/~/media/lumo-energy/vpfs/Victorian_Energy_Fact_Sheet_LU2124052MS_Gas.ashx</t>
  </si>
  <si>
    <t>https://www.simplyenergy.com.au/docs/default-source/factsheets/0821_vic-business-plus-50_agnte(g)_sim104651ms.pdf?sfvrsn=4c41499_2</t>
  </si>
  <si>
    <t>https://www.amaysim.com.au/energy/epfs/eme/AMA107679MS.pdf?postcode=3068</t>
  </si>
  <si>
    <t>https://www.redenergy.com.au/docs/vic_energy_fact_sheets/Victorian_Energy_Fact_Sheet_RED121867MS_Gas.pdf</t>
  </si>
  <si>
    <t>https://www.agl.com.au/-/media/agldata/distributordata/pdfs/victorian_energy_fact_sheet_agd123756ms_gas.pdf</t>
  </si>
  <si>
    <t>https://www.clickenergy.com.au/pdf/vefs/CLI106753MS.pdf</t>
  </si>
  <si>
    <t>https://www.energyaustralia.com.au/epfs-documents/VIC_GAS_TOPB_R4_TRU113747MS.pdf</t>
  </si>
  <si>
    <t>https://www.lumoenergy.com.au/~/media/lumo-energy/vpfs/Victorian_Energy_Fact_Sheet_LU2124050MS_Gas.ashx</t>
  </si>
  <si>
    <t>https://www.momentumenergy.com.au/docs/default-source/price-sheets/Gas-SME-Momentum-Gas-Australian-Gas-Networks-North-MOM120182MS.pdf</t>
  </si>
  <si>
    <t>https://www.simplyenergy.com.au/docs/default-source/factsheets/0819_vic-business-plus-50_agnon(g)_sim104649ms.pdf?sfvrsn=1bdb1499_2</t>
  </si>
  <si>
    <t>https://www.amaysim.com.au/energy/epfs/eme/AMA107681MS.pdf?postcode=3620</t>
  </si>
  <si>
    <t>https://www.powershop.com.au/app/rates/gas/business-gas-agn-north-market-offer.pdf</t>
  </si>
  <si>
    <t>https://www.redenergy.com.au/docs/vic_energy_fact_sheets/Victorian_Energy_Fact_Sheet_RED121856MS_Gas.pdf</t>
  </si>
  <si>
    <t>https://www.originenergy.com.au/content/dam/origin/residential/docs/energy-price-fact-sheets/vic/1Jan2019/OR2111138SS.pdf</t>
  </si>
  <si>
    <t>https://www.originenergy.com.au/content/dam/origin/residential/docs/energy-price-fact-sheets/vic/1Jan2019/OR2111136SS.pdf</t>
  </si>
  <si>
    <t>Annual consumption only (excl GST)</t>
  </si>
  <si>
    <t>https://www.powershop.com.au/app/rates/gas/business-gas-ausnet-central-market-offer.pdf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</si>
  <si>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</si>
  <si>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</si>
  <si>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</si>
  <si>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</si>
  <si>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</si>
  <si>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</si>
  <si>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</si>
  <si>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</si>
  <si>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</si>
  <si>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</si>
  <si>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</si>
  <si>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</si>
  <si>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</si>
  <si>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Peak proportion</t>
  </si>
  <si>
    <t>Off peak proportion</t>
  </si>
  <si>
    <t>Annual bill excl discounts (incl GST)</t>
    <phoneticPr fontId="17" type="noConversion"/>
  </si>
  <si>
    <t>Type of discount</t>
  </si>
  <si>
    <t>Discount is inclusive or exclusive of GST</t>
  </si>
  <si>
    <t>Exclusive</t>
  </si>
  <si>
    <t xml:space="preserve">*The spreadsheets are interactive where the user can adjust annual consumption (MJ) </t>
  </si>
  <si>
    <t>Insert annual consumption (MJ):</t>
  </si>
  <si>
    <t>$100 welcome credit if signing up online</t>
  </si>
  <si>
    <t>https://www.agl.com.au/-/media/agldata/distributordata/pdfs/victorian_energy_fact_sheet_agd155546ms_gas.pdf</t>
  </si>
  <si>
    <t>https://www.agl.com.au/-/media/agldata/distributordata/pdfs/victorian_energy_fact_sheet_agd155547ms_gas.pdf</t>
  </si>
  <si>
    <t>https://www.agl.com.au/-/media/agldata/distributordata/pdfs/victorian_energy_fact_sheet_agd155537ms_gas.pdf</t>
  </si>
  <si>
    <t>https://www.agl.com.au/-/media/agldata/distributordata/pdfs/victorian_energy_fact_sheet_agd155539ms_gas.pdf</t>
  </si>
  <si>
    <t>https://www.agl.com.au/-/media/agldata/distributordata/pdfs/victorian_energy_fact_sheet_agd155540ms_gas.pdf</t>
  </si>
  <si>
    <t>https://www.agl.com.au/-/media/agldata/distributordata/pdfs/victorian_energy_fact_sheet_agd155542ms_gas.pdf</t>
  </si>
  <si>
    <t>https://www.agl.com.au/-/media/agldata/distributordata/pdfs/victorian_energy_fact_sheet_agd155541ms_gas.pdf</t>
  </si>
  <si>
    <t>https://www.agl.com.au/-/media/agldata/distributordata/pdfs/victorian_energy_fact_sheet_agd155545ms_gas.pdf</t>
  </si>
  <si>
    <t>Mandatory shortened billing cycle (months)</t>
  </si>
  <si>
    <t>Monthly instalments of $150</t>
  </si>
  <si>
    <t>https://www.clickenergy.com.au/pdf/vefs/CLI130461MS.pdf</t>
  </si>
  <si>
    <t>https://www.clickenergy.com.au/pdf/vefs/CLI130462MS.pdf</t>
  </si>
  <si>
    <t>https://www.clickenergy.com.au/pdf/vefs/CLI130457MS.pdf</t>
  </si>
  <si>
    <t>https://www.clickenergy.com.au/pdf/vefs/CLI130458MS.pdf</t>
  </si>
  <si>
    <t>https://www.clickenergy.com.au/pdf/vefs/CLI130459MS.pdf</t>
  </si>
  <si>
    <t>Business Ready</t>
  </si>
  <si>
    <t>https://www.clickenergy.com.au/pdf/vefs/CLI130454MS.pdf</t>
  </si>
  <si>
    <t>https://www.clickenergy.com.au/pdf/vefs/CLI130455MS.pdf</t>
  </si>
  <si>
    <t>https://www.clickenergy.com.au/pdf/vefs/CLI130456MS.pdf</t>
  </si>
  <si>
    <t>https://www.covau.com.au/EnergyPriceFactSheets/DPFS/CoavU_VIC_Gas_SmartSaver_Business_MultinetMetropolitan.pdf</t>
  </si>
  <si>
    <t>https://www.covau.com.au/EnergyPriceFactSheets/DPFS/CoavU_VIC_Gas_SmartSaver_Business_AusnetServicesCentral.pdf</t>
  </si>
  <si>
    <t>https://www.covau.com.au/EnergyPriceFactSheets/DPFS/CoavU_VIC_Gas_SmartSaver_Business_AusnetServicesWest.pdf</t>
  </si>
  <si>
    <t>https://www.covau.com.au/EnergyPriceFactSheets/DPFS/CoavU_VIC_Gas_SmartSaver_Business_AustralianGasNetworksCentral.pdf</t>
  </si>
  <si>
    <t>https://www.energyaustralia.com.au/epfs-documents/VIC_GAS_TOPB_R2_TRU162633MS.pdf</t>
  </si>
  <si>
    <t>https://www.energyaustralia.com.au/epfs-documents/VIC_GAS_TOPB_A2_TRU162631MS.pdf</t>
  </si>
  <si>
    <t>https://www.energyaustralia.com.au/epfs-documents/VIC_GAS_TOPB_T1_TRU162611MS.pdf</t>
  </si>
  <si>
    <t>https://www.energyaustralia.com.au/epfs-documents/VIC_GAS_TOPB_A1_TRU162609MS.pdf</t>
  </si>
  <si>
    <t>https://www.energyaustralia.com.au/epfs-documents/VIC_GAS_TOPB_T3_TRU162613MS.pdf</t>
  </si>
  <si>
    <t>https://www.energyaustralia.com.au/epfs-documents/VIC_GAS_TOPB_R5_TRU162625MS.pdf</t>
  </si>
  <si>
    <t>https://www.energyaustralia.com.au/epfs-documents/VIC_GAS_TOPB_T2_TRU162629MS.pdf</t>
  </si>
  <si>
    <t>https://www.energyaustralia.com.au/epfs-documents/VIC_GAS_TOPB_R4_TRU162623MS.pdf</t>
  </si>
  <si>
    <t>https://www.lumoenergy.com.au/docs/vic_energy_fact_sheets/Victorian_Energy_Fact_Sheet_LU2135735MS_Gas.pdf</t>
  </si>
  <si>
    <t>https://www.lumoenergy.com.au/docs/vic_energy_fact_sheets/Victorian_Energy_Fact_Sheet_LU2135731MS_Gas.pdf</t>
  </si>
  <si>
    <t>https://www.lumoenergy.com.au/docs/vic_energy_fact_sheets/Victorian_Energy_Fact_Sheet_LU2135738MS_Gas.pdf</t>
  </si>
  <si>
    <t>https://www.momentumenergy.com.au/docs/default-source/price-sheets/SME-Momentum-Gas-Multinet-Metro-MOM165339MS.pdf</t>
  </si>
  <si>
    <t>https://www.momentumenergy.com.au/docs/default-source/price-sheets/SME-Momentum-Gas-Ausnet-Central-MOM165327MS.pdf</t>
  </si>
  <si>
    <t>https://www.momentumenergy.com.au/docs/default-source/price-sheets/SME-Momentum-Gas-Ausnet-West-MOM165329MS.pdf</t>
  </si>
  <si>
    <t>https://www.momentumenergy.com.au/docs/default-source/price-sheets/SME-Momentum-Gas-Australian-Gas-Networks-Central-MOM165333MS.pdf</t>
  </si>
  <si>
    <t>https://www.momentumenergy.com.au/docs/default-source/price-sheets/SME-Momentum-Gas-Australian-Gas-Networks-North-MOM165337MS.pdf</t>
  </si>
  <si>
    <t>Basic</t>
  </si>
  <si>
    <t>https://www.originenergy.com.au/content/dam/origin/residential/docs/energy-price-fact-sheets/vic/1Jan2019/OR2147786MS.pdf</t>
  </si>
  <si>
    <t>https://www.simplyenergy.com.au/docs/default-source/factsheets/3821_vic_business_plus_12__16__pay_on_time_multiom(g)_sim167999ms.pdf?sfvrsn=2569f599_2</t>
  </si>
  <si>
    <t>https://www.simplyenergy.com.au/docs/default-source/factsheets/3818_vic_business_plus_12__16__pay_on_time_ausntc(g)_sim167992ms.pdf?sfvrsn=2a69f599_2</t>
  </si>
  <si>
    <t>https://www.simplyenergy.com.au/docs/default-source/factsheets/3819_vic_business_plus_12__16__pay_on_time_ausntw(g)_sim168033ms.pdf?sfvrsn=2f69f599_2</t>
  </si>
  <si>
    <t>https://www.simplyenergy.com.au/docs/default-source/factsheets/3813_vic_business_plus_12__16__pay_on_time_agnose(g)_sim167996ms.pdf?sfvrsn=cd69f599_2</t>
  </si>
  <si>
    <t>https://www.simplyenergy.com.au/docs/default-source/factsheets/3812_vic_business_plus_12__16__pay_on_time_agnon(g)_sim167997ms.pdf?sfvrsn=269f599_2</t>
  </si>
  <si>
    <t>https://www.amaysim.com.au/energy/epfs/eme/AMA133816MS.pdf?postcode=3102</t>
  </si>
  <si>
    <t>https://www.powershop.com.au/app/rates/gas/business-gas-multinet-metro-market-offer.pdf?v=1</t>
  </si>
  <si>
    <t>https://www.powershop.com.au/app/rates/gas/business-gas-ausnet-central-market-offer.pdf?v=1</t>
  </si>
  <si>
    <t>https://www.powershop.com.au/app/rates/gas/business-gas-ausnet-west-market-offer.pdf?v=1</t>
  </si>
  <si>
    <t>https://www.powershop.com.au/app/rates/gas/business-gas-agn-central-market-offer.pdf?v=1</t>
  </si>
  <si>
    <t>https://www.powershop.com.au/app/rates/gas/business-gas-agn-north-market-offer.pdf?v=1</t>
  </si>
  <si>
    <t>https://www.redenergy.com.au/docs/vic_energy_fact_sheets/Victorian_Energy_Fact_Sheet_RED163852MS_Gas.pdf</t>
  </si>
  <si>
    <t>https://www.redenergy.com.au/docs/vic_energy_fact_sheets/Victorian_Energy_Fact_Sheet_RED163922MS_Gas.pdf</t>
  </si>
  <si>
    <t>https://www.redenergy.com.au/docs/vic_energy_fact_sheets/Victorian_Energy_Fact_Sheet_RED163883MS_Gas.pdf</t>
  </si>
  <si>
    <t>https://www.redenergy.com.au/docs/vic_energy_fact_sheets/Victorian_Energy_Fact_Sheet_RED163817MS_Gas.pdf</t>
  </si>
  <si>
    <t>https://www.redenergy.com.au/docs/vic_energy_fact_sheets/Victorian_Energy_Fact_Sheet_RED163886MS_Gas.pdf</t>
  </si>
  <si>
    <t>https://www.redenergy.com.au/docs/vic_energy_fact_sheets/Victorian_Energy_Fact_Sheet_RED163884MS_Gas.pdf</t>
  </si>
  <si>
    <t>https://www.redenergy.com.au/docs/vic_energy_fact_sheets/Victorian_Energy_Fact_Sheet_RED163885MS_Gas.pdf</t>
  </si>
  <si>
    <t>https://www.redenergy.com.au/docs/vic_energy_fact_sheets/Victorian_Energy_Fact_Sheet_RED163874MS_Gas.pdf</t>
  </si>
  <si>
    <t>https://www.agl.com.au/-/media/agldata/distributordata/pdfs/victorian_energy_fact_sheet_agd181749ms_gas.pdf</t>
  </si>
  <si>
    <t>https://www.agl.com.au/-/media/agldata/distributordata/pdfs/victorian_energy_fact_sheet_agd181750ms_gas.pdf</t>
  </si>
  <si>
    <t>https://www.agl.com.au/-/media/agldata/distributordata/pdfs/victorian_energy_fact_sheet_agd181740ms_gas.pdf</t>
  </si>
  <si>
    <t>https://www.agl.com.au/-/media/agldata/distributordata/pdfs/victorian_energy_fact_sheet_agd181742ms_gas.pdf</t>
  </si>
  <si>
    <t>https://www.agl.com.au/-/media/agldata/distributordata/pdfs/victorian_energy_fact_sheet_agd181743ms_gas.pdf</t>
  </si>
  <si>
    <t>https://www.agl.com.au/-/media/agldata/distributordata/pdfs/victorian_energy_fact_sheet_agd181745ms_gas.pdf</t>
  </si>
  <si>
    <t>https://www.agl.com.au/-/media/agldata/distributordata/pdfs/victorian_energy_fact_sheet_agd181744ms_gas.pdf</t>
  </si>
  <si>
    <t>https://www.agl.com.au/-/media/agldata/distributordata/pdfs/victorian_energy_fact_sheet_agd181748ms_gas.pdf</t>
  </si>
  <si>
    <t>https://www.lumoenergy.com.au/docs/vic_energy_fact_sheets/Victorian_Energy_Fact_Sheet_LU2192843MS_Gas.pdf</t>
  </si>
  <si>
    <t>https://www.lumoenergy.com.au/docs/vic_energy_fact_sheets/Victorian_Energy_Fact_Sheet_LU2192842MS_Gas.pdf</t>
  </si>
  <si>
    <t>https://www.lumoenergy.com.au/docs/vic_energy_fact_sheets/Victorian_Energy_Fact_Sheet_LU2192839MS_Gas.pdf</t>
  </si>
  <si>
    <t>https://www.lumoenergy.com.au/docs/vic_energy_fact_sheets/Victorian_Energy_Fact_Sheet_LU2192838MS_Gas.pdf</t>
  </si>
  <si>
    <t>https://www.lumoenergy.com.au/docs/vic_energy_fact_sheets/Victorian_Energy_Fact_Sheet_LU2192840MS_Gas.pdf</t>
  </si>
  <si>
    <t>https://www.lumoenergy.com.au/docs/vic_energy_fact_sheets/Victorian_Energy_Fact_Sheet_LU2192846MS_Gas.pdf</t>
  </si>
  <si>
    <t>https://www.lumoenergy.com.au/docs/vic_energy_fact_sheets/Victorian_Energy_Fact_Sheet_LU2192847MS_Gas.pdf</t>
  </si>
  <si>
    <t>https://www.lumoenergy.com.au/docs/vic_energy_fact_sheets/Victorian_Energy_Fact_Sheet_LU2192845MS_Gas.pdf</t>
  </si>
  <si>
    <t>https://www.momentumenergy.com.au/energy-plans/GasPriceFactsheet/2</t>
  </si>
  <si>
    <t>https://www.originenergy.com.au/content/dam/origin/residential/docs/energy-price-fact-sheets/vic/1Jan2020/OR2185094MS.pdf</t>
  </si>
  <si>
    <t>Business Saver</t>
  </si>
  <si>
    <t>https://simply.ziparchive.com.au/Content/Ratesheets//Victorian_Energy_Fact_Sheet_SIM197913MS_Gas.pdf</t>
  </si>
  <si>
    <t>https://www.powershop.com.au/app/rates/business/gas/multinet/business-gas-multinet-metro-market-offer.pdf?v=1</t>
  </si>
  <si>
    <t>https://www.powershop.com.au/app/rates/business/gas/ausnet/business-gas-ausnet-central-market-offer.pdf?v=1</t>
  </si>
  <si>
    <t>https://www.powershop.com.au/app/rates/business/gas/ausnet/business-gas-ausnet-west-market-offer.pdf?v=1</t>
  </si>
  <si>
    <t>https://www.powershop.com.au/app/rates/business/gas/agn/business-gas-agn-central-market-offer.pdf?v=1</t>
  </si>
  <si>
    <t>https://www.powershop.com.au/app/rates/business/gas/agn/business-gas-agn-north-market-offer.pdf?v=1</t>
  </si>
  <si>
    <t>https://www.redenergy.com.au/docs/vic_energy_fact_sheets/Victorian_Energy_Fact_Sheet_RED171944MS_Gas.pdf</t>
  </si>
  <si>
    <t>https://www.redenergy.com.au/docs/vic_energy_fact_sheets/Victorian_Energy_Fact_Sheet_RED171956MS_Gas.pdf</t>
  </si>
  <si>
    <t>https://www.redenergy.com.au/docs/vic_energy_fact_sheets/Victorian_Energy_Fact_Sheet_RED171954MS_Gas.pdf</t>
  </si>
  <si>
    <t>https://www.redenergy.com.au/docs/vic_energy_fact_sheets/Victorian_Energy_Fact_Sheet_RED171964MS_Gas.pdf</t>
  </si>
  <si>
    <t>https://www.redenergy.com.au/docs/vic_energy_fact_sheets/Victorian_Energy_Fact_Sheet_RED171962MS_Gas.pdf</t>
  </si>
  <si>
    <t>https://www.agl.com.au/-/media/agldata/distributordata/pdfs/victorian_energy_fact_sheet_agd240110ms_gas.pdf</t>
  </si>
  <si>
    <t>https://www.agl.com.au/-/media/agldata/distributordata/pdfs/victorian_energy_fact_sheet_agd240111ms_gas.pdf</t>
  </si>
  <si>
    <t>https://www.agl.com.au/-/media/agldata/distributordata/pdfs/victorian_energy_fact_sheet_agd240101ms_gas.pdf</t>
  </si>
  <si>
    <t>https://www.agl.com.au/-/media/agldata/distributordata/pdfs/victorian_energy_fact_sheet_agd240103ms_gas.pdf</t>
  </si>
  <si>
    <t>https://www.agl.com.au/-/media/agldata/distributordata/pdfs/victorian_energy_fact_sheet_agd240104ms_gas.pdf</t>
  </si>
  <si>
    <t>https://www.agl.com.au/-/media/agldata/distributordata/pdfs/victorian_energy_fact_sheet_agd240106ms_gas.pdf</t>
  </si>
  <si>
    <t>https://www.agl.com.au/-/media/agldata/distributordata/pdfs/victorian_energy_fact_sheet_agd240105ms_gas.pdf</t>
  </si>
  <si>
    <t>https://www.agl.com.au/-/media/agldata/distributordata/pdfs/victorian_energy_fact_sheet_agd240109ms_gas.pdf</t>
  </si>
  <si>
    <t>Super Saver Plus</t>
  </si>
  <si>
    <t>https://www.covau.com.au/EnergyPriceFactSheets/DPFS/CoavU_VIC_Gas_SuperSaverPlus_Business_Multinet_Metropolitan.pdf</t>
  </si>
  <si>
    <t>https://www.covau.com.au/EnergyPriceFactSheets/DPFS/CoavU_VIC_Gas_SuperSaverPlus_Business_AusnetServices_Central.pdf</t>
  </si>
  <si>
    <t>https://www.covau.com.au/EnergyPriceFactSheets/DPFS/CoavU_VIC_Gas_SuperSaverPlus_Business_AusnetServices_West.pdf</t>
  </si>
  <si>
    <t>Not available</t>
  </si>
  <si>
    <t>https://www.energyaustralia.com.au/epfs-documents/VIC_GAS_TOPB_R2_TRU281767MS.pdf</t>
  </si>
  <si>
    <t>https://www.energyaustralia.com.au/epfs-documents/VIC_GAS_TOPB_A2_TRU281766MS.pdf</t>
  </si>
  <si>
    <t>https://www.energyaustralia.com.au/epfs-documents/VIC_GAS_TOPB_T1_TRU281771MS.pdf</t>
  </si>
  <si>
    <t>https://www.energyaustralia.com.au/epfs-documents/VIC_GAS_TOPB_A1_TRU281765MS.pdf</t>
  </si>
  <si>
    <t>https://www.energyaustralia.com.au/epfs-documents/VIC_GAS_TOPB_T3_TRU281772MS.pdf</t>
  </si>
  <si>
    <t>https://www.energyaustralia.com.au/epfs-documents/VIC_GAS_TOPB_R5_TRU248070MS.pdf</t>
  </si>
  <si>
    <t>https://www.energyaustralia.com.au/epfs-documents/VIC_GAS_TOPB_T2_TRU248076MS.pdf</t>
  </si>
  <si>
    <t>https://www.energyaustralia.com.au/epfs-documents/VIC_GAS_TOPB_R4_TRU248069MS.pdf</t>
  </si>
  <si>
    <t>https://www.lumoenergy.com.au/docs/vic_energy_fact_sheets/Victorian_Energy_Fact_Sheet_LU2286735MS_Gas.pdf</t>
  </si>
  <si>
    <t>https://www.lumoenergy.com.au/docs/vic_energy_fact_sheets/Victorian_Energy_Fact_Sheet_LU2286734MS_Gas.pdf</t>
  </si>
  <si>
    <t>https://www.lumoenergy.com.au/docs/vic_energy_fact_sheets/Victorian_Energy_Fact_Sheet_LU2286731MS_Gas.pdf</t>
  </si>
  <si>
    <t>https://www.lumoenergy.com.au/docs/vic_energy_fact_sheets/Victorian_Energy_Fact_Sheet_LU2286730MS_Gas.pdf</t>
  </si>
  <si>
    <t>https://www.lumoenergy.com.au/docs/vic_energy_fact_sheets/Victorian_Energy_Fact_Sheet_LU2286732MS_Gas.pdf</t>
  </si>
  <si>
    <t>https://www.lumoenergy.com.au/docs/vic_energy_fact_sheets/Victorian_Energy_Fact_Sheet_LU2286738MS_Gas.pdf</t>
  </si>
  <si>
    <t>https://www.lumoenergy.com.au/docs/vic_energy_fact_sheets/Victorian_Energy_Fact_Sheet_LU2286739MS_Gas.pdf</t>
  </si>
  <si>
    <t>https://www.lumoenergy.com.au/docs/vic_energy_fact_sheets/Victorian_Energy_Fact_Sheet_LU2286737MS_Gas.pdf</t>
  </si>
  <si>
    <t>Business Go</t>
  </si>
  <si>
    <t>https://www.originenergy.com.au/content/dam/origin/residential/docs/energy-price-fact-sheets/vic/1Jan2021/OR2281006MS.pdf</t>
  </si>
  <si>
    <t>https://www.originenergy.com.au/content/dam/origin/residential/docs/energy-price-fact-sheets/vic/1Jan2021/OR2281007MS.pdf</t>
  </si>
  <si>
    <t>https://www.originenergy.com.au/content/dam/origin/residential/docs/energy-price-fact-sheets/vic/1Jan2021/OR2281001MS.pdf</t>
  </si>
  <si>
    <t>https://simply.ziparchive.com.au/Content/Ratesheets//Victorian_Energy_Fact_Sheet_SIM253801MS_Gas.pdf</t>
  </si>
  <si>
    <t>https://simply.ziparchive.com.au/Content/Ratesheets//Victorian_Energy_Fact_Sheet_SIM253804MS_Gas.pdf</t>
  </si>
  <si>
    <t>https://simply.ziparchive.com.au/Content/Ratesheets//Victorian_Energy_Fact_Sheet_SIM253808MS_Gas.pdf</t>
  </si>
  <si>
    <t>https://simply.ziparchive.com.au/Content/Ratesheets//Victorian_Energy_Fact_Sheet_SIM253800MS_Gas.pdf</t>
  </si>
  <si>
    <t>https://simply.ziparchive.com.au/Content/Ratesheets//Victorian_Energy_Fact_Sheet_SIM253809MS_Gas.pdf</t>
  </si>
  <si>
    <t>Carbon Neutral</t>
  </si>
  <si>
    <t>https://www.powershop.com.au/app/rates/victoria/gas/business/market/multinet/metro.pdf?v=1</t>
  </si>
  <si>
    <t>https://www.powershop.com.au/app/rates/victoria/gas/business/market/ausnet/central.pdf?v=1</t>
  </si>
  <si>
    <t>https://www.powershop.com.au/app/rates/victoria/gas/business/market/ausnet/west.pdf?v=1</t>
  </si>
  <si>
    <t>https://www.powershop.com.au/app/rates/victoria/gas/business/market/agn/central.pdf?v=1</t>
  </si>
  <si>
    <t>https://www.powershop.com.au/app/rates/victoria/gas/business/market/agn/north.pdf?v=1</t>
  </si>
  <si>
    <t>https://www.redenergy.com.au/docs/vic_energy_fact_sheets/Victorian_Energy_Fact_Sheet_RED251880MS_Gas.pdf</t>
  </si>
  <si>
    <t>https://www.redenergy.com.au/docs/vic_energy_fact_sheets/Victorian_Energy_Fact_Sheet_RED251882MS_Gas.pdf</t>
  </si>
  <si>
    <t>https://www.redenergy.com.au/docs/vic_energy_fact_sheets/Victorian_Energy_Fact_Sheet_RED251892MS_Gas.pdf</t>
  </si>
  <si>
    <t>https://www.redenergy.com.au/docs/vic_energy_fact_sheets/Victorian_Energy_Fact_Sheet_RED251876MS_Gas.pdf</t>
  </si>
  <si>
    <t>https://www.redenergy.com.au/docs/vic_energy_fact_sheets/Victorian_Energy_Fact_Sheet_RED251890MS_Gas.pdf</t>
  </si>
  <si>
    <t>https://www.redenergy.com.au/docs/vic_energy_fact_sheets/Victorian_Energy_Fact_Sheet_RED251900MS_Gas.pdf</t>
  </si>
  <si>
    <t>https://www.redenergy.com.au/docs/vic_energy_fact_sheets/Victorian_Energy_Fact_Sheet_RED251896MS_Gas.pdf</t>
  </si>
  <si>
    <t>https://www.redenergy.com.au/docs/vic_energy_fact_sheets/Victorian_Energy_Fact_Sheet_RED251898MS_Gas.pdf</t>
  </si>
  <si>
    <t>https://www.momentumenergy.com.au/factsheet?offerId=a440I000001s2muQAA&amp;customerSegment=SmallMediumBusiness&amp;postcode=3102</t>
  </si>
  <si>
    <t>https://www.momentumenergy.com.au/factsheet?offerId=a440I000001s2muQAA&amp;customerSegment=SmallMediumBusiness&amp;postcode=3170</t>
  </si>
  <si>
    <t>https://www.momentumenergy.com.au/factsheet?offerId=a440I000001s2nGQAQ&amp;customerSegment=SmallMediumBusiness&amp;postcode=3220</t>
  </si>
  <si>
    <t>https://www.momentumenergy.com.au/factsheet?offerId=a440I000001s2nGQAQ&amp;customerSegment=SmallMediumBusiness&amp;postcode=3037</t>
  </si>
  <si>
    <t>https://www.momentumenergy.com.au/factsheet?offerId=a440I000001s2nKQAQ&amp;customerSegment=SmallMediumBusiness&amp;postcode=3342</t>
  </si>
  <si>
    <t>https://www.momentumenergy.com.au/factsheet?offerId=a440I000001s2mmQAA&amp;customerSegment=SmallMediumBusiness&amp;postcode=3818</t>
  </si>
  <si>
    <t>https://www.momentumenergy.com.au/factsheet?offerId=a440I000001s2mnQAA&amp;customerSegment=Residential&amp;postcode=3055</t>
  </si>
  <si>
    <t>https://www.momentumenergy.com.au/factsheet?offerId=a440I000001s2mqQAA&amp;customerSegment=SmallMediumBusiness&amp;postcode=3620</t>
  </si>
  <si>
    <t>Timestamp</t>
  </si>
  <si>
    <t>State</t>
  </si>
  <si>
    <t>Pricing zone</t>
  </si>
  <si>
    <t>Effective from</t>
  </si>
  <si>
    <t>Name</t>
  </si>
  <si>
    <t>block type</t>
  </si>
  <si>
    <t>1st step (MJ)</t>
  </si>
  <si>
    <t>2nd step (MJ)</t>
  </si>
  <si>
    <t>5th step (MJ)</t>
  </si>
  <si>
    <t>1st peak rate (c/MJ)</t>
  </si>
  <si>
    <t>2nd peak rate (c/MJ)</t>
  </si>
  <si>
    <t>3rd peak rate (c/MJ)</t>
  </si>
  <si>
    <t>4th peak rate (c/MJ)</t>
  </si>
  <si>
    <t>5th peak rate (c/MJ)</t>
  </si>
  <si>
    <t>6th peak rate (c/MJ)</t>
  </si>
  <si>
    <t>1st off-peak rate (c/MJ)</t>
  </si>
  <si>
    <t>2nd off-peak rate (c/MJ)</t>
  </si>
  <si>
    <t>3rd off-peak rate (c/MJ)</t>
  </si>
  <si>
    <t>4th off-peak rate (c/MJ)</t>
  </si>
  <si>
    <t>5th off-peak rate (c/MJ)</t>
  </si>
  <si>
    <t>6th off-peak rate (c/MJ)</t>
  </si>
  <si>
    <t>1st shoulder rate (c/MJ)</t>
  </si>
  <si>
    <t>2nd shoulder rate (c/MJ)</t>
  </si>
  <si>
    <t>3rd shoulder rate (c/MJ)</t>
  </si>
  <si>
    <t>4th shoulder rate (c/MJ)</t>
  </si>
  <si>
    <t>5th shoulder rate (c/MJ)</t>
  </si>
  <si>
    <t>6th shoulder rate (c/MJ)</t>
  </si>
  <si>
    <t>Seasonal? (y/n)</t>
  </si>
  <si>
    <t>Summer or winter peak (s/w)</t>
  </si>
  <si>
    <t>Number of peak bills</t>
  </si>
  <si>
    <t>Number of off-peak bills</t>
  </si>
  <si>
    <t>Guaranteed discount off bill (%)</t>
  </si>
  <si>
    <t>Guaranteed discount off usage (%)</t>
  </si>
  <si>
    <t>POT discount off bill (%)</t>
  </si>
  <si>
    <t>POT discount off usage (%)</t>
  </si>
  <si>
    <t>DD discount off bill (%)</t>
  </si>
  <si>
    <t>DD discount off usage (%)</t>
  </si>
  <si>
    <t>E-bill discount off bill (%)</t>
  </si>
  <si>
    <t>E-bill discount off usage (%)</t>
  </si>
  <si>
    <t>Dual Fuel discount off bill (%)</t>
  </si>
  <si>
    <t>Dual Fuel discount off usage (%)</t>
  </si>
  <si>
    <t>Contract length (months)</t>
  </si>
  <si>
    <t>ETF (Y/N)</t>
  </si>
  <si>
    <t>Limited benefit period? (months)</t>
  </si>
  <si>
    <t>Other Direct Debit Incentive (y/n)</t>
  </si>
  <si>
    <t>Other incentives</t>
  </si>
  <si>
    <t>Incentive type</t>
  </si>
  <si>
    <t>Approx. incentive value ($)</t>
  </si>
  <si>
    <t>Dual fuel condition? (Y/N)</t>
  </si>
  <si>
    <t>Comments</t>
  </si>
  <si>
    <t>Business Super Saver</t>
  </si>
  <si>
    <t>https://www.agl.com.au/content/dam/digital/epfs/pdfs/victorian_energy_fact_sheet_agd302059ms_gas.pdf</t>
  </si>
  <si>
    <t>https://www.agl.com.au/content/dam/digital/epfs/pdfs/victorian_energy_fact_sheet_agd302064ms_gas.pdf</t>
  </si>
  <si>
    <t>https://www.agl.com.au/content/dam/digital/epfs/pdfs/victorian_energy_fact_sheet_agd302065ms_gas.pdf</t>
  </si>
  <si>
    <t>https://www.agl.com.au/content/dam/digital/epfs/pdfs/victorian_energy_fact_sheet_agd302055ms_gas.pdf</t>
  </si>
  <si>
    <t>https://www.agl.com.au/content/dam/digital/epfs/pdfs/victorian_energy_fact_sheet_agd302057ms_gas.pdf</t>
  </si>
  <si>
    <t>https://www.agl.com.au/content/dam/digital/epfs/pdfs/victorian_energy_fact_sheet_agd302058ms_gas.pdf</t>
  </si>
  <si>
    <t>https://www.agl.com.au/content/dam/digital/epfs/pdfs/victorian_energy_fact_sheet_agd302060ms_gas.pdf</t>
  </si>
  <si>
    <t>https://www.agl.com.au/content/dam/digital/epfs/pdfs/victorian_energy_fact_sheet_agd302063ms_gas.pdf</t>
  </si>
  <si>
    <t>https://www.lumoenergy.com.au/docs/vic_energy_fact_sheets/Victorian_Energy_Fact_Sheet_LU2310361MS_Gas.pdf</t>
  </si>
  <si>
    <t>https://www.originenergy.com.au/content/dam/origin/residential/docs/energy-price-fact-sheets/vic/1Jan2021/OR2297335MS.pdf</t>
  </si>
  <si>
    <t>https://simply.ziparchive.com.au/Content/Ratesheets//Victorian_Energy_Fact_Sheet_SIM334282MS_Gas.pdf</t>
  </si>
  <si>
    <t>Discover Energy</t>
  </si>
  <si>
    <t>Budget</t>
  </si>
  <si>
    <t>https://energybrain.s3.amazonaws.com/uploads/market_offer/pdf_file/8380/5f094231cc3d4af468f598a00b9631d9.pdf</t>
  </si>
  <si>
    <t>https://energybrain.s3.amazonaws.com/uploads/market_offer/pdf_file/8271/e568c1dcf224f7b8d5360839df8e66e8.pdf</t>
  </si>
  <si>
    <t>https://energybrain.s3.amazonaws.com/uploads/market_offer/pdf_file/8257/2cf4c26301f92d62597a74dab37b398c.pdf</t>
  </si>
  <si>
    <t>https://energybrain.s3.amazonaws.com/uploads/market_offer/pdf_file/8256/b83298fb2acc65598f672f0b4831f494.pdf</t>
  </si>
  <si>
    <t>Business Value Saver</t>
  </si>
  <si>
    <t>https://www.agl.com.au/content/dam/digital/epfs/pdfs/victorian_energy_fact_sheet_agd375559ms_gas.pdf</t>
  </si>
  <si>
    <t>https://www.agl.com.au/content/dam/digital/epfs/pdfs/victorian_energy_fact_sheet_agd375560ms_gas.pdf</t>
  </si>
  <si>
    <t>https://www.agl.com.au/content/dam/digital/epfs/pdfs/victorian_energy_fact_sheet_agd375550ms_gas.pdf</t>
  </si>
  <si>
    <t>https://www.agl.com.au/content/dam/digital/epfs/pdfs/victorian_energy_fact_sheet_agd375552ms_gas.pdf</t>
  </si>
  <si>
    <t>https://www.agl.com.au/content/dam/digital/epfs/pdfs/victorian_energy_fact_sheet_agd375553ms_gas.pdf</t>
  </si>
  <si>
    <t>https://www.agl.com.au/content/dam/digital/epfs/pdfs/victorian_energy_fact_sheet_agd375555ms_gas.pdf</t>
  </si>
  <si>
    <t>https://www.agl.com.au/content/dam/digital/epfs/pdfs/victorian_energy_fact_sheet_agd375554ms_gas.pdf</t>
  </si>
  <si>
    <t>https://www.agl.com.au/content/dam/digital/epfs/pdfs/victorian_energy_fact_sheet_agd375558ms_gas.pdf</t>
  </si>
  <si>
    <t>https://www.energyaustralia.com.au/epfs-documents/VIC_GAS_TOPB_R2_TRU369305MS.pdf</t>
  </si>
  <si>
    <t>https://www.energyaustralia.com.au/epfs-documents/VIC_GAS_TOPB_A2_TRU369303MS.pdf</t>
  </si>
  <si>
    <t>https://www.energyaustralia.com.au/epfs-documents/VIC_GAS_TOPB_T1_TRU369313MS.pdf</t>
  </si>
  <si>
    <t>https://www.energyaustralia.com.au/epfs-documents/VIC_GAS_TOPB_A1_TRU369302MS.pdf</t>
  </si>
  <si>
    <t>https://www.energyaustralia.com.au/epfs-documents/VIC_GAS_TOPB_T3_TRU369315MS.pdf</t>
  </si>
  <si>
    <t>https://www.energyaustralia.com.au/epfs-documents/VIC_GAS_TOPB_R5_TRU369308MS.pdf</t>
  </si>
  <si>
    <t>https://www.energyaustralia.com.au/epfs-documents/VIC_GAS_TOPB_T2_TRU369314MS.pdf</t>
  </si>
  <si>
    <t>https://www.energyaustralia.com.au/epfs-documents/VIC_GAS_TOPB_R4_TRU369307MS.pdf</t>
  </si>
  <si>
    <t>https://www.lumoenergy.com.au/docs/vic_energy_fact_sheets/Victorian_Energy_Fact_Sheet_LU2364235MS_Gas.pdf</t>
  </si>
  <si>
    <t>https://www.lumoenergy.com.au/docs/vic_energy_fact_sheets/Victorian_Energy_Fact_Sheet_LU2364234MS_Gas.pdf</t>
  </si>
  <si>
    <t>https://www.lumoenergy.com.au/docs/vic_energy_fact_sheets/Victorian_Energy_Fact_Sheet_LU2364231MS_Gas.pdf</t>
  </si>
  <si>
    <t>https://www.lumoenergy.com.au/docs/vic_energy_fact_sheets/Victorian_Energy_Fact_Sheet_LU2364230MS_Gas.pdf</t>
  </si>
  <si>
    <t>https://www.lumoenergy.com.au/docs/vic_energy_fact_sheets/Victorian_Energy_Fact_Sheet_LU2364232MS_Gas.pdf</t>
  </si>
  <si>
    <t>https://www.lumoenergy.com.au/docs/vic_energy_fact_sheets/Victorian_Energy_Fact_Sheet_LU2364238MS_Gas.pdf</t>
  </si>
  <si>
    <t>https://www.lumoenergy.com.au/docs/vic_energy_fact_sheets/Victorian_Energy_Fact_Sheet_LU2364239MS_Gas.pdf</t>
  </si>
  <si>
    <t>https://www.lumoenergy.com.au/docs/vic_energy_fact_sheets/Victorian_Energy_Fact_Sheet_LU2364237MS_Gas.pdf</t>
  </si>
  <si>
    <t>https://www.momentumenergy.com.au/factsheet?offerId=a440I000001sJQ4QAM&amp;customerSegment=SmallMediumBusiness&amp;postcode=3102</t>
  </si>
  <si>
    <t>https://www.momentumenergy.com.au/factsheet?offerId=a440I000001sJPoQAM&amp;customerSegment=SmallMediumBusiness&amp;postcode=3220</t>
  </si>
  <si>
    <t>https://www.momentumenergy.com.au/factsheet?offerId=a440I000001sJPsQAM&amp;customerSegment=SmallMediumBusiness&amp;postcode=3342</t>
  </si>
  <si>
    <t>https://www.momentumenergy.com.au/factsheet?offerId=a440I000001sJPwQAM&amp;customerSegment=SmallMediumBusiness&amp;postcode=3818</t>
  </si>
  <si>
    <t>https://www.momentumenergy.com.au/factsheet?offerId=a440I000001sJQ0QAM&amp;customerSegment=SmallMediumBusiness&amp;postcode=3620</t>
  </si>
  <si>
    <t>https://www.originenergy.com.au/content/dam/pricing/energy-fact-sheets/2021/OR2363963MS.pdf</t>
  </si>
  <si>
    <t>Business Basic</t>
  </si>
  <si>
    <t>https://simply.ziparchive.com.au/Content/Ratesheets//Victorian_Energy_Fact_Sheet_SIM363020MS_Gas.pdf</t>
  </si>
  <si>
    <t>https://simply.ziparchive.com.au/Content/Ratesheets//Victorian_Energy_Fact_Sheet_SIM363023MS_Gas.pdf</t>
  </si>
  <si>
    <t>https://simply.ziparchive.com.au/Content/Ratesheets//Victorian_Energy_Fact_Sheet_SIM363029MS_Gas.pdf</t>
  </si>
  <si>
    <t>https://simply.ziparchive.com.au/Content/Ratesheets//Victorian_Energy_Fact_Sheet_SIM363027MS_Gas.pdf</t>
  </si>
  <si>
    <t>https://simply.ziparchive.com.au/Content/Ratesheets//Victorian_Energy_Fact_Sheet_SIM363022MS_Gas.pdf</t>
  </si>
  <si>
    <t>https://www.powershop.com.au/app/rates/victoria/gas/business/market/multinet/metro.pdf?v=2.0.0</t>
  </si>
  <si>
    <t>https://www.powershop.com.au/app/rates/victoria/gas/business/market/ausnet/central.pdf?v=2.0.0</t>
  </si>
  <si>
    <t>https://www.powershop.com.au/app/rates/victoria/gas/business/market/ausnet/west.pdf?v=2.0.0</t>
  </si>
  <si>
    <t>https://www.powershop.com.au/app/rates/victoria/gas/business/market/agn/central.pdf?v=2.0.0</t>
  </si>
  <si>
    <t>https://www.powershop.com.au/app/rates/victoria/gas/business/market/agn/north.pdf?v=2.0.0</t>
  </si>
  <si>
    <t>https://www.redenergy.com.au/docs/vic_energy_fact_sheets/Victorian_Energy_Fact_Sheet_RED382020MS_Gas.pdf</t>
  </si>
  <si>
    <t>https://www.redenergy.com.au/docs/vic_energy_fact_sheets/Victorian_Energy_Fact_Sheet_RED382024MS_Gas.pdf</t>
  </si>
  <si>
    <t>https://www.redenergy.com.au/docs/vic_energy_fact_sheets/Victorian_Energy_Fact_Sheet_RED382031MS_Gas.pdf</t>
  </si>
  <si>
    <t>https://www.redenergy.com.au/docs/vic_energy_fact_sheets/Victorian_Energy_Fact_Sheet_RED382028MS_Gas.pdf</t>
  </si>
  <si>
    <t>https://www.redenergy.com.au/docs/vic_energy_fact_sheets/Victorian_Energy_Fact_Sheet_RED382019MS_Gas.pdf</t>
  </si>
  <si>
    <t>https://energybrain.s3.amazonaws.com/uploads/market_offer/pdf_file/8380/9167296d9040148858af9a3d9aa5cc92.pdf</t>
  </si>
  <si>
    <t>https://energybrain.s3.amazonaws.com/uploads/market_offer/pdf_file/8271/37b8c7b5f539df72291b1c539405baf2.pdf</t>
  </si>
  <si>
    <t>https://energybrain.s3.amazonaws.com/uploads/market_offer/pdf_file/8257/e4092289e161808bda3f6efeed187afd.pdf</t>
  </si>
  <si>
    <t>https://energybrain.s3.amazonaws.com/uploads/market_offer/pdf_file/8256/9d4978bddcf1e71fb07722ca0b789c1b.pdf</t>
  </si>
  <si>
    <t>October 2019, April 2020, October 2020, April 2021, October 2021 and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</si>
</sst>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9"/>
      <color indexed="81"/>
      <name val="Verdana"/>
      <family val="2"/>
    </font>
    <font>
      <b/>
      <sz val="9"/>
      <color indexed="81"/>
      <name val="Verdana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indexed="10"/>
      <name val="Arial"/>
      <family val="2"/>
    </font>
    <font>
      <sz val="11"/>
      <color indexed="8"/>
      <name val="Arial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Verdana"/>
      <family val="2"/>
    </font>
    <font>
      <sz val="10"/>
      <name val="Verdana"/>
      <family val="2"/>
    </font>
    <font>
      <u/>
      <sz val="10"/>
      <color theme="10"/>
      <name val="Verdana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0"/>
      <color theme="1"/>
      <name val="Verdana"/>
      <family val="2"/>
    </font>
    <font>
      <sz val="12"/>
      <color rgb="FF000000"/>
      <name val="ArialMT"/>
      <family val="2"/>
    </font>
    <font>
      <b/>
      <sz val="12"/>
      <color theme="1"/>
      <name val="Arial"/>
      <family val="2"/>
    </font>
    <font>
      <sz val="10"/>
      <color rgb="FF000000"/>
      <name val="Verdana"/>
      <family val="34"/>
    </font>
  </fonts>
  <fills count="3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double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2" fillId="0" borderId="0"/>
    <xf numFmtId="9" fontId="22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550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Border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Border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Border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5" borderId="0" xfId="0" applyFill="1" applyBorder="1" applyAlignment="1">
      <alignment horizontal="right" wrapText="1"/>
    </xf>
    <xf numFmtId="0" fontId="0" fillId="9" borderId="0" xfId="0" applyFill="1" applyBorder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0" fontId="0" fillId="2" borderId="0" xfId="0" applyFill="1" applyBorder="1" applyAlignment="1">
      <alignment horizontal="right" wrapText="1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horizontal="center" wrapText="1"/>
    </xf>
    <xf numFmtId="14" fontId="0" fillId="0" borderId="4" xfId="0" applyNumberFormat="1" applyFill="1" applyBorder="1"/>
    <xf numFmtId="0" fontId="0" fillId="0" borderId="4" xfId="0" applyFill="1" applyBorder="1"/>
    <xf numFmtId="0" fontId="0" fillId="0" borderId="4" xfId="0" applyFill="1" applyBorder="1" applyAlignment="1">
      <alignment horizontal="left"/>
    </xf>
    <xf numFmtId="14" fontId="0" fillId="0" borderId="4" xfId="0" applyNumberFormat="1" applyFill="1" applyBorder="1" applyAlignment="1">
      <alignment horizontal="left"/>
    </xf>
    <xf numFmtId="0" fontId="0" fillId="0" borderId="4" xfId="0" applyFill="1" applyBorder="1" applyAlignment="1">
      <alignment horizontal="center"/>
    </xf>
    <xf numFmtId="0" fontId="0" fillId="0" borderId="0" xfId="0" applyFill="1"/>
    <xf numFmtId="0" fontId="0" fillId="0" borderId="4" xfId="0" applyFill="1" applyBorder="1" applyAlignment="1">
      <alignment horizontal="right"/>
    </xf>
    <xf numFmtId="3" fontId="0" fillId="4" borderId="0" xfId="0" applyNumberFormat="1" applyFill="1" applyAlignment="1">
      <alignment horizontal="right" wrapText="1"/>
    </xf>
    <xf numFmtId="3" fontId="0" fillId="4" borderId="2" xfId="0" applyNumberFormat="1" applyFill="1" applyBorder="1" applyAlignment="1">
      <alignment horizontal="right" wrapText="1"/>
    </xf>
    <xf numFmtId="3" fontId="0" fillId="0" borderId="4" xfId="0" applyNumberFormat="1" applyFill="1" applyBorder="1"/>
    <xf numFmtId="3" fontId="0" fillId="0" borderId="0" xfId="0" applyNumberFormat="1"/>
    <xf numFmtId="0" fontId="4" fillId="10" borderId="9" xfId="0" applyFont="1" applyFill="1" applyBorder="1"/>
    <xf numFmtId="0" fontId="4" fillId="10" borderId="0" xfId="0" applyFont="1" applyFill="1" applyBorder="1"/>
    <xf numFmtId="0" fontId="4" fillId="10" borderId="7" xfId="0" applyFont="1" applyFill="1" applyBorder="1"/>
    <xf numFmtId="10" fontId="0" fillId="0" borderId="4" xfId="0" applyNumberFormat="1" applyFill="1" applyBorder="1" applyAlignment="1">
      <alignment horizontal="center"/>
    </xf>
    <xf numFmtId="0" fontId="7" fillId="0" borderId="7" xfId="0" applyFont="1" applyFill="1" applyBorder="1" applyProtection="1">
      <protection hidden="1"/>
    </xf>
    <xf numFmtId="0" fontId="4" fillId="10" borderId="0" xfId="0" applyFont="1" applyFill="1"/>
    <xf numFmtId="0" fontId="4" fillId="10" borderId="11" xfId="0" applyFont="1" applyFill="1" applyBorder="1"/>
    <xf numFmtId="0" fontId="0" fillId="10" borderId="0" xfId="0" applyFill="1"/>
    <xf numFmtId="0" fontId="10" fillId="10" borderId="0" xfId="0" applyFont="1" applyFill="1"/>
    <xf numFmtId="0" fontId="12" fillId="10" borderId="0" xfId="0" applyFont="1" applyFill="1"/>
    <xf numFmtId="0" fontId="11" fillId="10" borderId="0" xfId="0" applyFont="1" applyFill="1"/>
    <xf numFmtId="0" fontId="11" fillId="10" borderId="8" xfId="0" applyFont="1" applyFill="1" applyBorder="1"/>
    <xf numFmtId="0" fontId="13" fillId="10" borderId="9" xfId="0" applyFont="1" applyFill="1" applyBorder="1"/>
    <xf numFmtId="0" fontId="12" fillId="10" borderId="9" xfId="0" applyFont="1" applyFill="1" applyBorder="1"/>
    <xf numFmtId="0" fontId="12" fillId="10" borderId="10" xfId="0" applyFont="1" applyFill="1" applyBorder="1"/>
    <xf numFmtId="0" fontId="12" fillId="10" borderId="0" xfId="0" applyFont="1" applyFill="1" applyBorder="1"/>
    <xf numFmtId="0" fontId="12" fillId="10" borderId="6" xfId="0" applyFont="1" applyFill="1" applyBorder="1"/>
    <xf numFmtId="0" fontId="5" fillId="10" borderId="0" xfId="0" applyFont="1" applyFill="1"/>
    <xf numFmtId="0" fontId="13" fillId="10" borderId="0" xfId="0" applyFont="1" applyFill="1"/>
    <xf numFmtId="0" fontId="13" fillId="10" borderId="0" xfId="0" applyFont="1" applyFill="1" applyBorder="1"/>
    <xf numFmtId="0" fontId="14" fillId="10" borderId="0" xfId="0" applyFont="1" applyFill="1" applyBorder="1"/>
    <xf numFmtId="0" fontId="4" fillId="10" borderId="0" xfId="0" applyFont="1" applyFill="1" applyProtection="1">
      <protection hidden="1"/>
    </xf>
    <xf numFmtId="0" fontId="13" fillId="0" borderId="0" xfId="0" applyFont="1" applyFill="1" applyBorder="1"/>
    <xf numFmtId="0" fontId="4" fillId="10" borderId="18" xfId="0" applyFont="1" applyFill="1" applyBorder="1"/>
    <xf numFmtId="0" fontId="13" fillId="10" borderId="11" xfId="0" applyFont="1" applyFill="1" applyBorder="1"/>
    <xf numFmtId="0" fontId="12" fillId="10" borderId="11" xfId="0" applyFont="1" applyFill="1" applyBorder="1"/>
    <xf numFmtId="0" fontId="12" fillId="10" borderId="22" xfId="0" applyFont="1" applyFill="1" applyBorder="1"/>
    <xf numFmtId="0" fontId="1" fillId="3" borderId="8" xfId="0" applyFont="1" applyFill="1" applyBorder="1"/>
    <xf numFmtId="0" fontId="12" fillId="3" borderId="10" xfId="0" applyFont="1" applyFill="1" applyBorder="1"/>
    <xf numFmtId="0" fontId="0" fillId="10" borderId="6" xfId="0" applyFill="1" applyBorder="1"/>
    <xf numFmtId="0" fontId="0" fillId="10" borderId="22" xfId="0" applyFill="1" applyBorder="1"/>
    <xf numFmtId="0" fontId="0" fillId="10" borderId="0" xfId="0" applyFill="1" applyProtection="1">
      <protection hidden="1"/>
    </xf>
    <xf numFmtId="0" fontId="15" fillId="10" borderId="0" xfId="0" applyFont="1" applyFill="1" applyProtection="1">
      <protection hidden="1"/>
    </xf>
    <xf numFmtId="0" fontId="12" fillId="10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5" fillId="3" borderId="8" xfId="0" applyFont="1" applyFill="1" applyBorder="1" applyProtection="1">
      <protection hidden="1"/>
    </xf>
    <xf numFmtId="0" fontId="13" fillId="3" borderId="10" xfId="0" applyFont="1" applyFill="1" applyBorder="1" applyProtection="1">
      <protection hidden="1"/>
    </xf>
    <xf numFmtId="0" fontId="13" fillId="10" borderId="7" xfId="0" applyFont="1" applyFill="1" applyBorder="1" applyProtection="1">
      <protection hidden="1"/>
    </xf>
    <xf numFmtId="0" fontId="13" fillId="10" borderId="6" xfId="0" applyFont="1" applyFill="1" applyBorder="1" applyProtection="1">
      <protection hidden="1"/>
    </xf>
    <xf numFmtId="0" fontId="13" fillId="10" borderId="18" xfId="0" applyFont="1" applyFill="1" applyBorder="1" applyProtection="1">
      <protection hidden="1"/>
    </xf>
    <xf numFmtId="0" fontId="13" fillId="10" borderId="22" xfId="0" applyFont="1" applyFill="1" applyBorder="1" applyProtection="1">
      <protection hidden="1"/>
    </xf>
    <xf numFmtId="0" fontId="12" fillId="10" borderId="8" xfId="0" applyFont="1" applyFill="1" applyBorder="1"/>
    <xf numFmtId="17" fontId="12" fillId="13" borderId="7" xfId="0" applyNumberFormat="1" applyFont="1" applyFill="1" applyBorder="1"/>
    <xf numFmtId="0" fontId="12" fillId="13" borderId="6" xfId="0" applyFont="1" applyFill="1" applyBorder="1"/>
    <xf numFmtId="17" fontId="12" fillId="14" borderId="18" xfId="0" applyNumberFormat="1" applyFont="1" applyFill="1" applyBorder="1"/>
    <xf numFmtId="0" fontId="12" fillId="14" borderId="22" xfId="0" applyFont="1" applyFill="1" applyBorder="1"/>
    <xf numFmtId="0" fontId="17" fillId="15" borderId="0" xfId="0" applyFont="1" applyFill="1"/>
    <xf numFmtId="0" fontId="18" fillId="16" borderId="0" xfId="0" applyFont="1" applyFill="1"/>
    <xf numFmtId="9" fontId="0" fillId="0" borderId="4" xfId="0" applyNumberFormat="1" applyFill="1" applyBorder="1" applyAlignment="1">
      <alignment horizontal="center"/>
    </xf>
    <xf numFmtId="3" fontId="0" fillId="0" borderId="0" xfId="0" applyNumberFormat="1" applyFill="1"/>
    <xf numFmtId="14" fontId="0" fillId="0" borderId="4" xfId="0" applyNumberFormat="1" applyFill="1" applyBorder="1" applyAlignment="1">
      <alignment horizontal="right"/>
    </xf>
    <xf numFmtId="17" fontId="12" fillId="18" borderId="7" xfId="0" applyNumberFormat="1" applyFont="1" applyFill="1" applyBorder="1"/>
    <xf numFmtId="0" fontId="12" fillId="18" borderId="6" xfId="0" applyFont="1" applyFill="1" applyBorder="1"/>
    <xf numFmtId="0" fontId="0" fillId="16" borderId="4" xfId="0" applyFill="1" applyBorder="1"/>
    <xf numFmtId="14" fontId="0" fillId="16" borderId="4" xfId="0" applyNumberFormat="1" applyFill="1" applyBorder="1"/>
    <xf numFmtId="14" fontId="0" fillId="16" borderId="4" xfId="0" applyNumberFormat="1" applyFill="1" applyBorder="1" applyAlignment="1">
      <alignment horizontal="left"/>
    </xf>
    <xf numFmtId="0" fontId="0" fillId="16" borderId="4" xfId="0" applyFill="1" applyBorder="1" applyAlignment="1">
      <alignment horizontal="left"/>
    </xf>
    <xf numFmtId="0" fontId="0" fillId="16" borderId="4" xfId="0" applyFill="1" applyBorder="1" applyAlignment="1">
      <alignment horizontal="right"/>
    </xf>
    <xf numFmtId="3" fontId="0" fillId="16" borderId="4" xfId="0" applyNumberFormat="1" applyFill="1" applyBorder="1"/>
    <xf numFmtId="0" fontId="0" fillId="16" borderId="4" xfId="0" applyFill="1" applyBorder="1" applyAlignment="1">
      <alignment horizontal="center"/>
    </xf>
    <xf numFmtId="9" fontId="0" fillId="16" borderId="4" xfId="0" applyNumberFormat="1" applyFill="1" applyBorder="1" applyAlignment="1">
      <alignment horizontal="center"/>
    </xf>
    <xf numFmtId="0" fontId="0" fillId="16" borderId="0" xfId="0" applyFill="1"/>
    <xf numFmtId="10" fontId="0" fillId="16" borderId="4" xfId="0" applyNumberFormat="1" applyFill="1" applyBorder="1" applyAlignment="1">
      <alignment horizontal="center"/>
    </xf>
    <xf numFmtId="0" fontId="4" fillId="7" borderId="0" xfId="0" applyFont="1" applyFill="1" applyProtection="1">
      <protection hidden="1"/>
    </xf>
    <xf numFmtId="0" fontId="4" fillId="0" borderId="0" xfId="0" applyFont="1" applyProtection="1">
      <protection hidden="1"/>
    </xf>
    <xf numFmtId="0" fontId="5" fillId="7" borderId="0" xfId="0" applyFont="1" applyFill="1" applyProtection="1">
      <protection hidden="1"/>
    </xf>
    <xf numFmtId="0" fontId="4" fillId="7" borderId="11" xfId="0" applyFont="1" applyFill="1" applyBorder="1" applyProtection="1">
      <protection hidden="1"/>
    </xf>
    <xf numFmtId="0" fontId="6" fillId="10" borderId="8" xfId="0" applyFont="1" applyFill="1" applyBorder="1" applyProtection="1">
      <protection hidden="1"/>
    </xf>
    <xf numFmtId="0" fontId="4" fillId="10" borderId="9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7" xfId="0" applyFont="1" applyFill="1" applyBorder="1" applyProtection="1">
      <protection hidden="1"/>
    </xf>
    <xf numFmtId="0" fontId="4" fillId="10" borderId="0" xfId="0" applyFont="1" applyFill="1" applyBorder="1" applyProtection="1">
      <protection hidden="1"/>
    </xf>
    <xf numFmtId="0" fontId="4" fillId="0" borderId="0" xfId="0" applyFont="1" applyBorder="1" applyProtection="1">
      <protection hidden="1"/>
    </xf>
    <xf numFmtId="0" fontId="4" fillId="10" borderId="6" xfId="0" applyFont="1" applyFill="1" applyBorder="1" applyProtection="1">
      <protection hidden="1"/>
    </xf>
    <xf numFmtId="0" fontId="4" fillId="7" borderId="0" xfId="0" applyFont="1" applyFill="1" applyAlignment="1" applyProtection="1">
      <alignment wrapText="1"/>
      <protection hidden="1"/>
    </xf>
    <xf numFmtId="0" fontId="4" fillId="2" borderId="0" xfId="0" applyFont="1" applyFill="1" applyProtection="1">
      <protection hidden="1"/>
    </xf>
    <xf numFmtId="4" fontId="7" fillId="0" borderId="14" xfId="0" applyNumberFormat="1" applyFont="1" applyFill="1" applyBorder="1" applyProtection="1">
      <protection hidden="1"/>
    </xf>
    <xf numFmtId="4" fontId="4" fillId="0" borderId="15" xfId="0" applyNumberFormat="1" applyFont="1" applyFill="1" applyBorder="1" applyProtection="1">
      <protection hidden="1"/>
    </xf>
    <xf numFmtId="4" fontId="4" fillId="0" borderId="14" xfId="0" applyNumberFormat="1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3" fontId="5" fillId="11" borderId="0" xfId="0" applyNumberFormat="1" applyFont="1" applyFill="1" applyBorder="1" applyProtection="1">
      <protection locked="0"/>
    </xf>
    <xf numFmtId="0" fontId="4" fillId="13" borderId="0" xfId="0" applyFont="1" applyFill="1" applyProtection="1">
      <protection hidden="1"/>
    </xf>
    <xf numFmtId="0" fontId="5" fillId="13" borderId="0" xfId="0" applyFont="1" applyFill="1" applyProtection="1">
      <protection hidden="1"/>
    </xf>
    <xf numFmtId="0" fontId="4" fillId="13" borderId="11" xfId="0" applyFont="1" applyFill="1" applyBorder="1" applyProtection="1">
      <protection hidden="1"/>
    </xf>
    <xf numFmtId="0" fontId="4" fillId="13" borderId="0" xfId="0" applyFont="1" applyFill="1" applyAlignment="1" applyProtection="1">
      <alignment wrapText="1"/>
      <protection hidden="1"/>
    </xf>
    <xf numFmtId="0" fontId="4" fillId="17" borderId="0" xfId="0" applyFont="1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11" xfId="0" applyFont="1" applyFill="1" applyBorder="1" applyProtection="1">
      <protection hidden="1"/>
    </xf>
    <xf numFmtId="0" fontId="4" fillId="16" borderId="0" xfId="0" applyFont="1" applyFill="1" applyBorder="1" applyProtection="1">
      <protection hidden="1"/>
    </xf>
    <xf numFmtId="4" fontId="4" fillId="16" borderId="1" xfId="0" applyNumberFormat="1" applyFont="1" applyFill="1" applyBorder="1" applyProtection="1">
      <protection hidden="1"/>
    </xf>
    <xf numFmtId="4" fontId="7" fillId="16" borderId="1" xfId="0" applyNumberFormat="1" applyFont="1" applyFill="1" applyBorder="1" applyProtection="1">
      <protection hidden="1"/>
    </xf>
    <xf numFmtId="4" fontId="4" fillId="16" borderId="5" xfId="0" applyNumberFormat="1" applyFont="1" applyFill="1" applyBorder="1" applyProtection="1">
      <protection hidden="1"/>
    </xf>
    <xf numFmtId="3" fontId="5" fillId="16" borderId="1" xfId="0" applyNumberFormat="1" applyFont="1" applyFill="1" applyBorder="1" applyProtection="1">
      <protection hidden="1"/>
    </xf>
    <xf numFmtId="0" fontId="4" fillId="16" borderId="1" xfId="0" applyFont="1" applyFill="1" applyBorder="1" applyProtection="1">
      <protection hidden="1"/>
    </xf>
    <xf numFmtId="0" fontId="4" fillId="16" borderId="2" xfId="0" applyFont="1" applyFill="1" applyBorder="1" applyAlignment="1" applyProtection="1">
      <alignment horizontal="center"/>
      <protection hidden="1"/>
    </xf>
    <xf numFmtId="0" fontId="4" fillId="16" borderId="6" xfId="0" applyFont="1" applyFill="1" applyBorder="1" applyAlignment="1" applyProtection="1">
      <alignment horizontal="center"/>
      <protection hidden="1"/>
    </xf>
    <xf numFmtId="0" fontId="4" fillId="16" borderId="0" xfId="0" applyFont="1" applyFill="1" applyAlignment="1" applyProtection="1">
      <alignment wrapText="1"/>
      <protection hidden="1"/>
    </xf>
    <xf numFmtId="0" fontId="4" fillId="16" borderId="0" xfId="0" applyFont="1" applyFill="1" applyProtection="1">
      <protection hidden="1"/>
    </xf>
    <xf numFmtId="4" fontId="7" fillId="16" borderId="5" xfId="0" applyNumberFormat="1" applyFont="1" applyFill="1" applyBorder="1" applyProtection="1">
      <protection hidden="1"/>
    </xf>
    <xf numFmtId="3" fontId="5" fillId="16" borderId="5" xfId="0" applyNumberFormat="1" applyFont="1" applyFill="1" applyBorder="1" applyProtection="1">
      <protection hidden="1"/>
    </xf>
    <xf numFmtId="0" fontId="4" fillId="16" borderId="5" xfId="0" applyFont="1" applyFill="1" applyBorder="1" applyProtection="1">
      <protection hidden="1"/>
    </xf>
    <xf numFmtId="3" fontId="5" fillId="16" borderId="0" xfId="0" applyNumberFormat="1" applyFont="1" applyFill="1" applyBorder="1" applyProtection="1">
      <protection hidden="1"/>
    </xf>
    <xf numFmtId="0" fontId="4" fillId="16" borderId="5" xfId="0" applyFont="1" applyFill="1" applyBorder="1" applyAlignment="1" applyProtection="1">
      <alignment horizontal="center"/>
      <protection hidden="1"/>
    </xf>
    <xf numFmtId="0" fontId="4" fillId="16" borderId="24" xfId="0" applyFont="1" applyFill="1" applyBorder="1" applyAlignment="1" applyProtection="1">
      <alignment horizontal="center"/>
      <protection hidden="1"/>
    </xf>
    <xf numFmtId="0" fontId="4" fillId="16" borderId="13" xfId="0" applyFont="1" applyFill="1" applyBorder="1" applyAlignment="1" applyProtection="1">
      <alignment wrapText="1"/>
      <protection hidden="1"/>
    </xf>
    <xf numFmtId="0" fontId="4" fillId="16" borderId="13" xfId="0" applyFont="1" applyFill="1" applyBorder="1" applyProtection="1">
      <protection hidden="1"/>
    </xf>
    <xf numFmtId="4" fontId="4" fillId="16" borderId="15" xfId="0" applyNumberFormat="1" applyFont="1" applyFill="1" applyBorder="1" applyProtection="1">
      <protection hidden="1"/>
    </xf>
    <xf numFmtId="4" fontId="7" fillId="16" borderId="15" xfId="0" applyNumberFormat="1" applyFont="1" applyFill="1" applyBorder="1" applyProtection="1">
      <protection hidden="1"/>
    </xf>
    <xf numFmtId="4" fontId="4" fillId="16" borderId="14" xfId="0" applyNumberFormat="1" applyFont="1" applyFill="1" applyBorder="1" applyProtection="1">
      <protection hidden="1"/>
    </xf>
    <xf numFmtId="4" fontId="4" fillId="16" borderId="13" xfId="0" applyNumberFormat="1" applyFont="1" applyFill="1" applyBorder="1" applyProtection="1">
      <protection hidden="1"/>
    </xf>
    <xf numFmtId="3" fontId="5" fillId="16" borderId="15" xfId="0" applyNumberFormat="1" applyFont="1" applyFill="1" applyBorder="1" applyProtection="1">
      <protection hidden="1"/>
    </xf>
    <xf numFmtId="0" fontId="4" fillId="16" borderId="15" xfId="0" applyFont="1" applyFill="1" applyBorder="1" applyProtection="1">
      <protection hidden="1"/>
    </xf>
    <xf numFmtId="3" fontId="5" fillId="16" borderId="13" xfId="0" applyNumberFormat="1" applyFont="1" applyFill="1" applyBorder="1" applyProtection="1">
      <protection hidden="1"/>
    </xf>
    <xf numFmtId="0" fontId="4" fillId="16" borderId="15" xfId="0" applyFont="1" applyFill="1" applyBorder="1" applyAlignment="1" applyProtection="1">
      <alignment horizontal="center"/>
      <protection hidden="1"/>
    </xf>
    <xf numFmtId="0" fontId="4" fillId="16" borderId="23" xfId="0" applyFont="1" applyFill="1" applyBorder="1" applyAlignment="1" applyProtection="1">
      <alignment horizontal="center"/>
      <protection hidden="1"/>
    </xf>
    <xf numFmtId="0" fontId="4" fillId="16" borderId="0" xfId="0" applyFont="1" applyFill="1" applyBorder="1" applyAlignment="1" applyProtection="1">
      <alignment wrapText="1"/>
      <protection hidden="1"/>
    </xf>
    <xf numFmtId="4" fontId="7" fillId="16" borderId="14" xfId="0" applyNumberFormat="1" applyFont="1" applyFill="1" applyBorder="1" applyProtection="1">
      <protection hidden="1"/>
    </xf>
    <xf numFmtId="3" fontId="5" fillId="16" borderId="14" xfId="0" applyNumberFormat="1" applyFont="1" applyFill="1" applyBorder="1" applyProtection="1">
      <protection hidden="1"/>
    </xf>
    <xf numFmtId="0" fontId="4" fillId="16" borderId="14" xfId="0" applyFont="1" applyFill="1" applyBorder="1" applyProtection="1">
      <protection hidden="1"/>
    </xf>
    <xf numFmtId="0" fontId="4" fillId="16" borderId="16" xfId="0" applyFont="1" applyFill="1" applyBorder="1" applyAlignment="1" applyProtection="1">
      <alignment horizontal="center"/>
      <protection hidden="1"/>
    </xf>
    <xf numFmtId="0" fontId="4" fillId="16" borderId="17" xfId="0" applyFont="1" applyFill="1" applyBorder="1" applyAlignment="1" applyProtection="1">
      <alignment horizontal="center"/>
      <protection hidden="1"/>
    </xf>
    <xf numFmtId="0" fontId="4" fillId="17" borderId="0" xfId="0" applyFont="1" applyFill="1" applyBorder="1" applyProtection="1">
      <protection hidden="1"/>
    </xf>
    <xf numFmtId="0" fontId="4" fillId="16" borderId="11" xfId="0" applyFont="1" applyFill="1" applyBorder="1" applyProtection="1">
      <protection hidden="1"/>
    </xf>
    <xf numFmtId="4" fontId="4" fillId="16" borderId="19" xfId="0" applyNumberFormat="1" applyFont="1" applyFill="1" applyBorder="1" applyProtection="1">
      <protection hidden="1"/>
    </xf>
    <xf numFmtId="4" fontId="7" fillId="16" borderId="19" xfId="0" applyNumberFormat="1" applyFont="1" applyFill="1" applyBorder="1" applyProtection="1">
      <protection hidden="1"/>
    </xf>
    <xf numFmtId="4" fontId="4" fillId="16" borderId="20" xfId="0" applyNumberFormat="1" applyFont="1" applyFill="1" applyBorder="1" applyProtection="1">
      <protection hidden="1"/>
    </xf>
    <xf numFmtId="3" fontId="5" fillId="16" borderId="19" xfId="0" applyNumberFormat="1" applyFont="1" applyFill="1" applyBorder="1" applyProtection="1">
      <protection hidden="1"/>
    </xf>
    <xf numFmtId="0" fontId="4" fillId="16" borderId="19" xfId="0" applyFont="1" applyFill="1" applyBorder="1" applyProtection="1">
      <protection hidden="1"/>
    </xf>
    <xf numFmtId="0" fontId="4" fillId="16" borderId="21" xfId="0" applyFont="1" applyFill="1" applyBorder="1" applyAlignment="1" applyProtection="1">
      <alignment horizontal="center"/>
      <protection hidden="1"/>
    </xf>
    <xf numFmtId="0" fontId="4" fillId="16" borderId="22" xfId="0" applyFont="1" applyFill="1" applyBorder="1" applyAlignment="1" applyProtection="1">
      <alignment horizontal="center"/>
      <protection hidden="1"/>
    </xf>
    <xf numFmtId="0" fontId="4" fillId="17" borderId="0" xfId="0" applyFont="1" applyFill="1" applyAlignment="1" applyProtection="1">
      <alignment wrapText="1"/>
      <protection hidden="1"/>
    </xf>
    <xf numFmtId="0" fontId="4" fillId="19" borderId="0" xfId="0" applyFont="1" applyFill="1" applyProtection="1">
      <protection hidden="1"/>
    </xf>
    <xf numFmtId="0" fontId="5" fillId="19" borderId="0" xfId="0" applyFont="1" applyFill="1" applyProtection="1">
      <protection hidden="1"/>
    </xf>
    <xf numFmtId="0" fontId="4" fillId="19" borderId="11" xfId="0" applyFont="1" applyFill="1" applyBorder="1" applyProtection="1">
      <protection hidden="1"/>
    </xf>
    <xf numFmtId="17" fontId="12" fillId="19" borderId="7" xfId="0" applyNumberFormat="1" applyFont="1" applyFill="1" applyBorder="1"/>
    <xf numFmtId="0" fontId="12" fillId="19" borderId="6" xfId="0" applyFont="1" applyFill="1" applyBorder="1"/>
    <xf numFmtId="14" fontId="0" fillId="12" borderId="4" xfId="0" applyNumberFormat="1" applyFill="1" applyBorder="1"/>
    <xf numFmtId="0" fontId="2" fillId="16" borderId="4" xfId="0" applyFont="1" applyFill="1" applyBorder="1" applyAlignment="1">
      <alignment horizontal="center"/>
    </xf>
    <xf numFmtId="0" fontId="6" fillId="3" borderId="25" xfId="0" applyFont="1" applyFill="1" applyBorder="1" applyAlignment="1" applyProtection="1">
      <alignment wrapText="1"/>
      <protection hidden="1"/>
    </xf>
    <xf numFmtId="0" fontId="6" fillId="3" borderId="26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6" fillId="3" borderId="27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12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28" xfId="0" applyFont="1" applyFill="1" applyBorder="1" applyAlignment="1" applyProtection="1">
      <alignment horizontal="center" wrapText="1"/>
      <protection hidden="1"/>
    </xf>
    <xf numFmtId="0" fontId="4" fillId="3" borderId="29" xfId="0" applyFont="1" applyFill="1" applyBorder="1" applyAlignment="1" applyProtection="1">
      <alignment horizontal="center" wrapText="1"/>
      <protection hidden="1"/>
    </xf>
    <xf numFmtId="0" fontId="4" fillId="19" borderId="0" xfId="0" applyFont="1" applyFill="1" applyAlignment="1" applyProtection="1">
      <alignment wrapText="1"/>
      <protection hidden="1"/>
    </xf>
    <xf numFmtId="0" fontId="4" fillId="19" borderId="13" xfId="0" applyFont="1" applyFill="1" applyBorder="1" applyAlignment="1" applyProtection="1">
      <alignment wrapText="1"/>
      <protection hidden="1"/>
    </xf>
    <xf numFmtId="0" fontId="4" fillId="19" borderId="13" xfId="0" applyFont="1" applyFill="1" applyBorder="1" applyProtection="1">
      <protection hidden="1"/>
    </xf>
    <xf numFmtId="0" fontId="4" fillId="19" borderId="0" xfId="0" applyFont="1" applyFill="1" applyBorder="1" applyAlignment="1" applyProtection="1">
      <alignment wrapText="1"/>
      <protection hidden="1"/>
    </xf>
    <xf numFmtId="0" fontId="4" fillId="19" borderId="0" xfId="0" applyFont="1" applyFill="1" applyBorder="1" applyProtection="1">
      <protection hidden="1"/>
    </xf>
    <xf numFmtId="4" fontId="4" fillId="0" borderId="1" xfId="0" applyNumberFormat="1" applyFont="1" applyFill="1" applyBorder="1" applyProtection="1">
      <protection hidden="1"/>
    </xf>
    <xf numFmtId="4" fontId="7" fillId="0" borderId="1" xfId="0" applyNumberFormat="1" applyFont="1" applyFill="1" applyBorder="1" applyProtection="1">
      <protection hidden="1"/>
    </xf>
    <xf numFmtId="4" fontId="4" fillId="0" borderId="5" xfId="0" applyNumberFormat="1" applyFont="1" applyFill="1" applyBorder="1" applyProtection="1">
      <protection hidden="1"/>
    </xf>
    <xf numFmtId="3" fontId="5" fillId="0" borderId="1" xfId="0" applyNumberFormat="1" applyFont="1" applyFill="1" applyBorder="1" applyProtection="1">
      <protection hidden="1"/>
    </xf>
    <xf numFmtId="0" fontId="4" fillId="0" borderId="1" xfId="0" applyFont="1" applyFill="1" applyBorder="1" applyProtection="1">
      <protection hidden="1"/>
    </xf>
    <xf numFmtId="0" fontId="4" fillId="0" borderId="2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/>
      <protection hidden="1"/>
    </xf>
    <xf numFmtId="0" fontId="4" fillId="0" borderId="11" xfId="0" applyFont="1" applyFill="1" applyBorder="1" applyProtection="1">
      <protection hidden="1"/>
    </xf>
    <xf numFmtId="4" fontId="4" fillId="0" borderId="19" xfId="0" applyNumberFormat="1" applyFont="1" applyFill="1" applyBorder="1" applyProtection="1">
      <protection hidden="1"/>
    </xf>
    <xf numFmtId="4" fontId="7" fillId="0" borderId="19" xfId="0" applyNumberFormat="1" applyFont="1" applyFill="1" applyBorder="1" applyProtection="1">
      <protection hidden="1"/>
    </xf>
    <xf numFmtId="4" fontId="4" fillId="0" borderId="20" xfId="0" applyNumberFormat="1" applyFont="1" applyFill="1" applyBorder="1" applyProtection="1">
      <protection hidden="1"/>
    </xf>
    <xf numFmtId="3" fontId="5" fillId="0" borderId="19" xfId="0" applyNumberFormat="1" applyFont="1" applyFill="1" applyBorder="1" applyProtection="1">
      <protection hidden="1"/>
    </xf>
    <xf numFmtId="0" fontId="4" fillId="0" borderId="19" xfId="0" applyFont="1" applyFill="1" applyBorder="1" applyProtection="1">
      <protection hidden="1"/>
    </xf>
    <xf numFmtId="0" fontId="4" fillId="0" borderId="21" xfId="0" applyFont="1" applyFill="1" applyBorder="1" applyAlignment="1" applyProtection="1">
      <alignment horizontal="center"/>
      <protection hidden="1"/>
    </xf>
    <xf numFmtId="0" fontId="4" fillId="0" borderId="22" xfId="0" applyFont="1" applyFill="1" applyBorder="1" applyAlignment="1" applyProtection="1">
      <alignment horizontal="center"/>
      <protection hidden="1"/>
    </xf>
    <xf numFmtId="0" fontId="4" fillId="0" borderId="32" xfId="0" applyFont="1" applyFill="1" applyBorder="1" applyProtection="1">
      <protection hidden="1"/>
    </xf>
    <xf numFmtId="4" fontId="4" fillId="0" borderId="33" xfId="0" applyNumberFormat="1" applyFont="1" applyFill="1" applyBorder="1" applyProtection="1">
      <protection hidden="1"/>
    </xf>
    <xf numFmtId="4" fontId="7" fillId="0" borderId="33" xfId="0" applyNumberFormat="1" applyFont="1" applyFill="1" applyBorder="1" applyProtection="1">
      <protection hidden="1"/>
    </xf>
    <xf numFmtId="4" fontId="4" fillId="0" borderId="34" xfId="0" applyNumberFormat="1" applyFont="1" applyFill="1" applyBorder="1" applyProtection="1">
      <protection hidden="1"/>
    </xf>
    <xf numFmtId="3" fontId="5" fillId="0" borderId="33" xfId="0" applyNumberFormat="1" applyFont="1" applyFill="1" applyBorder="1" applyProtection="1">
      <protection hidden="1"/>
    </xf>
    <xf numFmtId="0" fontId="4" fillId="0" borderId="33" xfId="0" applyFont="1" applyFill="1" applyBorder="1" applyProtection="1">
      <protection hidden="1"/>
    </xf>
    <xf numFmtId="0" fontId="4" fillId="0" borderId="35" xfId="0" applyFont="1" applyFill="1" applyBorder="1" applyAlignment="1" applyProtection="1">
      <alignment horizontal="center"/>
      <protection hidden="1"/>
    </xf>
    <xf numFmtId="0" fontId="4" fillId="0" borderId="36" xfId="0" applyFont="1" applyFill="1" applyBorder="1" applyAlignment="1" applyProtection="1">
      <alignment horizontal="center"/>
      <protection hidden="1"/>
    </xf>
    <xf numFmtId="0" fontId="4" fillId="0" borderId="13" xfId="0" applyFont="1" applyFill="1" applyBorder="1" applyProtection="1">
      <protection hidden="1"/>
    </xf>
    <xf numFmtId="3" fontId="5" fillId="0" borderId="14" xfId="0" applyNumberFormat="1" applyFont="1" applyFill="1" applyBorder="1" applyProtection="1">
      <protection hidden="1"/>
    </xf>
    <xf numFmtId="0" fontId="4" fillId="0" borderId="14" xfId="0" applyFont="1" applyFill="1" applyBorder="1" applyProtection="1">
      <protection hidden="1"/>
    </xf>
    <xf numFmtId="0" fontId="4" fillId="0" borderId="16" xfId="0" applyFont="1" applyFill="1" applyBorder="1" applyAlignment="1" applyProtection="1">
      <alignment horizontal="center"/>
      <protection hidden="1"/>
    </xf>
    <xf numFmtId="0" fontId="4" fillId="0" borderId="17" xfId="0" applyFont="1" applyFill="1" applyBorder="1" applyAlignment="1" applyProtection="1">
      <alignment horizontal="center"/>
      <protection hidden="1"/>
    </xf>
    <xf numFmtId="0" fontId="4" fillId="0" borderId="37" xfId="0" applyFont="1" applyFill="1" applyBorder="1" applyProtection="1">
      <protection hidden="1"/>
    </xf>
    <xf numFmtId="4" fontId="4" fillId="0" borderId="38" xfId="0" applyNumberFormat="1" applyFont="1" applyFill="1" applyBorder="1" applyProtection="1">
      <protection hidden="1"/>
    </xf>
    <xf numFmtId="4" fontId="7" fillId="0" borderId="38" xfId="0" applyNumberFormat="1" applyFont="1" applyFill="1" applyBorder="1" applyProtection="1">
      <protection hidden="1"/>
    </xf>
    <xf numFmtId="4" fontId="4" fillId="0" borderId="39" xfId="0" applyNumberFormat="1" applyFont="1" applyFill="1" applyBorder="1" applyProtection="1">
      <protection hidden="1"/>
    </xf>
    <xf numFmtId="3" fontId="5" fillId="0" borderId="38" xfId="0" applyNumberFormat="1" applyFont="1" applyFill="1" applyBorder="1" applyProtection="1">
      <protection hidden="1"/>
    </xf>
    <xf numFmtId="0" fontId="4" fillId="0" borderId="38" xfId="0" applyFont="1" applyFill="1" applyBorder="1" applyProtection="1">
      <protection hidden="1"/>
    </xf>
    <xf numFmtId="0" fontId="4" fillId="0" borderId="40" xfId="0" applyFont="1" applyFill="1" applyBorder="1" applyAlignment="1" applyProtection="1">
      <alignment horizontal="center"/>
      <protection hidden="1"/>
    </xf>
    <xf numFmtId="0" fontId="4" fillId="0" borderId="41" xfId="0" applyFont="1" applyFill="1" applyBorder="1" applyAlignment="1" applyProtection="1">
      <alignment horizontal="center"/>
      <protection hidden="1"/>
    </xf>
    <xf numFmtId="17" fontId="12" fillId="20" borderId="7" xfId="0" applyNumberFormat="1" applyFont="1" applyFill="1" applyBorder="1"/>
    <xf numFmtId="0" fontId="12" fillId="20" borderId="6" xfId="0" applyFont="1" applyFill="1" applyBorder="1"/>
    <xf numFmtId="0" fontId="2" fillId="16" borderId="4" xfId="0" applyFont="1" applyFill="1" applyBorder="1"/>
    <xf numFmtId="4" fontId="7" fillId="0" borderId="5" xfId="0" applyNumberFormat="1" applyFont="1" applyFill="1" applyBorder="1" applyProtection="1">
      <protection hidden="1"/>
    </xf>
    <xf numFmtId="3" fontId="5" fillId="0" borderId="5" xfId="0" applyNumberFormat="1" applyFont="1" applyFill="1" applyBorder="1" applyProtection="1">
      <protection hidden="1"/>
    </xf>
    <xf numFmtId="0" fontId="4" fillId="0" borderId="5" xfId="0" applyFont="1" applyFill="1" applyBorder="1" applyProtection="1">
      <protection hidden="1"/>
    </xf>
    <xf numFmtId="3" fontId="5" fillId="0" borderId="0" xfId="0" applyNumberFormat="1" applyFont="1" applyFill="1" applyBorder="1" applyProtection="1">
      <protection hidden="1"/>
    </xf>
    <xf numFmtId="0" fontId="4" fillId="0" borderId="5" xfId="0" applyFont="1" applyFill="1" applyBorder="1" applyAlignment="1" applyProtection="1">
      <alignment horizontal="center"/>
      <protection hidden="1"/>
    </xf>
    <xf numFmtId="0" fontId="4" fillId="0" borderId="24" xfId="0" applyFont="1" applyFill="1" applyBorder="1" applyAlignment="1" applyProtection="1">
      <alignment horizontal="center"/>
      <protection hidden="1"/>
    </xf>
    <xf numFmtId="4" fontId="7" fillId="0" borderId="15" xfId="0" applyNumberFormat="1" applyFont="1" applyFill="1" applyBorder="1" applyProtection="1">
      <protection hidden="1"/>
    </xf>
    <xf numFmtId="4" fontId="4" fillId="0" borderId="13" xfId="0" applyNumberFormat="1" applyFont="1" applyFill="1" applyBorder="1" applyProtection="1">
      <protection hidden="1"/>
    </xf>
    <xf numFmtId="3" fontId="5" fillId="0" borderId="15" xfId="0" applyNumberFormat="1" applyFont="1" applyFill="1" applyBorder="1" applyProtection="1">
      <protection hidden="1"/>
    </xf>
    <xf numFmtId="0" fontId="4" fillId="0" borderId="15" xfId="0" applyFont="1" applyFill="1" applyBorder="1" applyProtection="1">
      <protection hidden="1"/>
    </xf>
    <xf numFmtId="3" fontId="5" fillId="0" borderId="13" xfId="0" applyNumberFormat="1" applyFont="1" applyFill="1" applyBorder="1" applyProtection="1">
      <protection hidden="1"/>
    </xf>
    <xf numFmtId="0" fontId="4" fillId="0" borderId="15" xfId="0" applyFont="1" applyFill="1" applyBorder="1" applyAlignment="1" applyProtection="1">
      <alignment horizontal="center"/>
      <protection hidden="1"/>
    </xf>
    <xf numFmtId="0" fontId="4" fillId="0" borderId="23" xfId="0" applyFont="1" applyFill="1" applyBorder="1" applyAlignment="1" applyProtection="1">
      <alignment horizontal="center"/>
      <protection hidden="1"/>
    </xf>
    <xf numFmtId="14" fontId="0" fillId="21" borderId="4" xfId="0" applyNumberFormat="1" applyFill="1" applyBorder="1"/>
    <xf numFmtId="0" fontId="6" fillId="3" borderId="30" xfId="0" applyFont="1" applyFill="1" applyBorder="1" applyAlignment="1" applyProtection="1">
      <alignment wrapText="1"/>
      <protection hidden="1"/>
    </xf>
    <xf numFmtId="0" fontId="4" fillId="0" borderId="1" xfId="0" applyFont="1" applyFill="1" applyBorder="1" applyAlignment="1" applyProtection="1">
      <alignment horizontal="center"/>
      <protection hidden="1"/>
    </xf>
    <xf numFmtId="0" fontId="4" fillId="0" borderId="14" xfId="0" applyFont="1" applyFill="1" applyBorder="1" applyAlignment="1" applyProtection="1">
      <alignment horizontal="center"/>
      <protection hidden="1"/>
    </xf>
    <xf numFmtId="3" fontId="4" fillId="0" borderId="33" xfId="0" applyNumberFormat="1" applyFont="1" applyFill="1" applyBorder="1" applyProtection="1">
      <protection hidden="1"/>
    </xf>
    <xf numFmtId="3" fontId="4" fillId="0" borderId="1" xfId="0" applyNumberFormat="1" applyFont="1" applyFill="1" applyBorder="1" applyProtection="1">
      <protection hidden="1"/>
    </xf>
    <xf numFmtId="3" fontId="4" fillId="0" borderId="14" xfId="0" applyNumberFormat="1" applyFont="1" applyFill="1" applyBorder="1" applyProtection="1">
      <protection hidden="1"/>
    </xf>
    <xf numFmtId="0" fontId="4" fillId="0" borderId="33" xfId="0" applyFont="1" applyFill="1" applyBorder="1" applyAlignment="1" applyProtection="1">
      <alignment horizontal="center"/>
      <protection hidden="1"/>
    </xf>
    <xf numFmtId="3" fontId="4" fillId="0" borderId="19" xfId="0" applyNumberFormat="1" applyFont="1" applyFill="1" applyBorder="1" applyProtection="1">
      <protection hidden="1"/>
    </xf>
    <xf numFmtId="0" fontId="4" fillId="0" borderId="19" xfId="0" applyFont="1" applyFill="1" applyBorder="1" applyAlignment="1" applyProtection="1">
      <alignment horizontal="center"/>
      <protection hidden="1"/>
    </xf>
    <xf numFmtId="0" fontId="4" fillId="20" borderId="0" xfId="1" applyFont="1" applyFill="1" applyProtection="1">
      <protection hidden="1"/>
    </xf>
    <xf numFmtId="0" fontId="5" fillId="20" borderId="0" xfId="1" applyFont="1" applyFill="1" applyProtection="1">
      <protection hidden="1"/>
    </xf>
    <xf numFmtId="0" fontId="4" fillId="20" borderId="11" xfId="1" applyFont="1" applyFill="1" applyBorder="1" applyProtection="1">
      <protection hidden="1"/>
    </xf>
    <xf numFmtId="0" fontId="6" fillId="10" borderId="8" xfId="1" applyFont="1" applyFill="1" applyBorder="1" applyProtection="1">
      <protection hidden="1"/>
    </xf>
    <xf numFmtId="0" fontId="4" fillId="10" borderId="9" xfId="1" applyFont="1" applyFill="1" applyBorder="1" applyProtection="1">
      <protection hidden="1"/>
    </xf>
    <xf numFmtId="0" fontId="4" fillId="10" borderId="10" xfId="1" applyFont="1" applyFill="1" applyBorder="1" applyProtection="1">
      <protection hidden="1"/>
    </xf>
    <xf numFmtId="0" fontId="4" fillId="10" borderId="7" xfId="1" applyFont="1" applyFill="1" applyBorder="1" applyProtection="1">
      <protection hidden="1"/>
    </xf>
    <xf numFmtId="0" fontId="4" fillId="10" borderId="0" xfId="1" applyFont="1" applyFill="1" applyBorder="1" applyProtection="1">
      <protection hidden="1"/>
    </xf>
    <xf numFmtId="3" fontId="5" fillId="11" borderId="0" xfId="1" applyNumberFormat="1" applyFont="1" applyFill="1" applyBorder="1" applyProtection="1">
      <protection locked="0"/>
    </xf>
    <xf numFmtId="0" fontId="4" fillId="0" borderId="0" xfId="1" applyFont="1" applyBorder="1" applyProtection="1">
      <protection hidden="1"/>
    </xf>
    <xf numFmtId="0" fontId="4" fillId="10" borderId="6" xfId="1" applyFont="1" applyFill="1" applyBorder="1" applyProtection="1">
      <protection hidden="1"/>
    </xf>
    <xf numFmtId="0" fontId="7" fillId="0" borderId="7" xfId="1" applyFont="1" applyFill="1" applyBorder="1" applyProtection="1">
      <protection hidden="1"/>
    </xf>
    <xf numFmtId="0" fontId="6" fillId="3" borderId="25" xfId="1" applyFont="1" applyFill="1" applyBorder="1" applyAlignment="1" applyProtection="1">
      <alignment wrapText="1"/>
      <protection hidden="1"/>
    </xf>
    <xf numFmtId="0" fontId="6" fillId="3" borderId="26" xfId="1" applyFont="1" applyFill="1" applyBorder="1" applyAlignment="1" applyProtection="1">
      <alignment wrapText="1"/>
      <protection hidden="1"/>
    </xf>
    <xf numFmtId="0" fontId="6" fillId="3" borderId="4" xfId="1" applyFont="1" applyFill="1" applyBorder="1" applyAlignment="1" applyProtection="1">
      <alignment wrapText="1"/>
      <protection hidden="1"/>
    </xf>
    <xf numFmtId="0" fontId="6" fillId="3" borderId="27" xfId="1" applyFont="1" applyFill="1" applyBorder="1" applyAlignment="1" applyProtection="1">
      <alignment wrapText="1"/>
      <protection hidden="1"/>
    </xf>
    <xf numFmtId="0" fontId="5" fillId="3" borderId="4" xfId="1" applyFont="1" applyFill="1" applyBorder="1" applyAlignment="1" applyProtection="1">
      <alignment wrapText="1"/>
      <protection hidden="1"/>
    </xf>
    <xf numFmtId="0" fontId="4" fillId="3" borderId="4" xfId="1" applyFont="1" applyFill="1" applyBorder="1" applyAlignment="1" applyProtection="1">
      <alignment horizontal="center" wrapText="1"/>
      <protection hidden="1"/>
    </xf>
    <xf numFmtId="0" fontId="5" fillId="12" borderId="4" xfId="1" applyFont="1" applyFill="1" applyBorder="1" applyAlignment="1" applyProtection="1">
      <alignment horizontal="center" wrapText="1"/>
      <protection hidden="1"/>
    </xf>
    <xf numFmtId="0" fontId="5" fillId="3" borderId="4" xfId="1" applyFont="1" applyFill="1" applyBorder="1" applyAlignment="1" applyProtection="1">
      <alignment horizontal="center" wrapText="1"/>
      <protection hidden="1"/>
    </xf>
    <xf numFmtId="0" fontId="4" fillId="3" borderId="28" xfId="1" applyFont="1" applyFill="1" applyBorder="1" applyAlignment="1" applyProtection="1">
      <alignment horizontal="center" wrapText="1"/>
      <protection hidden="1"/>
    </xf>
    <xf numFmtId="0" fontId="4" fillId="3" borderId="29" xfId="1" applyFont="1" applyFill="1" applyBorder="1" applyAlignment="1" applyProtection="1">
      <alignment horizontal="center" wrapText="1"/>
      <protection hidden="1"/>
    </xf>
    <xf numFmtId="0" fontId="4" fillId="20" borderId="0" xfId="1" applyFont="1" applyFill="1" applyAlignment="1" applyProtection="1">
      <alignment wrapText="1"/>
      <protection hidden="1"/>
    </xf>
    <xf numFmtId="0" fontId="4" fillId="0" borderId="32" xfId="1" applyFont="1" applyFill="1" applyBorder="1" applyProtection="1">
      <protection hidden="1"/>
    </xf>
    <xf numFmtId="4" fontId="4" fillId="0" borderId="33" xfId="1" applyNumberFormat="1" applyFont="1" applyFill="1" applyBorder="1" applyProtection="1">
      <protection hidden="1"/>
    </xf>
    <xf numFmtId="4" fontId="7" fillId="0" borderId="33" xfId="1" applyNumberFormat="1" applyFont="1" applyFill="1" applyBorder="1" applyProtection="1">
      <protection hidden="1"/>
    </xf>
    <xf numFmtId="4" fontId="4" fillId="0" borderId="34" xfId="1" applyNumberFormat="1" applyFont="1" applyFill="1" applyBorder="1" applyProtection="1">
      <protection hidden="1"/>
    </xf>
    <xf numFmtId="3" fontId="5" fillId="0" borderId="33" xfId="1" applyNumberFormat="1" applyFont="1" applyFill="1" applyBorder="1" applyProtection="1">
      <protection hidden="1"/>
    </xf>
    <xf numFmtId="0" fontId="4" fillId="0" borderId="33" xfId="1" applyFont="1" applyFill="1" applyBorder="1" applyProtection="1">
      <protection hidden="1"/>
    </xf>
    <xf numFmtId="0" fontId="4" fillId="0" borderId="35" xfId="1" applyFont="1" applyFill="1" applyBorder="1" applyAlignment="1" applyProtection="1">
      <alignment horizontal="center"/>
      <protection hidden="1"/>
    </xf>
    <xf numFmtId="0" fontId="4" fillId="0" borderId="36" xfId="1" applyFont="1" applyFill="1" applyBorder="1" applyAlignment="1" applyProtection="1">
      <alignment horizontal="center"/>
      <protection hidden="1"/>
    </xf>
    <xf numFmtId="0" fontId="4" fillId="0" borderId="0" xfId="1" applyFont="1" applyFill="1" applyBorder="1" applyProtection="1">
      <protection hidden="1"/>
    </xf>
    <xf numFmtId="4" fontId="4" fillId="0" borderId="1" xfId="1" applyNumberFormat="1" applyFont="1" applyFill="1" applyBorder="1" applyProtection="1">
      <protection hidden="1"/>
    </xf>
    <xf numFmtId="4" fontId="7" fillId="0" borderId="1" xfId="1" applyNumberFormat="1" applyFont="1" applyFill="1" applyBorder="1" applyProtection="1">
      <protection hidden="1"/>
    </xf>
    <xf numFmtId="4" fontId="4" fillId="0" borderId="5" xfId="1" applyNumberFormat="1" applyFont="1" applyFill="1" applyBorder="1" applyProtection="1">
      <protection hidden="1"/>
    </xf>
    <xf numFmtId="3" fontId="5" fillId="0" borderId="1" xfId="1" applyNumberFormat="1" applyFont="1" applyFill="1" applyBorder="1" applyProtection="1">
      <protection hidden="1"/>
    </xf>
    <xf numFmtId="0" fontId="4" fillId="0" borderId="1" xfId="1" applyFont="1" applyFill="1" applyBorder="1" applyProtection="1">
      <protection hidden="1"/>
    </xf>
    <xf numFmtId="0" fontId="4" fillId="0" borderId="2" xfId="1" applyFont="1" applyFill="1" applyBorder="1" applyAlignment="1" applyProtection="1">
      <alignment horizontal="center"/>
      <protection hidden="1"/>
    </xf>
    <xf numFmtId="0" fontId="4" fillId="0" borderId="6" xfId="1" applyFont="1" applyFill="1" applyBorder="1" applyAlignment="1" applyProtection="1">
      <alignment horizontal="center"/>
      <protection hidden="1"/>
    </xf>
    <xf numFmtId="4" fontId="7" fillId="0" borderId="5" xfId="1" applyNumberFormat="1" applyFont="1" applyFill="1" applyBorder="1" applyProtection="1">
      <protection hidden="1"/>
    </xf>
    <xf numFmtId="3" fontId="5" fillId="0" borderId="5" xfId="1" applyNumberFormat="1" applyFont="1" applyFill="1" applyBorder="1" applyProtection="1">
      <protection hidden="1"/>
    </xf>
    <xf numFmtId="0" fontId="4" fillId="0" borderId="5" xfId="1" applyFont="1" applyFill="1" applyBorder="1" applyProtection="1">
      <protection hidden="1"/>
    </xf>
    <xf numFmtId="3" fontId="5" fillId="0" borderId="0" xfId="1" applyNumberFormat="1" applyFont="1" applyFill="1" applyBorder="1" applyProtection="1">
      <protection hidden="1"/>
    </xf>
    <xf numFmtId="0" fontId="4" fillId="0" borderId="5" xfId="1" applyFont="1" applyFill="1" applyBorder="1" applyAlignment="1" applyProtection="1">
      <alignment horizontal="center"/>
      <protection hidden="1"/>
    </xf>
    <xf numFmtId="0" fontId="4" fillId="0" borderId="24" xfId="1" applyFont="1" applyFill="1" applyBorder="1" applyAlignment="1" applyProtection="1">
      <alignment horizontal="center"/>
      <protection hidden="1"/>
    </xf>
    <xf numFmtId="0" fontId="4" fillId="20" borderId="13" xfId="1" applyFont="1" applyFill="1" applyBorder="1" applyAlignment="1" applyProtection="1">
      <alignment wrapText="1"/>
      <protection hidden="1"/>
    </xf>
    <xf numFmtId="0" fontId="4" fillId="20" borderId="13" xfId="1" applyFont="1" applyFill="1" applyBorder="1" applyProtection="1">
      <protection hidden="1"/>
    </xf>
    <xf numFmtId="0" fontId="4" fillId="0" borderId="13" xfId="1" applyFont="1" applyFill="1" applyBorder="1" applyProtection="1">
      <protection hidden="1"/>
    </xf>
    <xf numFmtId="4" fontId="4" fillId="0" borderId="15" xfId="1" applyNumberFormat="1" applyFont="1" applyFill="1" applyBorder="1" applyProtection="1">
      <protection hidden="1"/>
    </xf>
    <xf numFmtId="4" fontId="7" fillId="0" borderId="15" xfId="1" applyNumberFormat="1" applyFont="1" applyFill="1" applyBorder="1" applyProtection="1">
      <protection hidden="1"/>
    </xf>
    <xf numFmtId="4" fontId="4" fillId="0" borderId="14" xfId="1" applyNumberFormat="1" applyFont="1" applyFill="1" applyBorder="1" applyProtection="1">
      <protection hidden="1"/>
    </xf>
    <xf numFmtId="4" fontId="4" fillId="0" borderId="13" xfId="1" applyNumberFormat="1" applyFont="1" applyFill="1" applyBorder="1" applyProtection="1">
      <protection hidden="1"/>
    </xf>
    <xf numFmtId="3" fontId="5" fillId="0" borderId="15" xfId="1" applyNumberFormat="1" applyFont="1" applyFill="1" applyBorder="1" applyProtection="1">
      <protection hidden="1"/>
    </xf>
    <xf numFmtId="0" fontId="4" fillId="0" borderId="15" xfId="1" applyFont="1" applyFill="1" applyBorder="1" applyProtection="1">
      <protection hidden="1"/>
    </xf>
    <xf numFmtId="3" fontId="5" fillId="0" borderId="13" xfId="1" applyNumberFormat="1" applyFont="1" applyFill="1" applyBorder="1" applyProtection="1">
      <protection hidden="1"/>
    </xf>
    <xf numFmtId="0" fontId="4" fillId="0" borderId="15" xfId="1" applyFont="1" applyFill="1" applyBorder="1" applyAlignment="1" applyProtection="1">
      <alignment horizontal="center"/>
      <protection hidden="1"/>
    </xf>
    <xf numFmtId="0" fontId="4" fillId="0" borderId="23" xfId="1" applyFont="1" applyFill="1" applyBorder="1" applyAlignment="1" applyProtection="1">
      <alignment horizontal="center"/>
      <protection hidden="1"/>
    </xf>
    <xf numFmtId="0" fontId="4" fillId="20" borderId="0" xfId="1" applyFont="1" applyFill="1" applyBorder="1" applyAlignment="1" applyProtection="1">
      <alignment wrapText="1"/>
      <protection hidden="1"/>
    </xf>
    <xf numFmtId="0" fontId="4" fillId="20" borderId="0" xfId="1" applyFont="1" applyFill="1" applyBorder="1" applyProtection="1">
      <protection hidden="1"/>
    </xf>
    <xf numFmtId="4" fontId="7" fillId="0" borderId="14" xfId="1" applyNumberFormat="1" applyFont="1" applyFill="1" applyBorder="1" applyProtection="1">
      <protection hidden="1"/>
    </xf>
    <xf numFmtId="3" fontId="5" fillId="0" borderId="14" xfId="1" applyNumberFormat="1" applyFont="1" applyFill="1" applyBorder="1" applyProtection="1">
      <protection hidden="1"/>
    </xf>
    <xf numFmtId="0" fontId="4" fillId="0" borderId="14" xfId="1" applyFont="1" applyFill="1" applyBorder="1" applyProtection="1">
      <protection hidden="1"/>
    </xf>
    <xf numFmtId="0" fontId="4" fillId="0" borderId="16" xfId="1" applyFont="1" applyFill="1" applyBorder="1" applyAlignment="1" applyProtection="1">
      <alignment horizontal="center"/>
      <protection hidden="1"/>
    </xf>
    <xf numFmtId="0" fontId="4" fillId="0" borderId="17" xfId="1" applyFont="1" applyFill="1" applyBorder="1" applyAlignment="1" applyProtection="1">
      <alignment horizontal="center"/>
      <protection hidden="1"/>
    </xf>
    <xf numFmtId="0" fontId="4" fillId="0" borderId="11" xfId="1" applyFont="1" applyFill="1" applyBorder="1" applyProtection="1">
      <protection hidden="1"/>
    </xf>
    <xf numFmtId="4" fontId="4" fillId="0" borderId="19" xfId="1" applyNumberFormat="1" applyFont="1" applyFill="1" applyBorder="1" applyProtection="1">
      <protection hidden="1"/>
    </xf>
    <xf numFmtId="4" fontId="7" fillId="0" borderId="19" xfId="1" applyNumberFormat="1" applyFont="1" applyFill="1" applyBorder="1" applyProtection="1">
      <protection hidden="1"/>
    </xf>
    <xf numFmtId="4" fontId="4" fillId="0" borderId="20" xfId="1" applyNumberFormat="1" applyFont="1" applyFill="1" applyBorder="1" applyProtection="1">
      <protection hidden="1"/>
    </xf>
    <xf numFmtId="3" fontId="5" fillId="0" borderId="19" xfId="1" applyNumberFormat="1" applyFont="1" applyFill="1" applyBorder="1" applyProtection="1">
      <protection hidden="1"/>
    </xf>
    <xf numFmtId="0" fontId="4" fillId="0" borderId="19" xfId="1" applyFont="1" applyFill="1" applyBorder="1" applyProtection="1">
      <protection hidden="1"/>
    </xf>
    <xf numFmtId="0" fontId="4" fillId="0" borderId="21" xfId="1" applyFont="1" applyFill="1" applyBorder="1" applyAlignment="1" applyProtection="1">
      <alignment horizontal="center"/>
      <protection hidden="1"/>
    </xf>
    <xf numFmtId="0" fontId="4" fillId="0" borderId="22" xfId="1" applyFont="1" applyFill="1" applyBorder="1" applyAlignment="1" applyProtection="1">
      <alignment horizontal="center"/>
      <protection hidden="1"/>
    </xf>
    <xf numFmtId="0" fontId="4" fillId="22" borderId="0" xfId="0" applyFont="1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11" xfId="0" applyFont="1" applyFill="1" applyBorder="1" applyProtection="1">
      <protection hidden="1"/>
    </xf>
    <xf numFmtId="0" fontId="4" fillId="22" borderId="0" xfId="0" applyFont="1" applyFill="1" applyAlignment="1" applyProtection="1">
      <alignment wrapText="1"/>
      <protection hidden="1"/>
    </xf>
    <xf numFmtId="0" fontId="4" fillId="22" borderId="13" xfId="0" applyFont="1" applyFill="1" applyBorder="1" applyAlignment="1" applyProtection="1">
      <alignment wrapText="1"/>
      <protection hidden="1"/>
    </xf>
    <xf numFmtId="0" fontId="4" fillId="22" borderId="13" xfId="0" applyFont="1" applyFill="1" applyBorder="1" applyProtection="1">
      <protection hidden="1"/>
    </xf>
    <xf numFmtId="0" fontId="4" fillId="22" borderId="0" xfId="0" applyFont="1" applyFill="1" applyBorder="1" applyAlignment="1" applyProtection="1">
      <alignment wrapText="1"/>
      <protection hidden="1"/>
    </xf>
    <xf numFmtId="0" fontId="4" fillId="22" borderId="0" xfId="0" applyFont="1" applyFill="1" applyBorder="1" applyProtection="1">
      <protection hidden="1"/>
    </xf>
    <xf numFmtId="0" fontId="2" fillId="22" borderId="7" xfId="0" applyFont="1" applyFill="1" applyBorder="1"/>
    <xf numFmtId="0" fontId="0" fillId="22" borderId="6" xfId="0" applyFill="1" applyBorder="1"/>
    <xf numFmtId="0" fontId="0" fillId="10" borderId="7" xfId="0" applyFill="1" applyBorder="1"/>
    <xf numFmtId="3" fontId="2" fillId="4" borderId="0" xfId="0" applyNumberFormat="1" applyFont="1" applyFill="1" applyAlignment="1">
      <alignment horizontal="right" wrapText="1"/>
    </xf>
    <xf numFmtId="0" fontId="4" fillId="23" borderId="0" xfId="0" applyFont="1" applyFill="1" applyProtection="1">
      <protection hidden="1"/>
    </xf>
    <xf numFmtId="0" fontId="5" fillId="23" borderId="0" xfId="0" applyFont="1" applyFill="1" applyProtection="1">
      <protection hidden="1"/>
    </xf>
    <xf numFmtId="0" fontId="4" fillId="23" borderId="11" xfId="0" applyFont="1" applyFill="1" applyBorder="1" applyProtection="1">
      <protection hidden="1"/>
    </xf>
    <xf numFmtId="0" fontId="4" fillId="23" borderId="0" xfId="0" applyFont="1" applyFill="1" applyAlignment="1" applyProtection="1">
      <alignment wrapText="1"/>
      <protection hidden="1"/>
    </xf>
    <xf numFmtId="0" fontId="4" fillId="23" borderId="13" xfId="0" applyFont="1" applyFill="1" applyBorder="1" applyAlignment="1" applyProtection="1">
      <alignment wrapText="1"/>
      <protection hidden="1"/>
    </xf>
    <xf numFmtId="0" fontId="4" fillId="23" borderId="13" xfId="0" applyFont="1" applyFill="1" applyBorder="1" applyProtection="1">
      <protection hidden="1"/>
    </xf>
    <xf numFmtId="0" fontId="4" fillId="23" borderId="0" xfId="0" applyFont="1" applyFill="1" applyBorder="1" applyAlignment="1" applyProtection="1">
      <alignment wrapText="1"/>
      <protection hidden="1"/>
    </xf>
    <xf numFmtId="0" fontId="4" fillId="23" borderId="0" xfId="0" applyFont="1" applyFill="1" applyBorder="1" applyProtection="1">
      <protection hidden="1"/>
    </xf>
    <xf numFmtId="0" fontId="2" fillId="10" borderId="0" xfId="0" applyFont="1" applyFill="1"/>
    <xf numFmtId="0" fontId="2" fillId="23" borderId="7" xfId="0" applyFont="1" applyFill="1" applyBorder="1"/>
    <xf numFmtId="0" fontId="0" fillId="23" borderId="6" xfId="0" applyFill="1" applyBorder="1"/>
    <xf numFmtId="0" fontId="24" fillId="16" borderId="4" xfId="0" applyFont="1" applyFill="1" applyBorder="1"/>
    <xf numFmtId="14" fontId="24" fillId="16" borderId="4" xfId="0" applyNumberFormat="1" applyFont="1" applyFill="1" applyBorder="1" applyAlignment="1">
      <alignment horizontal="left"/>
    </xf>
    <xf numFmtId="14" fontId="24" fillId="16" borderId="4" xfId="0" applyNumberFormat="1" applyFont="1" applyFill="1" applyBorder="1"/>
    <xf numFmtId="0" fontId="24" fillId="16" borderId="4" xfId="0" applyFont="1" applyFill="1" applyBorder="1" applyAlignment="1">
      <alignment horizontal="left"/>
    </xf>
    <xf numFmtId="3" fontId="24" fillId="16" borderId="4" xfId="0" applyNumberFormat="1" applyFont="1" applyFill="1" applyBorder="1"/>
    <xf numFmtId="0" fontId="24" fillId="16" borderId="4" xfId="0" applyFont="1" applyFill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5" fillId="0" borderId="0" xfId="3" applyFont="1"/>
    <xf numFmtId="0" fontId="24" fillId="16" borderId="0" xfId="0" applyFont="1" applyFill="1"/>
    <xf numFmtId="0" fontId="26" fillId="16" borderId="4" xfId="0" applyFont="1" applyFill="1" applyBorder="1"/>
    <xf numFmtId="0" fontId="24" fillId="0" borderId="4" xfId="0" applyFont="1" applyBorder="1"/>
    <xf numFmtId="3" fontId="24" fillId="0" borderId="4" xfId="0" applyNumberFormat="1" applyFont="1" applyBorder="1"/>
    <xf numFmtId="0" fontId="24" fillId="16" borderId="0" xfId="0" applyFont="1" applyFill="1" applyAlignment="1">
      <alignment horizontal="left"/>
    </xf>
    <xf numFmtId="0" fontId="4" fillId="0" borderId="0" xfId="0" applyFont="1" applyFill="1" applyBorder="1" applyAlignment="1" applyProtection="1">
      <alignment wrapText="1"/>
      <protection hidden="1"/>
    </xf>
    <xf numFmtId="14" fontId="24" fillId="24" borderId="4" xfId="0" applyNumberFormat="1" applyFont="1" applyFill="1" applyBorder="1"/>
    <xf numFmtId="2" fontId="24" fillId="16" borderId="4" xfId="0" applyNumberFormat="1" applyFont="1" applyFill="1" applyBorder="1"/>
    <xf numFmtId="0" fontId="24" fillId="0" borderId="0" xfId="0" applyFont="1"/>
    <xf numFmtId="0" fontId="24" fillId="16" borderId="47" xfId="0" applyFont="1" applyFill="1" applyBorder="1"/>
    <xf numFmtId="14" fontId="24" fillId="16" borderId="47" xfId="0" applyNumberFormat="1" applyFont="1" applyFill="1" applyBorder="1" applyAlignment="1">
      <alignment horizontal="left"/>
    </xf>
    <xf numFmtId="14" fontId="24" fillId="16" borderId="47" xfId="0" applyNumberFormat="1" applyFont="1" applyFill="1" applyBorder="1"/>
    <xf numFmtId="0" fontId="24" fillId="16" borderId="47" xfId="0" applyFont="1" applyFill="1" applyBorder="1" applyAlignment="1">
      <alignment horizontal="left"/>
    </xf>
    <xf numFmtId="14" fontId="24" fillId="0" borderId="4" xfId="0" applyNumberFormat="1" applyFont="1" applyBorder="1" applyAlignment="1">
      <alignment horizontal="left"/>
    </xf>
    <xf numFmtId="0" fontId="24" fillId="0" borderId="4" xfId="0" applyFont="1" applyBorder="1" applyAlignment="1">
      <alignment horizontal="left"/>
    </xf>
    <xf numFmtId="0" fontId="23" fillId="0" borderId="0" xfId="3"/>
    <xf numFmtId="2" fontId="27" fillId="25" borderId="4" xfId="0" applyNumberFormat="1" applyFont="1" applyFill="1" applyBorder="1"/>
    <xf numFmtId="3" fontId="24" fillId="0" borderId="0" xfId="0" applyNumberFormat="1" applyFont="1"/>
    <xf numFmtId="0" fontId="5" fillId="16" borderId="12" xfId="0" applyFont="1" applyFill="1" applyBorder="1" applyAlignment="1" applyProtection="1">
      <alignment horizontal="center" vertical="center"/>
      <protection hidden="1"/>
    </xf>
    <xf numFmtId="0" fontId="5" fillId="16" borderId="18" xfId="0" applyFont="1" applyFill="1" applyBorder="1" applyAlignment="1" applyProtection="1">
      <alignment horizontal="center" vertical="center"/>
      <protection hidden="1"/>
    </xf>
    <xf numFmtId="2" fontId="24" fillId="0" borderId="4" xfId="0" applyNumberFormat="1" applyFont="1" applyFill="1" applyBorder="1"/>
    <xf numFmtId="0" fontId="24" fillId="0" borderId="4" xfId="0" applyFont="1" applyFill="1" applyBorder="1"/>
    <xf numFmtId="0" fontId="23" fillId="16" borderId="0" xfId="3" applyFill="1"/>
    <xf numFmtId="2" fontId="2" fillId="3" borderId="0" xfId="0" applyNumberFormat="1" applyFont="1" applyFill="1" applyAlignment="1">
      <alignment horizontal="right" wrapText="1"/>
    </xf>
    <xf numFmtId="2" fontId="2" fillId="18" borderId="0" xfId="0" applyNumberFormat="1" applyFont="1" applyFill="1" applyAlignment="1">
      <alignment horizontal="right" wrapText="1"/>
    </xf>
    <xf numFmtId="0" fontId="29" fillId="0" borderId="4" xfId="0" applyFont="1" applyBorder="1"/>
    <xf numFmtId="0" fontId="2" fillId="26" borderId="0" xfId="0" applyFont="1" applyFill="1" applyAlignment="1">
      <alignment horizontal="right" wrapText="1"/>
    </xf>
    <xf numFmtId="0" fontId="2" fillId="26" borderId="2" xfId="0" applyFont="1" applyFill="1" applyBorder="1" applyAlignment="1">
      <alignment horizontal="right" wrapText="1"/>
    </xf>
    <xf numFmtId="0" fontId="2" fillId="27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24" fillId="16" borderId="0" xfId="0" applyFont="1" applyFill="1" applyBorder="1" applyAlignment="1">
      <alignment horizontal="center"/>
    </xf>
    <xf numFmtId="0" fontId="28" fillId="2" borderId="0" xfId="0" applyFont="1" applyFill="1" applyAlignment="1">
      <alignment horizontal="center" wrapText="1"/>
    </xf>
    <xf numFmtId="9" fontId="4" fillId="23" borderId="0" xfId="2" applyFont="1" applyFill="1" applyProtection="1">
      <protection hidden="1"/>
    </xf>
    <xf numFmtId="9" fontId="4" fillId="10" borderId="9" xfId="2" applyFont="1" applyFill="1" applyBorder="1" applyProtection="1">
      <protection hidden="1"/>
    </xf>
    <xf numFmtId="9" fontId="4" fillId="0" borderId="0" xfId="2" applyFont="1" applyBorder="1" applyProtection="1">
      <protection hidden="1"/>
    </xf>
    <xf numFmtId="9" fontId="4" fillId="10" borderId="0" xfId="2" applyFont="1" applyFill="1" applyBorder="1" applyProtection="1">
      <protection hidden="1"/>
    </xf>
    <xf numFmtId="4" fontId="4" fillId="12" borderId="33" xfId="0" applyNumberFormat="1" applyFont="1" applyFill="1" applyBorder="1" applyProtection="1">
      <protection hidden="1"/>
    </xf>
    <xf numFmtId="9" fontId="6" fillId="12" borderId="4" xfId="2" applyFont="1" applyFill="1" applyBorder="1" applyAlignment="1" applyProtection="1">
      <alignment wrapText="1"/>
      <protection hidden="1"/>
    </xf>
    <xf numFmtId="4" fontId="4" fillId="12" borderId="1" xfId="0" applyNumberFormat="1" applyFont="1" applyFill="1" applyBorder="1" applyProtection="1">
      <protection hidden="1"/>
    </xf>
    <xf numFmtId="4" fontId="4" fillId="12" borderId="14" xfId="0" applyNumberFormat="1" applyFont="1" applyFill="1" applyBorder="1" applyProtection="1">
      <protection hidden="1"/>
    </xf>
    <xf numFmtId="4" fontId="4" fillId="12" borderId="19" xfId="0" applyNumberFormat="1" applyFont="1" applyFill="1" applyBorder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0" xfId="0" applyFont="1" applyFill="1" applyBorder="1" applyProtection="1">
      <protection hidden="1"/>
    </xf>
    <xf numFmtId="3" fontId="4" fillId="12" borderId="0" xfId="0" applyNumberFormat="1" applyFont="1" applyFill="1" applyProtection="1">
      <protection hidden="1"/>
    </xf>
    <xf numFmtId="3" fontId="5" fillId="0" borderId="1" xfId="0" applyNumberFormat="1" applyFont="1" applyBorder="1" applyProtection="1">
      <protection hidden="1"/>
    </xf>
    <xf numFmtId="3" fontId="4" fillId="12" borderId="15" xfId="0" applyNumberFormat="1" applyFont="1" applyFill="1" applyBorder="1" applyProtection="1">
      <protection hidden="1"/>
    </xf>
    <xf numFmtId="3" fontId="4" fillId="12" borderId="13" xfId="0" applyNumberFormat="1" applyFont="1" applyFill="1" applyBorder="1" applyProtection="1">
      <protection hidden="1"/>
    </xf>
    <xf numFmtId="3" fontId="5" fillId="0" borderId="14" xfId="0" applyNumberFormat="1" applyFont="1" applyBorder="1" applyProtection="1">
      <protection hidden="1"/>
    </xf>
    <xf numFmtId="3" fontId="4" fillId="12" borderId="20" xfId="0" applyNumberFormat="1" applyFont="1" applyFill="1" applyBorder="1" applyProtection="1">
      <protection hidden="1"/>
    </xf>
    <xf numFmtId="3" fontId="4" fillId="12" borderId="11" xfId="0" applyNumberFormat="1" applyFont="1" applyFill="1" applyBorder="1" applyProtection="1">
      <protection hidden="1"/>
    </xf>
    <xf numFmtId="3" fontId="5" fillId="0" borderId="19" xfId="0" applyNumberFormat="1" applyFont="1" applyBorder="1" applyProtection="1">
      <protection hidden="1"/>
    </xf>
    <xf numFmtId="0" fontId="0" fillId="16" borderId="0" xfId="0" applyFill="1" applyBorder="1" applyAlignment="1">
      <alignment horizontal="center"/>
    </xf>
    <xf numFmtId="2" fontId="0" fillId="16" borderId="4" xfId="0" applyNumberFormat="1" applyFill="1" applyBorder="1"/>
    <xf numFmtId="2" fontId="0" fillId="0" borderId="4" xfId="0" applyNumberFormat="1" applyFill="1" applyBorder="1"/>
    <xf numFmtId="2" fontId="2" fillId="16" borderId="4" xfId="0" applyNumberFormat="1" applyFont="1" applyFill="1" applyBorder="1"/>
    <xf numFmtId="9" fontId="4" fillId="22" borderId="0" xfId="2" applyFont="1" applyFill="1" applyProtection="1">
      <protection hidden="1"/>
    </xf>
    <xf numFmtId="0" fontId="5" fillId="12" borderId="4" xfId="0" applyFont="1" applyFill="1" applyBorder="1" applyAlignment="1" applyProtection="1">
      <alignment wrapText="1"/>
      <protection hidden="1"/>
    </xf>
    <xf numFmtId="0" fontId="6" fillId="12" borderId="4" xfId="0" applyFont="1" applyFill="1" applyBorder="1" applyAlignment="1" applyProtection="1">
      <alignment wrapText="1"/>
      <protection hidden="1"/>
    </xf>
    <xf numFmtId="9" fontId="4" fillId="12" borderId="33" xfId="2" applyFont="1" applyFill="1" applyBorder="1" applyProtection="1">
      <protection hidden="1"/>
    </xf>
    <xf numFmtId="9" fontId="4" fillId="12" borderId="1" xfId="2" applyFont="1" applyFill="1" applyBorder="1" applyProtection="1">
      <protection hidden="1"/>
    </xf>
    <xf numFmtId="9" fontId="4" fillId="12" borderId="14" xfId="2" applyFont="1" applyFill="1" applyBorder="1" applyProtection="1">
      <protection hidden="1"/>
    </xf>
    <xf numFmtId="9" fontId="4" fillId="12" borderId="19" xfId="2" applyFont="1" applyFill="1" applyBorder="1" applyProtection="1">
      <protection hidden="1"/>
    </xf>
    <xf numFmtId="3" fontId="4" fillId="12" borderId="33" xfId="0" applyNumberFormat="1" applyFont="1" applyFill="1" applyBorder="1" applyProtection="1">
      <protection hidden="1"/>
    </xf>
    <xf numFmtId="3" fontId="4" fillId="12" borderId="1" xfId="0" applyNumberFormat="1" applyFont="1" applyFill="1" applyBorder="1" applyProtection="1">
      <protection hidden="1"/>
    </xf>
    <xf numFmtId="3" fontId="4" fillId="12" borderId="14" xfId="0" applyNumberFormat="1" applyFont="1" applyFill="1" applyBorder="1" applyProtection="1">
      <protection hidden="1"/>
    </xf>
    <xf numFmtId="3" fontId="4" fillId="12" borderId="19" xfId="0" applyNumberFormat="1" applyFont="1" applyFill="1" applyBorder="1" applyProtection="1">
      <protection hidden="1"/>
    </xf>
    <xf numFmtId="0" fontId="4" fillId="12" borderId="4" xfId="0" applyFont="1" applyFill="1" applyBorder="1" applyAlignment="1" applyProtection="1">
      <alignment horizontal="center" wrapText="1"/>
      <protection hidden="1"/>
    </xf>
    <xf numFmtId="14" fontId="4" fillId="0" borderId="1" xfId="0" applyNumberFormat="1" applyFont="1" applyFill="1" applyBorder="1" applyProtection="1">
      <protection hidden="1"/>
    </xf>
    <xf numFmtId="14" fontId="4" fillId="0" borderId="14" xfId="0" applyNumberFormat="1" applyFont="1" applyFill="1" applyBorder="1" applyProtection="1">
      <protection hidden="1"/>
    </xf>
    <xf numFmtId="14" fontId="24" fillId="12" borderId="4" xfId="0" applyNumberFormat="1" applyFont="1" applyFill="1" applyBorder="1"/>
    <xf numFmtId="2" fontId="0" fillId="0" borderId="0" xfId="0" applyNumberFormat="1"/>
    <xf numFmtId="0" fontId="24" fillId="16" borderId="47" xfId="0" applyFont="1" applyFill="1" applyBorder="1" applyAlignment="1">
      <alignment horizontal="center"/>
    </xf>
    <xf numFmtId="0" fontId="5" fillId="0" borderId="12" xfId="0" applyFont="1" applyFill="1" applyBorder="1" applyAlignment="1" applyProtection="1">
      <alignment horizontal="center" vertical="center"/>
      <protection hidden="1"/>
    </xf>
    <xf numFmtId="3" fontId="0" fillId="22" borderId="4" xfId="0" applyNumberFormat="1" applyFill="1" applyBorder="1"/>
    <xf numFmtId="3" fontId="0" fillId="0" borderId="4" xfId="0" applyNumberFormat="1" applyBorder="1"/>
    <xf numFmtId="3" fontId="0" fillId="28" borderId="4" xfId="0" applyNumberFormat="1" applyFill="1" applyBorder="1"/>
    <xf numFmtId="3" fontId="28" fillId="16" borderId="4" xfId="0" applyNumberFormat="1" applyFont="1" applyFill="1" applyBorder="1" applyAlignment="1">
      <alignment horizontal="right"/>
    </xf>
    <xf numFmtId="0" fontId="5" fillId="0" borderId="12" xfId="0" applyFont="1" applyFill="1" applyBorder="1" applyAlignment="1" applyProtection="1">
      <alignment horizontal="center" vertical="center"/>
      <protection hidden="1"/>
    </xf>
    <xf numFmtId="0" fontId="4" fillId="29" borderId="0" xfId="0" applyFont="1" applyFill="1" applyProtection="1">
      <protection hidden="1"/>
    </xf>
    <xf numFmtId="9" fontId="4" fillId="29" borderId="0" xfId="2" applyFont="1" applyFill="1" applyProtection="1">
      <protection hidden="1"/>
    </xf>
    <xf numFmtId="0" fontId="5" fillId="29" borderId="0" xfId="0" applyFont="1" applyFill="1" applyProtection="1">
      <protection hidden="1"/>
    </xf>
    <xf numFmtId="0" fontId="4" fillId="29" borderId="11" xfId="0" applyFont="1" applyFill="1" applyBorder="1" applyProtection="1">
      <protection hidden="1"/>
    </xf>
    <xf numFmtId="0" fontId="4" fillId="29" borderId="0" xfId="0" applyFont="1" applyFill="1" applyAlignment="1" applyProtection="1">
      <alignment wrapText="1"/>
      <protection hidden="1"/>
    </xf>
    <xf numFmtId="0" fontId="4" fillId="29" borderId="13" xfId="0" applyFont="1" applyFill="1" applyBorder="1" applyAlignment="1" applyProtection="1">
      <alignment wrapText="1"/>
      <protection hidden="1"/>
    </xf>
    <xf numFmtId="0" fontId="4" fillId="29" borderId="13" xfId="0" applyFont="1" applyFill="1" applyBorder="1" applyProtection="1">
      <protection hidden="1"/>
    </xf>
    <xf numFmtId="0" fontId="4" fillId="29" borderId="0" xfId="0" applyFont="1" applyFill="1" applyBorder="1" applyAlignment="1" applyProtection="1">
      <alignment wrapText="1"/>
      <protection hidden="1"/>
    </xf>
    <xf numFmtId="0" fontId="4" fillId="29" borderId="0" xfId="0" applyFont="1" applyFill="1" applyBorder="1" applyProtection="1">
      <protection hidden="1"/>
    </xf>
    <xf numFmtId="0" fontId="4" fillId="30" borderId="0" xfId="0" applyFont="1" applyFill="1" applyProtection="1">
      <protection hidden="1"/>
    </xf>
    <xf numFmtId="9" fontId="4" fillId="30" borderId="0" xfId="2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11" xfId="0" applyFont="1" applyFill="1" applyBorder="1" applyProtection="1">
      <protection hidden="1"/>
    </xf>
    <xf numFmtId="0" fontId="4" fillId="30" borderId="0" xfId="0" applyFont="1" applyFill="1" applyAlignment="1" applyProtection="1">
      <alignment wrapText="1"/>
      <protection hidden="1"/>
    </xf>
    <xf numFmtId="0" fontId="4" fillId="30" borderId="13" xfId="0" applyFont="1" applyFill="1" applyBorder="1" applyAlignment="1" applyProtection="1">
      <alignment wrapText="1"/>
      <protection hidden="1"/>
    </xf>
    <xf numFmtId="0" fontId="4" fillId="30" borderId="13" xfId="0" applyFont="1" applyFill="1" applyBorder="1" applyProtection="1">
      <protection hidden="1"/>
    </xf>
    <xf numFmtId="0" fontId="4" fillId="30" borderId="0" xfId="0" applyFont="1" applyFill="1" applyBorder="1" applyAlignment="1" applyProtection="1">
      <alignment wrapText="1"/>
      <protection hidden="1"/>
    </xf>
    <xf numFmtId="0" fontId="4" fillId="30" borderId="0" xfId="0" applyFont="1" applyFill="1" applyBorder="1" applyProtection="1">
      <protection hidden="1"/>
    </xf>
    <xf numFmtId="0" fontId="2" fillId="30" borderId="7" xfId="0" applyFont="1" applyFill="1" applyBorder="1"/>
    <xf numFmtId="0" fontId="0" fillId="30" borderId="6" xfId="0" applyFill="1" applyBorder="1"/>
    <xf numFmtId="0" fontId="2" fillId="29" borderId="7" xfId="0" applyFont="1" applyFill="1" applyBorder="1"/>
    <xf numFmtId="0" fontId="0" fillId="29" borderId="6" xfId="0" applyFill="1" applyBorder="1"/>
    <xf numFmtId="0" fontId="5" fillId="0" borderId="12" xfId="0" applyFont="1" applyFill="1" applyBorder="1" applyAlignment="1" applyProtection="1">
      <alignment horizontal="center" vertical="center"/>
      <protection hidden="1"/>
    </xf>
    <xf numFmtId="0" fontId="4" fillId="31" borderId="0" xfId="0" applyFont="1" applyFill="1" applyProtection="1">
      <protection hidden="1"/>
    </xf>
    <xf numFmtId="9" fontId="4" fillId="31" borderId="0" xfId="2" applyFont="1" applyFill="1" applyProtection="1">
      <protection hidden="1"/>
    </xf>
    <xf numFmtId="0" fontId="5" fillId="31" borderId="0" xfId="0" applyFont="1" applyFill="1" applyProtection="1">
      <protection hidden="1"/>
    </xf>
    <xf numFmtId="0" fontId="4" fillId="31" borderId="11" xfId="0" applyFont="1" applyFill="1" applyBorder="1" applyProtection="1">
      <protection hidden="1"/>
    </xf>
    <xf numFmtId="0" fontId="4" fillId="31" borderId="0" xfId="0" applyFont="1" applyFill="1" applyAlignment="1" applyProtection="1">
      <alignment wrapText="1"/>
      <protection hidden="1"/>
    </xf>
    <xf numFmtId="0" fontId="4" fillId="31" borderId="0" xfId="0" applyFont="1" applyFill="1" applyBorder="1" applyProtection="1">
      <protection hidden="1"/>
    </xf>
    <xf numFmtId="0" fontId="2" fillId="31" borderId="7" xfId="0" applyFont="1" applyFill="1" applyBorder="1"/>
    <xf numFmtId="0" fontId="0" fillId="31" borderId="6" xfId="0" applyFill="1" applyBorder="1"/>
    <xf numFmtId="14" fontId="24" fillId="16" borderId="4" xfId="0" applyNumberFormat="1" applyFont="1" applyFill="1" applyBorder="1" applyAlignment="1">
      <alignment horizontal="center"/>
    </xf>
    <xf numFmtId="0" fontId="23" fillId="16" borderId="4" xfId="3" applyFill="1" applyBorder="1"/>
    <xf numFmtId="0" fontId="0" fillId="8" borderId="0" xfId="0" applyFill="1" applyAlignment="1">
      <alignment horizontal="center" wrapText="1"/>
    </xf>
    <xf numFmtId="0" fontId="0" fillId="8" borderId="2" xfId="0" applyFill="1" applyBorder="1" applyAlignment="1">
      <alignment horizontal="center" wrapText="1"/>
    </xf>
    <xf numFmtId="2" fontId="2" fillId="0" borderId="4" xfId="0" applyNumberFormat="1" applyFont="1" applyBorder="1"/>
    <xf numFmtId="0" fontId="0" fillId="0" borderId="4" xfId="0" applyBorder="1"/>
    <xf numFmtId="0" fontId="23" fillId="0" borderId="4" xfId="3" applyBorder="1"/>
    <xf numFmtId="0" fontId="25" fillId="0" borderId="4" xfId="3" applyFont="1" applyBorder="1"/>
    <xf numFmtId="14" fontId="24" fillId="0" borderId="4" xfId="0" applyNumberFormat="1" applyFont="1" applyFill="1" applyBorder="1"/>
    <xf numFmtId="3" fontId="24" fillId="16" borderId="27" xfId="0" applyNumberFormat="1" applyFont="1" applyFill="1" applyBorder="1"/>
    <xf numFmtId="3" fontId="24" fillId="0" borderId="27" xfId="0" applyNumberFormat="1" applyFont="1" applyBorder="1"/>
    <xf numFmtId="2" fontId="0" fillId="0" borderId="4" xfId="0" applyNumberFormat="1" applyBorder="1"/>
    <xf numFmtId="0" fontId="1" fillId="0" borderId="4" xfId="0" applyFont="1" applyBorder="1"/>
    <xf numFmtId="0" fontId="30" fillId="16" borderId="4" xfId="0" applyFont="1" applyFill="1" applyBorder="1"/>
    <xf numFmtId="0" fontId="30" fillId="0" borderId="4" xfId="0" applyFont="1" applyBorder="1"/>
    <xf numFmtId="3" fontId="24" fillId="0" borderId="4" xfId="0" applyNumberFormat="1" applyFont="1" applyFill="1" applyBorder="1"/>
    <xf numFmtId="0" fontId="1" fillId="0" borderId="4" xfId="0" applyFont="1" applyFill="1" applyBorder="1"/>
    <xf numFmtId="0" fontId="30" fillId="0" borderId="4" xfId="0" applyFont="1" applyFill="1" applyBorder="1"/>
    <xf numFmtId="0" fontId="24" fillId="0" borderId="4" xfId="0" applyFont="1" applyFill="1" applyBorder="1" applyAlignment="1">
      <alignment horizontal="center"/>
    </xf>
    <xf numFmtId="0" fontId="24" fillId="0" borderId="4" xfId="0" applyFont="1" applyFill="1" applyBorder="1" applyAlignment="1">
      <alignment horizontal="left"/>
    </xf>
    <xf numFmtId="0" fontId="23" fillId="0" borderId="4" xfId="3" applyFill="1" applyBorder="1"/>
    <xf numFmtId="0" fontId="25" fillId="0" borderId="4" xfId="3" applyFont="1" applyFill="1" applyBorder="1"/>
    <xf numFmtId="0" fontId="26" fillId="0" borderId="4" xfId="0" applyFont="1" applyFill="1" applyBorder="1"/>
    <xf numFmtId="2" fontId="27" fillId="0" borderId="4" xfId="0" applyNumberFormat="1" applyFont="1" applyFill="1" applyBorder="1"/>
    <xf numFmtId="0" fontId="0" fillId="32" borderId="0" xfId="0" applyFill="1"/>
    <xf numFmtId="0" fontId="4" fillId="32" borderId="0" xfId="0" applyFont="1" applyFill="1" applyProtection="1">
      <protection hidden="1"/>
    </xf>
    <xf numFmtId="9" fontId="4" fillId="32" borderId="0" xfId="2" applyFont="1" applyFill="1" applyProtection="1">
      <protection hidden="1"/>
    </xf>
    <xf numFmtId="0" fontId="5" fillId="32" borderId="0" xfId="0" applyFont="1" applyFill="1" applyProtection="1">
      <protection hidden="1"/>
    </xf>
    <xf numFmtId="0" fontId="4" fillId="32" borderId="11" xfId="0" applyFont="1" applyFill="1" applyBorder="1" applyProtection="1">
      <protection hidden="1"/>
    </xf>
    <xf numFmtId="3" fontId="4" fillId="12" borderId="0" xfId="0" applyNumberFormat="1" applyFont="1" applyFill="1" applyBorder="1" applyProtection="1">
      <protection hidden="1"/>
    </xf>
    <xf numFmtId="4" fontId="4" fillId="0" borderId="16" xfId="0" applyNumberFormat="1" applyFont="1" applyFill="1" applyBorder="1" applyProtection="1">
      <protection hidden="1"/>
    </xf>
    <xf numFmtId="4" fontId="4" fillId="0" borderId="2" xfId="0" applyNumberFormat="1" applyFont="1" applyFill="1" applyBorder="1" applyProtection="1">
      <protection hidden="1"/>
    </xf>
    <xf numFmtId="9" fontId="4" fillId="12" borderId="0" xfId="2" applyFont="1" applyFill="1" applyBorder="1" applyProtection="1">
      <protection hidden="1"/>
    </xf>
    <xf numFmtId="4" fontId="4" fillId="12" borderId="0" xfId="0" applyNumberFormat="1" applyFont="1" applyFill="1" applyBorder="1" applyProtection="1">
      <protection hidden="1"/>
    </xf>
    <xf numFmtId="0" fontId="4" fillId="0" borderId="35" xfId="0" applyFont="1" applyFill="1" applyBorder="1" applyProtection="1">
      <protection hidden="1"/>
    </xf>
    <xf numFmtId="0" fontId="4" fillId="0" borderId="2" xfId="0" applyFont="1" applyFill="1" applyBorder="1" applyProtection="1">
      <protection hidden="1"/>
    </xf>
    <xf numFmtId="14" fontId="4" fillId="0" borderId="2" xfId="0" applyNumberFormat="1" applyFont="1" applyFill="1" applyBorder="1" applyProtection="1">
      <protection hidden="1"/>
    </xf>
    <xf numFmtId="3" fontId="5" fillId="0" borderId="2" xfId="0" applyNumberFormat="1" applyFont="1" applyFill="1" applyBorder="1" applyProtection="1">
      <protection hidden="1"/>
    </xf>
    <xf numFmtId="3" fontId="5" fillId="0" borderId="2" xfId="0" applyNumberFormat="1" applyFont="1" applyBorder="1" applyProtection="1">
      <protection hidden="1"/>
    </xf>
    <xf numFmtId="3" fontId="4" fillId="12" borderId="5" xfId="0" applyNumberFormat="1" applyFont="1" applyFill="1" applyBorder="1" applyProtection="1">
      <protection hidden="1"/>
    </xf>
    <xf numFmtId="0" fontId="0" fillId="32" borderId="0" xfId="0" applyFill="1" applyBorder="1"/>
    <xf numFmtId="0" fontId="0" fillId="0" borderId="0" xfId="0" applyBorder="1"/>
    <xf numFmtId="9" fontId="4" fillId="12" borderId="13" xfId="2" applyFont="1" applyFill="1" applyBorder="1" applyProtection="1">
      <protection hidden="1"/>
    </xf>
    <xf numFmtId="4" fontId="4" fillId="12" borderId="13" xfId="0" applyNumberFormat="1" applyFont="1" applyFill="1" applyBorder="1" applyProtection="1">
      <protection hidden="1"/>
    </xf>
    <xf numFmtId="3" fontId="5" fillId="0" borderId="16" xfId="0" applyNumberFormat="1" applyFont="1" applyFill="1" applyBorder="1" applyProtection="1">
      <protection hidden="1"/>
    </xf>
    <xf numFmtId="3" fontId="5" fillId="0" borderId="16" xfId="0" applyNumberFormat="1" applyFont="1" applyBorder="1" applyProtection="1">
      <protection hidden="1"/>
    </xf>
    <xf numFmtId="0" fontId="12" fillId="32" borderId="7" xfId="0" applyFont="1" applyFill="1" applyBorder="1"/>
    <xf numFmtId="0" fontId="12" fillId="32" borderId="6" xfId="0" applyFont="1" applyFill="1" applyBorder="1"/>
    <xf numFmtId="0" fontId="29" fillId="0" borderId="4" xfId="0" applyFont="1" applyFill="1" applyBorder="1"/>
    <xf numFmtId="14" fontId="24" fillId="0" borderId="4" xfId="0" applyNumberFormat="1" applyFont="1" applyFill="1" applyBorder="1" applyAlignment="1">
      <alignment horizontal="left"/>
    </xf>
    <xf numFmtId="9" fontId="4" fillId="13" borderId="0" xfId="2" applyFont="1" applyFill="1" applyProtection="1">
      <protection hidden="1"/>
    </xf>
    <xf numFmtId="0" fontId="0" fillId="13" borderId="0" xfId="0" applyFill="1"/>
    <xf numFmtId="0" fontId="0" fillId="13" borderId="0" xfId="0" applyFill="1" applyBorder="1"/>
    <xf numFmtId="14" fontId="4" fillId="0" borderId="35" xfId="0" applyNumberFormat="1" applyFont="1" applyFill="1" applyBorder="1" applyProtection="1">
      <protection hidden="1"/>
    </xf>
    <xf numFmtId="14" fontId="4" fillId="0" borderId="15" xfId="0" applyNumberFormat="1" applyFont="1" applyFill="1" applyBorder="1" applyProtection="1">
      <protection hidden="1"/>
    </xf>
    <xf numFmtId="14" fontId="4" fillId="0" borderId="19" xfId="0" applyNumberFormat="1" applyFont="1" applyFill="1" applyBorder="1" applyProtection="1">
      <protection hidden="1"/>
    </xf>
    <xf numFmtId="14" fontId="4" fillId="0" borderId="33" xfId="0" applyNumberFormat="1" applyFont="1" applyFill="1" applyBorder="1" applyProtection="1">
      <protection hidden="1"/>
    </xf>
    <xf numFmtId="14" fontId="4" fillId="0" borderId="13" xfId="0" applyNumberFormat="1" applyFont="1" applyFill="1" applyBorder="1" applyProtection="1">
      <protection hidden="1"/>
    </xf>
    <xf numFmtId="0" fontId="12" fillId="13" borderId="7" xfId="0" applyFont="1" applyFill="1" applyBorder="1"/>
    <xf numFmtId="14" fontId="4" fillId="10" borderId="7" xfId="0" applyNumberFormat="1" applyFont="1" applyFill="1" applyBorder="1"/>
    <xf numFmtId="0" fontId="0" fillId="10" borderId="0" xfId="0" applyFill="1" applyBorder="1"/>
    <xf numFmtId="14" fontId="0" fillId="10" borderId="18" xfId="0" applyNumberFormat="1" applyFill="1" applyBorder="1"/>
    <xf numFmtId="0" fontId="5" fillId="16" borderId="44" xfId="0" applyFont="1" applyFill="1" applyBorder="1" applyAlignment="1" applyProtection="1">
      <alignment horizontal="center" vertical="center"/>
      <protection hidden="1"/>
    </xf>
    <xf numFmtId="0" fontId="5" fillId="16" borderId="42" xfId="0" applyFont="1" applyFill="1" applyBorder="1" applyAlignment="1" applyProtection="1">
      <alignment horizontal="center" vertical="center"/>
      <protection hidden="1"/>
    </xf>
    <xf numFmtId="0" fontId="5" fillId="16" borderId="48" xfId="0" applyFont="1" applyFill="1" applyBorder="1" applyAlignment="1" applyProtection="1">
      <alignment horizontal="center" vertical="center"/>
      <protection hidden="1"/>
    </xf>
    <xf numFmtId="0" fontId="5" fillId="16" borderId="45" xfId="0" applyFont="1" applyFill="1" applyBorder="1" applyAlignment="1" applyProtection="1">
      <alignment horizontal="center" vertical="center"/>
      <protection hidden="1"/>
    </xf>
    <xf numFmtId="0" fontId="5" fillId="16" borderId="46" xfId="0" applyFont="1" applyFill="1" applyBorder="1" applyAlignment="1" applyProtection="1">
      <alignment horizontal="center" vertical="center"/>
      <protection hidden="1"/>
    </xf>
    <xf numFmtId="0" fontId="5" fillId="16" borderId="43" xfId="0" applyFont="1" applyFill="1" applyBorder="1" applyAlignment="1" applyProtection="1">
      <alignment horizontal="center" vertical="center"/>
      <protection hidden="1"/>
    </xf>
    <xf numFmtId="0" fontId="5" fillId="0" borderId="31" xfId="1" applyFont="1" applyFill="1" applyBorder="1" applyAlignment="1" applyProtection="1">
      <alignment horizontal="center" vertical="center"/>
      <protection hidden="1"/>
    </xf>
    <xf numFmtId="0" fontId="5" fillId="0" borderId="7" xfId="1" applyFont="1" applyFill="1" applyBorder="1" applyAlignment="1" applyProtection="1">
      <alignment horizontal="center" vertical="center"/>
      <protection hidden="1"/>
    </xf>
    <xf numFmtId="0" fontId="5" fillId="0" borderId="12" xfId="1" applyFont="1" applyFill="1" applyBorder="1" applyAlignment="1" applyProtection="1">
      <alignment horizontal="center" vertical="center"/>
      <protection hidden="1"/>
    </xf>
    <xf numFmtId="0" fontId="5" fillId="0" borderId="18" xfId="1" applyFont="1" applyFill="1" applyBorder="1" applyAlignment="1" applyProtection="1">
      <alignment horizontal="center" vertical="center"/>
      <protection hidden="1"/>
    </xf>
    <xf numFmtId="0" fontId="5" fillId="0" borderId="30" xfId="1" applyFont="1" applyFill="1" applyBorder="1" applyAlignment="1" applyProtection="1">
      <alignment horizontal="center"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hidden="1"/>
    </xf>
    <xf numFmtId="0" fontId="5" fillId="0" borderId="7" xfId="0" applyFont="1" applyFill="1" applyBorder="1" applyAlignment="1" applyProtection="1">
      <alignment horizontal="center" vertical="center"/>
      <protection hidden="1"/>
    </xf>
    <xf numFmtId="0" fontId="5" fillId="0" borderId="12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hidden="1"/>
    </xf>
    <xf numFmtId="0" fontId="5" fillId="16" borderId="30" xfId="0" applyFont="1" applyFill="1" applyBorder="1" applyAlignment="1" applyProtection="1">
      <alignment horizontal="left" vertical="center"/>
      <protection hidden="1"/>
    </xf>
    <xf numFmtId="0" fontId="5" fillId="16" borderId="7" xfId="0" applyFont="1" applyFill="1" applyBorder="1" applyAlignment="1" applyProtection="1">
      <alignment horizontal="left" vertical="center"/>
      <protection hidden="1"/>
    </xf>
    <xf numFmtId="0" fontId="5" fillId="16" borderId="12" xfId="0" applyFont="1" applyFill="1" applyBorder="1" applyAlignment="1" applyProtection="1">
      <alignment horizontal="left" vertical="center"/>
      <protection hidden="1"/>
    </xf>
    <xf numFmtId="0" fontId="5" fillId="0" borderId="31" xfId="0" applyFont="1" applyFill="1" applyBorder="1" applyAlignment="1" applyProtection="1">
      <alignment horizontal="left" vertical="center"/>
      <protection hidden="1"/>
    </xf>
    <xf numFmtId="0" fontId="5" fillId="0" borderId="7" xfId="0" applyFont="1" applyFill="1" applyBorder="1" applyAlignment="1" applyProtection="1">
      <alignment horizontal="left" vertical="center"/>
      <protection hidden="1"/>
    </xf>
    <xf numFmtId="0" fontId="5" fillId="0" borderId="12" xfId="0" applyFont="1" applyFill="1" applyBorder="1" applyAlignment="1" applyProtection="1">
      <alignment horizontal="left" vertical="center"/>
      <protection hidden="1"/>
    </xf>
    <xf numFmtId="0" fontId="5" fillId="0" borderId="18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left" vertical="center"/>
      <protection hidden="1"/>
    </xf>
  </cellXfs>
  <cellStyles count="4">
    <cellStyle name="Hyperlink" xfId="3" builtinId="8"/>
    <cellStyle name="Normal" xfId="0" builtinId="0"/>
    <cellStyle name="Normal 2" xfId="1" xr:uid="{C56FB3A8-8898-A842-BA39-7547CCDAA6D2}"/>
    <cellStyle name="Per cent" xfId="2" builtinId="5"/>
  </cellStyles>
  <dxfs count="0"/>
  <tableStyles count="0" defaultTableStyle="TableStyleMedium9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457200</xdr:colOff>
      <xdr:row>14</xdr:row>
      <xdr:rowOff>57793</xdr:rowOff>
    </xdr:from>
    <xdr:to>
      <xdr:col>12</xdr:col>
      <xdr:colOff>190500</xdr:colOff>
      <xdr:row>43</xdr:row>
      <xdr:rowOff>50800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61200" y="2572393"/>
          <a:ext cx="4127500" cy="5073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9</xdr:col>
      <xdr:colOff>729413</xdr:colOff>
      <xdr:row>8</xdr:row>
      <xdr:rowOff>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05700" y="342900"/>
          <a:ext cx="2837613" cy="1054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hyperlink" Target="https://energybrain.s3.amazonaws.com/uploads/market_offer/pdf_file/8380/9167296d9040148858af9a3d9aa5cc92.pdf" TargetMode="External"/><Relationship Id="rId1" Type="http://schemas.openxmlformats.org/officeDocument/2006/relationships/hyperlink" Target="https://www.originenergy.com.au/content/dam/pricing/energy-fact-sheets/2021/OR2363963MS.pdf" TargetMode="External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9.vml"/><Relationship Id="rId3" Type="http://schemas.openxmlformats.org/officeDocument/2006/relationships/hyperlink" Target="https://www.momentumenergy.com.au/factsheet?offerId=a440I000001s2nGQAQ&amp;customerSegment=SmallMediumBusiness&amp;postcode=3220" TargetMode="External"/><Relationship Id="rId7" Type="http://schemas.openxmlformats.org/officeDocument/2006/relationships/hyperlink" Target="https://www.momentumenergy.com.au/factsheet?offerId=a440I000001s2mqQAA&amp;customerSegment=SmallMediumBusiness&amp;postcode=3620" TargetMode="External"/><Relationship Id="rId2" Type="http://schemas.openxmlformats.org/officeDocument/2006/relationships/hyperlink" Target="https://www.momentumenergy.com.au/factsheet?offerId=a440I000001s2muQAA&amp;customerSegment=SmallMediumBusiness&amp;postcode=3170" TargetMode="External"/><Relationship Id="rId1" Type="http://schemas.openxmlformats.org/officeDocument/2006/relationships/hyperlink" Target="https://www.momentumenergy.com.au/factsheet?offerId=a440I000001s2muQAA&amp;customerSegment=SmallMediumBusiness&amp;postcode=3102" TargetMode="External"/><Relationship Id="rId6" Type="http://schemas.openxmlformats.org/officeDocument/2006/relationships/hyperlink" Target="https://www.momentumenergy.com.au/factsheet?offerId=a440I000001s2mmQAA&amp;customerSegment=SmallMediumBusiness&amp;postcode=3818" TargetMode="External"/><Relationship Id="rId5" Type="http://schemas.openxmlformats.org/officeDocument/2006/relationships/hyperlink" Target="https://www.momentumenergy.com.au/factsheet?offerId=a440I000001s2nKQAQ&amp;customerSegment=SmallMediumBusiness&amp;postcode=3342" TargetMode="External"/><Relationship Id="rId4" Type="http://schemas.openxmlformats.org/officeDocument/2006/relationships/hyperlink" Target="https://www.momentumenergy.com.au/factsheet?offerId=a440I000001s2nGQAQ&amp;customerSegment=SmallMediumBusiness&amp;postcode=3037" TargetMode="External"/><Relationship Id="rId9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0.vml"/><Relationship Id="rId3" Type="http://schemas.openxmlformats.org/officeDocument/2006/relationships/hyperlink" Target="https://www.momentumenergy.com.au/factsheet?offerId=a440I000001s2nGQAQ&amp;customerSegment=SmallMediumBusiness&amp;postcode=3220" TargetMode="External"/><Relationship Id="rId7" Type="http://schemas.openxmlformats.org/officeDocument/2006/relationships/hyperlink" Target="https://www.momentumenergy.com.au/factsheet?offerId=a440I000001s2mqQAA&amp;customerSegment=SmallMediumBusiness&amp;postcode=3620" TargetMode="External"/><Relationship Id="rId2" Type="http://schemas.openxmlformats.org/officeDocument/2006/relationships/hyperlink" Target="https://www.momentumenergy.com.au/factsheet?offerId=a440I000001s2muQAA&amp;customerSegment=SmallMediumBusiness&amp;postcode=3170" TargetMode="External"/><Relationship Id="rId1" Type="http://schemas.openxmlformats.org/officeDocument/2006/relationships/hyperlink" Target="https://www.momentumenergy.com.au/factsheet?offerId=a440I000001s2muQAA&amp;customerSegment=SmallMediumBusiness&amp;postcode=3102" TargetMode="External"/><Relationship Id="rId6" Type="http://schemas.openxmlformats.org/officeDocument/2006/relationships/hyperlink" Target="https://www.momentumenergy.com.au/factsheet?offerId=a440I000001s2mmQAA&amp;customerSegment=SmallMediumBusiness&amp;postcode=3818" TargetMode="External"/><Relationship Id="rId5" Type="http://schemas.openxmlformats.org/officeDocument/2006/relationships/hyperlink" Target="https://www.momentumenergy.com.au/factsheet?offerId=a440I000001s2nKQAQ&amp;customerSegment=SmallMediumBusiness&amp;postcode=3342" TargetMode="External"/><Relationship Id="rId4" Type="http://schemas.openxmlformats.org/officeDocument/2006/relationships/hyperlink" Target="https://www.momentumenergy.com.au/factsheet?offerId=a440I000001s2nGQAQ&amp;customerSegment=SmallMediumBusiness&amp;postcode=3037" TargetMode="External"/><Relationship Id="rId9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hyperlink" Target="https://www.agl.com.au/-/media/agldata/distributordata/pdfs/victorian_energy_fact_sheet_agd181749ms_gas.pdf" TargetMode="External"/><Relationship Id="rId1" Type="http://schemas.openxmlformats.org/officeDocument/2006/relationships/hyperlink" Target="https://www.agl.com.au/-/media/agldata/distributordata/pdfs/victorian_energy_fact_sheet_agd181750ms_gas.pdf" TargetMode="External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hyperlink" Target="https://www.agl.com.au/-/media/agldata/distributordata/pdfs/victorian_energy_fact_sheet_agd155545ms_gas.pdf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3.vml"/><Relationship Id="rId3" Type="http://schemas.openxmlformats.org/officeDocument/2006/relationships/hyperlink" Target="https://www.agl.com.au/-/media/agldata/distributordata/pdfs/victorian_energy_fact_sheet_agd123752ms_gas.pdf" TargetMode="External"/><Relationship Id="rId7" Type="http://schemas.openxmlformats.org/officeDocument/2006/relationships/hyperlink" Target="https://www.agl.com.au/-/media/agldata/distributordata/pdfs/victorian_energy_fact_sheet_agd123756ms_gas.pdf" TargetMode="External"/><Relationship Id="rId2" Type="http://schemas.openxmlformats.org/officeDocument/2006/relationships/hyperlink" Target="https://www.agl.com.au/-/media/agldata/distributordata/pdfs/victorian_energy_fact_sheet_agd123758ms_gas.pdf" TargetMode="External"/><Relationship Id="rId1" Type="http://schemas.openxmlformats.org/officeDocument/2006/relationships/hyperlink" Target="https://www.agl.com.au/-/media/agldata/distributordata/pdfs/victorian_energy_fact_sheet_agd123757ms_gas.pdf" TargetMode="External"/><Relationship Id="rId6" Type="http://schemas.openxmlformats.org/officeDocument/2006/relationships/hyperlink" Target="https://www.agl.com.au/-/media/agldata/distributordata/pdfs/victorian_energy_fact_sheet_agd123752ms_gas.pdf" TargetMode="External"/><Relationship Id="rId5" Type="http://schemas.openxmlformats.org/officeDocument/2006/relationships/hyperlink" Target="https://www.agl.com.au/-/media/agldata/distributordata/pdfs/victorian_energy_fact_sheet_agd123753ms_gas.pdf" TargetMode="External"/><Relationship Id="rId4" Type="http://schemas.openxmlformats.org/officeDocument/2006/relationships/hyperlink" Target="https://www.agl.com.au/-/media/agldata/distributordata/pdfs/victorian_energy_fact_sheet_agd123751ms_gas.pdf" TargetMode="External"/><Relationship Id="rId9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133"/>
  <sheetViews>
    <sheetView tabSelected="1" workbookViewId="0">
      <selection activeCell="D21" sqref="D21"/>
    </sheetView>
  </sheetViews>
  <sheetFormatPr baseColWidth="10" defaultRowHeight="13"/>
  <cols>
    <col min="1" max="1" width="13" style="44" customWidth="1"/>
    <col min="2" max="2" width="16.6640625" style="44" customWidth="1"/>
    <col min="3" max="3" width="12.6640625" style="44" customWidth="1"/>
    <col min="4" max="4" width="10.83203125" style="44"/>
    <col min="5" max="5" width="14.83203125" style="44" customWidth="1"/>
    <col min="6" max="6" width="9.1640625" style="44" customWidth="1"/>
    <col min="7" max="7" width="9.5" style="44" customWidth="1"/>
    <col min="8" max="8" width="12.83203125" style="44" customWidth="1"/>
    <col min="9" max="9" width="10.83203125" style="44" customWidth="1"/>
    <col min="10" max="10" width="12.33203125" style="44" customWidth="1"/>
    <col min="11" max="12" width="10.83203125" style="44"/>
    <col min="13" max="13" width="13.1640625" style="44" customWidth="1"/>
    <col min="14" max="14" width="13.6640625" style="44" customWidth="1"/>
    <col min="15" max="15" width="13.5" style="44" customWidth="1"/>
    <col min="16" max="16" width="10.83203125" style="44"/>
    <col min="17" max="17" width="16" style="44" customWidth="1"/>
    <col min="18" max="19" width="10.83203125" style="44"/>
    <col min="20" max="20" width="12.1640625" style="44" customWidth="1"/>
    <col min="21" max="21" width="11.6640625" style="44" customWidth="1"/>
    <col min="22" max="16384" width="10.83203125" style="44"/>
  </cols>
  <sheetData>
    <row r="1" spans="1:21" ht="14">
      <c r="A1" s="45" t="s">
        <v>118</v>
      </c>
      <c r="B1" s="42"/>
      <c r="C1" s="42"/>
      <c r="D1" s="42"/>
      <c r="E1" s="42"/>
      <c r="F1" s="42"/>
      <c r="G1" s="42"/>
      <c r="H1" s="42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" thickBot="1">
      <c r="A2" s="47" t="s">
        <v>119</v>
      </c>
      <c r="B2" s="47"/>
      <c r="C2" s="47"/>
      <c r="D2" s="42"/>
      <c r="E2" s="42"/>
      <c r="F2" s="42"/>
      <c r="G2" s="42"/>
      <c r="H2" s="42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</row>
    <row r="3" spans="1:21" ht="14">
      <c r="A3" s="47" t="s">
        <v>52</v>
      </c>
      <c r="B3" s="47"/>
      <c r="C3" s="47"/>
      <c r="D3" s="42"/>
      <c r="E3" s="42"/>
      <c r="F3" s="42"/>
      <c r="G3" s="42"/>
      <c r="H3" s="55"/>
      <c r="I3" s="46"/>
      <c r="M3" s="48" t="s">
        <v>120</v>
      </c>
      <c r="N3" s="37"/>
      <c r="O3" s="37"/>
      <c r="P3" s="37"/>
      <c r="Q3" s="49"/>
      <c r="R3" s="49"/>
      <c r="S3" s="49"/>
      <c r="T3" s="50"/>
      <c r="U3" s="51"/>
    </row>
    <row r="4" spans="1:21" ht="14">
      <c r="A4" s="42"/>
      <c r="B4" s="42"/>
      <c r="C4" s="42"/>
      <c r="D4" s="42"/>
      <c r="E4" s="42"/>
      <c r="F4" s="42"/>
      <c r="G4" s="42"/>
      <c r="H4" s="42"/>
      <c r="I4" s="46"/>
      <c r="M4" s="39" t="s">
        <v>121</v>
      </c>
      <c r="N4" s="38"/>
      <c r="O4" s="38"/>
      <c r="P4" s="38"/>
      <c r="Q4" s="38"/>
      <c r="R4" s="38"/>
      <c r="S4" s="38"/>
      <c r="T4" s="52"/>
      <c r="U4" s="53"/>
    </row>
    <row r="5" spans="1:21" ht="14">
      <c r="A5" s="54" t="s">
        <v>122</v>
      </c>
      <c r="B5" s="42"/>
      <c r="C5" s="42"/>
      <c r="D5" s="42"/>
      <c r="E5" s="42"/>
      <c r="F5" s="55"/>
      <c r="G5" s="55"/>
      <c r="H5" s="55"/>
      <c r="M5" s="39" t="s">
        <v>123</v>
      </c>
      <c r="N5" s="38"/>
      <c r="O5" s="38"/>
      <c r="P5" s="38"/>
      <c r="Q5" s="38"/>
      <c r="R5" s="38"/>
      <c r="S5" s="38"/>
      <c r="T5" s="52"/>
      <c r="U5" s="53"/>
    </row>
    <row r="6" spans="1:21" ht="14">
      <c r="A6" s="42" t="s">
        <v>124</v>
      </c>
      <c r="B6" s="42"/>
      <c r="C6" s="42"/>
      <c r="D6" s="42"/>
      <c r="E6" s="42"/>
      <c r="F6" s="55"/>
      <c r="G6" s="55"/>
      <c r="H6" s="55"/>
      <c r="M6" s="39" t="s">
        <v>125</v>
      </c>
      <c r="N6" s="38"/>
      <c r="O6" s="38"/>
      <c r="P6" s="38"/>
      <c r="Q6" s="38"/>
      <c r="R6" s="38"/>
      <c r="S6" s="38"/>
      <c r="T6" s="52"/>
      <c r="U6" s="53"/>
    </row>
    <row r="7" spans="1:21" ht="14">
      <c r="A7" s="42" t="s">
        <v>207</v>
      </c>
      <c r="B7" s="42"/>
      <c r="C7" s="42"/>
      <c r="D7" s="42"/>
      <c r="E7" s="42"/>
      <c r="F7" s="55"/>
      <c r="G7" s="55"/>
      <c r="H7" s="55"/>
      <c r="M7" s="39" t="s">
        <v>223</v>
      </c>
      <c r="N7" s="38"/>
      <c r="O7" s="38"/>
      <c r="P7" s="38"/>
      <c r="Q7" s="56"/>
      <c r="R7" s="56"/>
      <c r="S7" s="56"/>
      <c r="T7" s="52"/>
      <c r="U7" s="53"/>
    </row>
    <row r="8" spans="1:21" ht="14">
      <c r="A8" s="42"/>
      <c r="B8" s="42"/>
      <c r="C8" s="42"/>
      <c r="D8" s="42"/>
      <c r="E8" s="42"/>
      <c r="F8" s="55"/>
      <c r="G8" s="55"/>
      <c r="H8" s="57"/>
      <c r="M8" s="39" t="s">
        <v>216</v>
      </c>
      <c r="N8" s="38"/>
      <c r="O8" s="38"/>
      <c r="P8" s="38"/>
      <c r="Q8" s="56"/>
      <c r="R8" s="56"/>
      <c r="S8" s="56"/>
      <c r="T8" s="52"/>
      <c r="U8" s="53"/>
    </row>
    <row r="9" spans="1:21" ht="14">
      <c r="A9" s="58"/>
      <c r="B9" s="42"/>
      <c r="C9" s="42"/>
      <c r="D9" s="42"/>
      <c r="E9" s="42"/>
      <c r="F9" s="55"/>
      <c r="G9" s="55"/>
      <c r="H9" s="55"/>
      <c r="M9" s="39" t="s">
        <v>217</v>
      </c>
      <c r="N9" s="38"/>
      <c r="O9" s="38"/>
      <c r="P9" s="38"/>
      <c r="Q9" s="56"/>
      <c r="R9" s="56"/>
      <c r="S9" s="56"/>
      <c r="T9" s="52"/>
      <c r="U9" s="53"/>
    </row>
    <row r="10" spans="1:21" ht="14">
      <c r="A10" s="54" t="s">
        <v>224</v>
      </c>
      <c r="B10" s="42"/>
      <c r="C10" s="42"/>
      <c r="D10" s="42"/>
      <c r="E10" s="42"/>
      <c r="F10" s="55"/>
      <c r="G10" s="55"/>
      <c r="H10" s="42"/>
      <c r="M10" s="39" t="s">
        <v>218</v>
      </c>
      <c r="N10" s="38"/>
      <c r="O10" s="38"/>
      <c r="P10" s="38"/>
      <c r="Q10" s="59"/>
      <c r="R10" s="59"/>
      <c r="S10" s="59"/>
      <c r="T10" s="52"/>
      <c r="U10" s="53"/>
    </row>
    <row r="11" spans="1:21" ht="15" thickBot="1">
      <c r="A11" s="42" t="s">
        <v>650</v>
      </c>
      <c r="B11" s="42"/>
      <c r="C11" s="42"/>
      <c r="D11" s="42"/>
      <c r="E11" s="42"/>
      <c r="F11" s="55"/>
      <c r="G11" s="55"/>
      <c r="H11" s="42"/>
      <c r="M11" s="60" t="s">
        <v>219</v>
      </c>
      <c r="N11" s="43"/>
      <c r="O11" s="43"/>
      <c r="P11" s="43"/>
      <c r="Q11" s="61"/>
      <c r="R11" s="61"/>
      <c r="S11" s="61"/>
      <c r="T11" s="62"/>
      <c r="U11" s="63"/>
    </row>
    <row r="12" spans="1:21" ht="14">
      <c r="A12" s="344" t="s">
        <v>1032</v>
      </c>
      <c r="B12" s="42"/>
      <c r="C12" s="42"/>
      <c r="D12" s="42"/>
      <c r="E12" s="42"/>
      <c r="F12" s="55"/>
      <c r="G12" s="55"/>
      <c r="H12" s="42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</row>
    <row r="13" spans="1:21" ht="14">
      <c r="A13" s="42" t="s">
        <v>225</v>
      </c>
      <c r="B13" s="42"/>
      <c r="C13" s="42"/>
      <c r="D13" s="42"/>
      <c r="E13" s="42"/>
      <c r="F13" s="55"/>
      <c r="G13" s="55"/>
      <c r="H13" s="42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</row>
    <row r="14" spans="1:21" ht="14">
      <c r="A14" s="42"/>
      <c r="B14" s="42"/>
      <c r="C14" s="42"/>
      <c r="D14" s="42"/>
      <c r="E14" s="42"/>
      <c r="F14" s="55"/>
      <c r="G14" s="55"/>
      <c r="H14" s="55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</row>
    <row r="15" spans="1:21" ht="14">
      <c r="A15" s="42" t="s">
        <v>760</v>
      </c>
      <c r="B15" s="42"/>
      <c r="C15" s="42"/>
      <c r="D15" s="42"/>
      <c r="E15" s="42"/>
      <c r="F15" s="55"/>
      <c r="G15" s="55"/>
      <c r="H15" s="55"/>
      <c r="L15" s="46"/>
      <c r="O15" s="46"/>
      <c r="R15" s="46"/>
      <c r="S15" s="46"/>
      <c r="T15" s="46"/>
      <c r="U15" s="46"/>
    </row>
    <row r="16" spans="1:21" ht="14">
      <c r="A16" s="42" t="s">
        <v>113</v>
      </c>
      <c r="B16" s="42"/>
      <c r="C16" s="42"/>
      <c r="D16" s="83"/>
      <c r="E16" s="84"/>
      <c r="F16" s="55"/>
      <c r="G16" s="55"/>
      <c r="H16" s="55"/>
      <c r="L16" s="46"/>
      <c r="O16" s="46"/>
      <c r="R16" s="46"/>
      <c r="S16" s="46"/>
      <c r="T16" s="46"/>
      <c r="U16" s="46"/>
    </row>
    <row r="17" spans="1:21" ht="14">
      <c r="A17" s="55"/>
      <c r="B17" s="42"/>
      <c r="C17" s="42"/>
      <c r="D17" s="42"/>
      <c r="E17" s="42"/>
      <c r="F17" s="55"/>
      <c r="G17" s="55"/>
      <c r="H17" s="55"/>
      <c r="L17" s="46"/>
      <c r="O17" s="46"/>
      <c r="R17" s="46"/>
      <c r="S17" s="46"/>
      <c r="T17" s="46"/>
      <c r="U17" s="46"/>
    </row>
    <row r="18" spans="1:21" ht="14">
      <c r="A18" s="42" t="s">
        <v>206</v>
      </c>
      <c r="B18" s="42"/>
      <c r="C18" s="42"/>
      <c r="D18" s="42"/>
      <c r="E18" s="42"/>
      <c r="F18" s="55"/>
      <c r="G18" s="55"/>
      <c r="H18" s="55"/>
      <c r="L18" s="46"/>
      <c r="O18" s="46"/>
      <c r="R18" s="46"/>
      <c r="S18" s="46"/>
      <c r="T18" s="46"/>
      <c r="U18" s="46"/>
    </row>
    <row r="19" spans="1:21" ht="14">
      <c r="A19" s="46"/>
      <c r="H19" s="55"/>
      <c r="L19" s="46"/>
      <c r="O19" s="46"/>
      <c r="R19" s="46"/>
      <c r="S19" s="46"/>
      <c r="T19" s="46"/>
      <c r="U19" s="46"/>
    </row>
    <row r="20" spans="1:21" ht="14">
      <c r="A20" s="68" t="s">
        <v>500</v>
      </c>
      <c r="H20" s="55"/>
      <c r="L20" s="46"/>
      <c r="O20" s="46"/>
      <c r="R20" s="46"/>
      <c r="S20" s="46"/>
      <c r="T20" s="46"/>
      <c r="U20" s="46"/>
    </row>
    <row r="21" spans="1:21">
      <c r="A21" s="68" t="s">
        <v>220</v>
      </c>
    </row>
    <row r="23" spans="1:21" ht="14" thickBot="1"/>
    <row r="24" spans="1:21" ht="14">
      <c r="B24" s="72" t="s">
        <v>501</v>
      </c>
      <c r="C24" s="73"/>
      <c r="E24" s="78" t="s">
        <v>50</v>
      </c>
      <c r="F24" s="51"/>
    </row>
    <row r="25" spans="1:21" ht="14">
      <c r="B25" s="74" t="s">
        <v>502</v>
      </c>
      <c r="C25" s="75"/>
      <c r="E25" s="523" t="s">
        <v>51</v>
      </c>
      <c r="F25" s="80">
        <v>2022</v>
      </c>
    </row>
    <row r="26" spans="1:21" ht="14">
      <c r="B26" s="74" t="s">
        <v>503</v>
      </c>
      <c r="C26" s="75"/>
      <c r="E26" s="511" t="s">
        <v>574</v>
      </c>
      <c r="F26" s="512">
        <v>2021</v>
      </c>
    </row>
    <row r="27" spans="1:21" ht="15" thickBot="1">
      <c r="B27" s="76" t="s">
        <v>504</v>
      </c>
      <c r="C27" s="77"/>
      <c r="E27" s="463" t="s">
        <v>51</v>
      </c>
      <c r="F27" s="464">
        <v>2021</v>
      </c>
    </row>
    <row r="28" spans="1:21" ht="14" thickBot="1">
      <c r="B28" s="46"/>
      <c r="C28" s="46"/>
      <c r="E28" s="452" t="s">
        <v>574</v>
      </c>
      <c r="F28" s="453">
        <v>2020</v>
      </c>
    </row>
    <row r="29" spans="1:21">
      <c r="B29" s="64" t="s">
        <v>208</v>
      </c>
      <c r="C29" s="65"/>
      <c r="E29" s="454" t="s">
        <v>51</v>
      </c>
      <c r="F29" s="455">
        <v>2020</v>
      </c>
    </row>
    <row r="30" spans="1:21" ht="14">
      <c r="B30" s="524" t="s">
        <v>209</v>
      </c>
      <c r="C30" s="53"/>
      <c r="E30" s="345" t="s">
        <v>574</v>
      </c>
      <c r="F30" s="346">
        <v>2019</v>
      </c>
    </row>
    <row r="31" spans="1:21" ht="14">
      <c r="B31" s="39" t="s">
        <v>212</v>
      </c>
      <c r="C31" s="53"/>
      <c r="E31" s="332" t="s">
        <v>51</v>
      </c>
      <c r="F31" s="333">
        <v>2019</v>
      </c>
    </row>
    <row r="32" spans="1:21">
      <c r="B32" s="334" t="s">
        <v>213</v>
      </c>
      <c r="C32" s="53"/>
      <c r="E32" s="226" t="s">
        <v>574</v>
      </c>
      <c r="F32" s="227">
        <v>2018</v>
      </c>
    </row>
    <row r="33" spans="1:24" ht="14">
      <c r="A33" s="68"/>
      <c r="B33" s="39" t="s">
        <v>214</v>
      </c>
      <c r="C33" s="53"/>
      <c r="E33" s="171" t="s">
        <v>51</v>
      </c>
      <c r="F33" s="172">
        <v>2018</v>
      </c>
    </row>
    <row r="34" spans="1:24" ht="14">
      <c r="B34" s="524" t="s">
        <v>215</v>
      </c>
      <c r="C34" s="53"/>
      <c r="E34" s="88" t="s">
        <v>574</v>
      </c>
      <c r="F34" s="89">
        <v>2017</v>
      </c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</row>
    <row r="35" spans="1:24" ht="14">
      <c r="B35" s="39" t="s">
        <v>589</v>
      </c>
      <c r="C35" s="66"/>
      <c r="E35" s="79" t="s">
        <v>51</v>
      </c>
      <c r="F35" s="80">
        <v>2017</v>
      </c>
    </row>
    <row r="36" spans="1:24" ht="15" thickBot="1">
      <c r="B36" s="39" t="s">
        <v>638</v>
      </c>
      <c r="C36" s="66"/>
      <c r="E36" s="81" t="s">
        <v>51</v>
      </c>
      <c r="F36" s="82">
        <v>2016</v>
      </c>
    </row>
    <row r="37" spans="1:24" ht="14">
      <c r="B37" s="39" t="s">
        <v>674</v>
      </c>
      <c r="C37" s="66"/>
    </row>
    <row r="38" spans="1:24" ht="14" thickBot="1">
      <c r="B38" s="526" t="s">
        <v>975</v>
      </c>
      <c r="C38" s="67"/>
    </row>
    <row r="39" spans="1:24" ht="14">
      <c r="B39" s="38"/>
      <c r="C39" s="525"/>
    </row>
    <row r="45" spans="1:24">
      <c r="I45" s="68" t="s">
        <v>505</v>
      </c>
    </row>
    <row r="47" spans="1:24">
      <c r="A47" s="69" t="s">
        <v>499</v>
      </c>
    </row>
    <row r="48" spans="1:24">
      <c r="A48" s="68" t="s">
        <v>295</v>
      </c>
    </row>
    <row r="50" spans="1:24">
      <c r="A50" s="71" t="s">
        <v>221</v>
      </c>
      <c r="B50" s="71"/>
      <c r="C50" s="68"/>
      <c r="D50" s="71" t="s">
        <v>222</v>
      </c>
      <c r="G50" s="71" t="s">
        <v>288</v>
      </c>
      <c r="H50" s="71"/>
      <c r="I50" s="68"/>
      <c r="J50" s="71" t="s">
        <v>289</v>
      </c>
      <c r="K50" s="71"/>
      <c r="L50" s="68"/>
      <c r="M50" s="71" t="s">
        <v>290</v>
      </c>
      <c r="N50" s="71"/>
      <c r="O50" s="68"/>
      <c r="P50" s="71" t="s">
        <v>291</v>
      </c>
      <c r="Q50" s="71"/>
      <c r="R50" s="68"/>
      <c r="S50" s="71" t="s">
        <v>292</v>
      </c>
      <c r="T50" s="71"/>
      <c r="U50" s="68"/>
      <c r="V50" s="71" t="s">
        <v>293</v>
      </c>
      <c r="W50" s="71" t="s">
        <v>294</v>
      </c>
      <c r="X50" s="68"/>
    </row>
    <row r="51" spans="1:24">
      <c r="A51" s="70">
        <v>3521</v>
      </c>
      <c r="B51" s="70" t="s">
        <v>296</v>
      </c>
      <c r="C51" s="70"/>
      <c r="D51" s="70">
        <v>3000</v>
      </c>
      <c r="E51" s="71"/>
      <c r="F51" s="68"/>
      <c r="G51" s="70">
        <v>3198</v>
      </c>
      <c r="H51" s="70" t="s">
        <v>298</v>
      </c>
      <c r="I51" s="70"/>
      <c r="J51" s="70">
        <v>3249</v>
      </c>
      <c r="K51" s="70" t="s">
        <v>299</v>
      </c>
      <c r="L51" s="70"/>
      <c r="M51" s="70">
        <v>3011</v>
      </c>
      <c r="N51" s="70" t="s">
        <v>300</v>
      </c>
      <c r="O51" s="70"/>
      <c r="P51" s="70">
        <v>3024</v>
      </c>
      <c r="Q51" s="68" t="s">
        <v>301</v>
      </c>
      <c r="R51" s="68"/>
      <c r="S51" s="70">
        <v>3006</v>
      </c>
      <c r="T51" s="68"/>
      <c r="U51" s="68"/>
      <c r="V51" s="70">
        <v>3139</v>
      </c>
      <c r="W51" s="70" t="s">
        <v>302</v>
      </c>
      <c r="X51" s="70"/>
    </row>
    <row r="52" spans="1:24">
      <c r="A52" s="70">
        <v>3522</v>
      </c>
      <c r="B52" s="70" t="s">
        <v>303</v>
      </c>
      <c r="C52" s="70"/>
      <c r="D52" s="70">
        <v>3001</v>
      </c>
      <c r="E52" s="70" t="s">
        <v>297</v>
      </c>
      <c r="F52" s="70"/>
      <c r="G52" s="70">
        <v>3199</v>
      </c>
      <c r="H52" s="70" t="s">
        <v>304</v>
      </c>
      <c r="I52" s="70"/>
      <c r="J52" s="70">
        <v>3250</v>
      </c>
      <c r="K52" s="70" t="s">
        <v>305</v>
      </c>
      <c r="L52" s="70"/>
      <c r="M52" s="70">
        <v>3012</v>
      </c>
      <c r="N52" s="70" t="s">
        <v>306</v>
      </c>
      <c r="O52" s="70"/>
      <c r="P52" s="70">
        <v>3029</v>
      </c>
      <c r="Q52" s="70" t="s">
        <v>307</v>
      </c>
      <c r="R52" s="70"/>
      <c r="S52" s="70">
        <v>3101</v>
      </c>
      <c r="T52" s="70" t="s">
        <v>308</v>
      </c>
      <c r="U52" s="70"/>
      <c r="V52" s="70">
        <v>3150</v>
      </c>
      <c r="W52" s="70" t="s">
        <v>309</v>
      </c>
      <c r="X52" s="70"/>
    </row>
    <row r="53" spans="1:24">
      <c r="A53" s="70">
        <v>3523</v>
      </c>
      <c r="B53" s="70" t="s">
        <v>310</v>
      </c>
      <c r="C53" s="70"/>
      <c r="D53" s="70">
        <v>3002</v>
      </c>
      <c r="E53" s="70" t="s">
        <v>297</v>
      </c>
      <c r="F53" s="70"/>
      <c r="G53" s="70">
        <v>3200</v>
      </c>
      <c r="H53" s="70" t="s">
        <v>312</v>
      </c>
      <c r="I53" s="70"/>
      <c r="J53" s="70">
        <v>3260</v>
      </c>
      <c r="K53" s="70" t="s">
        <v>313</v>
      </c>
      <c r="L53" s="70"/>
      <c r="M53" s="70">
        <v>3013</v>
      </c>
      <c r="N53" s="70" t="s">
        <v>314</v>
      </c>
      <c r="O53" s="70"/>
      <c r="P53" s="70">
        <v>3030</v>
      </c>
      <c r="Q53" s="70" t="s">
        <v>315</v>
      </c>
      <c r="R53" s="70"/>
      <c r="S53" s="70">
        <v>3102</v>
      </c>
      <c r="T53" s="70" t="s">
        <v>316</v>
      </c>
      <c r="U53" s="70"/>
      <c r="V53" s="70">
        <v>3152</v>
      </c>
      <c r="W53" s="70" t="s">
        <v>317</v>
      </c>
      <c r="X53" s="70"/>
    </row>
    <row r="54" spans="1:24">
      <c r="A54" s="70">
        <v>3561</v>
      </c>
      <c r="B54" s="70" t="s">
        <v>318</v>
      </c>
      <c r="C54" s="70"/>
      <c r="D54" s="70">
        <v>3003</v>
      </c>
      <c r="E54" s="70" t="s">
        <v>311</v>
      </c>
      <c r="F54" s="70"/>
      <c r="G54" s="70">
        <v>3755</v>
      </c>
      <c r="H54" s="70" t="s">
        <v>320</v>
      </c>
      <c r="I54" s="70"/>
      <c r="J54" s="70">
        <v>3266</v>
      </c>
      <c r="K54" s="70" t="s">
        <v>321</v>
      </c>
      <c r="L54" s="70"/>
      <c r="M54" s="70">
        <v>3015</v>
      </c>
      <c r="N54" s="70" t="s">
        <v>322</v>
      </c>
      <c r="O54" s="70"/>
      <c r="P54" s="70">
        <v>3211</v>
      </c>
      <c r="Q54" s="70" t="s">
        <v>323</v>
      </c>
      <c r="R54" s="70"/>
      <c r="S54" s="70">
        <v>3103</v>
      </c>
      <c r="T54" s="70" t="s">
        <v>324</v>
      </c>
      <c r="U54" s="70"/>
      <c r="V54" s="70">
        <v>3156</v>
      </c>
      <c r="W54" s="70" t="s">
        <v>325</v>
      </c>
      <c r="X54" s="70"/>
    </row>
    <row r="55" spans="1:24">
      <c r="A55" s="70">
        <v>3564</v>
      </c>
      <c r="B55" s="70" t="s">
        <v>326</v>
      </c>
      <c r="C55" s="70"/>
      <c r="D55" s="70">
        <v>3008</v>
      </c>
      <c r="E55" s="70" t="s">
        <v>319</v>
      </c>
      <c r="F55" s="70"/>
      <c r="G55" s="70">
        <v>3760</v>
      </c>
      <c r="H55" s="70" t="s">
        <v>328</v>
      </c>
      <c r="I55" s="70"/>
      <c r="J55" s="70">
        <v>3277</v>
      </c>
      <c r="K55" s="70" t="s">
        <v>329</v>
      </c>
      <c r="L55" s="70"/>
      <c r="M55" s="70">
        <v>3016</v>
      </c>
      <c r="N55" s="70" t="s">
        <v>330</v>
      </c>
      <c r="O55" s="70"/>
      <c r="P55" s="70">
        <v>3212</v>
      </c>
      <c r="Q55" s="70" t="s">
        <v>159</v>
      </c>
      <c r="R55" s="70"/>
      <c r="S55" s="70">
        <v>3104</v>
      </c>
      <c r="T55" s="70" t="s">
        <v>333</v>
      </c>
      <c r="U55" s="70"/>
      <c r="V55" s="70">
        <v>3158</v>
      </c>
      <c r="W55" s="70" t="s">
        <v>334</v>
      </c>
      <c r="X55" s="70"/>
    </row>
    <row r="56" spans="1:24">
      <c r="A56" s="70">
        <v>3607</v>
      </c>
      <c r="B56" s="70" t="s">
        <v>160</v>
      </c>
      <c r="C56" s="70"/>
      <c r="D56" s="70">
        <v>3051</v>
      </c>
      <c r="E56" s="70" t="s">
        <v>327</v>
      </c>
      <c r="F56" s="70"/>
      <c r="G56" s="70">
        <v>3761</v>
      </c>
      <c r="H56" s="70" t="s">
        <v>162</v>
      </c>
      <c r="I56" s="70"/>
      <c r="J56" s="70">
        <v>3280</v>
      </c>
      <c r="K56" s="70" t="s">
        <v>163</v>
      </c>
      <c r="L56" s="70"/>
      <c r="M56" s="70">
        <v>3018</v>
      </c>
      <c r="N56" s="70" t="s">
        <v>164</v>
      </c>
      <c r="O56" s="70"/>
      <c r="P56" s="70">
        <v>3214</v>
      </c>
      <c r="Q56" s="70" t="s">
        <v>165</v>
      </c>
      <c r="R56" s="70"/>
      <c r="S56" s="70">
        <v>3105</v>
      </c>
      <c r="T56" s="70" t="s">
        <v>166</v>
      </c>
      <c r="U56" s="70"/>
      <c r="V56" s="70">
        <v>3160</v>
      </c>
      <c r="W56" s="70" t="s">
        <v>167</v>
      </c>
      <c r="X56" s="70"/>
    </row>
    <row r="57" spans="1:24">
      <c r="A57" s="70">
        <v>3608</v>
      </c>
      <c r="B57" s="70" t="s">
        <v>168</v>
      </c>
      <c r="C57" s="70"/>
      <c r="D57" s="70">
        <v>3052</v>
      </c>
      <c r="E57" s="70" t="s">
        <v>161</v>
      </c>
      <c r="F57" s="70"/>
      <c r="G57" s="70">
        <v>3777</v>
      </c>
      <c r="H57" s="70" t="s">
        <v>170</v>
      </c>
      <c r="I57" s="70"/>
      <c r="J57" s="70">
        <v>3282</v>
      </c>
      <c r="K57" s="70" t="s">
        <v>171</v>
      </c>
      <c r="L57" s="70"/>
      <c r="M57" s="70">
        <v>3019</v>
      </c>
      <c r="N57" s="70" t="s">
        <v>172</v>
      </c>
      <c r="O57" s="70"/>
      <c r="P57" s="70">
        <v>3215</v>
      </c>
      <c r="Q57" s="70" t="s">
        <v>173</v>
      </c>
      <c r="R57" s="70"/>
      <c r="S57" s="70">
        <v>3106</v>
      </c>
      <c r="T57" s="70" t="s">
        <v>174</v>
      </c>
      <c r="U57" s="70"/>
      <c r="V57" s="70">
        <v>3161</v>
      </c>
      <c r="W57" s="70" t="s">
        <v>175</v>
      </c>
      <c r="X57" s="70"/>
    </row>
    <row r="58" spans="1:24">
      <c r="A58" s="70">
        <v>3614</v>
      </c>
      <c r="B58" s="70" t="s">
        <v>176</v>
      </c>
      <c r="C58" s="70"/>
      <c r="D58" s="70">
        <v>3053</v>
      </c>
      <c r="E58" s="70" t="s">
        <v>169</v>
      </c>
      <c r="F58" s="70"/>
      <c r="G58" s="70">
        <v>3803</v>
      </c>
      <c r="H58" s="70" t="s">
        <v>178</v>
      </c>
      <c r="I58" s="70"/>
      <c r="J58" s="70">
        <v>3284</v>
      </c>
      <c r="K58" s="70" t="s">
        <v>179</v>
      </c>
      <c r="L58" s="70"/>
      <c r="M58" s="70">
        <v>3020</v>
      </c>
      <c r="N58" s="70" t="s">
        <v>180</v>
      </c>
      <c r="O58" s="70"/>
      <c r="P58" s="70">
        <v>3216</v>
      </c>
      <c r="Q58" s="70" t="s">
        <v>181</v>
      </c>
      <c r="R58" s="70"/>
      <c r="S58" s="70">
        <v>3107</v>
      </c>
      <c r="T58" s="70" t="s">
        <v>182</v>
      </c>
      <c r="U58" s="70"/>
      <c r="V58" s="70">
        <v>3162</v>
      </c>
      <c r="W58" s="70" t="s">
        <v>183</v>
      </c>
      <c r="X58" s="70"/>
    </row>
    <row r="59" spans="1:24">
      <c r="A59" s="70">
        <v>3616</v>
      </c>
      <c r="B59" s="70" t="s">
        <v>184</v>
      </c>
      <c r="C59" s="70"/>
      <c r="D59" s="70">
        <v>3054</v>
      </c>
      <c r="E59" s="70" t="s">
        <v>177</v>
      </c>
      <c r="F59" s="70"/>
      <c r="G59" s="70">
        <v>3805</v>
      </c>
      <c r="H59" s="70" t="s">
        <v>186</v>
      </c>
      <c r="I59" s="70"/>
      <c r="J59" s="70">
        <v>3300</v>
      </c>
      <c r="K59" s="70" t="s">
        <v>187</v>
      </c>
      <c r="L59" s="70"/>
      <c r="M59" s="70">
        <v>3021</v>
      </c>
      <c r="N59" s="70" t="s">
        <v>188</v>
      </c>
      <c r="O59" s="70"/>
      <c r="P59" s="70">
        <v>3217</v>
      </c>
      <c r="Q59" s="70" t="s">
        <v>189</v>
      </c>
      <c r="R59" s="70"/>
      <c r="S59" s="70">
        <v>3108</v>
      </c>
      <c r="T59" s="70" t="s">
        <v>190</v>
      </c>
      <c r="U59" s="70"/>
      <c r="V59" s="70">
        <v>3163</v>
      </c>
      <c r="W59" s="70" t="s">
        <v>191</v>
      </c>
      <c r="X59" s="70"/>
    </row>
    <row r="60" spans="1:24">
      <c r="A60" s="70">
        <v>3617</v>
      </c>
      <c r="B60" s="70" t="s">
        <v>192</v>
      </c>
      <c r="C60" s="70"/>
      <c r="D60" s="70">
        <v>3055</v>
      </c>
      <c r="E60" s="70" t="s">
        <v>185</v>
      </c>
      <c r="F60" s="70"/>
      <c r="G60" s="70">
        <v>3806</v>
      </c>
      <c r="H60" s="70" t="s">
        <v>194</v>
      </c>
      <c r="I60" s="70"/>
      <c r="J60" s="70">
        <v>3305</v>
      </c>
      <c r="K60" s="70" t="s">
        <v>195</v>
      </c>
      <c r="L60" s="70"/>
      <c r="M60" s="70">
        <v>3022</v>
      </c>
      <c r="N60" s="70" t="s">
        <v>196</v>
      </c>
      <c r="O60" s="70"/>
      <c r="P60" s="70">
        <v>3218</v>
      </c>
      <c r="Q60" s="70" t="s">
        <v>197</v>
      </c>
      <c r="R60" s="70"/>
      <c r="S60" s="70">
        <v>3109</v>
      </c>
      <c r="T60" s="70" t="s">
        <v>198</v>
      </c>
      <c r="U60" s="70"/>
      <c r="V60" s="70">
        <v>3165</v>
      </c>
      <c r="W60" s="70" t="s">
        <v>199</v>
      </c>
      <c r="X60" s="70"/>
    </row>
    <row r="61" spans="1:24">
      <c r="A61" s="70">
        <v>3618</v>
      </c>
      <c r="B61" s="70" t="s">
        <v>200</v>
      </c>
      <c r="C61" s="70"/>
      <c r="D61" s="70">
        <v>3056</v>
      </c>
      <c r="E61" s="70" t="s">
        <v>193</v>
      </c>
      <c r="F61" s="70"/>
      <c r="G61" s="70">
        <v>3807</v>
      </c>
      <c r="H61" s="70" t="s">
        <v>201</v>
      </c>
      <c r="I61" s="70"/>
      <c r="J61" s="70">
        <v>3340</v>
      </c>
      <c r="K61" s="70" t="s">
        <v>202</v>
      </c>
      <c r="L61" s="70"/>
      <c r="M61" s="70">
        <v>3023</v>
      </c>
      <c r="N61" s="70" t="s">
        <v>203</v>
      </c>
      <c r="O61" s="70"/>
      <c r="P61" s="70">
        <v>3219</v>
      </c>
      <c r="Q61" s="70" t="s">
        <v>204</v>
      </c>
      <c r="R61" s="70"/>
      <c r="S61" s="70">
        <v>3111</v>
      </c>
      <c r="T61" s="70" t="s">
        <v>205</v>
      </c>
      <c r="U61" s="70"/>
      <c r="V61" s="70">
        <v>3166</v>
      </c>
      <c r="W61" s="70" t="s">
        <v>393</v>
      </c>
      <c r="X61" s="70"/>
    </row>
    <row r="62" spans="1:24">
      <c r="A62" s="70">
        <v>3620</v>
      </c>
      <c r="B62" s="70" t="s">
        <v>394</v>
      </c>
      <c r="C62" s="70"/>
      <c r="D62" s="70">
        <v>3057</v>
      </c>
      <c r="E62" s="70" t="s">
        <v>193</v>
      </c>
      <c r="F62" s="70"/>
      <c r="G62" s="70">
        <v>3808</v>
      </c>
      <c r="H62" s="70" t="s">
        <v>396</v>
      </c>
      <c r="I62" s="70"/>
      <c r="J62" s="70">
        <v>3342</v>
      </c>
      <c r="K62" s="70" t="s">
        <v>397</v>
      </c>
      <c r="L62" s="70"/>
      <c r="M62" s="70">
        <v>3025</v>
      </c>
      <c r="N62" s="70" t="s">
        <v>398</v>
      </c>
      <c r="O62" s="70"/>
      <c r="P62" s="70">
        <v>3220</v>
      </c>
      <c r="Q62" s="70" t="s">
        <v>399</v>
      </c>
      <c r="R62" s="70"/>
      <c r="S62" s="70">
        <v>3113</v>
      </c>
      <c r="T62" s="70" t="s">
        <v>400</v>
      </c>
      <c r="U62" s="70"/>
      <c r="V62" s="70">
        <v>3167</v>
      </c>
      <c r="W62" s="70" t="s">
        <v>401</v>
      </c>
      <c r="X62" s="70"/>
    </row>
    <row r="63" spans="1:24">
      <c r="A63" s="70">
        <v>3621</v>
      </c>
      <c r="B63" s="70" t="s">
        <v>402</v>
      </c>
      <c r="C63" s="70"/>
      <c r="D63" s="70">
        <v>3065</v>
      </c>
      <c r="E63" s="70" t="s">
        <v>395</v>
      </c>
      <c r="F63" s="70"/>
      <c r="G63" s="70">
        <v>3809</v>
      </c>
      <c r="H63" s="70" t="s">
        <v>404</v>
      </c>
      <c r="I63" s="70"/>
      <c r="J63" s="70">
        <v>3350</v>
      </c>
      <c r="K63" s="70" t="s">
        <v>405</v>
      </c>
      <c r="L63" s="70"/>
      <c r="M63" s="70">
        <v>3026</v>
      </c>
      <c r="N63" s="70" t="s">
        <v>406</v>
      </c>
      <c r="O63" s="70"/>
      <c r="P63" s="70">
        <v>3221</v>
      </c>
      <c r="Q63" s="70" t="s">
        <v>407</v>
      </c>
      <c r="R63" s="70"/>
      <c r="S63" s="70">
        <v>3114</v>
      </c>
      <c r="T63" s="70" t="s">
        <v>408</v>
      </c>
      <c r="U63" s="70"/>
      <c r="V63" s="70">
        <v>3168</v>
      </c>
      <c r="W63" s="70" t="s">
        <v>409</v>
      </c>
      <c r="X63" s="70"/>
    </row>
    <row r="64" spans="1:24">
      <c r="A64" s="70">
        <v>3622</v>
      </c>
      <c r="B64" s="70" t="s">
        <v>410</v>
      </c>
      <c r="C64" s="70"/>
      <c r="D64" s="70">
        <v>3066</v>
      </c>
      <c r="E64" s="70" t="s">
        <v>403</v>
      </c>
      <c r="F64" s="70"/>
      <c r="G64" s="70">
        <v>3810</v>
      </c>
      <c r="H64" s="70" t="s">
        <v>412</v>
      </c>
      <c r="I64" s="70"/>
      <c r="J64" s="70">
        <v>3352</v>
      </c>
      <c r="K64" s="70" t="s">
        <v>413</v>
      </c>
      <c r="L64" s="70"/>
      <c r="M64" s="70">
        <v>3028</v>
      </c>
      <c r="N64" s="70" t="s">
        <v>414</v>
      </c>
      <c r="O64" s="70"/>
      <c r="P64" s="70">
        <v>3222</v>
      </c>
      <c r="Q64" s="70" t="s">
        <v>415</v>
      </c>
      <c r="R64" s="70"/>
      <c r="S64" s="70">
        <v>3115</v>
      </c>
      <c r="T64" s="70" t="s">
        <v>416</v>
      </c>
      <c r="U64" s="70"/>
      <c r="V64" s="70">
        <v>3169</v>
      </c>
      <c r="W64" s="70" t="s">
        <v>417</v>
      </c>
      <c r="X64" s="70"/>
    </row>
    <row r="65" spans="1:24">
      <c r="A65" s="70">
        <v>3623</v>
      </c>
      <c r="B65" s="70" t="s">
        <v>418</v>
      </c>
      <c r="C65" s="70"/>
      <c r="D65" s="70">
        <v>3067</v>
      </c>
      <c r="E65" s="70" t="s">
        <v>411</v>
      </c>
      <c r="F65" s="70"/>
      <c r="G65" s="70">
        <v>3816</v>
      </c>
      <c r="H65" s="70" t="s">
        <v>420</v>
      </c>
      <c r="I65" s="70"/>
      <c r="J65" s="70">
        <v>3355</v>
      </c>
      <c r="K65" s="70" t="s">
        <v>421</v>
      </c>
      <c r="L65" s="70"/>
      <c r="M65" s="70">
        <v>3031</v>
      </c>
      <c r="N65" s="70" t="s">
        <v>422</v>
      </c>
      <c r="O65" s="70"/>
      <c r="P65" s="70">
        <v>3223</v>
      </c>
      <c r="Q65" s="70" t="s">
        <v>423</v>
      </c>
      <c r="R65" s="70"/>
      <c r="S65" s="70">
        <v>3116</v>
      </c>
      <c r="T65" s="70" t="s">
        <v>424</v>
      </c>
      <c r="U65" s="70"/>
      <c r="V65" s="70">
        <v>3170</v>
      </c>
      <c r="W65" s="70" t="s">
        <v>425</v>
      </c>
      <c r="X65" s="70"/>
    </row>
    <row r="66" spans="1:24">
      <c r="A66" s="70">
        <v>3624</v>
      </c>
      <c r="B66" s="70" t="s">
        <v>426</v>
      </c>
      <c r="C66" s="70"/>
      <c r="D66" s="70">
        <v>3068</v>
      </c>
      <c r="E66" s="70" t="s">
        <v>419</v>
      </c>
      <c r="F66" s="70"/>
      <c r="G66" s="70">
        <v>3818</v>
      </c>
      <c r="H66" s="70" t="s">
        <v>428</v>
      </c>
      <c r="I66" s="70"/>
      <c r="J66" s="70">
        <v>3356</v>
      </c>
      <c r="K66" s="70" t="s">
        <v>429</v>
      </c>
      <c r="L66" s="70"/>
      <c r="M66" s="70">
        <v>3032</v>
      </c>
      <c r="N66" s="70" t="s">
        <v>430</v>
      </c>
      <c r="O66" s="70"/>
      <c r="P66" s="70">
        <v>3224</v>
      </c>
      <c r="Q66" s="70" t="s">
        <v>431</v>
      </c>
      <c r="R66" s="70"/>
      <c r="S66" s="70">
        <v>3122</v>
      </c>
      <c r="T66" s="70" t="s">
        <v>432</v>
      </c>
      <c r="U66" s="70"/>
      <c r="V66" s="70">
        <v>3171</v>
      </c>
      <c r="W66" s="70" t="s">
        <v>433</v>
      </c>
      <c r="X66" s="70"/>
    </row>
    <row r="67" spans="1:24">
      <c r="A67" s="70">
        <v>3629</v>
      </c>
      <c r="B67" s="70" t="s">
        <v>434</v>
      </c>
      <c r="C67" s="70"/>
      <c r="D67" s="70">
        <v>3070</v>
      </c>
      <c r="E67" s="70" t="s">
        <v>427</v>
      </c>
      <c r="F67" s="70"/>
      <c r="G67" s="70">
        <v>3820</v>
      </c>
      <c r="H67" s="70" t="s">
        <v>436</v>
      </c>
      <c r="I67" s="70"/>
      <c r="J67" s="70">
        <v>3357</v>
      </c>
      <c r="K67" s="70" t="s">
        <v>437</v>
      </c>
      <c r="L67" s="70"/>
      <c r="M67" s="70">
        <v>3033</v>
      </c>
      <c r="N67" s="70" t="s">
        <v>438</v>
      </c>
      <c r="O67" s="70"/>
      <c r="P67" s="70">
        <v>3225</v>
      </c>
      <c r="Q67" s="70" t="s">
        <v>439</v>
      </c>
      <c r="R67" s="70"/>
      <c r="S67" s="70">
        <v>3123</v>
      </c>
      <c r="T67" s="70" t="s">
        <v>440</v>
      </c>
      <c r="U67" s="70"/>
      <c r="V67" s="70">
        <v>3172</v>
      </c>
      <c r="W67" s="70" t="s">
        <v>441</v>
      </c>
      <c r="X67" s="70"/>
    </row>
    <row r="68" spans="1:24">
      <c r="A68" s="70">
        <v>3630</v>
      </c>
      <c r="B68" s="70" t="s">
        <v>442</v>
      </c>
      <c r="C68" s="70"/>
      <c r="D68" s="70">
        <v>3071</v>
      </c>
      <c r="E68" s="70" t="s">
        <v>435</v>
      </c>
      <c r="F68" s="70"/>
      <c r="G68" s="70">
        <v>3822</v>
      </c>
      <c r="H68" s="70" t="s">
        <v>444</v>
      </c>
      <c r="I68" s="70"/>
      <c r="J68" s="70">
        <v>3363</v>
      </c>
      <c r="K68" s="70" t="s">
        <v>445</v>
      </c>
      <c r="L68" s="70"/>
      <c r="M68" s="70">
        <v>3034</v>
      </c>
      <c r="N68" s="70" t="s">
        <v>446</v>
      </c>
      <c r="O68" s="70"/>
      <c r="P68" s="70">
        <v>3226</v>
      </c>
      <c r="Q68" s="70" t="s">
        <v>447</v>
      </c>
      <c r="R68" s="70"/>
      <c r="S68" s="70">
        <v>3124</v>
      </c>
      <c r="T68" s="70" t="s">
        <v>448</v>
      </c>
      <c r="U68" s="70"/>
      <c r="V68" s="70">
        <v>3173</v>
      </c>
      <c r="W68" s="70" t="s">
        <v>449</v>
      </c>
      <c r="X68" s="70"/>
    </row>
    <row r="69" spans="1:24">
      <c r="A69" s="70">
        <v>3631</v>
      </c>
      <c r="B69" s="70" t="s">
        <v>450</v>
      </c>
      <c r="C69" s="70"/>
      <c r="D69" s="70">
        <v>3072</v>
      </c>
      <c r="E69" s="70" t="s">
        <v>443</v>
      </c>
      <c r="F69" s="70"/>
      <c r="G69" s="70">
        <v>3823</v>
      </c>
      <c r="H69" s="70" t="s">
        <v>452</v>
      </c>
      <c r="I69" s="70"/>
      <c r="J69" s="70">
        <v>3364</v>
      </c>
      <c r="K69" s="70" t="s">
        <v>453</v>
      </c>
      <c r="L69" s="70"/>
      <c r="M69" s="70">
        <v>3036</v>
      </c>
      <c r="N69" s="70" t="s">
        <v>454</v>
      </c>
      <c r="O69" s="70"/>
      <c r="P69" s="70">
        <v>3227</v>
      </c>
      <c r="Q69" s="70" t="s">
        <v>226</v>
      </c>
      <c r="R69" s="70"/>
      <c r="S69" s="70">
        <v>3125</v>
      </c>
      <c r="T69" s="70" t="s">
        <v>227</v>
      </c>
      <c r="U69" s="70"/>
      <c r="V69" s="70">
        <v>3174</v>
      </c>
      <c r="W69" s="70" t="s">
        <v>457</v>
      </c>
      <c r="X69" s="70"/>
    </row>
    <row r="70" spans="1:24">
      <c r="A70" s="70">
        <v>3633</v>
      </c>
      <c r="B70" s="70" t="s">
        <v>458</v>
      </c>
      <c r="C70" s="70"/>
      <c r="D70" s="70">
        <v>3073</v>
      </c>
      <c r="E70" s="70" t="s">
        <v>451</v>
      </c>
      <c r="F70" s="70"/>
      <c r="G70" s="70">
        <v>3824</v>
      </c>
      <c r="H70" s="70" t="s">
        <v>229</v>
      </c>
      <c r="I70" s="70"/>
      <c r="J70" s="70">
        <v>3377</v>
      </c>
      <c r="K70" s="70" t="s">
        <v>230</v>
      </c>
      <c r="L70" s="70"/>
      <c r="M70" s="70">
        <v>3037</v>
      </c>
      <c r="N70" s="70" t="s">
        <v>231</v>
      </c>
      <c r="O70" s="70"/>
      <c r="P70" s="70">
        <v>3228</v>
      </c>
      <c r="Q70" s="70" t="s">
        <v>232</v>
      </c>
      <c r="R70" s="70"/>
      <c r="S70" s="70">
        <v>3126</v>
      </c>
      <c r="T70" s="70" t="s">
        <v>233</v>
      </c>
      <c r="U70" s="70"/>
      <c r="V70" s="70">
        <v>3175</v>
      </c>
      <c r="W70" s="70" t="s">
        <v>234</v>
      </c>
      <c r="X70" s="70"/>
    </row>
    <row r="71" spans="1:24">
      <c r="A71" s="70">
        <v>3658</v>
      </c>
      <c r="B71" s="70" t="s">
        <v>235</v>
      </c>
      <c r="C71" s="70"/>
      <c r="D71" s="70">
        <v>3074</v>
      </c>
      <c r="E71" s="70" t="s">
        <v>228</v>
      </c>
      <c r="F71" s="70"/>
      <c r="G71" s="70">
        <v>3825</v>
      </c>
      <c r="H71" s="70" t="s">
        <v>237</v>
      </c>
      <c r="I71" s="70"/>
      <c r="J71" s="70">
        <v>3380</v>
      </c>
      <c r="K71" s="70" t="s">
        <v>238</v>
      </c>
      <c r="L71" s="70"/>
      <c r="M71" s="70">
        <v>3038</v>
      </c>
      <c r="N71" s="70" t="s">
        <v>239</v>
      </c>
      <c r="O71" s="70"/>
      <c r="P71" s="70">
        <v>3335</v>
      </c>
      <c r="Q71" s="70" t="s">
        <v>240</v>
      </c>
      <c r="R71" s="70"/>
      <c r="S71" s="70">
        <v>3127</v>
      </c>
      <c r="T71" s="70" t="s">
        <v>241</v>
      </c>
      <c r="U71" s="70"/>
      <c r="V71" s="70">
        <v>3177</v>
      </c>
      <c r="W71" s="70" t="s">
        <v>242</v>
      </c>
      <c r="X71" s="70"/>
    </row>
    <row r="72" spans="1:24">
      <c r="A72" s="70">
        <v>3659</v>
      </c>
      <c r="B72" s="70" t="s">
        <v>243</v>
      </c>
      <c r="C72" s="70"/>
      <c r="D72" s="70">
        <v>3075</v>
      </c>
      <c r="E72" s="70" t="s">
        <v>236</v>
      </c>
      <c r="F72" s="70"/>
      <c r="G72" s="70">
        <v>3840</v>
      </c>
      <c r="H72" s="70" t="s">
        <v>245</v>
      </c>
      <c r="I72" s="70"/>
      <c r="J72" s="70">
        <v>3400</v>
      </c>
      <c r="K72" s="70" t="s">
        <v>246</v>
      </c>
      <c r="L72" s="70"/>
      <c r="M72" s="70">
        <v>3039</v>
      </c>
      <c r="N72" s="70" t="s">
        <v>247</v>
      </c>
      <c r="O72" s="70"/>
      <c r="P72" s="70">
        <v>3337</v>
      </c>
      <c r="Q72" s="70" t="s">
        <v>248</v>
      </c>
      <c r="R72" s="70"/>
      <c r="S72" s="70">
        <v>3128</v>
      </c>
      <c r="T72" s="70" t="s">
        <v>249</v>
      </c>
      <c r="U72" s="70"/>
      <c r="V72" s="70">
        <v>3178</v>
      </c>
      <c r="W72" s="70" t="s">
        <v>250</v>
      </c>
      <c r="X72" s="70"/>
    </row>
    <row r="73" spans="1:24">
      <c r="A73" s="70">
        <v>3660</v>
      </c>
      <c r="B73" s="70" t="s">
        <v>251</v>
      </c>
      <c r="C73" s="70"/>
      <c r="D73" s="70">
        <v>3076</v>
      </c>
      <c r="E73" s="70" t="s">
        <v>244</v>
      </c>
      <c r="F73" s="70"/>
      <c r="G73" s="70">
        <v>3842</v>
      </c>
      <c r="H73" s="70" t="s">
        <v>253</v>
      </c>
      <c r="I73" s="70"/>
      <c r="J73" s="70">
        <v>3430</v>
      </c>
      <c r="K73" s="70" t="s">
        <v>254</v>
      </c>
      <c r="L73" s="70"/>
      <c r="M73" s="70">
        <v>3040</v>
      </c>
      <c r="N73" s="70" t="s">
        <v>255</v>
      </c>
      <c r="O73" s="70"/>
      <c r="P73" s="70">
        <v>3338</v>
      </c>
      <c r="Q73" s="70" t="s">
        <v>256</v>
      </c>
      <c r="R73" s="70"/>
      <c r="S73" s="70">
        <v>3129</v>
      </c>
      <c r="T73" s="70" t="s">
        <v>257</v>
      </c>
      <c r="U73" s="70"/>
      <c r="V73" s="70">
        <v>3179</v>
      </c>
      <c r="W73" s="70" t="s">
        <v>258</v>
      </c>
      <c r="X73" s="70"/>
    </row>
    <row r="74" spans="1:24">
      <c r="A74" s="70">
        <v>3662</v>
      </c>
      <c r="B74" s="70" t="s">
        <v>259</v>
      </c>
      <c r="C74" s="70"/>
      <c r="D74" s="70">
        <v>3078</v>
      </c>
      <c r="E74" s="70" t="s">
        <v>252</v>
      </c>
      <c r="F74" s="70"/>
      <c r="G74" s="70">
        <v>3844</v>
      </c>
      <c r="H74" s="70" t="s">
        <v>261</v>
      </c>
      <c r="I74" s="70"/>
      <c r="J74" s="70">
        <v>3431</v>
      </c>
      <c r="K74" s="70" t="s">
        <v>262</v>
      </c>
      <c r="L74" s="70"/>
      <c r="M74" s="70">
        <v>3041</v>
      </c>
      <c r="N74" s="70" t="s">
        <v>263</v>
      </c>
      <c r="O74" s="70"/>
      <c r="P74" s="70">
        <v>3427</v>
      </c>
      <c r="Q74" s="70" t="s">
        <v>264</v>
      </c>
      <c r="R74" s="70"/>
      <c r="S74" s="70">
        <v>3130</v>
      </c>
      <c r="T74" s="70" t="s">
        <v>265</v>
      </c>
      <c r="U74" s="70"/>
      <c r="V74" s="70">
        <v>3180</v>
      </c>
      <c r="W74" s="70" t="s">
        <v>266</v>
      </c>
      <c r="X74" s="70"/>
    </row>
    <row r="75" spans="1:24">
      <c r="A75" s="70">
        <v>3663</v>
      </c>
      <c r="B75" s="70" t="s">
        <v>267</v>
      </c>
      <c r="C75" s="70"/>
      <c r="D75" s="70">
        <v>3079</v>
      </c>
      <c r="E75" s="70" t="s">
        <v>260</v>
      </c>
      <c r="F75" s="70"/>
      <c r="G75" s="70">
        <v>3847</v>
      </c>
      <c r="H75" s="70" t="s">
        <v>269</v>
      </c>
      <c r="I75" s="70"/>
      <c r="J75" s="70">
        <v>3434</v>
      </c>
      <c r="K75" s="70" t="s">
        <v>270</v>
      </c>
      <c r="L75" s="70"/>
      <c r="M75" s="70">
        <v>3042</v>
      </c>
      <c r="N75" s="70" t="s">
        <v>271</v>
      </c>
      <c r="O75" s="70"/>
      <c r="P75" s="70">
        <v>3429</v>
      </c>
      <c r="Q75" s="70" t="s">
        <v>272</v>
      </c>
      <c r="R75" s="70"/>
      <c r="S75" s="70">
        <v>3131</v>
      </c>
      <c r="T75" s="70" t="s">
        <v>273</v>
      </c>
      <c r="U75" s="70"/>
      <c r="V75" s="70">
        <v>3182</v>
      </c>
      <c r="W75" s="70" t="s">
        <v>274</v>
      </c>
      <c r="X75" s="70"/>
    </row>
    <row r="76" spans="1:24">
      <c r="A76" s="70">
        <v>3664</v>
      </c>
      <c r="B76" s="70" t="s">
        <v>275</v>
      </c>
      <c r="C76" s="70"/>
      <c r="D76" s="70">
        <v>3081</v>
      </c>
      <c r="E76" s="70" t="s">
        <v>268</v>
      </c>
      <c r="F76" s="70"/>
      <c r="G76" s="70">
        <v>3850</v>
      </c>
      <c r="H76" s="70" t="s">
        <v>277</v>
      </c>
      <c r="I76" s="70"/>
      <c r="J76" s="70">
        <v>3435</v>
      </c>
      <c r="K76" s="70" t="s">
        <v>278</v>
      </c>
      <c r="L76" s="70"/>
      <c r="M76" s="70">
        <v>3043</v>
      </c>
      <c r="N76" s="70" t="s">
        <v>279</v>
      </c>
      <c r="O76" s="70"/>
      <c r="P76" s="70">
        <v>3429</v>
      </c>
      <c r="Q76" s="70" t="s">
        <v>280</v>
      </c>
      <c r="R76" s="70"/>
      <c r="S76" s="70">
        <v>3132</v>
      </c>
      <c r="T76" s="70" t="s">
        <v>281</v>
      </c>
      <c r="U76" s="70"/>
      <c r="V76" s="70">
        <v>3183</v>
      </c>
      <c r="W76" s="70" t="s">
        <v>282</v>
      </c>
      <c r="X76" s="70"/>
    </row>
    <row r="77" spans="1:24">
      <c r="A77" s="70">
        <v>3665</v>
      </c>
      <c r="B77" s="70" t="s">
        <v>283</v>
      </c>
      <c r="C77" s="70"/>
      <c r="D77" s="70">
        <v>3082</v>
      </c>
      <c r="E77" s="70" t="s">
        <v>276</v>
      </c>
      <c r="F77" s="70"/>
      <c r="G77" s="70">
        <v>3851</v>
      </c>
      <c r="H77" s="70" t="s">
        <v>285</v>
      </c>
      <c r="I77" s="70"/>
      <c r="J77" s="70">
        <v>3437</v>
      </c>
      <c r="K77" s="70" t="s">
        <v>286</v>
      </c>
      <c r="L77" s="70"/>
      <c r="M77" s="70">
        <v>3044</v>
      </c>
      <c r="N77" s="70" t="s">
        <v>287</v>
      </c>
      <c r="O77" s="70"/>
      <c r="P77" s="70"/>
      <c r="Q77" s="70"/>
      <c r="R77" s="70"/>
      <c r="S77" s="70">
        <v>3133</v>
      </c>
      <c r="T77" s="70" t="s">
        <v>506</v>
      </c>
      <c r="U77" s="70"/>
      <c r="V77" s="70">
        <v>3184</v>
      </c>
      <c r="W77" s="70" t="s">
        <v>507</v>
      </c>
      <c r="X77" s="70"/>
    </row>
    <row r="78" spans="1:24">
      <c r="A78" s="70">
        <v>3666</v>
      </c>
      <c r="B78" s="70" t="s">
        <v>508</v>
      </c>
      <c r="C78" s="70"/>
      <c r="D78" s="70">
        <v>3083</v>
      </c>
      <c r="E78" s="70" t="s">
        <v>284</v>
      </c>
      <c r="F78" s="70"/>
      <c r="G78" s="70">
        <v>3854</v>
      </c>
      <c r="H78" s="70" t="s">
        <v>510</v>
      </c>
      <c r="I78" s="70"/>
      <c r="J78" s="70">
        <v>3438</v>
      </c>
      <c r="K78" s="70" t="s">
        <v>511</v>
      </c>
      <c r="L78" s="70"/>
      <c r="M78" s="70">
        <v>3046</v>
      </c>
      <c r="N78" s="70" t="s">
        <v>512</v>
      </c>
      <c r="O78" s="70"/>
      <c r="P78" s="70"/>
      <c r="Q78" s="70"/>
      <c r="R78" s="70"/>
      <c r="S78" s="70">
        <v>3134</v>
      </c>
      <c r="T78" s="70" t="s">
        <v>513</v>
      </c>
      <c r="U78" s="70"/>
      <c r="V78" s="70">
        <v>3185</v>
      </c>
      <c r="W78" s="70" t="s">
        <v>514</v>
      </c>
      <c r="X78" s="70"/>
    </row>
    <row r="79" spans="1:24">
      <c r="A79" s="70">
        <v>3669</v>
      </c>
      <c r="B79" s="70" t="s">
        <v>515</v>
      </c>
      <c r="C79" s="70"/>
      <c r="D79" s="70">
        <v>3084</v>
      </c>
      <c r="E79" s="70" t="s">
        <v>509</v>
      </c>
      <c r="F79" s="70"/>
      <c r="G79" s="70">
        <v>3856</v>
      </c>
      <c r="H79" s="70" t="s">
        <v>517</v>
      </c>
      <c r="I79" s="70"/>
      <c r="J79" s="70">
        <v>3440</v>
      </c>
      <c r="K79" s="70" t="s">
        <v>518</v>
      </c>
      <c r="L79" s="70"/>
      <c r="M79" s="70">
        <v>3047</v>
      </c>
      <c r="N79" s="70" t="s">
        <v>519</v>
      </c>
      <c r="O79" s="70"/>
      <c r="P79" s="70"/>
      <c r="Q79" s="70"/>
      <c r="R79" s="70"/>
      <c r="S79" s="70">
        <v>3135</v>
      </c>
      <c r="T79" s="70" t="s">
        <v>520</v>
      </c>
      <c r="U79" s="70"/>
      <c r="V79" s="70">
        <v>3186</v>
      </c>
      <c r="W79" s="70" t="s">
        <v>521</v>
      </c>
      <c r="X79" s="70"/>
    </row>
    <row r="80" spans="1:24">
      <c r="A80" s="70">
        <v>3672</v>
      </c>
      <c r="B80" s="70" t="s">
        <v>522</v>
      </c>
      <c r="C80" s="70"/>
      <c r="D80" s="70">
        <v>3085</v>
      </c>
      <c r="E80" s="70" t="s">
        <v>516</v>
      </c>
      <c r="F80" s="70"/>
      <c r="G80" s="70">
        <v>3857</v>
      </c>
      <c r="H80" s="70" t="s">
        <v>524</v>
      </c>
      <c r="I80" s="70"/>
      <c r="J80" s="70">
        <v>3442</v>
      </c>
      <c r="K80" s="70" t="s">
        <v>525</v>
      </c>
      <c r="L80" s="70"/>
      <c r="M80" s="70">
        <v>3048</v>
      </c>
      <c r="N80" s="70" t="s">
        <v>526</v>
      </c>
      <c r="O80" s="70"/>
      <c r="P80" s="70"/>
      <c r="Q80" s="70"/>
      <c r="R80" s="70"/>
      <c r="S80" s="70">
        <v>3136</v>
      </c>
      <c r="T80" s="70" t="s">
        <v>527</v>
      </c>
      <c r="U80" s="70"/>
      <c r="V80" s="70">
        <v>3187</v>
      </c>
      <c r="W80" s="70" t="s">
        <v>528</v>
      </c>
      <c r="X80" s="70"/>
    </row>
    <row r="81" spans="1:24">
      <c r="A81" s="70">
        <v>3673</v>
      </c>
      <c r="B81" s="70" t="s">
        <v>529</v>
      </c>
      <c r="C81" s="70"/>
      <c r="D81" s="70">
        <v>3087</v>
      </c>
      <c r="E81" s="70" t="s">
        <v>523</v>
      </c>
      <c r="F81" s="70"/>
      <c r="G81" s="70">
        <v>3858</v>
      </c>
      <c r="H81" s="70" t="s">
        <v>531</v>
      </c>
      <c r="I81" s="70"/>
      <c r="J81" s="70">
        <v>3444</v>
      </c>
      <c r="K81" s="70" t="s">
        <v>532</v>
      </c>
      <c r="L81" s="70"/>
      <c r="M81" s="70">
        <v>3049</v>
      </c>
      <c r="N81" s="70" t="s">
        <v>533</v>
      </c>
      <c r="O81" s="70"/>
      <c r="P81" s="70"/>
      <c r="Q81" s="70"/>
      <c r="R81" s="70"/>
      <c r="S81" s="70">
        <v>3137</v>
      </c>
      <c r="T81" s="70" t="s">
        <v>534</v>
      </c>
      <c r="U81" s="70"/>
      <c r="V81" s="70">
        <v>3188</v>
      </c>
      <c r="W81" s="70" t="s">
        <v>535</v>
      </c>
      <c r="X81" s="70"/>
    </row>
    <row r="82" spans="1:24">
      <c r="A82" s="70">
        <v>3675</v>
      </c>
      <c r="B82" s="70" t="s">
        <v>536</v>
      </c>
      <c r="C82" s="70"/>
      <c r="D82" s="70">
        <v>3088</v>
      </c>
      <c r="E82" s="70" t="s">
        <v>530</v>
      </c>
      <c r="F82" s="70"/>
      <c r="G82" s="70">
        <v>3859</v>
      </c>
      <c r="H82" s="70" t="s">
        <v>538</v>
      </c>
      <c r="I82" s="70"/>
      <c r="J82" s="70">
        <v>3450</v>
      </c>
      <c r="K82" s="70" t="s">
        <v>539</v>
      </c>
      <c r="L82" s="70"/>
      <c r="M82" s="70">
        <v>3055</v>
      </c>
      <c r="N82" s="70" t="s">
        <v>540</v>
      </c>
      <c r="O82" s="70"/>
      <c r="P82" s="70"/>
      <c r="Q82" s="70"/>
      <c r="R82" s="70"/>
      <c r="S82" s="70">
        <v>3138</v>
      </c>
      <c r="T82" s="70" t="s">
        <v>541</v>
      </c>
      <c r="U82" s="70"/>
      <c r="V82" s="70">
        <v>3189</v>
      </c>
      <c r="W82" s="70" t="s">
        <v>542</v>
      </c>
      <c r="X82" s="70"/>
    </row>
    <row r="83" spans="1:24">
      <c r="A83" s="70">
        <v>3677</v>
      </c>
      <c r="B83" s="70" t="s">
        <v>543</v>
      </c>
      <c r="C83" s="70"/>
      <c r="D83" s="70">
        <v>3089</v>
      </c>
      <c r="E83" s="70" t="s">
        <v>537</v>
      </c>
      <c r="F83" s="70"/>
      <c r="G83" s="70">
        <v>3860</v>
      </c>
      <c r="H83" s="70" t="s">
        <v>545</v>
      </c>
      <c r="I83" s="70"/>
      <c r="J83" s="70">
        <v>3451</v>
      </c>
      <c r="K83" s="70" t="s">
        <v>546</v>
      </c>
      <c r="L83" s="70"/>
      <c r="M83" s="70">
        <v>3058</v>
      </c>
      <c r="N83" s="70" t="s">
        <v>547</v>
      </c>
      <c r="O83" s="70"/>
      <c r="P83" s="70"/>
      <c r="Q83" s="70"/>
      <c r="R83" s="70"/>
      <c r="S83" s="70">
        <v>3140</v>
      </c>
      <c r="T83" s="70" t="s">
        <v>548</v>
      </c>
      <c r="U83" s="70"/>
      <c r="V83" s="70">
        <v>3190</v>
      </c>
      <c r="W83" s="70" t="s">
        <v>549</v>
      </c>
      <c r="X83" s="70"/>
    </row>
    <row r="84" spans="1:24">
      <c r="A84" s="70">
        <v>3678</v>
      </c>
      <c r="B84" s="70" t="s">
        <v>550</v>
      </c>
      <c r="C84" s="70"/>
      <c r="D84" s="70">
        <v>3090</v>
      </c>
      <c r="E84" s="70" t="s">
        <v>544</v>
      </c>
      <c r="F84" s="70"/>
      <c r="G84" s="70">
        <v>3862</v>
      </c>
      <c r="H84" s="70" t="s">
        <v>552</v>
      </c>
      <c r="I84" s="70"/>
      <c r="J84" s="70">
        <v>3460</v>
      </c>
      <c r="K84" s="70" t="s">
        <v>553</v>
      </c>
      <c r="L84" s="70"/>
      <c r="M84" s="70">
        <v>3059</v>
      </c>
      <c r="N84" s="70" t="s">
        <v>554</v>
      </c>
      <c r="O84" s="70"/>
      <c r="P84" s="70"/>
      <c r="Q84" s="70"/>
      <c r="R84" s="70"/>
      <c r="S84" s="70">
        <v>3141</v>
      </c>
      <c r="T84" s="70" t="s">
        <v>555</v>
      </c>
      <c r="U84" s="70"/>
      <c r="V84" s="70">
        <v>3191</v>
      </c>
      <c r="W84" s="70" t="s">
        <v>556</v>
      </c>
      <c r="X84" s="70"/>
    </row>
    <row r="85" spans="1:24">
      <c r="A85" s="70">
        <v>3682</v>
      </c>
      <c r="B85" s="70" t="s">
        <v>557</v>
      </c>
      <c r="C85" s="70"/>
      <c r="D85" s="70">
        <v>3091</v>
      </c>
      <c r="E85" s="70" t="s">
        <v>551</v>
      </c>
      <c r="F85" s="70"/>
      <c r="G85" s="70">
        <v>3869</v>
      </c>
      <c r="H85" s="70" t="s">
        <v>559</v>
      </c>
      <c r="I85" s="70"/>
      <c r="J85" s="70">
        <v>3461</v>
      </c>
      <c r="K85" s="70" t="s">
        <v>560</v>
      </c>
      <c r="L85" s="70"/>
      <c r="M85" s="70">
        <v>3060</v>
      </c>
      <c r="N85" s="70" t="s">
        <v>561</v>
      </c>
      <c r="O85" s="70"/>
      <c r="P85" s="70"/>
      <c r="Q85" s="70"/>
      <c r="R85" s="70"/>
      <c r="S85" s="70">
        <v>3142</v>
      </c>
      <c r="T85" s="70" t="s">
        <v>562</v>
      </c>
      <c r="U85" s="70"/>
      <c r="V85" s="70">
        <v>3192</v>
      </c>
      <c r="W85" s="70" t="s">
        <v>563</v>
      </c>
      <c r="X85" s="70"/>
    </row>
    <row r="86" spans="1:24">
      <c r="A86" s="70">
        <v>3683</v>
      </c>
      <c r="B86" s="70" t="s">
        <v>564</v>
      </c>
      <c r="C86" s="70"/>
      <c r="D86" s="70">
        <v>3093</v>
      </c>
      <c r="E86" s="70" t="s">
        <v>558</v>
      </c>
      <c r="F86" s="70"/>
      <c r="G86" s="70">
        <v>3873</v>
      </c>
      <c r="H86" s="70" t="s">
        <v>566</v>
      </c>
      <c r="I86" s="70"/>
      <c r="J86" s="70">
        <v>3462</v>
      </c>
      <c r="K86" s="70" t="s">
        <v>567</v>
      </c>
      <c r="L86" s="70"/>
      <c r="M86" s="70">
        <v>3061</v>
      </c>
      <c r="N86" s="70" t="s">
        <v>568</v>
      </c>
      <c r="O86" s="70"/>
      <c r="P86" s="70"/>
      <c r="Q86" s="70"/>
      <c r="R86" s="70"/>
      <c r="S86" s="70">
        <v>3143</v>
      </c>
      <c r="T86" s="70" t="s">
        <v>569</v>
      </c>
      <c r="U86" s="70"/>
      <c r="V86" s="70">
        <v>3193</v>
      </c>
      <c r="W86" s="70" t="s">
        <v>570</v>
      </c>
      <c r="X86" s="70"/>
    </row>
    <row r="87" spans="1:24">
      <c r="A87" s="70">
        <v>3688</v>
      </c>
      <c r="B87" s="70" t="s">
        <v>571</v>
      </c>
      <c r="C87" s="70"/>
      <c r="D87" s="70">
        <v>3094</v>
      </c>
      <c r="E87" s="70" t="s">
        <v>565</v>
      </c>
      <c r="F87" s="70"/>
      <c r="G87" s="70">
        <v>3910</v>
      </c>
      <c r="H87" s="70" t="s">
        <v>332</v>
      </c>
      <c r="I87" s="70"/>
      <c r="J87" s="70">
        <v>3464</v>
      </c>
      <c r="K87" s="70" t="s">
        <v>572</v>
      </c>
      <c r="L87" s="70"/>
      <c r="M87" s="70">
        <v>3062</v>
      </c>
      <c r="N87" s="70" t="s">
        <v>573</v>
      </c>
      <c r="O87" s="70"/>
      <c r="P87" s="70"/>
      <c r="Q87" s="70"/>
      <c r="R87" s="70"/>
      <c r="S87" s="70">
        <v>3144</v>
      </c>
      <c r="T87" s="70" t="s">
        <v>335</v>
      </c>
      <c r="U87" s="70"/>
      <c r="V87" s="70">
        <v>3194</v>
      </c>
      <c r="W87" s="70" t="s">
        <v>336</v>
      </c>
      <c r="X87" s="70"/>
    </row>
    <row r="88" spans="1:24">
      <c r="A88" s="70">
        <v>3690</v>
      </c>
      <c r="B88" s="70" t="s">
        <v>337</v>
      </c>
      <c r="C88" s="70"/>
      <c r="D88" s="70">
        <v>3095</v>
      </c>
      <c r="E88" s="70" t="s">
        <v>331</v>
      </c>
      <c r="F88" s="70"/>
      <c r="G88" s="70">
        <v>3911</v>
      </c>
      <c r="H88" s="70" t="s">
        <v>339</v>
      </c>
      <c r="I88" s="70"/>
      <c r="J88" s="70">
        <v>3465</v>
      </c>
      <c r="K88" s="70" t="s">
        <v>340</v>
      </c>
      <c r="L88" s="70"/>
      <c r="M88" s="70">
        <v>3063</v>
      </c>
      <c r="N88" s="70" t="s">
        <v>341</v>
      </c>
      <c r="O88" s="70"/>
      <c r="P88" s="70"/>
      <c r="Q88" s="70"/>
      <c r="R88" s="70"/>
      <c r="S88" s="70">
        <v>3145</v>
      </c>
      <c r="T88" s="70" t="s">
        <v>342</v>
      </c>
      <c r="U88" s="70"/>
      <c r="V88" s="70">
        <v>3195</v>
      </c>
      <c r="W88" s="70" t="s">
        <v>343</v>
      </c>
      <c r="X88" s="70"/>
    </row>
    <row r="89" spans="1:24">
      <c r="A89" s="70">
        <v>3691</v>
      </c>
      <c r="B89" s="70" t="s">
        <v>344</v>
      </c>
      <c r="C89" s="70"/>
      <c r="D89" s="70">
        <v>3096</v>
      </c>
      <c r="E89" s="70" t="s">
        <v>338</v>
      </c>
      <c r="F89" s="70"/>
      <c r="G89" s="70">
        <v>3912</v>
      </c>
      <c r="H89" s="70" t="s">
        <v>346</v>
      </c>
      <c r="I89" s="70"/>
      <c r="J89" s="70">
        <v>3550</v>
      </c>
      <c r="K89" s="70" t="s">
        <v>347</v>
      </c>
      <c r="L89" s="70"/>
      <c r="M89" s="70">
        <v>3064</v>
      </c>
      <c r="N89" s="70" t="s">
        <v>348</v>
      </c>
      <c r="O89" s="70"/>
      <c r="P89" s="70"/>
      <c r="Q89" s="70"/>
      <c r="R89" s="70"/>
      <c r="S89" s="70">
        <v>3146</v>
      </c>
      <c r="T89" s="70" t="s">
        <v>175</v>
      </c>
      <c r="U89" s="70"/>
      <c r="V89" s="70">
        <v>3196</v>
      </c>
      <c r="W89" s="70" t="s">
        <v>349</v>
      </c>
      <c r="X89" s="70"/>
    </row>
    <row r="90" spans="1:24">
      <c r="A90" s="70">
        <v>3694</v>
      </c>
      <c r="B90" s="70" t="s">
        <v>350</v>
      </c>
      <c r="C90" s="70"/>
      <c r="D90" s="70">
        <v>3097</v>
      </c>
      <c r="E90" s="70" t="s">
        <v>345</v>
      </c>
      <c r="F90" s="70"/>
      <c r="G90" s="70">
        <v>3913</v>
      </c>
      <c r="H90" s="70" t="s">
        <v>352</v>
      </c>
      <c r="I90" s="70"/>
      <c r="J90" s="70">
        <v>3551</v>
      </c>
      <c r="K90" s="70" t="s">
        <v>353</v>
      </c>
      <c r="L90" s="70"/>
      <c r="M90" s="70">
        <v>3428</v>
      </c>
      <c r="N90" s="70" t="s">
        <v>354</v>
      </c>
      <c r="O90" s="70"/>
      <c r="P90" s="70"/>
      <c r="Q90" s="70"/>
      <c r="R90" s="70"/>
      <c r="S90" s="70">
        <v>3147</v>
      </c>
      <c r="T90" s="70" t="s">
        <v>355</v>
      </c>
      <c r="U90" s="70"/>
      <c r="V90" s="70">
        <v>3197</v>
      </c>
      <c r="W90" s="70" t="s">
        <v>356</v>
      </c>
      <c r="X90" s="70"/>
    </row>
    <row r="91" spans="1:24">
      <c r="A91" s="70">
        <v>3749</v>
      </c>
      <c r="B91" s="70" t="s">
        <v>357</v>
      </c>
      <c r="C91" s="70"/>
      <c r="D91" s="70">
        <v>3099</v>
      </c>
      <c r="E91" s="70" t="s">
        <v>351</v>
      </c>
      <c r="F91" s="70"/>
      <c r="G91" s="70">
        <v>3915</v>
      </c>
      <c r="H91" s="70" t="s">
        <v>359</v>
      </c>
      <c r="I91" s="70"/>
      <c r="J91" s="70">
        <v>3555</v>
      </c>
      <c r="K91" s="70" t="s">
        <v>360</v>
      </c>
      <c r="L91" s="70"/>
      <c r="M91" s="68"/>
      <c r="N91" s="68"/>
      <c r="O91" s="70"/>
      <c r="P91" s="70"/>
      <c r="Q91" s="70"/>
      <c r="R91" s="70"/>
      <c r="S91" s="70">
        <v>3148</v>
      </c>
      <c r="T91" s="70" t="s">
        <v>361</v>
      </c>
      <c r="U91" s="70"/>
      <c r="V91" s="70">
        <v>3202</v>
      </c>
      <c r="W91" s="70" t="s">
        <v>362</v>
      </c>
      <c r="X91" s="70"/>
    </row>
    <row r="92" spans="1:24">
      <c r="A92" s="70">
        <v>3753</v>
      </c>
      <c r="B92" s="70" t="s">
        <v>363</v>
      </c>
      <c r="C92" s="70"/>
      <c r="D92" s="70">
        <v>3121</v>
      </c>
      <c r="E92" s="70" t="s">
        <v>358</v>
      </c>
      <c r="F92" s="70"/>
      <c r="G92" s="70">
        <v>3916</v>
      </c>
      <c r="H92" s="70" t="s">
        <v>365</v>
      </c>
      <c r="I92" s="70"/>
      <c r="J92" s="70">
        <v>3556</v>
      </c>
      <c r="K92" s="70" t="s">
        <v>366</v>
      </c>
      <c r="L92" s="70"/>
      <c r="M92" s="68"/>
      <c r="N92" s="68"/>
      <c r="O92" s="70"/>
      <c r="P92" s="70"/>
      <c r="Q92" s="70"/>
      <c r="R92" s="70"/>
      <c r="S92" s="70">
        <v>3149</v>
      </c>
      <c r="T92" s="70" t="s">
        <v>367</v>
      </c>
      <c r="U92" s="70"/>
      <c r="V92" s="70">
        <v>3204</v>
      </c>
      <c r="W92" s="70" t="s">
        <v>368</v>
      </c>
      <c r="X92" s="70"/>
    </row>
    <row r="93" spans="1:24">
      <c r="A93" s="70">
        <v>3756</v>
      </c>
      <c r="B93" s="70" t="s">
        <v>369</v>
      </c>
      <c r="C93" s="70"/>
      <c r="D93" s="70">
        <v>3201</v>
      </c>
      <c r="E93" s="70" t="s">
        <v>364</v>
      </c>
      <c r="F93" s="70"/>
      <c r="G93" s="70">
        <v>3918</v>
      </c>
      <c r="H93" s="70" t="s">
        <v>371</v>
      </c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>
        <v>3151</v>
      </c>
      <c r="T93" s="70" t="s">
        <v>372</v>
      </c>
      <c r="U93" s="70"/>
      <c r="V93" s="70">
        <v>3205</v>
      </c>
      <c r="W93" s="70" t="s">
        <v>373</v>
      </c>
      <c r="X93" s="70"/>
    </row>
    <row r="94" spans="1:24">
      <c r="A94" s="70">
        <v>3758</v>
      </c>
      <c r="B94" s="70" t="s">
        <v>374</v>
      </c>
      <c r="C94" s="70"/>
      <c r="D94" s="70">
        <v>3750</v>
      </c>
      <c r="E94" s="70" t="s">
        <v>370</v>
      </c>
      <c r="F94" s="70"/>
      <c r="G94" s="70">
        <v>3919</v>
      </c>
      <c r="H94" s="70" t="s">
        <v>376</v>
      </c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>
        <v>3153</v>
      </c>
      <c r="T94" s="70" t="s">
        <v>377</v>
      </c>
      <c r="U94" s="70"/>
      <c r="V94" s="70">
        <v>3206</v>
      </c>
      <c r="W94" s="70" t="s">
        <v>378</v>
      </c>
      <c r="X94" s="70"/>
    </row>
    <row r="95" spans="1:24">
      <c r="A95" s="70">
        <v>3764</v>
      </c>
      <c r="B95" s="70" t="s">
        <v>379</v>
      </c>
      <c r="C95" s="70"/>
      <c r="D95" s="70">
        <v>3752</v>
      </c>
      <c r="E95" s="70" t="s">
        <v>375</v>
      </c>
      <c r="F95" s="70"/>
      <c r="G95" s="70">
        <v>3921</v>
      </c>
      <c r="H95" s="70" t="s">
        <v>381</v>
      </c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>
        <v>3154</v>
      </c>
      <c r="T95" s="70" t="s">
        <v>382</v>
      </c>
      <c r="U95" s="70"/>
      <c r="V95" s="70">
        <v>3207</v>
      </c>
      <c r="W95" s="70" t="s">
        <v>383</v>
      </c>
      <c r="X95" s="70"/>
    </row>
    <row r="96" spans="1:24">
      <c r="A96" s="70"/>
      <c r="B96" s="70"/>
      <c r="C96" s="70"/>
      <c r="D96" s="70">
        <v>3754</v>
      </c>
      <c r="E96" s="70" t="s">
        <v>380</v>
      </c>
      <c r="F96" s="70"/>
      <c r="G96" s="70">
        <v>3926</v>
      </c>
      <c r="H96" s="70" t="s">
        <v>385</v>
      </c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>
        <v>3155</v>
      </c>
      <c r="T96" s="70" t="s">
        <v>386</v>
      </c>
      <c r="U96" s="70"/>
      <c r="V96" s="70">
        <v>3775</v>
      </c>
      <c r="W96" s="70" t="s">
        <v>387</v>
      </c>
      <c r="X96" s="70"/>
    </row>
    <row r="97" spans="1:24">
      <c r="A97" s="70"/>
      <c r="B97" s="70"/>
      <c r="C97" s="70"/>
      <c r="D97" s="70">
        <v>3759</v>
      </c>
      <c r="E97" s="70" t="s">
        <v>384</v>
      </c>
      <c r="F97" s="70"/>
      <c r="G97" s="70">
        <v>3927</v>
      </c>
      <c r="H97" s="70" t="s">
        <v>389</v>
      </c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>
        <v>3159</v>
      </c>
      <c r="T97" s="70" t="s">
        <v>390</v>
      </c>
      <c r="U97" s="70"/>
      <c r="V97" s="70">
        <v>3786</v>
      </c>
      <c r="W97" s="70" t="s">
        <v>391</v>
      </c>
      <c r="X97" s="70"/>
    </row>
    <row r="98" spans="1:24">
      <c r="A98" s="70"/>
      <c r="B98" s="70"/>
      <c r="C98" s="70"/>
      <c r="D98" s="70">
        <v>3770</v>
      </c>
      <c r="E98" s="70" t="s">
        <v>388</v>
      </c>
      <c r="F98" s="70"/>
      <c r="G98" s="70">
        <v>3928</v>
      </c>
      <c r="H98" s="70" t="s">
        <v>455</v>
      </c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>
        <v>3175</v>
      </c>
      <c r="T98" s="70" t="s">
        <v>456</v>
      </c>
      <c r="U98" s="70"/>
      <c r="V98" s="70">
        <v>3797</v>
      </c>
      <c r="W98" s="70" t="s">
        <v>459</v>
      </c>
      <c r="X98" s="70"/>
    </row>
    <row r="99" spans="1:24">
      <c r="A99" s="70"/>
      <c r="B99" s="70"/>
      <c r="C99" s="70"/>
      <c r="D99" s="68"/>
      <c r="E99" s="70" t="s">
        <v>392</v>
      </c>
      <c r="F99" s="70"/>
      <c r="G99" s="70">
        <v>3929</v>
      </c>
      <c r="H99" s="70" t="s">
        <v>460</v>
      </c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>
        <v>3181</v>
      </c>
      <c r="T99" s="70" t="s">
        <v>234</v>
      </c>
      <c r="U99" s="70"/>
      <c r="V99" s="70">
        <v>3799</v>
      </c>
      <c r="W99" s="70" t="s">
        <v>461</v>
      </c>
      <c r="X99" s="70"/>
    </row>
    <row r="100" spans="1:24">
      <c r="A100" s="70"/>
      <c r="B100" s="70"/>
      <c r="C100" s="70"/>
      <c r="D100" s="68"/>
      <c r="E100" s="68"/>
      <c r="F100" s="70"/>
      <c r="G100" s="70">
        <v>3930</v>
      </c>
      <c r="H100" s="70" t="s">
        <v>462</v>
      </c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>
        <v>3201</v>
      </c>
      <c r="T100" s="70" t="s">
        <v>463</v>
      </c>
      <c r="U100" s="70"/>
      <c r="V100" s="70">
        <v>3802</v>
      </c>
      <c r="W100" s="70" t="s">
        <v>464</v>
      </c>
      <c r="X100" s="70"/>
    </row>
    <row r="101" spans="1:24">
      <c r="A101" s="70"/>
      <c r="B101" s="70"/>
      <c r="C101" s="70"/>
      <c r="D101" s="70"/>
      <c r="E101" s="68"/>
      <c r="F101" s="70"/>
      <c r="G101" s="70">
        <v>3931</v>
      </c>
      <c r="H101" s="70" t="s">
        <v>465</v>
      </c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>
        <v>3765</v>
      </c>
      <c r="T101" s="70" t="s">
        <v>370</v>
      </c>
      <c r="U101" s="70"/>
      <c r="V101" s="68"/>
      <c r="W101" s="68"/>
      <c r="X101" s="70"/>
    </row>
    <row r="102" spans="1:24">
      <c r="A102" s="70"/>
      <c r="B102" s="70"/>
      <c r="C102" s="70"/>
      <c r="D102" s="70"/>
      <c r="E102" s="70"/>
      <c r="F102" s="70"/>
      <c r="G102" s="70">
        <v>3933</v>
      </c>
      <c r="H102" s="70" t="s">
        <v>466</v>
      </c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>
        <v>3766</v>
      </c>
      <c r="T102" s="70" t="s">
        <v>467</v>
      </c>
      <c r="U102" s="70"/>
      <c r="V102" s="68"/>
      <c r="W102" s="68"/>
      <c r="X102" s="70"/>
    </row>
    <row r="103" spans="1:24">
      <c r="A103" s="70"/>
      <c r="B103" s="70"/>
      <c r="C103" s="70"/>
      <c r="D103" s="70"/>
      <c r="E103" s="70"/>
      <c r="F103" s="70"/>
      <c r="G103" s="70">
        <v>3934</v>
      </c>
      <c r="H103" s="70" t="s">
        <v>468</v>
      </c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>
        <v>3767</v>
      </c>
      <c r="T103" s="70" t="s">
        <v>469</v>
      </c>
      <c r="U103" s="70"/>
      <c r="V103" s="70"/>
      <c r="W103" s="70"/>
      <c r="X103" s="70"/>
    </row>
    <row r="104" spans="1:24">
      <c r="A104" s="70"/>
      <c r="B104" s="70"/>
      <c r="C104" s="70"/>
      <c r="D104" s="70"/>
      <c r="E104" s="70"/>
      <c r="F104" s="70"/>
      <c r="G104" s="70">
        <v>3936</v>
      </c>
      <c r="H104" s="70" t="s">
        <v>470</v>
      </c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>
        <v>3770</v>
      </c>
      <c r="T104" s="70" t="s">
        <v>471</v>
      </c>
      <c r="U104" s="70"/>
      <c r="V104" s="70"/>
      <c r="W104" s="70"/>
      <c r="X104" s="70"/>
    </row>
    <row r="105" spans="1:24">
      <c r="A105" s="70"/>
      <c r="B105" s="70"/>
      <c r="C105" s="70"/>
      <c r="D105" s="70"/>
      <c r="E105" s="70"/>
      <c r="F105" s="70"/>
      <c r="G105" s="70">
        <v>3937</v>
      </c>
      <c r="H105" s="70" t="s">
        <v>472</v>
      </c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>
        <v>3781</v>
      </c>
      <c r="T105" s="70" t="s">
        <v>392</v>
      </c>
      <c r="U105" s="70"/>
      <c r="V105" s="70"/>
      <c r="W105" s="70"/>
      <c r="X105" s="70"/>
    </row>
    <row r="106" spans="1:24">
      <c r="A106" s="70"/>
      <c r="B106" s="70"/>
      <c r="C106" s="70"/>
      <c r="D106" s="70"/>
      <c r="E106" s="70"/>
      <c r="F106" s="70"/>
      <c r="G106" s="70">
        <v>3938</v>
      </c>
      <c r="H106" s="70" t="s">
        <v>473</v>
      </c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>
        <v>3782</v>
      </c>
      <c r="T106" s="70" t="s">
        <v>474</v>
      </c>
      <c r="U106" s="70"/>
      <c r="V106" s="70"/>
      <c r="W106" s="70"/>
      <c r="X106" s="70"/>
    </row>
    <row r="107" spans="1:24">
      <c r="A107" s="70"/>
      <c r="B107" s="70"/>
      <c r="C107" s="70"/>
      <c r="D107" s="70"/>
      <c r="E107" s="70"/>
      <c r="F107" s="70"/>
      <c r="G107" s="70">
        <v>3939</v>
      </c>
      <c r="H107" s="70" t="s">
        <v>475</v>
      </c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>
        <v>3783</v>
      </c>
      <c r="T107" s="70" t="s">
        <v>476</v>
      </c>
      <c r="U107" s="70"/>
      <c r="V107" s="70"/>
      <c r="W107" s="70"/>
      <c r="X107" s="70"/>
    </row>
    <row r="108" spans="1:24">
      <c r="A108" s="70"/>
      <c r="B108" s="70"/>
      <c r="C108" s="70"/>
      <c r="D108" s="70"/>
      <c r="E108" s="70"/>
      <c r="F108" s="70"/>
      <c r="G108" s="70">
        <v>3940</v>
      </c>
      <c r="H108" s="70" t="s">
        <v>477</v>
      </c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>
        <v>3787</v>
      </c>
      <c r="T108" s="70" t="s">
        <v>478</v>
      </c>
      <c r="U108" s="70"/>
      <c r="V108" s="70"/>
      <c r="W108" s="70"/>
      <c r="X108" s="70"/>
    </row>
    <row r="109" spans="1:24">
      <c r="A109" s="70"/>
      <c r="B109" s="70"/>
      <c r="C109" s="70"/>
      <c r="D109" s="70"/>
      <c r="E109" s="70"/>
      <c r="F109" s="70"/>
      <c r="G109" s="70">
        <v>3941</v>
      </c>
      <c r="H109" s="70" t="s">
        <v>479</v>
      </c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>
        <v>3788</v>
      </c>
      <c r="T109" s="70" t="s">
        <v>480</v>
      </c>
      <c r="U109" s="70"/>
      <c r="V109" s="70"/>
      <c r="W109" s="70"/>
      <c r="X109" s="70"/>
    </row>
    <row r="110" spans="1:24">
      <c r="A110" s="70"/>
      <c r="B110" s="70"/>
      <c r="C110" s="70"/>
      <c r="D110" s="70"/>
      <c r="E110" s="70"/>
      <c r="F110" s="70"/>
      <c r="G110" s="70">
        <v>3942</v>
      </c>
      <c r="H110" s="70" t="s">
        <v>481</v>
      </c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>
        <v>3789</v>
      </c>
      <c r="T110" s="70" t="s">
        <v>482</v>
      </c>
      <c r="U110" s="70"/>
      <c r="V110" s="70"/>
      <c r="W110" s="70"/>
      <c r="X110" s="70"/>
    </row>
    <row r="111" spans="1:24">
      <c r="A111" s="70"/>
      <c r="B111" s="70"/>
      <c r="C111" s="70"/>
      <c r="D111" s="70"/>
      <c r="E111" s="70"/>
      <c r="F111" s="70"/>
      <c r="G111" s="70">
        <v>3943</v>
      </c>
      <c r="H111" s="70" t="s">
        <v>483</v>
      </c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>
        <v>3791</v>
      </c>
      <c r="T111" s="70" t="s">
        <v>484</v>
      </c>
      <c r="U111" s="70"/>
      <c r="V111" s="70"/>
      <c r="W111" s="70"/>
      <c r="X111" s="70"/>
    </row>
    <row r="112" spans="1:24">
      <c r="A112" s="70"/>
      <c r="B112" s="70"/>
      <c r="C112" s="70"/>
      <c r="D112" s="70"/>
      <c r="E112" s="70"/>
      <c r="F112" s="70"/>
      <c r="G112" s="70">
        <v>3944</v>
      </c>
      <c r="H112" s="70" t="s">
        <v>485</v>
      </c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>
        <v>3792</v>
      </c>
      <c r="T112" s="70" t="s">
        <v>486</v>
      </c>
      <c r="U112" s="70"/>
      <c r="V112" s="70"/>
      <c r="W112" s="70"/>
      <c r="X112" s="70"/>
    </row>
    <row r="113" spans="1:24">
      <c r="A113" s="70"/>
      <c r="B113" s="70"/>
      <c r="C113" s="70"/>
      <c r="D113" s="70"/>
      <c r="E113" s="70"/>
      <c r="F113" s="70"/>
      <c r="G113" s="70">
        <v>3975</v>
      </c>
      <c r="H113" s="70" t="s">
        <v>487</v>
      </c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>
        <v>3793</v>
      </c>
      <c r="T113" s="70" t="s">
        <v>488</v>
      </c>
      <c r="U113" s="70"/>
      <c r="V113" s="70"/>
      <c r="W113" s="70"/>
      <c r="X113" s="70"/>
    </row>
    <row r="114" spans="1:24">
      <c r="A114" s="70"/>
      <c r="B114" s="70"/>
      <c r="C114" s="70"/>
      <c r="D114" s="70"/>
      <c r="E114" s="70"/>
      <c r="F114" s="70"/>
      <c r="G114" s="70">
        <v>3976</v>
      </c>
      <c r="H114" s="70" t="s">
        <v>489</v>
      </c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>
        <v>3795</v>
      </c>
      <c r="T114" s="70" t="s">
        <v>490</v>
      </c>
      <c r="U114" s="70"/>
      <c r="V114" s="70"/>
      <c r="W114" s="70"/>
      <c r="X114" s="70"/>
    </row>
    <row r="115" spans="1:24">
      <c r="A115" s="70"/>
      <c r="B115" s="70"/>
      <c r="C115" s="70"/>
      <c r="D115" s="70"/>
      <c r="E115" s="70"/>
      <c r="F115" s="70"/>
      <c r="G115" s="70">
        <v>3977</v>
      </c>
      <c r="H115" s="70" t="s">
        <v>491</v>
      </c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>
        <v>3796</v>
      </c>
      <c r="T115" s="70" t="s">
        <v>492</v>
      </c>
      <c r="U115" s="70"/>
      <c r="V115" s="70"/>
      <c r="W115" s="70"/>
      <c r="X115" s="70"/>
    </row>
    <row r="116" spans="1:24">
      <c r="A116" s="70"/>
      <c r="B116" s="70"/>
      <c r="C116" s="70"/>
      <c r="D116" s="70"/>
      <c r="E116" s="70"/>
      <c r="F116" s="70"/>
      <c r="G116" s="70">
        <v>3978</v>
      </c>
      <c r="H116" s="70" t="s">
        <v>493</v>
      </c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>
        <v>3804</v>
      </c>
      <c r="T116" s="70" t="s">
        <v>494</v>
      </c>
      <c r="U116" s="70"/>
      <c r="V116" s="70"/>
      <c r="W116" s="70"/>
      <c r="X116" s="70"/>
    </row>
    <row r="117" spans="1:24">
      <c r="A117" s="70"/>
      <c r="B117" s="70"/>
      <c r="C117" s="70"/>
      <c r="D117" s="70"/>
      <c r="E117" s="70"/>
      <c r="F117" s="70"/>
      <c r="G117" s="70">
        <v>3980</v>
      </c>
      <c r="H117" s="70" t="s">
        <v>495</v>
      </c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68"/>
      <c r="T117" s="70" t="s">
        <v>186</v>
      </c>
      <c r="U117" s="70"/>
      <c r="V117" s="70"/>
      <c r="W117" s="70"/>
      <c r="X117" s="70"/>
    </row>
    <row r="118" spans="1:24">
      <c r="A118" s="70"/>
      <c r="B118" s="70"/>
      <c r="C118" s="70"/>
      <c r="D118" s="70"/>
      <c r="E118" s="70"/>
      <c r="F118" s="70"/>
      <c r="G118" s="70">
        <v>3981</v>
      </c>
      <c r="H118" s="70" t="s">
        <v>496</v>
      </c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68"/>
      <c r="T118" s="68"/>
      <c r="U118" s="70"/>
      <c r="V118" s="70"/>
      <c r="W118" s="70"/>
      <c r="X118" s="70"/>
    </row>
    <row r="119" spans="1:24">
      <c r="A119" s="70"/>
      <c r="B119" s="70"/>
      <c r="C119" s="70"/>
      <c r="D119" s="70"/>
      <c r="E119" s="70"/>
      <c r="F119" s="70"/>
      <c r="G119" s="70">
        <v>3984</v>
      </c>
      <c r="H119" s="70" t="s">
        <v>497</v>
      </c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68"/>
      <c r="U119" s="70"/>
      <c r="V119" s="70"/>
      <c r="W119" s="70"/>
      <c r="X119" s="70"/>
    </row>
    <row r="120" spans="1:24">
      <c r="A120" s="70"/>
      <c r="B120" s="70"/>
      <c r="C120" s="70"/>
      <c r="D120" s="70"/>
      <c r="E120" s="70"/>
      <c r="F120" s="70"/>
      <c r="G120" s="70">
        <v>3987</v>
      </c>
      <c r="H120" s="70" t="s">
        <v>498</v>
      </c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1:24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</row>
    <row r="122" spans="1:24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</row>
    <row r="123" spans="1:24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</row>
    <row r="124" spans="1:24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</row>
    <row r="125" spans="1:24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</row>
    <row r="126" spans="1:24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68"/>
      <c r="T126" s="70"/>
      <c r="U126" s="70"/>
      <c r="V126" s="70"/>
      <c r="W126" s="70"/>
      <c r="X126" s="70"/>
    </row>
    <row r="127" spans="1:24">
      <c r="A127" s="68"/>
      <c r="B127" s="68"/>
      <c r="C127" s="68"/>
      <c r="D127" s="68"/>
      <c r="E127" s="70"/>
      <c r="F127" s="70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</row>
    <row r="128" spans="1:24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</row>
    <row r="129" spans="1:24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</row>
    <row r="130" spans="1:24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</row>
    <row r="131" spans="1:24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</row>
    <row r="132" spans="1:24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</row>
    <row r="133" spans="1:24">
      <c r="E133" s="68"/>
      <c r="F133" s="68"/>
    </row>
  </sheetData>
  <sheetProtection algorithmName="SHA-512" hashValue="qjEPBIqpZPz9hs5jIu+MeCBWkC80MkzrfR26bPyOATqsx+H0dyigmDUIcGndUrD+6QOh6a1+hgUwqcmA6RG1tA==" saltValue="IXt+7tKN71JoKqZZ0Ulsjg==" spinCount="100000" sheet="1" objects="1" scenarios="1"/>
  <sortState xmlns:xlrd2="http://schemas.microsoft.com/office/spreadsheetml/2017/richdata2" ref="B31:B39">
    <sortCondition ref="B30:B39"/>
  </sortState>
  <phoneticPr fontId="3" type="noConversion"/>
  <pageMargins left="0.75" right="0.75" top="1" bottom="1" header="0.5" footer="0.5"/>
  <pageSetup paperSize="10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51658-0A7D-804D-85DE-CDB6A9FD3C5D}">
  <sheetPr codeName="Sheet5">
    <tabColor theme="9"/>
  </sheetPr>
  <dimension ref="A1:EJ124"/>
  <sheetViews>
    <sheetView zoomScaleNormal="100" workbookViewId="0">
      <selection activeCell="C5" sqref="C5"/>
    </sheetView>
  </sheetViews>
  <sheetFormatPr baseColWidth="10" defaultRowHeight="14"/>
  <cols>
    <col min="1" max="1" width="17.5" style="168" customWidth="1"/>
    <col min="2" max="2" width="20.33203125" style="168" customWidth="1"/>
    <col min="3" max="3" width="23.5" style="168" customWidth="1"/>
    <col min="4" max="19" width="12.1640625" style="168" customWidth="1"/>
    <col min="20" max="21" width="12.1640625" style="168" hidden="1" customWidth="1"/>
    <col min="22" max="35" width="12.1640625" style="168" customWidth="1"/>
    <col min="36" max="16384" width="10.83203125" style="168"/>
  </cols>
  <sheetData>
    <row r="1" spans="1:140">
      <c r="A1" s="168" t="s">
        <v>35</v>
      </c>
    </row>
    <row r="2" spans="1:140">
      <c r="A2" s="169" t="s">
        <v>99</v>
      </c>
    </row>
    <row r="3" spans="1:140" ht="15" thickBot="1">
      <c r="B3" s="170"/>
      <c r="H3" s="170"/>
    </row>
    <row r="4" spans="1:140">
      <c r="A4" s="104" t="s">
        <v>100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6"/>
    </row>
    <row r="5" spans="1:140">
      <c r="A5" s="107" t="s">
        <v>761</v>
      </c>
      <c r="B5" s="108"/>
      <c r="C5" s="117">
        <v>100000</v>
      </c>
      <c r="D5" s="109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10"/>
    </row>
    <row r="6" spans="1:140">
      <c r="A6" s="41" t="s">
        <v>108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10"/>
    </row>
    <row r="7" spans="1:140" ht="75">
      <c r="A7" s="175" t="s">
        <v>57</v>
      </c>
      <c r="B7" s="176" t="s">
        <v>126</v>
      </c>
      <c r="C7" s="176" t="s">
        <v>127</v>
      </c>
      <c r="D7" s="177" t="s">
        <v>40</v>
      </c>
      <c r="E7" s="177" t="s">
        <v>109</v>
      </c>
      <c r="F7" s="178" t="s">
        <v>53</v>
      </c>
      <c r="G7" s="177" t="s">
        <v>88</v>
      </c>
      <c r="H7" s="177" t="s">
        <v>89</v>
      </c>
      <c r="I7" s="177" t="s">
        <v>90</v>
      </c>
      <c r="J7" s="177" t="s">
        <v>128</v>
      </c>
      <c r="K7" s="177" t="s">
        <v>36</v>
      </c>
      <c r="L7" s="177" t="s">
        <v>37</v>
      </c>
      <c r="M7" s="177" t="s">
        <v>38</v>
      </c>
      <c r="N7" s="177" t="s">
        <v>39</v>
      </c>
      <c r="O7" s="179" t="s">
        <v>102</v>
      </c>
      <c r="P7" s="180" t="s">
        <v>87</v>
      </c>
      <c r="Q7" s="180" t="s">
        <v>48</v>
      </c>
      <c r="R7" s="180" t="s">
        <v>47</v>
      </c>
      <c r="S7" s="180" t="s">
        <v>130</v>
      </c>
      <c r="T7" s="181" t="s">
        <v>131</v>
      </c>
      <c r="U7" s="181" t="s">
        <v>75</v>
      </c>
      <c r="V7" s="182" t="s">
        <v>142</v>
      </c>
      <c r="W7" s="182" t="s">
        <v>2</v>
      </c>
      <c r="X7" s="183" t="s">
        <v>6</v>
      </c>
      <c r="Y7" s="184" t="s">
        <v>77</v>
      </c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</row>
    <row r="8" spans="1:140" ht="17" customHeight="1">
      <c r="A8" s="541" t="str">
        <f>'Vic Apr 2018'!D2</f>
        <v>Multinet 1</v>
      </c>
      <c r="B8" s="116" t="str">
        <f>'Vic Apr 2018'!F2</f>
        <v>AGL</v>
      </c>
      <c r="C8" s="116" t="str">
        <f>'Vic Apr 2018'!G2</f>
        <v>Business Savers</v>
      </c>
      <c r="D8" s="190">
        <f>365*'Vic Apr 2018'!H2/100</f>
        <v>412.45</v>
      </c>
      <c r="E8" s="191">
        <f>IF($C$5*'Vic Apr 2018'!AK2/'Vic Apr 2018'!AI2&gt;='Vic Apr 2018'!J2,('Vic Apr 2018'!J2*'Vic Apr 2018'!O2/100)*'Vic Apr 2018'!AI2,($C$5*'Vic Apr 2018'!AK2/'Vic Apr 2018'!AI2*'Vic Apr 2018'!O2/100)*'Vic Apr 2018'!AI2)</f>
        <v>981.00000000000023</v>
      </c>
      <c r="F8" s="192">
        <f>IF($C$5*'Vic Apr 2018'!AK2/'Vic Apr 2018'!AI2&lt;'Vic Apr 2018'!J2,0,IF($C$5*'Vic Apr 2018'!AK2/'Vic Apr 2018'!AI2&lt;='Vic Apr 2018'!K2,($C$5*'Vic Apr 2018'!AK2/'Vic Apr 2018'!AI2-'Vic Apr 2018'!J2)*('Vic Apr 2018'!P2/100)*'Vic Apr 2018'!AI2,('Vic Apr 2018'!K2-'Vic Apr 2018'!J2)*('Vic Apr 2018'!P2/100)*'Vic Apr 2018'!AI2))</f>
        <v>85.500000000000057</v>
      </c>
      <c r="G8" s="190">
        <f>IF($C$5*'Vic Apr 2018'!AK2/'Vic Apr 2018'!AI2&lt;'Vic Apr 2018'!K2,0,IF($C$5*'Vic Apr 2018'!AK2/'Vic Apr 2018'!AI2&lt;='Vic Apr 2018'!L2,($C$5*'Vic Apr 2018'!AK2/'Vic Apr 2018'!AI2-'Vic Apr 2018'!K2)*('Vic Apr 2018'!Q2/100)*'Vic Apr 2018'!AI2,('Vic Apr 2018'!L2-'Vic Apr 2018'!K2)*('Vic Apr 2018'!Q2/100)*'Vic Apr 2018'!AI2))</f>
        <v>0</v>
      </c>
      <c r="H8" s="191">
        <f>IF($C$5*'Vic Apr 2018'!AK2/'Vic Apr 2018'!AI2&lt;'Vic Apr 2018'!L2,0,IF($C$5*'Vic Apr 2018'!AK2/'Vic Apr 2018'!AI2&lt;='Vic Apr 2018'!M2,($C$5*'Vic Apr 2018'!AK2/'Vic Apr 2018'!AI2-'Vic Apr 2018'!L2)*('Vic Apr 2018'!R2/100)*'Vic Apr 2018'!AI2,('Vic Apr 2018'!M2-'Vic Apr 2018'!L2)*('Vic Apr 2018'!R2/100)*'Vic Apr 2018'!AI2))</f>
        <v>0</v>
      </c>
      <c r="I8" s="190">
        <f>IF(($C$5*'Vic Apr 2018'!AK2/'Vic Apr 2018'!AI2&gt;'Vic Apr 2018'!M2),($C$5*'Vic Apr 2018'!AK2/'Vic Apr 2018'!AI2-'Vic Apr 2018'!M2)*'Vic Apr 2018'!S2/100*'Vic Apr 2018'!AI2,0)</f>
        <v>0</v>
      </c>
      <c r="J8" s="190">
        <f>IF($C$5*'Vic Apr 2018'!AL2/'Vic Apr 2018'!AJ2&gt;='Vic Apr 2018'!J2,('Vic Apr 2018'!J2*'Vic Apr 2018'!U2/100)*'Vic Apr 2018'!AJ2,($C$5*'Vic Apr 2018'!AL2/'Vic Apr 2018'!AJ2*'Vic Apr 2018'!U2/100)*'Vic Apr 2018'!AJ2)</f>
        <v>936</v>
      </c>
      <c r="K8" s="190">
        <f>IF($C$5*'Vic Apr 2018'!AL2/'Vic Apr 2018'!AJ2&lt;'Vic Apr 2018'!J2,0,IF($C$5*'Vic Apr 2018'!AL2/'Vic Apr 2018'!AJ2&lt;='Vic Apr 2018'!K2,($C$5*'Vic Apr 2018'!AL2/'Vic Apr 2018'!AJ2-'Vic Apr 2018'!J2)*('Vic Apr 2018'!V2/100)*'Vic Apr 2018'!AJ2,('Vic Apr 2018'!K2-'Vic Apr 2018'!J2)*('Vic Apr 2018'!V2/100)*'Vic Apr 2018'!AJ2))</f>
        <v>85.000000000000071</v>
      </c>
      <c r="L8" s="190">
        <f>IF($C$5*'Vic Apr 2018'!AL2/'Vic Apr 2018'!AJ2&lt;'Vic Apr 2018'!K2,0,IF($C$5*'Vic Apr 2018'!AL2/'Vic Apr 2018'!AJ2&lt;='Vic Apr 2018'!L2,($C$5*'Vic Apr 2018'!AL2/'Vic Apr 2018'!AJ2-'Vic Apr 2018'!K2)*('Vic Apr 2018'!W2/100)*'Vic Apr 2018'!AJ2,('Vic Apr 2018'!L2-'Vic Apr 2018'!K2)*('Vic Apr 2018'!W2/100)*'Vic Apr 2018'!AJ2))</f>
        <v>0</v>
      </c>
      <c r="M8" s="190">
        <f>IF($C$5*'Vic Apr 2018'!AL2/'Vic Apr 2018'!AJ2&lt;'Vic Apr 2018'!L2,0,IF($C$5*'Vic Apr 2018'!AL2/'Vic Apr 2018'!AJ2&lt;='Vic Apr 2018'!M2,($C$5*'Vic Apr 2018'!AL2/'Vic Apr 2018'!AJ2-'Vic Apr 2018'!L2)*('Vic Apr 2018'!X2/100)*'Vic Apr 2018'!AJ2,('Vic Apr 2018'!M2-'Vic Apr 2018'!L2)*('Vic Apr 2018'!X2/100)*'Vic Apr 2018'!AJ2))</f>
        <v>0</v>
      </c>
      <c r="N8" s="190">
        <f>IF(($C$5*'Vic Apr 2018'!AL2/'Vic Apr 2018'!AJ2&gt;'Vic Apr 2018'!M2),($C$5*'Vic Apr 2018'!AL2/'Vic Apr 2018'!AJ2-'Vic Apr 2018'!M2)*'Vic Apr 2018'!Y2/100*'Vic Apr 2018'!AJ2,0)</f>
        <v>0</v>
      </c>
      <c r="O8" s="193">
        <f>SUM(D8:N8)</f>
        <v>2499.9500000000003</v>
      </c>
      <c r="P8" s="194">
        <f>'Vic Apr 2018'!AM2</f>
        <v>0</v>
      </c>
      <c r="Q8" s="194">
        <f>'Vic Apr 2018'!AN2</f>
        <v>15</v>
      </c>
      <c r="R8" s="194">
        <f>'Vic Apr 2018'!AO2</f>
        <v>0</v>
      </c>
      <c r="S8" s="194">
        <f>'Vic Apr 2018'!AP2</f>
        <v>0</v>
      </c>
      <c r="T8" s="193">
        <f>(O8-(O8-D8)*Q8/100)</f>
        <v>2186.8250000000003</v>
      </c>
      <c r="U8" s="193">
        <f>T8</f>
        <v>2186.8250000000003</v>
      </c>
      <c r="V8" s="193">
        <f>T8*1.1</f>
        <v>2405.5075000000006</v>
      </c>
      <c r="W8" s="193">
        <f>U8*1.1</f>
        <v>2405.5075000000006</v>
      </c>
      <c r="X8" s="195">
        <f>'Vic Apr 2018'!AW2</f>
        <v>0</v>
      </c>
      <c r="Y8" s="196" t="str">
        <f>'Vic Apr 2018'!AX2</f>
        <v>n</v>
      </c>
      <c r="CI8" s="185"/>
      <c r="CJ8" s="185"/>
      <c r="CK8" s="185"/>
      <c r="CL8" s="185"/>
      <c r="CM8" s="185"/>
      <c r="CN8" s="185"/>
      <c r="CO8" s="185"/>
      <c r="CP8" s="185"/>
      <c r="CQ8" s="185"/>
      <c r="CR8" s="185"/>
      <c r="CS8" s="185"/>
      <c r="CT8" s="185"/>
      <c r="CU8" s="185"/>
      <c r="CV8" s="185"/>
      <c r="CW8" s="185"/>
      <c r="CX8" s="185"/>
      <c r="CY8" s="185"/>
      <c r="CZ8" s="185"/>
      <c r="DA8" s="185"/>
      <c r="DB8" s="185"/>
      <c r="DC8" s="185"/>
      <c r="DD8" s="185"/>
      <c r="DE8" s="185"/>
      <c r="DF8" s="185"/>
      <c r="DG8" s="185"/>
      <c r="DH8" s="185"/>
      <c r="DI8" s="185"/>
      <c r="DJ8" s="185"/>
      <c r="DK8" s="185"/>
      <c r="DL8" s="185"/>
      <c r="DM8" s="185"/>
      <c r="DN8" s="185"/>
      <c r="DO8" s="185"/>
      <c r="DP8" s="185"/>
      <c r="DQ8" s="185"/>
      <c r="DR8" s="185"/>
      <c r="DS8" s="185"/>
      <c r="DT8" s="185"/>
      <c r="DU8" s="185"/>
      <c r="DV8" s="185"/>
      <c r="DW8" s="185"/>
      <c r="DX8" s="185"/>
      <c r="DY8" s="185"/>
      <c r="DZ8" s="185"/>
      <c r="EA8" s="185"/>
      <c r="EB8" s="185"/>
      <c r="EC8" s="185"/>
      <c r="ED8" s="185"/>
      <c r="EE8" s="185"/>
      <c r="EF8" s="185"/>
      <c r="EG8" s="185"/>
      <c r="EH8" s="185"/>
      <c r="EI8" s="185"/>
      <c r="EJ8" s="185"/>
    </row>
    <row r="9" spans="1:140" ht="17" customHeight="1">
      <c r="A9" s="539"/>
      <c r="B9" s="116" t="str">
        <f>'Vic Apr 2018'!F3</f>
        <v>Click Energy</v>
      </c>
      <c r="C9" s="116" t="str">
        <f>'Vic Apr 2018'!G3</f>
        <v>Business Prime Gas</v>
      </c>
      <c r="D9" s="190">
        <f>365*'Vic Apr 2018'!H3/100</f>
        <v>325.6968</v>
      </c>
      <c r="E9" s="191">
        <f>IF($C$5*'Vic Apr 2018'!AK3/'Vic Apr 2018'!AI3&gt;='Vic Apr 2018'!J3,('Vic Apr 2018'!J3*'Vic Apr 2018'!O3/100)*'Vic Apr 2018'!AI3,($C$5*'Vic Apr 2018'!AK3/'Vic Apr 2018'!AI3*'Vic Apr 2018'!O3/100)*'Vic Apr 2018'!AI3)</f>
        <v>1057.5</v>
      </c>
      <c r="F9" s="192">
        <f>IF($C$5*'Vic Apr 2018'!AK3/'Vic Apr 2018'!AI3&lt;'Vic Apr 2018'!J3,0,IF($C$5*'Vic Apr 2018'!AK3/'Vic Apr 2018'!AI3&lt;='Vic Apr 2018'!K3,($C$5*'Vic Apr 2018'!AK3/'Vic Apr 2018'!AI3-'Vic Apr 2018'!J3)*('Vic Apr 2018'!P3/100)*'Vic Apr 2018'!AI3,('Vic Apr 2018'!K3-'Vic Apr 2018'!J3)*('Vic Apr 2018'!P3/100)*'Vic Apr 2018'!AI3))</f>
        <v>109.7000000000001</v>
      </c>
      <c r="G9" s="190">
        <f>IF($C$5*'Vic Apr 2018'!AK3/'Vic Apr 2018'!AI3&lt;'Vic Apr 2018'!K3,0,IF($C$5*'Vic Apr 2018'!AK3/'Vic Apr 2018'!AI3&lt;='Vic Apr 2018'!L3,($C$5*'Vic Apr 2018'!AK3/'Vic Apr 2018'!AI3-'Vic Apr 2018'!K3)*('Vic Apr 2018'!Q3/100)*'Vic Apr 2018'!AI3,('Vic Apr 2018'!L3-'Vic Apr 2018'!K3)*('Vic Apr 2018'!Q3/100)*'Vic Apr 2018'!AI3))</f>
        <v>0</v>
      </c>
      <c r="H9" s="191">
        <f>IF($C$5*'Vic Apr 2018'!AK3/'Vic Apr 2018'!AI3&lt;'Vic Apr 2018'!L3,0,IF($C$5*'Vic Apr 2018'!AK3/'Vic Apr 2018'!AI3&lt;='Vic Apr 2018'!M3,($C$5*'Vic Apr 2018'!AK3/'Vic Apr 2018'!AI3-'Vic Apr 2018'!L3)*('Vic Apr 2018'!R3/100)*'Vic Apr 2018'!AI3,('Vic Apr 2018'!M3-'Vic Apr 2018'!L3)*('Vic Apr 2018'!R3/100)*'Vic Apr 2018'!AI3))</f>
        <v>0</v>
      </c>
      <c r="I9" s="190">
        <f>IF(($C$5*'Vic Apr 2018'!AK3/'Vic Apr 2018'!AI3&gt;'Vic Apr 2018'!M3),($C$5*'Vic Apr 2018'!AK3/'Vic Apr 2018'!AI3-'Vic Apr 2018'!M3)*'Vic Apr 2018'!S3/100*'Vic Apr 2018'!AI3,0)</f>
        <v>0</v>
      </c>
      <c r="J9" s="190">
        <f>IF($C$5*'Vic Apr 2018'!AL3/'Vic Apr 2018'!AJ3&gt;='Vic Apr 2018'!J3,('Vic Apr 2018'!J3*'Vic Apr 2018'!U3/100)*'Vic Apr 2018'!AJ3,($C$5*'Vic Apr 2018'!AL3/'Vic Apr 2018'!AJ3*'Vic Apr 2018'!U3/100)*'Vic Apr 2018'!AJ3)</f>
        <v>1010.6999999999999</v>
      </c>
      <c r="K9" s="190">
        <f>IF($C$5*'Vic Apr 2018'!AL3/'Vic Apr 2018'!AJ3&lt;'Vic Apr 2018'!J3,0,IF($C$5*'Vic Apr 2018'!AL3/'Vic Apr 2018'!AJ3&lt;='Vic Apr 2018'!K3,($C$5*'Vic Apr 2018'!AL3/'Vic Apr 2018'!AJ3-'Vic Apr 2018'!J3)*('Vic Apr 2018'!V3/100)*'Vic Apr 2018'!AJ3,('Vic Apr 2018'!K3-'Vic Apr 2018'!J3)*('Vic Apr 2018'!V3/100)*'Vic Apr 2018'!AJ3))</f>
        <v>109.7000000000001</v>
      </c>
      <c r="L9" s="190">
        <f>IF($C$5*'Vic Apr 2018'!AL3/'Vic Apr 2018'!AJ3&lt;'Vic Apr 2018'!K3,0,IF($C$5*'Vic Apr 2018'!AL3/'Vic Apr 2018'!AJ3&lt;='Vic Apr 2018'!L3,($C$5*'Vic Apr 2018'!AL3/'Vic Apr 2018'!AJ3-'Vic Apr 2018'!K3)*('Vic Apr 2018'!W3/100)*'Vic Apr 2018'!AJ3,('Vic Apr 2018'!L3-'Vic Apr 2018'!K3)*('Vic Apr 2018'!W3/100)*'Vic Apr 2018'!AJ3))</f>
        <v>0</v>
      </c>
      <c r="M9" s="190">
        <f>IF($C$5*'Vic Apr 2018'!AL3/'Vic Apr 2018'!AJ3&lt;'Vic Apr 2018'!L3,0,IF($C$5*'Vic Apr 2018'!AL3/'Vic Apr 2018'!AJ3&lt;='Vic Apr 2018'!M3,($C$5*'Vic Apr 2018'!AL3/'Vic Apr 2018'!AJ3-'Vic Apr 2018'!L3)*('Vic Apr 2018'!X3/100)*'Vic Apr 2018'!AJ3,('Vic Apr 2018'!M3-'Vic Apr 2018'!L3)*('Vic Apr 2018'!X3/100)*'Vic Apr 2018'!AJ3))</f>
        <v>0</v>
      </c>
      <c r="N9" s="190">
        <f>IF(($C$5*'Vic Apr 2018'!AL3/'Vic Apr 2018'!AJ3&gt;'Vic Apr 2018'!M3),($C$5*'Vic Apr 2018'!AL3/'Vic Apr 2018'!AJ3-'Vic Apr 2018'!M3)*'Vic Apr 2018'!Y3/100*'Vic Apr 2018'!AJ3,0)</f>
        <v>0</v>
      </c>
      <c r="O9" s="193">
        <f t="shared" ref="O9:O71" si="0">SUM(D9:N9)</f>
        <v>2613.2968000000001</v>
      </c>
      <c r="P9" s="194">
        <f>'Vic Apr 2018'!AM3</f>
        <v>0</v>
      </c>
      <c r="Q9" s="194">
        <f>'Vic Apr 2018'!AN3</f>
        <v>0</v>
      </c>
      <c r="R9" s="194">
        <f>'Vic Apr 2018'!AO3</f>
        <v>10</v>
      </c>
      <c r="S9" s="194">
        <f>'Vic Apr 2018'!AP3</f>
        <v>0</v>
      </c>
      <c r="T9" s="193">
        <f>O9</f>
        <v>2613.2968000000001</v>
      </c>
      <c r="U9" s="193">
        <f>T9-(T9*R9/100)</f>
        <v>2351.9671200000003</v>
      </c>
      <c r="V9" s="193">
        <f t="shared" ref="V9:W70" si="1">T9*1.1</f>
        <v>2874.6264800000004</v>
      </c>
      <c r="W9" s="193">
        <f t="shared" si="1"/>
        <v>2587.1638320000006</v>
      </c>
      <c r="X9" s="195">
        <f>'Vic Apr 2018'!AW3</f>
        <v>0</v>
      </c>
      <c r="Y9" s="196" t="str">
        <f>'Vic Apr 2018'!AX3</f>
        <v>n</v>
      </c>
      <c r="CI9" s="185"/>
      <c r="CJ9" s="185"/>
      <c r="CK9" s="185"/>
      <c r="CL9" s="185"/>
      <c r="CM9" s="185"/>
      <c r="CN9" s="185"/>
      <c r="CO9" s="185"/>
      <c r="CP9" s="185"/>
      <c r="CQ9" s="185"/>
      <c r="CR9" s="185"/>
      <c r="CS9" s="185"/>
      <c r="CT9" s="185"/>
      <c r="CU9" s="185"/>
      <c r="CV9" s="185"/>
      <c r="CW9" s="185"/>
      <c r="CX9" s="185"/>
      <c r="CY9" s="185"/>
      <c r="CZ9" s="185"/>
      <c r="DA9" s="185"/>
      <c r="DB9" s="185"/>
      <c r="DC9" s="185"/>
      <c r="DD9" s="185"/>
      <c r="DE9" s="185"/>
      <c r="DF9" s="185"/>
      <c r="DG9" s="185"/>
      <c r="DH9" s="185"/>
      <c r="DI9" s="185"/>
      <c r="DJ9" s="185"/>
      <c r="DK9" s="185"/>
      <c r="DL9" s="185"/>
      <c r="DM9" s="185"/>
      <c r="DN9" s="185"/>
      <c r="DO9" s="185"/>
      <c r="DP9" s="185"/>
      <c r="DQ9" s="185"/>
      <c r="DR9" s="185"/>
      <c r="DS9" s="185"/>
      <c r="DT9" s="185"/>
      <c r="DU9" s="185"/>
      <c r="DV9" s="185"/>
      <c r="DW9" s="185"/>
      <c r="DX9" s="185"/>
      <c r="DY9" s="185"/>
      <c r="DZ9" s="185"/>
      <c r="EA9" s="185"/>
      <c r="EB9" s="185"/>
      <c r="EC9" s="185"/>
      <c r="ED9" s="185"/>
      <c r="EE9" s="185"/>
      <c r="EF9" s="185"/>
      <c r="EG9" s="185"/>
      <c r="EH9" s="185"/>
      <c r="EI9" s="185"/>
      <c r="EJ9" s="185"/>
    </row>
    <row r="10" spans="1:140" ht="17" customHeight="1">
      <c r="A10" s="539"/>
      <c r="B10" s="116" t="str">
        <f>'Vic Apr 2018'!F4</f>
        <v>Covau</v>
      </c>
      <c r="C10" s="116" t="str">
        <f>'Vic Apr 2018'!G4</f>
        <v>Market offer</v>
      </c>
      <c r="D10" s="190">
        <f>365*'Vic Apr 2018'!H4/100</f>
        <v>365</v>
      </c>
      <c r="E10" s="191">
        <f>IF($C$5*'Vic Apr 2018'!AK4/'Vic Apr 2018'!AI4&gt;='Vic Apr 2018'!J4,('Vic Apr 2018'!J4*'Vic Apr 2018'!O4/100)*'Vic Apr 2018'!AI4,($C$5*'Vic Apr 2018'!AK4/'Vic Apr 2018'!AI4*'Vic Apr 2018'!O4/100)*'Vic Apr 2018'!AI4)</f>
        <v>1102.5</v>
      </c>
      <c r="F10" s="192">
        <f>IF($C$5*'Vic Apr 2018'!AK4/'Vic Apr 2018'!AI4&lt;'Vic Apr 2018'!J4,0,IF($C$5*'Vic Apr 2018'!AK4/'Vic Apr 2018'!AI4&lt;='Vic Apr 2018'!K4,($C$5*'Vic Apr 2018'!AK4/'Vic Apr 2018'!AI4-'Vic Apr 2018'!J4)*('Vic Apr 2018'!P4/100)*'Vic Apr 2018'!AI4,('Vic Apr 2018'!K4-'Vic Apr 2018'!J4)*('Vic Apr 2018'!P4/100)*'Vic Apr 2018'!AI4))</f>
        <v>111.00000000000009</v>
      </c>
      <c r="G10" s="190">
        <f>IF($C$5*'Vic Apr 2018'!AK4/'Vic Apr 2018'!AI4&lt;'Vic Apr 2018'!K4,0,IF($C$5*'Vic Apr 2018'!AK4/'Vic Apr 2018'!AI4&lt;='Vic Apr 2018'!L4,($C$5*'Vic Apr 2018'!AK4/'Vic Apr 2018'!AI4-'Vic Apr 2018'!K4)*('Vic Apr 2018'!Q4/100)*'Vic Apr 2018'!AI4,('Vic Apr 2018'!L4-'Vic Apr 2018'!K4)*('Vic Apr 2018'!Q4/100)*'Vic Apr 2018'!AI4))</f>
        <v>0</v>
      </c>
      <c r="H10" s="191">
        <f>IF($C$5*'Vic Apr 2018'!AK4/'Vic Apr 2018'!AI4&lt;'Vic Apr 2018'!L4,0,IF($C$5*'Vic Apr 2018'!AK4/'Vic Apr 2018'!AI4&lt;='Vic Apr 2018'!M4,($C$5*'Vic Apr 2018'!AK4/'Vic Apr 2018'!AI4-'Vic Apr 2018'!L4)*('Vic Apr 2018'!R4/100)*'Vic Apr 2018'!AI4,('Vic Apr 2018'!M4-'Vic Apr 2018'!L4)*('Vic Apr 2018'!R4/100)*'Vic Apr 2018'!AI4))</f>
        <v>0</v>
      </c>
      <c r="I10" s="190">
        <f>IF(($C$5*'Vic Apr 2018'!AK4/'Vic Apr 2018'!AI4&gt;'Vic Apr 2018'!M4),($C$5*'Vic Apr 2018'!AK4/'Vic Apr 2018'!AI4-'Vic Apr 2018'!M4)*'Vic Apr 2018'!S4/100*'Vic Apr 2018'!AI4,0)</f>
        <v>0</v>
      </c>
      <c r="J10" s="190">
        <f>IF($C$5*'Vic Apr 2018'!AL4/'Vic Apr 2018'!AJ4&gt;='Vic Apr 2018'!J4,('Vic Apr 2018'!J4*'Vic Apr 2018'!U4/100)*'Vic Apr 2018'!AJ4,($C$5*'Vic Apr 2018'!AL4/'Vic Apr 2018'!AJ4*'Vic Apr 2018'!U4/100)*'Vic Apr 2018'!AJ4)</f>
        <v>967.5</v>
      </c>
      <c r="K10" s="190">
        <f>IF($C$5*'Vic Apr 2018'!AL4/'Vic Apr 2018'!AJ4&lt;'Vic Apr 2018'!J4,0,IF($C$5*'Vic Apr 2018'!AL4/'Vic Apr 2018'!AJ4&lt;='Vic Apr 2018'!K4,($C$5*'Vic Apr 2018'!AL4/'Vic Apr 2018'!AJ4-'Vic Apr 2018'!J4)*('Vic Apr 2018'!V4/100)*'Vic Apr 2018'!AJ4,('Vic Apr 2018'!K4-'Vic Apr 2018'!J4)*('Vic Apr 2018'!V4/100)*'Vic Apr 2018'!AJ4))</f>
        <v>102.50000000000006</v>
      </c>
      <c r="L10" s="190">
        <f>IF($C$5*'Vic Apr 2018'!AL4/'Vic Apr 2018'!AJ4&lt;'Vic Apr 2018'!K4,0,IF($C$5*'Vic Apr 2018'!AL4/'Vic Apr 2018'!AJ4&lt;='Vic Apr 2018'!L4,($C$5*'Vic Apr 2018'!AL4/'Vic Apr 2018'!AJ4-'Vic Apr 2018'!K4)*('Vic Apr 2018'!W4/100)*'Vic Apr 2018'!AJ4,('Vic Apr 2018'!L4-'Vic Apr 2018'!K4)*('Vic Apr 2018'!W4/100)*'Vic Apr 2018'!AJ4))</f>
        <v>0</v>
      </c>
      <c r="M10" s="190">
        <f>IF($C$5*'Vic Apr 2018'!AL4/'Vic Apr 2018'!AJ4&lt;'Vic Apr 2018'!L4,0,IF($C$5*'Vic Apr 2018'!AL4/'Vic Apr 2018'!AJ4&lt;='Vic Apr 2018'!M4,($C$5*'Vic Apr 2018'!AL4/'Vic Apr 2018'!AJ4-'Vic Apr 2018'!L4)*('Vic Apr 2018'!X4/100)*'Vic Apr 2018'!AJ4,('Vic Apr 2018'!M4-'Vic Apr 2018'!L4)*('Vic Apr 2018'!X4/100)*'Vic Apr 2018'!AJ4))</f>
        <v>0</v>
      </c>
      <c r="N10" s="190">
        <f>IF(($C$5*'Vic Apr 2018'!AL4/'Vic Apr 2018'!AJ4&gt;'Vic Apr 2018'!M4),($C$5*'Vic Apr 2018'!AL4/'Vic Apr 2018'!AJ4-'Vic Apr 2018'!M4)*'Vic Apr 2018'!Y4/100*'Vic Apr 2018'!AJ4,0)</f>
        <v>0</v>
      </c>
      <c r="O10" s="193">
        <f t="shared" si="0"/>
        <v>2648.5</v>
      </c>
      <c r="P10" s="194">
        <f>'Vic Apr 2018'!AM4</f>
        <v>0</v>
      </c>
      <c r="Q10" s="194">
        <f>'Vic Apr 2018'!AN4</f>
        <v>0</v>
      </c>
      <c r="R10" s="194">
        <f>'Vic Apr 2018'!AO4</f>
        <v>0</v>
      </c>
      <c r="S10" s="194">
        <f>'Vic Apr 2018'!AP4</f>
        <v>20</v>
      </c>
      <c r="T10" s="193">
        <f>O10</f>
        <v>2648.5</v>
      </c>
      <c r="U10" s="193">
        <f>(T10-(T10-D10)*S10/100)</f>
        <v>2191.8000000000002</v>
      </c>
      <c r="V10" s="193">
        <f t="shared" si="1"/>
        <v>2913.3500000000004</v>
      </c>
      <c r="W10" s="193">
        <f t="shared" si="1"/>
        <v>2410.9800000000005</v>
      </c>
      <c r="X10" s="195">
        <f>'Vic Apr 2018'!AW4</f>
        <v>0</v>
      </c>
      <c r="Y10" s="196" t="str">
        <f>'Vic Apr 2018'!AX4</f>
        <v>n</v>
      </c>
      <c r="CI10" s="185"/>
      <c r="CJ10" s="185"/>
      <c r="CK10" s="185"/>
      <c r="CL10" s="185"/>
      <c r="CM10" s="185"/>
      <c r="CN10" s="185"/>
      <c r="CO10" s="185"/>
      <c r="CP10" s="185"/>
      <c r="CQ10" s="185"/>
      <c r="CR10" s="185"/>
      <c r="CS10" s="185"/>
      <c r="CT10" s="185"/>
      <c r="CU10" s="185"/>
      <c r="CV10" s="185"/>
      <c r="CW10" s="185"/>
      <c r="CX10" s="185"/>
      <c r="CY10" s="185"/>
      <c r="CZ10" s="185"/>
      <c r="DA10" s="185"/>
      <c r="DB10" s="185"/>
      <c r="DC10" s="185"/>
      <c r="DD10" s="185"/>
      <c r="DE10" s="185"/>
      <c r="DF10" s="185"/>
      <c r="DG10" s="185"/>
      <c r="DH10" s="185"/>
      <c r="DI10" s="185"/>
      <c r="DJ10" s="185"/>
      <c r="DK10" s="185"/>
      <c r="DL10" s="185"/>
      <c r="DM10" s="185"/>
      <c r="DN10" s="185"/>
      <c r="DO10" s="185"/>
      <c r="DP10" s="185"/>
      <c r="DQ10" s="185"/>
      <c r="DR10" s="185"/>
      <c r="DS10" s="185"/>
      <c r="DT10" s="185"/>
      <c r="DU10" s="185"/>
      <c r="DV10" s="185"/>
      <c r="DW10" s="185"/>
      <c r="DX10" s="185"/>
      <c r="DY10" s="185"/>
      <c r="DZ10" s="185"/>
      <c r="EA10" s="185"/>
      <c r="EB10" s="185"/>
      <c r="EC10" s="185"/>
      <c r="ED10" s="185"/>
      <c r="EE10" s="185"/>
      <c r="EF10" s="185"/>
      <c r="EG10" s="185"/>
      <c r="EH10" s="185"/>
      <c r="EI10" s="185"/>
      <c r="EJ10" s="185"/>
    </row>
    <row r="11" spans="1:140" ht="17" customHeight="1">
      <c r="A11" s="539"/>
      <c r="B11" s="116" t="str">
        <f>'Vic Apr 2018'!F5</f>
        <v>EnergyAustralia</v>
      </c>
      <c r="C11" s="116" t="str">
        <f>'Vic Apr 2018'!G5</f>
        <v>Everyday Saver Business</v>
      </c>
      <c r="D11" s="190">
        <f>365*'Vic Apr 2018'!H5/100</f>
        <v>419.75</v>
      </c>
      <c r="E11" s="191">
        <f>IF($C$5*'Vic Apr 2018'!AK5/'Vic Apr 2018'!AI5&gt;='Vic Apr 2018'!J5,('Vic Apr 2018'!J5*'Vic Apr 2018'!O5/100)*'Vic Apr 2018'!AI5,($C$5*'Vic Apr 2018'!AK5/'Vic Apr 2018'!AI5*'Vic Apr 2018'!O5/100)*'Vic Apr 2018'!AI5)</f>
        <v>945</v>
      </c>
      <c r="F11" s="192">
        <f>IF($C$5*'Vic Apr 2018'!AK5/'Vic Apr 2018'!AI5&lt;'Vic Apr 2018'!J5,0,IF($C$5*'Vic Apr 2018'!AK5/'Vic Apr 2018'!AI5&lt;='Vic Apr 2018'!K5,($C$5*'Vic Apr 2018'!AK5/'Vic Apr 2018'!AI5-'Vic Apr 2018'!J5)*('Vic Apr 2018'!P5/100)*'Vic Apr 2018'!AI5,('Vic Apr 2018'!K5-'Vic Apr 2018'!J5)*('Vic Apr 2018'!P5/100)*'Vic Apr 2018'!AI5))</f>
        <v>93.000000000000071</v>
      </c>
      <c r="G11" s="190">
        <f>IF($C$5*'Vic Apr 2018'!AK5/'Vic Apr 2018'!AI5&lt;'Vic Apr 2018'!K5,0,IF($C$5*'Vic Apr 2018'!AK5/'Vic Apr 2018'!AI5&lt;='Vic Apr 2018'!L5,($C$5*'Vic Apr 2018'!AK5/'Vic Apr 2018'!AI5-'Vic Apr 2018'!K5)*('Vic Apr 2018'!Q5/100)*'Vic Apr 2018'!AI5,('Vic Apr 2018'!L5-'Vic Apr 2018'!K5)*('Vic Apr 2018'!Q5/100)*'Vic Apr 2018'!AI5))</f>
        <v>0</v>
      </c>
      <c r="H11" s="191">
        <f>IF($C$5*'Vic Apr 2018'!AK5/'Vic Apr 2018'!AI5&lt;'Vic Apr 2018'!L5,0,IF($C$5*'Vic Apr 2018'!AK5/'Vic Apr 2018'!AI5&lt;='Vic Apr 2018'!M5,($C$5*'Vic Apr 2018'!AK5/'Vic Apr 2018'!AI5-'Vic Apr 2018'!L5)*('Vic Apr 2018'!R5/100)*'Vic Apr 2018'!AI5,('Vic Apr 2018'!M5-'Vic Apr 2018'!L5)*('Vic Apr 2018'!R5/100)*'Vic Apr 2018'!AI5))</f>
        <v>0</v>
      </c>
      <c r="I11" s="190">
        <f>IF(($C$5*'Vic Apr 2018'!AK5/'Vic Apr 2018'!AI5&gt;'Vic Apr 2018'!M5),($C$5*'Vic Apr 2018'!AK5/'Vic Apr 2018'!AI5-'Vic Apr 2018'!M5)*'Vic Apr 2018'!S5/100*'Vic Apr 2018'!AI5,0)</f>
        <v>0</v>
      </c>
      <c r="J11" s="190">
        <f>IF($C$5*'Vic Apr 2018'!AL5/'Vic Apr 2018'!AJ5&gt;='Vic Apr 2018'!J5,('Vic Apr 2018'!J5*'Vic Apr 2018'!U5/100)*'Vic Apr 2018'!AJ5,($C$5*'Vic Apr 2018'!AL5/'Vic Apr 2018'!AJ5*'Vic Apr 2018'!U5/100)*'Vic Apr 2018'!AJ5)</f>
        <v>886.5</v>
      </c>
      <c r="K11" s="190">
        <f>IF($C$5*'Vic Apr 2018'!AL5/'Vic Apr 2018'!AJ5&lt;'Vic Apr 2018'!J5,0,IF($C$5*'Vic Apr 2018'!AL5/'Vic Apr 2018'!AJ5&lt;='Vic Apr 2018'!K5,($C$5*'Vic Apr 2018'!AL5/'Vic Apr 2018'!AJ5-'Vic Apr 2018'!J5)*('Vic Apr 2018'!V5/100)*'Vic Apr 2018'!AJ5,('Vic Apr 2018'!K5-'Vic Apr 2018'!J5)*('Vic Apr 2018'!V5/100)*'Vic Apr 2018'!AJ5))</f>
        <v>88.500000000000057</v>
      </c>
      <c r="L11" s="190">
        <f>IF($C$5*'Vic Apr 2018'!AL5/'Vic Apr 2018'!AJ5&lt;'Vic Apr 2018'!K5,0,IF($C$5*'Vic Apr 2018'!AL5/'Vic Apr 2018'!AJ5&lt;='Vic Apr 2018'!L5,($C$5*'Vic Apr 2018'!AL5/'Vic Apr 2018'!AJ5-'Vic Apr 2018'!K5)*('Vic Apr 2018'!W5/100)*'Vic Apr 2018'!AJ5,('Vic Apr 2018'!L5-'Vic Apr 2018'!K5)*('Vic Apr 2018'!W5/100)*'Vic Apr 2018'!AJ5))</f>
        <v>0</v>
      </c>
      <c r="M11" s="190">
        <f>IF($C$5*'Vic Apr 2018'!AL5/'Vic Apr 2018'!AJ5&lt;'Vic Apr 2018'!L5,0,IF($C$5*'Vic Apr 2018'!AL5/'Vic Apr 2018'!AJ5&lt;='Vic Apr 2018'!M5,($C$5*'Vic Apr 2018'!AL5/'Vic Apr 2018'!AJ5-'Vic Apr 2018'!L5)*('Vic Apr 2018'!X5/100)*'Vic Apr 2018'!AJ5,('Vic Apr 2018'!M5-'Vic Apr 2018'!L5)*('Vic Apr 2018'!X5/100)*'Vic Apr 2018'!AJ5))</f>
        <v>0</v>
      </c>
      <c r="N11" s="190">
        <f>IF(($C$5*'Vic Apr 2018'!AL5/'Vic Apr 2018'!AJ5&gt;'Vic Apr 2018'!M5),($C$5*'Vic Apr 2018'!AL5/'Vic Apr 2018'!AJ5-'Vic Apr 2018'!M5)*'Vic Apr 2018'!Y5/100*'Vic Apr 2018'!AJ5,0)</f>
        <v>0</v>
      </c>
      <c r="O11" s="193">
        <f t="shared" si="0"/>
        <v>2432.75</v>
      </c>
      <c r="P11" s="194">
        <f>'Vic Apr 2018'!AM5</f>
        <v>0</v>
      </c>
      <c r="Q11" s="194">
        <f>'Vic Apr 2018'!AN5</f>
        <v>20</v>
      </c>
      <c r="R11" s="194">
        <f>'Vic Apr 2018'!AO5</f>
        <v>0</v>
      </c>
      <c r="S11" s="194">
        <f>'Vic Apr 2018'!AP5</f>
        <v>0</v>
      </c>
      <c r="T11" s="193">
        <f>(O11-(O11-D11)*Q11/100)</f>
        <v>2030.15</v>
      </c>
      <c r="U11" s="193">
        <f t="shared" ref="U11:U16" si="2">T11</f>
        <v>2030.15</v>
      </c>
      <c r="V11" s="193">
        <f t="shared" si="1"/>
        <v>2233.1650000000004</v>
      </c>
      <c r="W11" s="193">
        <f t="shared" si="1"/>
        <v>2233.1650000000004</v>
      </c>
      <c r="X11" s="195">
        <f>'Vic Apr 2018'!AW5</f>
        <v>24</v>
      </c>
      <c r="Y11" s="196" t="str">
        <f>'Vic Apr 2018'!AX5</f>
        <v>y</v>
      </c>
      <c r="CI11" s="185"/>
      <c r="CJ11" s="185"/>
      <c r="CK11" s="185"/>
      <c r="CL11" s="185"/>
      <c r="CM11" s="185"/>
      <c r="CN11" s="185"/>
      <c r="CO11" s="185"/>
      <c r="CP11" s="185"/>
      <c r="CQ11" s="185"/>
      <c r="CR11" s="185"/>
      <c r="CS11" s="185"/>
      <c r="CT11" s="185"/>
      <c r="CU11" s="185"/>
      <c r="CV11" s="185"/>
      <c r="CW11" s="185"/>
      <c r="CX11" s="185"/>
      <c r="CY11" s="185"/>
      <c r="CZ11" s="185"/>
      <c r="DA11" s="185"/>
      <c r="DB11" s="185"/>
      <c r="DC11" s="185"/>
      <c r="DD11" s="185"/>
      <c r="DE11" s="185"/>
      <c r="DF11" s="185"/>
      <c r="DG11" s="185"/>
      <c r="DH11" s="185"/>
      <c r="DI11" s="185"/>
      <c r="DJ11" s="185"/>
      <c r="DK11" s="185"/>
      <c r="DL11" s="185"/>
      <c r="DM11" s="185"/>
      <c r="DN11" s="185"/>
      <c r="DO11" s="185"/>
      <c r="DP11" s="185"/>
      <c r="DQ11" s="185"/>
      <c r="DR11" s="185"/>
      <c r="DS11" s="185"/>
      <c r="DT11" s="185"/>
      <c r="DU11" s="185"/>
      <c r="DV11" s="185"/>
      <c r="DW11" s="185"/>
      <c r="DX11" s="185"/>
      <c r="DY11" s="185"/>
      <c r="DZ11" s="185"/>
      <c r="EA11" s="185"/>
      <c r="EB11" s="185"/>
      <c r="EC11" s="185"/>
      <c r="ED11" s="185"/>
      <c r="EE11" s="185"/>
      <c r="EF11" s="185"/>
      <c r="EG11" s="185"/>
      <c r="EH11" s="185"/>
      <c r="EI11" s="185"/>
      <c r="EJ11" s="185"/>
    </row>
    <row r="12" spans="1:140" ht="17" customHeight="1">
      <c r="A12" s="539"/>
      <c r="B12" s="116" t="str">
        <f>'Vic Apr 2018'!F6</f>
        <v>Lumo Energy</v>
      </c>
      <c r="C12" s="116" t="str">
        <f>'Vic Apr 2018'!G6</f>
        <v>Business Premium</v>
      </c>
      <c r="D12" s="190">
        <f>365*'Vic Apr 2018'!H6/100</f>
        <v>286.89</v>
      </c>
      <c r="E12" s="191">
        <f>IF($C$5*'Vic Apr 2018'!AK6/'Vic Apr 2018'!AI6&gt;='Vic Apr 2018'!J6,('Vic Apr 2018'!J6*'Vic Apr 2018'!O6/100)*'Vic Apr 2018'!AI6,($C$5*'Vic Apr 2018'!AK6/'Vic Apr 2018'!AI6*'Vic Apr 2018'!O6/100)*'Vic Apr 2018'!AI6)</f>
        <v>707.17200000000003</v>
      </c>
      <c r="F12" s="192">
        <f>IF($C$5*'Vic Apr 2018'!AK6/'Vic Apr 2018'!AI6&lt;'Vic Apr 2018'!J6,0,IF($C$5*'Vic Apr 2018'!AK6/'Vic Apr 2018'!AI6&lt;='Vic Apr 2018'!K6,($C$5*'Vic Apr 2018'!AK6/'Vic Apr 2018'!AI6-'Vic Apr 2018'!J6)*('Vic Apr 2018'!P6/100)*'Vic Apr 2018'!AI6,('Vic Apr 2018'!K6-'Vic Apr 2018'!J6)*('Vic Apr 2018'!P6/100)*'Vic Apr 2018'!AI6))</f>
        <v>61.701600000000056</v>
      </c>
      <c r="G12" s="190">
        <f>IF($C$5*'Vic Apr 2018'!AK6/'Vic Apr 2018'!AI6&lt;'Vic Apr 2018'!K6,0,IF($C$5*'Vic Apr 2018'!AK6/'Vic Apr 2018'!AI6&lt;='Vic Apr 2018'!L6,($C$5*'Vic Apr 2018'!AK6/'Vic Apr 2018'!AI6-'Vic Apr 2018'!K6)*('Vic Apr 2018'!Q6/100)*'Vic Apr 2018'!AI6,('Vic Apr 2018'!L6-'Vic Apr 2018'!K6)*('Vic Apr 2018'!Q6/100)*'Vic Apr 2018'!AI6))</f>
        <v>0</v>
      </c>
      <c r="H12" s="191">
        <f>IF($C$5*'Vic Apr 2018'!AK6/'Vic Apr 2018'!AI6&lt;'Vic Apr 2018'!L6,0,IF($C$5*'Vic Apr 2018'!AK6/'Vic Apr 2018'!AI6&lt;='Vic Apr 2018'!M6,($C$5*'Vic Apr 2018'!AK6/'Vic Apr 2018'!AI6-'Vic Apr 2018'!L6)*('Vic Apr 2018'!R6/100)*'Vic Apr 2018'!AI6,('Vic Apr 2018'!M6-'Vic Apr 2018'!L6)*('Vic Apr 2018'!R6/100)*'Vic Apr 2018'!AI6))</f>
        <v>0</v>
      </c>
      <c r="I12" s="190">
        <f>IF(($C$5*'Vic Apr 2018'!AK6/'Vic Apr 2018'!AI6&gt;'Vic Apr 2018'!M6),($C$5*'Vic Apr 2018'!AK6/'Vic Apr 2018'!AI6-'Vic Apr 2018'!M6)*'Vic Apr 2018'!S6/100*'Vic Apr 2018'!AI6,0)</f>
        <v>0</v>
      </c>
      <c r="J12" s="190">
        <f>IF($C$5*'Vic Apr 2018'!AL6/'Vic Apr 2018'!AJ6&gt;='Vic Apr 2018'!J6,('Vic Apr 2018'!J6*'Vic Apr 2018'!U6/100)*'Vic Apr 2018'!AJ6,($C$5*'Vic Apr 2018'!AL6/'Vic Apr 2018'!AJ6*'Vic Apr 2018'!U6/100)*'Vic Apr 2018'!AJ6)</f>
        <v>679.79759999999999</v>
      </c>
      <c r="K12" s="190">
        <f>IF($C$5*'Vic Apr 2018'!AL6/'Vic Apr 2018'!AJ6&lt;'Vic Apr 2018'!J6,0,IF($C$5*'Vic Apr 2018'!AL6/'Vic Apr 2018'!AJ6&lt;='Vic Apr 2018'!K6,($C$5*'Vic Apr 2018'!AL6/'Vic Apr 2018'!AJ6-'Vic Apr 2018'!J6)*('Vic Apr 2018'!V6/100)*'Vic Apr 2018'!AJ6,('Vic Apr 2018'!K6-'Vic Apr 2018'!J6)*('Vic Apr 2018'!V6/100)*'Vic Apr 2018'!AJ6))</f>
        <v>60.388800000000053</v>
      </c>
      <c r="L12" s="190">
        <f>IF($C$5*'Vic Apr 2018'!AL6/'Vic Apr 2018'!AJ6&lt;'Vic Apr 2018'!K6,0,IF($C$5*'Vic Apr 2018'!AL6/'Vic Apr 2018'!AJ6&lt;='Vic Apr 2018'!L6,($C$5*'Vic Apr 2018'!AL6/'Vic Apr 2018'!AJ6-'Vic Apr 2018'!K6)*('Vic Apr 2018'!W6/100)*'Vic Apr 2018'!AJ6,('Vic Apr 2018'!L6-'Vic Apr 2018'!K6)*('Vic Apr 2018'!W6/100)*'Vic Apr 2018'!AJ6))</f>
        <v>0</v>
      </c>
      <c r="M12" s="190">
        <f>IF($C$5*'Vic Apr 2018'!AL6/'Vic Apr 2018'!AJ6&lt;'Vic Apr 2018'!L6,0,IF($C$5*'Vic Apr 2018'!AL6/'Vic Apr 2018'!AJ6&lt;='Vic Apr 2018'!M6,($C$5*'Vic Apr 2018'!AL6/'Vic Apr 2018'!AJ6-'Vic Apr 2018'!L6)*('Vic Apr 2018'!X6/100)*'Vic Apr 2018'!AJ6,('Vic Apr 2018'!M6-'Vic Apr 2018'!L6)*('Vic Apr 2018'!X6/100)*'Vic Apr 2018'!AJ6))</f>
        <v>0</v>
      </c>
      <c r="N12" s="190">
        <f>IF(($C$5*'Vic Apr 2018'!AL6/'Vic Apr 2018'!AJ6&gt;'Vic Apr 2018'!M6),($C$5*'Vic Apr 2018'!AL6/'Vic Apr 2018'!AJ6-'Vic Apr 2018'!M6)*'Vic Apr 2018'!Y6/100*'Vic Apr 2018'!AJ6,0)</f>
        <v>0</v>
      </c>
      <c r="O12" s="193">
        <f t="shared" si="0"/>
        <v>1795.95</v>
      </c>
      <c r="P12" s="194">
        <f>'Vic Apr 2018'!AM6</f>
        <v>0</v>
      </c>
      <c r="Q12" s="194">
        <f>'Vic Apr 2018'!AN6</f>
        <v>0</v>
      </c>
      <c r="R12" s="194">
        <f>'Vic Apr 2018'!AO6</f>
        <v>0</v>
      </c>
      <c r="S12" s="194">
        <f>'Vic Apr 2018'!AP6</f>
        <v>0</v>
      </c>
      <c r="T12" s="193">
        <f>O12</f>
        <v>1795.95</v>
      </c>
      <c r="U12" s="193">
        <f t="shared" si="2"/>
        <v>1795.95</v>
      </c>
      <c r="V12" s="193">
        <f t="shared" si="1"/>
        <v>1975.5450000000003</v>
      </c>
      <c r="W12" s="193">
        <f t="shared" si="1"/>
        <v>1975.5450000000003</v>
      </c>
      <c r="X12" s="195">
        <f>'Vic Apr 2018'!AW6</f>
        <v>36</v>
      </c>
      <c r="Y12" s="196" t="str">
        <f>'Vic Apr 2018'!AX6</f>
        <v>n</v>
      </c>
      <c r="CI12" s="185"/>
      <c r="CJ12" s="185"/>
      <c r="CK12" s="185"/>
      <c r="CL12" s="185"/>
      <c r="CM12" s="185"/>
      <c r="CN12" s="185"/>
      <c r="CO12" s="185"/>
      <c r="CP12" s="185"/>
      <c r="CQ12" s="185"/>
      <c r="CR12" s="185"/>
      <c r="CS12" s="185"/>
      <c r="CT12" s="185"/>
      <c r="CU12" s="185"/>
      <c r="CV12" s="185"/>
      <c r="CW12" s="185"/>
      <c r="CX12" s="185"/>
      <c r="CY12" s="185"/>
      <c r="CZ12" s="185"/>
      <c r="DA12" s="185"/>
      <c r="DB12" s="185"/>
      <c r="DC12" s="185"/>
      <c r="DD12" s="185"/>
      <c r="DE12" s="185"/>
      <c r="DF12" s="185"/>
      <c r="DG12" s="185"/>
      <c r="DH12" s="185"/>
      <c r="DI12" s="185"/>
      <c r="DJ12" s="185"/>
      <c r="DK12" s="185"/>
      <c r="DL12" s="185"/>
      <c r="DM12" s="185"/>
      <c r="DN12" s="185"/>
      <c r="DO12" s="185"/>
      <c r="DP12" s="185"/>
      <c r="DQ12" s="185"/>
      <c r="DR12" s="185"/>
      <c r="DS12" s="185"/>
      <c r="DT12" s="185"/>
      <c r="DU12" s="185"/>
      <c r="DV12" s="185"/>
      <c r="DW12" s="185"/>
      <c r="DX12" s="185"/>
      <c r="DY12" s="185"/>
      <c r="DZ12" s="185"/>
      <c r="EA12" s="185"/>
      <c r="EB12" s="185"/>
      <c r="EC12" s="185"/>
      <c r="ED12" s="185"/>
      <c r="EE12" s="185"/>
      <c r="EF12" s="185"/>
      <c r="EG12" s="185"/>
      <c r="EH12" s="185"/>
      <c r="EI12" s="185"/>
      <c r="EJ12" s="185"/>
    </row>
    <row r="13" spans="1:140" ht="17" customHeight="1">
      <c r="A13" s="539"/>
      <c r="B13" s="116" t="str">
        <f>'Vic Apr 2018'!F7</f>
        <v>Momentum Energy</v>
      </c>
      <c r="C13" s="116" t="str">
        <f>'Vic Apr 2018'!G7</f>
        <v>Market offer</v>
      </c>
      <c r="D13" s="190">
        <f>365*'Vic Apr 2018'!H7/100</f>
        <v>354.15949999999998</v>
      </c>
      <c r="E13" s="191">
        <f>IF($C$5*'Vic Apr 2018'!AK7/'Vic Apr 2018'!AI7&gt;='Vic Apr 2018'!J7,('Vic Apr 2018'!J7*'Vic Apr 2018'!O7/100)*'Vic Apr 2018'!AI7,($C$5*'Vic Apr 2018'!AK7/'Vic Apr 2018'!AI7*'Vic Apr 2018'!O7/100)*'Vic Apr 2018'!AI7)</f>
        <v>684</v>
      </c>
      <c r="F13" s="192">
        <f>IF($C$5*'Vic Apr 2018'!AK7/'Vic Apr 2018'!AI7&lt;'Vic Apr 2018'!J7,0,IF($C$5*'Vic Apr 2018'!AK7/'Vic Apr 2018'!AI7&lt;='Vic Apr 2018'!K7,($C$5*'Vic Apr 2018'!AK7/'Vic Apr 2018'!AI7-'Vic Apr 2018'!J7)*('Vic Apr 2018'!P7/100)*'Vic Apr 2018'!AI7,('Vic Apr 2018'!K7-'Vic Apr 2018'!J7)*('Vic Apr 2018'!P7/100)*'Vic Apr 2018'!AI7))</f>
        <v>71.000000000000043</v>
      </c>
      <c r="G13" s="190">
        <f>IF($C$5*'Vic Apr 2018'!AK7/'Vic Apr 2018'!AI7&lt;'Vic Apr 2018'!K7,0,IF($C$5*'Vic Apr 2018'!AK7/'Vic Apr 2018'!AI7&lt;='Vic Apr 2018'!L7,($C$5*'Vic Apr 2018'!AK7/'Vic Apr 2018'!AI7-'Vic Apr 2018'!K7)*('Vic Apr 2018'!Q7/100)*'Vic Apr 2018'!AI7,('Vic Apr 2018'!L7-'Vic Apr 2018'!K7)*('Vic Apr 2018'!Q7/100)*'Vic Apr 2018'!AI7))</f>
        <v>0</v>
      </c>
      <c r="H13" s="191">
        <f>IF($C$5*'Vic Apr 2018'!AK7/'Vic Apr 2018'!AI7&lt;'Vic Apr 2018'!L7,0,IF($C$5*'Vic Apr 2018'!AK7/'Vic Apr 2018'!AI7&lt;='Vic Apr 2018'!M7,($C$5*'Vic Apr 2018'!AK7/'Vic Apr 2018'!AI7-'Vic Apr 2018'!L7)*('Vic Apr 2018'!R7/100)*'Vic Apr 2018'!AI7,('Vic Apr 2018'!M7-'Vic Apr 2018'!L7)*('Vic Apr 2018'!R7/100)*'Vic Apr 2018'!AI7))</f>
        <v>0</v>
      </c>
      <c r="I13" s="190">
        <f>IF(($C$5*'Vic Apr 2018'!AK7/'Vic Apr 2018'!AI7&gt;'Vic Apr 2018'!M7),($C$5*'Vic Apr 2018'!AK7/'Vic Apr 2018'!AI7-'Vic Apr 2018'!M7)*'Vic Apr 2018'!S7/100*'Vic Apr 2018'!AI7,0)</f>
        <v>0</v>
      </c>
      <c r="J13" s="190">
        <f>IF($C$5*'Vic Apr 2018'!AL7/'Vic Apr 2018'!AJ7&gt;='Vic Apr 2018'!J7,('Vic Apr 2018'!J7*'Vic Apr 2018'!U7/100)*'Vic Apr 2018'!AJ7,($C$5*'Vic Apr 2018'!AL7/'Vic Apr 2018'!AJ7*'Vic Apr 2018'!U7/100)*'Vic Apr 2018'!AJ7)</f>
        <v>643.5</v>
      </c>
      <c r="K13" s="190">
        <f>IF($C$5*'Vic Apr 2018'!AL7/'Vic Apr 2018'!AJ7&lt;'Vic Apr 2018'!J7,0,IF($C$5*'Vic Apr 2018'!AL7/'Vic Apr 2018'!AJ7&lt;='Vic Apr 2018'!K7,($C$5*'Vic Apr 2018'!AL7/'Vic Apr 2018'!AJ7-'Vic Apr 2018'!J7)*('Vic Apr 2018'!V7/100)*'Vic Apr 2018'!AJ7,('Vic Apr 2018'!K7-'Vic Apr 2018'!J7)*('Vic Apr 2018'!V7/100)*'Vic Apr 2018'!AJ7))</f>
        <v>67.500000000000057</v>
      </c>
      <c r="L13" s="190">
        <f>IF($C$5*'Vic Apr 2018'!AL7/'Vic Apr 2018'!AJ7&lt;'Vic Apr 2018'!K7,0,IF($C$5*'Vic Apr 2018'!AL7/'Vic Apr 2018'!AJ7&lt;='Vic Apr 2018'!L7,($C$5*'Vic Apr 2018'!AL7/'Vic Apr 2018'!AJ7-'Vic Apr 2018'!K7)*('Vic Apr 2018'!W7/100)*'Vic Apr 2018'!AJ7,('Vic Apr 2018'!L7-'Vic Apr 2018'!K7)*('Vic Apr 2018'!W7/100)*'Vic Apr 2018'!AJ7))</f>
        <v>0</v>
      </c>
      <c r="M13" s="190">
        <f>IF($C$5*'Vic Apr 2018'!AL7/'Vic Apr 2018'!AJ7&lt;'Vic Apr 2018'!L7,0,IF($C$5*'Vic Apr 2018'!AL7/'Vic Apr 2018'!AJ7&lt;='Vic Apr 2018'!M7,($C$5*'Vic Apr 2018'!AL7/'Vic Apr 2018'!AJ7-'Vic Apr 2018'!L7)*('Vic Apr 2018'!X7/100)*'Vic Apr 2018'!AJ7,('Vic Apr 2018'!M7-'Vic Apr 2018'!L7)*('Vic Apr 2018'!X7/100)*'Vic Apr 2018'!AJ7))</f>
        <v>0</v>
      </c>
      <c r="N13" s="190">
        <f>IF(($C$5*'Vic Apr 2018'!AL7/'Vic Apr 2018'!AJ7&gt;'Vic Apr 2018'!M7),($C$5*'Vic Apr 2018'!AL7/'Vic Apr 2018'!AJ7-'Vic Apr 2018'!M7)*'Vic Apr 2018'!Y7/100*'Vic Apr 2018'!AJ7,0)</f>
        <v>0</v>
      </c>
      <c r="O13" s="193">
        <f t="shared" si="0"/>
        <v>1820.1595</v>
      </c>
      <c r="P13" s="194">
        <f>'Vic Apr 2018'!AM7</f>
        <v>0</v>
      </c>
      <c r="Q13" s="194">
        <f>'Vic Apr 2018'!AN7</f>
        <v>0</v>
      </c>
      <c r="R13" s="194">
        <f>'Vic Apr 2018'!AO7</f>
        <v>0</v>
      </c>
      <c r="S13" s="194">
        <f>'Vic Apr 2018'!AP7</f>
        <v>0</v>
      </c>
      <c r="T13" s="193">
        <f>O13</f>
        <v>1820.1595</v>
      </c>
      <c r="U13" s="193">
        <f t="shared" si="2"/>
        <v>1820.1595</v>
      </c>
      <c r="V13" s="193">
        <f t="shared" si="1"/>
        <v>2002.1754500000002</v>
      </c>
      <c r="W13" s="193">
        <f t="shared" si="1"/>
        <v>2002.1754500000002</v>
      </c>
      <c r="X13" s="195">
        <f>'Vic Apr 2018'!AW7</f>
        <v>0</v>
      </c>
      <c r="Y13" s="196" t="str">
        <f>'Vic Apr 2018'!AX7</f>
        <v>n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5"/>
      <c r="CS13" s="185"/>
      <c r="CT13" s="185"/>
      <c r="CU13" s="185"/>
      <c r="CV13" s="185"/>
      <c r="CW13" s="185"/>
      <c r="CX13" s="185"/>
      <c r="CY13" s="185"/>
      <c r="CZ13" s="185"/>
      <c r="DA13" s="185"/>
      <c r="DB13" s="185"/>
      <c r="DC13" s="185"/>
      <c r="DD13" s="185"/>
      <c r="DE13" s="185"/>
      <c r="DF13" s="185"/>
      <c r="DG13" s="185"/>
      <c r="DH13" s="185"/>
      <c r="DI13" s="185"/>
      <c r="DJ13" s="185"/>
      <c r="DK13" s="185"/>
      <c r="DL13" s="185"/>
      <c r="DM13" s="185"/>
      <c r="DN13" s="185"/>
      <c r="DO13" s="185"/>
      <c r="DP13" s="185"/>
      <c r="DQ13" s="185"/>
      <c r="DR13" s="185"/>
      <c r="DS13" s="185"/>
      <c r="DT13" s="185"/>
      <c r="DU13" s="185"/>
      <c r="DV13" s="185"/>
      <c r="DW13" s="185"/>
      <c r="DX13" s="185"/>
      <c r="DY13" s="185"/>
      <c r="DZ13" s="185"/>
      <c r="EA13" s="185"/>
      <c r="EB13" s="185"/>
      <c r="EC13" s="185"/>
      <c r="ED13" s="185"/>
      <c r="EE13" s="185"/>
      <c r="EF13" s="185"/>
      <c r="EG13" s="185"/>
      <c r="EH13" s="185"/>
      <c r="EI13" s="185"/>
      <c r="EJ13" s="185"/>
    </row>
    <row r="14" spans="1:140" s="187" customFormat="1" ht="17" customHeight="1" thickBot="1">
      <c r="A14" s="539"/>
      <c r="B14" s="116" t="str">
        <f>'Vic Apr 2018'!F8</f>
        <v>Origin Energy</v>
      </c>
      <c r="C14" s="116" t="str">
        <f>'Vic Apr 2018'!G8</f>
        <v>Business Saver</v>
      </c>
      <c r="D14" s="192">
        <f>365*'Vic Apr 2018'!H8/100</f>
        <v>306.60000000000002</v>
      </c>
      <c r="E14" s="229">
        <f>IF($C$5*'Vic Apr 2018'!AK8/'Vic Apr 2018'!AI8&gt;='Vic Apr 2018'!J8,('Vic Apr 2018'!J8*'Vic Apr 2018'!O8/100)*'Vic Apr 2018'!AI8,($C$5*'Vic Apr 2018'!AK8/'Vic Apr 2018'!AI8*'Vic Apr 2018'!O8/100)*'Vic Apr 2018'!AI8)</f>
        <v>863.46</v>
      </c>
      <c r="F14" s="192">
        <f>IF($C$5*'Vic Apr 2018'!AK8/'Vic Apr 2018'!AI8&lt;'Vic Apr 2018'!J8,0,IF($C$5*'Vic Apr 2018'!AK8/'Vic Apr 2018'!AI8&lt;='Vic Apr 2018'!K8,($C$5*'Vic Apr 2018'!AK8/'Vic Apr 2018'!AI8-'Vic Apr 2018'!J8)*('Vic Apr 2018'!P8/100)*'Vic Apr 2018'!AI8,('Vic Apr 2018'!K8-'Vic Apr 2018'!J8)*('Vic Apr 2018'!P8/100)*'Vic Apr 2018'!AI8))</f>
        <v>91.520000000000053</v>
      </c>
      <c r="G14" s="192">
        <f>IF($C$5*'Vic Apr 2018'!AK8/'Vic Apr 2018'!AI8&lt;'Vic Apr 2018'!K8,0,IF($C$5*'Vic Apr 2018'!AK8/'Vic Apr 2018'!AI8&lt;='Vic Apr 2018'!L8,($C$5*'Vic Apr 2018'!AK8/'Vic Apr 2018'!AI8-'Vic Apr 2018'!K8)*('Vic Apr 2018'!Q8/100)*'Vic Apr 2018'!AI8,('Vic Apr 2018'!L8-'Vic Apr 2018'!K8)*('Vic Apr 2018'!Q8/100)*'Vic Apr 2018'!AI8))</f>
        <v>0</v>
      </c>
      <c r="H14" s="229">
        <f>IF($C$5*'Vic Apr 2018'!AK8/'Vic Apr 2018'!AI8&lt;'Vic Apr 2018'!L8,0,IF($C$5*'Vic Apr 2018'!AK8/'Vic Apr 2018'!AI8&lt;='Vic Apr 2018'!M8,($C$5*'Vic Apr 2018'!AK8/'Vic Apr 2018'!AI8-'Vic Apr 2018'!L8)*('Vic Apr 2018'!R8/100)*'Vic Apr 2018'!AI8,('Vic Apr 2018'!M8-'Vic Apr 2018'!L8)*('Vic Apr 2018'!R8/100)*'Vic Apr 2018'!AI8))</f>
        <v>0</v>
      </c>
      <c r="I14" s="192">
        <f>IF(($C$5*'Vic Apr 2018'!AK8/'Vic Apr 2018'!AI8&gt;'Vic Apr 2018'!M8),($C$5*'Vic Apr 2018'!AK8/'Vic Apr 2018'!AI8-'Vic Apr 2018'!M8)*'Vic Apr 2018'!S8/100*'Vic Apr 2018'!AI8,0)</f>
        <v>0</v>
      </c>
      <c r="J14" s="192">
        <f>IF($C$5*'Vic Apr 2018'!AL8/'Vic Apr 2018'!AJ8&gt;='Vic Apr 2018'!J8,('Vic Apr 2018'!J8*'Vic Apr 2018'!U8/100)*'Vic Apr 2018'!AJ8,($C$5*'Vic Apr 2018'!AL8/'Vic Apr 2018'!AJ8*'Vic Apr 2018'!U8/100)*'Vic Apr 2018'!AJ8)</f>
        <v>819.18000000000006</v>
      </c>
      <c r="K14" s="192">
        <f>IF($C$5*'Vic Apr 2018'!AL8/'Vic Apr 2018'!AJ8&lt;'Vic Apr 2018'!J8,0,IF($C$5*'Vic Apr 2018'!AL8/'Vic Apr 2018'!AJ8&lt;='Vic Apr 2018'!K8,($C$5*'Vic Apr 2018'!AL8/'Vic Apr 2018'!AJ8-'Vic Apr 2018'!J8)*('Vic Apr 2018'!V8/100)*'Vic Apr 2018'!AJ8,('Vic Apr 2018'!K8-'Vic Apr 2018'!J8)*('Vic Apr 2018'!V8/100)*'Vic Apr 2018'!AJ8))</f>
        <v>88.660000000000053</v>
      </c>
      <c r="L14" s="192">
        <f>IF($C$5*'Vic Apr 2018'!AL8/'Vic Apr 2018'!AJ8&lt;'Vic Apr 2018'!K8,0,IF($C$5*'Vic Apr 2018'!AL8/'Vic Apr 2018'!AJ8&lt;='Vic Apr 2018'!L8,($C$5*'Vic Apr 2018'!AL8/'Vic Apr 2018'!AJ8-'Vic Apr 2018'!K8)*('Vic Apr 2018'!W8/100)*'Vic Apr 2018'!AJ8,('Vic Apr 2018'!L8-'Vic Apr 2018'!K8)*('Vic Apr 2018'!W8/100)*'Vic Apr 2018'!AJ8))</f>
        <v>0</v>
      </c>
      <c r="M14" s="192">
        <f>IF($C$5*'Vic Apr 2018'!AL8/'Vic Apr 2018'!AJ8&lt;'Vic Apr 2018'!L8,0,IF($C$5*'Vic Apr 2018'!AL8/'Vic Apr 2018'!AJ8&lt;='Vic Apr 2018'!M8,($C$5*'Vic Apr 2018'!AL8/'Vic Apr 2018'!AJ8-'Vic Apr 2018'!L8)*('Vic Apr 2018'!X8/100)*'Vic Apr 2018'!AJ8,('Vic Apr 2018'!M8-'Vic Apr 2018'!L8)*('Vic Apr 2018'!X8/100)*'Vic Apr 2018'!AJ8))</f>
        <v>0</v>
      </c>
      <c r="N14" s="192">
        <f>IF(($C$5*'Vic Apr 2018'!AL8/'Vic Apr 2018'!AJ8&gt;'Vic Apr 2018'!M8),($C$5*'Vic Apr 2018'!AL8/'Vic Apr 2018'!AJ8-'Vic Apr 2018'!M8)*'Vic Apr 2018'!Y8/100*'Vic Apr 2018'!AJ8,0)</f>
        <v>0</v>
      </c>
      <c r="O14" s="230">
        <f t="shared" si="0"/>
        <v>2169.42</v>
      </c>
      <c r="P14" s="231">
        <f>'Vic Apr 2018'!AM8</f>
        <v>0</v>
      </c>
      <c r="Q14" s="231">
        <f>'Vic Apr 2018'!AN8</f>
        <v>15</v>
      </c>
      <c r="R14" s="231">
        <f>'Vic Apr 2018'!AO8</f>
        <v>0</v>
      </c>
      <c r="S14" s="231">
        <f>'Vic Apr 2018'!AP8</f>
        <v>0</v>
      </c>
      <c r="T14" s="230">
        <f>(O14-(O14-D14)*Q14/100)</f>
        <v>1889.9970000000001</v>
      </c>
      <c r="U14" s="232">
        <f t="shared" si="2"/>
        <v>1889.9970000000001</v>
      </c>
      <c r="V14" s="230">
        <f t="shared" si="1"/>
        <v>2078.9967000000001</v>
      </c>
      <c r="W14" s="230">
        <f t="shared" si="1"/>
        <v>2078.9967000000001</v>
      </c>
      <c r="X14" s="233">
        <f>'Vic Apr 2018'!AW8</f>
        <v>12</v>
      </c>
      <c r="Y14" s="234" t="str">
        <f>'Vic Apr 2018'!AX8</f>
        <v>y</v>
      </c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  <c r="BI14" s="168"/>
      <c r="BJ14" s="168"/>
      <c r="BK14" s="168"/>
      <c r="BL14" s="168"/>
      <c r="BM14" s="168"/>
      <c r="BN14" s="168"/>
      <c r="BO14" s="168"/>
      <c r="BP14" s="168"/>
      <c r="BQ14" s="168"/>
      <c r="BR14" s="168"/>
      <c r="BS14" s="168"/>
      <c r="BT14" s="168"/>
      <c r="BU14" s="168"/>
      <c r="BV14" s="168"/>
      <c r="BW14" s="168"/>
      <c r="BX14" s="168"/>
      <c r="BY14" s="168"/>
      <c r="BZ14" s="168"/>
      <c r="CA14" s="168"/>
      <c r="CB14" s="168"/>
      <c r="CC14" s="168"/>
      <c r="CD14" s="168"/>
      <c r="CE14" s="168"/>
      <c r="CF14" s="168"/>
      <c r="CG14" s="168"/>
      <c r="CH14" s="168"/>
      <c r="CI14" s="186"/>
      <c r="CJ14" s="186"/>
      <c r="CK14" s="186"/>
      <c r="CL14" s="186"/>
      <c r="CM14" s="186"/>
      <c r="CN14" s="186"/>
      <c r="CO14" s="186"/>
      <c r="CP14" s="186"/>
      <c r="CQ14" s="186"/>
      <c r="CR14" s="186"/>
      <c r="CS14" s="186"/>
      <c r="CT14" s="186"/>
      <c r="CU14" s="186"/>
      <c r="CV14" s="186"/>
      <c r="CW14" s="186"/>
      <c r="CX14" s="186"/>
      <c r="CY14" s="186"/>
      <c r="CZ14" s="186"/>
      <c r="DA14" s="186"/>
      <c r="DB14" s="186"/>
      <c r="DC14" s="186"/>
      <c r="DD14" s="186"/>
      <c r="DE14" s="186"/>
      <c r="DF14" s="186"/>
      <c r="DG14" s="186"/>
      <c r="DH14" s="186"/>
      <c r="DI14" s="186"/>
      <c r="DJ14" s="186"/>
      <c r="DK14" s="186"/>
      <c r="DL14" s="186"/>
      <c r="DM14" s="186"/>
      <c r="DN14" s="186"/>
      <c r="DO14" s="186"/>
      <c r="DP14" s="186"/>
      <c r="DQ14" s="186"/>
      <c r="DR14" s="186"/>
      <c r="DS14" s="186"/>
      <c r="DT14" s="186"/>
      <c r="DU14" s="186"/>
      <c r="DV14" s="186"/>
      <c r="DW14" s="186"/>
      <c r="DX14" s="186"/>
      <c r="DY14" s="186"/>
      <c r="DZ14" s="186"/>
      <c r="EA14" s="186"/>
      <c r="EB14" s="186"/>
      <c r="EC14" s="186"/>
      <c r="ED14" s="186"/>
      <c r="EE14" s="186"/>
      <c r="EF14" s="186"/>
      <c r="EG14" s="186"/>
      <c r="EH14" s="186"/>
      <c r="EI14" s="186"/>
      <c r="EJ14" s="186"/>
    </row>
    <row r="15" spans="1:140" s="189" customFormat="1" ht="17" customHeight="1" thickTop="1" thickBot="1">
      <c r="A15" s="540"/>
      <c r="B15" s="213" t="str">
        <f>'Vic Apr 2018'!F9</f>
        <v>Simply Energy</v>
      </c>
      <c r="C15" s="213" t="str">
        <f>'Vic Apr 2018'!G9</f>
        <v>Business Save</v>
      </c>
      <c r="D15" s="114">
        <f>365*'Vic Apr 2018'!H9/100</f>
        <v>334.30349999999999</v>
      </c>
      <c r="E15" s="235">
        <f>IF($C$5*'Vic Apr 2018'!AK9/'Vic Apr 2018'!AI9&gt;='Vic Apr 2018'!J9,('Vic Apr 2018'!J9*'Vic Apr 2018'!O9/100)*'Vic Apr 2018'!AI9,($C$5*'Vic Apr 2018'!AK9/'Vic Apr 2018'!AI9*'Vic Apr 2018'!O9/100)*'Vic Apr 2018'!AI9)</f>
        <v>1167.9744000000001</v>
      </c>
      <c r="F15" s="114">
        <f>IF($C$5*'Vic Apr 2018'!AK9/'Vic Apr 2018'!AI9&lt;'Vic Apr 2018'!J9,0,IF($C$5*'Vic Apr 2018'!AK9/'Vic Apr 2018'!AI9&lt;='Vic Apr 2018'!K9,($C$5*'Vic Apr 2018'!AK9/'Vic Apr 2018'!AI9-'Vic Apr 2018'!J9)*('Vic Apr 2018'!P9/100)*'Vic Apr 2018'!AI9,('Vic Apr 2018'!K9-'Vic Apr 2018'!J9)*('Vic Apr 2018'!P9/100)*'Vic Apr 2018'!AI9))</f>
        <v>103.7112000000001</v>
      </c>
      <c r="G15" s="114">
        <f>IF($C$5*'Vic Apr 2018'!AK9/'Vic Apr 2018'!AI9&lt;'Vic Apr 2018'!K9,0,IF($C$5*'Vic Apr 2018'!AK9/'Vic Apr 2018'!AI9&lt;='Vic Apr 2018'!L9,($C$5*'Vic Apr 2018'!AK9/'Vic Apr 2018'!AI9-'Vic Apr 2018'!K9)*('Vic Apr 2018'!Q9/100)*'Vic Apr 2018'!AI9,('Vic Apr 2018'!L9-'Vic Apr 2018'!K9)*('Vic Apr 2018'!Q9/100)*'Vic Apr 2018'!AI9))</f>
        <v>0</v>
      </c>
      <c r="H15" s="235">
        <f>IF($C$5*'Vic Apr 2018'!AK9/'Vic Apr 2018'!AI9&lt;'Vic Apr 2018'!L9,0,IF($C$5*'Vic Apr 2018'!AK9/'Vic Apr 2018'!AI9&lt;='Vic Apr 2018'!M9,($C$5*'Vic Apr 2018'!AK9/'Vic Apr 2018'!AI9-'Vic Apr 2018'!L9)*('Vic Apr 2018'!R9/100)*'Vic Apr 2018'!AI9,('Vic Apr 2018'!M9-'Vic Apr 2018'!L9)*('Vic Apr 2018'!R9/100)*'Vic Apr 2018'!AI9))</f>
        <v>0</v>
      </c>
      <c r="I15" s="114">
        <f>IF(($C$5*'Vic Apr 2018'!AK9/'Vic Apr 2018'!AI9&gt;'Vic Apr 2018'!M9),($C$5*'Vic Apr 2018'!AK9/'Vic Apr 2018'!AI9-'Vic Apr 2018'!M9)*'Vic Apr 2018'!S9/100*'Vic Apr 2018'!AI9,0)</f>
        <v>0</v>
      </c>
      <c r="J15" s="114">
        <f>IF($C$5*'Vic Apr 2018'!AL9/'Vic Apr 2018'!AJ9&gt;='Vic Apr 2018'!J9,('Vic Apr 2018'!J9*'Vic Apr 2018'!U9/100)*'Vic Apr 2018'!AJ9,($C$5*'Vic Apr 2018'!AL9/'Vic Apr 2018'!AJ9*'Vic Apr 2018'!U9/100)*'Vic Apr 2018'!AJ9)</f>
        <v>1131.4751999999999</v>
      </c>
      <c r="K15" s="115">
        <f>IF($C$5*'Vic Apr 2018'!AL9/'Vic Apr 2018'!AJ9&lt;'Vic Apr 2018'!J9,0,IF($C$5*'Vic Apr 2018'!AL9/'Vic Apr 2018'!AJ9&lt;='Vic Apr 2018'!K9,($C$5*'Vic Apr 2018'!AL9/'Vic Apr 2018'!AJ9-'Vic Apr 2018'!J9)*('Vic Apr 2018'!V9/100)*'Vic Apr 2018'!AJ9,('Vic Apr 2018'!K9-'Vic Apr 2018'!J9)*('Vic Apr 2018'!V9/100)*'Vic Apr 2018'!AJ9))</f>
        <v>101.96080000000009</v>
      </c>
      <c r="L15" s="236">
        <f>IF($C$5*'Vic Apr 2018'!AL9/'Vic Apr 2018'!AJ9&lt;'Vic Apr 2018'!K9,0,IF($C$5*'Vic Apr 2018'!AL9/'Vic Apr 2018'!AJ9&lt;='Vic Apr 2018'!L9,($C$5*'Vic Apr 2018'!AL9/'Vic Apr 2018'!AJ9-'Vic Apr 2018'!K9)*('Vic Apr 2018'!W9/100)*'Vic Apr 2018'!AJ9,('Vic Apr 2018'!L9-'Vic Apr 2018'!K9)*('Vic Apr 2018'!W9/100)*'Vic Apr 2018'!AJ9))</f>
        <v>0</v>
      </c>
      <c r="M15" s="114">
        <f>IF($C$5*'Vic Apr 2018'!AL9/'Vic Apr 2018'!AJ9&lt;'Vic Apr 2018'!L9,0,IF($C$5*'Vic Apr 2018'!AL9/'Vic Apr 2018'!AJ9&lt;='Vic Apr 2018'!M9,($C$5*'Vic Apr 2018'!AL9/'Vic Apr 2018'!AJ9-'Vic Apr 2018'!L9)*('Vic Apr 2018'!X9/100)*'Vic Apr 2018'!AJ9,('Vic Apr 2018'!M9-'Vic Apr 2018'!L9)*('Vic Apr 2018'!X9/100)*'Vic Apr 2018'!AJ9))</f>
        <v>0</v>
      </c>
      <c r="N15" s="114">
        <f>IF(($C$5*'Vic Apr 2018'!AL9/'Vic Apr 2018'!AJ9&gt;'Vic Apr 2018'!M9),($C$5*'Vic Apr 2018'!AL9/'Vic Apr 2018'!AJ9-'Vic Apr 2018'!M9)*'Vic Apr 2018'!Y9/100*'Vic Apr 2018'!AJ9,0)</f>
        <v>0</v>
      </c>
      <c r="O15" s="237">
        <f t="shared" si="0"/>
        <v>2839.4251000000004</v>
      </c>
      <c r="P15" s="238">
        <f>'Vic Apr 2018'!AM9</f>
        <v>0</v>
      </c>
      <c r="Q15" s="238">
        <f>'Vic Apr 2018'!AN9</f>
        <v>30</v>
      </c>
      <c r="R15" s="238">
        <f>'Vic Apr 2018'!AO9</f>
        <v>0</v>
      </c>
      <c r="S15" s="238">
        <f>'Vic Apr 2018'!AP9</f>
        <v>0</v>
      </c>
      <c r="T15" s="237">
        <f>(O15-(O15-D15)*Q15/100)</f>
        <v>2087.8886200000002</v>
      </c>
      <c r="U15" s="239">
        <f t="shared" si="2"/>
        <v>2087.8886200000002</v>
      </c>
      <c r="V15" s="237">
        <f t="shared" si="1"/>
        <v>2296.6774820000005</v>
      </c>
      <c r="W15" s="239">
        <f t="shared" si="1"/>
        <v>2296.6774820000005</v>
      </c>
      <c r="X15" s="240">
        <f>'Vic Apr 2018'!AW9</f>
        <v>0</v>
      </c>
      <c r="Y15" s="241" t="str">
        <f>'Vic Apr 2018'!AX9</f>
        <v>n</v>
      </c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  <c r="CH15" s="16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</row>
    <row r="16" spans="1:140" ht="17" customHeight="1" thickTop="1">
      <c r="A16" s="538" t="str">
        <f>'Vic Apr 2018'!D10</f>
        <v>Multinet 2</v>
      </c>
      <c r="B16" s="116" t="str">
        <f>'Vic Apr 2018'!F10</f>
        <v>AGL</v>
      </c>
      <c r="C16" s="116" t="str">
        <f>'Vic Apr 2018'!G10</f>
        <v>Business Savers</v>
      </c>
      <c r="D16" s="190">
        <f>365*'Vic Apr 2018'!H10/100</f>
        <v>412.45</v>
      </c>
      <c r="E16" s="191">
        <f>IF($C$5*'Vic Apr 2018'!AK10/'Vic Apr 2018'!AI10&gt;='Vic Apr 2018'!J10,('Vic Apr 2018'!J10*'Vic Apr 2018'!O10/100)*'Vic Apr 2018'!AI10,($C$5*'Vic Apr 2018'!AK10/'Vic Apr 2018'!AI10*'Vic Apr 2018'!O10/100)*'Vic Apr 2018'!AI10)</f>
        <v>975</v>
      </c>
      <c r="F16" s="192">
        <f>IF($C$5*'Vic Apr 2018'!AK10/'Vic Apr 2018'!AI10&lt;'Vic Apr 2018'!J10,0,IF($C$5*'Vic Apr 2018'!AK10/'Vic Apr 2018'!AI10&lt;='Vic Apr 2018'!K10,($C$5*'Vic Apr 2018'!AK10/'Vic Apr 2018'!AI10-'Vic Apr 2018'!J10)*('Vic Apr 2018'!P10/100)*'Vic Apr 2018'!AI10,('Vic Apr 2018'!K10-'Vic Apr 2018'!J10)*('Vic Apr 2018'!P10/100)*'Vic Apr 2018'!AI10))</f>
        <v>0</v>
      </c>
      <c r="G16" s="190">
        <f>IF($C$5*'Vic Apr 2018'!AK10/'Vic Apr 2018'!AI10&lt;'Vic Apr 2018'!K10,0,IF($C$5*'Vic Apr 2018'!AK10/'Vic Apr 2018'!AI10&lt;='Vic Apr 2018'!L10,($C$5*'Vic Apr 2018'!AK10/'Vic Apr 2018'!AI10-'Vic Apr 2018'!K10)*('Vic Apr 2018'!Q10/100)*'Vic Apr 2018'!AI10,('Vic Apr 2018'!L10-'Vic Apr 2018'!K10)*('Vic Apr 2018'!Q10/100)*'Vic Apr 2018'!AI10))</f>
        <v>0</v>
      </c>
      <c r="H16" s="191">
        <f>IF($C$5*'Vic Apr 2018'!AK10/'Vic Apr 2018'!AI10&lt;'Vic Apr 2018'!L10,0,IF($C$5*'Vic Apr 2018'!AK10/'Vic Apr 2018'!AI10&lt;='Vic Apr 2018'!M10,($C$5*'Vic Apr 2018'!AK10/'Vic Apr 2018'!AI10-'Vic Apr 2018'!L10)*('Vic Apr 2018'!R10/100)*'Vic Apr 2018'!AI10,('Vic Apr 2018'!M10-'Vic Apr 2018'!L10)*('Vic Apr 2018'!R10/100)*'Vic Apr 2018'!AI10))</f>
        <v>0</v>
      </c>
      <c r="I16" s="190">
        <f>IF(($C$5*'Vic Apr 2018'!AK10/'Vic Apr 2018'!AI10&gt;'Vic Apr 2018'!M10),($C$5*'Vic Apr 2018'!AK10/'Vic Apr 2018'!AI10-'Vic Apr 2018'!M10)*'Vic Apr 2018'!S10/100*'Vic Apr 2018'!AI10,0)</f>
        <v>0</v>
      </c>
      <c r="J16" s="190">
        <f>IF($C$5*'Vic Apr 2018'!AL10/'Vic Apr 2018'!AJ10&gt;='Vic Apr 2018'!J10,('Vic Apr 2018'!J10*'Vic Apr 2018'!U10/100)*'Vic Apr 2018'!AJ10,($C$5*'Vic Apr 2018'!AL10/'Vic Apr 2018'!AJ10*'Vic Apr 2018'!U10/100)*'Vic Apr 2018'!AJ10)</f>
        <v>860</v>
      </c>
      <c r="K16" s="190">
        <f>IF($C$5*'Vic Apr 2018'!AL10/'Vic Apr 2018'!AJ10&lt;'Vic Apr 2018'!J10,0,IF($C$5*'Vic Apr 2018'!AL10/'Vic Apr 2018'!AJ10&lt;='Vic Apr 2018'!K10,($C$5*'Vic Apr 2018'!AL10/'Vic Apr 2018'!AJ10-'Vic Apr 2018'!J10)*('Vic Apr 2018'!V10/100)*'Vic Apr 2018'!AJ10,('Vic Apr 2018'!K10-'Vic Apr 2018'!J10)*('Vic Apr 2018'!V10/100)*'Vic Apr 2018'!AJ10))</f>
        <v>0</v>
      </c>
      <c r="L16" s="190">
        <f>IF($C$5*'Vic Apr 2018'!AL10/'Vic Apr 2018'!AJ10&lt;'Vic Apr 2018'!K10,0,IF($C$5*'Vic Apr 2018'!AL10/'Vic Apr 2018'!AJ10&lt;='Vic Apr 2018'!L10,($C$5*'Vic Apr 2018'!AL10/'Vic Apr 2018'!AJ10-'Vic Apr 2018'!K10)*('Vic Apr 2018'!W10/100)*'Vic Apr 2018'!AJ10,('Vic Apr 2018'!L10-'Vic Apr 2018'!K10)*('Vic Apr 2018'!W10/100)*'Vic Apr 2018'!AJ10))</f>
        <v>0</v>
      </c>
      <c r="M16" s="190">
        <f>IF($C$5*'Vic Apr 2018'!AL10/'Vic Apr 2018'!AJ10&lt;'Vic Apr 2018'!L10,0,IF($C$5*'Vic Apr 2018'!AL10/'Vic Apr 2018'!AJ10&lt;='Vic Apr 2018'!M10,($C$5*'Vic Apr 2018'!AL10/'Vic Apr 2018'!AJ10-'Vic Apr 2018'!L10)*('Vic Apr 2018'!X10/100)*'Vic Apr 2018'!AJ10,('Vic Apr 2018'!M10-'Vic Apr 2018'!L10)*('Vic Apr 2018'!X10/100)*'Vic Apr 2018'!AJ10))</f>
        <v>0</v>
      </c>
      <c r="N16" s="190">
        <f>IF(($C$5*'Vic Apr 2018'!AL10/'Vic Apr 2018'!AJ10&gt;'Vic Apr 2018'!M10),($C$5*'Vic Apr 2018'!AL10/'Vic Apr 2018'!AJ10-'Vic Apr 2018'!M10)*'Vic Apr 2018'!Y10/100*'Vic Apr 2018'!AJ10,0)</f>
        <v>0</v>
      </c>
      <c r="O16" s="193">
        <f t="shared" si="0"/>
        <v>2247.4499999999998</v>
      </c>
      <c r="P16" s="194">
        <f>'Vic Apr 2018'!AM10</f>
        <v>0</v>
      </c>
      <c r="Q16" s="194">
        <f>'Vic Apr 2018'!AN10</f>
        <v>15</v>
      </c>
      <c r="R16" s="194">
        <f>'Vic Apr 2018'!AO10</f>
        <v>0</v>
      </c>
      <c r="S16" s="194">
        <f>'Vic Apr 2018'!AP10</f>
        <v>0</v>
      </c>
      <c r="T16" s="193">
        <f>(O16-(O16-D16)*Q16/100)</f>
        <v>1972.1999999999998</v>
      </c>
      <c r="U16" s="193">
        <f t="shared" si="2"/>
        <v>1972.1999999999998</v>
      </c>
      <c r="V16" s="193">
        <f t="shared" si="1"/>
        <v>2169.42</v>
      </c>
      <c r="W16" s="193">
        <f t="shared" si="1"/>
        <v>2169.42</v>
      </c>
      <c r="X16" s="195">
        <f>'Vic Apr 2018'!AW10</f>
        <v>0</v>
      </c>
      <c r="Y16" s="196" t="str">
        <f>'Vic Apr 2018'!AX10</f>
        <v>n</v>
      </c>
      <c r="CI16" s="185"/>
      <c r="CJ16" s="185"/>
      <c r="CK16" s="185"/>
      <c r="CL16" s="185"/>
      <c r="CM16" s="185"/>
      <c r="CN16" s="185"/>
      <c r="CO16" s="185"/>
      <c r="CP16" s="185"/>
      <c r="CQ16" s="185"/>
      <c r="CR16" s="185"/>
      <c r="CS16" s="185"/>
      <c r="CT16" s="185"/>
      <c r="CU16" s="185"/>
      <c r="CV16" s="185"/>
      <c r="CW16" s="185"/>
      <c r="CX16" s="185"/>
      <c r="CY16" s="185"/>
      <c r="CZ16" s="185"/>
      <c r="DA16" s="185"/>
      <c r="DB16" s="185"/>
      <c r="DC16" s="185"/>
      <c r="DD16" s="185"/>
      <c r="DE16" s="185"/>
      <c r="DF16" s="185"/>
      <c r="DG16" s="185"/>
      <c r="DH16" s="185"/>
      <c r="DI16" s="185"/>
      <c r="DJ16" s="185"/>
      <c r="DK16" s="185"/>
      <c r="DL16" s="185"/>
      <c r="DM16" s="185"/>
      <c r="DN16" s="185"/>
      <c r="DO16" s="185"/>
      <c r="DP16" s="185"/>
      <c r="DQ16" s="185"/>
      <c r="DR16" s="185"/>
      <c r="DS16" s="185"/>
      <c r="DT16" s="185"/>
      <c r="DU16" s="185"/>
      <c r="DV16" s="185"/>
      <c r="DW16" s="185"/>
      <c r="DX16" s="185"/>
      <c r="DY16" s="185"/>
      <c r="DZ16" s="185"/>
      <c r="EA16" s="185"/>
      <c r="EB16" s="185"/>
      <c r="EC16" s="185"/>
      <c r="ED16" s="185"/>
      <c r="EE16" s="185"/>
      <c r="EF16" s="185"/>
      <c r="EG16" s="185"/>
      <c r="EH16" s="185"/>
      <c r="EI16" s="185"/>
      <c r="EJ16" s="185"/>
    </row>
    <row r="17" spans="1:140" ht="17" customHeight="1">
      <c r="A17" s="539"/>
      <c r="B17" s="116" t="str">
        <f>'Vic Apr 2018'!F11</f>
        <v>Click Energy</v>
      </c>
      <c r="C17" s="116" t="str">
        <f>'Vic Apr 2018'!G11</f>
        <v>Business Prime Gas</v>
      </c>
      <c r="D17" s="190">
        <f>365*'Vic Apr 2018'!H11/100</f>
        <v>325.6968</v>
      </c>
      <c r="E17" s="191">
        <f>IF($C$5*'Vic Apr 2018'!AK11/'Vic Apr 2018'!AI11&gt;='Vic Apr 2018'!J11,('Vic Apr 2018'!J11*'Vic Apr 2018'!O11/100)*'Vic Apr 2018'!AI11,($C$5*'Vic Apr 2018'!AK11/'Vic Apr 2018'!AI11*'Vic Apr 2018'!O11/100)*'Vic Apr 2018'!AI11)</f>
        <v>1057.5</v>
      </c>
      <c r="F17" s="192">
        <f>IF($C$5*'Vic Apr 2018'!AK11/'Vic Apr 2018'!AI11&lt;'Vic Apr 2018'!J11,0,IF($C$5*'Vic Apr 2018'!AK11/'Vic Apr 2018'!AI11&lt;='Vic Apr 2018'!K11,($C$5*'Vic Apr 2018'!AK11/'Vic Apr 2018'!AI11-'Vic Apr 2018'!J11)*('Vic Apr 2018'!P11/100)*'Vic Apr 2018'!AI11,('Vic Apr 2018'!K11-'Vic Apr 2018'!J11)*('Vic Apr 2018'!P11/100)*'Vic Apr 2018'!AI11))</f>
        <v>109.7000000000001</v>
      </c>
      <c r="G17" s="190">
        <f>IF($C$5*'Vic Apr 2018'!AK11/'Vic Apr 2018'!AI11&lt;'Vic Apr 2018'!K11,0,IF($C$5*'Vic Apr 2018'!AK11/'Vic Apr 2018'!AI11&lt;='Vic Apr 2018'!L11,($C$5*'Vic Apr 2018'!AK11/'Vic Apr 2018'!AI11-'Vic Apr 2018'!K11)*('Vic Apr 2018'!Q11/100)*'Vic Apr 2018'!AI11,('Vic Apr 2018'!L11-'Vic Apr 2018'!K11)*('Vic Apr 2018'!Q11/100)*'Vic Apr 2018'!AI11))</f>
        <v>0</v>
      </c>
      <c r="H17" s="191">
        <f>IF($C$5*'Vic Apr 2018'!AK11/'Vic Apr 2018'!AI11&lt;'Vic Apr 2018'!L11,0,IF($C$5*'Vic Apr 2018'!AK11/'Vic Apr 2018'!AI11&lt;='Vic Apr 2018'!M11,($C$5*'Vic Apr 2018'!AK11/'Vic Apr 2018'!AI11-'Vic Apr 2018'!L11)*('Vic Apr 2018'!R11/100)*'Vic Apr 2018'!AI11,('Vic Apr 2018'!M11-'Vic Apr 2018'!L11)*('Vic Apr 2018'!R11/100)*'Vic Apr 2018'!AI11))</f>
        <v>0</v>
      </c>
      <c r="I17" s="190">
        <f>IF(($C$5*'Vic Apr 2018'!AK11/'Vic Apr 2018'!AI11&gt;'Vic Apr 2018'!M11),($C$5*'Vic Apr 2018'!AK11/'Vic Apr 2018'!AI11-'Vic Apr 2018'!M11)*'Vic Apr 2018'!S11/100*'Vic Apr 2018'!AI11,0)</f>
        <v>0</v>
      </c>
      <c r="J17" s="190">
        <f>IF($C$5*'Vic Apr 2018'!AL11/'Vic Apr 2018'!AJ11&gt;='Vic Apr 2018'!J11,('Vic Apr 2018'!J11*'Vic Apr 2018'!U11/100)*'Vic Apr 2018'!AJ11,($C$5*'Vic Apr 2018'!AL11/'Vic Apr 2018'!AJ11*'Vic Apr 2018'!U11/100)*'Vic Apr 2018'!AJ11)</f>
        <v>1010.6999999999999</v>
      </c>
      <c r="K17" s="190">
        <f>IF($C$5*'Vic Apr 2018'!AL11/'Vic Apr 2018'!AJ11&lt;'Vic Apr 2018'!J11,0,IF($C$5*'Vic Apr 2018'!AL11/'Vic Apr 2018'!AJ11&lt;='Vic Apr 2018'!K11,($C$5*'Vic Apr 2018'!AL11/'Vic Apr 2018'!AJ11-'Vic Apr 2018'!J11)*('Vic Apr 2018'!V11/100)*'Vic Apr 2018'!AJ11,('Vic Apr 2018'!K11-'Vic Apr 2018'!J11)*('Vic Apr 2018'!V11/100)*'Vic Apr 2018'!AJ11))</f>
        <v>109.7000000000001</v>
      </c>
      <c r="L17" s="190">
        <f>IF($C$5*'Vic Apr 2018'!AL11/'Vic Apr 2018'!AJ11&lt;'Vic Apr 2018'!K11,0,IF($C$5*'Vic Apr 2018'!AL11/'Vic Apr 2018'!AJ11&lt;='Vic Apr 2018'!L11,($C$5*'Vic Apr 2018'!AL11/'Vic Apr 2018'!AJ11-'Vic Apr 2018'!K11)*('Vic Apr 2018'!W11/100)*'Vic Apr 2018'!AJ11,('Vic Apr 2018'!L11-'Vic Apr 2018'!K11)*('Vic Apr 2018'!W11/100)*'Vic Apr 2018'!AJ11))</f>
        <v>0</v>
      </c>
      <c r="M17" s="190">
        <f>IF($C$5*'Vic Apr 2018'!AL11/'Vic Apr 2018'!AJ11&lt;'Vic Apr 2018'!L11,0,IF($C$5*'Vic Apr 2018'!AL11/'Vic Apr 2018'!AJ11&lt;='Vic Apr 2018'!M11,($C$5*'Vic Apr 2018'!AL11/'Vic Apr 2018'!AJ11-'Vic Apr 2018'!L11)*('Vic Apr 2018'!X11/100)*'Vic Apr 2018'!AJ11,('Vic Apr 2018'!M11-'Vic Apr 2018'!L11)*('Vic Apr 2018'!X11/100)*'Vic Apr 2018'!AJ11))</f>
        <v>0</v>
      </c>
      <c r="N17" s="190">
        <f>IF(($C$5*'Vic Apr 2018'!AL11/'Vic Apr 2018'!AJ11&gt;'Vic Apr 2018'!M11),($C$5*'Vic Apr 2018'!AL11/'Vic Apr 2018'!AJ11-'Vic Apr 2018'!M11)*'Vic Apr 2018'!Y11/100*'Vic Apr 2018'!AJ11,0)</f>
        <v>0</v>
      </c>
      <c r="O17" s="193">
        <f t="shared" si="0"/>
        <v>2613.2968000000001</v>
      </c>
      <c r="P17" s="194">
        <f>'Vic Apr 2018'!AM11</f>
        <v>0</v>
      </c>
      <c r="Q17" s="194">
        <f>'Vic Apr 2018'!AN11</f>
        <v>0</v>
      </c>
      <c r="R17" s="194">
        <f>'Vic Apr 2018'!AO11</f>
        <v>10</v>
      </c>
      <c r="S17" s="194">
        <f>'Vic Apr 2018'!AP11</f>
        <v>0</v>
      </c>
      <c r="T17" s="193">
        <f>O17</f>
        <v>2613.2968000000001</v>
      </c>
      <c r="U17" s="193">
        <f>T17-(T17*R17/100)</f>
        <v>2351.9671200000003</v>
      </c>
      <c r="V17" s="193">
        <f t="shared" si="1"/>
        <v>2874.6264800000004</v>
      </c>
      <c r="W17" s="193">
        <f t="shared" si="1"/>
        <v>2587.1638320000006</v>
      </c>
      <c r="X17" s="195">
        <f>'Vic Apr 2018'!AW11</f>
        <v>0</v>
      </c>
      <c r="Y17" s="196" t="str">
        <f>'Vic Apr 2018'!AX11</f>
        <v>n</v>
      </c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5"/>
      <c r="DM17" s="185"/>
      <c r="DN17" s="185"/>
      <c r="DO17" s="185"/>
      <c r="DP17" s="185"/>
      <c r="DQ17" s="185"/>
      <c r="DR17" s="185"/>
      <c r="DS17" s="185"/>
      <c r="DT17" s="185"/>
      <c r="DU17" s="185"/>
      <c r="DV17" s="185"/>
      <c r="DW17" s="185"/>
      <c r="DX17" s="185"/>
      <c r="DY17" s="185"/>
      <c r="DZ17" s="185"/>
      <c r="EA17" s="185"/>
      <c r="EB17" s="185"/>
      <c r="EC17" s="185"/>
      <c r="ED17" s="185"/>
      <c r="EE17" s="185"/>
      <c r="EF17" s="185"/>
      <c r="EG17" s="185"/>
      <c r="EH17" s="185"/>
      <c r="EI17" s="185"/>
      <c r="EJ17" s="185"/>
    </row>
    <row r="18" spans="1:140" ht="17" customHeight="1">
      <c r="A18" s="539"/>
      <c r="B18" s="116" t="str">
        <f>'Vic Apr 2018'!F12</f>
        <v>Covau</v>
      </c>
      <c r="C18" s="116" t="str">
        <f>'Vic Apr 2018'!G12</f>
        <v>Market offer</v>
      </c>
      <c r="D18" s="190">
        <f>365*'Vic Apr 2018'!H12/100</f>
        <v>365</v>
      </c>
      <c r="E18" s="191">
        <f>IF($C$5*'Vic Apr 2018'!AK12/'Vic Apr 2018'!AI12&gt;='Vic Apr 2018'!J12,('Vic Apr 2018'!J12*'Vic Apr 2018'!O12/100)*'Vic Apr 2018'!AI12,($C$5*'Vic Apr 2018'!AK12/'Vic Apr 2018'!AI12*'Vic Apr 2018'!O12/100)*'Vic Apr 2018'!AI12)</f>
        <v>1102.5</v>
      </c>
      <c r="F18" s="192">
        <f>IF($C$5*'Vic Apr 2018'!AK12/'Vic Apr 2018'!AI12&lt;'Vic Apr 2018'!J12,0,IF($C$5*'Vic Apr 2018'!AK12/'Vic Apr 2018'!AI12&lt;='Vic Apr 2018'!K12,($C$5*'Vic Apr 2018'!AK12/'Vic Apr 2018'!AI12-'Vic Apr 2018'!J12)*('Vic Apr 2018'!P12/100)*'Vic Apr 2018'!AI12,('Vic Apr 2018'!K12-'Vic Apr 2018'!J12)*('Vic Apr 2018'!P12/100)*'Vic Apr 2018'!AI12))</f>
        <v>111.00000000000009</v>
      </c>
      <c r="G18" s="190">
        <f>IF($C$5*'Vic Apr 2018'!AK12/'Vic Apr 2018'!AI12&lt;'Vic Apr 2018'!K12,0,IF($C$5*'Vic Apr 2018'!AK12/'Vic Apr 2018'!AI12&lt;='Vic Apr 2018'!L12,($C$5*'Vic Apr 2018'!AK12/'Vic Apr 2018'!AI12-'Vic Apr 2018'!K12)*('Vic Apr 2018'!Q12/100)*'Vic Apr 2018'!AI12,('Vic Apr 2018'!L12-'Vic Apr 2018'!K12)*('Vic Apr 2018'!Q12/100)*'Vic Apr 2018'!AI12))</f>
        <v>0</v>
      </c>
      <c r="H18" s="191">
        <f>IF($C$5*'Vic Apr 2018'!AK12/'Vic Apr 2018'!AI12&lt;'Vic Apr 2018'!L12,0,IF($C$5*'Vic Apr 2018'!AK12/'Vic Apr 2018'!AI12&lt;='Vic Apr 2018'!M12,($C$5*'Vic Apr 2018'!AK12/'Vic Apr 2018'!AI12-'Vic Apr 2018'!L12)*('Vic Apr 2018'!R12/100)*'Vic Apr 2018'!AI12,('Vic Apr 2018'!M12-'Vic Apr 2018'!L12)*('Vic Apr 2018'!R12/100)*'Vic Apr 2018'!AI12))</f>
        <v>0</v>
      </c>
      <c r="I18" s="190">
        <f>IF(($C$5*'Vic Apr 2018'!AK12/'Vic Apr 2018'!AI12&gt;'Vic Apr 2018'!M12),($C$5*'Vic Apr 2018'!AK12/'Vic Apr 2018'!AI12-'Vic Apr 2018'!M12)*'Vic Apr 2018'!S12/100*'Vic Apr 2018'!AI12,0)</f>
        <v>0</v>
      </c>
      <c r="J18" s="190">
        <f>IF($C$5*'Vic Apr 2018'!AL12/'Vic Apr 2018'!AJ12&gt;='Vic Apr 2018'!J12,('Vic Apr 2018'!J12*'Vic Apr 2018'!U12/100)*'Vic Apr 2018'!AJ12,($C$5*'Vic Apr 2018'!AL12/'Vic Apr 2018'!AJ12*'Vic Apr 2018'!U12/100)*'Vic Apr 2018'!AJ12)</f>
        <v>967.5</v>
      </c>
      <c r="K18" s="190">
        <f>IF($C$5*'Vic Apr 2018'!AL12/'Vic Apr 2018'!AJ12&lt;'Vic Apr 2018'!J12,0,IF($C$5*'Vic Apr 2018'!AL12/'Vic Apr 2018'!AJ12&lt;='Vic Apr 2018'!K12,($C$5*'Vic Apr 2018'!AL12/'Vic Apr 2018'!AJ12-'Vic Apr 2018'!J12)*('Vic Apr 2018'!V12/100)*'Vic Apr 2018'!AJ12,('Vic Apr 2018'!K12-'Vic Apr 2018'!J12)*('Vic Apr 2018'!V12/100)*'Vic Apr 2018'!AJ12))</f>
        <v>102.50000000000006</v>
      </c>
      <c r="L18" s="190">
        <f>IF($C$5*'Vic Apr 2018'!AL12/'Vic Apr 2018'!AJ12&lt;'Vic Apr 2018'!K12,0,IF($C$5*'Vic Apr 2018'!AL12/'Vic Apr 2018'!AJ12&lt;='Vic Apr 2018'!L12,($C$5*'Vic Apr 2018'!AL12/'Vic Apr 2018'!AJ12-'Vic Apr 2018'!K12)*('Vic Apr 2018'!W12/100)*'Vic Apr 2018'!AJ12,('Vic Apr 2018'!L12-'Vic Apr 2018'!K12)*('Vic Apr 2018'!W12/100)*'Vic Apr 2018'!AJ12))</f>
        <v>0</v>
      </c>
      <c r="M18" s="190">
        <f>IF($C$5*'Vic Apr 2018'!AL12/'Vic Apr 2018'!AJ12&lt;'Vic Apr 2018'!L12,0,IF($C$5*'Vic Apr 2018'!AL12/'Vic Apr 2018'!AJ12&lt;='Vic Apr 2018'!M12,($C$5*'Vic Apr 2018'!AL12/'Vic Apr 2018'!AJ12-'Vic Apr 2018'!L12)*('Vic Apr 2018'!X12/100)*'Vic Apr 2018'!AJ12,('Vic Apr 2018'!M12-'Vic Apr 2018'!L12)*('Vic Apr 2018'!X12/100)*'Vic Apr 2018'!AJ12))</f>
        <v>0</v>
      </c>
      <c r="N18" s="190">
        <f>IF(($C$5*'Vic Apr 2018'!AL12/'Vic Apr 2018'!AJ12&gt;'Vic Apr 2018'!M12),($C$5*'Vic Apr 2018'!AL12/'Vic Apr 2018'!AJ12-'Vic Apr 2018'!M12)*'Vic Apr 2018'!Y12/100*'Vic Apr 2018'!AJ12,0)</f>
        <v>0</v>
      </c>
      <c r="O18" s="193">
        <f t="shared" si="0"/>
        <v>2648.5</v>
      </c>
      <c r="P18" s="194">
        <f>'Vic Apr 2018'!AM12</f>
        <v>0</v>
      </c>
      <c r="Q18" s="194">
        <f>'Vic Apr 2018'!AN12</f>
        <v>0</v>
      </c>
      <c r="R18" s="194">
        <f>'Vic Apr 2018'!AO12</f>
        <v>0</v>
      </c>
      <c r="S18" s="194">
        <f>'Vic Apr 2018'!AP12</f>
        <v>20</v>
      </c>
      <c r="T18" s="193">
        <f>O18</f>
        <v>2648.5</v>
      </c>
      <c r="U18" s="193">
        <f>(T18-(T18-D18)*S18/100)</f>
        <v>2191.8000000000002</v>
      </c>
      <c r="V18" s="193">
        <f t="shared" si="1"/>
        <v>2913.3500000000004</v>
      </c>
      <c r="W18" s="193">
        <f t="shared" si="1"/>
        <v>2410.9800000000005</v>
      </c>
      <c r="X18" s="195">
        <f>'Vic Apr 2018'!AW12</f>
        <v>0</v>
      </c>
      <c r="Y18" s="196" t="str">
        <f>'Vic Apr 2018'!AX12</f>
        <v>n</v>
      </c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</row>
    <row r="19" spans="1:140" ht="17" customHeight="1">
      <c r="A19" s="539"/>
      <c r="B19" s="116" t="str">
        <f>'Vic Apr 2018'!F13</f>
        <v>EnergyAustralia</v>
      </c>
      <c r="C19" s="116" t="str">
        <f>'Vic Apr 2018'!G13</f>
        <v>Everyday Saver Business</v>
      </c>
      <c r="D19" s="190">
        <f>365*'Vic Apr 2018'!H13/100</f>
        <v>433.62</v>
      </c>
      <c r="E19" s="191">
        <f>IF($C$5*'Vic Apr 2018'!AK13/'Vic Apr 2018'!AI13&gt;='Vic Apr 2018'!J13,('Vic Apr 2018'!J13*'Vic Apr 2018'!O13/100)*'Vic Apr 2018'!AI13,($C$5*'Vic Apr 2018'!AK13/'Vic Apr 2018'!AI13*'Vic Apr 2018'!O13/100)*'Vic Apr 2018'!AI13)</f>
        <v>940.49999999999977</v>
      </c>
      <c r="F19" s="192">
        <f>IF($C$5*'Vic Apr 2018'!AK13/'Vic Apr 2018'!AI13&lt;'Vic Apr 2018'!J13,0,IF($C$5*'Vic Apr 2018'!AK13/'Vic Apr 2018'!AI13&lt;='Vic Apr 2018'!K13,($C$5*'Vic Apr 2018'!AK13/'Vic Apr 2018'!AI13-'Vic Apr 2018'!J13)*('Vic Apr 2018'!P13/100)*'Vic Apr 2018'!AI13,('Vic Apr 2018'!K13-'Vic Apr 2018'!J13)*('Vic Apr 2018'!P13/100)*'Vic Apr 2018'!AI13))</f>
        <v>92.500000000000085</v>
      </c>
      <c r="G19" s="190">
        <f>IF($C$5*'Vic Apr 2018'!AK13/'Vic Apr 2018'!AI13&lt;'Vic Apr 2018'!K13,0,IF($C$5*'Vic Apr 2018'!AK13/'Vic Apr 2018'!AI13&lt;='Vic Apr 2018'!L13,($C$5*'Vic Apr 2018'!AK13/'Vic Apr 2018'!AI13-'Vic Apr 2018'!K13)*('Vic Apr 2018'!Q13/100)*'Vic Apr 2018'!AI13,('Vic Apr 2018'!L13-'Vic Apr 2018'!K13)*('Vic Apr 2018'!Q13/100)*'Vic Apr 2018'!AI13))</f>
        <v>0</v>
      </c>
      <c r="H19" s="191">
        <f>IF($C$5*'Vic Apr 2018'!AK13/'Vic Apr 2018'!AI13&lt;'Vic Apr 2018'!L13,0,IF($C$5*'Vic Apr 2018'!AK13/'Vic Apr 2018'!AI13&lt;='Vic Apr 2018'!M13,($C$5*'Vic Apr 2018'!AK13/'Vic Apr 2018'!AI13-'Vic Apr 2018'!L13)*('Vic Apr 2018'!R13/100)*'Vic Apr 2018'!AI13,('Vic Apr 2018'!M13-'Vic Apr 2018'!L13)*('Vic Apr 2018'!R13/100)*'Vic Apr 2018'!AI13))</f>
        <v>0</v>
      </c>
      <c r="I19" s="190">
        <f>IF(($C$5*'Vic Apr 2018'!AK13/'Vic Apr 2018'!AI13&gt;'Vic Apr 2018'!M13),($C$5*'Vic Apr 2018'!AK13/'Vic Apr 2018'!AI13-'Vic Apr 2018'!M13)*'Vic Apr 2018'!S13/100*'Vic Apr 2018'!AI13,0)</f>
        <v>0</v>
      </c>
      <c r="J19" s="190">
        <f>IF($C$5*'Vic Apr 2018'!AL13/'Vic Apr 2018'!AJ13&gt;='Vic Apr 2018'!J13,('Vic Apr 2018'!J13*'Vic Apr 2018'!U13/100)*'Vic Apr 2018'!AJ13,($C$5*'Vic Apr 2018'!AL13/'Vic Apr 2018'!AJ13*'Vic Apr 2018'!U13/100)*'Vic Apr 2018'!AJ13)</f>
        <v>895.5</v>
      </c>
      <c r="K19" s="190">
        <f>IF($C$5*'Vic Apr 2018'!AL13/'Vic Apr 2018'!AJ13&lt;'Vic Apr 2018'!J13,0,IF($C$5*'Vic Apr 2018'!AL13/'Vic Apr 2018'!AJ13&lt;='Vic Apr 2018'!K13,($C$5*'Vic Apr 2018'!AL13/'Vic Apr 2018'!AJ13-'Vic Apr 2018'!J13)*('Vic Apr 2018'!V13/100)*'Vic Apr 2018'!AJ13,('Vic Apr 2018'!K13-'Vic Apr 2018'!J13)*('Vic Apr 2018'!V13/100)*'Vic Apr 2018'!AJ13))</f>
        <v>90.000000000000071</v>
      </c>
      <c r="L19" s="190">
        <f>IF($C$5*'Vic Apr 2018'!AL13/'Vic Apr 2018'!AJ13&lt;'Vic Apr 2018'!K13,0,IF($C$5*'Vic Apr 2018'!AL13/'Vic Apr 2018'!AJ13&lt;='Vic Apr 2018'!L13,($C$5*'Vic Apr 2018'!AL13/'Vic Apr 2018'!AJ13-'Vic Apr 2018'!K13)*('Vic Apr 2018'!W13/100)*'Vic Apr 2018'!AJ13,('Vic Apr 2018'!L13-'Vic Apr 2018'!K13)*('Vic Apr 2018'!W13/100)*'Vic Apr 2018'!AJ13))</f>
        <v>0</v>
      </c>
      <c r="M19" s="190">
        <f>IF($C$5*'Vic Apr 2018'!AL13/'Vic Apr 2018'!AJ13&lt;'Vic Apr 2018'!L13,0,IF($C$5*'Vic Apr 2018'!AL13/'Vic Apr 2018'!AJ13&lt;='Vic Apr 2018'!M13,($C$5*'Vic Apr 2018'!AL13/'Vic Apr 2018'!AJ13-'Vic Apr 2018'!L13)*('Vic Apr 2018'!X13/100)*'Vic Apr 2018'!AJ13,('Vic Apr 2018'!M13-'Vic Apr 2018'!L13)*('Vic Apr 2018'!X13/100)*'Vic Apr 2018'!AJ13))</f>
        <v>0</v>
      </c>
      <c r="N19" s="190">
        <f>IF(($C$5*'Vic Apr 2018'!AL13/'Vic Apr 2018'!AJ13&gt;'Vic Apr 2018'!M13),($C$5*'Vic Apr 2018'!AL13/'Vic Apr 2018'!AJ13-'Vic Apr 2018'!M13)*'Vic Apr 2018'!Y13/100*'Vic Apr 2018'!AJ13,0)</f>
        <v>0</v>
      </c>
      <c r="O19" s="193">
        <f t="shared" si="0"/>
        <v>2452.12</v>
      </c>
      <c r="P19" s="194">
        <f>'Vic Apr 2018'!AM13</f>
        <v>0</v>
      </c>
      <c r="Q19" s="194">
        <f>'Vic Apr 2018'!AN13</f>
        <v>20</v>
      </c>
      <c r="R19" s="194">
        <f>'Vic Apr 2018'!AO13</f>
        <v>0</v>
      </c>
      <c r="S19" s="194">
        <f>'Vic Apr 2018'!AP13</f>
        <v>0</v>
      </c>
      <c r="T19" s="193">
        <f>(O19-(O19-D19)*Q19/100)</f>
        <v>2048.42</v>
      </c>
      <c r="U19" s="193">
        <f t="shared" ref="U19:U24" si="3">T19</f>
        <v>2048.42</v>
      </c>
      <c r="V19" s="193">
        <f t="shared" si="1"/>
        <v>2253.2620000000002</v>
      </c>
      <c r="W19" s="193">
        <f t="shared" si="1"/>
        <v>2253.2620000000002</v>
      </c>
      <c r="X19" s="195">
        <f>'Vic Apr 2018'!AW13</f>
        <v>24</v>
      </c>
      <c r="Y19" s="196" t="str">
        <f>'Vic Apr 2018'!AX13</f>
        <v>y</v>
      </c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5"/>
      <c r="DM19" s="185"/>
      <c r="DN19" s="185"/>
      <c r="DO19" s="185"/>
      <c r="DP19" s="185"/>
      <c r="DQ19" s="185"/>
      <c r="DR19" s="185"/>
      <c r="DS19" s="185"/>
      <c r="DT19" s="185"/>
      <c r="DU19" s="185"/>
      <c r="DV19" s="185"/>
      <c r="DW19" s="185"/>
      <c r="DX19" s="185"/>
      <c r="DY19" s="185"/>
      <c r="DZ19" s="185"/>
      <c r="EA19" s="185"/>
      <c r="EB19" s="185"/>
      <c r="EC19" s="185"/>
      <c r="ED19" s="185"/>
      <c r="EE19" s="185"/>
      <c r="EF19" s="185"/>
      <c r="EG19" s="185"/>
      <c r="EH19" s="185"/>
      <c r="EI19" s="185"/>
      <c r="EJ19" s="185"/>
    </row>
    <row r="20" spans="1:140" ht="17" customHeight="1">
      <c r="A20" s="539"/>
      <c r="B20" s="116" t="str">
        <f>'Vic Apr 2018'!F14</f>
        <v>Lumo Energy</v>
      </c>
      <c r="C20" s="116" t="str">
        <f>'Vic Apr 2018'!G14</f>
        <v>Business Premium</v>
      </c>
      <c r="D20" s="190">
        <f>365*'Vic Apr 2018'!H14/100</f>
        <v>286.89</v>
      </c>
      <c r="E20" s="191">
        <f>IF($C$5*'Vic Apr 2018'!AK14/'Vic Apr 2018'!AI14&gt;='Vic Apr 2018'!J14,('Vic Apr 2018'!J14*'Vic Apr 2018'!O14/100)*'Vic Apr 2018'!AI14,($C$5*'Vic Apr 2018'!AK14/'Vic Apr 2018'!AI14*'Vic Apr 2018'!O14/100)*'Vic Apr 2018'!AI14)</f>
        <v>710.82192000000009</v>
      </c>
      <c r="F20" s="192">
        <f>IF($C$5*'Vic Apr 2018'!AK14/'Vic Apr 2018'!AI14&lt;'Vic Apr 2018'!J14,0,IF($C$5*'Vic Apr 2018'!AK14/'Vic Apr 2018'!AI14&lt;='Vic Apr 2018'!K14,($C$5*'Vic Apr 2018'!AK14/'Vic Apr 2018'!AI14-'Vic Apr 2018'!J14)*('Vic Apr 2018'!P14/100)*'Vic Apr 2018'!AI14,('Vic Apr 2018'!K14-'Vic Apr 2018'!J14)*('Vic Apr 2018'!P14/100)*'Vic Apr 2018'!AI14))</f>
        <v>61.439040000000048</v>
      </c>
      <c r="G20" s="190">
        <f>IF($C$5*'Vic Apr 2018'!AK14/'Vic Apr 2018'!AI14&lt;'Vic Apr 2018'!K14,0,IF($C$5*'Vic Apr 2018'!AK14/'Vic Apr 2018'!AI14&lt;='Vic Apr 2018'!L14,($C$5*'Vic Apr 2018'!AK14/'Vic Apr 2018'!AI14-'Vic Apr 2018'!K14)*('Vic Apr 2018'!Q14/100)*'Vic Apr 2018'!AI14,('Vic Apr 2018'!L14-'Vic Apr 2018'!K14)*('Vic Apr 2018'!Q14/100)*'Vic Apr 2018'!AI14))</f>
        <v>0</v>
      </c>
      <c r="H20" s="191">
        <f>IF($C$5*'Vic Apr 2018'!AK14/'Vic Apr 2018'!AI14&lt;'Vic Apr 2018'!L14,0,IF($C$5*'Vic Apr 2018'!AK14/'Vic Apr 2018'!AI14&lt;='Vic Apr 2018'!M14,($C$5*'Vic Apr 2018'!AK14/'Vic Apr 2018'!AI14-'Vic Apr 2018'!L14)*('Vic Apr 2018'!R14/100)*'Vic Apr 2018'!AI14,('Vic Apr 2018'!M14-'Vic Apr 2018'!L14)*('Vic Apr 2018'!R14/100)*'Vic Apr 2018'!AI14))</f>
        <v>0</v>
      </c>
      <c r="I20" s="190">
        <f>IF(($C$5*'Vic Apr 2018'!AK14/'Vic Apr 2018'!AI14&gt;'Vic Apr 2018'!M14),($C$5*'Vic Apr 2018'!AK14/'Vic Apr 2018'!AI14-'Vic Apr 2018'!M14)*'Vic Apr 2018'!S14/100*'Vic Apr 2018'!AI14,0)</f>
        <v>0</v>
      </c>
      <c r="J20" s="190">
        <f>IF($C$5*'Vic Apr 2018'!AL14/'Vic Apr 2018'!AJ14&gt;='Vic Apr 2018'!J14,('Vic Apr 2018'!J14*'Vic Apr 2018'!U14/100)*'Vic Apr 2018'!AJ14,($C$5*'Vic Apr 2018'!AL14/'Vic Apr 2018'!AJ14*'Vic Apr 2018'!U14/100)*'Vic Apr 2018'!AJ14)</f>
        <v>683.90376000000003</v>
      </c>
      <c r="K20" s="190">
        <f>IF($C$5*'Vic Apr 2018'!AL14/'Vic Apr 2018'!AJ14&lt;'Vic Apr 2018'!J14,0,IF($C$5*'Vic Apr 2018'!AL14/'Vic Apr 2018'!AJ14&lt;='Vic Apr 2018'!K14,($C$5*'Vic Apr 2018'!AL14/'Vic Apr 2018'!AJ14-'Vic Apr 2018'!J14)*('Vic Apr 2018'!V14/100)*'Vic Apr 2018'!AJ14,('Vic Apr 2018'!K14-'Vic Apr 2018'!J14)*('Vic Apr 2018'!V14/100)*'Vic Apr 2018'!AJ14))</f>
        <v>60.388800000000053</v>
      </c>
      <c r="L20" s="190">
        <f>IF($C$5*'Vic Apr 2018'!AL14/'Vic Apr 2018'!AJ14&lt;'Vic Apr 2018'!K14,0,IF($C$5*'Vic Apr 2018'!AL14/'Vic Apr 2018'!AJ14&lt;='Vic Apr 2018'!L14,($C$5*'Vic Apr 2018'!AL14/'Vic Apr 2018'!AJ14-'Vic Apr 2018'!K14)*('Vic Apr 2018'!W14/100)*'Vic Apr 2018'!AJ14,('Vic Apr 2018'!L14-'Vic Apr 2018'!K14)*('Vic Apr 2018'!W14/100)*'Vic Apr 2018'!AJ14))</f>
        <v>0</v>
      </c>
      <c r="M20" s="190">
        <f>IF($C$5*'Vic Apr 2018'!AL14/'Vic Apr 2018'!AJ14&lt;'Vic Apr 2018'!L14,0,IF($C$5*'Vic Apr 2018'!AL14/'Vic Apr 2018'!AJ14&lt;='Vic Apr 2018'!M14,($C$5*'Vic Apr 2018'!AL14/'Vic Apr 2018'!AJ14-'Vic Apr 2018'!L14)*('Vic Apr 2018'!X14/100)*'Vic Apr 2018'!AJ14,('Vic Apr 2018'!M14-'Vic Apr 2018'!L14)*('Vic Apr 2018'!X14/100)*'Vic Apr 2018'!AJ14))</f>
        <v>0</v>
      </c>
      <c r="N20" s="190">
        <f>IF(($C$5*'Vic Apr 2018'!AL14/'Vic Apr 2018'!AJ14&gt;'Vic Apr 2018'!M14),($C$5*'Vic Apr 2018'!AL14/'Vic Apr 2018'!AJ14-'Vic Apr 2018'!M14)*'Vic Apr 2018'!Y14/100*'Vic Apr 2018'!AJ14,0)</f>
        <v>0</v>
      </c>
      <c r="O20" s="193">
        <f t="shared" si="0"/>
        <v>1803.44352</v>
      </c>
      <c r="P20" s="194">
        <f>'Vic Apr 2018'!AM14</f>
        <v>0</v>
      </c>
      <c r="Q20" s="194">
        <f>'Vic Apr 2018'!AN14</f>
        <v>0</v>
      </c>
      <c r="R20" s="194">
        <f>'Vic Apr 2018'!AO14</f>
        <v>0</v>
      </c>
      <c r="S20" s="194">
        <f>'Vic Apr 2018'!AP14</f>
        <v>0</v>
      </c>
      <c r="T20" s="193">
        <f>O20</f>
        <v>1803.44352</v>
      </c>
      <c r="U20" s="193">
        <f t="shared" si="3"/>
        <v>1803.44352</v>
      </c>
      <c r="V20" s="193">
        <f t="shared" si="1"/>
        <v>1983.7878720000001</v>
      </c>
      <c r="W20" s="193">
        <f t="shared" si="1"/>
        <v>1983.7878720000001</v>
      </c>
      <c r="X20" s="195">
        <f>'Vic Apr 2018'!AW14</f>
        <v>36</v>
      </c>
      <c r="Y20" s="196" t="str">
        <f>'Vic Apr 2018'!AX14</f>
        <v>n</v>
      </c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5"/>
      <c r="DM20" s="185"/>
      <c r="DN20" s="185"/>
      <c r="DO20" s="185"/>
      <c r="DP20" s="185"/>
      <c r="DQ20" s="185"/>
      <c r="DR20" s="185"/>
      <c r="DS20" s="185"/>
      <c r="DT20" s="185"/>
      <c r="DU20" s="185"/>
      <c r="DV20" s="185"/>
      <c r="DW20" s="185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</row>
    <row r="21" spans="1:140" ht="17" customHeight="1">
      <c r="A21" s="539"/>
      <c r="B21" s="116" t="str">
        <f>'Vic Apr 2018'!F15</f>
        <v>Momentum Energy</v>
      </c>
      <c r="C21" s="116" t="str">
        <f>'Vic Apr 2018'!G15</f>
        <v>Market offer</v>
      </c>
      <c r="D21" s="190">
        <f>365*'Vic Apr 2018'!H15/100</f>
        <v>354.15949999999998</v>
      </c>
      <c r="E21" s="191">
        <f>IF($C$5*'Vic Apr 2018'!AK15/'Vic Apr 2018'!AI15&gt;='Vic Apr 2018'!J15,('Vic Apr 2018'!J15*'Vic Apr 2018'!O15/100)*'Vic Apr 2018'!AI15,($C$5*'Vic Apr 2018'!AK15/'Vic Apr 2018'!AI15*'Vic Apr 2018'!O15/100)*'Vic Apr 2018'!AI15)</f>
        <v>684</v>
      </c>
      <c r="F21" s="192">
        <f>IF($C$5*'Vic Apr 2018'!AK15/'Vic Apr 2018'!AI15&lt;'Vic Apr 2018'!J15,0,IF($C$5*'Vic Apr 2018'!AK15/'Vic Apr 2018'!AI15&lt;='Vic Apr 2018'!K15,($C$5*'Vic Apr 2018'!AK15/'Vic Apr 2018'!AI15-'Vic Apr 2018'!J15)*('Vic Apr 2018'!P15/100)*'Vic Apr 2018'!AI15,('Vic Apr 2018'!K15-'Vic Apr 2018'!J15)*('Vic Apr 2018'!P15/100)*'Vic Apr 2018'!AI15))</f>
        <v>71.000000000000043</v>
      </c>
      <c r="G21" s="190">
        <f>IF($C$5*'Vic Apr 2018'!AK15/'Vic Apr 2018'!AI15&lt;'Vic Apr 2018'!K15,0,IF($C$5*'Vic Apr 2018'!AK15/'Vic Apr 2018'!AI15&lt;='Vic Apr 2018'!L15,($C$5*'Vic Apr 2018'!AK15/'Vic Apr 2018'!AI15-'Vic Apr 2018'!K15)*('Vic Apr 2018'!Q15/100)*'Vic Apr 2018'!AI15,('Vic Apr 2018'!L15-'Vic Apr 2018'!K15)*('Vic Apr 2018'!Q15/100)*'Vic Apr 2018'!AI15))</f>
        <v>0</v>
      </c>
      <c r="H21" s="191">
        <f>IF($C$5*'Vic Apr 2018'!AK15/'Vic Apr 2018'!AI15&lt;'Vic Apr 2018'!L15,0,IF($C$5*'Vic Apr 2018'!AK15/'Vic Apr 2018'!AI15&lt;='Vic Apr 2018'!M15,($C$5*'Vic Apr 2018'!AK15/'Vic Apr 2018'!AI15-'Vic Apr 2018'!L15)*('Vic Apr 2018'!R15/100)*'Vic Apr 2018'!AI15,('Vic Apr 2018'!M15-'Vic Apr 2018'!L15)*('Vic Apr 2018'!R15/100)*'Vic Apr 2018'!AI15))</f>
        <v>0</v>
      </c>
      <c r="I21" s="190">
        <f>IF(($C$5*'Vic Apr 2018'!AK15/'Vic Apr 2018'!AI15&gt;'Vic Apr 2018'!M15),($C$5*'Vic Apr 2018'!AK15/'Vic Apr 2018'!AI15-'Vic Apr 2018'!M15)*'Vic Apr 2018'!S15/100*'Vic Apr 2018'!AI15,0)</f>
        <v>0</v>
      </c>
      <c r="J21" s="190">
        <f>IF($C$5*'Vic Apr 2018'!AL15/'Vic Apr 2018'!AJ15&gt;='Vic Apr 2018'!J15,('Vic Apr 2018'!J15*'Vic Apr 2018'!U15/100)*'Vic Apr 2018'!AJ15,($C$5*'Vic Apr 2018'!AL15/'Vic Apr 2018'!AJ15*'Vic Apr 2018'!U15/100)*'Vic Apr 2018'!AJ15)</f>
        <v>643.5</v>
      </c>
      <c r="K21" s="190">
        <f>IF($C$5*'Vic Apr 2018'!AL15/'Vic Apr 2018'!AJ15&lt;'Vic Apr 2018'!J15,0,IF($C$5*'Vic Apr 2018'!AL15/'Vic Apr 2018'!AJ15&lt;='Vic Apr 2018'!K15,($C$5*'Vic Apr 2018'!AL15/'Vic Apr 2018'!AJ15-'Vic Apr 2018'!J15)*('Vic Apr 2018'!V15/100)*'Vic Apr 2018'!AJ15,('Vic Apr 2018'!K15-'Vic Apr 2018'!J15)*('Vic Apr 2018'!V15/100)*'Vic Apr 2018'!AJ15))</f>
        <v>67.500000000000057</v>
      </c>
      <c r="L21" s="190">
        <f>IF($C$5*'Vic Apr 2018'!AL15/'Vic Apr 2018'!AJ15&lt;'Vic Apr 2018'!K15,0,IF($C$5*'Vic Apr 2018'!AL15/'Vic Apr 2018'!AJ15&lt;='Vic Apr 2018'!L15,($C$5*'Vic Apr 2018'!AL15/'Vic Apr 2018'!AJ15-'Vic Apr 2018'!K15)*('Vic Apr 2018'!W15/100)*'Vic Apr 2018'!AJ15,('Vic Apr 2018'!L15-'Vic Apr 2018'!K15)*('Vic Apr 2018'!W15/100)*'Vic Apr 2018'!AJ15))</f>
        <v>0</v>
      </c>
      <c r="M21" s="190">
        <f>IF($C$5*'Vic Apr 2018'!AL15/'Vic Apr 2018'!AJ15&lt;'Vic Apr 2018'!L15,0,IF($C$5*'Vic Apr 2018'!AL15/'Vic Apr 2018'!AJ15&lt;='Vic Apr 2018'!M15,($C$5*'Vic Apr 2018'!AL15/'Vic Apr 2018'!AJ15-'Vic Apr 2018'!L15)*('Vic Apr 2018'!X15/100)*'Vic Apr 2018'!AJ15,('Vic Apr 2018'!M15-'Vic Apr 2018'!L15)*('Vic Apr 2018'!X15/100)*'Vic Apr 2018'!AJ15))</f>
        <v>0</v>
      </c>
      <c r="N21" s="190">
        <f>IF(($C$5*'Vic Apr 2018'!AL15/'Vic Apr 2018'!AJ15&gt;'Vic Apr 2018'!M15),($C$5*'Vic Apr 2018'!AL15/'Vic Apr 2018'!AJ15-'Vic Apr 2018'!M15)*'Vic Apr 2018'!Y15/100*'Vic Apr 2018'!AJ15,0)</f>
        <v>0</v>
      </c>
      <c r="O21" s="193">
        <f t="shared" si="0"/>
        <v>1820.1595</v>
      </c>
      <c r="P21" s="194">
        <f>'Vic Apr 2018'!AM15</f>
        <v>0</v>
      </c>
      <c r="Q21" s="194">
        <f>'Vic Apr 2018'!AN15</f>
        <v>0</v>
      </c>
      <c r="R21" s="194">
        <f>'Vic Apr 2018'!AO15</f>
        <v>0</v>
      </c>
      <c r="S21" s="194">
        <f>'Vic Apr 2018'!AP15</f>
        <v>0</v>
      </c>
      <c r="T21" s="193">
        <f>O21</f>
        <v>1820.1595</v>
      </c>
      <c r="U21" s="193">
        <f t="shared" si="3"/>
        <v>1820.1595</v>
      </c>
      <c r="V21" s="193">
        <f t="shared" si="1"/>
        <v>2002.1754500000002</v>
      </c>
      <c r="W21" s="193">
        <f t="shared" si="1"/>
        <v>2002.1754500000002</v>
      </c>
      <c r="X21" s="195">
        <f>'Vic Apr 2018'!AW15</f>
        <v>0</v>
      </c>
      <c r="Y21" s="196" t="str">
        <f>'Vic Apr 2018'!AX15</f>
        <v>n</v>
      </c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5"/>
      <c r="DM21" s="185"/>
      <c r="DN21" s="185"/>
      <c r="DO21" s="185"/>
      <c r="DP21" s="185"/>
      <c r="DQ21" s="185"/>
      <c r="DR21" s="185"/>
      <c r="DS21" s="185"/>
      <c r="DT21" s="185"/>
      <c r="DU21" s="185"/>
      <c r="DV21" s="185"/>
      <c r="DW21" s="185"/>
      <c r="DX21" s="185"/>
      <c r="DY21" s="185"/>
      <c r="DZ21" s="185"/>
      <c r="EA21" s="185"/>
      <c r="EB21" s="185"/>
      <c r="EC21" s="185"/>
      <c r="ED21" s="185"/>
      <c r="EE21" s="185"/>
      <c r="EF21" s="185"/>
      <c r="EG21" s="185"/>
      <c r="EH21" s="185"/>
      <c r="EI21" s="185"/>
      <c r="EJ21" s="185"/>
    </row>
    <row r="22" spans="1:140" s="187" customFormat="1" ht="17" customHeight="1" thickBot="1">
      <c r="A22" s="539"/>
      <c r="B22" s="116" t="str">
        <f>'Vic Apr 2018'!F16</f>
        <v>Origin Energy</v>
      </c>
      <c r="C22" s="116" t="str">
        <f>'Vic Apr 2018'!G16</f>
        <v>Business Saver</v>
      </c>
      <c r="D22" s="190">
        <f>365*'Vic Apr 2018'!H16/100</f>
        <v>306.60000000000002</v>
      </c>
      <c r="E22" s="191">
        <f>IF($C$5*'Vic Apr 2018'!AK16/'Vic Apr 2018'!AI16&gt;='Vic Apr 2018'!J16,('Vic Apr 2018'!J16*'Vic Apr 2018'!O16/100)*'Vic Apr 2018'!AI16,($C$5*'Vic Apr 2018'!AK16/'Vic Apr 2018'!AI16*'Vic Apr 2018'!O16/100)*'Vic Apr 2018'!AI16)</f>
        <v>863.46</v>
      </c>
      <c r="F22" s="192">
        <f>IF($C$5*'Vic Apr 2018'!AK16/'Vic Apr 2018'!AI16&lt;'Vic Apr 2018'!J16,0,IF($C$5*'Vic Apr 2018'!AK16/'Vic Apr 2018'!AI16&lt;='Vic Apr 2018'!K16,($C$5*'Vic Apr 2018'!AK16/'Vic Apr 2018'!AI16-'Vic Apr 2018'!J16)*('Vic Apr 2018'!P16/100)*'Vic Apr 2018'!AI16,('Vic Apr 2018'!K16-'Vic Apr 2018'!J16)*('Vic Apr 2018'!P16/100)*'Vic Apr 2018'!AI16))</f>
        <v>91.520000000000053</v>
      </c>
      <c r="G22" s="190">
        <f>IF($C$5*'Vic Apr 2018'!AK16/'Vic Apr 2018'!AI16&lt;'Vic Apr 2018'!K16,0,IF($C$5*'Vic Apr 2018'!AK16/'Vic Apr 2018'!AI16&lt;='Vic Apr 2018'!L16,($C$5*'Vic Apr 2018'!AK16/'Vic Apr 2018'!AI16-'Vic Apr 2018'!K16)*('Vic Apr 2018'!Q16/100)*'Vic Apr 2018'!AI16,('Vic Apr 2018'!L16-'Vic Apr 2018'!K16)*('Vic Apr 2018'!Q16/100)*'Vic Apr 2018'!AI16))</f>
        <v>0</v>
      </c>
      <c r="H22" s="191">
        <f>IF($C$5*'Vic Apr 2018'!AK16/'Vic Apr 2018'!AI16&lt;'Vic Apr 2018'!L16,0,IF($C$5*'Vic Apr 2018'!AK16/'Vic Apr 2018'!AI16&lt;='Vic Apr 2018'!M16,($C$5*'Vic Apr 2018'!AK16/'Vic Apr 2018'!AI16-'Vic Apr 2018'!L16)*('Vic Apr 2018'!R16/100)*'Vic Apr 2018'!AI16,('Vic Apr 2018'!M16-'Vic Apr 2018'!L16)*('Vic Apr 2018'!R16/100)*'Vic Apr 2018'!AI16))</f>
        <v>0</v>
      </c>
      <c r="I22" s="190">
        <f>IF(($C$5*'Vic Apr 2018'!AK16/'Vic Apr 2018'!AI16&gt;'Vic Apr 2018'!M16),($C$5*'Vic Apr 2018'!AK16/'Vic Apr 2018'!AI16-'Vic Apr 2018'!M16)*'Vic Apr 2018'!S16/100*'Vic Apr 2018'!AI16,0)</f>
        <v>0</v>
      </c>
      <c r="J22" s="190">
        <f>IF($C$5*'Vic Apr 2018'!AL16/'Vic Apr 2018'!AJ16&gt;='Vic Apr 2018'!J16,('Vic Apr 2018'!J16*'Vic Apr 2018'!U16/100)*'Vic Apr 2018'!AJ16,($C$5*'Vic Apr 2018'!AL16/'Vic Apr 2018'!AJ16*'Vic Apr 2018'!U16/100)*'Vic Apr 2018'!AJ16)</f>
        <v>819.18000000000006</v>
      </c>
      <c r="K22" s="190">
        <f>IF($C$5*'Vic Apr 2018'!AL16/'Vic Apr 2018'!AJ16&lt;'Vic Apr 2018'!J16,0,IF($C$5*'Vic Apr 2018'!AL16/'Vic Apr 2018'!AJ16&lt;='Vic Apr 2018'!K16,($C$5*'Vic Apr 2018'!AL16/'Vic Apr 2018'!AJ16-'Vic Apr 2018'!J16)*('Vic Apr 2018'!V16/100)*'Vic Apr 2018'!AJ16,('Vic Apr 2018'!K16-'Vic Apr 2018'!J16)*('Vic Apr 2018'!V16/100)*'Vic Apr 2018'!AJ16))</f>
        <v>88.660000000000053</v>
      </c>
      <c r="L22" s="190">
        <f>IF($C$5*'Vic Apr 2018'!AL16/'Vic Apr 2018'!AJ16&lt;'Vic Apr 2018'!K16,0,IF($C$5*'Vic Apr 2018'!AL16/'Vic Apr 2018'!AJ16&lt;='Vic Apr 2018'!L16,($C$5*'Vic Apr 2018'!AL16/'Vic Apr 2018'!AJ16-'Vic Apr 2018'!K16)*('Vic Apr 2018'!W16/100)*'Vic Apr 2018'!AJ16,('Vic Apr 2018'!L16-'Vic Apr 2018'!K16)*('Vic Apr 2018'!W16/100)*'Vic Apr 2018'!AJ16))</f>
        <v>0</v>
      </c>
      <c r="M22" s="190">
        <f>IF($C$5*'Vic Apr 2018'!AL16/'Vic Apr 2018'!AJ16&lt;'Vic Apr 2018'!L16,0,IF($C$5*'Vic Apr 2018'!AL16/'Vic Apr 2018'!AJ16&lt;='Vic Apr 2018'!M16,($C$5*'Vic Apr 2018'!AL16/'Vic Apr 2018'!AJ16-'Vic Apr 2018'!L16)*('Vic Apr 2018'!X16/100)*'Vic Apr 2018'!AJ16,('Vic Apr 2018'!M16-'Vic Apr 2018'!L16)*('Vic Apr 2018'!X16/100)*'Vic Apr 2018'!AJ16))</f>
        <v>0</v>
      </c>
      <c r="N22" s="190">
        <f>IF(($C$5*'Vic Apr 2018'!AL16/'Vic Apr 2018'!AJ16&gt;'Vic Apr 2018'!M16),($C$5*'Vic Apr 2018'!AL16/'Vic Apr 2018'!AJ16-'Vic Apr 2018'!M16)*'Vic Apr 2018'!Y16/100*'Vic Apr 2018'!AJ16,0)</f>
        <v>0</v>
      </c>
      <c r="O22" s="193">
        <f t="shared" si="0"/>
        <v>2169.42</v>
      </c>
      <c r="P22" s="194">
        <f>'Vic Apr 2018'!AM16</f>
        <v>0</v>
      </c>
      <c r="Q22" s="194">
        <f>'Vic Apr 2018'!AN16</f>
        <v>15</v>
      </c>
      <c r="R22" s="194">
        <f>'Vic Apr 2018'!AO16</f>
        <v>0</v>
      </c>
      <c r="S22" s="194">
        <f>'Vic Apr 2018'!AP16</f>
        <v>0</v>
      </c>
      <c r="T22" s="193">
        <f>(O22-(O22-D22)*Q22/100)</f>
        <v>1889.9970000000001</v>
      </c>
      <c r="U22" s="193">
        <f t="shared" si="3"/>
        <v>1889.9970000000001</v>
      </c>
      <c r="V22" s="193">
        <f t="shared" si="1"/>
        <v>2078.9967000000001</v>
      </c>
      <c r="W22" s="193">
        <f t="shared" si="1"/>
        <v>2078.9967000000001</v>
      </c>
      <c r="X22" s="195">
        <f>'Vic Apr 2018'!AW16</f>
        <v>12</v>
      </c>
      <c r="Y22" s="196" t="str">
        <f>'Vic Apr 2018'!AX16</f>
        <v>y</v>
      </c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86"/>
      <c r="CJ22" s="186"/>
      <c r="CK22" s="186"/>
      <c r="CL22" s="186"/>
      <c r="CM22" s="186"/>
      <c r="CN22" s="186"/>
      <c r="CO22" s="186"/>
      <c r="CP22" s="186"/>
      <c r="CQ22" s="186"/>
      <c r="CR22" s="186"/>
      <c r="CS22" s="186"/>
      <c r="CT22" s="186"/>
      <c r="CU22" s="186"/>
      <c r="CV22" s="186"/>
      <c r="CW22" s="186"/>
      <c r="CX22" s="186"/>
      <c r="CY22" s="186"/>
      <c r="CZ22" s="186"/>
      <c r="DA22" s="186"/>
      <c r="DB22" s="186"/>
      <c r="DC22" s="186"/>
      <c r="DD22" s="186"/>
      <c r="DE22" s="186"/>
      <c r="DF22" s="186"/>
      <c r="DG22" s="186"/>
      <c r="DH22" s="186"/>
      <c r="DI22" s="186"/>
      <c r="DJ22" s="186"/>
      <c r="DK22" s="186"/>
      <c r="DL22" s="186"/>
      <c r="DM22" s="186"/>
      <c r="DN22" s="186"/>
      <c r="DO22" s="186"/>
      <c r="DP22" s="186"/>
      <c r="DQ22" s="186"/>
      <c r="DR22" s="186"/>
      <c r="DS22" s="186"/>
      <c r="DT22" s="186"/>
      <c r="DU22" s="186"/>
      <c r="DV22" s="186"/>
      <c r="DW22" s="186"/>
      <c r="DX22" s="186"/>
      <c r="DY22" s="186"/>
      <c r="DZ22" s="186"/>
      <c r="EA22" s="186"/>
      <c r="EB22" s="186"/>
      <c r="EC22" s="186"/>
      <c r="ED22" s="186"/>
      <c r="EE22" s="186"/>
      <c r="EF22" s="186"/>
      <c r="EG22" s="186"/>
      <c r="EH22" s="186"/>
      <c r="EI22" s="186"/>
      <c r="EJ22" s="186"/>
    </row>
    <row r="23" spans="1:140" s="189" customFormat="1" ht="17" customHeight="1" thickTop="1" thickBot="1">
      <c r="A23" s="540"/>
      <c r="B23" s="213" t="str">
        <f>'Vic Apr 2018'!F17</f>
        <v>Simply Energy</v>
      </c>
      <c r="C23" s="213" t="str">
        <f>'Vic Apr 2018'!G17</f>
        <v>Business Save</v>
      </c>
      <c r="D23" s="115">
        <f>365*'Vic Apr 2018'!H17/100</f>
        <v>334.30349999999999</v>
      </c>
      <c r="E23" s="113">
        <f>IF($C$5*'Vic Apr 2018'!AK17/'Vic Apr 2018'!AI17&gt;='Vic Apr 2018'!J17,('Vic Apr 2018'!J17*'Vic Apr 2018'!O17/100)*'Vic Apr 2018'!AI17,($C$5*'Vic Apr 2018'!AK17/'Vic Apr 2018'!AI17*'Vic Apr 2018'!O17/100)*'Vic Apr 2018'!AI17)</f>
        <v>1167.9744000000001</v>
      </c>
      <c r="F23" s="114">
        <f>IF($C$5*'Vic Apr 2018'!AK17/'Vic Apr 2018'!AI17&lt;'Vic Apr 2018'!J17,0,IF($C$5*'Vic Apr 2018'!AK17/'Vic Apr 2018'!AI17&lt;='Vic Apr 2018'!K17,($C$5*'Vic Apr 2018'!AK17/'Vic Apr 2018'!AI17-'Vic Apr 2018'!J17)*('Vic Apr 2018'!P17/100)*'Vic Apr 2018'!AI17,('Vic Apr 2018'!K17-'Vic Apr 2018'!J17)*('Vic Apr 2018'!P17/100)*'Vic Apr 2018'!AI17))</f>
        <v>103.7112000000001</v>
      </c>
      <c r="G23" s="115">
        <f>IF($C$5*'Vic Apr 2018'!AK17/'Vic Apr 2018'!AI17&lt;'Vic Apr 2018'!K17,0,IF($C$5*'Vic Apr 2018'!AK17/'Vic Apr 2018'!AI17&lt;='Vic Apr 2018'!L17,($C$5*'Vic Apr 2018'!AK17/'Vic Apr 2018'!AI17-'Vic Apr 2018'!K17)*('Vic Apr 2018'!Q17/100)*'Vic Apr 2018'!AI17,('Vic Apr 2018'!L17-'Vic Apr 2018'!K17)*('Vic Apr 2018'!Q17/100)*'Vic Apr 2018'!AI17))</f>
        <v>0</v>
      </c>
      <c r="H23" s="113">
        <f>IF($C$5*'Vic Apr 2018'!AK17/'Vic Apr 2018'!AI17&lt;'Vic Apr 2018'!L17,0,IF($C$5*'Vic Apr 2018'!AK17/'Vic Apr 2018'!AI17&lt;='Vic Apr 2018'!M17,($C$5*'Vic Apr 2018'!AK17/'Vic Apr 2018'!AI17-'Vic Apr 2018'!L17)*('Vic Apr 2018'!R17/100)*'Vic Apr 2018'!AI17,('Vic Apr 2018'!M17-'Vic Apr 2018'!L17)*('Vic Apr 2018'!R17/100)*'Vic Apr 2018'!AI17))</f>
        <v>0</v>
      </c>
      <c r="I23" s="115">
        <f>IF(($C$5*'Vic Apr 2018'!AK17/'Vic Apr 2018'!AI17&gt;'Vic Apr 2018'!M17),($C$5*'Vic Apr 2018'!AK17/'Vic Apr 2018'!AI17-'Vic Apr 2018'!M17)*'Vic Apr 2018'!S17/100*'Vic Apr 2018'!AI17,0)</f>
        <v>0</v>
      </c>
      <c r="J23" s="115">
        <f>IF($C$5*'Vic Apr 2018'!AL17/'Vic Apr 2018'!AJ17&gt;='Vic Apr 2018'!J17,('Vic Apr 2018'!J17*'Vic Apr 2018'!U17/100)*'Vic Apr 2018'!AJ17,($C$5*'Vic Apr 2018'!AL17/'Vic Apr 2018'!AJ17*'Vic Apr 2018'!U17/100)*'Vic Apr 2018'!AJ17)</f>
        <v>1131.4751999999999</v>
      </c>
      <c r="K23" s="115">
        <f>IF($C$5*'Vic Apr 2018'!AL17/'Vic Apr 2018'!AJ17&lt;'Vic Apr 2018'!J17,0,IF($C$5*'Vic Apr 2018'!AL17/'Vic Apr 2018'!AJ17&lt;='Vic Apr 2018'!K17,($C$5*'Vic Apr 2018'!AL17/'Vic Apr 2018'!AJ17-'Vic Apr 2018'!J17)*('Vic Apr 2018'!V17/100)*'Vic Apr 2018'!AJ17,('Vic Apr 2018'!K17-'Vic Apr 2018'!J17)*('Vic Apr 2018'!V17/100)*'Vic Apr 2018'!AJ17))</f>
        <v>101.96080000000009</v>
      </c>
      <c r="L23" s="115">
        <f>IF($C$5*'Vic Apr 2018'!AL17/'Vic Apr 2018'!AJ17&lt;'Vic Apr 2018'!K17,0,IF($C$5*'Vic Apr 2018'!AL17/'Vic Apr 2018'!AJ17&lt;='Vic Apr 2018'!L17,($C$5*'Vic Apr 2018'!AL17/'Vic Apr 2018'!AJ17-'Vic Apr 2018'!K17)*('Vic Apr 2018'!W17/100)*'Vic Apr 2018'!AJ17,('Vic Apr 2018'!L17-'Vic Apr 2018'!K17)*('Vic Apr 2018'!W17/100)*'Vic Apr 2018'!AJ17))</f>
        <v>0</v>
      </c>
      <c r="M23" s="115">
        <f>IF($C$5*'Vic Apr 2018'!AL17/'Vic Apr 2018'!AJ17&lt;'Vic Apr 2018'!L17,0,IF($C$5*'Vic Apr 2018'!AL17/'Vic Apr 2018'!AJ17&lt;='Vic Apr 2018'!M17,($C$5*'Vic Apr 2018'!AL17/'Vic Apr 2018'!AJ17-'Vic Apr 2018'!L17)*('Vic Apr 2018'!X17/100)*'Vic Apr 2018'!AJ17,('Vic Apr 2018'!M17-'Vic Apr 2018'!L17)*('Vic Apr 2018'!X17/100)*'Vic Apr 2018'!AJ17))</f>
        <v>0</v>
      </c>
      <c r="N23" s="115">
        <f>IF(($C$5*'Vic Apr 2018'!AL17/'Vic Apr 2018'!AJ17&gt;'Vic Apr 2018'!M17),($C$5*'Vic Apr 2018'!AL17/'Vic Apr 2018'!AJ17-'Vic Apr 2018'!M17)*'Vic Apr 2018'!Y17/100*'Vic Apr 2018'!AJ17,0)</f>
        <v>0</v>
      </c>
      <c r="O23" s="214">
        <f t="shared" si="0"/>
        <v>2839.4251000000004</v>
      </c>
      <c r="P23" s="215">
        <f>'Vic Apr 2018'!AM17</f>
        <v>0</v>
      </c>
      <c r="Q23" s="215">
        <f>'Vic Apr 2018'!AN17</f>
        <v>30</v>
      </c>
      <c r="R23" s="215">
        <f>'Vic Apr 2018'!AO17</f>
        <v>0</v>
      </c>
      <c r="S23" s="215">
        <f>'Vic Apr 2018'!AP17</f>
        <v>0</v>
      </c>
      <c r="T23" s="214">
        <f>(O23-(O23-D23)*Q23/100)</f>
        <v>2087.8886200000002</v>
      </c>
      <c r="U23" s="214">
        <f t="shared" si="3"/>
        <v>2087.8886200000002</v>
      </c>
      <c r="V23" s="214">
        <f t="shared" si="1"/>
        <v>2296.6774820000005</v>
      </c>
      <c r="W23" s="214">
        <f t="shared" si="1"/>
        <v>2296.6774820000005</v>
      </c>
      <c r="X23" s="216">
        <f>'Vic Apr 2018'!AW17</f>
        <v>0</v>
      </c>
      <c r="Y23" s="217" t="str">
        <f>'Vic Apr 2018'!AX17</f>
        <v>n</v>
      </c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88"/>
      <c r="DX23" s="188"/>
      <c r="DY23" s="188"/>
      <c r="DZ23" s="188"/>
      <c r="EA23" s="188"/>
      <c r="EB23" s="188"/>
      <c r="EC23" s="188"/>
      <c r="ED23" s="188"/>
      <c r="EE23" s="188"/>
      <c r="EF23" s="188"/>
      <c r="EG23" s="188"/>
      <c r="EH23" s="188"/>
      <c r="EI23" s="188"/>
      <c r="EJ23" s="188"/>
    </row>
    <row r="24" spans="1:140" ht="17" customHeight="1" thickTop="1">
      <c r="A24" s="538" t="str">
        <f>'Vic Apr 2018'!D18</f>
        <v>Ausnet Central 1</v>
      </c>
      <c r="B24" s="116" t="str">
        <f>'Vic Apr 2018'!F18</f>
        <v>AGL</v>
      </c>
      <c r="C24" s="116" t="str">
        <f>'Vic Apr 2018'!G18</f>
        <v>Business Savers</v>
      </c>
      <c r="D24" s="190">
        <f>365*'Vic Apr 2018'!H18/100</f>
        <v>339.45</v>
      </c>
      <c r="E24" s="191">
        <f>IF($C$5*'Vic Apr 2018'!AK18/'Vic Apr 2018'!AI18&gt;='Vic Apr 2018'!J18,('Vic Apr 2018'!J18*'Vic Apr 2018'!O18/100)*'Vic Apr 2018'!AI18,($C$5*'Vic Apr 2018'!AK18/'Vic Apr 2018'!AI18*'Vic Apr 2018'!O18/100)*'Vic Apr 2018'!AI18)</f>
        <v>646.60199999999998</v>
      </c>
      <c r="F24" s="192">
        <f>IF($C$5*'Vic Apr 2018'!AK18/'Vic Apr 2018'!AI18&lt;'Vic Apr 2018'!J18,0,IF($C$5*'Vic Apr 2018'!AK18/'Vic Apr 2018'!AI18&lt;='Vic Apr 2018'!K18,($C$5*'Vic Apr 2018'!AK18/'Vic Apr 2018'!AI18-'Vic Apr 2018'!J18)*('Vic Apr 2018'!P18/100)*'Vic Apr 2018'!AI18,('Vic Apr 2018'!K18-'Vic Apr 2018'!J18)*('Vic Apr 2018'!P18/100)*'Vic Apr 2018'!AI18))</f>
        <v>0</v>
      </c>
      <c r="G24" s="190">
        <f>IF($C$5*'Vic Apr 2018'!AK18/'Vic Apr 2018'!AI18&lt;'Vic Apr 2018'!K18,0,IF($C$5*'Vic Apr 2018'!AK18/'Vic Apr 2018'!AI18&lt;='Vic Apr 2018'!L18,($C$5*'Vic Apr 2018'!AK18/'Vic Apr 2018'!AI18-'Vic Apr 2018'!K18)*('Vic Apr 2018'!Q18/100)*'Vic Apr 2018'!AI18,('Vic Apr 2018'!L18-'Vic Apr 2018'!K18)*('Vic Apr 2018'!Q18/100)*'Vic Apr 2018'!AI18))</f>
        <v>0</v>
      </c>
      <c r="H24" s="191">
        <f>IF($C$5*'Vic Apr 2018'!AK18/'Vic Apr 2018'!AI18&lt;'Vic Apr 2018'!L18,0,IF($C$5*'Vic Apr 2018'!AK18/'Vic Apr 2018'!AI18&lt;='Vic Apr 2018'!M18,($C$5*'Vic Apr 2018'!AK18/'Vic Apr 2018'!AI18-'Vic Apr 2018'!L18)*('Vic Apr 2018'!R18/100)*'Vic Apr 2018'!AI18,('Vic Apr 2018'!M18-'Vic Apr 2018'!L18)*('Vic Apr 2018'!R18/100)*'Vic Apr 2018'!AI18))</f>
        <v>0</v>
      </c>
      <c r="I24" s="190">
        <f>IF(($C$5*'Vic Apr 2018'!AK18/'Vic Apr 2018'!AI18&gt;'Vic Apr 2018'!M18),($C$5*'Vic Apr 2018'!AK18/'Vic Apr 2018'!AI18-'Vic Apr 2018'!M18)*'Vic Apr 2018'!S18/100*'Vic Apr 2018'!AI18,0)</f>
        <v>0</v>
      </c>
      <c r="J24" s="190">
        <f>IF($C$5*'Vic Apr 2018'!AL18/'Vic Apr 2018'!AJ18&gt;='Vic Apr 2018'!J18,('Vic Apr 2018'!J18*'Vic Apr 2018'!U18/100)*'Vic Apr 2018'!AJ18,($C$5*'Vic Apr 2018'!AL18/'Vic Apr 2018'!AJ18*'Vic Apr 2018'!U18/100)*'Vic Apr 2018'!AJ18)</f>
        <v>1286.538</v>
      </c>
      <c r="K24" s="190">
        <f>IF($C$5*'Vic Apr 2018'!AL18/'Vic Apr 2018'!AJ18&lt;'Vic Apr 2018'!J18,0,IF($C$5*'Vic Apr 2018'!AL18/'Vic Apr 2018'!AJ18&lt;='Vic Apr 2018'!K18,($C$5*'Vic Apr 2018'!AL18/'Vic Apr 2018'!AJ18-'Vic Apr 2018'!J18)*('Vic Apr 2018'!V18/100)*'Vic Apr 2018'!AJ18,('Vic Apr 2018'!K18-'Vic Apr 2018'!J18)*('Vic Apr 2018'!V18/100)*'Vic Apr 2018'!AJ18))</f>
        <v>0</v>
      </c>
      <c r="L24" s="190">
        <f>IF($C$5*'Vic Apr 2018'!AL18/'Vic Apr 2018'!AJ18&lt;'Vic Apr 2018'!K18,0,IF($C$5*'Vic Apr 2018'!AL18/'Vic Apr 2018'!AJ18&lt;='Vic Apr 2018'!L18,($C$5*'Vic Apr 2018'!AL18/'Vic Apr 2018'!AJ18-'Vic Apr 2018'!K18)*('Vic Apr 2018'!W18/100)*'Vic Apr 2018'!AJ18,('Vic Apr 2018'!L18-'Vic Apr 2018'!K18)*('Vic Apr 2018'!W18/100)*'Vic Apr 2018'!AJ18))</f>
        <v>0</v>
      </c>
      <c r="M24" s="190">
        <f>IF($C$5*'Vic Apr 2018'!AL18/'Vic Apr 2018'!AJ18&lt;'Vic Apr 2018'!L18,0,IF($C$5*'Vic Apr 2018'!AL18/'Vic Apr 2018'!AJ18&lt;='Vic Apr 2018'!M18,($C$5*'Vic Apr 2018'!AL18/'Vic Apr 2018'!AJ18-'Vic Apr 2018'!L18)*('Vic Apr 2018'!X18/100)*'Vic Apr 2018'!AJ18,('Vic Apr 2018'!M18-'Vic Apr 2018'!L18)*('Vic Apr 2018'!X18/100)*'Vic Apr 2018'!AJ18))</f>
        <v>0</v>
      </c>
      <c r="N24" s="190">
        <f>IF(($C$5*'Vic Apr 2018'!AL18/'Vic Apr 2018'!AJ18&gt;'Vic Apr 2018'!M18),($C$5*'Vic Apr 2018'!AL18/'Vic Apr 2018'!AJ18-'Vic Apr 2018'!M18)*'Vic Apr 2018'!Y18/100*'Vic Apr 2018'!AJ18,0)</f>
        <v>0</v>
      </c>
      <c r="O24" s="193">
        <f t="shared" si="0"/>
        <v>2272.59</v>
      </c>
      <c r="P24" s="194">
        <f>'Vic Apr 2018'!AM18</f>
        <v>0</v>
      </c>
      <c r="Q24" s="194">
        <f>'Vic Apr 2018'!AN18</f>
        <v>15</v>
      </c>
      <c r="R24" s="194">
        <f>'Vic Apr 2018'!AO18</f>
        <v>0</v>
      </c>
      <c r="S24" s="194">
        <f>'Vic Apr 2018'!AP18</f>
        <v>0</v>
      </c>
      <c r="T24" s="193">
        <f>(O24-(O24-D24)*Q24/100)</f>
        <v>1982.6190000000001</v>
      </c>
      <c r="U24" s="193">
        <f t="shared" si="3"/>
        <v>1982.6190000000001</v>
      </c>
      <c r="V24" s="193">
        <f t="shared" si="1"/>
        <v>2180.8809000000001</v>
      </c>
      <c r="W24" s="193">
        <f t="shared" si="1"/>
        <v>2180.8809000000001</v>
      </c>
      <c r="X24" s="195">
        <f>'Vic Apr 2018'!AW18</f>
        <v>0</v>
      </c>
      <c r="Y24" s="196" t="str">
        <f>'Vic Apr 2018'!AX18</f>
        <v>n</v>
      </c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5"/>
      <c r="DM24" s="185"/>
      <c r="DN24" s="185"/>
      <c r="DO24" s="185"/>
      <c r="DP24" s="185"/>
      <c r="DQ24" s="185"/>
      <c r="DR24" s="185"/>
      <c r="DS24" s="185"/>
      <c r="DT24" s="185"/>
      <c r="DU24" s="185"/>
      <c r="DV24" s="185"/>
      <c r="DW24" s="185"/>
      <c r="DX24" s="185"/>
      <c r="DY24" s="185"/>
      <c r="DZ24" s="185"/>
      <c r="EA24" s="185"/>
      <c r="EB24" s="185"/>
      <c r="EC24" s="185"/>
      <c r="ED24" s="185"/>
      <c r="EE24" s="185"/>
      <c r="EF24" s="185"/>
      <c r="EG24" s="185"/>
      <c r="EH24" s="185"/>
      <c r="EI24" s="185"/>
      <c r="EJ24" s="185"/>
    </row>
    <row r="25" spans="1:140" ht="17" customHeight="1">
      <c r="A25" s="539"/>
      <c r="B25" s="116" t="str">
        <f>'Vic Apr 2018'!F19</f>
        <v>Click Energy</v>
      </c>
      <c r="C25" s="116" t="str">
        <f>'Vic Apr 2018'!G19</f>
        <v>Business Prime Gas</v>
      </c>
      <c r="D25" s="190">
        <f>365*'Vic Apr 2018'!H19/100</f>
        <v>390.98800000000006</v>
      </c>
      <c r="E25" s="191">
        <f>IF($C$5*'Vic Apr 2018'!AK19/'Vic Apr 2018'!AI19&gt;='Vic Apr 2018'!J19,('Vic Apr 2018'!J19*'Vic Apr 2018'!O19/100)*'Vic Apr 2018'!AI19,($C$5*'Vic Apr 2018'!AK19/'Vic Apr 2018'!AI19*'Vic Apr 2018'!O19/100)*'Vic Apr 2018'!AI19)</f>
        <v>257.04000000000002</v>
      </c>
      <c r="F25" s="192">
        <f>IF($C$5*'Vic Apr 2018'!AK19/'Vic Apr 2018'!AI19&lt;'Vic Apr 2018'!J19,0,IF($C$5*'Vic Apr 2018'!AK19/'Vic Apr 2018'!AI19&lt;='Vic Apr 2018'!K19,($C$5*'Vic Apr 2018'!AK19/'Vic Apr 2018'!AI19-'Vic Apr 2018'!J19)*('Vic Apr 2018'!P19/100)*'Vic Apr 2018'!AI19,('Vic Apr 2018'!K19-'Vic Apr 2018'!J19)*('Vic Apr 2018'!P19/100)*'Vic Apr 2018'!AI19))</f>
        <v>257.03999999999996</v>
      </c>
      <c r="G25" s="190">
        <f>IF($C$5*'Vic Apr 2018'!AK19/'Vic Apr 2018'!AI19&lt;'Vic Apr 2018'!K19,0,IF($C$5*'Vic Apr 2018'!AK19/'Vic Apr 2018'!AI19&lt;='Vic Apr 2018'!L19,($C$5*'Vic Apr 2018'!AK19/'Vic Apr 2018'!AI19-'Vic Apr 2018'!K19)*('Vic Apr 2018'!Q19/100)*'Vic Apr 2018'!AI19,('Vic Apr 2018'!L19-'Vic Apr 2018'!K19)*('Vic Apr 2018'!Q19/100)*'Vic Apr 2018'!AI19))</f>
        <v>194.99699999999999</v>
      </c>
      <c r="H25" s="191">
        <f>IF($C$5*'Vic Apr 2018'!AK19/'Vic Apr 2018'!AI19&lt;'Vic Apr 2018'!L19,0,IF($C$5*'Vic Apr 2018'!AK19/'Vic Apr 2018'!AI19&lt;='Vic Apr 2018'!M19,($C$5*'Vic Apr 2018'!AK19/'Vic Apr 2018'!AI19-'Vic Apr 2018'!L19)*('Vic Apr 2018'!R19/100)*'Vic Apr 2018'!AI19,('Vic Apr 2018'!M19-'Vic Apr 2018'!L19)*('Vic Apr 2018'!R19/100)*'Vic Apr 2018'!AI19))</f>
        <v>0</v>
      </c>
      <c r="I25" s="190">
        <f>IF(($C$5*'Vic Apr 2018'!AK19/'Vic Apr 2018'!AI19&gt;'Vic Apr 2018'!M19),($C$5*'Vic Apr 2018'!AK19/'Vic Apr 2018'!AI19-'Vic Apr 2018'!M19)*'Vic Apr 2018'!S19/100*'Vic Apr 2018'!AI19,0)</f>
        <v>0</v>
      </c>
      <c r="J25" s="190">
        <f>IF($C$5*'Vic Apr 2018'!AL19/'Vic Apr 2018'!AJ19&gt;='Vic Apr 2018'!J19,('Vic Apr 2018'!J19*'Vic Apr 2018'!U19/100)*'Vic Apr 2018'!AJ19,($C$5*'Vic Apr 2018'!AL19/'Vic Apr 2018'!AJ19*'Vic Apr 2018'!U19/100)*'Vic Apr 2018'!AJ19)</f>
        <v>514.08000000000004</v>
      </c>
      <c r="K25" s="190">
        <f>IF($C$5*'Vic Apr 2018'!AL19/'Vic Apr 2018'!AJ19&lt;'Vic Apr 2018'!J19,0,IF($C$5*'Vic Apr 2018'!AL19/'Vic Apr 2018'!AJ19&lt;='Vic Apr 2018'!K19,($C$5*'Vic Apr 2018'!AL19/'Vic Apr 2018'!AJ19-'Vic Apr 2018'!J19)*('Vic Apr 2018'!V19/100)*'Vic Apr 2018'!AJ19,('Vic Apr 2018'!K19-'Vic Apr 2018'!J19)*('Vic Apr 2018'!V19/100)*'Vic Apr 2018'!AJ19))</f>
        <v>489.11999999999995</v>
      </c>
      <c r="L25" s="190">
        <f>IF($C$5*'Vic Apr 2018'!AL19/'Vic Apr 2018'!AJ19&lt;'Vic Apr 2018'!K19,0,IF($C$5*'Vic Apr 2018'!AL19/'Vic Apr 2018'!AJ19&lt;='Vic Apr 2018'!L19,($C$5*'Vic Apr 2018'!AL19/'Vic Apr 2018'!AJ19-'Vic Apr 2018'!K19)*('Vic Apr 2018'!W19/100)*'Vic Apr 2018'!AJ19,('Vic Apr 2018'!L19-'Vic Apr 2018'!K19)*('Vic Apr 2018'!W19/100)*'Vic Apr 2018'!AJ19))</f>
        <v>370.58760000000001</v>
      </c>
      <c r="M25" s="190">
        <f>IF($C$5*'Vic Apr 2018'!AL19/'Vic Apr 2018'!AJ19&lt;'Vic Apr 2018'!L19,0,IF($C$5*'Vic Apr 2018'!AL19/'Vic Apr 2018'!AJ19&lt;='Vic Apr 2018'!M19,($C$5*'Vic Apr 2018'!AL19/'Vic Apr 2018'!AJ19-'Vic Apr 2018'!L19)*('Vic Apr 2018'!X19/100)*'Vic Apr 2018'!AJ19,('Vic Apr 2018'!M19-'Vic Apr 2018'!L19)*('Vic Apr 2018'!X19/100)*'Vic Apr 2018'!AJ19))</f>
        <v>0</v>
      </c>
      <c r="N25" s="190">
        <f>IF(($C$5*'Vic Apr 2018'!AL19/'Vic Apr 2018'!AJ19&gt;'Vic Apr 2018'!M19),($C$5*'Vic Apr 2018'!AL19/'Vic Apr 2018'!AJ19-'Vic Apr 2018'!M19)*'Vic Apr 2018'!Y19/100*'Vic Apr 2018'!AJ19,0)</f>
        <v>0</v>
      </c>
      <c r="O25" s="193">
        <f t="shared" si="0"/>
        <v>2473.8525999999997</v>
      </c>
      <c r="P25" s="194">
        <f>'Vic Apr 2018'!AM19</f>
        <v>0</v>
      </c>
      <c r="Q25" s="194">
        <f>'Vic Apr 2018'!AN19</f>
        <v>0</v>
      </c>
      <c r="R25" s="194">
        <f>'Vic Apr 2018'!AO19</f>
        <v>10</v>
      </c>
      <c r="S25" s="194">
        <f>'Vic Apr 2018'!AP19</f>
        <v>0</v>
      </c>
      <c r="T25" s="193">
        <f>O25</f>
        <v>2473.8525999999997</v>
      </c>
      <c r="U25" s="193">
        <f>T25-(T25*R25/100)</f>
        <v>2226.4673399999997</v>
      </c>
      <c r="V25" s="193">
        <f t="shared" si="1"/>
        <v>2721.2378599999997</v>
      </c>
      <c r="W25" s="193">
        <f t="shared" si="1"/>
        <v>2449.1140740000001</v>
      </c>
      <c r="X25" s="195">
        <f>'Vic Apr 2018'!AW19</f>
        <v>0</v>
      </c>
      <c r="Y25" s="196" t="str">
        <f>'Vic Apr 2018'!AX19</f>
        <v>n</v>
      </c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5"/>
      <c r="DM25" s="185"/>
      <c r="DN25" s="185"/>
      <c r="DO25" s="185"/>
      <c r="DP25" s="185"/>
      <c r="DQ25" s="185"/>
      <c r="DR25" s="185"/>
      <c r="DS25" s="185"/>
      <c r="DT25" s="185"/>
      <c r="DU25" s="185"/>
      <c r="DV25" s="185"/>
      <c r="DW25" s="185"/>
      <c r="DX25" s="185"/>
      <c r="DY25" s="185"/>
      <c r="DZ25" s="185"/>
      <c r="EA25" s="185"/>
      <c r="EB25" s="185"/>
      <c r="EC25" s="185"/>
      <c r="ED25" s="185"/>
      <c r="EE25" s="185"/>
      <c r="EF25" s="185"/>
      <c r="EG25" s="185"/>
      <c r="EH25" s="185"/>
      <c r="EI25" s="185"/>
      <c r="EJ25" s="185"/>
    </row>
    <row r="26" spans="1:140" ht="17" customHeight="1">
      <c r="A26" s="539"/>
      <c r="B26" s="116" t="str">
        <f>'Vic Apr 2018'!F20</f>
        <v>Covau</v>
      </c>
      <c r="C26" s="116" t="str">
        <f>'Vic Apr 2018'!G20</f>
        <v>Market offer</v>
      </c>
      <c r="D26" s="190">
        <f>365*'Vic Apr 2018'!H20/100</f>
        <v>328.5</v>
      </c>
      <c r="E26" s="191">
        <f>IF($C$5*'Vic Apr 2018'!AK20/'Vic Apr 2018'!AI20&gt;='Vic Apr 2018'!J20,('Vic Apr 2018'!J20*'Vic Apr 2018'!O20/100)*'Vic Apr 2018'!AI20,($C$5*'Vic Apr 2018'!AK20/'Vic Apr 2018'!AI20*'Vic Apr 2018'!O20/100)*'Vic Apr 2018'!AI20)</f>
        <v>378</v>
      </c>
      <c r="F26" s="192">
        <f>IF($C$5*'Vic Apr 2018'!AK20/'Vic Apr 2018'!AI20&lt;'Vic Apr 2018'!J20,0,IF($C$5*'Vic Apr 2018'!AK20/'Vic Apr 2018'!AI20&lt;='Vic Apr 2018'!K20,($C$5*'Vic Apr 2018'!AK20/'Vic Apr 2018'!AI20-'Vic Apr 2018'!J20)*('Vic Apr 2018'!P20/100)*'Vic Apr 2018'!AI20,('Vic Apr 2018'!K20-'Vic Apr 2018'!J20)*('Vic Apr 2018'!P20/100)*'Vic Apr 2018'!AI20))</f>
        <v>368.99999999999994</v>
      </c>
      <c r="G26" s="190">
        <f>IF($C$5*'Vic Apr 2018'!AK20/'Vic Apr 2018'!AI20&lt;'Vic Apr 2018'!K20,0,IF($C$5*'Vic Apr 2018'!AK20/'Vic Apr 2018'!AI20&lt;='Vic Apr 2018'!L20,($C$5*'Vic Apr 2018'!AK20/'Vic Apr 2018'!AI20-'Vic Apr 2018'!K20)*('Vic Apr 2018'!Q20/100)*'Vic Apr 2018'!AI20,('Vic Apr 2018'!L20-'Vic Apr 2018'!K20)*('Vic Apr 2018'!Q20/100)*'Vic Apr 2018'!AI20))</f>
        <v>282.80000000000007</v>
      </c>
      <c r="H26" s="191">
        <f>IF($C$5*'Vic Apr 2018'!AK20/'Vic Apr 2018'!AI20&lt;'Vic Apr 2018'!L20,0,IF($C$5*'Vic Apr 2018'!AK20/'Vic Apr 2018'!AI20&lt;='Vic Apr 2018'!M20,($C$5*'Vic Apr 2018'!AK20/'Vic Apr 2018'!AI20-'Vic Apr 2018'!L20)*('Vic Apr 2018'!R20/100)*'Vic Apr 2018'!AI20,('Vic Apr 2018'!M20-'Vic Apr 2018'!L20)*('Vic Apr 2018'!R20/100)*'Vic Apr 2018'!AI20))</f>
        <v>0</v>
      </c>
      <c r="I26" s="190">
        <f>IF(($C$5*'Vic Apr 2018'!AK20/'Vic Apr 2018'!AI20&gt;'Vic Apr 2018'!M20),($C$5*'Vic Apr 2018'!AK20/'Vic Apr 2018'!AI20-'Vic Apr 2018'!M20)*'Vic Apr 2018'!S20/100*'Vic Apr 2018'!AI20,0)</f>
        <v>0</v>
      </c>
      <c r="J26" s="190">
        <f>IF($C$5*'Vic Apr 2018'!AL20/'Vic Apr 2018'!AJ20&gt;='Vic Apr 2018'!J20,('Vic Apr 2018'!J20*'Vic Apr 2018'!U20/100)*'Vic Apr 2018'!AJ20,($C$5*'Vic Apr 2018'!AL20/'Vic Apr 2018'!AJ20*'Vic Apr 2018'!U20/100)*'Vic Apr 2018'!AJ20)</f>
        <v>360</v>
      </c>
      <c r="K26" s="190">
        <f>IF($C$5*'Vic Apr 2018'!AL20/'Vic Apr 2018'!AJ20&lt;'Vic Apr 2018'!J20,0,IF($C$5*'Vic Apr 2018'!AL20/'Vic Apr 2018'!AJ20&lt;='Vic Apr 2018'!K20,($C$5*'Vic Apr 2018'!AL20/'Vic Apr 2018'!AJ20-'Vic Apr 2018'!J20)*('Vic Apr 2018'!V20/100)*'Vic Apr 2018'!AJ20,('Vic Apr 2018'!K20-'Vic Apr 2018'!J20)*('Vic Apr 2018'!V20/100)*'Vic Apr 2018'!AJ20))</f>
        <v>342</v>
      </c>
      <c r="L26" s="190">
        <f>IF($C$5*'Vic Apr 2018'!AL20/'Vic Apr 2018'!AJ20&lt;'Vic Apr 2018'!K20,0,IF($C$5*'Vic Apr 2018'!AL20/'Vic Apr 2018'!AJ20&lt;='Vic Apr 2018'!L20,($C$5*'Vic Apr 2018'!AL20/'Vic Apr 2018'!AJ20-'Vic Apr 2018'!K20)*('Vic Apr 2018'!W20/100)*'Vic Apr 2018'!AJ20,('Vic Apr 2018'!L20-'Vic Apr 2018'!K20)*('Vic Apr 2018'!W20/100)*'Vic Apr 2018'!AJ20))</f>
        <v>252.00000000000009</v>
      </c>
      <c r="M26" s="190">
        <f>IF($C$5*'Vic Apr 2018'!AL20/'Vic Apr 2018'!AJ20&lt;'Vic Apr 2018'!L20,0,IF($C$5*'Vic Apr 2018'!AL20/'Vic Apr 2018'!AJ20&lt;='Vic Apr 2018'!M20,($C$5*'Vic Apr 2018'!AL20/'Vic Apr 2018'!AJ20-'Vic Apr 2018'!L20)*('Vic Apr 2018'!X20/100)*'Vic Apr 2018'!AJ20,('Vic Apr 2018'!M20-'Vic Apr 2018'!L20)*('Vic Apr 2018'!X20/100)*'Vic Apr 2018'!AJ20))</f>
        <v>0</v>
      </c>
      <c r="N26" s="190">
        <f>IF(($C$5*'Vic Apr 2018'!AL20/'Vic Apr 2018'!AJ20&gt;'Vic Apr 2018'!M20),($C$5*'Vic Apr 2018'!AL20/'Vic Apr 2018'!AJ20-'Vic Apr 2018'!M20)*'Vic Apr 2018'!Y20/100*'Vic Apr 2018'!AJ20,0)</f>
        <v>0</v>
      </c>
      <c r="O26" s="193">
        <f t="shared" si="0"/>
        <v>2312.3000000000002</v>
      </c>
      <c r="P26" s="194">
        <f>'Vic Apr 2018'!AM20</f>
        <v>0</v>
      </c>
      <c r="Q26" s="194">
        <f>'Vic Apr 2018'!AN20</f>
        <v>0</v>
      </c>
      <c r="R26" s="194">
        <f>'Vic Apr 2018'!AO20</f>
        <v>0</v>
      </c>
      <c r="S26" s="194">
        <f>'Vic Apr 2018'!AP20</f>
        <v>20</v>
      </c>
      <c r="T26" s="193">
        <f>O26</f>
        <v>2312.3000000000002</v>
      </c>
      <c r="U26" s="193">
        <f>(T26-(T26-D26)*S26/100)</f>
        <v>1915.5400000000002</v>
      </c>
      <c r="V26" s="193">
        <f t="shared" si="1"/>
        <v>2543.5300000000002</v>
      </c>
      <c r="W26" s="193">
        <f t="shared" si="1"/>
        <v>2107.0940000000005</v>
      </c>
      <c r="X26" s="195">
        <f>'Vic Apr 2018'!AW20</f>
        <v>0</v>
      </c>
      <c r="Y26" s="196" t="str">
        <f>'Vic Apr 2018'!AX20</f>
        <v>n</v>
      </c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5"/>
      <c r="DM26" s="185"/>
      <c r="DN26" s="185"/>
      <c r="DO26" s="185"/>
      <c r="DP26" s="185"/>
      <c r="DQ26" s="185"/>
      <c r="DR26" s="185"/>
      <c r="DS26" s="185"/>
      <c r="DT26" s="185"/>
      <c r="DU26" s="185"/>
      <c r="DV26" s="185"/>
      <c r="DW26" s="185"/>
      <c r="DX26" s="185"/>
      <c r="DY26" s="185"/>
      <c r="DZ26" s="185"/>
      <c r="EA26" s="185"/>
      <c r="EB26" s="185"/>
      <c r="EC26" s="185"/>
      <c r="ED26" s="185"/>
      <c r="EE26" s="185"/>
      <c r="EF26" s="185"/>
      <c r="EG26" s="185"/>
      <c r="EH26" s="185"/>
      <c r="EI26" s="185"/>
      <c r="EJ26" s="185"/>
    </row>
    <row r="27" spans="1:140" ht="17" customHeight="1">
      <c r="A27" s="539"/>
      <c r="B27" s="116" t="str">
        <f>'Vic Apr 2018'!F21</f>
        <v>EnergyAustralia</v>
      </c>
      <c r="C27" s="116" t="str">
        <f>'Vic Apr 2018'!G21</f>
        <v>Everyday Saver Business</v>
      </c>
      <c r="D27" s="190">
        <f>365*'Vic Apr 2018'!H21/100</f>
        <v>412.45</v>
      </c>
      <c r="E27" s="191">
        <f>IF($C$5*'Vic Apr 2018'!AK21/'Vic Apr 2018'!AI21&gt;='Vic Apr 2018'!J21,('Vic Apr 2018'!J21*'Vic Apr 2018'!O21/100)*'Vic Apr 2018'!AI21,($C$5*'Vic Apr 2018'!AK21/'Vic Apr 2018'!AI21*'Vic Apr 2018'!O21/100)*'Vic Apr 2018'!AI21)</f>
        <v>236.4</v>
      </c>
      <c r="F27" s="192">
        <f>IF($C$5*'Vic Apr 2018'!AK21/'Vic Apr 2018'!AI21&lt;'Vic Apr 2018'!J21,0,IF($C$5*'Vic Apr 2018'!AK21/'Vic Apr 2018'!AI21&lt;='Vic Apr 2018'!K21,($C$5*'Vic Apr 2018'!AK21/'Vic Apr 2018'!AI21-'Vic Apr 2018'!J21)*('Vic Apr 2018'!P21/100)*'Vic Apr 2018'!AI21,('Vic Apr 2018'!K21-'Vic Apr 2018'!J21)*('Vic Apr 2018'!P21/100)*'Vic Apr 2018'!AI21))</f>
        <v>225.59999999999997</v>
      </c>
      <c r="G27" s="190">
        <f>IF($C$5*'Vic Apr 2018'!AK21/'Vic Apr 2018'!AI21&lt;'Vic Apr 2018'!K21,0,IF($C$5*'Vic Apr 2018'!AK21/'Vic Apr 2018'!AI21&lt;='Vic Apr 2018'!L21,($C$5*'Vic Apr 2018'!AK21/'Vic Apr 2018'!AI21-'Vic Apr 2018'!K21)*('Vic Apr 2018'!Q21/100)*'Vic Apr 2018'!AI21,('Vic Apr 2018'!L21-'Vic Apr 2018'!K21)*('Vic Apr 2018'!Q21/100)*'Vic Apr 2018'!AI21))</f>
        <v>175.40399999999997</v>
      </c>
      <c r="H27" s="191">
        <f>IF($C$5*'Vic Apr 2018'!AK21/'Vic Apr 2018'!AI21&lt;'Vic Apr 2018'!L21,0,IF($C$5*'Vic Apr 2018'!AK21/'Vic Apr 2018'!AI21&lt;='Vic Apr 2018'!M21,($C$5*'Vic Apr 2018'!AK21/'Vic Apr 2018'!AI21-'Vic Apr 2018'!L21)*('Vic Apr 2018'!R21/100)*'Vic Apr 2018'!AI21,('Vic Apr 2018'!M21-'Vic Apr 2018'!L21)*('Vic Apr 2018'!R21/100)*'Vic Apr 2018'!AI21))</f>
        <v>0</v>
      </c>
      <c r="I27" s="190">
        <f>IF(($C$5*'Vic Apr 2018'!AK21/'Vic Apr 2018'!AI21&gt;'Vic Apr 2018'!M21),($C$5*'Vic Apr 2018'!AK21/'Vic Apr 2018'!AI21-'Vic Apr 2018'!M21)*'Vic Apr 2018'!S21/100*'Vic Apr 2018'!AI21,0)</f>
        <v>0</v>
      </c>
      <c r="J27" s="190">
        <f>IF($C$5*'Vic Apr 2018'!AL21/'Vic Apr 2018'!AJ21&gt;='Vic Apr 2018'!J21,('Vic Apr 2018'!J21*'Vic Apr 2018'!U21/100)*'Vic Apr 2018'!AJ21,($C$5*'Vic Apr 2018'!AL21/'Vic Apr 2018'!AJ21*'Vic Apr 2018'!U21/100)*'Vic Apr 2018'!AJ21)</f>
        <v>468</v>
      </c>
      <c r="K27" s="190">
        <f>IF($C$5*'Vic Apr 2018'!AL21/'Vic Apr 2018'!AJ21&lt;'Vic Apr 2018'!J21,0,IF($C$5*'Vic Apr 2018'!AL21/'Vic Apr 2018'!AJ21&lt;='Vic Apr 2018'!K21,($C$5*'Vic Apr 2018'!AL21/'Vic Apr 2018'!AJ21-'Vic Apr 2018'!J21)*('Vic Apr 2018'!V21/100)*'Vic Apr 2018'!AJ21,('Vic Apr 2018'!K21-'Vic Apr 2018'!J21)*('Vic Apr 2018'!V21/100)*'Vic Apr 2018'!AJ21))</f>
        <v>436.8</v>
      </c>
      <c r="L27" s="190">
        <f>IF($C$5*'Vic Apr 2018'!AL21/'Vic Apr 2018'!AJ21&lt;'Vic Apr 2018'!K21,0,IF($C$5*'Vic Apr 2018'!AL21/'Vic Apr 2018'!AJ21&lt;='Vic Apr 2018'!L21,($C$5*'Vic Apr 2018'!AL21/'Vic Apr 2018'!AJ21-'Vic Apr 2018'!K21)*('Vic Apr 2018'!W21/100)*'Vic Apr 2018'!AJ21,('Vic Apr 2018'!L21-'Vic Apr 2018'!K21)*('Vic Apr 2018'!W21/100)*'Vic Apr 2018'!AJ21))</f>
        <v>326.55</v>
      </c>
      <c r="M27" s="190">
        <f>IF($C$5*'Vic Apr 2018'!AL21/'Vic Apr 2018'!AJ21&lt;'Vic Apr 2018'!L21,0,IF($C$5*'Vic Apr 2018'!AL21/'Vic Apr 2018'!AJ21&lt;='Vic Apr 2018'!M21,($C$5*'Vic Apr 2018'!AL21/'Vic Apr 2018'!AJ21-'Vic Apr 2018'!L21)*('Vic Apr 2018'!X21/100)*'Vic Apr 2018'!AJ21,('Vic Apr 2018'!M21-'Vic Apr 2018'!L21)*('Vic Apr 2018'!X21/100)*'Vic Apr 2018'!AJ21))</f>
        <v>0</v>
      </c>
      <c r="N27" s="190">
        <f>IF(($C$5*'Vic Apr 2018'!AL21/'Vic Apr 2018'!AJ21&gt;'Vic Apr 2018'!M21),($C$5*'Vic Apr 2018'!AL21/'Vic Apr 2018'!AJ21-'Vic Apr 2018'!M21)*'Vic Apr 2018'!Y21/100*'Vic Apr 2018'!AJ21,0)</f>
        <v>0</v>
      </c>
      <c r="O27" s="193">
        <f t="shared" si="0"/>
        <v>2281.2040000000002</v>
      </c>
      <c r="P27" s="194">
        <f>'Vic Apr 2018'!AM21</f>
        <v>0</v>
      </c>
      <c r="Q27" s="194">
        <f>'Vic Apr 2018'!AN21</f>
        <v>20</v>
      </c>
      <c r="R27" s="194">
        <f>'Vic Apr 2018'!AO21</f>
        <v>0</v>
      </c>
      <c r="S27" s="194">
        <f>'Vic Apr 2018'!AP21</f>
        <v>0</v>
      </c>
      <c r="T27" s="193">
        <f>(O27-(O27-D27)*Q27/100)</f>
        <v>1907.4532000000002</v>
      </c>
      <c r="U27" s="193">
        <f t="shared" ref="U27:U32" si="4">T27</f>
        <v>1907.4532000000002</v>
      </c>
      <c r="V27" s="193">
        <f t="shared" si="1"/>
        <v>2098.1985200000004</v>
      </c>
      <c r="W27" s="193">
        <f t="shared" si="1"/>
        <v>2098.1985200000004</v>
      </c>
      <c r="X27" s="195">
        <f>'Vic Apr 2018'!AW21</f>
        <v>24</v>
      </c>
      <c r="Y27" s="196" t="str">
        <f>'Vic Apr 2018'!AX21</f>
        <v>y</v>
      </c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5"/>
      <c r="DM27" s="185"/>
      <c r="DN27" s="185"/>
      <c r="DO27" s="185"/>
      <c r="DP27" s="185"/>
      <c r="DQ27" s="185"/>
      <c r="DR27" s="185"/>
      <c r="DS27" s="185"/>
      <c r="DT27" s="185"/>
      <c r="DU27" s="185"/>
      <c r="DV27" s="185"/>
      <c r="DW27" s="185"/>
      <c r="DX27" s="185"/>
      <c r="DY27" s="185"/>
      <c r="DZ27" s="185"/>
      <c r="EA27" s="185"/>
      <c r="EB27" s="185"/>
      <c r="EC27" s="185"/>
      <c r="ED27" s="185"/>
      <c r="EE27" s="185"/>
      <c r="EF27" s="185"/>
      <c r="EG27" s="185"/>
      <c r="EH27" s="185"/>
      <c r="EI27" s="185"/>
      <c r="EJ27" s="185"/>
    </row>
    <row r="28" spans="1:140" ht="17" customHeight="1">
      <c r="A28" s="539"/>
      <c r="B28" s="116" t="str">
        <f>'Vic Apr 2018'!F22</f>
        <v>Lumo Energy</v>
      </c>
      <c r="C28" s="116" t="str">
        <f>'Vic Apr 2018'!G22</f>
        <v>Business Premium</v>
      </c>
      <c r="D28" s="190">
        <f>365*'Vic Apr 2018'!H22/100</f>
        <v>229.58500000000001</v>
      </c>
      <c r="E28" s="191">
        <f>IF($C$5*'Vic Apr 2018'!AK22/'Vic Apr 2018'!AI22&gt;='Vic Apr 2018'!J22,('Vic Apr 2018'!J22*'Vic Apr 2018'!O22/100)*'Vic Apr 2018'!AI22,($C$5*'Vic Apr 2018'!AK22/'Vic Apr 2018'!AI22*'Vic Apr 2018'!O22/100)*'Vic Apr 2018'!AI22)</f>
        <v>167.89079999999998</v>
      </c>
      <c r="F28" s="192">
        <f>IF($C$5*'Vic Apr 2018'!AK22/'Vic Apr 2018'!AI22&lt;'Vic Apr 2018'!J22,0,IF($C$5*'Vic Apr 2018'!AK22/'Vic Apr 2018'!AI22&lt;='Vic Apr 2018'!K22,($C$5*'Vic Apr 2018'!AK22/'Vic Apr 2018'!AI22-'Vic Apr 2018'!J22)*('Vic Apr 2018'!P22/100)*'Vic Apr 2018'!AI22,('Vic Apr 2018'!K22-'Vic Apr 2018'!J22)*('Vic Apr 2018'!P22/100)*'Vic Apr 2018'!AI22))</f>
        <v>167.89079999999998</v>
      </c>
      <c r="G28" s="190">
        <f>IF($C$5*'Vic Apr 2018'!AK22/'Vic Apr 2018'!AI22&lt;'Vic Apr 2018'!K22,0,IF($C$5*'Vic Apr 2018'!AK22/'Vic Apr 2018'!AI22&lt;='Vic Apr 2018'!L22,($C$5*'Vic Apr 2018'!AK22/'Vic Apr 2018'!AI22-'Vic Apr 2018'!K22)*('Vic Apr 2018'!Q22/100)*'Vic Apr 2018'!AI22,('Vic Apr 2018'!L22-'Vic Apr 2018'!K22)*('Vic Apr 2018'!Q22/100)*'Vic Apr 2018'!AI22))</f>
        <v>122.37280000000001</v>
      </c>
      <c r="H28" s="191">
        <f>IF($C$5*'Vic Apr 2018'!AK22/'Vic Apr 2018'!AI22&lt;'Vic Apr 2018'!L22,0,IF($C$5*'Vic Apr 2018'!AK22/'Vic Apr 2018'!AI22&lt;='Vic Apr 2018'!M22,($C$5*'Vic Apr 2018'!AK22/'Vic Apr 2018'!AI22-'Vic Apr 2018'!L22)*('Vic Apr 2018'!R22/100)*'Vic Apr 2018'!AI22,('Vic Apr 2018'!M22-'Vic Apr 2018'!L22)*('Vic Apr 2018'!R22/100)*'Vic Apr 2018'!AI22))</f>
        <v>0</v>
      </c>
      <c r="I28" s="190">
        <f>IF(($C$5*'Vic Apr 2018'!AK22/'Vic Apr 2018'!AI22&gt;'Vic Apr 2018'!M22),($C$5*'Vic Apr 2018'!AK22/'Vic Apr 2018'!AI22-'Vic Apr 2018'!M22)*'Vic Apr 2018'!S22/100*'Vic Apr 2018'!AI22,0)</f>
        <v>0</v>
      </c>
      <c r="J28" s="190">
        <f>IF($C$5*'Vic Apr 2018'!AL22/'Vic Apr 2018'!AJ22&gt;='Vic Apr 2018'!J22,('Vic Apr 2018'!J22*'Vic Apr 2018'!U22/100)*'Vic Apr 2018'!AJ22,($C$5*'Vic Apr 2018'!AL22/'Vic Apr 2018'!AJ22*'Vic Apr 2018'!U22/100)*'Vic Apr 2018'!AJ22)</f>
        <v>335.78159999999997</v>
      </c>
      <c r="K28" s="190">
        <f>IF($C$5*'Vic Apr 2018'!AL22/'Vic Apr 2018'!AJ22&lt;'Vic Apr 2018'!J22,0,IF($C$5*'Vic Apr 2018'!AL22/'Vic Apr 2018'!AJ22&lt;='Vic Apr 2018'!K22,($C$5*'Vic Apr 2018'!AL22/'Vic Apr 2018'!AJ22-'Vic Apr 2018'!J22)*('Vic Apr 2018'!V22/100)*'Vic Apr 2018'!AJ22,('Vic Apr 2018'!K22-'Vic Apr 2018'!J22)*('Vic Apr 2018'!V22/100)*'Vic Apr 2018'!AJ22))</f>
        <v>321.18239999999997</v>
      </c>
      <c r="L28" s="190">
        <f>IF($C$5*'Vic Apr 2018'!AL22/'Vic Apr 2018'!AJ22&lt;'Vic Apr 2018'!K22,0,IF($C$5*'Vic Apr 2018'!AL22/'Vic Apr 2018'!AJ22&lt;='Vic Apr 2018'!L22,($C$5*'Vic Apr 2018'!AL22/'Vic Apr 2018'!AJ22-'Vic Apr 2018'!K22)*('Vic Apr 2018'!W22/100)*'Vic Apr 2018'!AJ22,('Vic Apr 2018'!L22-'Vic Apr 2018'!K22)*('Vic Apr 2018'!W22/100)*'Vic Apr 2018'!AJ22))</f>
        <v>235.74760000000001</v>
      </c>
      <c r="M28" s="190">
        <f>IF($C$5*'Vic Apr 2018'!AL22/'Vic Apr 2018'!AJ22&lt;'Vic Apr 2018'!L22,0,IF($C$5*'Vic Apr 2018'!AL22/'Vic Apr 2018'!AJ22&lt;='Vic Apr 2018'!M22,($C$5*'Vic Apr 2018'!AL22/'Vic Apr 2018'!AJ22-'Vic Apr 2018'!L22)*('Vic Apr 2018'!X22/100)*'Vic Apr 2018'!AJ22,('Vic Apr 2018'!M22-'Vic Apr 2018'!L22)*('Vic Apr 2018'!X22/100)*'Vic Apr 2018'!AJ22))</f>
        <v>0</v>
      </c>
      <c r="N28" s="190">
        <f>IF(($C$5*'Vic Apr 2018'!AL22/'Vic Apr 2018'!AJ22&gt;'Vic Apr 2018'!M22),($C$5*'Vic Apr 2018'!AL22/'Vic Apr 2018'!AJ22-'Vic Apr 2018'!M22)*'Vic Apr 2018'!Y22/100*'Vic Apr 2018'!AJ22,0)</f>
        <v>0</v>
      </c>
      <c r="O28" s="193">
        <f t="shared" si="0"/>
        <v>1580.4509999999998</v>
      </c>
      <c r="P28" s="194">
        <f>'Vic Apr 2018'!AM22</f>
        <v>0</v>
      </c>
      <c r="Q28" s="194">
        <f>'Vic Apr 2018'!AN22</f>
        <v>0</v>
      </c>
      <c r="R28" s="194">
        <f>'Vic Apr 2018'!AO22</f>
        <v>0</v>
      </c>
      <c r="S28" s="194">
        <f>'Vic Apr 2018'!AP22</f>
        <v>0</v>
      </c>
      <c r="T28" s="193">
        <f>O28</f>
        <v>1580.4509999999998</v>
      </c>
      <c r="U28" s="193">
        <f t="shared" si="4"/>
        <v>1580.4509999999998</v>
      </c>
      <c r="V28" s="193">
        <f t="shared" si="1"/>
        <v>1738.4960999999998</v>
      </c>
      <c r="W28" s="193">
        <f t="shared" si="1"/>
        <v>1738.4960999999998</v>
      </c>
      <c r="X28" s="195">
        <f>'Vic Apr 2018'!AW22</f>
        <v>36</v>
      </c>
      <c r="Y28" s="196" t="str">
        <f>'Vic Apr 2018'!AX22</f>
        <v>n</v>
      </c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5"/>
      <c r="DM28" s="185"/>
      <c r="DN28" s="185"/>
      <c r="DO28" s="185"/>
      <c r="DP28" s="185"/>
      <c r="DQ28" s="185"/>
      <c r="DR28" s="185"/>
      <c r="DS28" s="185"/>
      <c r="DT28" s="185"/>
      <c r="DU28" s="185"/>
      <c r="DV28" s="185"/>
      <c r="DW28" s="185"/>
      <c r="DX28" s="185"/>
      <c r="DY28" s="185"/>
      <c r="DZ28" s="185"/>
      <c r="EA28" s="185"/>
      <c r="EB28" s="185"/>
      <c r="EC28" s="185"/>
      <c r="ED28" s="185"/>
      <c r="EE28" s="185"/>
      <c r="EF28" s="185"/>
      <c r="EG28" s="185"/>
      <c r="EH28" s="185"/>
      <c r="EI28" s="185"/>
      <c r="EJ28" s="185"/>
    </row>
    <row r="29" spans="1:140" ht="17" customHeight="1">
      <c r="A29" s="539"/>
      <c r="B29" s="116" t="str">
        <f>'Vic Apr 2018'!F23</f>
        <v>Momentum Energy</v>
      </c>
      <c r="C29" s="116" t="str">
        <f>'Vic Apr 2018'!G23</f>
        <v>Market offer</v>
      </c>
      <c r="D29" s="190">
        <f>365*'Vic Apr 2018'!H23/100</f>
        <v>340.50850000000008</v>
      </c>
      <c r="E29" s="191">
        <f>IF($C$5*'Vic Apr 2018'!AK23/'Vic Apr 2018'!AI23&gt;='Vic Apr 2018'!J23,('Vic Apr 2018'!J23*'Vic Apr 2018'!O23/100)*'Vic Apr 2018'!AI23,($C$5*'Vic Apr 2018'!AK23/'Vic Apr 2018'!AI23*'Vic Apr 2018'!O23/100)*'Vic Apr 2018'!AI23)</f>
        <v>168</v>
      </c>
      <c r="F29" s="192">
        <f>IF($C$5*'Vic Apr 2018'!AK23/'Vic Apr 2018'!AI23&lt;'Vic Apr 2018'!J23,0,IF($C$5*'Vic Apr 2018'!AK23/'Vic Apr 2018'!AI23&lt;='Vic Apr 2018'!K23,($C$5*'Vic Apr 2018'!AK23/'Vic Apr 2018'!AI23-'Vic Apr 2018'!J23)*('Vic Apr 2018'!P23/100)*'Vic Apr 2018'!AI23,('Vic Apr 2018'!K23-'Vic Apr 2018'!J23)*('Vic Apr 2018'!P23/100)*'Vic Apr 2018'!AI23))</f>
        <v>166.79999999999998</v>
      </c>
      <c r="G29" s="190">
        <f>IF($C$5*'Vic Apr 2018'!AK23/'Vic Apr 2018'!AI23&lt;'Vic Apr 2018'!K23,0,IF($C$5*'Vic Apr 2018'!AK23/'Vic Apr 2018'!AI23&lt;='Vic Apr 2018'!L23,($C$5*'Vic Apr 2018'!AK23/'Vic Apr 2018'!AI23-'Vic Apr 2018'!K23)*('Vic Apr 2018'!Q23/100)*'Vic Apr 2018'!AI23,('Vic Apr 2018'!L23-'Vic Apr 2018'!K23)*('Vic Apr 2018'!Q23/100)*'Vic Apr 2018'!AI23))</f>
        <v>128.75399999999999</v>
      </c>
      <c r="H29" s="191">
        <f>IF($C$5*'Vic Apr 2018'!AK23/'Vic Apr 2018'!AI23&lt;'Vic Apr 2018'!L23,0,IF($C$5*'Vic Apr 2018'!AK23/'Vic Apr 2018'!AI23&lt;='Vic Apr 2018'!M23,($C$5*'Vic Apr 2018'!AK23/'Vic Apr 2018'!AI23-'Vic Apr 2018'!L23)*('Vic Apr 2018'!R23/100)*'Vic Apr 2018'!AI23,('Vic Apr 2018'!M23-'Vic Apr 2018'!L23)*('Vic Apr 2018'!R23/100)*'Vic Apr 2018'!AI23))</f>
        <v>0</v>
      </c>
      <c r="I29" s="190">
        <f>IF(($C$5*'Vic Apr 2018'!AK23/'Vic Apr 2018'!AI23&gt;'Vic Apr 2018'!M23),($C$5*'Vic Apr 2018'!AK23/'Vic Apr 2018'!AI23-'Vic Apr 2018'!M23)*'Vic Apr 2018'!S23/100*'Vic Apr 2018'!AI23,0)</f>
        <v>0</v>
      </c>
      <c r="J29" s="190">
        <f>IF($C$5*'Vic Apr 2018'!AL23/'Vic Apr 2018'!AJ23&gt;='Vic Apr 2018'!J23,('Vic Apr 2018'!J23*'Vic Apr 2018'!U23/100)*'Vic Apr 2018'!AJ23,($C$5*'Vic Apr 2018'!AL23/'Vic Apr 2018'!AJ23*'Vic Apr 2018'!U23/100)*'Vic Apr 2018'!AJ23)</f>
        <v>321.60000000000002</v>
      </c>
      <c r="K29" s="190">
        <f>IF($C$5*'Vic Apr 2018'!AL23/'Vic Apr 2018'!AJ23&lt;'Vic Apr 2018'!J23,0,IF($C$5*'Vic Apr 2018'!AL23/'Vic Apr 2018'!AJ23&lt;='Vic Apr 2018'!K23,($C$5*'Vic Apr 2018'!AL23/'Vic Apr 2018'!AJ23-'Vic Apr 2018'!J23)*('Vic Apr 2018'!V23/100)*'Vic Apr 2018'!AJ23,('Vic Apr 2018'!K23-'Vic Apr 2018'!J23)*('Vic Apr 2018'!V23/100)*'Vic Apr 2018'!AJ23))</f>
        <v>314.40000000000003</v>
      </c>
      <c r="L29" s="190">
        <f>IF($C$5*'Vic Apr 2018'!AL23/'Vic Apr 2018'!AJ23&lt;'Vic Apr 2018'!K23,0,IF($C$5*'Vic Apr 2018'!AL23/'Vic Apr 2018'!AJ23&lt;='Vic Apr 2018'!L23,($C$5*'Vic Apr 2018'!AL23/'Vic Apr 2018'!AJ23-'Vic Apr 2018'!K23)*('Vic Apr 2018'!W23/100)*'Vic Apr 2018'!AJ23,('Vic Apr 2018'!L23-'Vic Apr 2018'!K23)*('Vic Apr 2018'!W23/100)*'Vic Apr 2018'!AJ23))</f>
        <v>242.58</v>
      </c>
      <c r="M29" s="190">
        <f>IF($C$5*'Vic Apr 2018'!AL23/'Vic Apr 2018'!AJ23&lt;'Vic Apr 2018'!L23,0,IF($C$5*'Vic Apr 2018'!AL23/'Vic Apr 2018'!AJ23&lt;='Vic Apr 2018'!M23,($C$5*'Vic Apr 2018'!AL23/'Vic Apr 2018'!AJ23-'Vic Apr 2018'!L23)*('Vic Apr 2018'!X23/100)*'Vic Apr 2018'!AJ23,('Vic Apr 2018'!M23-'Vic Apr 2018'!L23)*('Vic Apr 2018'!X23/100)*'Vic Apr 2018'!AJ23))</f>
        <v>0</v>
      </c>
      <c r="N29" s="190">
        <f>IF(($C$5*'Vic Apr 2018'!AL23/'Vic Apr 2018'!AJ23&gt;'Vic Apr 2018'!M23),($C$5*'Vic Apr 2018'!AL23/'Vic Apr 2018'!AJ23-'Vic Apr 2018'!M23)*'Vic Apr 2018'!Y23/100*'Vic Apr 2018'!AJ23,0)</f>
        <v>0</v>
      </c>
      <c r="O29" s="193">
        <f t="shared" si="0"/>
        <v>1682.6425000000002</v>
      </c>
      <c r="P29" s="194">
        <f>'Vic Apr 2018'!AM23</f>
        <v>0</v>
      </c>
      <c r="Q29" s="194">
        <f>'Vic Apr 2018'!AN23</f>
        <v>0</v>
      </c>
      <c r="R29" s="194">
        <f>'Vic Apr 2018'!AO23</f>
        <v>0</v>
      </c>
      <c r="S29" s="194">
        <f>'Vic Apr 2018'!AP23</f>
        <v>0</v>
      </c>
      <c r="T29" s="193">
        <f>O29</f>
        <v>1682.6425000000002</v>
      </c>
      <c r="U29" s="193">
        <f t="shared" si="4"/>
        <v>1682.6425000000002</v>
      </c>
      <c r="V29" s="193">
        <f t="shared" si="1"/>
        <v>1850.9067500000003</v>
      </c>
      <c r="W29" s="193">
        <f t="shared" si="1"/>
        <v>1850.9067500000003</v>
      </c>
      <c r="X29" s="195">
        <f>'Vic Apr 2018'!AW23</f>
        <v>0</v>
      </c>
      <c r="Y29" s="196" t="str">
        <f>'Vic Apr 2018'!AX23</f>
        <v>n</v>
      </c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5"/>
      <c r="DM29" s="185"/>
      <c r="DN29" s="185"/>
      <c r="DO29" s="185"/>
      <c r="DP29" s="185"/>
      <c r="DQ29" s="185"/>
      <c r="DR29" s="185"/>
      <c r="DS29" s="185"/>
      <c r="DT29" s="185"/>
      <c r="DU29" s="185"/>
      <c r="DV29" s="185"/>
      <c r="DW29" s="185"/>
      <c r="DX29" s="185"/>
      <c r="DY29" s="185"/>
      <c r="DZ29" s="185"/>
      <c r="EA29" s="185"/>
      <c r="EB29" s="185"/>
      <c r="EC29" s="185"/>
      <c r="ED29" s="185"/>
      <c r="EE29" s="185"/>
      <c r="EF29" s="185"/>
      <c r="EG29" s="185"/>
      <c r="EH29" s="185"/>
      <c r="EI29" s="185"/>
      <c r="EJ29" s="185"/>
    </row>
    <row r="30" spans="1:140" s="187" customFormat="1" ht="17" customHeight="1" thickBot="1">
      <c r="A30" s="539"/>
      <c r="B30" s="116" t="str">
        <f>'Vic Apr 2018'!F24</f>
        <v>Origin Energy</v>
      </c>
      <c r="C30" s="116" t="str">
        <f>'Vic Apr 2018'!G24</f>
        <v>Business Saver</v>
      </c>
      <c r="D30" s="190">
        <f>365*'Vic Apr 2018'!H24/100</f>
        <v>339.45</v>
      </c>
      <c r="E30" s="191">
        <f>IF($C$5*'Vic Apr 2018'!AK24/'Vic Apr 2018'!AI24&gt;='Vic Apr 2018'!J24,('Vic Apr 2018'!J24*'Vic Apr 2018'!O24/100)*'Vic Apr 2018'!AI24,($C$5*'Vic Apr 2018'!AK24/'Vic Apr 2018'!AI24*'Vic Apr 2018'!O24/100)*'Vic Apr 2018'!AI24)</f>
        <v>566.61</v>
      </c>
      <c r="F30" s="192">
        <f>IF($C$5*'Vic Apr 2018'!AK24/'Vic Apr 2018'!AI24&lt;'Vic Apr 2018'!J24,0,IF($C$5*'Vic Apr 2018'!AK24/'Vic Apr 2018'!AI24&lt;='Vic Apr 2018'!K24,($C$5*'Vic Apr 2018'!AK24/'Vic Apr 2018'!AI24-'Vic Apr 2018'!J24)*('Vic Apr 2018'!P24/100)*'Vic Apr 2018'!AI24,('Vic Apr 2018'!K24-'Vic Apr 2018'!J24)*('Vic Apr 2018'!P24/100)*'Vic Apr 2018'!AI24))</f>
        <v>0</v>
      </c>
      <c r="G30" s="190">
        <f>IF($C$5*'Vic Apr 2018'!AK24/'Vic Apr 2018'!AI24&lt;'Vic Apr 2018'!K24,0,IF($C$5*'Vic Apr 2018'!AK24/'Vic Apr 2018'!AI24&lt;='Vic Apr 2018'!L24,($C$5*'Vic Apr 2018'!AK24/'Vic Apr 2018'!AI24-'Vic Apr 2018'!K24)*('Vic Apr 2018'!Q24/100)*'Vic Apr 2018'!AI24,('Vic Apr 2018'!L24-'Vic Apr 2018'!K24)*('Vic Apr 2018'!Q24/100)*'Vic Apr 2018'!AI24))</f>
        <v>0</v>
      </c>
      <c r="H30" s="191">
        <f>IF($C$5*'Vic Apr 2018'!AK24/'Vic Apr 2018'!AI24&lt;'Vic Apr 2018'!L24,0,IF($C$5*'Vic Apr 2018'!AK24/'Vic Apr 2018'!AI24&lt;='Vic Apr 2018'!M24,($C$5*'Vic Apr 2018'!AK24/'Vic Apr 2018'!AI24-'Vic Apr 2018'!L24)*('Vic Apr 2018'!R24/100)*'Vic Apr 2018'!AI24,('Vic Apr 2018'!M24-'Vic Apr 2018'!L24)*('Vic Apr 2018'!R24/100)*'Vic Apr 2018'!AI24))</f>
        <v>0</v>
      </c>
      <c r="I30" s="190">
        <f>IF(($C$5*'Vic Apr 2018'!AK24/'Vic Apr 2018'!AI24&gt;'Vic Apr 2018'!M24),($C$5*'Vic Apr 2018'!AK24/'Vic Apr 2018'!AI24-'Vic Apr 2018'!M24)*'Vic Apr 2018'!S24/100*'Vic Apr 2018'!AI24,0)</f>
        <v>0</v>
      </c>
      <c r="J30" s="190">
        <f>IF($C$5*'Vic Apr 2018'!AL24/'Vic Apr 2018'!AJ24&gt;='Vic Apr 2018'!J24,('Vic Apr 2018'!J24*'Vic Apr 2018'!U24/100)*'Vic Apr 2018'!AJ24,($C$5*'Vic Apr 2018'!AL24/'Vic Apr 2018'!AJ24*'Vic Apr 2018'!U24/100)*'Vic Apr 2018'!AJ24)</f>
        <v>1033.23</v>
      </c>
      <c r="K30" s="190">
        <f>IF($C$5*'Vic Apr 2018'!AL24/'Vic Apr 2018'!AJ24&lt;'Vic Apr 2018'!J24,0,IF($C$5*'Vic Apr 2018'!AL24/'Vic Apr 2018'!AJ24&lt;='Vic Apr 2018'!K24,($C$5*'Vic Apr 2018'!AL24/'Vic Apr 2018'!AJ24-'Vic Apr 2018'!J24)*('Vic Apr 2018'!V24/100)*'Vic Apr 2018'!AJ24,('Vic Apr 2018'!K24-'Vic Apr 2018'!J24)*('Vic Apr 2018'!V24/100)*'Vic Apr 2018'!AJ24))</f>
        <v>0</v>
      </c>
      <c r="L30" s="190">
        <f>IF($C$5*'Vic Apr 2018'!AL24/'Vic Apr 2018'!AJ24&lt;'Vic Apr 2018'!K24,0,IF($C$5*'Vic Apr 2018'!AL24/'Vic Apr 2018'!AJ24&lt;='Vic Apr 2018'!L24,($C$5*'Vic Apr 2018'!AL24/'Vic Apr 2018'!AJ24-'Vic Apr 2018'!K24)*('Vic Apr 2018'!W24/100)*'Vic Apr 2018'!AJ24,('Vic Apr 2018'!L24-'Vic Apr 2018'!K24)*('Vic Apr 2018'!W24/100)*'Vic Apr 2018'!AJ24))</f>
        <v>0</v>
      </c>
      <c r="M30" s="190">
        <f>IF($C$5*'Vic Apr 2018'!AL24/'Vic Apr 2018'!AJ24&lt;'Vic Apr 2018'!L24,0,IF($C$5*'Vic Apr 2018'!AL24/'Vic Apr 2018'!AJ24&lt;='Vic Apr 2018'!M24,($C$5*'Vic Apr 2018'!AL24/'Vic Apr 2018'!AJ24-'Vic Apr 2018'!L24)*('Vic Apr 2018'!X24/100)*'Vic Apr 2018'!AJ24,('Vic Apr 2018'!M24-'Vic Apr 2018'!L24)*('Vic Apr 2018'!X24/100)*'Vic Apr 2018'!AJ24))</f>
        <v>0</v>
      </c>
      <c r="N30" s="190">
        <f>IF(($C$5*'Vic Apr 2018'!AL24/'Vic Apr 2018'!AJ24&gt;'Vic Apr 2018'!M24),($C$5*'Vic Apr 2018'!AL24/'Vic Apr 2018'!AJ24-'Vic Apr 2018'!M24)*'Vic Apr 2018'!Y24/100*'Vic Apr 2018'!AJ24,0)</f>
        <v>0</v>
      </c>
      <c r="O30" s="193">
        <f t="shared" si="0"/>
        <v>1939.29</v>
      </c>
      <c r="P30" s="194">
        <f>'Vic Apr 2018'!AM24</f>
        <v>0</v>
      </c>
      <c r="Q30" s="194">
        <f>'Vic Apr 2018'!AN24</f>
        <v>15</v>
      </c>
      <c r="R30" s="194">
        <f>'Vic Apr 2018'!AO24</f>
        <v>0</v>
      </c>
      <c r="S30" s="194">
        <f>'Vic Apr 2018'!AP24</f>
        <v>0</v>
      </c>
      <c r="T30" s="193">
        <f>(O30-(O30-D30)*Q30/100)</f>
        <v>1699.3139999999999</v>
      </c>
      <c r="U30" s="193">
        <f t="shared" si="4"/>
        <v>1699.3139999999999</v>
      </c>
      <c r="V30" s="193">
        <f t="shared" si="1"/>
        <v>1869.2454</v>
      </c>
      <c r="W30" s="193">
        <f t="shared" si="1"/>
        <v>1869.2454</v>
      </c>
      <c r="X30" s="195">
        <f>'Vic Apr 2018'!AW24</f>
        <v>12</v>
      </c>
      <c r="Y30" s="196" t="str">
        <f>'Vic Apr 2018'!AX24</f>
        <v>y</v>
      </c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</row>
    <row r="31" spans="1:140" s="189" customFormat="1" ht="17" customHeight="1" thickTop="1" thickBot="1">
      <c r="A31" s="540"/>
      <c r="B31" s="213" t="str">
        <f>'Vic Apr 2018'!F25</f>
        <v>Simply Energy</v>
      </c>
      <c r="C31" s="213" t="str">
        <f>'Vic Apr 2018'!G25</f>
        <v>Business Save</v>
      </c>
      <c r="D31" s="115">
        <f>365*'Vic Apr 2018'!H25/100</f>
        <v>341.96850000000001</v>
      </c>
      <c r="E31" s="113">
        <f>IF($C$5*'Vic Apr 2018'!AK25/'Vic Apr 2018'!AI25&gt;='Vic Apr 2018'!J25,('Vic Apr 2018'!J25*'Vic Apr 2018'!O25/100)*'Vic Apr 2018'!AI25,($C$5*'Vic Apr 2018'!AK25/'Vic Apr 2018'!AI25*'Vic Apr 2018'!O25/100)*'Vic Apr 2018'!AI25)</f>
        <v>290.76740000000001</v>
      </c>
      <c r="F31" s="114">
        <f>IF($C$5*'Vic Apr 2018'!AK25/'Vic Apr 2018'!AI25&lt;'Vic Apr 2018'!J25,0,IF($C$5*'Vic Apr 2018'!AK25/'Vic Apr 2018'!AI25&lt;='Vic Apr 2018'!K25,($C$5*'Vic Apr 2018'!AK25/'Vic Apr 2018'!AI25-'Vic Apr 2018'!J25)*('Vic Apr 2018'!P25/100)*'Vic Apr 2018'!AI25,('Vic Apr 2018'!K25-'Vic Apr 2018'!J25)*('Vic Apr 2018'!P25/100)*'Vic Apr 2018'!AI25))</f>
        <v>285.90100000000001</v>
      </c>
      <c r="G31" s="115">
        <f>IF($C$5*'Vic Apr 2018'!AK25/'Vic Apr 2018'!AI25&lt;'Vic Apr 2018'!K25,0,IF($C$5*'Vic Apr 2018'!AK25/'Vic Apr 2018'!AI25&lt;='Vic Apr 2018'!L25,($C$5*'Vic Apr 2018'!AK25/'Vic Apr 2018'!AI25-'Vic Apr 2018'!K25)*('Vic Apr 2018'!Q25/100)*'Vic Apr 2018'!AI25,('Vic Apr 2018'!L25-'Vic Apr 2018'!K25)*('Vic Apr 2018'!Q25/100)*'Vic Apr 2018'!AI25))</f>
        <v>120.5732</v>
      </c>
      <c r="H31" s="113">
        <f>IF($C$5*'Vic Apr 2018'!AK25/'Vic Apr 2018'!AI25&lt;'Vic Apr 2018'!L25,0,IF($C$5*'Vic Apr 2018'!AK25/'Vic Apr 2018'!AI25&lt;='Vic Apr 2018'!M25,($C$5*'Vic Apr 2018'!AK25/'Vic Apr 2018'!AI25-'Vic Apr 2018'!L25)*('Vic Apr 2018'!R25/100)*'Vic Apr 2018'!AI25,('Vic Apr 2018'!M25-'Vic Apr 2018'!L25)*('Vic Apr 2018'!R25/100)*'Vic Apr 2018'!AI25))</f>
        <v>0</v>
      </c>
      <c r="I31" s="115">
        <f>IF(($C$5*'Vic Apr 2018'!AK25/'Vic Apr 2018'!AI25&gt;'Vic Apr 2018'!M25),($C$5*'Vic Apr 2018'!AK25/'Vic Apr 2018'!AI25-'Vic Apr 2018'!M25)*'Vic Apr 2018'!S25/100*'Vic Apr 2018'!AI25,0)</f>
        <v>0</v>
      </c>
      <c r="J31" s="115">
        <f>IF($C$5*'Vic Apr 2018'!AL25/'Vic Apr 2018'!AJ25&gt;='Vic Apr 2018'!J25,('Vic Apr 2018'!J25*'Vic Apr 2018'!U25/100)*'Vic Apr 2018'!AJ25,($C$5*'Vic Apr 2018'!AL25/'Vic Apr 2018'!AJ25*'Vic Apr 2018'!U25/100)*'Vic Apr 2018'!AJ25)</f>
        <v>576.66840000000002</v>
      </c>
      <c r="K31" s="115">
        <f>IF($C$5*'Vic Apr 2018'!AL25/'Vic Apr 2018'!AJ25&lt;'Vic Apr 2018'!J25,0,IF($C$5*'Vic Apr 2018'!AL25/'Vic Apr 2018'!AJ25&lt;='Vic Apr 2018'!K25,($C$5*'Vic Apr 2018'!AL25/'Vic Apr 2018'!AJ25-'Vic Apr 2018'!J25)*('Vic Apr 2018'!V25/100)*'Vic Apr 2018'!AJ25,('Vic Apr 2018'!K25-'Vic Apr 2018'!J25)*('Vic Apr 2018'!V25/100)*'Vic Apr 2018'!AJ25))</f>
        <v>554.28296</v>
      </c>
      <c r="L31" s="115">
        <f>IF($C$5*'Vic Apr 2018'!AL25/'Vic Apr 2018'!AJ25&lt;'Vic Apr 2018'!K25,0,IF($C$5*'Vic Apr 2018'!AL25/'Vic Apr 2018'!AJ25&lt;='Vic Apr 2018'!L25,($C$5*'Vic Apr 2018'!AL25/'Vic Apr 2018'!AJ25-'Vic Apr 2018'!K25)*('Vic Apr 2018'!W25/100)*'Vic Apr 2018'!AJ25,('Vic Apr 2018'!L25-'Vic Apr 2018'!K25)*('Vic Apr 2018'!W25/100)*'Vic Apr 2018'!AJ25))</f>
        <v>403.11040000000008</v>
      </c>
      <c r="M31" s="115">
        <f>IF($C$5*'Vic Apr 2018'!AL25/'Vic Apr 2018'!AJ25&lt;'Vic Apr 2018'!L25,0,IF($C$5*'Vic Apr 2018'!AL25/'Vic Apr 2018'!AJ25&lt;='Vic Apr 2018'!M25,($C$5*'Vic Apr 2018'!AL25/'Vic Apr 2018'!AJ25-'Vic Apr 2018'!L25)*('Vic Apr 2018'!X25/100)*'Vic Apr 2018'!AJ25,('Vic Apr 2018'!M25-'Vic Apr 2018'!L25)*('Vic Apr 2018'!X25/100)*'Vic Apr 2018'!AJ25))</f>
        <v>0</v>
      </c>
      <c r="N31" s="115">
        <f>IF(($C$5*'Vic Apr 2018'!AL25/'Vic Apr 2018'!AJ25&gt;'Vic Apr 2018'!M25),($C$5*'Vic Apr 2018'!AL25/'Vic Apr 2018'!AJ25-'Vic Apr 2018'!M25)*'Vic Apr 2018'!Y25/100*'Vic Apr 2018'!AJ25,0)</f>
        <v>0</v>
      </c>
      <c r="O31" s="214">
        <f t="shared" si="0"/>
        <v>2573.2718600000003</v>
      </c>
      <c r="P31" s="215">
        <f>'Vic Apr 2018'!AM25</f>
        <v>0</v>
      </c>
      <c r="Q31" s="215">
        <f>'Vic Apr 2018'!AN25</f>
        <v>30</v>
      </c>
      <c r="R31" s="215">
        <f>'Vic Apr 2018'!AO25</f>
        <v>0</v>
      </c>
      <c r="S31" s="215">
        <f>'Vic Apr 2018'!AP25</f>
        <v>0</v>
      </c>
      <c r="T31" s="214">
        <f>(O31-(O31-D31)*Q31/100)</f>
        <v>1903.8808520000002</v>
      </c>
      <c r="U31" s="214">
        <f t="shared" si="4"/>
        <v>1903.8808520000002</v>
      </c>
      <c r="V31" s="214">
        <f t="shared" si="1"/>
        <v>2094.2689372000004</v>
      </c>
      <c r="W31" s="214">
        <f t="shared" si="1"/>
        <v>2094.2689372000004</v>
      </c>
      <c r="X31" s="216">
        <f>'Vic Apr 2018'!AW25</f>
        <v>0</v>
      </c>
      <c r="Y31" s="217" t="str">
        <f>'Vic Apr 2018'!AX25</f>
        <v>n</v>
      </c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88"/>
      <c r="DX31" s="188"/>
      <c r="DY31" s="188"/>
      <c r="DZ31" s="188"/>
      <c r="EA31" s="188"/>
      <c r="EB31" s="188"/>
      <c r="EC31" s="188"/>
      <c r="ED31" s="188"/>
      <c r="EE31" s="188"/>
      <c r="EF31" s="188"/>
      <c r="EG31" s="188"/>
      <c r="EH31" s="188"/>
      <c r="EI31" s="188"/>
      <c r="EJ31" s="188"/>
    </row>
    <row r="32" spans="1:140" ht="17" customHeight="1" thickTop="1">
      <c r="A32" s="538" t="str">
        <f>'Vic Apr 2018'!D26</f>
        <v>Ausnet Central 2</v>
      </c>
      <c r="B32" s="116" t="str">
        <f>'Vic Apr 2018'!F26</f>
        <v>AGL</v>
      </c>
      <c r="C32" s="116" t="str">
        <f>'Vic Apr 2018'!G26</f>
        <v>Business Savers</v>
      </c>
      <c r="D32" s="190">
        <f>365*'Vic Apr 2018'!H26/100</f>
        <v>335.8</v>
      </c>
      <c r="E32" s="191">
        <f>IF($C$5*'Vic Apr 2018'!AK26/'Vic Apr 2018'!AI26&gt;='Vic Apr 2018'!J26,('Vic Apr 2018'!J26*'Vic Apr 2018'!O26/100)*'Vic Apr 2018'!AI26,($C$5*'Vic Apr 2018'!AK26/'Vic Apr 2018'!AI26*'Vic Apr 2018'!O26/100)*'Vic Apr 2018'!AI26)</f>
        <v>626.60399999999993</v>
      </c>
      <c r="F32" s="192">
        <f>IF($C$5*'Vic Apr 2018'!AK26/'Vic Apr 2018'!AI26&lt;'Vic Apr 2018'!J26,0,IF($C$5*'Vic Apr 2018'!AK26/'Vic Apr 2018'!AI26&lt;='Vic Apr 2018'!K26,($C$5*'Vic Apr 2018'!AK26/'Vic Apr 2018'!AI26-'Vic Apr 2018'!J26)*('Vic Apr 2018'!P26/100)*'Vic Apr 2018'!AI26,('Vic Apr 2018'!K26-'Vic Apr 2018'!J26)*('Vic Apr 2018'!P26/100)*'Vic Apr 2018'!AI26))</f>
        <v>0</v>
      </c>
      <c r="G32" s="190">
        <f>IF($C$5*'Vic Apr 2018'!AK26/'Vic Apr 2018'!AI26&lt;'Vic Apr 2018'!K26,0,IF($C$5*'Vic Apr 2018'!AK26/'Vic Apr 2018'!AI26&lt;='Vic Apr 2018'!L26,($C$5*'Vic Apr 2018'!AK26/'Vic Apr 2018'!AI26-'Vic Apr 2018'!K26)*('Vic Apr 2018'!Q26/100)*'Vic Apr 2018'!AI26,('Vic Apr 2018'!L26-'Vic Apr 2018'!K26)*('Vic Apr 2018'!Q26/100)*'Vic Apr 2018'!AI26))</f>
        <v>0</v>
      </c>
      <c r="H32" s="191">
        <f>IF($C$5*'Vic Apr 2018'!AK26/'Vic Apr 2018'!AI26&lt;'Vic Apr 2018'!L26,0,IF($C$5*'Vic Apr 2018'!AK26/'Vic Apr 2018'!AI26&lt;='Vic Apr 2018'!M26,($C$5*'Vic Apr 2018'!AK26/'Vic Apr 2018'!AI26-'Vic Apr 2018'!L26)*('Vic Apr 2018'!R26/100)*'Vic Apr 2018'!AI26,('Vic Apr 2018'!M26-'Vic Apr 2018'!L26)*('Vic Apr 2018'!R26/100)*'Vic Apr 2018'!AI26))</f>
        <v>0</v>
      </c>
      <c r="I32" s="190">
        <f>IF(($C$5*'Vic Apr 2018'!AK26/'Vic Apr 2018'!AI26&gt;'Vic Apr 2018'!M26),($C$5*'Vic Apr 2018'!AK26/'Vic Apr 2018'!AI26-'Vic Apr 2018'!M26)*'Vic Apr 2018'!S26/100*'Vic Apr 2018'!AI26,0)</f>
        <v>0</v>
      </c>
      <c r="J32" s="190">
        <f>IF($C$5*'Vic Apr 2018'!AL26/'Vic Apr 2018'!AJ26&gt;='Vic Apr 2018'!J26,('Vic Apr 2018'!J26*'Vic Apr 2018'!U26/100)*'Vic Apr 2018'!AJ26,($C$5*'Vic Apr 2018'!AL26/'Vic Apr 2018'!AJ26*'Vic Apr 2018'!U26/100)*'Vic Apr 2018'!AJ26)</f>
        <v>1213.212</v>
      </c>
      <c r="K32" s="190">
        <f>IF($C$5*'Vic Apr 2018'!AL26/'Vic Apr 2018'!AJ26&lt;'Vic Apr 2018'!J26,0,IF($C$5*'Vic Apr 2018'!AL26/'Vic Apr 2018'!AJ26&lt;='Vic Apr 2018'!K26,($C$5*'Vic Apr 2018'!AL26/'Vic Apr 2018'!AJ26-'Vic Apr 2018'!J26)*('Vic Apr 2018'!V26/100)*'Vic Apr 2018'!AJ26,('Vic Apr 2018'!K26-'Vic Apr 2018'!J26)*('Vic Apr 2018'!V26/100)*'Vic Apr 2018'!AJ26))</f>
        <v>0</v>
      </c>
      <c r="L32" s="190">
        <f>IF($C$5*'Vic Apr 2018'!AL26/'Vic Apr 2018'!AJ26&lt;'Vic Apr 2018'!K26,0,IF($C$5*'Vic Apr 2018'!AL26/'Vic Apr 2018'!AJ26&lt;='Vic Apr 2018'!L26,($C$5*'Vic Apr 2018'!AL26/'Vic Apr 2018'!AJ26-'Vic Apr 2018'!K26)*('Vic Apr 2018'!W26/100)*'Vic Apr 2018'!AJ26,('Vic Apr 2018'!L26-'Vic Apr 2018'!K26)*('Vic Apr 2018'!W26/100)*'Vic Apr 2018'!AJ26))</f>
        <v>0</v>
      </c>
      <c r="M32" s="190">
        <f>IF($C$5*'Vic Apr 2018'!AL26/'Vic Apr 2018'!AJ26&lt;'Vic Apr 2018'!L26,0,IF($C$5*'Vic Apr 2018'!AL26/'Vic Apr 2018'!AJ26&lt;='Vic Apr 2018'!M26,($C$5*'Vic Apr 2018'!AL26/'Vic Apr 2018'!AJ26-'Vic Apr 2018'!L26)*('Vic Apr 2018'!X26/100)*'Vic Apr 2018'!AJ26,('Vic Apr 2018'!M26-'Vic Apr 2018'!L26)*('Vic Apr 2018'!X26/100)*'Vic Apr 2018'!AJ26))</f>
        <v>0</v>
      </c>
      <c r="N32" s="190">
        <f>IF(($C$5*'Vic Apr 2018'!AL26/'Vic Apr 2018'!AJ26&gt;'Vic Apr 2018'!M26),($C$5*'Vic Apr 2018'!AL26/'Vic Apr 2018'!AJ26-'Vic Apr 2018'!M26)*'Vic Apr 2018'!Y26/100*'Vic Apr 2018'!AJ26,0)</f>
        <v>0</v>
      </c>
      <c r="O32" s="193">
        <f t="shared" si="0"/>
        <v>2175.616</v>
      </c>
      <c r="P32" s="194">
        <f>'Vic Apr 2018'!AM26</f>
        <v>0</v>
      </c>
      <c r="Q32" s="194">
        <f>'Vic Apr 2018'!AN26</f>
        <v>15</v>
      </c>
      <c r="R32" s="194">
        <f>'Vic Apr 2018'!AO26</f>
        <v>0</v>
      </c>
      <c r="S32" s="194">
        <f>'Vic Apr 2018'!AP26</f>
        <v>0</v>
      </c>
      <c r="T32" s="193">
        <f>(O32-(O32-D32)*Q32/100)</f>
        <v>1899.6435999999999</v>
      </c>
      <c r="U32" s="193">
        <f t="shared" si="4"/>
        <v>1899.6435999999999</v>
      </c>
      <c r="V32" s="193">
        <f t="shared" si="1"/>
        <v>2089.6079599999998</v>
      </c>
      <c r="W32" s="193">
        <f t="shared" si="1"/>
        <v>2089.6079599999998</v>
      </c>
      <c r="X32" s="195">
        <f>'Vic Apr 2018'!AW26</f>
        <v>0</v>
      </c>
      <c r="Y32" s="196" t="str">
        <f>'Vic Apr 2018'!AX26</f>
        <v>n</v>
      </c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5"/>
      <c r="DM32" s="185"/>
      <c r="DN32" s="185"/>
      <c r="DO32" s="185"/>
      <c r="DP32" s="185"/>
      <c r="DQ32" s="185"/>
      <c r="DR32" s="185"/>
      <c r="DS32" s="185"/>
      <c r="DT32" s="185"/>
      <c r="DU32" s="185"/>
      <c r="DV32" s="185"/>
      <c r="DW32" s="185"/>
      <c r="DX32" s="185"/>
      <c r="DY32" s="185"/>
      <c r="DZ32" s="185"/>
      <c r="EA32" s="185"/>
      <c r="EB32" s="185"/>
      <c r="EC32" s="185"/>
      <c r="ED32" s="185"/>
      <c r="EE32" s="185"/>
      <c r="EF32" s="185"/>
      <c r="EG32" s="185"/>
      <c r="EH32" s="185"/>
      <c r="EI32" s="185"/>
      <c r="EJ32" s="185"/>
    </row>
    <row r="33" spans="1:140" ht="17" customHeight="1">
      <c r="A33" s="539"/>
      <c r="B33" s="116" t="str">
        <f>'Vic Apr 2018'!F27</f>
        <v>Click Energy</v>
      </c>
      <c r="C33" s="116" t="str">
        <f>'Vic Apr 2018'!G27</f>
        <v>Business Prime Gas</v>
      </c>
      <c r="D33" s="190">
        <f>365*'Vic Apr 2018'!H27/100</f>
        <v>390.98800000000006</v>
      </c>
      <c r="E33" s="191">
        <f>IF($C$5*'Vic Apr 2018'!AK27/'Vic Apr 2018'!AI27&gt;='Vic Apr 2018'!J27,('Vic Apr 2018'!J27*'Vic Apr 2018'!O27/100)*'Vic Apr 2018'!AI27,($C$5*'Vic Apr 2018'!AK27/'Vic Apr 2018'!AI27*'Vic Apr 2018'!O27/100)*'Vic Apr 2018'!AI27)</f>
        <v>257.04000000000002</v>
      </c>
      <c r="F33" s="192">
        <f>IF($C$5*'Vic Apr 2018'!AK27/'Vic Apr 2018'!AI27&lt;'Vic Apr 2018'!J27,0,IF($C$5*'Vic Apr 2018'!AK27/'Vic Apr 2018'!AI27&lt;='Vic Apr 2018'!K27,($C$5*'Vic Apr 2018'!AK27/'Vic Apr 2018'!AI27-'Vic Apr 2018'!J27)*('Vic Apr 2018'!P27/100)*'Vic Apr 2018'!AI27,('Vic Apr 2018'!K27-'Vic Apr 2018'!J27)*('Vic Apr 2018'!P27/100)*'Vic Apr 2018'!AI27))</f>
        <v>257.03999999999996</v>
      </c>
      <c r="G33" s="190">
        <f>IF($C$5*'Vic Apr 2018'!AK27/'Vic Apr 2018'!AI27&lt;'Vic Apr 2018'!K27,0,IF($C$5*'Vic Apr 2018'!AK27/'Vic Apr 2018'!AI27&lt;='Vic Apr 2018'!L27,($C$5*'Vic Apr 2018'!AK27/'Vic Apr 2018'!AI27-'Vic Apr 2018'!K27)*('Vic Apr 2018'!Q27/100)*'Vic Apr 2018'!AI27,('Vic Apr 2018'!L27-'Vic Apr 2018'!K27)*('Vic Apr 2018'!Q27/100)*'Vic Apr 2018'!AI27))</f>
        <v>194.99699999999999</v>
      </c>
      <c r="H33" s="191">
        <f>IF($C$5*'Vic Apr 2018'!AK27/'Vic Apr 2018'!AI27&lt;'Vic Apr 2018'!L27,0,IF($C$5*'Vic Apr 2018'!AK27/'Vic Apr 2018'!AI27&lt;='Vic Apr 2018'!M27,($C$5*'Vic Apr 2018'!AK27/'Vic Apr 2018'!AI27-'Vic Apr 2018'!L27)*('Vic Apr 2018'!R27/100)*'Vic Apr 2018'!AI27,('Vic Apr 2018'!M27-'Vic Apr 2018'!L27)*('Vic Apr 2018'!R27/100)*'Vic Apr 2018'!AI27))</f>
        <v>0</v>
      </c>
      <c r="I33" s="190">
        <f>IF(($C$5*'Vic Apr 2018'!AK27/'Vic Apr 2018'!AI27&gt;'Vic Apr 2018'!M27),($C$5*'Vic Apr 2018'!AK27/'Vic Apr 2018'!AI27-'Vic Apr 2018'!M27)*'Vic Apr 2018'!S27/100*'Vic Apr 2018'!AI27,0)</f>
        <v>0</v>
      </c>
      <c r="J33" s="190">
        <f>IF($C$5*'Vic Apr 2018'!AL27/'Vic Apr 2018'!AJ27&gt;='Vic Apr 2018'!J27,('Vic Apr 2018'!J27*'Vic Apr 2018'!U27/100)*'Vic Apr 2018'!AJ27,($C$5*'Vic Apr 2018'!AL27/'Vic Apr 2018'!AJ27*'Vic Apr 2018'!U27/100)*'Vic Apr 2018'!AJ27)</f>
        <v>514.08000000000004</v>
      </c>
      <c r="K33" s="190">
        <f>IF($C$5*'Vic Apr 2018'!AL27/'Vic Apr 2018'!AJ27&lt;'Vic Apr 2018'!J27,0,IF($C$5*'Vic Apr 2018'!AL27/'Vic Apr 2018'!AJ27&lt;='Vic Apr 2018'!K27,($C$5*'Vic Apr 2018'!AL27/'Vic Apr 2018'!AJ27-'Vic Apr 2018'!J27)*('Vic Apr 2018'!V27/100)*'Vic Apr 2018'!AJ27,('Vic Apr 2018'!K27-'Vic Apr 2018'!J27)*('Vic Apr 2018'!V27/100)*'Vic Apr 2018'!AJ27))</f>
        <v>489.11999999999995</v>
      </c>
      <c r="L33" s="190">
        <f>IF($C$5*'Vic Apr 2018'!AL27/'Vic Apr 2018'!AJ27&lt;'Vic Apr 2018'!K27,0,IF($C$5*'Vic Apr 2018'!AL27/'Vic Apr 2018'!AJ27&lt;='Vic Apr 2018'!L27,($C$5*'Vic Apr 2018'!AL27/'Vic Apr 2018'!AJ27-'Vic Apr 2018'!K27)*('Vic Apr 2018'!W27/100)*'Vic Apr 2018'!AJ27,('Vic Apr 2018'!L27-'Vic Apr 2018'!K27)*('Vic Apr 2018'!W27/100)*'Vic Apr 2018'!AJ27))</f>
        <v>370.58760000000001</v>
      </c>
      <c r="M33" s="190">
        <f>IF($C$5*'Vic Apr 2018'!AL27/'Vic Apr 2018'!AJ27&lt;'Vic Apr 2018'!L27,0,IF($C$5*'Vic Apr 2018'!AL27/'Vic Apr 2018'!AJ27&lt;='Vic Apr 2018'!M27,($C$5*'Vic Apr 2018'!AL27/'Vic Apr 2018'!AJ27-'Vic Apr 2018'!L27)*('Vic Apr 2018'!X27/100)*'Vic Apr 2018'!AJ27,('Vic Apr 2018'!M27-'Vic Apr 2018'!L27)*('Vic Apr 2018'!X27/100)*'Vic Apr 2018'!AJ27))</f>
        <v>0</v>
      </c>
      <c r="N33" s="190">
        <f>IF(($C$5*'Vic Apr 2018'!AL27/'Vic Apr 2018'!AJ27&gt;'Vic Apr 2018'!M27),($C$5*'Vic Apr 2018'!AL27/'Vic Apr 2018'!AJ27-'Vic Apr 2018'!M27)*'Vic Apr 2018'!Y27/100*'Vic Apr 2018'!AJ27,0)</f>
        <v>0</v>
      </c>
      <c r="O33" s="193">
        <f t="shared" si="0"/>
        <v>2473.8525999999997</v>
      </c>
      <c r="P33" s="194">
        <f>'Vic Apr 2018'!AM27</f>
        <v>0</v>
      </c>
      <c r="Q33" s="194">
        <f>'Vic Apr 2018'!AN27</f>
        <v>0</v>
      </c>
      <c r="R33" s="194">
        <f>'Vic Apr 2018'!AO27</f>
        <v>10</v>
      </c>
      <c r="S33" s="194">
        <f>'Vic Apr 2018'!AP27</f>
        <v>0</v>
      </c>
      <c r="T33" s="193">
        <f>O33</f>
        <v>2473.8525999999997</v>
      </c>
      <c r="U33" s="193">
        <f>T33-(T33*R33/100)</f>
        <v>2226.4673399999997</v>
      </c>
      <c r="V33" s="193">
        <f t="shared" si="1"/>
        <v>2721.2378599999997</v>
      </c>
      <c r="W33" s="193">
        <f t="shared" si="1"/>
        <v>2449.1140740000001</v>
      </c>
      <c r="X33" s="195">
        <f>'Vic Apr 2018'!AW27</f>
        <v>0</v>
      </c>
      <c r="Y33" s="196" t="str">
        <f>'Vic Apr 2018'!AX27</f>
        <v>n</v>
      </c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5"/>
      <c r="DM33" s="185"/>
      <c r="DN33" s="185"/>
      <c r="DO33" s="185"/>
      <c r="DP33" s="185"/>
      <c r="DQ33" s="185"/>
      <c r="DR33" s="185"/>
      <c r="DS33" s="185"/>
      <c r="DT33" s="185"/>
      <c r="DU33" s="185"/>
      <c r="DV33" s="185"/>
      <c r="DW33" s="185"/>
      <c r="DX33" s="185"/>
      <c r="DY33" s="185"/>
      <c r="DZ33" s="185"/>
      <c r="EA33" s="185"/>
      <c r="EB33" s="185"/>
      <c r="EC33" s="185"/>
      <c r="ED33" s="185"/>
      <c r="EE33" s="185"/>
      <c r="EF33" s="185"/>
      <c r="EG33" s="185"/>
      <c r="EH33" s="185"/>
      <c r="EI33" s="185"/>
      <c r="EJ33" s="185"/>
    </row>
    <row r="34" spans="1:140" ht="17" customHeight="1">
      <c r="A34" s="539"/>
      <c r="B34" s="116" t="str">
        <f>'Vic Apr 2018'!F28</f>
        <v>Covau</v>
      </c>
      <c r="C34" s="116" t="str">
        <f>'Vic Apr 2018'!G28</f>
        <v>Market offer</v>
      </c>
      <c r="D34" s="190">
        <f>365*'Vic Apr 2018'!H28/100</f>
        <v>328.5</v>
      </c>
      <c r="E34" s="191">
        <f>IF($C$5*'Vic Apr 2018'!AK28/'Vic Apr 2018'!AI28&gt;='Vic Apr 2018'!J28,('Vic Apr 2018'!J28*'Vic Apr 2018'!O28/100)*'Vic Apr 2018'!AI28,($C$5*'Vic Apr 2018'!AK28/'Vic Apr 2018'!AI28*'Vic Apr 2018'!O28/100)*'Vic Apr 2018'!AI28)</f>
        <v>378</v>
      </c>
      <c r="F34" s="192">
        <f>IF($C$5*'Vic Apr 2018'!AK28/'Vic Apr 2018'!AI28&lt;'Vic Apr 2018'!J28,0,IF($C$5*'Vic Apr 2018'!AK28/'Vic Apr 2018'!AI28&lt;='Vic Apr 2018'!K28,($C$5*'Vic Apr 2018'!AK28/'Vic Apr 2018'!AI28-'Vic Apr 2018'!J28)*('Vic Apr 2018'!P28/100)*'Vic Apr 2018'!AI28,('Vic Apr 2018'!K28-'Vic Apr 2018'!J28)*('Vic Apr 2018'!P28/100)*'Vic Apr 2018'!AI28))</f>
        <v>368.99999999999994</v>
      </c>
      <c r="G34" s="190">
        <f>IF($C$5*'Vic Apr 2018'!AK28/'Vic Apr 2018'!AI28&lt;'Vic Apr 2018'!K28,0,IF($C$5*'Vic Apr 2018'!AK28/'Vic Apr 2018'!AI28&lt;='Vic Apr 2018'!L28,($C$5*'Vic Apr 2018'!AK28/'Vic Apr 2018'!AI28-'Vic Apr 2018'!K28)*('Vic Apr 2018'!Q28/100)*'Vic Apr 2018'!AI28,('Vic Apr 2018'!L28-'Vic Apr 2018'!K28)*('Vic Apr 2018'!Q28/100)*'Vic Apr 2018'!AI28))</f>
        <v>282.80000000000007</v>
      </c>
      <c r="H34" s="191">
        <f>IF($C$5*'Vic Apr 2018'!AK28/'Vic Apr 2018'!AI28&lt;'Vic Apr 2018'!L28,0,IF($C$5*'Vic Apr 2018'!AK28/'Vic Apr 2018'!AI28&lt;='Vic Apr 2018'!M28,($C$5*'Vic Apr 2018'!AK28/'Vic Apr 2018'!AI28-'Vic Apr 2018'!L28)*('Vic Apr 2018'!R28/100)*'Vic Apr 2018'!AI28,('Vic Apr 2018'!M28-'Vic Apr 2018'!L28)*('Vic Apr 2018'!R28/100)*'Vic Apr 2018'!AI28))</f>
        <v>0</v>
      </c>
      <c r="I34" s="190">
        <f>IF(($C$5*'Vic Apr 2018'!AK28/'Vic Apr 2018'!AI28&gt;'Vic Apr 2018'!M28),($C$5*'Vic Apr 2018'!AK28/'Vic Apr 2018'!AI28-'Vic Apr 2018'!M28)*'Vic Apr 2018'!S28/100*'Vic Apr 2018'!AI28,0)</f>
        <v>0</v>
      </c>
      <c r="J34" s="190">
        <f>IF($C$5*'Vic Apr 2018'!AL28/'Vic Apr 2018'!AJ28&gt;='Vic Apr 2018'!J28,('Vic Apr 2018'!J28*'Vic Apr 2018'!U28/100)*'Vic Apr 2018'!AJ28,($C$5*'Vic Apr 2018'!AL28/'Vic Apr 2018'!AJ28*'Vic Apr 2018'!U28/100)*'Vic Apr 2018'!AJ28)</f>
        <v>360</v>
      </c>
      <c r="K34" s="190">
        <f>IF($C$5*'Vic Apr 2018'!AL28/'Vic Apr 2018'!AJ28&lt;'Vic Apr 2018'!J28,0,IF($C$5*'Vic Apr 2018'!AL28/'Vic Apr 2018'!AJ28&lt;='Vic Apr 2018'!K28,($C$5*'Vic Apr 2018'!AL28/'Vic Apr 2018'!AJ28-'Vic Apr 2018'!J28)*('Vic Apr 2018'!V28/100)*'Vic Apr 2018'!AJ28,('Vic Apr 2018'!K28-'Vic Apr 2018'!J28)*('Vic Apr 2018'!V28/100)*'Vic Apr 2018'!AJ28))</f>
        <v>342</v>
      </c>
      <c r="L34" s="190">
        <f>IF($C$5*'Vic Apr 2018'!AL28/'Vic Apr 2018'!AJ28&lt;'Vic Apr 2018'!K28,0,IF($C$5*'Vic Apr 2018'!AL28/'Vic Apr 2018'!AJ28&lt;='Vic Apr 2018'!L28,($C$5*'Vic Apr 2018'!AL28/'Vic Apr 2018'!AJ28-'Vic Apr 2018'!K28)*('Vic Apr 2018'!W28/100)*'Vic Apr 2018'!AJ28,('Vic Apr 2018'!L28-'Vic Apr 2018'!K28)*('Vic Apr 2018'!W28/100)*'Vic Apr 2018'!AJ28))</f>
        <v>252.00000000000009</v>
      </c>
      <c r="M34" s="190">
        <f>IF($C$5*'Vic Apr 2018'!AL28/'Vic Apr 2018'!AJ28&lt;'Vic Apr 2018'!L28,0,IF($C$5*'Vic Apr 2018'!AL28/'Vic Apr 2018'!AJ28&lt;='Vic Apr 2018'!M28,($C$5*'Vic Apr 2018'!AL28/'Vic Apr 2018'!AJ28-'Vic Apr 2018'!L28)*('Vic Apr 2018'!X28/100)*'Vic Apr 2018'!AJ28,('Vic Apr 2018'!M28-'Vic Apr 2018'!L28)*('Vic Apr 2018'!X28/100)*'Vic Apr 2018'!AJ28))</f>
        <v>0</v>
      </c>
      <c r="N34" s="190">
        <f>IF(($C$5*'Vic Apr 2018'!AL28/'Vic Apr 2018'!AJ28&gt;'Vic Apr 2018'!M28),($C$5*'Vic Apr 2018'!AL28/'Vic Apr 2018'!AJ28-'Vic Apr 2018'!M28)*'Vic Apr 2018'!Y28/100*'Vic Apr 2018'!AJ28,0)</f>
        <v>0</v>
      </c>
      <c r="O34" s="193">
        <f t="shared" si="0"/>
        <v>2312.3000000000002</v>
      </c>
      <c r="P34" s="194">
        <f>'Vic Apr 2018'!AM28</f>
        <v>0</v>
      </c>
      <c r="Q34" s="194">
        <f>'Vic Apr 2018'!AN28</f>
        <v>0</v>
      </c>
      <c r="R34" s="194">
        <f>'Vic Apr 2018'!AO28</f>
        <v>0</v>
      </c>
      <c r="S34" s="194">
        <f>'Vic Apr 2018'!AP28</f>
        <v>20</v>
      </c>
      <c r="T34" s="193">
        <f>O34</f>
        <v>2312.3000000000002</v>
      </c>
      <c r="U34" s="193">
        <f>(T34-(T34-D34)*S34/100)</f>
        <v>1915.5400000000002</v>
      </c>
      <c r="V34" s="193">
        <f t="shared" si="1"/>
        <v>2543.5300000000002</v>
      </c>
      <c r="W34" s="193">
        <f t="shared" si="1"/>
        <v>2107.0940000000005</v>
      </c>
      <c r="X34" s="195">
        <f>'Vic Apr 2018'!AW28</f>
        <v>0</v>
      </c>
      <c r="Y34" s="196" t="str">
        <f>'Vic Apr 2018'!AX28</f>
        <v>n</v>
      </c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5"/>
      <c r="DM34" s="185"/>
      <c r="DN34" s="185"/>
      <c r="DO34" s="185"/>
      <c r="DP34" s="185"/>
      <c r="DQ34" s="185"/>
      <c r="DR34" s="185"/>
      <c r="DS34" s="185"/>
      <c r="DT34" s="185"/>
      <c r="DU34" s="185"/>
      <c r="DV34" s="185"/>
      <c r="DW34" s="185"/>
      <c r="DX34" s="185"/>
      <c r="DY34" s="185"/>
      <c r="DZ34" s="185"/>
      <c r="EA34" s="185"/>
      <c r="EB34" s="185"/>
      <c r="EC34" s="185"/>
      <c r="ED34" s="185"/>
      <c r="EE34" s="185"/>
      <c r="EF34" s="185"/>
      <c r="EG34" s="185"/>
      <c r="EH34" s="185"/>
      <c r="EI34" s="185"/>
      <c r="EJ34" s="185"/>
    </row>
    <row r="35" spans="1:140" ht="17" customHeight="1">
      <c r="A35" s="539"/>
      <c r="B35" s="116" t="str">
        <f>'Vic Apr 2018'!F29</f>
        <v>EnergyAustralia</v>
      </c>
      <c r="C35" s="116" t="str">
        <f>'Vic Apr 2018'!G29</f>
        <v>Everyday Saver Business</v>
      </c>
      <c r="D35" s="190">
        <f>365*'Vic Apr 2018'!H29/100</f>
        <v>423.4</v>
      </c>
      <c r="E35" s="191">
        <f>IF($C$5*'Vic Apr 2018'!AK29/'Vic Apr 2018'!AI29&gt;='Vic Apr 2018'!J29,('Vic Apr 2018'!J29*'Vic Apr 2018'!O29/100)*'Vic Apr 2018'!AI29,($C$5*'Vic Apr 2018'!AK29/'Vic Apr 2018'!AI29*'Vic Apr 2018'!O29/100)*'Vic Apr 2018'!AI29)</f>
        <v>231.6</v>
      </c>
      <c r="F35" s="192">
        <f>IF($C$5*'Vic Apr 2018'!AK29/'Vic Apr 2018'!AI29&lt;'Vic Apr 2018'!J29,0,IF($C$5*'Vic Apr 2018'!AK29/'Vic Apr 2018'!AI29&lt;='Vic Apr 2018'!K29,($C$5*'Vic Apr 2018'!AK29/'Vic Apr 2018'!AI29-'Vic Apr 2018'!J29)*('Vic Apr 2018'!P29/100)*'Vic Apr 2018'!AI29,('Vic Apr 2018'!K29-'Vic Apr 2018'!J29)*('Vic Apr 2018'!P29/100)*'Vic Apr 2018'!AI29))</f>
        <v>225.59999999999997</v>
      </c>
      <c r="G35" s="190">
        <f>IF($C$5*'Vic Apr 2018'!AK29/'Vic Apr 2018'!AI29&lt;'Vic Apr 2018'!K29,0,IF($C$5*'Vic Apr 2018'!AK29/'Vic Apr 2018'!AI29&lt;='Vic Apr 2018'!L29,($C$5*'Vic Apr 2018'!AK29/'Vic Apr 2018'!AI29-'Vic Apr 2018'!K29)*('Vic Apr 2018'!Q29/100)*'Vic Apr 2018'!AI29,('Vic Apr 2018'!L29-'Vic Apr 2018'!K29)*('Vic Apr 2018'!Q29/100)*'Vic Apr 2018'!AI29))</f>
        <v>173.53800000000001</v>
      </c>
      <c r="H35" s="191">
        <f>IF($C$5*'Vic Apr 2018'!AK29/'Vic Apr 2018'!AI29&lt;'Vic Apr 2018'!L29,0,IF($C$5*'Vic Apr 2018'!AK29/'Vic Apr 2018'!AI29&lt;='Vic Apr 2018'!M29,($C$5*'Vic Apr 2018'!AK29/'Vic Apr 2018'!AI29-'Vic Apr 2018'!L29)*('Vic Apr 2018'!R29/100)*'Vic Apr 2018'!AI29,('Vic Apr 2018'!M29-'Vic Apr 2018'!L29)*('Vic Apr 2018'!R29/100)*'Vic Apr 2018'!AI29))</f>
        <v>0</v>
      </c>
      <c r="I35" s="190">
        <f>IF(($C$5*'Vic Apr 2018'!AK29/'Vic Apr 2018'!AI29&gt;'Vic Apr 2018'!M29),($C$5*'Vic Apr 2018'!AK29/'Vic Apr 2018'!AI29-'Vic Apr 2018'!M29)*'Vic Apr 2018'!S29/100*'Vic Apr 2018'!AI29,0)</f>
        <v>0</v>
      </c>
      <c r="J35" s="190">
        <f>IF($C$5*'Vic Apr 2018'!AL29/'Vic Apr 2018'!AJ29&gt;='Vic Apr 2018'!J29,('Vic Apr 2018'!J29*'Vic Apr 2018'!U29/100)*'Vic Apr 2018'!AJ29,($C$5*'Vic Apr 2018'!AL29/'Vic Apr 2018'!AJ29*'Vic Apr 2018'!U29/100)*'Vic Apr 2018'!AJ29)</f>
        <v>460.8</v>
      </c>
      <c r="K35" s="190">
        <f>IF($C$5*'Vic Apr 2018'!AL29/'Vic Apr 2018'!AJ29&lt;'Vic Apr 2018'!J29,0,IF($C$5*'Vic Apr 2018'!AL29/'Vic Apr 2018'!AJ29&lt;='Vic Apr 2018'!K29,($C$5*'Vic Apr 2018'!AL29/'Vic Apr 2018'!AJ29-'Vic Apr 2018'!J29)*('Vic Apr 2018'!V29/100)*'Vic Apr 2018'!AJ29,('Vic Apr 2018'!K29-'Vic Apr 2018'!J29)*('Vic Apr 2018'!V29/100)*'Vic Apr 2018'!AJ29))</f>
        <v>427.2</v>
      </c>
      <c r="L35" s="190">
        <f>IF($C$5*'Vic Apr 2018'!AL29/'Vic Apr 2018'!AJ29&lt;'Vic Apr 2018'!K29,0,IF($C$5*'Vic Apr 2018'!AL29/'Vic Apr 2018'!AJ29&lt;='Vic Apr 2018'!L29,($C$5*'Vic Apr 2018'!AL29/'Vic Apr 2018'!AJ29-'Vic Apr 2018'!K29)*('Vic Apr 2018'!W29/100)*'Vic Apr 2018'!AJ29,('Vic Apr 2018'!L29-'Vic Apr 2018'!K29)*('Vic Apr 2018'!W29/100)*'Vic Apr 2018'!AJ29))</f>
        <v>324.68399999999997</v>
      </c>
      <c r="M35" s="190">
        <f>IF($C$5*'Vic Apr 2018'!AL29/'Vic Apr 2018'!AJ29&lt;'Vic Apr 2018'!L29,0,IF($C$5*'Vic Apr 2018'!AL29/'Vic Apr 2018'!AJ29&lt;='Vic Apr 2018'!M29,($C$5*'Vic Apr 2018'!AL29/'Vic Apr 2018'!AJ29-'Vic Apr 2018'!L29)*('Vic Apr 2018'!X29/100)*'Vic Apr 2018'!AJ29,('Vic Apr 2018'!M29-'Vic Apr 2018'!L29)*('Vic Apr 2018'!X29/100)*'Vic Apr 2018'!AJ29))</f>
        <v>0</v>
      </c>
      <c r="N35" s="190">
        <f>IF(($C$5*'Vic Apr 2018'!AL29/'Vic Apr 2018'!AJ29&gt;'Vic Apr 2018'!M29),($C$5*'Vic Apr 2018'!AL29/'Vic Apr 2018'!AJ29-'Vic Apr 2018'!M29)*'Vic Apr 2018'!Y29/100*'Vic Apr 2018'!AJ29,0)</f>
        <v>0</v>
      </c>
      <c r="O35" s="193">
        <f t="shared" si="0"/>
        <v>2266.8220000000001</v>
      </c>
      <c r="P35" s="194">
        <f>'Vic Apr 2018'!AM29</f>
        <v>0</v>
      </c>
      <c r="Q35" s="194">
        <f>'Vic Apr 2018'!AN29</f>
        <v>20</v>
      </c>
      <c r="R35" s="194">
        <f>'Vic Apr 2018'!AO29</f>
        <v>0</v>
      </c>
      <c r="S35" s="194">
        <f>'Vic Apr 2018'!AP29</f>
        <v>0</v>
      </c>
      <c r="T35" s="193">
        <f>(O35-(O35-D35)*Q35/100)</f>
        <v>1898.1376</v>
      </c>
      <c r="U35" s="193">
        <f t="shared" ref="U35:U40" si="5">T35</f>
        <v>1898.1376</v>
      </c>
      <c r="V35" s="193">
        <f t="shared" si="1"/>
        <v>2087.95136</v>
      </c>
      <c r="W35" s="193">
        <f t="shared" si="1"/>
        <v>2087.95136</v>
      </c>
      <c r="X35" s="195">
        <f>'Vic Apr 2018'!AW29</f>
        <v>24</v>
      </c>
      <c r="Y35" s="196" t="str">
        <f>'Vic Apr 2018'!AX29</f>
        <v>y</v>
      </c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5"/>
      <c r="DM35" s="185"/>
      <c r="DN35" s="185"/>
      <c r="DO35" s="185"/>
      <c r="DP35" s="185"/>
      <c r="DQ35" s="185"/>
      <c r="DR35" s="185"/>
      <c r="DS35" s="185"/>
      <c r="DT35" s="185"/>
      <c r="DU35" s="185"/>
      <c r="DV35" s="185"/>
      <c r="DW35" s="185"/>
      <c r="DX35" s="185"/>
      <c r="DY35" s="185"/>
      <c r="DZ35" s="185"/>
      <c r="EA35" s="185"/>
      <c r="EB35" s="185"/>
      <c r="EC35" s="185"/>
      <c r="ED35" s="185"/>
      <c r="EE35" s="185"/>
      <c r="EF35" s="185"/>
      <c r="EG35" s="185"/>
      <c r="EH35" s="185"/>
      <c r="EI35" s="185"/>
      <c r="EJ35" s="185"/>
    </row>
    <row r="36" spans="1:140" ht="17" customHeight="1">
      <c r="A36" s="539"/>
      <c r="B36" s="116" t="str">
        <f>'Vic Apr 2018'!F30</f>
        <v>Lumo Energy</v>
      </c>
      <c r="C36" s="116" t="str">
        <f>'Vic Apr 2018'!G30</f>
        <v>Business Premium</v>
      </c>
      <c r="D36" s="190">
        <f>365*'Vic Apr 2018'!H30/100</f>
        <v>299.66499999999996</v>
      </c>
      <c r="E36" s="191">
        <f>IF($C$5*'Vic Apr 2018'!AK30/'Vic Apr 2018'!AI30&gt;='Vic Apr 2018'!J30,('Vic Apr 2018'!J30*'Vic Apr 2018'!O30/100)*'Vic Apr 2018'!AI30,($C$5*'Vic Apr 2018'!AK30/'Vic Apr 2018'!AI30*'Vic Apr 2018'!O30/100)*'Vic Apr 2018'!AI30)</f>
        <v>163.02440000000001</v>
      </c>
      <c r="F36" s="192">
        <f>IF($C$5*'Vic Apr 2018'!AK30/'Vic Apr 2018'!AI30&lt;'Vic Apr 2018'!J30,0,IF($C$5*'Vic Apr 2018'!AK30/'Vic Apr 2018'!AI30&lt;='Vic Apr 2018'!K30,($C$5*'Vic Apr 2018'!AK30/'Vic Apr 2018'!AI30-'Vic Apr 2018'!J30)*('Vic Apr 2018'!P30/100)*'Vic Apr 2018'!AI30,('Vic Apr 2018'!K30-'Vic Apr 2018'!J30)*('Vic Apr 2018'!P30/100)*'Vic Apr 2018'!AI30))</f>
        <v>161.80780000000001</v>
      </c>
      <c r="G36" s="190">
        <f>IF($C$5*'Vic Apr 2018'!AK30/'Vic Apr 2018'!AI30&lt;'Vic Apr 2018'!K30,0,IF($C$5*'Vic Apr 2018'!AK30/'Vic Apr 2018'!AI30&lt;='Vic Apr 2018'!L30,($C$5*'Vic Apr 2018'!AK30/'Vic Apr 2018'!AI30-'Vic Apr 2018'!K30)*('Vic Apr 2018'!Q30/100)*'Vic Apr 2018'!AI30,('Vic Apr 2018'!L30-'Vic Apr 2018'!K30)*('Vic Apr 2018'!Q30/100)*'Vic Apr 2018'!AI30))</f>
        <v>117.8738</v>
      </c>
      <c r="H36" s="191">
        <f>IF($C$5*'Vic Apr 2018'!AK30/'Vic Apr 2018'!AI30&lt;'Vic Apr 2018'!L30,0,IF($C$5*'Vic Apr 2018'!AK30/'Vic Apr 2018'!AI30&lt;='Vic Apr 2018'!M30,($C$5*'Vic Apr 2018'!AK30/'Vic Apr 2018'!AI30-'Vic Apr 2018'!L30)*('Vic Apr 2018'!R30/100)*'Vic Apr 2018'!AI30,('Vic Apr 2018'!M30-'Vic Apr 2018'!L30)*('Vic Apr 2018'!R30/100)*'Vic Apr 2018'!AI30))</f>
        <v>0</v>
      </c>
      <c r="I36" s="190">
        <f>IF(($C$5*'Vic Apr 2018'!AK30/'Vic Apr 2018'!AI30&gt;'Vic Apr 2018'!M30),($C$5*'Vic Apr 2018'!AK30/'Vic Apr 2018'!AI30-'Vic Apr 2018'!M30)*'Vic Apr 2018'!S30/100*'Vic Apr 2018'!AI30,0)</f>
        <v>0</v>
      </c>
      <c r="J36" s="190">
        <f>IF($C$5*'Vic Apr 2018'!AL30/'Vic Apr 2018'!AJ30&gt;='Vic Apr 2018'!J30,('Vic Apr 2018'!J30*'Vic Apr 2018'!U30/100)*'Vic Apr 2018'!AJ30,($C$5*'Vic Apr 2018'!AL30/'Vic Apr 2018'!AJ30*'Vic Apr 2018'!U30/100)*'Vic Apr 2018'!AJ30)</f>
        <v>326.04880000000003</v>
      </c>
      <c r="K36" s="190">
        <f>IF($C$5*'Vic Apr 2018'!AL30/'Vic Apr 2018'!AJ30&lt;'Vic Apr 2018'!J30,0,IF($C$5*'Vic Apr 2018'!AL30/'Vic Apr 2018'!AJ30&lt;='Vic Apr 2018'!K30,($C$5*'Vic Apr 2018'!AL30/'Vic Apr 2018'!AJ30-'Vic Apr 2018'!J30)*('Vic Apr 2018'!V30/100)*'Vic Apr 2018'!AJ30,('Vic Apr 2018'!K30-'Vic Apr 2018'!J30)*('Vic Apr 2018'!V30/100)*'Vic Apr 2018'!AJ30))</f>
        <v>311.44960000000003</v>
      </c>
      <c r="L36" s="190">
        <f>IF($C$5*'Vic Apr 2018'!AL30/'Vic Apr 2018'!AJ30&lt;'Vic Apr 2018'!K30,0,IF($C$5*'Vic Apr 2018'!AL30/'Vic Apr 2018'!AJ30&lt;='Vic Apr 2018'!L30,($C$5*'Vic Apr 2018'!AL30/'Vic Apr 2018'!AJ30-'Vic Apr 2018'!K30)*('Vic Apr 2018'!W30/100)*'Vic Apr 2018'!AJ30,('Vic Apr 2018'!L30-'Vic Apr 2018'!K30)*('Vic Apr 2018'!W30/100)*'Vic Apr 2018'!AJ30))</f>
        <v>224.95000000000002</v>
      </c>
      <c r="M36" s="190">
        <f>IF($C$5*'Vic Apr 2018'!AL30/'Vic Apr 2018'!AJ30&lt;'Vic Apr 2018'!L30,0,IF($C$5*'Vic Apr 2018'!AL30/'Vic Apr 2018'!AJ30&lt;='Vic Apr 2018'!M30,($C$5*'Vic Apr 2018'!AL30/'Vic Apr 2018'!AJ30-'Vic Apr 2018'!L30)*('Vic Apr 2018'!X30/100)*'Vic Apr 2018'!AJ30,('Vic Apr 2018'!M30-'Vic Apr 2018'!L30)*('Vic Apr 2018'!X30/100)*'Vic Apr 2018'!AJ30))</f>
        <v>0</v>
      </c>
      <c r="N36" s="190">
        <f>IF(($C$5*'Vic Apr 2018'!AL30/'Vic Apr 2018'!AJ30&gt;'Vic Apr 2018'!M30),($C$5*'Vic Apr 2018'!AL30/'Vic Apr 2018'!AJ30-'Vic Apr 2018'!M30)*'Vic Apr 2018'!Y30/100*'Vic Apr 2018'!AJ30,0)</f>
        <v>0</v>
      </c>
      <c r="O36" s="193">
        <f t="shared" si="0"/>
        <v>1604.8194000000001</v>
      </c>
      <c r="P36" s="194">
        <f>'Vic Apr 2018'!AM30</f>
        <v>0</v>
      </c>
      <c r="Q36" s="194">
        <f>'Vic Apr 2018'!AN30</f>
        <v>0</v>
      </c>
      <c r="R36" s="194">
        <f>'Vic Apr 2018'!AO30</f>
        <v>0</v>
      </c>
      <c r="S36" s="194">
        <f>'Vic Apr 2018'!AP30</f>
        <v>0</v>
      </c>
      <c r="T36" s="193">
        <f>O36</f>
        <v>1604.8194000000001</v>
      </c>
      <c r="U36" s="193">
        <f t="shared" si="5"/>
        <v>1604.8194000000001</v>
      </c>
      <c r="V36" s="193">
        <f t="shared" si="1"/>
        <v>1765.3013400000002</v>
      </c>
      <c r="W36" s="193">
        <f t="shared" si="1"/>
        <v>1765.3013400000002</v>
      </c>
      <c r="X36" s="195">
        <f>'Vic Apr 2018'!AW30</f>
        <v>36</v>
      </c>
      <c r="Y36" s="196" t="str">
        <f>'Vic Apr 2018'!AX30</f>
        <v>n</v>
      </c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5"/>
      <c r="DM36" s="185"/>
      <c r="DN36" s="185"/>
      <c r="DO36" s="185"/>
      <c r="DP36" s="185"/>
      <c r="DQ36" s="185"/>
      <c r="DR36" s="185"/>
      <c r="DS36" s="185"/>
      <c r="DT36" s="185"/>
      <c r="DU36" s="185"/>
      <c r="DV36" s="185"/>
      <c r="DW36" s="185"/>
      <c r="DX36" s="185"/>
      <c r="DY36" s="185"/>
      <c r="DZ36" s="185"/>
      <c r="EA36" s="185"/>
      <c r="EB36" s="185"/>
      <c r="EC36" s="185"/>
      <c r="ED36" s="185"/>
      <c r="EE36" s="185"/>
      <c r="EF36" s="185"/>
      <c r="EG36" s="185"/>
      <c r="EH36" s="185"/>
      <c r="EI36" s="185"/>
      <c r="EJ36" s="185"/>
    </row>
    <row r="37" spans="1:140" ht="17" customHeight="1">
      <c r="A37" s="539"/>
      <c r="B37" s="116" t="str">
        <f>'Vic Apr 2018'!F31</f>
        <v>Momentum Energy</v>
      </c>
      <c r="C37" s="116" t="str">
        <f>'Vic Apr 2018'!G31</f>
        <v>Market offer</v>
      </c>
      <c r="D37" s="190">
        <f>365*'Vic Apr 2018'!H31/100</f>
        <v>340.50850000000008</v>
      </c>
      <c r="E37" s="191">
        <f>IF($C$5*'Vic Apr 2018'!AK31/'Vic Apr 2018'!AI31&gt;='Vic Apr 2018'!J31,('Vic Apr 2018'!J31*'Vic Apr 2018'!O31/100)*'Vic Apr 2018'!AI31,($C$5*'Vic Apr 2018'!AK31/'Vic Apr 2018'!AI31*'Vic Apr 2018'!O31/100)*'Vic Apr 2018'!AI31)</f>
        <v>168</v>
      </c>
      <c r="F37" s="192">
        <f>IF($C$5*'Vic Apr 2018'!AK31/'Vic Apr 2018'!AI31&lt;'Vic Apr 2018'!J31,0,IF($C$5*'Vic Apr 2018'!AK31/'Vic Apr 2018'!AI31&lt;='Vic Apr 2018'!K31,($C$5*'Vic Apr 2018'!AK31/'Vic Apr 2018'!AI31-'Vic Apr 2018'!J31)*('Vic Apr 2018'!P31/100)*'Vic Apr 2018'!AI31,('Vic Apr 2018'!K31-'Vic Apr 2018'!J31)*('Vic Apr 2018'!P31/100)*'Vic Apr 2018'!AI31))</f>
        <v>166.79999999999998</v>
      </c>
      <c r="G37" s="190">
        <f>IF($C$5*'Vic Apr 2018'!AK31/'Vic Apr 2018'!AI31&lt;'Vic Apr 2018'!K31,0,IF($C$5*'Vic Apr 2018'!AK31/'Vic Apr 2018'!AI31&lt;='Vic Apr 2018'!L31,($C$5*'Vic Apr 2018'!AK31/'Vic Apr 2018'!AI31-'Vic Apr 2018'!K31)*('Vic Apr 2018'!Q31/100)*'Vic Apr 2018'!AI31,('Vic Apr 2018'!L31-'Vic Apr 2018'!K31)*('Vic Apr 2018'!Q31/100)*'Vic Apr 2018'!AI31))</f>
        <v>128.75399999999999</v>
      </c>
      <c r="H37" s="191">
        <f>IF($C$5*'Vic Apr 2018'!AK31/'Vic Apr 2018'!AI31&lt;'Vic Apr 2018'!L31,0,IF($C$5*'Vic Apr 2018'!AK31/'Vic Apr 2018'!AI31&lt;='Vic Apr 2018'!M31,($C$5*'Vic Apr 2018'!AK31/'Vic Apr 2018'!AI31-'Vic Apr 2018'!L31)*('Vic Apr 2018'!R31/100)*'Vic Apr 2018'!AI31,('Vic Apr 2018'!M31-'Vic Apr 2018'!L31)*('Vic Apr 2018'!R31/100)*'Vic Apr 2018'!AI31))</f>
        <v>0</v>
      </c>
      <c r="I37" s="190">
        <f>IF(($C$5*'Vic Apr 2018'!AK31/'Vic Apr 2018'!AI31&gt;'Vic Apr 2018'!M31),($C$5*'Vic Apr 2018'!AK31/'Vic Apr 2018'!AI31-'Vic Apr 2018'!M31)*'Vic Apr 2018'!S31/100*'Vic Apr 2018'!AI31,0)</f>
        <v>0</v>
      </c>
      <c r="J37" s="190">
        <f>IF($C$5*'Vic Apr 2018'!AL31/'Vic Apr 2018'!AJ31&gt;='Vic Apr 2018'!J31,('Vic Apr 2018'!J31*'Vic Apr 2018'!U31/100)*'Vic Apr 2018'!AJ31,($C$5*'Vic Apr 2018'!AL31/'Vic Apr 2018'!AJ31*'Vic Apr 2018'!U31/100)*'Vic Apr 2018'!AJ31)</f>
        <v>321.60000000000002</v>
      </c>
      <c r="K37" s="190">
        <f>IF($C$5*'Vic Apr 2018'!AL31/'Vic Apr 2018'!AJ31&lt;'Vic Apr 2018'!J31,0,IF($C$5*'Vic Apr 2018'!AL31/'Vic Apr 2018'!AJ31&lt;='Vic Apr 2018'!K31,($C$5*'Vic Apr 2018'!AL31/'Vic Apr 2018'!AJ31-'Vic Apr 2018'!J31)*('Vic Apr 2018'!V31/100)*'Vic Apr 2018'!AJ31,('Vic Apr 2018'!K31-'Vic Apr 2018'!J31)*('Vic Apr 2018'!V31/100)*'Vic Apr 2018'!AJ31))</f>
        <v>314.40000000000003</v>
      </c>
      <c r="L37" s="190">
        <f>IF($C$5*'Vic Apr 2018'!AL31/'Vic Apr 2018'!AJ31&lt;'Vic Apr 2018'!K31,0,IF($C$5*'Vic Apr 2018'!AL31/'Vic Apr 2018'!AJ31&lt;='Vic Apr 2018'!L31,($C$5*'Vic Apr 2018'!AL31/'Vic Apr 2018'!AJ31-'Vic Apr 2018'!K31)*('Vic Apr 2018'!W31/100)*'Vic Apr 2018'!AJ31,('Vic Apr 2018'!L31-'Vic Apr 2018'!K31)*('Vic Apr 2018'!W31/100)*'Vic Apr 2018'!AJ31))</f>
        <v>242.58</v>
      </c>
      <c r="M37" s="190">
        <f>IF($C$5*'Vic Apr 2018'!AL31/'Vic Apr 2018'!AJ31&lt;'Vic Apr 2018'!L31,0,IF($C$5*'Vic Apr 2018'!AL31/'Vic Apr 2018'!AJ31&lt;='Vic Apr 2018'!M31,($C$5*'Vic Apr 2018'!AL31/'Vic Apr 2018'!AJ31-'Vic Apr 2018'!L31)*('Vic Apr 2018'!X31/100)*'Vic Apr 2018'!AJ31,('Vic Apr 2018'!M31-'Vic Apr 2018'!L31)*('Vic Apr 2018'!X31/100)*'Vic Apr 2018'!AJ31))</f>
        <v>0</v>
      </c>
      <c r="N37" s="190">
        <f>IF(($C$5*'Vic Apr 2018'!AL31/'Vic Apr 2018'!AJ31&gt;'Vic Apr 2018'!M31),($C$5*'Vic Apr 2018'!AL31/'Vic Apr 2018'!AJ31-'Vic Apr 2018'!M31)*'Vic Apr 2018'!Y31/100*'Vic Apr 2018'!AJ31,0)</f>
        <v>0</v>
      </c>
      <c r="O37" s="193">
        <f t="shared" si="0"/>
        <v>1682.6425000000002</v>
      </c>
      <c r="P37" s="194">
        <f>'Vic Apr 2018'!AM31</f>
        <v>0</v>
      </c>
      <c r="Q37" s="194">
        <f>'Vic Apr 2018'!AN31</f>
        <v>0</v>
      </c>
      <c r="R37" s="194">
        <f>'Vic Apr 2018'!AO31</f>
        <v>0</v>
      </c>
      <c r="S37" s="194">
        <f>'Vic Apr 2018'!AP31</f>
        <v>0</v>
      </c>
      <c r="T37" s="193">
        <f>O37</f>
        <v>1682.6425000000002</v>
      </c>
      <c r="U37" s="193">
        <f t="shared" si="5"/>
        <v>1682.6425000000002</v>
      </c>
      <c r="V37" s="193">
        <f t="shared" si="1"/>
        <v>1850.9067500000003</v>
      </c>
      <c r="W37" s="193">
        <f t="shared" si="1"/>
        <v>1850.9067500000003</v>
      </c>
      <c r="X37" s="195">
        <f>'Vic Apr 2018'!AW31</f>
        <v>0</v>
      </c>
      <c r="Y37" s="196" t="str">
        <f>'Vic Apr 2018'!AX31</f>
        <v>n</v>
      </c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5"/>
      <c r="DM37" s="185"/>
      <c r="DN37" s="185"/>
      <c r="DO37" s="185"/>
      <c r="DP37" s="185"/>
      <c r="DQ37" s="185"/>
      <c r="DR37" s="185"/>
      <c r="DS37" s="185"/>
      <c r="DT37" s="185"/>
      <c r="DU37" s="185"/>
      <c r="DV37" s="185"/>
      <c r="DW37" s="185"/>
      <c r="DX37" s="185"/>
      <c r="DY37" s="185"/>
      <c r="DZ37" s="185"/>
      <c r="EA37" s="185"/>
      <c r="EB37" s="185"/>
      <c r="EC37" s="185"/>
      <c r="ED37" s="185"/>
      <c r="EE37" s="185"/>
      <c r="EF37" s="185"/>
      <c r="EG37" s="185"/>
      <c r="EH37" s="185"/>
      <c r="EI37" s="185"/>
      <c r="EJ37" s="185"/>
    </row>
    <row r="38" spans="1:140" s="187" customFormat="1" ht="17" customHeight="1" thickBot="1">
      <c r="A38" s="539"/>
      <c r="B38" s="116" t="str">
        <f>'Vic Apr 2018'!F32</f>
        <v>Origin Energy</v>
      </c>
      <c r="C38" s="116" t="str">
        <f>'Vic Apr 2018'!G32</f>
        <v>Business Saver</v>
      </c>
      <c r="D38" s="190">
        <f>365*'Vic Apr 2018'!H32/100</f>
        <v>339.45</v>
      </c>
      <c r="E38" s="191">
        <f>IF($C$5*'Vic Apr 2018'!AK32/'Vic Apr 2018'!AI32&gt;='Vic Apr 2018'!J32,('Vic Apr 2018'!J32*'Vic Apr 2018'!O32/100)*'Vic Apr 2018'!AI32,($C$5*'Vic Apr 2018'!AK32/'Vic Apr 2018'!AI32*'Vic Apr 2018'!O32/100)*'Vic Apr 2018'!AI32)</f>
        <v>566.61</v>
      </c>
      <c r="F38" s="192">
        <f>IF($C$5*'Vic Apr 2018'!AK32/'Vic Apr 2018'!AI32&lt;'Vic Apr 2018'!J32,0,IF($C$5*'Vic Apr 2018'!AK32/'Vic Apr 2018'!AI32&lt;='Vic Apr 2018'!K32,($C$5*'Vic Apr 2018'!AK32/'Vic Apr 2018'!AI32-'Vic Apr 2018'!J32)*('Vic Apr 2018'!P32/100)*'Vic Apr 2018'!AI32,('Vic Apr 2018'!K32-'Vic Apr 2018'!J32)*('Vic Apr 2018'!P32/100)*'Vic Apr 2018'!AI32))</f>
        <v>0</v>
      </c>
      <c r="G38" s="190">
        <f>IF($C$5*'Vic Apr 2018'!AK32/'Vic Apr 2018'!AI32&lt;'Vic Apr 2018'!K32,0,IF($C$5*'Vic Apr 2018'!AK32/'Vic Apr 2018'!AI32&lt;='Vic Apr 2018'!L32,($C$5*'Vic Apr 2018'!AK32/'Vic Apr 2018'!AI32-'Vic Apr 2018'!K32)*('Vic Apr 2018'!Q32/100)*'Vic Apr 2018'!AI32,('Vic Apr 2018'!L32-'Vic Apr 2018'!K32)*('Vic Apr 2018'!Q32/100)*'Vic Apr 2018'!AI32))</f>
        <v>0</v>
      </c>
      <c r="H38" s="191">
        <f>IF($C$5*'Vic Apr 2018'!AK32/'Vic Apr 2018'!AI32&lt;'Vic Apr 2018'!L32,0,IF($C$5*'Vic Apr 2018'!AK32/'Vic Apr 2018'!AI32&lt;='Vic Apr 2018'!M32,($C$5*'Vic Apr 2018'!AK32/'Vic Apr 2018'!AI32-'Vic Apr 2018'!L32)*('Vic Apr 2018'!R32/100)*'Vic Apr 2018'!AI32,('Vic Apr 2018'!M32-'Vic Apr 2018'!L32)*('Vic Apr 2018'!R32/100)*'Vic Apr 2018'!AI32))</f>
        <v>0</v>
      </c>
      <c r="I38" s="190">
        <f>IF(($C$5*'Vic Apr 2018'!AK32/'Vic Apr 2018'!AI32&gt;'Vic Apr 2018'!M32),($C$5*'Vic Apr 2018'!AK32/'Vic Apr 2018'!AI32-'Vic Apr 2018'!M32)*'Vic Apr 2018'!S32/100*'Vic Apr 2018'!AI32,0)</f>
        <v>0</v>
      </c>
      <c r="J38" s="190">
        <f>IF($C$5*'Vic Apr 2018'!AL32/'Vic Apr 2018'!AJ32&gt;='Vic Apr 2018'!J32,('Vic Apr 2018'!J32*'Vic Apr 2018'!U32/100)*'Vic Apr 2018'!AJ32,($C$5*'Vic Apr 2018'!AL32/'Vic Apr 2018'!AJ32*'Vic Apr 2018'!U32/100)*'Vic Apr 2018'!AJ32)</f>
        <v>1033.23</v>
      </c>
      <c r="K38" s="190">
        <f>IF($C$5*'Vic Apr 2018'!AL32/'Vic Apr 2018'!AJ32&lt;'Vic Apr 2018'!J32,0,IF($C$5*'Vic Apr 2018'!AL32/'Vic Apr 2018'!AJ32&lt;='Vic Apr 2018'!K32,($C$5*'Vic Apr 2018'!AL32/'Vic Apr 2018'!AJ32-'Vic Apr 2018'!J32)*('Vic Apr 2018'!V32/100)*'Vic Apr 2018'!AJ32,('Vic Apr 2018'!K32-'Vic Apr 2018'!J32)*('Vic Apr 2018'!V32/100)*'Vic Apr 2018'!AJ32))</f>
        <v>0</v>
      </c>
      <c r="L38" s="190">
        <f>IF($C$5*'Vic Apr 2018'!AL32/'Vic Apr 2018'!AJ32&lt;'Vic Apr 2018'!K32,0,IF($C$5*'Vic Apr 2018'!AL32/'Vic Apr 2018'!AJ32&lt;='Vic Apr 2018'!L32,($C$5*'Vic Apr 2018'!AL32/'Vic Apr 2018'!AJ32-'Vic Apr 2018'!K32)*('Vic Apr 2018'!W32/100)*'Vic Apr 2018'!AJ32,('Vic Apr 2018'!L32-'Vic Apr 2018'!K32)*('Vic Apr 2018'!W32/100)*'Vic Apr 2018'!AJ32))</f>
        <v>0</v>
      </c>
      <c r="M38" s="190">
        <f>IF($C$5*'Vic Apr 2018'!AL32/'Vic Apr 2018'!AJ32&lt;'Vic Apr 2018'!L32,0,IF($C$5*'Vic Apr 2018'!AL32/'Vic Apr 2018'!AJ32&lt;='Vic Apr 2018'!M32,($C$5*'Vic Apr 2018'!AL32/'Vic Apr 2018'!AJ32-'Vic Apr 2018'!L32)*('Vic Apr 2018'!X32/100)*'Vic Apr 2018'!AJ32,('Vic Apr 2018'!M32-'Vic Apr 2018'!L32)*('Vic Apr 2018'!X32/100)*'Vic Apr 2018'!AJ32))</f>
        <v>0</v>
      </c>
      <c r="N38" s="190">
        <f>IF(($C$5*'Vic Apr 2018'!AL32/'Vic Apr 2018'!AJ32&gt;'Vic Apr 2018'!M32),($C$5*'Vic Apr 2018'!AL32/'Vic Apr 2018'!AJ32-'Vic Apr 2018'!M32)*'Vic Apr 2018'!Y32/100*'Vic Apr 2018'!AJ32,0)</f>
        <v>0</v>
      </c>
      <c r="O38" s="193">
        <f t="shared" si="0"/>
        <v>1939.29</v>
      </c>
      <c r="P38" s="194">
        <f>'Vic Apr 2018'!AM32</f>
        <v>0</v>
      </c>
      <c r="Q38" s="194">
        <f>'Vic Apr 2018'!AN32</f>
        <v>15</v>
      </c>
      <c r="R38" s="194">
        <f>'Vic Apr 2018'!AO32</f>
        <v>0</v>
      </c>
      <c r="S38" s="194">
        <f>'Vic Apr 2018'!AP32</f>
        <v>0</v>
      </c>
      <c r="T38" s="193">
        <f>(O38-(O38-D38)*Q38/100)</f>
        <v>1699.3139999999999</v>
      </c>
      <c r="U38" s="193">
        <f t="shared" si="5"/>
        <v>1699.3139999999999</v>
      </c>
      <c r="V38" s="193">
        <f t="shared" si="1"/>
        <v>1869.2454</v>
      </c>
      <c r="W38" s="193">
        <f t="shared" si="1"/>
        <v>1869.2454</v>
      </c>
      <c r="X38" s="195">
        <f>'Vic Apr 2018'!AW32</f>
        <v>12</v>
      </c>
      <c r="Y38" s="196" t="str">
        <f>'Vic Apr 2018'!AX32</f>
        <v>y</v>
      </c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</row>
    <row r="39" spans="1:140" s="189" customFormat="1" ht="17" customHeight="1" thickTop="1" thickBot="1">
      <c r="A39" s="540"/>
      <c r="B39" s="213" t="str">
        <f>'Vic Apr 2018'!F33</f>
        <v>Simply Energy</v>
      </c>
      <c r="C39" s="213" t="str">
        <f>'Vic Apr 2018'!G33</f>
        <v>Business Save</v>
      </c>
      <c r="D39" s="115">
        <f>365*'Vic Apr 2018'!H33/100</f>
        <v>341.96850000000001</v>
      </c>
      <c r="E39" s="113">
        <f>IF($C$5*'Vic Apr 2018'!AK33/'Vic Apr 2018'!AI33&gt;='Vic Apr 2018'!J33,('Vic Apr 2018'!J33*'Vic Apr 2018'!O33/100)*'Vic Apr 2018'!AI33,($C$5*'Vic Apr 2018'!AK33/'Vic Apr 2018'!AI33*'Vic Apr 2018'!O33/100)*'Vic Apr 2018'!AI33)</f>
        <v>290.76740000000001</v>
      </c>
      <c r="F39" s="114">
        <f>IF($C$5*'Vic Apr 2018'!AK33/'Vic Apr 2018'!AI33&lt;'Vic Apr 2018'!J33,0,IF($C$5*'Vic Apr 2018'!AK33/'Vic Apr 2018'!AI33&lt;='Vic Apr 2018'!K33,($C$5*'Vic Apr 2018'!AK33/'Vic Apr 2018'!AI33-'Vic Apr 2018'!J33)*('Vic Apr 2018'!P33/100)*'Vic Apr 2018'!AI33,('Vic Apr 2018'!K33-'Vic Apr 2018'!J33)*('Vic Apr 2018'!P33/100)*'Vic Apr 2018'!AI33))</f>
        <v>285.90100000000001</v>
      </c>
      <c r="G39" s="115">
        <f>IF($C$5*'Vic Apr 2018'!AK33/'Vic Apr 2018'!AI33&lt;'Vic Apr 2018'!K33,0,IF($C$5*'Vic Apr 2018'!AK33/'Vic Apr 2018'!AI33&lt;='Vic Apr 2018'!L33,($C$5*'Vic Apr 2018'!AK33/'Vic Apr 2018'!AI33-'Vic Apr 2018'!K33)*('Vic Apr 2018'!Q33/100)*'Vic Apr 2018'!AI33,('Vic Apr 2018'!L33-'Vic Apr 2018'!K33)*('Vic Apr 2018'!Q33/100)*'Vic Apr 2018'!AI33))</f>
        <v>120.5732</v>
      </c>
      <c r="H39" s="113">
        <f>IF($C$5*'Vic Apr 2018'!AK33/'Vic Apr 2018'!AI33&lt;'Vic Apr 2018'!L33,0,IF($C$5*'Vic Apr 2018'!AK33/'Vic Apr 2018'!AI33&lt;='Vic Apr 2018'!M33,($C$5*'Vic Apr 2018'!AK33/'Vic Apr 2018'!AI33-'Vic Apr 2018'!L33)*('Vic Apr 2018'!R33/100)*'Vic Apr 2018'!AI33,('Vic Apr 2018'!M33-'Vic Apr 2018'!L33)*('Vic Apr 2018'!R33/100)*'Vic Apr 2018'!AI33))</f>
        <v>0</v>
      </c>
      <c r="I39" s="115">
        <f>IF(($C$5*'Vic Apr 2018'!AK33/'Vic Apr 2018'!AI33&gt;'Vic Apr 2018'!M33),($C$5*'Vic Apr 2018'!AK33/'Vic Apr 2018'!AI33-'Vic Apr 2018'!M33)*'Vic Apr 2018'!S33/100*'Vic Apr 2018'!AI33,0)</f>
        <v>0</v>
      </c>
      <c r="J39" s="115">
        <f>IF($C$5*'Vic Apr 2018'!AL33/'Vic Apr 2018'!AJ33&gt;='Vic Apr 2018'!J33,('Vic Apr 2018'!J33*'Vic Apr 2018'!U33/100)*'Vic Apr 2018'!AJ33,($C$5*'Vic Apr 2018'!AL33/'Vic Apr 2018'!AJ33*'Vic Apr 2018'!U33/100)*'Vic Apr 2018'!AJ33)</f>
        <v>576.66840000000002</v>
      </c>
      <c r="K39" s="115">
        <f>IF($C$5*'Vic Apr 2018'!AL33/'Vic Apr 2018'!AJ33&lt;'Vic Apr 2018'!J33,0,IF($C$5*'Vic Apr 2018'!AL33/'Vic Apr 2018'!AJ33&lt;='Vic Apr 2018'!K33,($C$5*'Vic Apr 2018'!AL33/'Vic Apr 2018'!AJ33-'Vic Apr 2018'!J33)*('Vic Apr 2018'!V33/100)*'Vic Apr 2018'!AJ33,('Vic Apr 2018'!K33-'Vic Apr 2018'!J33)*('Vic Apr 2018'!V33/100)*'Vic Apr 2018'!AJ33))</f>
        <v>554.28296</v>
      </c>
      <c r="L39" s="115">
        <f>IF($C$5*'Vic Apr 2018'!AL33/'Vic Apr 2018'!AJ33&lt;'Vic Apr 2018'!K33,0,IF($C$5*'Vic Apr 2018'!AL33/'Vic Apr 2018'!AJ33&lt;='Vic Apr 2018'!L33,($C$5*'Vic Apr 2018'!AL33/'Vic Apr 2018'!AJ33-'Vic Apr 2018'!K33)*('Vic Apr 2018'!W33/100)*'Vic Apr 2018'!AJ33,('Vic Apr 2018'!L33-'Vic Apr 2018'!K33)*('Vic Apr 2018'!W33/100)*'Vic Apr 2018'!AJ33))</f>
        <v>403.11040000000008</v>
      </c>
      <c r="M39" s="115">
        <f>IF($C$5*'Vic Apr 2018'!AL33/'Vic Apr 2018'!AJ33&lt;'Vic Apr 2018'!L33,0,IF($C$5*'Vic Apr 2018'!AL33/'Vic Apr 2018'!AJ33&lt;='Vic Apr 2018'!M33,($C$5*'Vic Apr 2018'!AL33/'Vic Apr 2018'!AJ33-'Vic Apr 2018'!L33)*('Vic Apr 2018'!X33/100)*'Vic Apr 2018'!AJ33,('Vic Apr 2018'!M33-'Vic Apr 2018'!L33)*('Vic Apr 2018'!X33/100)*'Vic Apr 2018'!AJ33))</f>
        <v>0</v>
      </c>
      <c r="N39" s="115">
        <f>IF(($C$5*'Vic Apr 2018'!AL33/'Vic Apr 2018'!AJ33&gt;'Vic Apr 2018'!M33),($C$5*'Vic Apr 2018'!AL33/'Vic Apr 2018'!AJ33-'Vic Apr 2018'!M33)*'Vic Apr 2018'!Y33/100*'Vic Apr 2018'!AJ33,0)</f>
        <v>0</v>
      </c>
      <c r="O39" s="214">
        <f t="shared" si="0"/>
        <v>2573.2718600000003</v>
      </c>
      <c r="P39" s="215">
        <f>'Vic Apr 2018'!AM33</f>
        <v>0</v>
      </c>
      <c r="Q39" s="215">
        <f>'Vic Apr 2018'!AN33</f>
        <v>30</v>
      </c>
      <c r="R39" s="215">
        <f>'Vic Apr 2018'!AO33</f>
        <v>0</v>
      </c>
      <c r="S39" s="215">
        <f>'Vic Apr 2018'!AP33</f>
        <v>0</v>
      </c>
      <c r="T39" s="214">
        <f>(O39-(O39-D39)*Q39/100)</f>
        <v>1903.8808520000002</v>
      </c>
      <c r="U39" s="214">
        <f t="shared" si="5"/>
        <v>1903.8808520000002</v>
      </c>
      <c r="V39" s="214">
        <f t="shared" si="1"/>
        <v>2094.2689372000004</v>
      </c>
      <c r="W39" s="214">
        <f t="shared" si="1"/>
        <v>2094.2689372000004</v>
      </c>
      <c r="X39" s="216">
        <f>'Vic Apr 2018'!AW33</f>
        <v>0</v>
      </c>
      <c r="Y39" s="217" t="str">
        <f>'Vic Apr 2018'!AX33</f>
        <v>n</v>
      </c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88"/>
      <c r="DX39" s="188"/>
      <c r="DY39" s="188"/>
      <c r="DZ39" s="188"/>
      <c r="EA39" s="188"/>
      <c r="EB39" s="188"/>
      <c r="EC39" s="188"/>
      <c r="ED39" s="188"/>
      <c r="EE39" s="188"/>
      <c r="EF39" s="188"/>
      <c r="EG39" s="188"/>
      <c r="EH39" s="188"/>
      <c r="EI39" s="188"/>
      <c r="EJ39" s="188"/>
    </row>
    <row r="40" spans="1:140" ht="17" customHeight="1" thickTop="1">
      <c r="A40" s="538" t="str">
        <f>'Vic Apr 2018'!D34</f>
        <v>Ausnet West</v>
      </c>
      <c r="B40" s="116" t="str">
        <f>'Vic Apr 2018'!F34</f>
        <v>AGL</v>
      </c>
      <c r="C40" s="116" t="str">
        <f>'Vic Apr 2018'!G34</f>
        <v>Business Savers</v>
      </c>
      <c r="D40" s="190">
        <f>365*'Vic Apr 2018'!H34/100</f>
        <v>357.7</v>
      </c>
      <c r="E40" s="191">
        <f>IF($C$5*'Vic Apr 2018'!AK34/'Vic Apr 2018'!AI34&gt;='Vic Apr 2018'!J34,('Vic Apr 2018'!J34*'Vic Apr 2018'!O34/100)*'Vic Apr 2018'!AI34,($C$5*'Vic Apr 2018'!AK34/'Vic Apr 2018'!AI34*'Vic Apr 2018'!O34/100)*'Vic Apr 2018'!AI34)</f>
        <v>264.00000000000006</v>
      </c>
      <c r="F40" s="192">
        <f>IF($C$5*'Vic Apr 2018'!AK34/'Vic Apr 2018'!AI34&lt;'Vic Apr 2018'!J34,0,IF($C$5*'Vic Apr 2018'!AK34/'Vic Apr 2018'!AI34&lt;='Vic Apr 2018'!K34,($C$5*'Vic Apr 2018'!AK34/'Vic Apr 2018'!AI34-'Vic Apr 2018'!J34)*('Vic Apr 2018'!P34/100)*'Vic Apr 2018'!AI34,('Vic Apr 2018'!K34-'Vic Apr 2018'!J34)*('Vic Apr 2018'!P34/100)*'Vic Apr 2018'!AI34))</f>
        <v>249.6</v>
      </c>
      <c r="G40" s="190">
        <f>IF($C$5*'Vic Apr 2018'!AK34/'Vic Apr 2018'!AI34&lt;'Vic Apr 2018'!K34,0,IF($C$5*'Vic Apr 2018'!AK34/'Vic Apr 2018'!AI34&lt;='Vic Apr 2018'!L34,($C$5*'Vic Apr 2018'!AK34/'Vic Apr 2018'!AI34-'Vic Apr 2018'!K34)*('Vic Apr 2018'!Q34/100)*'Vic Apr 2018'!AI34,('Vic Apr 2018'!L34-'Vic Apr 2018'!K34)*('Vic Apr 2018'!Q34/100)*'Vic Apr 2018'!AI34))</f>
        <v>183.80099999999999</v>
      </c>
      <c r="H40" s="191">
        <f>IF($C$5*'Vic Apr 2018'!AK34/'Vic Apr 2018'!AI34&lt;'Vic Apr 2018'!L34,0,IF($C$5*'Vic Apr 2018'!AK34/'Vic Apr 2018'!AI34&lt;='Vic Apr 2018'!M34,($C$5*'Vic Apr 2018'!AK34/'Vic Apr 2018'!AI34-'Vic Apr 2018'!L34)*('Vic Apr 2018'!R34/100)*'Vic Apr 2018'!AI34,('Vic Apr 2018'!M34-'Vic Apr 2018'!L34)*('Vic Apr 2018'!R34/100)*'Vic Apr 2018'!AI34))</f>
        <v>0</v>
      </c>
      <c r="I40" s="190">
        <f>IF(($C$5*'Vic Apr 2018'!AK34/'Vic Apr 2018'!AI34&gt;'Vic Apr 2018'!M34),($C$5*'Vic Apr 2018'!AK34/'Vic Apr 2018'!AI34-'Vic Apr 2018'!M34)*'Vic Apr 2018'!S34/100*'Vic Apr 2018'!AI34,0)</f>
        <v>0</v>
      </c>
      <c r="J40" s="190">
        <f>IF($C$5*'Vic Apr 2018'!AL34/'Vic Apr 2018'!AJ34&gt;='Vic Apr 2018'!J34,('Vic Apr 2018'!J34*'Vic Apr 2018'!U34/100)*'Vic Apr 2018'!AJ34,($C$5*'Vic Apr 2018'!AL34/'Vic Apr 2018'!AJ34*'Vic Apr 2018'!U34/100)*'Vic Apr 2018'!AJ34)</f>
        <v>511.2</v>
      </c>
      <c r="K40" s="190">
        <f>IF($C$5*'Vic Apr 2018'!AL34/'Vic Apr 2018'!AJ34&lt;'Vic Apr 2018'!J34,0,IF($C$5*'Vic Apr 2018'!AL34/'Vic Apr 2018'!AJ34&lt;='Vic Apr 2018'!K34,($C$5*'Vic Apr 2018'!AL34/'Vic Apr 2018'!AJ34-'Vic Apr 2018'!J34)*('Vic Apr 2018'!V34/100)*'Vic Apr 2018'!AJ34,('Vic Apr 2018'!K34-'Vic Apr 2018'!J34)*('Vic Apr 2018'!V34/100)*'Vic Apr 2018'!AJ34))</f>
        <v>494.40000000000003</v>
      </c>
      <c r="L40" s="190">
        <f>IF($C$5*'Vic Apr 2018'!AL34/'Vic Apr 2018'!AJ34&lt;'Vic Apr 2018'!K34,0,IF($C$5*'Vic Apr 2018'!AL34/'Vic Apr 2018'!AJ34&lt;='Vic Apr 2018'!L34,($C$5*'Vic Apr 2018'!AL34/'Vic Apr 2018'!AJ34-'Vic Apr 2018'!K34)*('Vic Apr 2018'!W34/100)*'Vic Apr 2018'!AJ34,('Vic Apr 2018'!L34-'Vic Apr 2018'!K34)*('Vic Apr 2018'!W34/100)*'Vic Apr 2018'!AJ34))</f>
        <v>354.53999999999996</v>
      </c>
      <c r="M40" s="190">
        <f>IF($C$5*'Vic Apr 2018'!AL34/'Vic Apr 2018'!AJ34&lt;'Vic Apr 2018'!L34,0,IF($C$5*'Vic Apr 2018'!AL34/'Vic Apr 2018'!AJ34&lt;='Vic Apr 2018'!M34,($C$5*'Vic Apr 2018'!AL34/'Vic Apr 2018'!AJ34-'Vic Apr 2018'!L34)*('Vic Apr 2018'!X34/100)*'Vic Apr 2018'!AJ34,('Vic Apr 2018'!M34-'Vic Apr 2018'!L34)*('Vic Apr 2018'!X34/100)*'Vic Apr 2018'!AJ34))</f>
        <v>0</v>
      </c>
      <c r="N40" s="190">
        <f>IF(($C$5*'Vic Apr 2018'!AL34/'Vic Apr 2018'!AJ34&gt;'Vic Apr 2018'!M34),($C$5*'Vic Apr 2018'!AL34/'Vic Apr 2018'!AJ34-'Vic Apr 2018'!M34)*'Vic Apr 2018'!Y34/100*'Vic Apr 2018'!AJ34,0)</f>
        <v>0</v>
      </c>
      <c r="O40" s="193">
        <f t="shared" si="0"/>
        <v>2415.241</v>
      </c>
      <c r="P40" s="194">
        <f>'Vic Apr 2018'!AM34</f>
        <v>0</v>
      </c>
      <c r="Q40" s="194">
        <f>'Vic Apr 2018'!AN34</f>
        <v>15</v>
      </c>
      <c r="R40" s="194">
        <f>'Vic Apr 2018'!AO34</f>
        <v>0</v>
      </c>
      <c r="S40" s="194">
        <f>'Vic Apr 2018'!AP34</f>
        <v>0</v>
      </c>
      <c r="T40" s="193">
        <f>(O40-(O40-D40)*Q40/100)</f>
        <v>2106.6098499999998</v>
      </c>
      <c r="U40" s="193">
        <f t="shared" si="5"/>
        <v>2106.6098499999998</v>
      </c>
      <c r="V40" s="193">
        <f t="shared" si="1"/>
        <v>2317.2708349999998</v>
      </c>
      <c r="W40" s="193">
        <f t="shared" si="1"/>
        <v>2317.2708349999998</v>
      </c>
      <c r="X40" s="195">
        <f>'Vic Apr 2018'!AW34</f>
        <v>0</v>
      </c>
      <c r="Y40" s="196" t="str">
        <f>'Vic Apr 2018'!AX34</f>
        <v>n</v>
      </c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5"/>
      <c r="DM40" s="185"/>
      <c r="DN40" s="185"/>
      <c r="DO40" s="185"/>
      <c r="DP40" s="185"/>
      <c r="DQ40" s="185"/>
      <c r="DR40" s="185"/>
      <c r="DS40" s="185"/>
      <c r="DT40" s="185"/>
      <c r="DU40" s="185"/>
      <c r="DV40" s="185"/>
      <c r="DW40" s="185"/>
      <c r="DX40" s="185"/>
      <c r="DY40" s="185"/>
      <c r="DZ40" s="185"/>
      <c r="EA40" s="185"/>
      <c r="EB40" s="185"/>
      <c r="EC40" s="185"/>
      <c r="ED40" s="185"/>
      <c r="EE40" s="185"/>
      <c r="EF40" s="185"/>
      <c r="EG40" s="185"/>
      <c r="EH40" s="185"/>
      <c r="EI40" s="185"/>
      <c r="EJ40" s="185"/>
    </row>
    <row r="41" spans="1:140" ht="17" customHeight="1">
      <c r="A41" s="539"/>
      <c r="B41" s="116" t="str">
        <f>'Vic Apr 2018'!F35</f>
        <v>Click Energy</v>
      </c>
      <c r="C41" s="116" t="str">
        <f>'Vic Apr 2018'!G35</f>
        <v>Business Prime Gas</v>
      </c>
      <c r="D41" s="190">
        <f>365*'Vic Apr 2018'!H35/100</f>
        <v>390.98800000000006</v>
      </c>
      <c r="E41" s="191">
        <f>IF($C$5*'Vic Apr 2018'!AK35/'Vic Apr 2018'!AI35&gt;='Vic Apr 2018'!J35,('Vic Apr 2018'!J35*'Vic Apr 2018'!O35/100)*'Vic Apr 2018'!AI35,($C$5*'Vic Apr 2018'!AK35/'Vic Apr 2018'!AI35*'Vic Apr 2018'!O35/100)*'Vic Apr 2018'!AI35)</f>
        <v>275.76</v>
      </c>
      <c r="F41" s="192">
        <f>IF($C$5*'Vic Apr 2018'!AK35/'Vic Apr 2018'!AI35&lt;'Vic Apr 2018'!J35,0,IF($C$5*'Vic Apr 2018'!AK35/'Vic Apr 2018'!AI35&lt;='Vic Apr 2018'!K35,($C$5*'Vic Apr 2018'!AK35/'Vic Apr 2018'!AI35-'Vic Apr 2018'!J35)*('Vic Apr 2018'!P35/100)*'Vic Apr 2018'!AI35,('Vic Apr 2018'!K35-'Vic Apr 2018'!J35)*('Vic Apr 2018'!P35/100)*'Vic Apr 2018'!AI35))</f>
        <v>269.52</v>
      </c>
      <c r="G41" s="190">
        <f>IF($C$5*'Vic Apr 2018'!AK35/'Vic Apr 2018'!AI35&lt;'Vic Apr 2018'!K35,0,IF($C$5*'Vic Apr 2018'!AK35/'Vic Apr 2018'!AI35&lt;='Vic Apr 2018'!L35,($C$5*'Vic Apr 2018'!AK35/'Vic Apr 2018'!AI35-'Vic Apr 2018'!K35)*('Vic Apr 2018'!Q35/100)*'Vic Apr 2018'!AI35,('Vic Apr 2018'!L35-'Vic Apr 2018'!K35)*('Vic Apr 2018'!Q35/100)*'Vic Apr 2018'!AI35))</f>
        <v>199.84859999999998</v>
      </c>
      <c r="H41" s="191">
        <f>IF($C$5*'Vic Apr 2018'!AK35/'Vic Apr 2018'!AI35&lt;'Vic Apr 2018'!L35,0,IF($C$5*'Vic Apr 2018'!AK35/'Vic Apr 2018'!AI35&lt;='Vic Apr 2018'!M35,($C$5*'Vic Apr 2018'!AK35/'Vic Apr 2018'!AI35-'Vic Apr 2018'!L35)*('Vic Apr 2018'!R35/100)*'Vic Apr 2018'!AI35,('Vic Apr 2018'!M35-'Vic Apr 2018'!L35)*('Vic Apr 2018'!R35/100)*'Vic Apr 2018'!AI35))</f>
        <v>0</v>
      </c>
      <c r="I41" s="190">
        <f>IF(($C$5*'Vic Apr 2018'!AK35/'Vic Apr 2018'!AI35&gt;'Vic Apr 2018'!M35),($C$5*'Vic Apr 2018'!AK35/'Vic Apr 2018'!AI35-'Vic Apr 2018'!M35)*'Vic Apr 2018'!S35/100*'Vic Apr 2018'!AI35,0)</f>
        <v>0</v>
      </c>
      <c r="J41" s="190">
        <f>IF($C$5*'Vic Apr 2018'!AL35/'Vic Apr 2018'!AJ35&gt;='Vic Apr 2018'!J35,('Vic Apr 2018'!J35*'Vic Apr 2018'!U35/100)*'Vic Apr 2018'!AJ35,($C$5*'Vic Apr 2018'!AL35/'Vic Apr 2018'!AJ35*'Vic Apr 2018'!U35/100)*'Vic Apr 2018'!AJ35)</f>
        <v>514.08000000000004</v>
      </c>
      <c r="K41" s="190">
        <f>IF($C$5*'Vic Apr 2018'!AL35/'Vic Apr 2018'!AJ35&lt;'Vic Apr 2018'!J35,0,IF($C$5*'Vic Apr 2018'!AL35/'Vic Apr 2018'!AJ35&lt;='Vic Apr 2018'!K35,($C$5*'Vic Apr 2018'!AL35/'Vic Apr 2018'!AJ35-'Vic Apr 2018'!J35)*('Vic Apr 2018'!V35/100)*'Vic Apr 2018'!AJ35,('Vic Apr 2018'!K35-'Vic Apr 2018'!J35)*('Vic Apr 2018'!V35/100)*'Vic Apr 2018'!AJ35))</f>
        <v>501.59999999999997</v>
      </c>
      <c r="L41" s="190">
        <f>IF($C$5*'Vic Apr 2018'!AL35/'Vic Apr 2018'!AJ35&lt;'Vic Apr 2018'!K35,0,IF($C$5*'Vic Apr 2018'!AL35/'Vic Apr 2018'!AJ35&lt;='Vic Apr 2018'!L35,($C$5*'Vic Apr 2018'!AL35/'Vic Apr 2018'!AJ35-'Vic Apr 2018'!K35)*('Vic Apr 2018'!W35/100)*'Vic Apr 2018'!AJ35,('Vic Apr 2018'!L35-'Vic Apr 2018'!K35)*('Vic Apr 2018'!W35/100)*'Vic Apr 2018'!AJ35))</f>
        <v>380.29079999999999</v>
      </c>
      <c r="M41" s="190">
        <f>IF($C$5*'Vic Apr 2018'!AL35/'Vic Apr 2018'!AJ35&lt;'Vic Apr 2018'!L35,0,IF($C$5*'Vic Apr 2018'!AL35/'Vic Apr 2018'!AJ35&lt;='Vic Apr 2018'!M35,($C$5*'Vic Apr 2018'!AL35/'Vic Apr 2018'!AJ35-'Vic Apr 2018'!L35)*('Vic Apr 2018'!X35/100)*'Vic Apr 2018'!AJ35,('Vic Apr 2018'!M35-'Vic Apr 2018'!L35)*('Vic Apr 2018'!X35/100)*'Vic Apr 2018'!AJ35))</f>
        <v>0</v>
      </c>
      <c r="N41" s="190">
        <f>IF(($C$5*'Vic Apr 2018'!AL35/'Vic Apr 2018'!AJ35&gt;'Vic Apr 2018'!M35),($C$5*'Vic Apr 2018'!AL35/'Vic Apr 2018'!AJ35-'Vic Apr 2018'!M35)*'Vic Apr 2018'!Y35/100*'Vic Apr 2018'!AJ35,0)</f>
        <v>0</v>
      </c>
      <c r="O41" s="193">
        <f t="shared" si="0"/>
        <v>2532.0874000000003</v>
      </c>
      <c r="P41" s="194">
        <f>'Vic Apr 2018'!AM35</f>
        <v>0</v>
      </c>
      <c r="Q41" s="194">
        <f>'Vic Apr 2018'!AN35</f>
        <v>0</v>
      </c>
      <c r="R41" s="194">
        <f>'Vic Apr 2018'!AO35</f>
        <v>10</v>
      </c>
      <c r="S41" s="194">
        <f>'Vic Apr 2018'!AP35</f>
        <v>0</v>
      </c>
      <c r="T41" s="193">
        <f>O41</f>
        <v>2532.0874000000003</v>
      </c>
      <c r="U41" s="193">
        <f>T41-(T41*R41/100)</f>
        <v>2278.8786600000003</v>
      </c>
      <c r="V41" s="193">
        <f t="shared" si="1"/>
        <v>2785.2961400000004</v>
      </c>
      <c r="W41" s="193">
        <f t="shared" si="1"/>
        <v>2506.7665260000003</v>
      </c>
      <c r="X41" s="195">
        <f>'Vic Apr 2018'!AW35</f>
        <v>0</v>
      </c>
      <c r="Y41" s="196" t="str">
        <f>'Vic Apr 2018'!AX35</f>
        <v>n</v>
      </c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5"/>
      <c r="DM41" s="185"/>
      <c r="DN41" s="185"/>
      <c r="DO41" s="185"/>
      <c r="DP41" s="185"/>
      <c r="DQ41" s="185"/>
      <c r="DR41" s="185"/>
      <c r="DS41" s="185"/>
      <c r="DT41" s="185"/>
      <c r="DU41" s="185"/>
      <c r="DV41" s="185"/>
      <c r="DW41" s="185"/>
      <c r="DX41" s="185"/>
      <c r="DY41" s="185"/>
      <c r="DZ41" s="185"/>
      <c r="EA41" s="185"/>
      <c r="EB41" s="185"/>
      <c r="EC41" s="185"/>
      <c r="ED41" s="185"/>
      <c r="EE41" s="185"/>
      <c r="EF41" s="185"/>
      <c r="EG41" s="185"/>
      <c r="EH41" s="185"/>
      <c r="EI41" s="185"/>
      <c r="EJ41" s="185"/>
    </row>
    <row r="42" spans="1:140" ht="17" customHeight="1">
      <c r="A42" s="539"/>
      <c r="B42" s="116" t="str">
        <f>'Vic Apr 2018'!F36</f>
        <v>Covau</v>
      </c>
      <c r="C42" s="116" t="str">
        <f>'Vic Apr 2018'!G36</f>
        <v>Market offer</v>
      </c>
      <c r="D42" s="190">
        <f>365*'Vic Apr 2018'!H36/100</f>
        <v>328.5</v>
      </c>
      <c r="E42" s="191">
        <f>IF($C$5*'Vic Apr 2018'!AK36/'Vic Apr 2018'!AI36&gt;='Vic Apr 2018'!J36,('Vic Apr 2018'!J36*'Vic Apr 2018'!O36/100)*'Vic Apr 2018'!AI36,($C$5*'Vic Apr 2018'!AK36/'Vic Apr 2018'!AI36*'Vic Apr 2018'!O36/100)*'Vic Apr 2018'!AI36)</f>
        <v>396.00000000000011</v>
      </c>
      <c r="F42" s="192">
        <f>IF($C$5*'Vic Apr 2018'!AK36/'Vic Apr 2018'!AI36&lt;'Vic Apr 2018'!J36,0,IF($C$5*'Vic Apr 2018'!AK36/'Vic Apr 2018'!AI36&lt;='Vic Apr 2018'!K36,($C$5*'Vic Apr 2018'!AK36/'Vic Apr 2018'!AI36-'Vic Apr 2018'!J36)*('Vic Apr 2018'!P36/100)*'Vic Apr 2018'!AI36,('Vic Apr 2018'!K36-'Vic Apr 2018'!J36)*('Vic Apr 2018'!P36/100)*'Vic Apr 2018'!AI36))</f>
        <v>385.20000000000005</v>
      </c>
      <c r="G42" s="190">
        <f>IF($C$5*'Vic Apr 2018'!AK36/'Vic Apr 2018'!AI36&lt;'Vic Apr 2018'!K36,0,IF($C$5*'Vic Apr 2018'!AK36/'Vic Apr 2018'!AI36&lt;='Vic Apr 2018'!L36,($C$5*'Vic Apr 2018'!AK36/'Vic Apr 2018'!AI36-'Vic Apr 2018'!K36)*('Vic Apr 2018'!Q36/100)*'Vic Apr 2018'!AI36,('Vic Apr 2018'!L36-'Vic Apr 2018'!K36)*('Vic Apr 2018'!Q36/100)*'Vic Apr 2018'!AI36))</f>
        <v>282.80000000000007</v>
      </c>
      <c r="H42" s="191">
        <f>IF($C$5*'Vic Apr 2018'!AK36/'Vic Apr 2018'!AI36&lt;'Vic Apr 2018'!L36,0,IF($C$5*'Vic Apr 2018'!AK36/'Vic Apr 2018'!AI36&lt;='Vic Apr 2018'!M36,($C$5*'Vic Apr 2018'!AK36/'Vic Apr 2018'!AI36-'Vic Apr 2018'!L36)*('Vic Apr 2018'!R36/100)*'Vic Apr 2018'!AI36,('Vic Apr 2018'!M36-'Vic Apr 2018'!L36)*('Vic Apr 2018'!R36/100)*'Vic Apr 2018'!AI36))</f>
        <v>0</v>
      </c>
      <c r="I42" s="190">
        <f>IF(($C$5*'Vic Apr 2018'!AK36/'Vic Apr 2018'!AI36&gt;'Vic Apr 2018'!M36),($C$5*'Vic Apr 2018'!AK36/'Vic Apr 2018'!AI36-'Vic Apr 2018'!M36)*'Vic Apr 2018'!S36/100*'Vic Apr 2018'!AI36,0)</f>
        <v>0</v>
      </c>
      <c r="J42" s="190">
        <f>IF($C$5*'Vic Apr 2018'!AL36/'Vic Apr 2018'!AJ36&gt;='Vic Apr 2018'!J36,('Vic Apr 2018'!J36*'Vic Apr 2018'!U36/100)*'Vic Apr 2018'!AJ36,($C$5*'Vic Apr 2018'!AL36/'Vic Apr 2018'!AJ36*'Vic Apr 2018'!U36/100)*'Vic Apr 2018'!AJ36)</f>
        <v>396.00000000000011</v>
      </c>
      <c r="K42" s="190">
        <f>IF($C$5*'Vic Apr 2018'!AL36/'Vic Apr 2018'!AJ36&lt;'Vic Apr 2018'!J36,0,IF($C$5*'Vic Apr 2018'!AL36/'Vic Apr 2018'!AJ36&lt;='Vic Apr 2018'!K36,($C$5*'Vic Apr 2018'!AL36/'Vic Apr 2018'!AJ36-'Vic Apr 2018'!J36)*('Vic Apr 2018'!V36/100)*'Vic Apr 2018'!AJ36,('Vic Apr 2018'!K36-'Vic Apr 2018'!J36)*('Vic Apr 2018'!V36/100)*'Vic Apr 2018'!AJ36))</f>
        <v>368.99999999999994</v>
      </c>
      <c r="L42" s="190">
        <f>IF($C$5*'Vic Apr 2018'!AL36/'Vic Apr 2018'!AJ36&lt;'Vic Apr 2018'!K36,0,IF($C$5*'Vic Apr 2018'!AL36/'Vic Apr 2018'!AJ36&lt;='Vic Apr 2018'!L36,($C$5*'Vic Apr 2018'!AL36/'Vic Apr 2018'!AJ36-'Vic Apr 2018'!K36)*('Vic Apr 2018'!W36/100)*'Vic Apr 2018'!AJ36,('Vic Apr 2018'!L36-'Vic Apr 2018'!K36)*('Vic Apr 2018'!W36/100)*'Vic Apr 2018'!AJ36))</f>
        <v>266.00000000000006</v>
      </c>
      <c r="M42" s="190">
        <f>IF($C$5*'Vic Apr 2018'!AL36/'Vic Apr 2018'!AJ36&lt;'Vic Apr 2018'!L36,0,IF($C$5*'Vic Apr 2018'!AL36/'Vic Apr 2018'!AJ36&lt;='Vic Apr 2018'!M36,($C$5*'Vic Apr 2018'!AL36/'Vic Apr 2018'!AJ36-'Vic Apr 2018'!L36)*('Vic Apr 2018'!X36/100)*'Vic Apr 2018'!AJ36,('Vic Apr 2018'!M36-'Vic Apr 2018'!L36)*('Vic Apr 2018'!X36/100)*'Vic Apr 2018'!AJ36))</f>
        <v>0</v>
      </c>
      <c r="N42" s="190">
        <f>IF(($C$5*'Vic Apr 2018'!AL36/'Vic Apr 2018'!AJ36&gt;'Vic Apr 2018'!M36),($C$5*'Vic Apr 2018'!AL36/'Vic Apr 2018'!AJ36-'Vic Apr 2018'!M36)*'Vic Apr 2018'!Y36/100*'Vic Apr 2018'!AJ36,0)</f>
        <v>0</v>
      </c>
      <c r="O42" s="193">
        <f t="shared" si="0"/>
        <v>2423.5000000000005</v>
      </c>
      <c r="P42" s="194">
        <f>'Vic Apr 2018'!AM36</f>
        <v>0</v>
      </c>
      <c r="Q42" s="194">
        <f>'Vic Apr 2018'!AN36</f>
        <v>0</v>
      </c>
      <c r="R42" s="194">
        <f>'Vic Apr 2018'!AO36</f>
        <v>0</v>
      </c>
      <c r="S42" s="194">
        <f>'Vic Apr 2018'!AP36</f>
        <v>20</v>
      </c>
      <c r="T42" s="193">
        <f>O42</f>
        <v>2423.5000000000005</v>
      </c>
      <c r="U42" s="193">
        <f>(T42-(T42-D42)*S42/100)</f>
        <v>2004.5000000000005</v>
      </c>
      <c r="V42" s="193">
        <f t="shared" si="1"/>
        <v>2665.8500000000008</v>
      </c>
      <c r="W42" s="193">
        <f t="shared" si="1"/>
        <v>2204.9500000000007</v>
      </c>
      <c r="X42" s="195">
        <f>'Vic Apr 2018'!AW36</f>
        <v>0</v>
      </c>
      <c r="Y42" s="196" t="str">
        <f>'Vic Apr 2018'!AX36</f>
        <v>n</v>
      </c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5"/>
      <c r="DM42" s="185"/>
      <c r="DN42" s="185"/>
      <c r="DO42" s="185"/>
      <c r="DP42" s="185"/>
      <c r="DQ42" s="185"/>
      <c r="DR42" s="185"/>
      <c r="DS42" s="185"/>
      <c r="DT42" s="185"/>
      <c r="DU42" s="185"/>
      <c r="DV42" s="185"/>
      <c r="DW42" s="185"/>
      <c r="DX42" s="185"/>
      <c r="DY42" s="185"/>
      <c r="DZ42" s="185"/>
      <c r="EA42" s="185"/>
      <c r="EB42" s="185"/>
      <c r="EC42" s="185"/>
      <c r="ED42" s="185"/>
      <c r="EE42" s="185"/>
      <c r="EF42" s="185"/>
      <c r="EG42" s="185"/>
      <c r="EH42" s="185"/>
      <c r="EI42" s="185"/>
      <c r="EJ42" s="185"/>
    </row>
    <row r="43" spans="1:140" ht="17" customHeight="1">
      <c r="A43" s="539"/>
      <c r="B43" s="116" t="str">
        <f>'Vic Apr 2018'!F37</f>
        <v>EnergyAustralia</v>
      </c>
      <c r="C43" s="116" t="str">
        <f>'Vic Apr 2018'!G37</f>
        <v>Everyday Saver Business</v>
      </c>
      <c r="D43" s="190">
        <f>365*'Vic Apr 2018'!H37/100</f>
        <v>419.75</v>
      </c>
      <c r="E43" s="191">
        <f>IF($C$5*'Vic Apr 2018'!AK37/'Vic Apr 2018'!AI37&gt;='Vic Apr 2018'!J37,('Vic Apr 2018'!J37*'Vic Apr 2018'!O37/100)*'Vic Apr 2018'!AI37,($C$5*'Vic Apr 2018'!AK37/'Vic Apr 2018'!AI37*'Vic Apr 2018'!O37/100)*'Vic Apr 2018'!AI37)</f>
        <v>283.2</v>
      </c>
      <c r="F43" s="192">
        <f>IF($C$5*'Vic Apr 2018'!AK37/'Vic Apr 2018'!AI37&lt;'Vic Apr 2018'!J37,0,IF($C$5*'Vic Apr 2018'!AK37/'Vic Apr 2018'!AI37&lt;='Vic Apr 2018'!K37,($C$5*'Vic Apr 2018'!AK37/'Vic Apr 2018'!AI37-'Vic Apr 2018'!J37)*('Vic Apr 2018'!P37/100)*'Vic Apr 2018'!AI37,('Vic Apr 2018'!K37-'Vic Apr 2018'!J37)*('Vic Apr 2018'!P37/100)*'Vic Apr 2018'!AI37))</f>
        <v>268.8</v>
      </c>
      <c r="G43" s="190">
        <f>IF($C$5*'Vic Apr 2018'!AK37/'Vic Apr 2018'!AI37&lt;'Vic Apr 2018'!K37,0,IF($C$5*'Vic Apr 2018'!AK37/'Vic Apr 2018'!AI37&lt;='Vic Apr 2018'!L37,($C$5*'Vic Apr 2018'!AK37/'Vic Apr 2018'!AI37-'Vic Apr 2018'!K37)*('Vic Apr 2018'!Q37/100)*'Vic Apr 2018'!AI37,('Vic Apr 2018'!L37-'Vic Apr 2018'!K37)*('Vic Apr 2018'!Q37/100)*'Vic Apr 2018'!AI37))</f>
        <v>182.86799999999999</v>
      </c>
      <c r="H43" s="191">
        <f>IF($C$5*'Vic Apr 2018'!AK37/'Vic Apr 2018'!AI37&lt;'Vic Apr 2018'!L37,0,IF($C$5*'Vic Apr 2018'!AK37/'Vic Apr 2018'!AI37&lt;='Vic Apr 2018'!M37,($C$5*'Vic Apr 2018'!AK37/'Vic Apr 2018'!AI37-'Vic Apr 2018'!L37)*('Vic Apr 2018'!R37/100)*'Vic Apr 2018'!AI37,('Vic Apr 2018'!M37-'Vic Apr 2018'!L37)*('Vic Apr 2018'!R37/100)*'Vic Apr 2018'!AI37))</f>
        <v>0</v>
      </c>
      <c r="I43" s="190">
        <f>IF(($C$5*'Vic Apr 2018'!AK37/'Vic Apr 2018'!AI37&gt;'Vic Apr 2018'!M37),($C$5*'Vic Apr 2018'!AK37/'Vic Apr 2018'!AI37-'Vic Apr 2018'!M37)*'Vic Apr 2018'!S37/100*'Vic Apr 2018'!AI37,0)</f>
        <v>0</v>
      </c>
      <c r="J43" s="190">
        <f>IF($C$5*'Vic Apr 2018'!AL37/'Vic Apr 2018'!AJ37&gt;='Vic Apr 2018'!J37,('Vic Apr 2018'!J37*'Vic Apr 2018'!U37/100)*'Vic Apr 2018'!AJ37,($C$5*'Vic Apr 2018'!AL37/'Vic Apr 2018'!AJ37*'Vic Apr 2018'!U37/100)*'Vic Apr 2018'!AJ37)</f>
        <v>468</v>
      </c>
      <c r="K43" s="190">
        <f>IF($C$5*'Vic Apr 2018'!AL37/'Vic Apr 2018'!AJ37&lt;'Vic Apr 2018'!J37,0,IF($C$5*'Vic Apr 2018'!AL37/'Vic Apr 2018'!AJ37&lt;='Vic Apr 2018'!K37,($C$5*'Vic Apr 2018'!AL37/'Vic Apr 2018'!AJ37-'Vic Apr 2018'!J37)*('Vic Apr 2018'!V37/100)*'Vic Apr 2018'!AJ37,('Vic Apr 2018'!K37-'Vic Apr 2018'!J37)*('Vic Apr 2018'!V37/100)*'Vic Apr 2018'!AJ37))</f>
        <v>453.6</v>
      </c>
      <c r="L43" s="190">
        <f>IF($C$5*'Vic Apr 2018'!AL37/'Vic Apr 2018'!AJ37&lt;'Vic Apr 2018'!K37,0,IF($C$5*'Vic Apr 2018'!AL37/'Vic Apr 2018'!AJ37&lt;='Vic Apr 2018'!L37,($C$5*'Vic Apr 2018'!AL37/'Vic Apr 2018'!AJ37-'Vic Apr 2018'!K37)*('Vic Apr 2018'!W37/100)*'Vic Apr 2018'!AJ37,('Vic Apr 2018'!L37-'Vic Apr 2018'!K37)*('Vic Apr 2018'!W37/100)*'Vic Apr 2018'!AJ37))</f>
        <v>328.416</v>
      </c>
      <c r="M43" s="190">
        <f>IF($C$5*'Vic Apr 2018'!AL37/'Vic Apr 2018'!AJ37&lt;'Vic Apr 2018'!L37,0,IF($C$5*'Vic Apr 2018'!AL37/'Vic Apr 2018'!AJ37&lt;='Vic Apr 2018'!M37,($C$5*'Vic Apr 2018'!AL37/'Vic Apr 2018'!AJ37-'Vic Apr 2018'!L37)*('Vic Apr 2018'!X37/100)*'Vic Apr 2018'!AJ37,('Vic Apr 2018'!M37-'Vic Apr 2018'!L37)*('Vic Apr 2018'!X37/100)*'Vic Apr 2018'!AJ37))</f>
        <v>0</v>
      </c>
      <c r="N43" s="190">
        <f>IF(($C$5*'Vic Apr 2018'!AL37/'Vic Apr 2018'!AJ37&gt;'Vic Apr 2018'!M37),($C$5*'Vic Apr 2018'!AL37/'Vic Apr 2018'!AJ37-'Vic Apr 2018'!M37)*'Vic Apr 2018'!Y37/100*'Vic Apr 2018'!AJ37,0)</f>
        <v>0</v>
      </c>
      <c r="O43" s="193">
        <f t="shared" si="0"/>
        <v>2404.634</v>
      </c>
      <c r="P43" s="194">
        <f>'Vic Apr 2018'!AM37</f>
        <v>0</v>
      </c>
      <c r="Q43" s="194">
        <f>'Vic Apr 2018'!AN37</f>
        <v>20</v>
      </c>
      <c r="R43" s="194">
        <f>'Vic Apr 2018'!AO37</f>
        <v>0</v>
      </c>
      <c r="S43" s="194">
        <f>'Vic Apr 2018'!AP37</f>
        <v>0</v>
      </c>
      <c r="T43" s="193">
        <f>(O43-(O43-D43)*Q43/100)</f>
        <v>2007.6572000000001</v>
      </c>
      <c r="U43" s="193">
        <f t="shared" ref="U43:U48" si="6">T43</f>
        <v>2007.6572000000001</v>
      </c>
      <c r="V43" s="193">
        <f t="shared" si="1"/>
        <v>2208.4229200000004</v>
      </c>
      <c r="W43" s="193">
        <f t="shared" si="1"/>
        <v>2208.4229200000004</v>
      </c>
      <c r="X43" s="195">
        <f>'Vic Apr 2018'!AW37</f>
        <v>24</v>
      </c>
      <c r="Y43" s="196" t="str">
        <f>'Vic Apr 2018'!AX37</f>
        <v>y</v>
      </c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5"/>
      <c r="DM43" s="185"/>
      <c r="DN43" s="185"/>
      <c r="DO43" s="185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</row>
    <row r="44" spans="1:140" ht="17" customHeight="1">
      <c r="A44" s="539"/>
      <c r="B44" s="116" t="str">
        <f>'Vic Apr 2018'!F38</f>
        <v>Lumo Energy</v>
      </c>
      <c r="C44" s="116" t="str">
        <f>'Vic Apr 2018'!G38</f>
        <v>Business Premium</v>
      </c>
      <c r="D44" s="190">
        <f>365*'Vic Apr 2018'!H38/100</f>
        <v>299.66499999999996</v>
      </c>
      <c r="E44" s="191">
        <f>IF($C$5*'Vic Apr 2018'!AK38/'Vic Apr 2018'!AI38&gt;='Vic Apr 2018'!J38,('Vic Apr 2018'!J38*'Vic Apr 2018'!O38/100)*'Vic Apr 2018'!AI38,($C$5*'Vic Apr 2018'!AK38/'Vic Apr 2018'!AI38*'Vic Apr 2018'!O38/100)*'Vic Apr 2018'!AI38)</f>
        <v>181.27340000000001</v>
      </c>
      <c r="F44" s="192">
        <f>IF($C$5*'Vic Apr 2018'!AK38/'Vic Apr 2018'!AI38&lt;'Vic Apr 2018'!J38,0,IF($C$5*'Vic Apr 2018'!AK38/'Vic Apr 2018'!AI38&lt;='Vic Apr 2018'!K38,($C$5*'Vic Apr 2018'!AK38/'Vic Apr 2018'!AI38-'Vic Apr 2018'!J38)*('Vic Apr 2018'!P38/100)*'Vic Apr 2018'!AI38,('Vic Apr 2018'!K38-'Vic Apr 2018'!J38)*('Vic Apr 2018'!P38/100)*'Vic Apr 2018'!AI38))</f>
        <v>175.19039999999998</v>
      </c>
      <c r="G44" s="190">
        <f>IF($C$5*'Vic Apr 2018'!AK38/'Vic Apr 2018'!AI38&lt;'Vic Apr 2018'!K38,0,IF($C$5*'Vic Apr 2018'!AK38/'Vic Apr 2018'!AI38&lt;='Vic Apr 2018'!L38,($C$5*'Vic Apr 2018'!AK38/'Vic Apr 2018'!AI38-'Vic Apr 2018'!K38)*('Vic Apr 2018'!Q38/100)*'Vic Apr 2018'!AI38,('Vic Apr 2018'!L38-'Vic Apr 2018'!K38)*('Vic Apr 2018'!Q38/100)*'Vic Apr 2018'!AI38))</f>
        <v>120.5732</v>
      </c>
      <c r="H44" s="191">
        <f>IF($C$5*'Vic Apr 2018'!AK38/'Vic Apr 2018'!AI38&lt;'Vic Apr 2018'!L38,0,IF($C$5*'Vic Apr 2018'!AK38/'Vic Apr 2018'!AI38&lt;='Vic Apr 2018'!M38,($C$5*'Vic Apr 2018'!AK38/'Vic Apr 2018'!AI38-'Vic Apr 2018'!L38)*('Vic Apr 2018'!R38/100)*'Vic Apr 2018'!AI38,('Vic Apr 2018'!M38-'Vic Apr 2018'!L38)*('Vic Apr 2018'!R38/100)*'Vic Apr 2018'!AI38))</f>
        <v>0</v>
      </c>
      <c r="I44" s="190">
        <f>IF(($C$5*'Vic Apr 2018'!AK38/'Vic Apr 2018'!AI38&gt;'Vic Apr 2018'!M38),($C$5*'Vic Apr 2018'!AK38/'Vic Apr 2018'!AI38-'Vic Apr 2018'!M38)*'Vic Apr 2018'!S38/100*'Vic Apr 2018'!AI38,0)</f>
        <v>0</v>
      </c>
      <c r="J44" s="190">
        <f>IF($C$5*'Vic Apr 2018'!AL38/'Vic Apr 2018'!AJ38&gt;='Vic Apr 2018'!J38,('Vic Apr 2018'!J38*'Vic Apr 2018'!U38/100)*'Vic Apr 2018'!AJ38,($C$5*'Vic Apr 2018'!AL38/'Vic Apr 2018'!AJ38*'Vic Apr 2018'!U38/100)*'Vic Apr 2018'!AJ38)</f>
        <v>323.61560000000003</v>
      </c>
      <c r="K44" s="190">
        <f>IF($C$5*'Vic Apr 2018'!AL38/'Vic Apr 2018'!AJ38&lt;'Vic Apr 2018'!J38,0,IF($C$5*'Vic Apr 2018'!AL38/'Vic Apr 2018'!AJ38&lt;='Vic Apr 2018'!K38,($C$5*'Vic Apr 2018'!AL38/'Vic Apr 2018'!AJ38-'Vic Apr 2018'!J38)*('Vic Apr 2018'!V38/100)*'Vic Apr 2018'!AJ38,('Vic Apr 2018'!K38-'Vic Apr 2018'!J38)*('Vic Apr 2018'!V38/100)*'Vic Apr 2018'!AJ38))</f>
        <v>318.74920000000003</v>
      </c>
      <c r="L44" s="190">
        <f>IF($C$5*'Vic Apr 2018'!AL38/'Vic Apr 2018'!AJ38&lt;'Vic Apr 2018'!K38,0,IF($C$5*'Vic Apr 2018'!AL38/'Vic Apr 2018'!AJ38&lt;='Vic Apr 2018'!L38,($C$5*'Vic Apr 2018'!AL38/'Vic Apr 2018'!AJ38-'Vic Apr 2018'!K38)*('Vic Apr 2018'!W38/100)*'Vic Apr 2018'!AJ38,('Vic Apr 2018'!L38-'Vic Apr 2018'!K38)*('Vic Apr 2018'!W38/100)*'Vic Apr 2018'!AJ38))</f>
        <v>228.54919999999998</v>
      </c>
      <c r="M44" s="190">
        <f>IF($C$5*'Vic Apr 2018'!AL38/'Vic Apr 2018'!AJ38&lt;'Vic Apr 2018'!L38,0,IF($C$5*'Vic Apr 2018'!AL38/'Vic Apr 2018'!AJ38&lt;='Vic Apr 2018'!M38,($C$5*'Vic Apr 2018'!AL38/'Vic Apr 2018'!AJ38-'Vic Apr 2018'!L38)*('Vic Apr 2018'!X38/100)*'Vic Apr 2018'!AJ38,('Vic Apr 2018'!M38-'Vic Apr 2018'!L38)*('Vic Apr 2018'!X38/100)*'Vic Apr 2018'!AJ38))</f>
        <v>0</v>
      </c>
      <c r="N44" s="190">
        <f>IF(($C$5*'Vic Apr 2018'!AL38/'Vic Apr 2018'!AJ38&gt;'Vic Apr 2018'!M38),($C$5*'Vic Apr 2018'!AL38/'Vic Apr 2018'!AJ38-'Vic Apr 2018'!M38)*'Vic Apr 2018'!Y38/100*'Vic Apr 2018'!AJ38,0)</f>
        <v>0</v>
      </c>
      <c r="O44" s="193">
        <f>SUM(D44:N44)</f>
        <v>1647.616</v>
      </c>
      <c r="P44" s="194">
        <f>'Vic Apr 2018'!AM38</f>
        <v>0</v>
      </c>
      <c r="Q44" s="194">
        <f>'Vic Apr 2018'!AN38</f>
        <v>0</v>
      </c>
      <c r="R44" s="194">
        <f>'Vic Apr 2018'!AO38</f>
        <v>0</v>
      </c>
      <c r="S44" s="194">
        <f>'Vic Apr 2018'!AP38</f>
        <v>0</v>
      </c>
      <c r="T44" s="193">
        <f>O44</f>
        <v>1647.616</v>
      </c>
      <c r="U44" s="193">
        <f t="shared" si="6"/>
        <v>1647.616</v>
      </c>
      <c r="V44" s="193">
        <f t="shared" si="1"/>
        <v>1812.3776</v>
      </c>
      <c r="W44" s="193">
        <f t="shared" si="1"/>
        <v>1812.3776</v>
      </c>
      <c r="X44" s="195">
        <f>'Vic Apr 2018'!AW38</f>
        <v>36</v>
      </c>
      <c r="Y44" s="196" t="str">
        <f>'Vic Apr 2018'!AX38</f>
        <v>n</v>
      </c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5"/>
      <c r="DM44" s="185"/>
      <c r="DN44" s="185"/>
      <c r="DO44" s="185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185"/>
      <c r="EE44" s="185"/>
      <c r="EF44" s="185"/>
      <c r="EG44" s="185"/>
      <c r="EH44" s="185"/>
      <c r="EI44" s="185"/>
      <c r="EJ44" s="185"/>
    </row>
    <row r="45" spans="1:140" ht="17" customHeight="1">
      <c r="A45" s="539"/>
      <c r="B45" s="116" t="str">
        <f>'Vic Apr 2018'!F39</f>
        <v>Momentum Energy</v>
      </c>
      <c r="C45" s="116" t="str">
        <f>'Vic Apr 2018'!G39</f>
        <v>Market offer</v>
      </c>
      <c r="D45" s="190">
        <f>365*'Vic Apr 2018'!H39/100</f>
        <v>356.16699999999997</v>
      </c>
      <c r="E45" s="191">
        <f>IF($C$5*'Vic Apr 2018'!AK39/'Vic Apr 2018'!AI39&gt;='Vic Apr 2018'!J39,('Vic Apr 2018'!J39*'Vic Apr 2018'!O39/100)*'Vic Apr 2018'!AI39,($C$5*'Vic Apr 2018'!AK39/'Vic Apr 2018'!AI39*'Vic Apr 2018'!O39/100)*'Vic Apr 2018'!AI39)</f>
        <v>176.4</v>
      </c>
      <c r="F45" s="192">
        <f>IF($C$5*'Vic Apr 2018'!AK39/'Vic Apr 2018'!AI39&lt;'Vic Apr 2018'!J39,0,IF($C$5*'Vic Apr 2018'!AK39/'Vic Apr 2018'!AI39&lt;='Vic Apr 2018'!K39,($C$5*'Vic Apr 2018'!AK39/'Vic Apr 2018'!AI39-'Vic Apr 2018'!J39)*('Vic Apr 2018'!P39/100)*'Vic Apr 2018'!AI39,('Vic Apr 2018'!K39-'Vic Apr 2018'!J39)*('Vic Apr 2018'!P39/100)*'Vic Apr 2018'!AI39))</f>
        <v>172.79999999999998</v>
      </c>
      <c r="G45" s="190">
        <f>IF($C$5*'Vic Apr 2018'!AK39/'Vic Apr 2018'!AI39&lt;'Vic Apr 2018'!K39,0,IF($C$5*'Vic Apr 2018'!AK39/'Vic Apr 2018'!AI39&lt;='Vic Apr 2018'!L39,($C$5*'Vic Apr 2018'!AK39/'Vic Apr 2018'!AI39-'Vic Apr 2018'!K39)*('Vic Apr 2018'!Q39/100)*'Vic Apr 2018'!AI39,('Vic Apr 2018'!L39-'Vic Apr 2018'!K39)*('Vic Apr 2018'!Q39/100)*'Vic Apr 2018'!AI39))</f>
        <v>128.75399999999999</v>
      </c>
      <c r="H45" s="191">
        <f>IF($C$5*'Vic Apr 2018'!AK39/'Vic Apr 2018'!AI39&lt;'Vic Apr 2018'!L39,0,IF($C$5*'Vic Apr 2018'!AK39/'Vic Apr 2018'!AI39&lt;='Vic Apr 2018'!M39,($C$5*'Vic Apr 2018'!AK39/'Vic Apr 2018'!AI39-'Vic Apr 2018'!L39)*('Vic Apr 2018'!R39/100)*'Vic Apr 2018'!AI39,('Vic Apr 2018'!M39-'Vic Apr 2018'!L39)*('Vic Apr 2018'!R39/100)*'Vic Apr 2018'!AI39))</f>
        <v>0</v>
      </c>
      <c r="I45" s="190">
        <f>IF(($C$5*'Vic Apr 2018'!AK39/'Vic Apr 2018'!AI39&gt;'Vic Apr 2018'!M39),($C$5*'Vic Apr 2018'!AK39/'Vic Apr 2018'!AI39-'Vic Apr 2018'!M39)*'Vic Apr 2018'!S39/100*'Vic Apr 2018'!AI39,0)</f>
        <v>0</v>
      </c>
      <c r="J45" s="190">
        <f>IF($C$5*'Vic Apr 2018'!AL39/'Vic Apr 2018'!AJ39&gt;='Vic Apr 2018'!J39,('Vic Apr 2018'!J39*'Vic Apr 2018'!U39/100)*'Vic Apr 2018'!AJ39,($C$5*'Vic Apr 2018'!AL39/'Vic Apr 2018'!AJ39*'Vic Apr 2018'!U39/100)*'Vic Apr 2018'!AJ39)</f>
        <v>316.8</v>
      </c>
      <c r="K45" s="190">
        <f>IF($C$5*'Vic Apr 2018'!AL39/'Vic Apr 2018'!AJ39&lt;'Vic Apr 2018'!J39,0,IF($C$5*'Vic Apr 2018'!AL39/'Vic Apr 2018'!AJ39&lt;='Vic Apr 2018'!K39,($C$5*'Vic Apr 2018'!AL39/'Vic Apr 2018'!AJ39-'Vic Apr 2018'!J39)*('Vic Apr 2018'!V39/100)*'Vic Apr 2018'!AJ39,('Vic Apr 2018'!K39-'Vic Apr 2018'!J39)*('Vic Apr 2018'!V39/100)*'Vic Apr 2018'!AJ39))</f>
        <v>314.40000000000003</v>
      </c>
      <c r="L45" s="190">
        <f>IF($C$5*'Vic Apr 2018'!AL39/'Vic Apr 2018'!AJ39&lt;'Vic Apr 2018'!K39,0,IF($C$5*'Vic Apr 2018'!AL39/'Vic Apr 2018'!AJ39&lt;='Vic Apr 2018'!L39,($C$5*'Vic Apr 2018'!AL39/'Vic Apr 2018'!AJ39-'Vic Apr 2018'!K39)*('Vic Apr 2018'!W39/100)*'Vic Apr 2018'!AJ39,('Vic Apr 2018'!L39-'Vic Apr 2018'!K39)*('Vic Apr 2018'!W39/100)*'Vic Apr 2018'!AJ39))</f>
        <v>238.84800000000001</v>
      </c>
      <c r="M45" s="190">
        <f>IF($C$5*'Vic Apr 2018'!AL39/'Vic Apr 2018'!AJ39&lt;'Vic Apr 2018'!L39,0,IF($C$5*'Vic Apr 2018'!AL39/'Vic Apr 2018'!AJ39&lt;='Vic Apr 2018'!M39,($C$5*'Vic Apr 2018'!AL39/'Vic Apr 2018'!AJ39-'Vic Apr 2018'!L39)*('Vic Apr 2018'!X39/100)*'Vic Apr 2018'!AJ39,('Vic Apr 2018'!M39-'Vic Apr 2018'!L39)*('Vic Apr 2018'!X39/100)*'Vic Apr 2018'!AJ39))</f>
        <v>0</v>
      </c>
      <c r="N45" s="190">
        <f>IF(($C$5*'Vic Apr 2018'!AL39/'Vic Apr 2018'!AJ39&gt;'Vic Apr 2018'!M39),($C$5*'Vic Apr 2018'!AL39/'Vic Apr 2018'!AJ39-'Vic Apr 2018'!M39)*'Vic Apr 2018'!Y39/100*'Vic Apr 2018'!AJ39,0)</f>
        <v>0</v>
      </c>
      <c r="O45" s="193">
        <f t="shared" si="0"/>
        <v>1704.1690000000001</v>
      </c>
      <c r="P45" s="194">
        <f>'Vic Apr 2018'!AM39</f>
        <v>0</v>
      </c>
      <c r="Q45" s="194">
        <f>'Vic Apr 2018'!AN39</f>
        <v>0</v>
      </c>
      <c r="R45" s="194">
        <f>'Vic Apr 2018'!AO39</f>
        <v>0</v>
      </c>
      <c r="S45" s="194">
        <f>'Vic Apr 2018'!AP39</f>
        <v>0</v>
      </c>
      <c r="T45" s="193">
        <f>O45</f>
        <v>1704.1690000000001</v>
      </c>
      <c r="U45" s="193">
        <f t="shared" si="6"/>
        <v>1704.1690000000001</v>
      </c>
      <c r="V45" s="193">
        <f t="shared" si="1"/>
        <v>1874.5859000000003</v>
      </c>
      <c r="W45" s="193">
        <f t="shared" si="1"/>
        <v>1874.5859000000003</v>
      </c>
      <c r="X45" s="195">
        <f>'Vic Apr 2018'!AW39</f>
        <v>0</v>
      </c>
      <c r="Y45" s="196" t="str">
        <f>'Vic Apr 2018'!AX39</f>
        <v>n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5"/>
      <c r="DM45" s="185"/>
      <c r="DN45" s="185"/>
      <c r="DO45" s="185"/>
      <c r="DP45" s="185"/>
      <c r="DQ45" s="185"/>
      <c r="DR45" s="185"/>
      <c r="DS45" s="185"/>
      <c r="DT45" s="185"/>
      <c r="DU45" s="185"/>
      <c r="DV45" s="185"/>
      <c r="DW45" s="185"/>
      <c r="DX45" s="185"/>
      <c r="DY45" s="185"/>
      <c r="DZ45" s="185"/>
      <c r="EA45" s="185"/>
      <c r="EB45" s="185"/>
      <c r="EC45" s="185"/>
      <c r="ED45" s="185"/>
      <c r="EE45" s="185"/>
      <c r="EF45" s="185"/>
      <c r="EG45" s="185"/>
      <c r="EH45" s="185"/>
      <c r="EI45" s="185"/>
      <c r="EJ45" s="185"/>
    </row>
    <row r="46" spans="1:140" s="189" customFormat="1" ht="17" customHeight="1">
      <c r="A46" s="539"/>
      <c r="B46" s="116" t="str">
        <f>'Vic Apr 2018'!F40</f>
        <v>Origin Energy</v>
      </c>
      <c r="C46" s="116" t="str">
        <f>'Vic Apr 2018'!G40</f>
        <v>Business Saver</v>
      </c>
      <c r="D46" s="190">
        <f>365*'Vic Apr 2018'!H40/100</f>
        <v>335.8</v>
      </c>
      <c r="E46" s="191">
        <f>IF($C$5*'Vic Apr 2018'!AK40/'Vic Apr 2018'!AI40&gt;='Vic Apr 2018'!J40,('Vic Apr 2018'!J40*'Vic Apr 2018'!O40/100)*'Vic Apr 2018'!AI40,($C$5*'Vic Apr 2018'!AK40/'Vic Apr 2018'!AI40*'Vic Apr 2018'!O40/100)*'Vic Apr 2018'!AI40)</f>
        <v>599.94000000000005</v>
      </c>
      <c r="F46" s="192">
        <f>IF($C$5*'Vic Apr 2018'!AK40/'Vic Apr 2018'!AI40&lt;'Vic Apr 2018'!J40,0,IF($C$5*'Vic Apr 2018'!AK40/'Vic Apr 2018'!AI40&lt;='Vic Apr 2018'!K40,($C$5*'Vic Apr 2018'!AK40/'Vic Apr 2018'!AI40-'Vic Apr 2018'!J40)*('Vic Apr 2018'!P40/100)*'Vic Apr 2018'!AI40,('Vic Apr 2018'!K40-'Vic Apr 2018'!J40)*('Vic Apr 2018'!P40/100)*'Vic Apr 2018'!AI40))</f>
        <v>0</v>
      </c>
      <c r="G46" s="190">
        <f>IF($C$5*'Vic Apr 2018'!AK40/'Vic Apr 2018'!AI40&lt;'Vic Apr 2018'!K40,0,IF($C$5*'Vic Apr 2018'!AK40/'Vic Apr 2018'!AI40&lt;='Vic Apr 2018'!L40,($C$5*'Vic Apr 2018'!AK40/'Vic Apr 2018'!AI40-'Vic Apr 2018'!K40)*('Vic Apr 2018'!Q40/100)*'Vic Apr 2018'!AI40,('Vic Apr 2018'!L40-'Vic Apr 2018'!K40)*('Vic Apr 2018'!Q40/100)*'Vic Apr 2018'!AI40))</f>
        <v>0</v>
      </c>
      <c r="H46" s="191">
        <f>IF($C$5*'Vic Apr 2018'!AK40/'Vic Apr 2018'!AI40&lt;'Vic Apr 2018'!L40,0,IF($C$5*'Vic Apr 2018'!AK40/'Vic Apr 2018'!AI40&lt;='Vic Apr 2018'!M40,($C$5*'Vic Apr 2018'!AK40/'Vic Apr 2018'!AI40-'Vic Apr 2018'!L40)*('Vic Apr 2018'!R40/100)*'Vic Apr 2018'!AI40,('Vic Apr 2018'!M40-'Vic Apr 2018'!L40)*('Vic Apr 2018'!R40/100)*'Vic Apr 2018'!AI40))</f>
        <v>0</v>
      </c>
      <c r="I46" s="190">
        <f>IF(($C$5*'Vic Apr 2018'!AK40/'Vic Apr 2018'!AI40&gt;'Vic Apr 2018'!M40),($C$5*'Vic Apr 2018'!AK40/'Vic Apr 2018'!AI40-'Vic Apr 2018'!M40)*'Vic Apr 2018'!S40/100*'Vic Apr 2018'!AI40,0)</f>
        <v>0</v>
      </c>
      <c r="J46" s="190">
        <f>IF($C$5*'Vic Apr 2018'!AL40/'Vic Apr 2018'!AJ40&gt;='Vic Apr 2018'!J40,('Vic Apr 2018'!J40*'Vic Apr 2018'!U40/100)*'Vic Apr 2018'!AJ40,($C$5*'Vic Apr 2018'!AL40/'Vic Apr 2018'!AJ40*'Vic Apr 2018'!U40/100)*'Vic Apr 2018'!AJ40)</f>
        <v>1099.8900000000001</v>
      </c>
      <c r="K46" s="190">
        <f>IF($C$5*'Vic Apr 2018'!AL40/'Vic Apr 2018'!AJ40&lt;'Vic Apr 2018'!J40,0,IF($C$5*'Vic Apr 2018'!AL40/'Vic Apr 2018'!AJ40&lt;='Vic Apr 2018'!K40,($C$5*'Vic Apr 2018'!AL40/'Vic Apr 2018'!AJ40-'Vic Apr 2018'!J40)*('Vic Apr 2018'!V40/100)*'Vic Apr 2018'!AJ40,('Vic Apr 2018'!K40-'Vic Apr 2018'!J40)*('Vic Apr 2018'!V40/100)*'Vic Apr 2018'!AJ40))</f>
        <v>0</v>
      </c>
      <c r="L46" s="190">
        <f>IF($C$5*'Vic Apr 2018'!AL40/'Vic Apr 2018'!AJ40&lt;'Vic Apr 2018'!K40,0,IF($C$5*'Vic Apr 2018'!AL40/'Vic Apr 2018'!AJ40&lt;='Vic Apr 2018'!L40,($C$5*'Vic Apr 2018'!AL40/'Vic Apr 2018'!AJ40-'Vic Apr 2018'!K40)*('Vic Apr 2018'!W40/100)*'Vic Apr 2018'!AJ40,('Vic Apr 2018'!L40-'Vic Apr 2018'!K40)*('Vic Apr 2018'!W40/100)*'Vic Apr 2018'!AJ40))</f>
        <v>0</v>
      </c>
      <c r="M46" s="190">
        <f>IF($C$5*'Vic Apr 2018'!AL40/'Vic Apr 2018'!AJ40&lt;'Vic Apr 2018'!L40,0,IF($C$5*'Vic Apr 2018'!AL40/'Vic Apr 2018'!AJ40&lt;='Vic Apr 2018'!M40,($C$5*'Vic Apr 2018'!AL40/'Vic Apr 2018'!AJ40-'Vic Apr 2018'!L40)*('Vic Apr 2018'!X40/100)*'Vic Apr 2018'!AJ40,('Vic Apr 2018'!M40-'Vic Apr 2018'!L40)*('Vic Apr 2018'!X40/100)*'Vic Apr 2018'!AJ40))</f>
        <v>0</v>
      </c>
      <c r="N46" s="190">
        <f>IF(($C$5*'Vic Apr 2018'!AL40/'Vic Apr 2018'!AJ40&gt;'Vic Apr 2018'!M40),($C$5*'Vic Apr 2018'!AL40/'Vic Apr 2018'!AJ40-'Vic Apr 2018'!M40)*'Vic Apr 2018'!Y40/100*'Vic Apr 2018'!AJ40,0)</f>
        <v>0</v>
      </c>
      <c r="O46" s="193">
        <f t="shared" si="0"/>
        <v>2035.63</v>
      </c>
      <c r="P46" s="194">
        <f>'Vic Apr 2018'!AM40</f>
        <v>0</v>
      </c>
      <c r="Q46" s="194">
        <f>'Vic Apr 2018'!AN40</f>
        <v>15</v>
      </c>
      <c r="R46" s="194">
        <f>'Vic Apr 2018'!AO40</f>
        <v>0</v>
      </c>
      <c r="S46" s="194">
        <f>'Vic Apr 2018'!AP40</f>
        <v>0</v>
      </c>
      <c r="T46" s="193">
        <f>(O46-(O46-D46)*Q46/100)</f>
        <v>1780.6555000000001</v>
      </c>
      <c r="U46" s="193">
        <f t="shared" si="6"/>
        <v>1780.6555000000001</v>
      </c>
      <c r="V46" s="193">
        <f t="shared" si="1"/>
        <v>1958.7210500000003</v>
      </c>
      <c r="W46" s="193">
        <f t="shared" si="1"/>
        <v>1958.7210500000003</v>
      </c>
      <c r="X46" s="195">
        <f>'Vic Apr 2018'!AW40</f>
        <v>12</v>
      </c>
      <c r="Y46" s="196" t="str">
        <f>'Vic Apr 2018'!AX40</f>
        <v>y</v>
      </c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88"/>
      <c r="DX46" s="188"/>
      <c r="DY46" s="188"/>
      <c r="DZ46" s="188"/>
      <c r="EA46" s="188"/>
      <c r="EB46" s="188"/>
      <c r="EC46" s="188"/>
      <c r="ED46" s="188"/>
      <c r="EE46" s="188"/>
      <c r="EF46" s="188"/>
      <c r="EG46" s="188"/>
      <c r="EH46" s="188"/>
      <c r="EI46" s="188"/>
      <c r="EJ46" s="188"/>
    </row>
    <row r="47" spans="1:140" s="189" customFormat="1" ht="17" customHeight="1" thickBot="1">
      <c r="A47" s="540"/>
      <c r="B47" s="213" t="str">
        <f>'Vic Apr 2018'!F41</f>
        <v>Simply Energy</v>
      </c>
      <c r="C47" s="213" t="str">
        <f>'Vic Apr 2018'!G41</f>
        <v>Business Save</v>
      </c>
      <c r="D47" s="115">
        <f>365*'Vic Apr 2018'!H41/100</f>
        <v>232.43200000000002</v>
      </c>
      <c r="E47" s="113">
        <f>IF($C$5*'Vic Apr 2018'!AK41/'Vic Apr 2018'!AI41&gt;='Vic Apr 2018'!J41,('Vic Apr 2018'!J41*'Vic Apr 2018'!O41/100)*'Vic Apr 2018'!AI41,($C$5*'Vic Apr 2018'!AK41/'Vic Apr 2018'!AI41*'Vic Apr 2018'!O41/100)*'Vic Apr 2018'!AI41)</f>
        <v>336.9982</v>
      </c>
      <c r="F47" s="114">
        <f>IF($C$5*'Vic Apr 2018'!AK41/'Vic Apr 2018'!AI41&lt;'Vic Apr 2018'!J41,0,IF($C$5*'Vic Apr 2018'!AK41/'Vic Apr 2018'!AI41&lt;='Vic Apr 2018'!K41,($C$5*'Vic Apr 2018'!AK41/'Vic Apr 2018'!AI41-'Vic Apr 2018'!J41)*('Vic Apr 2018'!P41/100)*'Vic Apr 2018'!AI41,('Vic Apr 2018'!K41-'Vic Apr 2018'!J41)*('Vic Apr 2018'!P41/100)*'Vic Apr 2018'!AI41))</f>
        <v>326.04880000000003</v>
      </c>
      <c r="G47" s="115">
        <f>IF($C$5*'Vic Apr 2018'!AK41/'Vic Apr 2018'!AI41&lt;'Vic Apr 2018'!K41,0,IF($C$5*'Vic Apr 2018'!AK41/'Vic Apr 2018'!AI41&lt;='Vic Apr 2018'!L41,($C$5*'Vic Apr 2018'!AK41/'Vic Apr 2018'!AI41-'Vic Apr 2018'!K41)*('Vic Apr 2018'!Q41/100)*'Vic Apr 2018'!AI41,('Vic Apr 2018'!L41-'Vic Apr 2018'!K41)*('Vic Apr 2018'!Q41/100)*'Vic Apr 2018'!AI41))</f>
        <v>221.35079999999999</v>
      </c>
      <c r="H47" s="113">
        <f>IF($C$5*'Vic Apr 2018'!AK41/'Vic Apr 2018'!AI41&lt;'Vic Apr 2018'!L41,0,IF($C$5*'Vic Apr 2018'!AK41/'Vic Apr 2018'!AI41&lt;='Vic Apr 2018'!M41,($C$5*'Vic Apr 2018'!AK41/'Vic Apr 2018'!AI41-'Vic Apr 2018'!L41)*('Vic Apr 2018'!R41/100)*'Vic Apr 2018'!AI41,('Vic Apr 2018'!M41-'Vic Apr 2018'!L41)*('Vic Apr 2018'!R41/100)*'Vic Apr 2018'!AI41))</f>
        <v>0</v>
      </c>
      <c r="I47" s="115">
        <f>IF(($C$5*'Vic Apr 2018'!AK41/'Vic Apr 2018'!AI41&gt;'Vic Apr 2018'!M41),($C$5*'Vic Apr 2018'!AK41/'Vic Apr 2018'!AI41-'Vic Apr 2018'!M41)*'Vic Apr 2018'!S41/100*'Vic Apr 2018'!AI41,0)</f>
        <v>0</v>
      </c>
      <c r="J47" s="115">
        <f>IF($C$5*'Vic Apr 2018'!AL41/'Vic Apr 2018'!AJ41&gt;='Vic Apr 2018'!J41,('Vic Apr 2018'!J41*'Vic Apr 2018'!U41/100)*'Vic Apr 2018'!AJ41,($C$5*'Vic Apr 2018'!AL41/'Vic Apr 2018'!AJ41*'Vic Apr 2018'!U41/100)*'Vic Apr 2018'!AJ41)</f>
        <v>593.70080000000007</v>
      </c>
      <c r="K47" s="115">
        <f>IF($C$5*'Vic Apr 2018'!AL41/'Vic Apr 2018'!AJ41&lt;'Vic Apr 2018'!J41,0,IF($C$5*'Vic Apr 2018'!AL41/'Vic Apr 2018'!AJ41&lt;='Vic Apr 2018'!K41,($C$5*'Vic Apr 2018'!AL41/'Vic Apr 2018'!AJ41-'Vic Apr 2018'!J41)*('Vic Apr 2018'!V41/100)*'Vic Apr 2018'!AJ41,('Vic Apr 2018'!K41-'Vic Apr 2018'!J41)*('Vic Apr 2018'!V41/100)*'Vic Apr 2018'!AJ41))</f>
        <v>583.96799999999996</v>
      </c>
      <c r="L47" s="115">
        <f>IF($C$5*'Vic Apr 2018'!AL41/'Vic Apr 2018'!AJ41&lt;'Vic Apr 2018'!K41,0,IF($C$5*'Vic Apr 2018'!AL41/'Vic Apr 2018'!AJ41&lt;='Vic Apr 2018'!L41,($C$5*'Vic Apr 2018'!AL41/'Vic Apr 2018'!AJ41-'Vic Apr 2018'!K41)*('Vic Apr 2018'!W41/100)*'Vic Apr 2018'!AJ41,('Vic Apr 2018'!L41-'Vic Apr 2018'!K41)*('Vic Apr 2018'!W41/100)*'Vic Apr 2018'!AJ41))</f>
        <v>415.70759999999996</v>
      </c>
      <c r="M47" s="115">
        <f>IF($C$5*'Vic Apr 2018'!AL41/'Vic Apr 2018'!AJ41&lt;'Vic Apr 2018'!L41,0,IF($C$5*'Vic Apr 2018'!AL41/'Vic Apr 2018'!AJ41&lt;='Vic Apr 2018'!M41,($C$5*'Vic Apr 2018'!AL41/'Vic Apr 2018'!AJ41-'Vic Apr 2018'!L41)*('Vic Apr 2018'!X41/100)*'Vic Apr 2018'!AJ41,('Vic Apr 2018'!M41-'Vic Apr 2018'!L41)*('Vic Apr 2018'!X41/100)*'Vic Apr 2018'!AJ41))</f>
        <v>0</v>
      </c>
      <c r="N47" s="115">
        <f>IF(($C$5*'Vic Apr 2018'!AL41/'Vic Apr 2018'!AJ41&gt;'Vic Apr 2018'!M41),($C$5*'Vic Apr 2018'!AL41/'Vic Apr 2018'!AJ41-'Vic Apr 2018'!M41)*'Vic Apr 2018'!Y41/100*'Vic Apr 2018'!AJ41,0)</f>
        <v>0</v>
      </c>
      <c r="O47" s="214">
        <f t="shared" si="0"/>
        <v>2710.2061999999996</v>
      </c>
      <c r="P47" s="215">
        <f>'Vic Apr 2018'!AM41</f>
        <v>0</v>
      </c>
      <c r="Q47" s="215">
        <f>'Vic Apr 2018'!AN41</f>
        <v>30</v>
      </c>
      <c r="R47" s="215">
        <f>'Vic Apr 2018'!AO41</f>
        <v>0</v>
      </c>
      <c r="S47" s="215">
        <f>'Vic Apr 2018'!AP41</f>
        <v>0</v>
      </c>
      <c r="T47" s="214">
        <f>(O47-(O47-D47)*Q47/100)</f>
        <v>1966.8739399999997</v>
      </c>
      <c r="U47" s="214">
        <f t="shared" si="6"/>
        <v>1966.8739399999997</v>
      </c>
      <c r="V47" s="214">
        <f t="shared" si="1"/>
        <v>2163.561334</v>
      </c>
      <c r="W47" s="214">
        <f t="shared" si="1"/>
        <v>2163.561334</v>
      </c>
      <c r="X47" s="216">
        <f>'Vic Apr 2018'!AW41</f>
        <v>0</v>
      </c>
      <c r="Y47" s="217" t="str">
        <f>'Vic Apr 2018'!AX41</f>
        <v>n</v>
      </c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8"/>
      <c r="DF47" s="188"/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88"/>
      <c r="DX47" s="188"/>
      <c r="DY47" s="188"/>
      <c r="DZ47" s="188"/>
      <c r="EA47" s="188"/>
      <c r="EB47" s="188"/>
      <c r="EC47" s="188"/>
      <c r="ED47" s="188"/>
      <c r="EE47" s="188"/>
      <c r="EF47" s="188"/>
      <c r="EG47" s="188"/>
      <c r="EH47" s="188"/>
      <c r="EI47" s="188"/>
      <c r="EJ47" s="188"/>
    </row>
    <row r="48" spans="1:140" ht="17" customHeight="1" thickTop="1">
      <c r="A48" s="538" t="str">
        <f>'Vic Apr 2018'!D42</f>
        <v>Envestra Central 1</v>
      </c>
      <c r="B48" s="116" t="str">
        <f>'Vic Apr 2018'!F42</f>
        <v>AGL</v>
      </c>
      <c r="C48" s="116" t="str">
        <f>'Vic Apr 2018'!G42</f>
        <v>Business Savers</v>
      </c>
      <c r="D48" s="190">
        <f>365*'Vic Apr 2018'!H42/100</f>
        <v>365</v>
      </c>
      <c r="E48" s="191">
        <f>IF($C$5*'Vic Apr 2018'!AK42/'Vic Apr 2018'!AI42&gt;='Vic Apr 2018'!J42,('Vic Apr 2018'!J42*'Vic Apr 2018'!O42/100)*'Vic Apr 2018'!AI42,($C$5*'Vic Apr 2018'!AK42/'Vic Apr 2018'!AI42*'Vic Apr 2018'!O42/100)*'Vic Apr 2018'!AI42)</f>
        <v>234.89999999999998</v>
      </c>
      <c r="F48" s="192">
        <f>IF($C$5*'Vic Apr 2018'!AK42/'Vic Apr 2018'!AI42&lt;'Vic Apr 2018'!J42,0,IF($C$5*'Vic Apr 2018'!AK42/'Vic Apr 2018'!AI42&lt;='Vic Apr 2018'!K42,($C$5*'Vic Apr 2018'!AK42/'Vic Apr 2018'!AI42-'Vic Apr 2018'!J42)*('Vic Apr 2018'!P42/100)*'Vic Apr 2018'!AI42,('Vic Apr 2018'!K42-'Vic Apr 2018'!J42)*('Vic Apr 2018'!P42/100)*'Vic Apr 2018'!AI42))</f>
        <v>840.49999999999989</v>
      </c>
      <c r="G48" s="190">
        <f>IF($C$5*'Vic Apr 2018'!AK42/'Vic Apr 2018'!AI42&lt;'Vic Apr 2018'!K42,0,IF($C$5*'Vic Apr 2018'!AK42/'Vic Apr 2018'!AI42&lt;='Vic Apr 2018'!L42,($C$5*'Vic Apr 2018'!AK42/'Vic Apr 2018'!AI42-'Vic Apr 2018'!K42)*('Vic Apr 2018'!Q42/100)*'Vic Apr 2018'!AI42,('Vic Apr 2018'!L42-'Vic Apr 2018'!K42)*('Vic Apr 2018'!Q42/100)*'Vic Apr 2018'!AI42))</f>
        <v>0</v>
      </c>
      <c r="H48" s="191">
        <f>IF($C$5*'Vic Apr 2018'!AK42/'Vic Apr 2018'!AI42&lt;'Vic Apr 2018'!L42,0,IF($C$5*'Vic Apr 2018'!AK42/'Vic Apr 2018'!AI42&lt;='Vic Apr 2018'!M42,($C$5*'Vic Apr 2018'!AK42/'Vic Apr 2018'!AI42-'Vic Apr 2018'!L42)*('Vic Apr 2018'!R42/100)*'Vic Apr 2018'!AI42,('Vic Apr 2018'!M42-'Vic Apr 2018'!L42)*('Vic Apr 2018'!R42/100)*'Vic Apr 2018'!AI42))</f>
        <v>0</v>
      </c>
      <c r="I48" s="190">
        <f>IF(($C$5*'Vic Apr 2018'!AK42/'Vic Apr 2018'!AI42&gt;'Vic Apr 2018'!M42),($C$5*'Vic Apr 2018'!AK42/'Vic Apr 2018'!AI42-'Vic Apr 2018'!M42)*'Vic Apr 2018'!S42/100*'Vic Apr 2018'!AI42,0)</f>
        <v>0</v>
      </c>
      <c r="J48" s="190">
        <f>IF($C$5*'Vic Apr 2018'!AL42/'Vic Apr 2018'!AJ42&gt;='Vic Apr 2018'!J42,('Vic Apr 2018'!J42*'Vic Apr 2018'!U42/100)*'Vic Apr 2018'!AJ42,($C$5*'Vic Apr 2018'!AL42/'Vic Apr 2018'!AJ42*'Vic Apr 2018'!U42/100)*'Vic Apr 2018'!AJ42)</f>
        <v>234.89999999999998</v>
      </c>
      <c r="K48" s="190">
        <f>IF($C$5*'Vic Apr 2018'!AL42/'Vic Apr 2018'!AJ42&lt;'Vic Apr 2018'!J42,0,IF($C$5*'Vic Apr 2018'!AL42/'Vic Apr 2018'!AJ42&lt;='Vic Apr 2018'!K42,($C$5*'Vic Apr 2018'!AL42/'Vic Apr 2018'!AJ42-'Vic Apr 2018'!J42)*('Vic Apr 2018'!V42/100)*'Vic Apr 2018'!AJ42,('Vic Apr 2018'!K42-'Vic Apr 2018'!J42)*('Vic Apr 2018'!V42/100)*'Vic Apr 2018'!AJ42))</f>
        <v>840.49999999999989</v>
      </c>
      <c r="L48" s="190">
        <f>IF($C$5*'Vic Apr 2018'!AL42/'Vic Apr 2018'!AJ42&lt;'Vic Apr 2018'!K42,0,IF($C$5*'Vic Apr 2018'!AL42/'Vic Apr 2018'!AJ42&lt;='Vic Apr 2018'!L42,($C$5*'Vic Apr 2018'!AL42/'Vic Apr 2018'!AJ42-'Vic Apr 2018'!K42)*('Vic Apr 2018'!W42/100)*'Vic Apr 2018'!AJ42,('Vic Apr 2018'!L42-'Vic Apr 2018'!K42)*('Vic Apr 2018'!W42/100)*'Vic Apr 2018'!AJ42))</f>
        <v>0</v>
      </c>
      <c r="M48" s="190">
        <f>IF($C$5*'Vic Apr 2018'!AL42/'Vic Apr 2018'!AJ42&lt;'Vic Apr 2018'!L42,0,IF($C$5*'Vic Apr 2018'!AL42/'Vic Apr 2018'!AJ42&lt;='Vic Apr 2018'!M42,($C$5*'Vic Apr 2018'!AL42/'Vic Apr 2018'!AJ42-'Vic Apr 2018'!L42)*('Vic Apr 2018'!X42/100)*'Vic Apr 2018'!AJ42,('Vic Apr 2018'!M42-'Vic Apr 2018'!L42)*('Vic Apr 2018'!X42/100)*'Vic Apr 2018'!AJ42))</f>
        <v>0</v>
      </c>
      <c r="N48" s="190">
        <f>IF(($C$5*'Vic Apr 2018'!AL42/'Vic Apr 2018'!AJ42&gt;'Vic Apr 2018'!M42),($C$5*'Vic Apr 2018'!AL42/'Vic Apr 2018'!AJ42-'Vic Apr 2018'!M42)*'Vic Apr 2018'!Y42/100*'Vic Apr 2018'!AJ42,0)</f>
        <v>0</v>
      </c>
      <c r="O48" s="193">
        <f t="shared" si="0"/>
        <v>2515.7999999999997</v>
      </c>
      <c r="P48" s="194">
        <f>'Vic Apr 2018'!AM42</f>
        <v>0</v>
      </c>
      <c r="Q48" s="194">
        <f>'Vic Apr 2018'!AN42</f>
        <v>15</v>
      </c>
      <c r="R48" s="194">
        <f>'Vic Apr 2018'!AO42</f>
        <v>0</v>
      </c>
      <c r="S48" s="194">
        <f>'Vic Apr 2018'!AP42</f>
        <v>0</v>
      </c>
      <c r="T48" s="193">
        <f>(O48-(O48-D48)*Q48/100)</f>
        <v>2193.1799999999998</v>
      </c>
      <c r="U48" s="193">
        <f t="shared" si="6"/>
        <v>2193.1799999999998</v>
      </c>
      <c r="V48" s="193">
        <f t="shared" si="1"/>
        <v>2412.498</v>
      </c>
      <c r="W48" s="193">
        <f t="shared" si="1"/>
        <v>2412.498</v>
      </c>
      <c r="X48" s="195">
        <f>'Vic Apr 2018'!AW42</f>
        <v>0</v>
      </c>
      <c r="Y48" s="196" t="str">
        <f>'Vic Apr 2018'!AX42</f>
        <v>n</v>
      </c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5"/>
      <c r="DM48" s="185"/>
      <c r="DN48" s="185"/>
      <c r="DO48" s="185"/>
      <c r="DP48" s="185"/>
      <c r="DQ48" s="185"/>
      <c r="DR48" s="185"/>
      <c r="DS48" s="185"/>
      <c r="DT48" s="185"/>
      <c r="DU48" s="185"/>
      <c r="DV48" s="185"/>
      <c r="DW48" s="185"/>
      <c r="DX48" s="185"/>
      <c r="DY48" s="185"/>
      <c r="DZ48" s="185"/>
      <c r="EA48" s="185"/>
      <c r="EB48" s="185"/>
      <c r="EC48" s="185"/>
      <c r="ED48" s="185"/>
      <c r="EE48" s="185"/>
      <c r="EF48" s="185"/>
      <c r="EG48" s="185"/>
      <c r="EH48" s="185"/>
      <c r="EI48" s="185"/>
      <c r="EJ48" s="185"/>
    </row>
    <row r="49" spans="1:140" ht="17" customHeight="1">
      <c r="A49" s="539"/>
      <c r="B49" s="116" t="str">
        <f>'Vic Apr 2018'!F43</f>
        <v>Click Energy</v>
      </c>
      <c r="C49" s="116" t="str">
        <f>'Vic Apr 2018'!G43</f>
        <v>Business Prime Gas</v>
      </c>
      <c r="D49" s="190">
        <f>365*'Vic Apr 2018'!H43/100</f>
        <v>325.6968</v>
      </c>
      <c r="E49" s="191">
        <f>IF($C$5*'Vic Apr 2018'!AK43/'Vic Apr 2018'!AI43&gt;='Vic Apr 2018'!J43,('Vic Apr 2018'!J43*'Vic Apr 2018'!O43/100)*'Vic Apr 2018'!AI43,($C$5*'Vic Apr 2018'!AK43/'Vic Apr 2018'!AI43*'Vic Apr 2018'!O43/100)*'Vic Apr 2018'!AI43)</f>
        <v>272.34000000000003</v>
      </c>
      <c r="F49" s="192">
        <f>IF($C$5*'Vic Apr 2018'!AK43/'Vic Apr 2018'!AI43&lt;'Vic Apr 2018'!J43,0,IF($C$5*'Vic Apr 2018'!AK43/'Vic Apr 2018'!AI43&lt;='Vic Apr 2018'!K43,($C$5*'Vic Apr 2018'!AK43/'Vic Apr 2018'!AI43-'Vic Apr 2018'!J43)*('Vic Apr 2018'!P43/100)*'Vic Apr 2018'!AI43,('Vic Apr 2018'!K43-'Vic Apr 2018'!J43)*('Vic Apr 2018'!P43/100)*'Vic Apr 2018'!AI43))</f>
        <v>963.5</v>
      </c>
      <c r="G49" s="190">
        <f>IF($C$5*'Vic Apr 2018'!AK43/'Vic Apr 2018'!AI43&lt;'Vic Apr 2018'!K43,0,IF($C$5*'Vic Apr 2018'!AK43/'Vic Apr 2018'!AI43&lt;='Vic Apr 2018'!L43,($C$5*'Vic Apr 2018'!AK43/'Vic Apr 2018'!AI43-'Vic Apr 2018'!K43)*('Vic Apr 2018'!Q43/100)*'Vic Apr 2018'!AI43,('Vic Apr 2018'!L43-'Vic Apr 2018'!K43)*('Vic Apr 2018'!Q43/100)*'Vic Apr 2018'!AI43))</f>
        <v>0</v>
      </c>
      <c r="H49" s="191">
        <f>IF($C$5*'Vic Apr 2018'!AK43/'Vic Apr 2018'!AI43&lt;'Vic Apr 2018'!L43,0,IF($C$5*'Vic Apr 2018'!AK43/'Vic Apr 2018'!AI43&lt;='Vic Apr 2018'!M43,($C$5*'Vic Apr 2018'!AK43/'Vic Apr 2018'!AI43-'Vic Apr 2018'!L43)*('Vic Apr 2018'!R43/100)*'Vic Apr 2018'!AI43,('Vic Apr 2018'!M43-'Vic Apr 2018'!L43)*('Vic Apr 2018'!R43/100)*'Vic Apr 2018'!AI43))</f>
        <v>0</v>
      </c>
      <c r="I49" s="190">
        <f>IF(($C$5*'Vic Apr 2018'!AK43/'Vic Apr 2018'!AI43&gt;'Vic Apr 2018'!M43),($C$5*'Vic Apr 2018'!AK43/'Vic Apr 2018'!AI43-'Vic Apr 2018'!M43)*'Vic Apr 2018'!S43/100*'Vic Apr 2018'!AI43,0)</f>
        <v>0</v>
      </c>
      <c r="J49" s="190">
        <f>IF($C$5*'Vic Apr 2018'!AL43/'Vic Apr 2018'!AJ43&gt;='Vic Apr 2018'!J43,('Vic Apr 2018'!J43*'Vic Apr 2018'!U43/100)*'Vic Apr 2018'!AJ43,($C$5*'Vic Apr 2018'!AL43/'Vic Apr 2018'!AJ43*'Vic Apr 2018'!U43/100)*'Vic Apr 2018'!AJ43)</f>
        <v>272.34000000000003</v>
      </c>
      <c r="K49" s="190">
        <f>IF($C$5*'Vic Apr 2018'!AL43/'Vic Apr 2018'!AJ43&lt;'Vic Apr 2018'!J43,0,IF($C$5*'Vic Apr 2018'!AL43/'Vic Apr 2018'!AJ43&lt;='Vic Apr 2018'!K43,($C$5*'Vic Apr 2018'!AL43/'Vic Apr 2018'!AJ43-'Vic Apr 2018'!J43)*('Vic Apr 2018'!V43/100)*'Vic Apr 2018'!AJ43,('Vic Apr 2018'!K43-'Vic Apr 2018'!J43)*('Vic Apr 2018'!V43/100)*'Vic Apr 2018'!AJ43))</f>
        <v>963.5</v>
      </c>
      <c r="L49" s="190">
        <f>IF($C$5*'Vic Apr 2018'!AL43/'Vic Apr 2018'!AJ43&lt;'Vic Apr 2018'!K43,0,IF($C$5*'Vic Apr 2018'!AL43/'Vic Apr 2018'!AJ43&lt;='Vic Apr 2018'!L43,($C$5*'Vic Apr 2018'!AL43/'Vic Apr 2018'!AJ43-'Vic Apr 2018'!K43)*('Vic Apr 2018'!W43/100)*'Vic Apr 2018'!AJ43,('Vic Apr 2018'!L43-'Vic Apr 2018'!K43)*('Vic Apr 2018'!W43/100)*'Vic Apr 2018'!AJ43))</f>
        <v>0</v>
      </c>
      <c r="M49" s="190">
        <f>IF($C$5*'Vic Apr 2018'!AL43/'Vic Apr 2018'!AJ43&lt;'Vic Apr 2018'!L43,0,IF($C$5*'Vic Apr 2018'!AL43/'Vic Apr 2018'!AJ43&lt;='Vic Apr 2018'!M43,($C$5*'Vic Apr 2018'!AL43/'Vic Apr 2018'!AJ43-'Vic Apr 2018'!L43)*('Vic Apr 2018'!X43/100)*'Vic Apr 2018'!AJ43,('Vic Apr 2018'!M43-'Vic Apr 2018'!L43)*('Vic Apr 2018'!X43/100)*'Vic Apr 2018'!AJ43))</f>
        <v>0</v>
      </c>
      <c r="N49" s="190">
        <f>IF(($C$5*'Vic Apr 2018'!AL43/'Vic Apr 2018'!AJ43&gt;'Vic Apr 2018'!M43),($C$5*'Vic Apr 2018'!AL43/'Vic Apr 2018'!AJ43-'Vic Apr 2018'!M43)*'Vic Apr 2018'!Y43/100*'Vic Apr 2018'!AJ43,0)</f>
        <v>0</v>
      </c>
      <c r="O49" s="193">
        <f t="shared" si="0"/>
        <v>2797.3768</v>
      </c>
      <c r="P49" s="194">
        <f>'Vic Apr 2018'!AM43</f>
        <v>0</v>
      </c>
      <c r="Q49" s="194">
        <f>'Vic Apr 2018'!AN43</f>
        <v>0</v>
      </c>
      <c r="R49" s="194">
        <f>'Vic Apr 2018'!AO43</f>
        <v>10</v>
      </c>
      <c r="S49" s="194">
        <f>'Vic Apr 2018'!AP43</f>
        <v>0</v>
      </c>
      <c r="T49" s="193">
        <f>O49</f>
        <v>2797.3768</v>
      </c>
      <c r="U49" s="193">
        <f>T49-(T49*R49/100)</f>
        <v>2517.6391199999998</v>
      </c>
      <c r="V49" s="193">
        <f t="shared" si="1"/>
        <v>3077.1144800000002</v>
      </c>
      <c r="W49" s="193">
        <f t="shared" si="1"/>
        <v>2769.4030320000002</v>
      </c>
      <c r="X49" s="195">
        <f>'Vic Apr 2018'!AW43</f>
        <v>0</v>
      </c>
      <c r="Y49" s="196" t="str">
        <f>'Vic Apr 2018'!AX43</f>
        <v>n</v>
      </c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5"/>
      <c r="DM49" s="185"/>
      <c r="DN49" s="185"/>
      <c r="DO49" s="185"/>
      <c r="DP49" s="185"/>
      <c r="DQ49" s="185"/>
      <c r="DR49" s="185"/>
      <c r="DS49" s="185"/>
      <c r="DT49" s="185"/>
      <c r="DU49" s="185"/>
      <c r="DV49" s="185"/>
      <c r="DW49" s="185"/>
      <c r="DX49" s="185"/>
      <c r="DY49" s="185"/>
      <c r="DZ49" s="185"/>
      <c r="EA49" s="185"/>
      <c r="EB49" s="185"/>
      <c r="EC49" s="185"/>
      <c r="ED49" s="185"/>
      <c r="EE49" s="185"/>
      <c r="EF49" s="185"/>
      <c r="EG49" s="185"/>
      <c r="EH49" s="185"/>
      <c r="EI49" s="185"/>
      <c r="EJ49" s="185"/>
    </row>
    <row r="50" spans="1:140" ht="17" customHeight="1">
      <c r="A50" s="539"/>
      <c r="B50" s="116" t="str">
        <f>'Vic Apr 2018'!F44</f>
        <v>Covau</v>
      </c>
      <c r="C50" s="116" t="str">
        <f>'Vic Apr 2018'!G44</f>
        <v>Market offer</v>
      </c>
      <c r="D50" s="190">
        <f>365*'Vic Apr 2018'!H44/100</f>
        <v>354.05</v>
      </c>
      <c r="E50" s="191">
        <f>IF($C$5*'Vic Apr 2018'!AK44/'Vic Apr 2018'!AI44&gt;='Vic Apr 2018'!J44,('Vic Apr 2018'!J44*'Vic Apr 2018'!O44/100)*'Vic Apr 2018'!AI44,($C$5*'Vic Apr 2018'!AK44/'Vic Apr 2018'!AI44*'Vic Apr 2018'!O44/100)*'Vic Apr 2018'!AI44)</f>
        <v>261</v>
      </c>
      <c r="F50" s="192">
        <f>IF($C$5*'Vic Apr 2018'!AK44/'Vic Apr 2018'!AI44&lt;'Vic Apr 2018'!J44,0,IF($C$5*'Vic Apr 2018'!AK44/'Vic Apr 2018'!AI44&lt;='Vic Apr 2018'!K44,($C$5*'Vic Apr 2018'!AK44/'Vic Apr 2018'!AI44-'Vic Apr 2018'!J44)*('Vic Apr 2018'!P44/100)*'Vic Apr 2018'!AI44,('Vic Apr 2018'!K44-'Vic Apr 2018'!J44)*('Vic Apr 2018'!P44/100)*'Vic Apr 2018'!AI44))</f>
        <v>984.00000000000023</v>
      </c>
      <c r="G50" s="190">
        <f>IF($C$5*'Vic Apr 2018'!AK44/'Vic Apr 2018'!AI44&lt;'Vic Apr 2018'!K44,0,IF($C$5*'Vic Apr 2018'!AK44/'Vic Apr 2018'!AI44&lt;='Vic Apr 2018'!L44,($C$5*'Vic Apr 2018'!AK44/'Vic Apr 2018'!AI44-'Vic Apr 2018'!K44)*('Vic Apr 2018'!Q44/100)*'Vic Apr 2018'!AI44,('Vic Apr 2018'!L44-'Vic Apr 2018'!K44)*('Vic Apr 2018'!Q44/100)*'Vic Apr 2018'!AI44))</f>
        <v>0</v>
      </c>
      <c r="H50" s="191">
        <f>IF($C$5*'Vic Apr 2018'!AK44/'Vic Apr 2018'!AI44&lt;'Vic Apr 2018'!L44,0,IF($C$5*'Vic Apr 2018'!AK44/'Vic Apr 2018'!AI44&lt;='Vic Apr 2018'!M44,($C$5*'Vic Apr 2018'!AK44/'Vic Apr 2018'!AI44-'Vic Apr 2018'!L44)*('Vic Apr 2018'!R44/100)*'Vic Apr 2018'!AI44,('Vic Apr 2018'!M44-'Vic Apr 2018'!L44)*('Vic Apr 2018'!R44/100)*'Vic Apr 2018'!AI44))</f>
        <v>0</v>
      </c>
      <c r="I50" s="190">
        <f>IF(($C$5*'Vic Apr 2018'!AK44/'Vic Apr 2018'!AI44&gt;'Vic Apr 2018'!M44),($C$5*'Vic Apr 2018'!AK44/'Vic Apr 2018'!AI44-'Vic Apr 2018'!M44)*'Vic Apr 2018'!S44/100*'Vic Apr 2018'!AI44,0)</f>
        <v>0</v>
      </c>
      <c r="J50" s="190">
        <f>IF($C$5*'Vic Apr 2018'!AL44/'Vic Apr 2018'!AJ44&gt;='Vic Apr 2018'!J44,('Vic Apr 2018'!J44*'Vic Apr 2018'!U44/100)*'Vic Apr 2018'!AJ44,($C$5*'Vic Apr 2018'!AL44/'Vic Apr 2018'!AJ44*'Vic Apr 2018'!U44/100)*'Vic Apr 2018'!AJ44)</f>
        <v>261</v>
      </c>
      <c r="K50" s="190">
        <f>IF($C$5*'Vic Apr 2018'!AL44/'Vic Apr 2018'!AJ44&lt;'Vic Apr 2018'!J44,0,IF($C$5*'Vic Apr 2018'!AL44/'Vic Apr 2018'!AJ44&lt;='Vic Apr 2018'!K44,($C$5*'Vic Apr 2018'!AL44/'Vic Apr 2018'!AJ44-'Vic Apr 2018'!J44)*('Vic Apr 2018'!V44/100)*'Vic Apr 2018'!AJ44,('Vic Apr 2018'!K44-'Vic Apr 2018'!J44)*('Vic Apr 2018'!V44/100)*'Vic Apr 2018'!AJ44))</f>
        <v>984.00000000000023</v>
      </c>
      <c r="L50" s="190">
        <f>IF($C$5*'Vic Apr 2018'!AL44/'Vic Apr 2018'!AJ44&lt;'Vic Apr 2018'!K44,0,IF($C$5*'Vic Apr 2018'!AL44/'Vic Apr 2018'!AJ44&lt;='Vic Apr 2018'!L44,($C$5*'Vic Apr 2018'!AL44/'Vic Apr 2018'!AJ44-'Vic Apr 2018'!K44)*('Vic Apr 2018'!W44/100)*'Vic Apr 2018'!AJ44,('Vic Apr 2018'!L44-'Vic Apr 2018'!K44)*('Vic Apr 2018'!W44/100)*'Vic Apr 2018'!AJ44))</f>
        <v>0</v>
      </c>
      <c r="M50" s="190">
        <f>IF($C$5*'Vic Apr 2018'!AL44/'Vic Apr 2018'!AJ44&lt;'Vic Apr 2018'!L44,0,IF($C$5*'Vic Apr 2018'!AL44/'Vic Apr 2018'!AJ44&lt;='Vic Apr 2018'!M44,($C$5*'Vic Apr 2018'!AL44/'Vic Apr 2018'!AJ44-'Vic Apr 2018'!L44)*('Vic Apr 2018'!X44/100)*'Vic Apr 2018'!AJ44,('Vic Apr 2018'!M44-'Vic Apr 2018'!L44)*('Vic Apr 2018'!X44/100)*'Vic Apr 2018'!AJ44))</f>
        <v>0</v>
      </c>
      <c r="N50" s="190">
        <f>IF(($C$5*'Vic Apr 2018'!AL44/'Vic Apr 2018'!AJ44&gt;'Vic Apr 2018'!M44),($C$5*'Vic Apr 2018'!AL44/'Vic Apr 2018'!AJ44-'Vic Apr 2018'!M44)*'Vic Apr 2018'!Y44/100*'Vic Apr 2018'!AJ44,0)</f>
        <v>0</v>
      </c>
      <c r="O50" s="193">
        <f t="shared" si="0"/>
        <v>2844.05</v>
      </c>
      <c r="P50" s="194">
        <f>'Vic Apr 2018'!AM44</f>
        <v>0</v>
      </c>
      <c r="Q50" s="194">
        <f>'Vic Apr 2018'!AN44</f>
        <v>0</v>
      </c>
      <c r="R50" s="194">
        <f>'Vic Apr 2018'!AO44</f>
        <v>0</v>
      </c>
      <c r="S50" s="194">
        <f>'Vic Apr 2018'!AP44</f>
        <v>20</v>
      </c>
      <c r="T50" s="193">
        <f>O50</f>
        <v>2844.05</v>
      </c>
      <c r="U50" s="193">
        <f>(T50-(T50-D50)*S50/100)</f>
        <v>2346.0500000000002</v>
      </c>
      <c r="V50" s="193">
        <f t="shared" si="1"/>
        <v>3128.4550000000004</v>
      </c>
      <c r="W50" s="193">
        <f t="shared" si="1"/>
        <v>2580.6550000000002</v>
      </c>
      <c r="X50" s="195">
        <f>'Vic Apr 2018'!AW44</f>
        <v>0</v>
      </c>
      <c r="Y50" s="196" t="str">
        <f>'Vic Apr 2018'!AX44</f>
        <v>n</v>
      </c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5"/>
      <c r="DM50" s="185"/>
      <c r="DN50" s="185"/>
      <c r="DO50" s="185"/>
      <c r="DP50" s="185"/>
      <c r="DQ50" s="185"/>
      <c r="DR50" s="185"/>
      <c r="DS50" s="185"/>
      <c r="DT50" s="185"/>
      <c r="DU50" s="185"/>
      <c r="DV50" s="185"/>
      <c r="DW50" s="185"/>
      <c r="DX50" s="185"/>
      <c r="DY50" s="185"/>
      <c r="DZ50" s="185"/>
      <c r="EA50" s="185"/>
      <c r="EB50" s="185"/>
      <c r="EC50" s="185"/>
      <c r="ED50" s="185"/>
      <c r="EE50" s="185"/>
      <c r="EF50" s="185"/>
      <c r="EG50" s="185"/>
      <c r="EH50" s="185"/>
      <c r="EI50" s="185"/>
      <c r="EJ50" s="185"/>
    </row>
    <row r="51" spans="1:140" ht="17" customHeight="1">
      <c r="A51" s="539"/>
      <c r="B51" s="116" t="str">
        <f>'Vic Apr 2018'!F45</f>
        <v>EnergyAustralia</v>
      </c>
      <c r="C51" s="116" t="str">
        <f>'Vic Apr 2018'!G45</f>
        <v>Everyday Saver Business</v>
      </c>
      <c r="D51" s="190">
        <f>365*'Vic Apr 2018'!H45/100</f>
        <v>375.95</v>
      </c>
      <c r="E51" s="191">
        <f>IF($C$5*'Vic Apr 2018'!AK45/'Vic Apr 2018'!AI45&gt;='Vic Apr 2018'!J45,('Vic Apr 2018'!J45*'Vic Apr 2018'!O45/100)*'Vic Apr 2018'!AI45,($C$5*'Vic Apr 2018'!AK45/'Vic Apr 2018'!AI45*'Vic Apr 2018'!O45/100)*'Vic Apr 2018'!AI45)</f>
        <v>159.6</v>
      </c>
      <c r="F51" s="192">
        <f>IF($C$5*'Vic Apr 2018'!AK45/'Vic Apr 2018'!AI45&lt;'Vic Apr 2018'!J45,0,IF($C$5*'Vic Apr 2018'!AK45/'Vic Apr 2018'!AI45&lt;='Vic Apr 2018'!K45,($C$5*'Vic Apr 2018'!AK45/'Vic Apr 2018'!AI45-'Vic Apr 2018'!J45)*('Vic Apr 2018'!P45/100)*'Vic Apr 2018'!AI45,('Vic Apr 2018'!K45-'Vic Apr 2018'!J45)*('Vic Apr 2018'!P45/100)*'Vic Apr 2018'!AI45))</f>
        <v>554.79899999999998</v>
      </c>
      <c r="G51" s="190">
        <f>IF($C$5*'Vic Apr 2018'!AK45/'Vic Apr 2018'!AI45&lt;'Vic Apr 2018'!K45,0,IF($C$5*'Vic Apr 2018'!AK45/'Vic Apr 2018'!AI45&lt;='Vic Apr 2018'!L45,($C$5*'Vic Apr 2018'!AK45/'Vic Apr 2018'!AI45-'Vic Apr 2018'!K45)*('Vic Apr 2018'!Q45/100)*'Vic Apr 2018'!AI45,('Vic Apr 2018'!L45-'Vic Apr 2018'!K45)*('Vic Apr 2018'!Q45/100)*'Vic Apr 2018'!AI45))</f>
        <v>0</v>
      </c>
      <c r="H51" s="191">
        <f>IF($C$5*'Vic Apr 2018'!AK45/'Vic Apr 2018'!AI45&lt;'Vic Apr 2018'!L45,0,IF($C$5*'Vic Apr 2018'!AK45/'Vic Apr 2018'!AI45&lt;='Vic Apr 2018'!M45,($C$5*'Vic Apr 2018'!AK45/'Vic Apr 2018'!AI45-'Vic Apr 2018'!L45)*('Vic Apr 2018'!R45/100)*'Vic Apr 2018'!AI45,('Vic Apr 2018'!M45-'Vic Apr 2018'!L45)*('Vic Apr 2018'!R45/100)*'Vic Apr 2018'!AI45))</f>
        <v>0</v>
      </c>
      <c r="I51" s="190">
        <f>IF(($C$5*'Vic Apr 2018'!AK45/'Vic Apr 2018'!AI45&gt;'Vic Apr 2018'!M45),($C$5*'Vic Apr 2018'!AK45/'Vic Apr 2018'!AI45-'Vic Apr 2018'!M45)*'Vic Apr 2018'!S45/100*'Vic Apr 2018'!AI45,0)</f>
        <v>0</v>
      </c>
      <c r="J51" s="190">
        <f>IF($C$5*'Vic Apr 2018'!AL45/'Vic Apr 2018'!AJ45&gt;='Vic Apr 2018'!J45,('Vic Apr 2018'!J45*'Vic Apr 2018'!U45/100)*'Vic Apr 2018'!AJ45,($C$5*'Vic Apr 2018'!AL45/'Vic Apr 2018'!AJ45*'Vic Apr 2018'!U45/100)*'Vic Apr 2018'!AJ45)</f>
        <v>319.2</v>
      </c>
      <c r="K51" s="190">
        <f>IF($C$5*'Vic Apr 2018'!AL45/'Vic Apr 2018'!AJ45&lt;'Vic Apr 2018'!J45,0,IF($C$5*'Vic Apr 2018'!AL45/'Vic Apr 2018'!AJ45&lt;='Vic Apr 2018'!K45,($C$5*'Vic Apr 2018'!AL45/'Vic Apr 2018'!AJ45-'Vic Apr 2018'!J45)*('Vic Apr 2018'!V45/100)*'Vic Apr 2018'!AJ45,('Vic Apr 2018'!K45-'Vic Apr 2018'!J45)*('Vic Apr 2018'!V45/100)*'Vic Apr 2018'!AJ45))</f>
        <v>1109.598</v>
      </c>
      <c r="L51" s="190">
        <f>IF($C$5*'Vic Apr 2018'!AL45/'Vic Apr 2018'!AJ45&lt;'Vic Apr 2018'!K45,0,IF($C$5*'Vic Apr 2018'!AL45/'Vic Apr 2018'!AJ45&lt;='Vic Apr 2018'!L45,($C$5*'Vic Apr 2018'!AL45/'Vic Apr 2018'!AJ45-'Vic Apr 2018'!K45)*('Vic Apr 2018'!W45/100)*'Vic Apr 2018'!AJ45,('Vic Apr 2018'!L45-'Vic Apr 2018'!K45)*('Vic Apr 2018'!W45/100)*'Vic Apr 2018'!AJ45))</f>
        <v>0</v>
      </c>
      <c r="M51" s="190">
        <f>IF($C$5*'Vic Apr 2018'!AL45/'Vic Apr 2018'!AJ45&lt;'Vic Apr 2018'!L45,0,IF($C$5*'Vic Apr 2018'!AL45/'Vic Apr 2018'!AJ45&lt;='Vic Apr 2018'!M45,($C$5*'Vic Apr 2018'!AL45/'Vic Apr 2018'!AJ45-'Vic Apr 2018'!L45)*('Vic Apr 2018'!X45/100)*'Vic Apr 2018'!AJ45,('Vic Apr 2018'!M45-'Vic Apr 2018'!L45)*('Vic Apr 2018'!X45/100)*'Vic Apr 2018'!AJ45))</f>
        <v>0</v>
      </c>
      <c r="N51" s="190">
        <f>IF(($C$5*'Vic Apr 2018'!AL45/'Vic Apr 2018'!AJ45&gt;'Vic Apr 2018'!M45),($C$5*'Vic Apr 2018'!AL45/'Vic Apr 2018'!AJ45-'Vic Apr 2018'!M45)*'Vic Apr 2018'!Y45/100*'Vic Apr 2018'!AJ45,0)</f>
        <v>0</v>
      </c>
      <c r="O51" s="193">
        <f t="shared" si="0"/>
        <v>2519.1469999999999</v>
      </c>
      <c r="P51" s="194">
        <f>'Vic Apr 2018'!AM45</f>
        <v>0</v>
      </c>
      <c r="Q51" s="194">
        <f>'Vic Apr 2018'!AN45</f>
        <v>20</v>
      </c>
      <c r="R51" s="194">
        <f>'Vic Apr 2018'!AO45</f>
        <v>0</v>
      </c>
      <c r="S51" s="194">
        <f>'Vic Apr 2018'!AP45</f>
        <v>0</v>
      </c>
      <c r="T51" s="193">
        <f>(O51-(O51-D51)*Q51/100)</f>
        <v>2090.5075999999999</v>
      </c>
      <c r="U51" s="193">
        <f t="shared" ref="U51:U56" si="7">T51</f>
        <v>2090.5075999999999</v>
      </c>
      <c r="V51" s="193">
        <f t="shared" si="1"/>
        <v>2299.55836</v>
      </c>
      <c r="W51" s="193">
        <f t="shared" si="1"/>
        <v>2299.55836</v>
      </c>
      <c r="X51" s="195">
        <f>'Vic Apr 2018'!AW45</f>
        <v>24</v>
      </c>
      <c r="Y51" s="196" t="str">
        <f>'Vic Apr 2018'!AX45</f>
        <v>y</v>
      </c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5"/>
      <c r="DM51" s="185"/>
      <c r="DN51" s="185"/>
      <c r="DO51" s="185"/>
      <c r="DP51" s="185"/>
      <c r="DQ51" s="185"/>
      <c r="DR51" s="185"/>
      <c r="DS51" s="185"/>
      <c r="DT51" s="185"/>
      <c r="DU51" s="185"/>
      <c r="DV51" s="185"/>
      <c r="DW51" s="185"/>
      <c r="DX51" s="185"/>
      <c r="DY51" s="185"/>
      <c r="DZ51" s="185"/>
      <c r="EA51" s="185"/>
      <c r="EB51" s="185"/>
      <c r="EC51" s="185"/>
      <c r="ED51" s="185"/>
      <c r="EE51" s="185"/>
      <c r="EF51" s="185"/>
      <c r="EG51" s="185"/>
      <c r="EH51" s="185"/>
      <c r="EI51" s="185"/>
      <c r="EJ51" s="185"/>
    </row>
    <row r="52" spans="1:140" ht="17" customHeight="1">
      <c r="A52" s="539"/>
      <c r="B52" s="116" t="str">
        <f>'Vic Apr 2018'!F46</f>
        <v>Lumo Energy</v>
      </c>
      <c r="C52" s="116" t="str">
        <f>'Vic Apr 2018'!G46</f>
        <v>Business Premium</v>
      </c>
      <c r="D52" s="190">
        <f>365*'Vic Apr 2018'!H46/100</f>
        <v>361.35</v>
      </c>
      <c r="E52" s="191">
        <f>IF($C$5*'Vic Apr 2018'!AK46/'Vic Apr 2018'!AI46&gt;='Vic Apr 2018'!J46,('Vic Apr 2018'!J46*'Vic Apr 2018'!O46/100)*'Vic Apr 2018'!AI46,($C$5*'Vic Apr 2018'!AK46/'Vic Apr 2018'!AI46*'Vic Apr 2018'!O46/100)*'Vic Apr 2018'!AI46)</f>
        <v>176.13179999999997</v>
      </c>
      <c r="F52" s="192">
        <f>IF($C$5*'Vic Apr 2018'!AK46/'Vic Apr 2018'!AI46&lt;'Vic Apr 2018'!J46,0,IF($C$5*'Vic Apr 2018'!AK46/'Vic Apr 2018'!AI46&lt;='Vic Apr 2018'!K46,($C$5*'Vic Apr 2018'!AK46/'Vic Apr 2018'!AI46-'Vic Apr 2018'!J46)*('Vic Apr 2018'!P46/100)*'Vic Apr 2018'!AI46,('Vic Apr 2018'!K46-'Vic Apr 2018'!J46)*('Vic Apr 2018'!P46/100)*'Vic Apr 2018'!AI46))</f>
        <v>617.19740000000002</v>
      </c>
      <c r="G52" s="190">
        <f>IF($C$5*'Vic Apr 2018'!AK46/'Vic Apr 2018'!AI46&lt;'Vic Apr 2018'!K46,0,IF($C$5*'Vic Apr 2018'!AK46/'Vic Apr 2018'!AI46&lt;='Vic Apr 2018'!L46,($C$5*'Vic Apr 2018'!AK46/'Vic Apr 2018'!AI46-'Vic Apr 2018'!K46)*('Vic Apr 2018'!Q46/100)*'Vic Apr 2018'!AI46,('Vic Apr 2018'!L46-'Vic Apr 2018'!K46)*('Vic Apr 2018'!Q46/100)*'Vic Apr 2018'!AI46))</f>
        <v>0</v>
      </c>
      <c r="H52" s="191">
        <f>IF($C$5*'Vic Apr 2018'!AK46/'Vic Apr 2018'!AI46&lt;'Vic Apr 2018'!L46,0,IF($C$5*'Vic Apr 2018'!AK46/'Vic Apr 2018'!AI46&lt;='Vic Apr 2018'!M46,($C$5*'Vic Apr 2018'!AK46/'Vic Apr 2018'!AI46-'Vic Apr 2018'!L46)*('Vic Apr 2018'!R46/100)*'Vic Apr 2018'!AI46,('Vic Apr 2018'!M46-'Vic Apr 2018'!L46)*('Vic Apr 2018'!R46/100)*'Vic Apr 2018'!AI46))</f>
        <v>0</v>
      </c>
      <c r="I52" s="190">
        <f>IF(($C$5*'Vic Apr 2018'!AK46/'Vic Apr 2018'!AI46&gt;'Vic Apr 2018'!M46),($C$5*'Vic Apr 2018'!AK46/'Vic Apr 2018'!AI46-'Vic Apr 2018'!M46)*'Vic Apr 2018'!S46/100*'Vic Apr 2018'!AI46,0)</f>
        <v>0</v>
      </c>
      <c r="J52" s="190">
        <f>IF($C$5*'Vic Apr 2018'!AL46/'Vic Apr 2018'!AJ46&gt;='Vic Apr 2018'!J46,('Vic Apr 2018'!J46*'Vic Apr 2018'!U46/100)*'Vic Apr 2018'!AJ46,($C$5*'Vic Apr 2018'!AL46/'Vic Apr 2018'!AJ46*'Vic Apr 2018'!U46/100)*'Vic Apr 2018'!AJ46)</f>
        <v>176.13179999999997</v>
      </c>
      <c r="K52" s="190">
        <f>IF($C$5*'Vic Apr 2018'!AL46/'Vic Apr 2018'!AJ46&lt;'Vic Apr 2018'!J46,0,IF($C$5*'Vic Apr 2018'!AL46/'Vic Apr 2018'!AJ46&lt;='Vic Apr 2018'!K46,($C$5*'Vic Apr 2018'!AL46/'Vic Apr 2018'!AJ46-'Vic Apr 2018'!J46)*('Vic Apr 2018'!V46/100)*'Vic Apr 2018'!AJ46,('Vic Apr 2018'!K46-'Vic Apr 2018'!J46)*('Vic Apr 2018'!V46/100)*'Vic Apr 2018'!AJ46))</f>
        <v>617.19740000000002</v>
      </c>
      <c r="L52" s="190">
        <f>IF($C$5*'Vic Apr 2018'!AL46/'Vic Apr 2018'!AJ46&lt;'Vic Apr 2018'!K46,0,IF($C$5*'Vic Apr 2018'!AL46/'Vic Apr 2018'!AJ46&lt;='Vic Apr 2018'!L46,($C$5*'Vic Apr 2018'!AL46/'Vic Apr 2018'!AJ46-'Vic Apr 2018'!K46)*('Vic Apr 2018'!W46/100)*'Vic Apr 2018'!AJ46,('Vic Apr 2018'!L46-'Vic Apr 2018'!K46)*('Vic Apr 2018'!W46/100)*'Vic Apr 2018'!AJ46))</f>
        <v>0</v>
      </c>
      <c r="M52" s="190">
        <f>IF($C$5*'Vic Apr 2018'!AL46/'Vic Apr 2018'!AJ46&lt;'Vic Apr 2018'!L46,0,IF($C$5*'Vic Apr 2018'!AL46/'Vic Apr 2018'!AJ46&lt;='Vic Apr 2018'!M46,($C$5*'Vic Apr 2018'!AL46/'Vic Apr 2018'!AJ46-'Vic Apr 2018'!L46)*('Vic Apr 2018'!X46/100)*'Vic Apr 2018'!AJ46,('Vic Apr 2018'!M46-'Vic Apr 2018'!L46)*('Vic Apr 2018'!X46/100)*'Vic Apr 2018'!AJ46))</f>
        <v>0</v>
      </c>
      <c r="N52" s="190">
        <f>IF(($C$5*'Vic Apr 2018'!AL46/'Vic Apr 2018'!AJ46&gt;'Vic Apr 2018'!M46),($C$5*'Vic Apr 2018'!AL46/'Vic Apr 2018'!AJ46-'Vic Apr 2018'!M46)*'Vic Apr 2018'!Y46/100*'Vic Apr 2018'!AJ46,0)</f>
        <v>0</v>
      </c>
      <c r="O52" s="193">
        <f t="shared" si="0"/>
        <v>1948.0083999999999</v>
      </c>
      <c r="P52" s="194">
        <f>'Vic Apr 2018'!AM46</f>
        <v>0</v>
      </c>
      <c r="Q52" s="194">
        <f>'Vic Apr 2018'!AN46</f>
        <v>0</v>
      </c>
      <c r="R52" s="194">
        <f>'Vic Apr 2018'!AO46</f>
        <v>0</v>
      </c>
      <c r="S52" s="194">
        <f>'Vic Apr 2018'!AP46</f>
        <v>0</v>
      </c>
      <c r="T52" s="193">
        <f>O52</f>
        <v>1948.0083999999999</v>
      </c>
      <c r="U52" s="193">
        <f t="shared" si="7"/>
        <v>1948.0083999999999</v>
      </c>
      <c r="V52" s="193">
        <f t="shared" si="1"/>
        <v>2142.80924</v>
      </c>
      <c r="W52" s="193">
        <f t="shared" si="1"/>
        <v>2142.80924</v>
      </c>
      <c r="X52" s="195">
        <f>'Vic Apr 2018'!AW46</f>
        <v>36</v>
      </c>
      <c r="Y52" s="196" t="str">
        <f>'Vic Apr 2018'!AX46</f>
        <v>n</v>
      </c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5"/>
      <c r="DM52" s="185"/>
      <c r="DN52" s="185"/>
      <c r="DO52" s="185"/>
      <c r="DP52" s="185"/>
      <c r="DQ52" s="185"/>
      <c r="DR52" s="185"/>
      <c r="DS52" s="185"/>
      <c r="DT52" s="185"/>
      <c r="DU52" s="185"/>
      <c r="DV52" s="185"/>
      <c r="DW52" s="185"/>
      <c r="DX52" s="185"/>
      <c r="DY52" s="185"/>
      <c r="DZ52" s="185"/>
      <c r="EA52" s="185"/>
      <c r="EB52" s="185"/>
      <c r="EC52" s="185"/>
      <c r="ED52" s="185"/>
      <c r="EE52" s="185"/>
      <c r="EF52" s="185"/>
      <c r="EG52" s="185"/>
      <c r="EH52" s="185"/>
      <c r="EI52" s="185"/>
      <c r="EJ52" s="185"/>
    </row>
    <row r="53" spans="1:140" ht="17" customHeight="1">
      <c r="A53" s="539"/>
      <c r="B53" s="116" t="str">
        <f>'Vic Apr 2018'!F47</f>
        <v>Momentum Energy</v>
      </c>
      <c r="C53" s="116" t="str">
        <f>'Vic Apr 2018'!G47</f>
        <v>Market offer</v>
      </c>
      <c r="D53" s="190">
        <f>365*'Vic Apr 2018'!H47/100</f>
        <v>316.601</v>
      </c>
      <c r="E53" s="191">
        <f>IF($C$5*'Vic Apr 2018'!AK47/'Vic Apr 2018'!AI47&gt;='Vic Apr 2018'!J47,('Vic Apr 2018'!J47*'Vic Apr 2018'!O47/100)*'Vic Apr 2018'!AI47,($C$5*'Vic Apr 2018'!AK47/'Vic Apr 2018'!AI47*'Vic Apr 2018'!O47/100)*'Vic Apr 2018'!AI47)</f>
        <v>113.76</v>
      </c>
      <c r="F53" s="192">
        <f>IF($C$5*'Vic Apr 2018'!AK47/'Vic Apr 2018'!AI47&lt;'Vic Apr 2018'!J47,0,IF($C$5*'Vic Apr 2018'!AK47/'Vic Apr 2018'!AI47&lt;='Vic Apr 2018'!K47,($C$5*'Vic Apr 2018'!AK47/'Vic Apr 2018'!AI47-'Vic Apr 2018'!J47)*('Vic Apr 2018'!P47/100)*'Vic Apr 2018'!AI47,('Vic Apr 2018'!K47-'Vic Apr 2018'!J47)*('Vic Apr 2018'!P47/100)*'Vic Apr 2018'!AI47))</f>
        <v>422.24849999999998</v>
      </c>
      <c r="G53" s="190">
        <f>IF($C$5*'Vic Apr 2018'!AK47/'Vic Apr 2018'!AI47&lt;'Vic Apr 2018'!K47,0,IF($C$5*'Vic Apr 2018'!AK47/'Vic Apr 2018'!AI47&lt;='Vic Apr 2018'!L47,($C$5*'Vic Apr 2018'!AK47/'Vic Apr 2018'!AI47-'Vic Apr 2018'!K47)*('Vic Apr 2018'!Q47/100)*'Vic Apr 2018'!AI47,('Vic Apr 2018'!L47-'Vic Apr 2018'!K47)*('Vic Apr 2018'!Q47/100)*'Vic Apr 2018'!AI47))</f>
        <v>0</v>
      </c>
      <c r="H53" s="191">
        <f>IF($C$5*'Vic Apr 2018'!AK47/'Vic Apr 2018'!AI47&lt;'Vic Apr 2018'!L47,0,IF($C$5*'Vic Apr 2018'!AK47/'Vic Apr 2018'!AI47&lt;='Vic Apr 2018'!M47,($C$5*'Vic Apr 2018'!AK47/'Vic Apr 2018'!AI47-'Vic Apr 2018'!L47)*('Vic Apr 2018'!R47/100)*'Vic Apr 2018'!AI47,('Vic Apr 2018'!M47-'Vic Apr 2018'!L47)*('Vic Apr 2018'!R47/100)*'Vic Apr 2018'!AI47))</f>
        <v>0</v>
      </c>
      <c r="I53" s="190">
        <f>IF(($C$5*'Vic Apr 2018'!AK47/'Vic Apr 2018'!AI47&gt;'Vic Apr 2018'!M47),($C$5*'Vic Apr 2018'!AK47/'Vic Apr 2018'!AI47-'Vic Apr 2018'!M47)*'Vic Apr 2018'!S47/100*'Vic Apr 2018'!AI47,0)</f>
        <v>0</v>
      </c>
      <c r="J53" s="190">
        <f>IF($C$5*'Vic Apr 2018'!AL47/'Vic Apr 2018'!AJ47&gt;='Vic Apr 2018'!J47,('Vic Apr 2018'!J47*'Vic Apr 2018'!U47/100)*'Vic Apr 2018'!AJ47,($C$5*'Vic Apr 2018'!AL47/'Vic Apr 2018'!AJ47*'Vic Apr 2018'!U47/100)*'Vic Apr 2018'!AJ47)</f>
        <v>211.92</v>
      </c>
      <c r="K53" s="190">
        <f>IF($C$5*'Vic Apr 2018'!AL47/'Vic Apr 2018'!AJ47&lt;'Vic Apr 2018'!J47,0,IF($C$5*'Vic Apr 2018'!AL47/'Vic Apr 2018'!AJ47&lt;='Vic Apr 2018'!K47,($C$5*'Vic Apr 2018'!AL47/'Vic Apr 2018'!AJ47-'Vic Apr 2018'!J47)*('Vic Apr 2018'!V47/100)*'Vic Apr 2018'!AJ47,('Vic Apr 2018'!K47-'Vic Apr 2018'!J47)*('Vic Apr 2018'!V47/100)*'Vic Apr 2018'!AJ47))</f>
        <v>779.45159999999998</v>
      </c>
      <c r="L53" s="190">
        <f>IF($C$5*'Vic Apr 2018'!AL47/'Vic Apr 2018'!AJ47&lt;'Vic Apr 2018'!K47,0,IF($C$5*'Vic Apr 2018'!AL47/'Vic Apr 2018'!AJ47&lt;='Vic Apr 2018'!L47,($C$5*'Vic Apr 2018'!AL47/'Vic Apr 2018'!AJ47-'Vic Apr 2018'!K47)*('Vic Apr 2018'!W47/100)*'Vic Apr 2018'!AJ47,('Vic Apr 2018'!L47-'Vic Apr 2018'!K47)*('Vic Apr 2018'!W47/100)*'Vic Apr 2018'!AJ47))</f>
        <v>0</v>
      </c>
      <c r="M53" s="190">
        <f>IF($C$5*'Vic Apr 2018'!AL47/'Vic Apr 2018'!AJ47&lt;'Vic Apr 2018'!L47,0,IF($C$5*'Vic Apr 2018'!AL47/'Vic Apr 2018'!AJ47&lt;='Vic Apr 2018'!M47,($C$5*'Vic Apr 2018'!AL47/'Vic Apr 2018'!AJ47-'Vic Apr 2018'!L47)*('Vic Apr 2018'!X47/100)*'Vic Apr 2018'!AJ47,('Vic Apr 2018'!M47-'Vic Apr 2018'!L47)*('Vic Apr 2018'!X47/100)*'Vic Apr 2018'!AJ47))</f>
        <v>0</v>
      </c>
      <c r="N53" s="190">
        <f>IF(($C$5*'Vic Apr 2018'!AL47/'Vic Apr 2018'!AJ47&gt;'Vic Apr 2018'!M47),($C$5*'Vic Apr 2018'!AL47/'Vic Apr 2018'!AJ47-'Vic Apr 2018'!M47)*'Vic Apr 2018'!Y47/100*'Vic Apr 2018'!AJ47,0)</f>
        <v>0</v>
      </c>
      <c r="O53" s="193">
        <f t="shared" si="0"/>
        <v>1843.9811</v>
      </c>
      <c r="P53" s="194">
        <f>'Vic Apr 2018'!AM47</f>
        <v>0</v>
      </c>
      <c r="Q53" s="194">
        <f>'Vic Apr 2018'!AN47</f>
        <v>0</v>
      </c>
      <c r="R53" s="194">
        <f>'Vic Apr 2018'!AO47</f>
        <v>0</v>
      </c>
      <c r="S53" s="194">
        <f>'Vic Apr 2018'!AP47</f>
        <v>0</v>
      </c>
      <c r="T53" s="193">
        <f>O53</f>
        <v>1843.9811</v>
      </c>
      <c r="U53" s="193">
        <f t="shared" si="7"/>
        <v>1843.9811</v>
      </c>
      <c r="V53" s="193">
        <f t="shared" si="1"/>
        <v>2028.3792100000001</v>
      </c>
      <c r="W53" s="193">
        <f t="shared" si="1"/>
        <v>2028.3792100000001</v>
      </c>
      <c r="X53" s="195">
        <f>'Vic Apr 2018'!AW47</f>
        <v>0</v>
      </c>
      <c r="Y53" s="196" t="str">
        <f>'Vic Apr 2018'!AX47</f>
        <v>n</v>
      </c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5"/>
      <c r="DM53" s="185"/>
      <c r="DN53" s="185"/>
      <c r="DO53" s="185"/>
      <c r="DP53" s="185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5"/>
      <c r="EB53" s="185"/>
      <c r="EC53" s="185"/>
      <c r="ED53" s="185"/>
      <c r="EE53" s="185"/>
      <c r="EF53" s="185"/>
      <c r="EG53" s="185"/>
      <c r="EH53" s="185"/>
      <c r="EI53" s="185"/>
      <c r="EJ53" s="185"/>
    </row>
    <row r="54" spans="1:140" s="189" customFormat="1" ht="17" customHeight="1">
      <c r="A54" s="539"/>
      <c r="B54" s="116" t="str">
        <f>'Vic Apr 2018'!F48</f>
        <v>Origin Energy</v>
      </c>
      <c r="C54" s="116" t="str">
        <f>'Vic Apr 2018'!G48</f>
        <v>Business Saver</v>
      </c>
      <c r="D54" s="190">
        <f>365*'Vic Apr 2018'!H48/100</f>
        <v>277.39999999999998</v>
      </c>
      <c r="E54" s="191">
        <f>IF($C$5*'Vic Apr 2018'!AK48/'Vic Apr 2018'!AI48&gt;='Vic Apr 2018'!J48,('Vic Apr 2018'!J48*'Vic Apr 2018'!O48/100)*'Vic Apr 2018'!AI48,($C$5*'Vic Apr 2018'!AK48/'Vic Apr 2018'!AI48*'Vic Apr 2018'!O48/100)*'Vic Apr 2018'!AI48)</f>
        <v>720</v>
      </c>
      <c r="F54" s="192">
        <f>IF($C$5*'Vic Apr 2018'!AK48/'Vic Apr 2018'!AI48&lt;'Vic Apr 2018'!J48,0,IF($C$5*'Vic Apr 2018'!AK48/'Vic Apr 2018'!AI48&lt;='Vic Apr 2018'!K48,($C$5*'Vic Apr 2018'!AK48/'Vic Apr 2018'!AI48-'Vic Apr 2018'!J48)*('Vic Apr 2018'!P48/100)*'Vic Apr 2018'!AI48,('Vic Apr 2018'!K48-'Vic Apr 2018'!J48)*('Vic Apr 2018'!P48/100)*'Vic Apr 2018'!AI48))</f>
        <v>231.00000000000009</v>
      </c>
      <c r="G54" s="190">
        <f>IF($C$5*'Vic Apr 2018'!AK48/'Vic Apr 2018'!AI48&lt;'Vic Apr 2018'!K48,0,IF($C$5*'Vic Apr 2018'!AK48/'Vic Apr 2018'!AI48&lt;='Vic Apr 2018'!L48,($C$5*'Vic Apr 2018'!AK48/'Vic Apr 2018'!AI48-'Vic Apr 2018'!K48)*('Vic Apr 2018'!Q48/100)*'Vic Apr 2018'!AI48,('Vic Apr 2018'!L48-'Vic Apr 2018'!K48)*('Vic Apr 2018'!Q48/100)*'Vic Apr 2018'!AI48))</f>
        <v>0</v>
      </c>
      <c r="H54" s="191">
        <f>IF($C$5*'Vic Apr 2018'!AK48/'Vic Apr 2018'!AI48&lt;'Vic Apr 2018'!L48,0,IF($C$5*'Vic Apr 2018'!AK48/'Vic Apr 2018'!AI48&lt;='Vic Apr 2018'!M48,($C$5*'Vic Apr 2018'!AK48/'Vic Apr 2018'!AI48-'Vic Apr 2018'!L48)*('Vic Apr 2018'!R48/100)*'Vic Apr 2018'!AI48,('Vic Apr 2018'!M48-'Vic Apr 2018'!L48)*('Vic Apr 2018'!R48/100)*'Vic Apr 2018'!AI48))</f>
        <v>0</v>
      </c>
      <c r="I54" s="190">
        <f>IF(($C$5*'Vic Apr 2018'!AK48/'Vic Apr 2018'!AI48&gt;'Vic Apr 2018'!M48),($C$5*'Vic Apr 2018'!AK48/'Vic Apr 2018'!AI48-'Vic Apr 2018'!M48)*'Vic Apr 2018'!S48/100*'Vic Apr 2018'!AI48,0)</f>
        <v>0</v>
      </c>
      <c r="J54" s="190">
        <f>IF($C$5*'Vic Apr 2018'!AL48/'Vic Apr 2018'!AJ48&gt;='Vic Apr 2018'!J48,('Vic Apr 2018'!J48*'Vic Apr 2018'!U48/100)*'Vic Apr 2018'!AJ48,($C$5*'Vic Apr 2018'!AL48/'Vic Apr 2018'!AJ48*'Vic Apr 2018'!U48/100)*'Vic Apr 2018'!AJ48)</f>
        <v>720</v>
      </c>
      <c r="K54" s="190">
        <f>IF($C$5*'Vic Apr 2018'!AL48/'Vic Apr 2018'!AJ48&lt;'Vic Apr 2018'!J48,0,IF($C$5*'Vic Apr 2018'!AL48/'Vic Apr 2018'!AJ48&lt;='Vic Apr 2018'!K48,($C$5*'Vic Apr 2018'!AL48/'Vic Apr 2018'!AJ48-'Vic Apr 2018'!J48)*('Vic Apr 2018'!V48/100)*'Vic Apr 2018'!AJ48,('Vic Apr 2018'!K48-'Vic Apr 2018'!J48)*('Vic Apr 2018'!V48/100)*'Vic Apr 2018'!AJ48))</f>
        <v>231.00000000000009</v>
      </c>
      <c r="L54" s="190">
        <f>IF($C$5*'Vic Apr 2018'!AL48/'Vic Apr 2018'!AJ48&lt;'Vic Apr 2018'!K48,0,IF($C$5*'Vic Apr 2018'!AL48/'Vic Apr 2018'!AJ48&lt;='Vic Apr 2018'!L48,($C$5*'Vic Apr 2018'!AL48/'Vic Apr 2018'!AJ48-'Vic Apr 2018'!K48)*('Vic Apr 2018'!W48/100)*'Vic Apr 2018'!AJ48,('Vic Apr 2018'!L48-'Vic Apr 2018'!K48)*('Vic Apr 2018'!W48/100)*'Vic Apr 2018'!AJ48))</f>
        <v>0</v>
      </c>
      <c r="M54" s="190">
        <f>IF($C$5*'Vic Apr 2018'!AL48/'Vic Apr 2018'!AJ48&lt;'Vic Apr 2018'!L48,0,IF($C$5*'Vic Apr 2018'!AL48/'Vic Apr 2018'!AJ48&lt;='Vic Apr 2018'!M48,($C$5*'Vic Apr 2018'!AL48/'Vic Apr 2018'!AJ48-'Vic Apr 2018'!L48)*('Vic Apr 2018'!X48/100)*'Vic Apr 2018'!AJ48,('Vic Apr 2018'!M48-'Vic Apr 2018'!L48)*('Vic Apr 2018'!X48/100)*'Vic Apr 2018'!AJ48))</f>
        <v>0</v>
      </c>
      <c r="N54" s="190">
        <f>IF(($C$5*'Vic Apr 2018'!AL48/'Vic Apr 2018'!AJ48&gt;'Vic Apr 2018'!M48),($C$5*'Vic Apr 2018'!AL48/'Vic Apr 2018'!AJ48-'Vic Apr 2018'!M48)*'Vic Apr 2018'!Y48/100*'Vic Apr 2018'!AJ48,0)</f>
        <v>0</v>
      </c>
      <c r="O54" s="193">
        <f t="shared" si="0"/>
        <v>2179.4</v>
      </c>
      <c r="P54" s="194">
        <f>'Vic Apr 2018'!AM48</f>
        <v>0</v>
      </c>
      <c r="Q54" s="194">
        <f>'Vic Apr 2018'!AN48</f>
        <v>15</v>
      </c>
      <c r="R54" s="194">
        <f>'Vic Apr 2018'!AO48</f>
        <v>0</v>
      </c>
      <c r="S54" s="194">
        <f>'Vic Apr 2018'!AP48</f>
        <v>0</v>
      </c>
      <c r="T54" s="193">
        <f>(O54-(O54-D54)*Q54/100)</f>
        <v>1894.1000000000001</v>
      </c>
      <c r="U54" s="193">
        <f t="shared" si="7"/>
        <v>1894.1000000000001</v>
      </c>
      <c r="V54" s="193">
        <f t="shared" si="1"/>
        <v>2083.5100000000002</v>
      </c>
      <c r="W54" s="193">
        <f t="shared" si="1"/>
        <v>2083.5100000000002</v>
      </c>
      <c r="X54" s="195">
        <f>'Vic Apr 2018'!AW48</f>
        <v>12</v>
      </c>
      <c r="Y54" s="196" t="str">
        <f>'Vic Apr 2018'!AX48</f>
        <v>y</v>
      </c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88"/>
      <c r="DX54" s="188"/>
      <c r="DY54" s="188"/>
      <c r="DZ54" s="188"/>
      <c r="EA54" s="188"/>
      <c r="EB54" s="188"/>
      <c r="EC54" s="188"/>
      <c r="ED54" s="188"/>
      <c r="EE54" s="188"/>
      <c r="EF54" s="188"/>
      <c r="EG54" s="188"/>
      <c r="EH54" s="188"/>
      <c r="EI54" s="188"/>
      <c r="EJ54" s="188"/>
    </row>
    <row r="55" spans="1:140" s="189" customFormat="1" ht="17" customHeight="1" thickBot="1">
      <c r="A55" s="540"/>
      <c r="B55" s="213" t="str">
        <f>'Vic Apr 2018'!F49</f>
        <v>Simply Energy</v>
      </c>
      <c r="C55" s="213" t="str">
        <f>'Vic Apr 2018'!G49</f>
        <v>Business Save</v>
      </c>
      <c r="D55" s="115">
        <f>365*'Vic Apr 2018'!H49/100</f>
        <v>295.358</v>
      </c>
      <c r="E55" s="113">
        <f>IF($C$5*'Vic Apr 2018'!AK49/'Vic Apr 2018'!AI49&gt;='Vic Apr 2018'!J49,('Vic Apr 2018'!J49*'Vic Apr 2018'!O49/100)*'Vic Apr 2018'!AI49,($C$5*'Vic Apr 2018'!AK49/'Vic Apr 2018'!AI49*'Vic Apr 2018'!O49/100)*'Vic Apr 2018'!AI49)</f>
        <v>281.99339999999995</v>
      </c>
      <c r="F55" s="114">
        <f>IF($C$5*'Vic Apr 2018'!AK49/'Vic Apr 2018'!AI49&lt;'Vic Apr 2018'!J49,0,IF($C$5*'Vic Apr 2018'!AK49/'Vic Apr 2018'!AI49&lt;='Vic Apr 2018'!K49,($C$5*'Vic Apr 2018'!AK49/'Vic Apr 2018'!AI49-'Vic Apr 2018'!J49)*('Vic Apr 2018'!P49/100)*'Vic Apr 2018'!AI49,('Vic Apr 2018'!K49-'Vic Apr 2018'!J49)*('Vic Apr 2018'!P49/100)*'Vic Apr 2018'!AI49))</f>
        <v>1046.3744000000002</v>
      </c>
      <c r="G55" s="115">
        <f>IF($C$5*'Vic Apr 2018'!AK49/'Vic Apr 2018'!AI49&lt;'Vic Apr 2018'!K49,0,IF($C$5*'Vic Apr 2018'!AK49/'Vic Apr 2018'!AI49&lt;='Vic Apr 2018'!L49,($C$5*'Vic Apr 2018'!AK49/'Vic Apr 2018'!AI49-'Vic Apr 2018'!K49)*('Vic Apr 2018'!Q49/100)*'Vic Apr 2018'!AI49,('Vic Apr 2018'!L49-'Vic Apr 2018'!K49)*('Vic Apr 2018'!Q49/100)*'Vic Apr 2018'!AI49))</f>
        <v>0</v>
      </c>
      <c r="H55" s="113">
        <f>IF($C$5*'Vic Apr 2018'!AK49/'Vic Apr 2018'!AI49&lt;'Vic Apr 2018'!L49,0,IF($C$5*'Vic Apr 2018'!AK49/'Vic Apr 2018'!AI49&lt;='Vic Apr 2018'!M49,($C$5*'Vic Apr 2018'!AK49/'Vic Apr 2018'!AI49-'Vic Apr 2018'!L49)*('Vic Apr 2018'!R49/100)*'Vic Apr 2018'!AI49,('Vic Apr 2018'!M49-'Vic Apr 2018'!L49)*('Vic Apr 2018'!R49/100)*'Vic Apr 2018'!AI49))</f>
        <v>0</v>
      </c>
      <c r="I55" s="115">
        <f>IF(($C$5*'Vic Apr 2018'!AK49/'Vic Apr 2018'!AI49&gt;'Vic Apr 2018'!M49),($C$5*'Vic Apr 2018'!AK49/'Vic Apr 2018'!AI49-'Vic Apr 2018'!M49)*'Vic Apr 2018'!S49/100*'Vic Apr 2018'!AI49,0)</f>
        <v>0</v>
      </c>
      <c r="J55" s="115">
        <f>IF($C$5*'Vic Apr 2018'!AL49/'Vic Apr 2018'!AJ49&gt;='Vic Apr 2018'!J49,('Vic Apr 2018'!J49*'Vic Apr 2018'!U49/100)*'Vic Apr 2018'!AJ49,($C$5*'Vic Apr 2018'!AL49/'Vic Apr 2018'!AJ49*'Vic Apr 2018'!U49/100)*'Vic Apr 2018'!AJ49)</f>
        <v>281.99339999999995</v>
      </c>
      <c r="K55" s="115">
        <f>IF($C$5*'Vic Apr 2018'!AL49/'Vic Apr 2018'!AJ49&lt;'Vic Apr 2018'!J49,0,IF($C$5*'Vic Apr 2018'!AL49/'Vic Apr 2018'!AJ49&lt;='Vic Apr 2018'!K49,($C$5*'Vic Apr 2018'!AL49/'Vic Apr 2018'!AJ49-'Vic Apr 2018'!J49)*('Vic Apr 2018'!V49/100)*'Vic Apr 2018'!AJ49,('Vic Apr 2018'!K49-'Vic Apr 2018'!J49)*('Vic Apr 2018'!V49/100)*'Vic Apr 2018'!AJ49))</f>
        <v>1046.3744000000002</v>
      </c>
      <c r="L55" s="115">
        <f>IF($C$5*'Vic Apr 2018'!AL49/'Vic Apr 2018'!AJ49&lt;'Vic Apr 2018'!K49,0,IF($C$5*'Vic Apr 2018'!AL49/'Vic Apr 2018'!AJ49&lt;='Vic Apr 2018'!L49,($C$5*'Vic Apr 2018'!AL49/'Vic Apr 2018'!AJ49-'Vic Apr 2018'!K49)*('Vic Apr 2018'!W49/100)*'Vic Apr 2018'!AJ49,('Vic Apr 2018'!L49-'Vic Apr 2018'!K49)*('Vic Apr 2018'!W49/100)*'Vic Apr 2018'!AJ49))</f>
        <v>0</v>
      </c>
      <c r="M55" s="115">
        <f>IF($C$5*'Vic Apr 2018'!AL49/'Vic Apr 2018'!AJ49&lt;'Vic Apr 2018'!L49,0,IF($C$5*'Vic Apr 2018'!AL49/'Vic Apr 2018'!AJ49&lt;='Vic Apr 2018'!M49,($C$5*'Vic Apr 2018'!AL49/'Vic Apr 2018'!AJ49-'Vic Apr 2018'!L49)*('Vic Apr 2018'!X49/100)*'Vic Apr 2018'!AJ49,('Vic Apr 2018'!M49-'Vic Apr 2018'!L49)*('Vic Apr 2018'!X49/100)*'Vic Apr 2018'!AJ49))</f>
        <v>0</v>
      </c>
      <c r="N55" s="115">
        <f>IF(($C$5*'Vic Apr 2018'!AL49/'Vic Apr 2018'!AJ49&gt;'Vic Apr 2018'!M49),($C$5*'Vic Apr 2018'!AL49/'Vic Apr 2018'!AJ49-'Vic Apr 2018'!M49)*'Vic Apr 2018'!Y49/100*'Vic Apr 2018'!AJ49,0)</f>
        <v>0</v>
      </c>
      <c r="O55" s="214">
        <f t="shared" si="0"/>
        <v>2952.0936000000002</v>
      </c>
      <c r="P55" s="215">
        <f>'Vic Apr 2018'!AM49</f>
        <v>0</v>
      </c>
      <c r="Q55" s="215">
        <f>'Vic Apr 2018'!AN49</f>
        <v>30</v>
      </c>
      <c r="R55" s="215">
        <f>'Vic Apr 2018'!AO49</f>
        <v>0</v>
      </c>
      <c r="S55" s="215">
        <f>'Vic Apr 2018'!AP49</f>
        <v>0</v>
      </c>
      <c r="T55" s="214">
        <f>(O55-(O55-D55)*Q55/100)</f>
        <v>2155.0729200000001</v>
      </c>
      <c r="U55" s="214">
        <f t="shared" si="7"/>
        <v>2155.0729200000001</v>
      </c>
      <c r="V55" s="214">
        <f t="shared" si="1"/>
        <v>2370.5802120000003</v>
      </c>
      <c r="W55" s="214">
        <f t="shared" si="1"/>
        <v>2370.5802120000003</v>
      </c>
      <c r="X55" s="216">
        <f>'Vic Apr 2018'!AW49</f>
        <v>0</v>
      </c>
      <c r="Y55" s="217" t="str">
        <f>'Vic Apr 2018'!AX49</f>
        <v>n</v>
      </c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88"/>
      <c r="DX55" s="188"/>
      <c r="DY55" s="188"/>
      <c r="DZ55" s="188"/>
      <c r="EA55" s="188"/>
      <c r="EB55" s="188"/>
      <c r="EC55" s="188"/>
      <c r="ED55" s="188"/>
      <c r="EE55" s="188"/>
      <c r="EF55" s="188"/>
      <c r="EG55" s="188"/>
      <c r="EH55" s="188"/>
      <c r="EI55" s="188"/>
      <c r="EJ55" s="188"/>
    </row>
    <row r="56" spans="1:140" ht="17" customHeight="1" thickTop="1">
      <c r="A56" s="538" t="str">
        <f>'Vic Apr 2018'!D50</f>
        <v>Envestra Central 2</v>
      </c>
      <c r="B56" s="116" t="str">
        <f>'Vic Apr 2018'!F50</f>
        <v>AGL</v>
      </c>
      <c r="C56" s="116" t="str">
        <f>'Vic Apr 2018'!G50</f>
        <v>Business Savers</v>
      </c>
      <c r="D56" s="190">
        <f>365*'Vic Apr 2018'!H50/100</f>
        <v>332.15</v>
      </c>
      <c r="E56" s="191">
        <f>IF($C$5*'Vic Apr 2018'!AK50/'Vic Apr 2018'!AI50&gt;='Vic Apr 2018'!J50,('Vic Apr 2018'!J50*'Vic Apr 2018'!O50/100)*'Vic Apr 2018'!AI50,($C$5*'Vic Apr 2018'!AK50/'Vic Apr 2018'!AI50*'Vic Apr 2018'!O50/100)*'Vic Apr 2018'!AI50)</f>
        <v>221.39999999999998</v>
      </c>
      <c r="F56" s="192">
        <f>IF($C$5*'Vic Apr 2018'!AK50/'Vic Apr 2018'!AI50&lt;'Vic Apr 2018'!J50,0,IF($C$5*'Vic Apr 2018'!AK50/'Vic Apr 2018'!AI50&lt;='Vic Apr 2018'!K50,($C$5*'Vic Apr 2018'!AK50/'Vic Apr 2018'!AI50-'Vic Apr 2018'!J50)*('Vic Apr 2018'!P50/100)*'Vic Apr 2018'!AI50,('Vic Apr 2018'!K50-'Vic Apr 2018'!J50)*('Vic Apr 2018'!P50/100)*'Vic Apr 2018'!AI50))</f>
        <v>856.9</v>
      </c>
      <c r="G56" s="190">
        <f>IF($C$5*'Vic Apr 2018'!AK50/'Vic Apr 2018'!AI50&lt;'Vic Apr 2018'!K50,0,IF($C$5*'Vic Apr 2018'!AK50/'Vic Apr 2018'!AI50&lt;='Vic Apr 2018'!L50,($C$5*'Vic Apr 2018'!AK50/'Vic Apr 2018'!AI50-'Vic Apr 2018'!K50)*('Vic Apr 2018'!Q50/100)*'Vic Apr 2018'!AI50,('Vic Apr 2018'!L50-'Vic Apr 2018'!K50)*('Vic Apr 2018'!Q50/100)*'Vic Apr 2018'!AI50))</f>
        <v>0</v>
      </c>
      <c r="H56" s="191">
        <f>IF($C$5*'Vic Apr 2018'!AK50/'Vic Apr 2018'!AI50&lt;'Vic Apr 2018'!L50,0,IF($C$5*'Vic Apr 2018'!AK50/'Vic Apr 2018'!AI50&lt;='Vic Apr 2018'!M50,($C$5*'Vic Apr 2018'!AK50/'Vic Apr 2018'!AI50-'Vic Apr 2018'!L50)*('Vic Apr 2018'!R50/100)*'Vic Apr 2018'!AI50,('Vic Apr 2018'!M50-'Vic Apr 2018'!L50)*('Vic Apr 2018'!R50/100)*'Vic Apr 2018'!AI50))</f>
        <v>0</v>
      </c>
      <c r="I56" s="190">
        <f>IF(($C$5*'Vic Apr 2018'!AK50/'Vic Apr 2018'!AI50&gt;'Vic Apr 2018'!M50),($C$5*'Vic Apr 2018'!AK50/'Vic Apr 2018'!AI50-'Vic Apr 2018'!M50)*'Vic Apr 2018'!S50/100*'Vic Apr 2018'!AI50,0)</f>
        <v>0</v>
      </c>
      <c r="J56" s="190">
        <f>IF($C$5*'Vic Apr 2018'!AL50/'Vic Apr 2018'!AJ50&gt;='Vic Apr 2018'!J50,('Vic Apr 2018'!J50*'Vic Apr 2018'!U50/100)*'Vic Apr 2018'!AJ50,($C$5*'Vic Apr 2018'!AL50/'Vic Apr 2018'!AJ50*'Vic Apr 2018'!U50/100)*'Vic Apr 2018'!AJ50)</f>
        <v>221.39999999999998</v>
      </c>
      <c r="K56" s="190">
        <f>IF($C$5*'Vic Apr 2018'!AL50/'Vic Apr 2018'!AJ50&lt;'Vic Apr 2018'!J50,0,IF($C$5*'Vic Apr 2018'!AL50/'Vic Apr 2018'!AJ50&lt;='Vic Apr 2018'!K50,($C$5*'Vic Apr 2018'!AL50/'Vic Apr 2018'!AJ50-'Vic Apr 2018'!J50)*('Vic Apr 2018'!V50/100)*'Vic Apr 2018'!AJ50,('Vic Apr 2018'!K50-'Vic Apr 2018'!J50)*('Vic Apr 2018'!V50/100)*'Vic Apr 2018'!AJ50))</f>
        <v>856.9</v>
      </c>
      <c r="L56" s="190">
        <f>IF($C$5*'Vic Apr 2018'!AL50/'Vic Apr 2018'!AJ50&lt;'Vic Apr 2018'!K50,0,IF($C$5*'Vic Apr 2018'!AL50/'Vic Apr 2018'!AJ50&lt;='Vic Apr 2018'!L50,($C$5*'Vic Apr 2018'!AL50/'Vic Apr 2018'!AJ50-'Vic Apr 2018'!K50)*('Vic Apr 2018'!W50/100)*'Vic Apr 2018'!AJ50,('Vic Apr 2018'!L50-'Vic Apr 2018'!K50)*('Vic Apr 2018'!W50/100)*'Vic Apr 2018'!AJ50))</f>
        <v>0</v>
      </c>
      <c r="M56" s="190">
        <f>IF($C$5*'Vic Apr 2018'!AL50/'Vic Apr 2018'!AJ50&lt;'Vic Apr 2018'!L50,0,IF($C$5*'Vic Apr 2018'!AL50/'Vic Apr 2018'!AJ50&lt;='Vic Apr 2018'!M50,($C$5*'Vic Apr 2018'!AL50/'Vic Apr 2018'!AJ50-'Vic Apr 2018'!L50)*('Vic Apr 2018'!X50/100)*'Vic Apr 2018'!AJ50,('Vic Apr 2018'!M50-'Vic Apr 2018'!L50)*('Vic Apr 2018'!X50/100)*'Vic Apr 2018'!AJ50))</f>
        <v>0</v>
      </c>
      <c r="N56" s="190">
        <f>IF(($C$5*'Vic Apr 2018'!AL50/'Vic Apr 2018'!AJ50&gt;'Vic Apr 2018'!M50),($C$5*'Vic Apr 2018'!AL50/'Vic Apr 2018'!AJ50-'Vic Apr 2018'!M50)*'Vic Apr 2018'!Y50/100*'Vic Apr 2018'!AJ50,0)</f>
        <v>0</v>
      </c>
      <c r="O56" s="193">
        <f t="shared" si="0"/>
        <v>2488.75</v>
      </c>
      <c r="P56" s="194">
        <f>'Vic Apr 2018'!AM50</f>
        <v>0</v>
      </c>
      <c r="Q56" s="194">
        <f>'Vic Apr 2018'!AN50</f>
        <v>15</v>
      </c>
      <c r="R56" s="194">
        <f>'Vic Apr 2018'!AO50</f>
        <v>0</v>
      </c>
      <c r="S56" s="194">
        <f>'Vic Apr 2018'!AP50</f>
        <v>0</v>
      </c>
      <c r="T56" s="193">
        <f>(O56-(O56-D56)*Q56/100)</f>
        <v>2165.2600000000002</v>
      </c>
      <c r="U56" s="193">
        <f t="shared" si="7"/>
        <v>2165.2600000000002</v>
      </c>
      <c r="V56" s="193">
        <f t="shared" si="1"/>
        <v>2381.7860000000005</v>
      </c>
      <c r="W56" s="193">
        <f t="shared" si="1"/>
        <v>2381.7860000000005</v>
      </c>
      <c r="X56" s="195">
        <f>'Vic Apr 2018'!AW50</f>
        <v>0</v>
      </c>
      <c r="Y56" s="196" t="str">
        <f>'Vic Apr 2018'!AX50</f>
        <v>n</v>
      </c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5"/>
      <c r="DM56" s="185"/>
      <c r="DN56" s="185"/>
      <c r="DO56" s="185"/>
      <c r="DP56" s="185"/>
      <c r="DQ56" s="185"/>
      <c r="DR56" s="185"/>
      <c r="DS56" s="185"/>
      <c r="DT56" s="185"/>
      <c r="DU56" s="185"/>
      <c r="DV56" s="185"/>
      <c r="DW56" s="185"/>
      <c r="DX56" s="185"/>
      <c r="DY56" s="185"/>
      <c r="DZ56" s="185"/>
      <c r="EA56" s="185"/>
      <c r="EB56" s="185"/>
      <c r="EC56" s="185"/>
      <c r="ED56" s="185"/>
      <c r="EE56" s="185"/>
      <c r="EF56" s="185"/>
      <c r="EG56" s="185"/>
      <c r="EH56" s="185"/>
      <c r="EI56" s="185"/>
      <c r="EJ56" s="185"/>
    </row>
    <row r="57" spans="1:140" ht="17" customHeight="1">
      <c r="A57" s="539"/>
      <c r="B57" s="116" t="str">
        <f>'Vic Apr 2018'!F51</f>
        <v>Click Energy</v>
      </c>
      <c r="C57" s="116" t="str">
        <f>'Vic Apr 2018'!G51</f>
        <v>Business Prime Gas</v>
      </c>
      <c r="D57" s="190">
        <f>365*'Vic Apr 2018'!H51/100</f>
        <v>325.6968</v>
      </c>
      <c r="E57" s="191">
        <f>IF($C$5*'Vic Apr 2018'!AK51/'Vic Apr 2018'!AI51&gt;='Vic Apr 2018'!J51,('Vic Apr 2018'!J51*'Vic Apr 2018'!O51/100)*'Vic Apr 2018'!AI51,($C$5*'Vic Apr 2018'!AK51/'Vic Apr 2018'!AI51*'Vic Apr 2018'!O51/100)*'Vic Apr 2018'!AI51)</f>
        <v>272.34000000000003</v>
      </c>
      <c r="F57" s="192">
        <f>IF($C$5*'Vic Apr 2018'!AK51/'Vic Apr 2018'!AI51&lt;'Vic Apr 2018'!J51,0,IF($C$5*'Vic Apr 2018'!AK51/'Vic Apr 2018'!AI51&lt;='Vic Apr 2018'!K51,($C$5*'Vic Apr 2018'!AK51/'Vic Apr 2018'!AI51-'Vic Apr 2018'!J51)*('Vic Apr 2018'!P51/100)*'Vic Apr 2018'!AI51,('Vic Apr 2018'!K51-'Vic Apr 2018'!J51)*('Vic Apr 2018'!P51/100)*'Vic Apr 2018'!AI51))</f>
        <v>963.5</v>
      </c>
      <c r="G57" s="190">
        <f>IF($C$5*'Vic Apr 2018'!AK51/'Vic Apr 2018'!AI51&lt;'Vic Apr 2018'!K51,0,IF($C$5*'Vic Apr 2018'!AK51/'Vic Apr 2018'!AI51&lt;='Vic Apr 2018'!L51,($C$5*'Vic Apr 2018'!AK51/'Vic Apr 2018'!AI51-'Vic Apr 2018'!K51)*('Vic Apr 2018'!Q51/100)*'Vic Apr 2018'!AI51,('Vic Apr 2018'!L51-'Vic Apr 2018'!K51)*('Vic Apr 2018'!Q51/100)*'Vic Apr 2018'!AI51))</f>
        <v>0</v>
      </c>
      <c r="H57" s="191">
        <f>IF($C$5*'Vic Apr 2018'!AK51/'Vic Apr 2018'!AI51&lt;'Vic Apr 2018'!L51,0,IF($C$5*'Vic Apr 2018'!AK51/'Vic Apr 2018'!AI51&lt;='Vic Apr 2018'!M51,($C$5*'Vic Apr 2018'!AK51/'Vic Apr 2018'!AI51-'Vic Apr 2018'!L51)*('Vic Apr 2018'!R51/100)*'Vic Apr 2018'!AI51,('Vic Apr 2018'!M51-'Vic Apr 2018'!L51)*('Vic Apr 2018'!R51/100)*'Vic Apr 2018'!AI51))</f>
        <v>0</v>
      </c>
      <c r="I57" s="190">
        <f>IF(($C$5*'Vic Apr 2018'!AK51/'Vic Apr 2018'!AI51&gt;'Vic Apr 2018'!M51),($C$5*'Vic Apr 2018'!AK51/'Vic Apr 2018'!AI51-'Vic Apr 2018'!M51)*'Vic Apr 2018'!S51/100*'Vic Apr 2018'!AI51,0)</f>
        <v>0</v>
      </c>
      <c r="J57" s="190">
        <f>IF($C$5*'Vic Apr 2018'!AL51/'Vic Apr 2018'!AJ51&gt;='Vic Apr 2018'!J51,('Vic Apr 2018'!J51*'Vic Apr 2018'!U51/100)*'Vic Apr 2018'!AJ51,($C$5*'Vic Apr 2018'!AL51/'Vic Apr 2018'!AJ51*'Vic Apr 2018'!U51/100)*'Vic Apr 2018'!AJ51)</f>
        <v>272.34000000000003</v>
      </c>
      <c r="K57" s="190">
        <f>IF($C$5*'Vic Apr 2018'!AL51/'Vic Apr 2018'!AJ51&lt;'Vic Apr 2018'!J51,0,IF($C$5*'Vic Apr 2018'!AL51/'Vic Apr 2018'!AJ51&lt;='Vic Apr 2018'!K51,($C$5*'Vic Apr 2018'!AL51/'Vic Apr 2018'!AJ51-'Vic Apr 2018'!J51)*('Vic Apr 2018'!V51/100)*'Vic Apr 2018'!AJ51,('Vic Apr 2018'!K51-'Vic Apr 2018'!J51)*('Vic Apr 2018'!V51/100)*'Vic Apr 2018'!AJ51))</f>
        <v>963.5</v>
      </c>
      <c r="L57" s="190">
        <f>IF($C$5*'Vic Apr 2018'!AL51/'Vic Apr 2018'!AJ51&lt;'Vic Apr 2018'!K51,0,IF($C$5*'Vic Apr 2018'!AL51/'Vic Apr 2018'!AJ51&lt;='Vic Apr 2018'!L51,($C$5*'Vic Apr 2018'!AL51/'Vic Apr 2018'!AJ51-'Vic Apr 2018'!K51)*('Vic Apr 2018'!W51/100)*'Vic Apr 2018'!AJ51,('Vic Apr 2018'!L51-'Vic Apr 2018'!K51)*('Vic Apr 2018'!W51/100)*'Vic Apr 2018'!AJ51))</f>
        <v>0</v>
      </c>
      <c r="M57" s="190">
        <f>IF($C$5*'Vic Apr 2018'!AL51/'Vic Apr 2018'!AJ51&lt;'Vic Apr 2018'!L51,0,IF($C$5*'Vic Apr 2018'!AL51/'Vic Apr 2018'!AJ51&lt;='Vic Apr 2018'!M51,($C$5*'Vic Apr 2018'!AL51/'Vic Apr 2018'!AJ51-'Vic Apr 2018'!L51)*('Vic Apr 2018'!X51/100)*'Vic Apr 2018'!AJ51,('Vic Apr 2018'!M51-'Vic Apr 2018'!L51)*('Vic Apr 2018'!X51/100)*'Vic Apr 2018'!AJ51))</f>
        <v>0</v>
      </c>
      <c r="N57" s="190">
        <f>IF(($C$5*'Vic Apr 2018'!AL51/'Vic Apr 2018'!AJ51&gt;'Vic Apr 2018'!M51),($C$5*'Vic Apr 2018'!AL51/'Vic Apr 2018'!AJ51-'Vic Apr 2018'!M51)*'Vic Apr 2018'!Y51/100*'Vic Apr 2018'!AJ51,0)</f>
        <v>0</v>
      </c>
      <c r="O57" s="193">
        <f t="shared" si="0"/>
        <v>2797.3768</v>
      </c>
      <c r="P57" s="194">
        <f>'Vic Apr 2018'!AM51</f>
        <v>0</v>
      </c>
      <c r="Q57" s="194">
        <f>'Vic Apr 2018'!AN51</f>
        <v>0</v>
      </c>
      <c r="R57" s="194">
        <f>'Vic Apr 2018'!AO51</f>
        <v>10</v>
      </c>
      <c r="S57" s="194">
        <f>'Vic Apr 2018'!AP51</f>
        <v>0</v>
      </c>
      <c r="T57" s="193">
        <f>O57</f>
        <v>2797.3768</v>
      </c>
      <c r="U57" s="193">
        <f>T57-(T57*R57/100)</f>
        <v>2517.6391199999998</v>
      </c>
      <c r="V57" s="193">
        <f t="shared" si="1"/>
        <v>3077.1144800000002</v>
      </c>
      <c r="W57" s="193">
        <f t="shared" si="1"/>
        <v>2769.4030320000002</v>
      </c>
      <c r="X57" s="195">
        <f>'Vic Apr 2018'!AW51</f>
        <v>0</v>
      </c>
      <c r="Y57" s="196" t="str">
        <f>'Vic Apr 2018'!AX51</f>
        <v>n</v>
      </c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5"/>
      <c r="DM57" s="185"/>
      <c r="DN57" s="185"/>
      <c r="DO57" s="185"/>
      <c r="DP57" s="185"/>
      <c r="DQ57" s="185"/>
      <c r="DR57" s="185"/>
      <c r="DS57" s="185"/>
      <c r="DT57" s="185"/>
      <c r="DU57" s="185"/>
      <c r="DV57" s="185"/>
      <c r="DW57" s="185"/>
      <c r="DX57" s="185"/>
      <c r="DY57" s="185"/>
      <c r="DZ57" s="185"/>
      <c r="EA57" s="185"/>
      <c r="EB57" s="185"/>
      <c r="EC57" s="185"/>
      <c r="ED57" s="185"/>
      <c r="EE57" s="185"/>
      <c r="EF57" s="185"/>
      <c r="EG57" s="185"/>
      <c r="EH57" s="185"/>
      <c r="EI57" s="185"/>
      <c r="EJ57" s="185"/>
    </row>
    <row r="58" spans="1:140" ht="17" customHeight="1">
      <c r="A58" s="539"/>
      <c r="B58" s="116" t="str">
        <f>'Vic Apr 2018'!F52</f>
        <v>Covau</v>
      </c>
      <c r="C58" s="116" t="str">
        <f>'Vic Apr 2018'!G52</f>
        <v>Market offer</v>
      </c>
      <c r="D58" s="190">
        <f>365*'Vic Apr 2018'!H52/100</f>
        <v>354.05</v>
      </c>
      <c r="E58" s="191">
        <f>IF($C$5*'Vic Apr 2018'!AK52/'Vic Apr 2018'!AI52&gt;='Vic Apr 2018'!J52,('Vic Apr 2018'!J52*'Vic Apr 2018'!O52/100)*'Vic Apr 2018'!AI52,($C$5*'Vic Apr 2018'!AK52/'Vic Apr 2018'!AI52*'Vic Apr 2018'!O52/100)*'Vic Apr 2018'!AI52)</f>
        <v>261</v>
      </c>
      <c r="F58" s="192">
        <f>IF($C$5*'Vic Apr 2018'!AK52/'Vic Apr 2018'!AI52&lt;'Vic Apr 2018'!J52,0,IF($C$5*'Vic Apr 2018'!AK52/'Vic Apr 2018'!AI52&lt;='Vic Apr 2018'!K52,($C$5*'Vic Apr 2018'!AK52/'Vic Apr 2018'!AI52-'Vic Apr 2018'!J52)*('Vic Apr 2018'!P52/100)*'Vic Apr 2018'!AI52,('Vic Apr 2018'!K52-'Vic Apr 2018'!J52)*('Vic Apr 2018'!P52/100)*'Vic Apr 2018'!AI52))</f>
        <v>984.00000000000023</v>
      </c>
      <c r="G58" s="190">
        <f>IF($C$5*'Vic Apr 2018'!AK52/'Vic Apr 2018'!AI52&lt;'Vic Apr 2018'!K52,0,IF($C$5*'Vic Apr 2018'!AK52/'Vic Apr 2018'!AI52&lt;='Vic Apr 2018'!L52,($C$5*'Vic Apr 2018'!AK52/'Vic Apr 2018'!AI52-'Vic Apr 2018'!K52)*('Vic Apr 2018'!Q52/100)*'Vic Apr 2018'!AI52,('Vic Apr 2018'!L52-'Vic Apr 2018'!K52)*('Vic Apr 2018'!Q52/100)*'Vic Apr 2018'!AI52))</f>
        <v>0</v>
      </c>
      <c r="H58" s="191">
        <f>IF($C$5*'Vic Apr 2018'!AK52/'Vic Apr 2018'!AI52&lt;'Vic Apr 2018'!L52,0,IF($C$5*'Vic Apr 2018'!AK52/'Vic Apr 2018'!AI52&lt;='Vic Apr 2018'!M52,($C$5*'Vic Apr 2018'!AK52/'Vic Apr 2018'!AI52-'Vic Apr 2018'!L52)*('Vic Apr 2018'!R52/100)*'Vic Apr 2018'!AI52,('Vic Apr 2018'!M52-'Vic Apr 2018'!L52)*('Vic Apr 2018'!R52/100)*'Vic Apr 2018'!AI52))</f>
        <v>0</v>
      </c>
      <c r="I58" s="190">
        <f>IF(($C$5*'Vic Apr 2018'!AK52/'Vic Apr 2018'!AI52&gt;'Vic Apr 2018'!M52),($C$5*'Vic Apr 2018'!AK52/'Vic Apr 2018'!AI52-'Vic Apr 2018'!M52)*'Vic Apr 2018'!S52/100*'Vic Apr 2018'!AI52,0)</f>
        <v>0</v>
      </c>
      <c r="J58" s="190">
        <f>IF($C$5*'Vic Apr 2018'!AL52/'Vic Apr 2018'!AJ52&gt;='Vic Apr 2018'!J52,('Vic Apr 2018'!J52*'Vic Apr 2018'!U52/100)*'Vic Apr 2018'!AJ52,($C$5*'Vic Apr 2018'!AL52/'Vic Apr 2018'!AJ52*'Vic Apr 2018'!U52/100)*'Vic Apr 2018'!AJ52)</f>
        <v>261</v>
      </c>
      <c r="K58" s="190">
        <f>IF($C$5*'Vic Apr 2018'!AL52/'Vic Apr 2018'!AJ52&lt;'Vic Apr 2018'!J52,0,IF($C$5*'Vic Apr 2018'!AL52/'Vic Apr 2018'!AJ52&lt;='Vic Apr 2018'!K52,($C$5*'Vic Apr 2018'!AL52/'Vic Apr 2018'!AJ52-'Vic Apr 2018'!J52)*('Vic Apr 2018'!V52/100)*'Vic Apr 2018'!AJ52,('Vic Apr 2018'!K52-'Vic Apr 2018'!J52)*('Vic Apr 2018'!V52/100)*'Vic Apr 2018'!AJ52))</f>
        <v>984.00000000000023</v>
      </c>
      <c r="L58" s="190">
        <f>IF($C$5*'Vic Apr 2018'!AL52/'Vic Apr 2018'!AJ52&lt;'Vic Apr 2018'!K52,0,IF($C$5*'Vic Apr 2018'!AL52/'Vic Apr 2018'!AJ52&lt;='Vic Apr 2018'!L52,($C$5*'Vic Apr 2018'!AL52/'Vic Apr 2018'!AJ52-'Vic Apr 2018'!K52)*('Vic Apr 2018'!W52/100)*'Vic Apr 2018'!AJ52,('Vic Apr 2018'!L52-'Vic Apr 2018'!K52)*('Vic Apr 2018'!W52/100)*'Vic Apr 2018'!AJ52))</f>
        <v>0</v>
      </c>
      <c r="M58" s="190">
        <f>IF($C$5*'Vic Apr 2018'!AL52/'Vic Apr 2018'!AJ52&lt;'Vic Apr 2018'!L52,0,IF($C$5*'Vic Apr 2018'!AL52/'Vic Apr 2018'!AJ52&lt;='Vic Apr 2018'!M52,($C$5*'Vic Apr 2018'!AL52/'Vic Apr 2018'!AJ52-'Vic Apr 2018'!L52)*('Vic Apr 2018'!X52/100)*'Vic Apr 2018'!AJ52,('Vic Apr 2018'!M52-'Vic Apr 2018'!L52)*('Vic Apr 2018'!X52/100)*'Vic Apr 2018'!AJ52))</f>
        <v>0</v>
      </c>
      <c r="N58" s="190">
        <f>IF(($C$5*'Vic Apr 2018'!AL52/'Vic Apr 2018'!AJ52&gt;'Vic Apr 2018'!M52),($C$5*'Vic Apr 2018'!AL52/'Vic Apr 2018'!AJ52-'Vic Apr 2018'!M52)*'Vic Apr 2018'!Y52/100*'Vic Apr 2018'!AJ52,0)</f>
        <v>0</v>
      </c>
      <c r="O58" s="193">
        <f t="shared" si="0"/>
        <v>2844.05</v>
      </c>
      <c r="P58" s="194">
        <f>'Vic Apr 2018'!AM52</f>
        <v>0</v>
      </c>
      <c r="Q58" s="194">
        <f>'Vic Apr 2018'!AN52</f>
        <v>0</v>
      </c>
      <c r="R58" s="194">
        <f>'Vic Apr 2018'!AO52</f>
        <v>0</v>
      </c>
      <c r="S58" s="194">
        <f>'Vic Apr 2018'!AP52</f>
        <v>20</v>
      </c>
      <c r="T58" s="193">
        <f>O58</f>
        <v>2844.05</v>
      </c>
      <c r="U58" s="193">
        <f>(T58-(T58-D58)*S58/100)</f>
        <v>2346.0500000000002</v>
      </c>
      <c r="V58" s="193">
        <f t="shared" si="1"/>
        <v>3128.4550000000004</v>
      </c>
      <c r="W58" s="193">
        <f t="shared" si="1"/>
        <v>2580.6550000000002</v>
      </c>
      <c r="X58" s="195">
        <f>'Vic Apr 2018'!AW52</f>
        <v>0</v>
      </c>
      <c r="Y58" s="196" t="str">
        <f>'Vic Apr 2018'!AX52</f>
        <v>n</v>
      </c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5"/>
      <c r="DM58" s="185"/>
      <c r="DN58" s="185"/>
      <c r="DO58" s="185"/>
      <c r="DP58" s="185"/>
      <c r="DQ58" s="185"/>
      <c r="DR58" s="185"/>
      <c r="DS58" s="185"/>
      <c r="DT58" s="185"/>
      <c r="DU58" s="185"/>
      <c r="DV58" s="185"/>
      <c r="DW58" s="185"/>
      <c r="DX58" s="185"/>
      <c r="DY58" s="185"/>
      <c r="DZ58" s="185"/>
      <c r="EA58" s="185"/>
      <c r="EB58" s="185"/>
      <c r="EC58" s="185"/>
      <c r="ED58" s="185"/>
      <c r="EE58" s="185"/>
      <c r="EF58" s="185"/>
      <c r="EG58" s="185"/>
      <c r="EH58" s="185"/>
      <c r="EI58" s="185"/>
      <c r="EJ58" s="185"/>
    </row>
    <row r="59" spans="1:140" ht="17" customHeight="1">
      <c r="A59" s="539"/>
      <c r="B59" s="116" t="str">
        <f>'Vic Apr 2018'!F53</f>
        <v>EnergyAustralia</v>
      </c>
      <c r="C59" s="116" t="str">
        <f>'Vic Apr 2018'!G53</f>
        <v>Everyday Saver Business</v>
      </c>
      <c r="D59" s="190">
        <f>365*'Vic Apr 2018'!H53/100</f>
        <v>376.68</v>
      </c>
      <c r="E59" s="191">
        <f>IF($C$5*'Vic Apr 2018'!AK53/'Vic Apr 2018'!AI53&gt;='Vic Apr 2018'!J53,('Vic Apr 2018'!J53*'Vic Apr 2018'!O53/100)*'Vic Apr 2018'!AI53,($C$5*'Vic Apr 2018'!AK53/'Vic Apr 2018'!AI53*'Vic Apr 2018'!O53/100)*'Vic Apr 2018'!AI53)</f>
        <v>161.4</v>
      </c>
      <c r="F59" s="192">
        <f>IF($C$5*'Vic Apr 2018'!AK53/'Vic Apr 2018'!AI53&lt;'Vic Apr 2018'!J53,0,IF($C$5*'Vic Apr 2018'!AK53/'Vic Apr 2018'!AI53&lt;='Vic Apr 2018'!K53,($C$5*'Vic Apr 2018'!AK53/'Vic Apr 2018'!AI53-'Vic Apr 2018'!J53)*('Vic Apr 2018'!P53/100)*'Vic Apr 2018'!AI53,('Vic Apr 2018'!K53-'Vic Apr 2018'!J53)*('Vic Apr 2018'!P53/100)*'Vic Apr 2018'!AI53))</f>
        <v>557.53200000000004</v>
      </c>
      <c r="G59" s="190">
        <f>IF($C$5*'Vic Apr 2018'!AK53/'Vic Apr 2018'!AI53&lt;'Vic Apr 2018'!K53,0,IF($C$5*'Vic Apr 2018'!AK53/'Vic Apr 2018'!AI53&lt;='Vic Apr 2018'!L53,($C$5*'Vic Apr 2018'!AK53/'Vic Apr 2018'!AI53-'Vic Apr 2018'!K53)*('Vic Apr 2018'!Q53/100)*'Vic Apr 2018'!AI53,('Vic Apr 2018'!L53-'Vic Apr 2018'!K53)*('Vic Apr 2018'!Q53/100)*'Vic Apr 2018'!AI53))</f>
        <v>0</v>
      </c>
      <c r="H59" s="191">
        <f>IF($C$5*'Vic Apr 2018'!AK53/'Vic Apr 2018'!AI53&lt;'Vic Apr 2018'!L53,0,IF($C$5*'Vic Apr 2018'!AK53/'Vic Apr 2018'!AI53&lt;='Vic Apr 2018'!M53,($C$5*'Vic Apr 2018'!AK53/'Vic Apr 2018'!AI53-'Vic Apr 2018'!L53)*('Vic Apr 2018'!R53/100)*'Vic Apr 2018'!AI53,('Vic Apr 2018'!M53-'Vic Apr 2018'!L53)*('Vic Apr 2018'!R53/100)*'Vic Apr 2018'!AI53))</f>
        <v>0</v>
      </c>
      <c r="I59" s="190">
        <f>IF(($C$5*'Vic Apr 2018'!AK53/'Vic Apr 2018'!AI53&gt;'Vic Apr 2018'!M53),($C$5*'Vic Apr 2018'!AK53/'Vic Apr 2018'!AI53-'Vic Apr 2018'!M53)*'Vic Apr 2018'!S53/100*'Vic Apr 2018'!AI53,0)</f>
        <v>0</v>
      </c>
      <c r="J59" s="190">
        <f>IF($C$5*'Vic Apr 2018'!AL53/'Vic Apr 2018'!AJ53&gt;='Vic Apr 2018'!J53,('Vic Apr 2018'!J53*'Vic Apr 2018'!U53/100)*'Vic Apr 2018'!AJ53,($C$5*'Vic Apr 2018'!AL53/'Vic Apr 2018'!AJ53*'Vic Apr 2018'!U53/100)*'Vic Apr 2018'!AJ53)</f>
        <v>322.8</v>
      </c>
      <c r="K59" s="190">
        <f>IF($C$5*'Vic Apr 2018'!AL53/'Vic Apr 2018'!AJ53&lt;'Vic Apr 2018'!J53,0,IF($C$5*'Vic Apr 2018'!AL53/'Vic Apr 2018'!AJ53&lt;='Vic Apr 2018'!K53,($C$5*'Vic Apr 2018'!AL53/'Vic Apr 2018'!AJ53-'Vic Apr 2018'!J53)*('Vic Apr 2018'!V53/100)*'Vic Apr 2018'!AJ53,('Vic Apr 2018'!K53-'Vic Apr 2018'!J53)*('Vic Apr 2018'!V53/100)*'Vic Apr 2018'!AJ53))</f>
        <v>1115.0640000000001</v>
      </c>
      <c r="L59" s="190">
        <f>IF($C$5*'Vic Apr 2018'!AL53/'Vic Apr 2018'!AJ53&lt;'Vic Apr 2018'!K53,0,IF($C$5*'Vic Apr 2018'!AL53/'Vic Apr 2018'!AJ53&lt;='Vic Apr 2018'!L53,($C$5*'Vic Apr 2018'!AL53/'Vic Apr 2018'!AJ53-'Vic Apr 2018'!K53)*('Vic Apr 2018'!W53/100)*'Vic Apr 2018'!AJ53,('Vic Apr 2018'!L53-'Vic Apr 2018'!K53)*('Vic Apr 2018'!W53/100)*'Vic Apr 2018'!AJ53))</f>
        <v>0</v>
      </c>
      <c r="M59" s="190">
        <f>IF($C$5*'Vic Apr 2018'!AL53/'Vic Apr 2018'!AJ53&lt;'Vic Apr 2018'!L53,0,IF($C$5*'Vic Apr 2018'!AL53/'Vic Apr 2018'!AJ53&lt;='Vic Apr 2018'!M53,($C$5*'Vic Apr 2018'!AL53/'Vic Apr 2018'!AJ53-'Vic Apr 2018'!L53)*('Vic Apr 2018'!X53/100)*'Vic Apr 2018'!AJ53,('Vic Apr 2018'!M53-'Vic Apr 2018'!L53)*('Vic Apr 2018'!X53/100)*'Vic Apr 2018'!AJ53))</f>
        <v>0</v>
      </c>
      <c r="N59" s="190">
        <f>IF(($C$5*'Vic Apr 2018'!AL53/'Vic Apr 2018'!AJ53&gt;'Vic Apr 2018'!M53),($C$5*'Vic Apr 2018'!AL53/'Vic Apr 2018'!AJ53-'Vic Apr 2018'!M53)*'Vic Apr 2018'!Y53/100*'Vic Apr 2018'!AJ53,0)</f>
        <v>0</v>
      </c>
      <c r="O59" s="193">
        <f t="shared" si="0"/>
        <v>2533.4760000000001</v>
      </c>
      <c r="P59" s="194">
        <f>'Vic Apr 2018'!AM53</f>
        <v>0</v>
      </c>
      <c r="Q59" s="194">
        <f>'Vic Apr 2018'!AN53</f>
        <v>20</v>
      </c>
      <c r="R59" s="194">
        <f>'Vic Apr 2018'!AO53</f>
        <v>0</v>
      </c>
      <c r="S59" s="194">
        <f>'Vic Apr 2018'!AP53</f>
        <v>0</v>
      </c>
      <c r="T59" s="193">
        <f>(O59-(O59-D59)*Q59/100)</f>
        <v>2102.1168000000002</v>
      </c>
      <c r="U59" s="193">
        <f t="shared" ref="U59:U64" si="8">T59</f>
        <v>2102.1168000000002</v>
      </c>
      <c r="V59" s="193">
        <f t="shared" si="1"/>
        <v>2312.3284800000006</v>
      </c>
      <c r="W59" s="193">
        <f t="shared" si="1"/>
        <v>2312.3284800000006</v>
      </c>
      <c r="X59" s="195">
        <f>'Vic Apr 2018'!AW53</f>
        <v>24</v>
      </c>
      <c r="Y59" s="196" t="str">
        <f>'Vic Apr 2018'!AX53</f>
        <v>y</v>
      </c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5"/>
      <c r="DM59" s="185"/>
      <c r="DN59" s="185"/>
      <c r="DO59" s="185"/>
      <c r="DP59" s="185"/>
      <c r="DQ59" s="185"/>
      <c r="DR59" s="185"/>
      <c r="DS59" s="185"/>
      <c r="DT59" s="185"/>
      <c r="DU59" s="185"/>
      <c r="DV59" s="185"/>
      <c r="DW59" s="185"/>
      <c r="DX59" s="185"/>
      <c r="DY59" s="185"/>
      <c r="DZ59" s="185"/>
      <c r="EA59" s="185"/>
      <c r="EB59" s="185"/>
      <c r="EC59" s="185"/>
      <c r="ED59" s="185"/>
      <c r="EE59" s="185"/>
      <c r="EF59" s="185"/>
      <c r="EG59" s="185"/>
      <c r="EH59" s="185"/>
      <c r="EI59" s="185"/>
      <c r="EJ59" s="185"/>
    </row>
    <row r="60" spans="1:140" ht="17" customHeight="1">
      <c r="A60" s="539"/>
      <c r="B60" s="116" t="str">
        <f>'Vic Apr 2018'!F54</f>
        <v>Lumo Energy</v>
      </c>
      <c r="C60" s="116" t="str">
        <f>'Vic Apr 2018'!G54</f>
        <v>Business Premium</v>
      </c>
      <c r="D60" s="190">
        <f>365*'Vic Apr 2018'!H54/100</f>
        <v>244.91499999999996</v>
      </c>
      <c r="E60" s="191">
        <f>IF($C$5*'Vic Apr 2018'!AK54/'Vic Apr 2018'!AI54&gt;='Vic Apr 2018'!J54,('Vic Apr 2018'!J54*'Vic Apr 2018'!O54/100)*'Vic Apr 2018'!AI54,($C$5*'Vic Apr 2018'!AK54/'Vic Apr 2018'!AI54*'Vic Apr 2018'!O54/100)*'Vic Apr 2018'!AI54)</f>
        <v>184.34520000000001</v>
      </c>
      <c r="F60" s="192">
        <f>IF($C$5*'Vic Apr 2018'!AK54/'Vic Apr 2018'!AI54&lt;'Vic Apr 2018'!J54,0,IF($C$5*'Vic Apr 2018'!AK54/'Vic Apr 2018'!AI54&lt;='Vic Apr 2018'!K54,($C$5*'Vic Apr 2018'!AK54/'Vic Apr 2018'!AI54-'Vic Apr 2018'!J54)*('Vic Apr 2018'!P54/100)*'Vic Apr 2018'!AI54,('Vic Apr 2018'!K54-'Vic Apr 2018'!J54)*('Vic Apr 2018'!P54/100)*'Vic Apr 2018'!AI54))</f>
        <v>633.54700000000003</v>
      </c>
      <c r="G60" s="190">
        <f>IF($C$5*'Vic Apr 2018'!AK54/'Vic Apr 2018'!AI54&lt;'Vic Apr 2018'!K54,0,IF($C$5*'Vic Apr 2018'!AK54/'Vic Apr 2018'!AI54&lt;='Vic Apr 2018'!L54,($C$5*'Vic Apr 2018'!AK54/'Vic Apr 2018'!AI54-'Vic Apr 2018'!K54)*('Vic Apr 2018'!Q54/100)*'Vic Apr 2018'!AI54,('Vic Apr 2018'!L54-'Vic Apr 2018'!K54)*('Vic Apr 2018'!Q54/100)*'Vic Apr 2018'!AI54))</f>
        <v>0</v>
      </c>
      <c r="H60" s="191">
        <f>IF($C$5*'Vic Apr 2018'!AK54/'Vic Apr 2018'!AI54&lt;'Vic Apr 2018'!L54,0,IF($C$5*'Vic Apr 2018'!AK54/'Vic Apr 2018'!AI54&lt;='Vic Apr 2018'!M54,($C$5*'Vic Apr 2018'!AK54/'Vic Apr 2018'!AI54-'Vic Apr 2018'!L54)*('Vic Apr 2018'!R54/100)*'Vic Apr 2018'!AI54,('Vic Apr 2018'!M54-'Vic Apr 2018'!L54)*('Vic Apr 2018'!R54/100)*'Vic Apr 2018'!AI54))</f>
        <v>0</v>
      </c>
      <c r="I60" s="190">
        <f>IF(($C$5*'Vic Apr 2018'!AK54/'Vic Apr 2018'!AI54&gt;'Vic Apr 2018'!M54),($C$5*'Vic Apr 2018'!AK54/'Vic Apr 2018'!AI54-'Vic Apr 2018'!M54)*'Vic Apr 2018'!S54/100*'Vic Apr 2018'!AI54,0)</f>
        <v>0</v>
      </c>
      <c r="J60" s="190">
        <f>IF($C$5*'Vic Apr 2018'!AL54/'Vic Apr 2018'!AJ54&gt;='Vic Apr 2018'!J54,('Vic Apr 2018'!J54*'Vic Apr 2018'!U54/100)*'Vic Apr 2018'!AJ54,($C$5*'Vic Apr 2018'!AL54/'Vic Apr 2018'!AJ54*'Vic Apr 2018'!U54/100)*'Vic Apr 2018'!AJ54)</f>
        <v>184.34520000000001</v>
      </c>
      <c r="K60" s="190">
        <f>IF($C$5*'Vic Apr 2018'!AL54/'Vic Apr 2018'!AJ54&lt;'Vic Apr 2018'!J54,0,IF($C$5*'Vic Apr 2018'!AL54/'Vic Apr 2018'!AJ54&lt;='Vic Apr 2018'!K54,($C$5*'Vic Apr 2018'!AL54/'Vic Apr 2018'!AJ54-'Vic Apr 2018'!J54)*('Vic Apr 2018'!V54/100)*'Vic Apr 2018'!AJ54,('Vic Apr 2018'!K54-'Vic Apr 2018'!J54)*('Vic Apr 2018'!V54/100)*'Vic Apr 2018'!AJ54))</f>
        <v>633.54700000000003</v>
      </c>
      <c r="L60" s="190">
        <f>IF($C$5*'Vic Apr 2018'!AL54/'Vic Apr 2018'!AJ54&lt;'Vic Apr 2018'!K54,0,IF($C$5*'Vic Apr 2018'!AL54/'Vic Apr 2018'!AJ54&lt;='Vic Apr 2018'!L54,($C$5*'Vic Apr 2018'!AL54/'Vic Apr 2018'!AJ54-'Vic Apr 2018'!K54)*('Vic Apr 2018'!W54/100)*'Vic Apr 2018'!AJ54,('Vic Apr 2018'!L54-'Vic Apr 2018'!K54)*('Vic Apr 2018'!W54/100)*'Vic Apr 2018'!AJ54))</f>
        <v>0</v>
      </c>
      <c r="M60" s="190">
        <f>IF($C$5*'Vic Apr 2018'!AL54/'Vic Apr 2018'!AJ54&lt;'Vic Apr 2018'!L54,0,IF($C$5*'Vic Apr 2018'!AL54/'Vic Apr 2018'!AJ54&lt;='Vic Apr 2018'!M54,($C$5*'Vic Apr 2018'!AL54/'Vic Apr 2018'!AJ54-'Vic Apr 2018'!L54)*('Vic Apr 2018'!X54/100)*'Vic Apr 2018'!AJ54,('Vic Apr 2018'!M54-'Vic Apr 2018'!L54)*('Vic Apr 2018'!X54/100)*'Vic Apr 2018'!AJ54))</f>
        <v>0</v>
      </c>
      <c r="N60" s="190">
        <f>IF(($C$5*'Vic Apr 2018'!AL54/'Vic Apr 2018'!AJ54&gt;'Vic Apr 2018'!M54),($C$5*'Vic Apr 2018'!AL54/'Vic Apr 2018'!AJ54-'Vic Apr 2018'!M54)*'Vic Apr 2018'!Y54/100*'Vic Apr 2018'!AJ54,0)</f>
        <v>0</v>
      </c>
      <c r="O60" s="193">
        <f t="shared" si="0"/>
        <v>1880.6994</v>
      </c>
      <c r="P60" s="194">
        <f>'Vic Apr 2018'!AM54</f>
        <v>0</v>
      </c>
      <c r="Q60" s="194">
        <f>'Vic Apr 2018'!AN54</f>
        <v>0</v>
      </c>
      <c r="R60" s="194">
        <f>'Vic Apr 2018'!AO54</f>
        <v>0</v>
      </c>
      <c r="S60" s="194">
        <f>'Vic Apr 2018'!AP54</f>
        <v>0</v>
      </c>
      <c r="T60" s="193">
        <f>O60</f>
        <v>1880.6994</v>
      </c>
      <c r="U60" s="193">
        <f t="shared" si="8"/>
        <v>1880.6994</v>
      </c>
      <c r="V60" s="193">
        <f t="shared" si="1"/>
        <v>2068.7693400000003</v>
      </c>
      <c r="W60" s="193">
        <f t="shared" si="1"/>
        <v>2068.7693400000003</v>
      </c>
      <c r="X60" s="195">
        <f>'Vic Apr 2018'!AW54</f>
        <v>36</v>
      </c>
      <c r="Y60" s="196" t="str">
        <f>'Vic Apr 2018'!AX54</f>
        <v>n</v>
      </c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5"/>
      <c r="DM60" s="185"/>
      <c r="DN60" s="185"/>
      <c r="DO60" s="185"/>
      <c r="DP60" s="185"/>
      <c r="DQ60" s="185"/>
      <c r="DR60" s="185"/>
      <c r="DS60" s="185"/>
      <c r="DT60" s="185"/>
      <c r="DU60" s="185"/>
      <c r="DV60" s="185"/>
      <c r="DW60" s="185"/>
      <c r="DX60" s="185"/>
      <c r="DY60" s="185"/>
      <c r="DZ60" s="185"/>
      <c r="EA60" s="185"/>
      <c r="EB60" s="185"/>
      <c r="EC60" s="185"/>
      <c r="ED60" s="185"/>
      <c r="EE60" s="185"/>
      <c r="EF60" s="185"/>
      <c r="EG60" s="185"/>
      <c r="EH60" s="185"/>
      <c r="EI60" s="185"/>
      <c r="EJ60" s="185"/>
    </row>
    <row r="61" spans="1:140" ht="17" customHeight="1">
      <c r="A61" s="539"/>
      <c r="B61" s="116" t="str">
        <f>'Vic Apr 2018'!F55</f>
        <v>Momentum Energy</v>
      </c>
      <c r="C61" s="116" t="str">
        <f>'Vic Apr 2018'!G55</f>
        <v>Market offer</v>
      </c>
      <c r="D61" s="190">
        <f>365*'Vic Apr 2018'!H55/100</f>
        <v>316.601</v>
      </c>
      <c r="E61" s="191">
        <f>IF($C$5*'Vic Apr 2018'!AK55/'Vic Apr 2018'!AI55&gt;='Vic Apr 2018'!J55,('Vic Apr 2018'!J55*'Vic Apr 2018'!O55/100)*'Vic Apr 2018'!AI55,($C$5*'Vic Apr 2018'!AK55/'Vic Apr 2018'!AI55*'Vic Apr 2018'!O55/100)*'Vic Apr 2018'!AI55)</f>
        <v>113.76</v>
      </c>
      <c r="F61" s="192">
        <f>IF($C$5*'Vic Apr 2018'!AK55/'Vic Apr 2018'!AI55&lt;'Vic Apr 2018'!J55,0,IF($C$5*'Vic Apr 2018'!AK55/'Vic Apr 2018'!AI55&lt;='Vic Apr 2018'!K55,($C$5*'Vic Apr 2018'!AK55/'Vic Apr 2018'!AI55-'Vic Apr 2018'!J55)*('Vic Apr 2018'!P55/100)*'Vic Apr 2018'!AI55,('Vic Apr 2018'!K55-'Vic Apr 2018'!J55)*('Vic Apr 2018'!P55/100)*'Vic Apr 2018'!AI55))</f>
        <v>422.24849999999998</v>
      </c>
      <c r="G61" s="190">
        <f>IF($C$5*'Vic Apr 2018'!AK55/'Vic Apr 2018'!AI55&lt;'Vic Apr 2018'!K55,0,IF($C$5*'Vic Apr 2018'!AK55/'Vic Apr 2018'!AI55&lt;='Vic Apr 2018'!L55,($C$5*'Vic Apr 2018'!AK55/'Vic Apr 2018'!AI55-'Vic Apr 2018'!K55)*('Vic Apr 2018'!Q55/100)*'Vic Apr 2018'!AI55,('Vic Apr 2018'!L55-'Vic Apr 2018'!K55)*('Vic Apr 2018'!Q55/100)*'Vic Apr 2018'!AI55))</f>
        <v>0</v>
      </c>
      <c r="H61" s="191">
        <f>IF($C$5*'Vic Apr 2018'!AK55/'Vic Apr 2018'!AI55&lt;'Vic Apr 2018'!L55,0,IF($C$5*'Vic Apr 2018'!AK55/'Vic Apr 2018'!AI55&lt;='Vic Apr 2018'!M55,($C$5*'Vic Apr 2018'!AK55/'Vic Apr 2018'!AI55-'Vic Apr 2018'!L55)*('Vic Apr 2018'!R55/100)*'Vic Apr 2018'!AI55,('Vic Apr 2018'!M55-'Vic Apr 2018'!L55)*('Vic Apr 2018'!R55/100)*'Vic Apr 2018'!AI55))</f>
        <v>0</v>
      </c>
      <c r="I61" s="190">
        <f>IF(($C$5*'Vic Apr 2018'!AK55/'Vic Apr 2018'!AI55&gt;'Vic Apr 2018'!M55),($C$5*'Vic Apr 2018'!AK55/'Vic Apr 2018'!AI55-'Vic Apr 2018'!M55)*'Vic Apr 2018'!S55/100*'Vic Apr 2018'!AI55,0)</f>
        <v>0</v>
      </c>
      <c r="J61" s="190">
        <f>IF($C$5*'Vic Apr 2018'!AL55/'Vic Apr 2018'!AJ55&gt;='Vic Apr 2018'!J55,('Vic Apr 2018'!J55*'Vic Apr 2018'!U55/100)*'Vic Apr 2018'!AJ55,($C$5*'Vic Apr 2018'!AL55/'Vic Apr 2018'!AJ55*'Vic Apr 2018'!U55/100)*'Vic Apr 2018'!AJ55)</f>
        <v>211.92</v>
      </c>
      <c r="K61" s="190">
        <f>IF($C$5*'Vic Apr 2018'!AL55/'Vic Apr 2018'!AJ55&lt;'Vic Apr 2018'!J55,0,IF($C$5*'Vic Apr 2018'!AL55/'Vic Apr 2018'!AJ55&lt;='Vic Apr 2018'!K55,($C$5*'Vic Apr 2018'!AL55/'Vic Apr 2018'!AJ55-'Vic Apr 2018'!J55)*('Vic Apr 2018'!V55/100)*'Vic Apr 2018'!AJ55,('Vic Apr 2018'!K55-'Vic Apr 2018'!J55)*('Vic Apr 2018'!V55/100)*'Vic Apr 2018'!AJ55))</f>
        <v>779.45159999999998</v>
      </c>
      <c r="L61" s="190">
        <f>IF($C$5*'Vic Apr 2018'!AL55/'Vic Apr 2018'!AJ55&lt;'Vic Apr 2018'!K55,0,IF($C$5*'Vic Apr 2018'!AL55/'Vic Apr 2018'!AJ55&lt;='Vic Apr 2018'!L55,($C$5*'Vic Apr 2018'!AL55/'Vic Apr 2018'!AJ55-'Vic Apr 2018'!K55)*('Vic Apr 2018'!W55/100)*'Vic Apr 2018'!AJ55,('Vic Apr 2018'!L55-'Vic Apr 2018'!K55)*('Vic Apr 2018'!W55/100)*'Vic Apr 2018'!AJ55))</f>
        <v>0</v>
      </c>
      <c r="M61" s="190">
        <f>IF($C$5*'Vic Apr 2018'!AL55/'Vic Apr 2018'!AJ55&lt;'Vic Apr 2018'!L55,0,IF($C$5*'Vic Apr 2018'!AL55/'Vic Apr 2018'!AJ55&lt;='Vic Apr 2018'!M55,($C$5*'Vic Apr 2018'!AL55/'Vic Apr 2018'!AJ55-'Vic Apr 2018'!L55)*('Vic Apr 2018'!X55/100)*'Vic Apr 2018'!AJ55,('Vic Apr 2018'!M55-'Vic Apr 2018'!L55)*('Vic Apr 2018'!X55/100)*'Vic Apr 2018'!AJ55))</f>
        <v>0</v>
      </c>
      <c r="N61" s="190">
        <f>IF(($C$5*'Vic Apr 2018'!AL55/'Vic Apr 2018'!AJ55&gt;'Vic Apr 2018'!M55),($C$5*'Vic Apr 2018'!AL55/'Vic Apr 2018'!AJ55-'Vic Apr 2018'!M55)*'Vic Apr 2018'!Y55/100*'Vic Apr 2018'!AJ55,0)</f>
        <v>0</v>
      </c>
      <c r="O61" s="193">
        <f t="shared" si="0"/>
        <v>1843.9811</v>
      </c>
      <c r="P61" s="194">
        <f>'Vic Apr 2018'!AM55</f>
        <v>0</v>
      </c>
      <c r="Q61" s="194">
        <f>'Vic Apr 2018'!AN55</f>
        <v>0</v>
      </c>
      <c r="R61" s="194">
        <f>'Vic Apr 2018'!AO55</f>
        <v>0</v>
      </c>
      <c r="S61" s="194">
        <f>'Vic Apr 2018'!AP55</f>
        <v>0</v>
      </c>
      <c r="T61" s="193">
        <f>O61</f>
        <v>1843.9811</v>
      </c>
      <c r="U61" s="193">
        <f t="shared" si="8"/>
        <v>1843.9811</v>
      </c>
      <c r="V61" s="193">
        <f t="shared" si="1"/>
        <v>2028.3792100000001</v>
      </c>
      <c r="W61" s="193">
        <f t="shared" si="1"/>
        <v>2028.3792100000001</v>
      </c>
      <c r="X61" s="195">
        <f>'Vic Apr 2018'!AW55</f>
        <v>0</v>
      </c>
      <c r="Y61" s="196" t="str">
        <f>'Vic Apr 2018'!AX55</f>
        <v>n</v>
      </c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5"/>
      <c r="DM61" s="185"/>
      <c r="DN61" s="185"/>
      <c r="DO61" s="185"/>
      <c r="DP61" s="185"/>
      <c r="DQ61" s="185"/>
      <c r="DR61" s="185"/>
      <c r="DS61" s="185"/>
      <c r="DT61" s="185"/>
      <c r="DU61" s="185"/>
      <c r="DV61" s="185"/>
      <c r="DW61" s="185"/>
      <c r="DX61" s="185"/>
      <c r="DY61" s="185"/>
      <c r="DZ61" s="185"/>
      <c r="EA61" s="185"/>
      <c r="EB61" s="185"/>
      <c r="EC61" s="185"/>
      <c r="ED61" s="185"/>
      <c r="EE61" s="185"/>
      <c r="EF61" s="185"/>
      <c r="EG61" s="185"/>
      <c r="EH61" s="185"/>
      <c r="EI61" s="185"/>
      <c r="EJ61" s="185"/>
    </row>
    <row r="62" spans="1:140" s="189" customFormat="1" ht="17" customHeight="1">
      <c r="A62" s="539"/>
      <c r="B62" s="116" t="str">
        <f>'Vic Apr 2018'!F56</f>
        <v>Origin Energy</v>
      </c>
      <c r="C62" s="116" t="str">
        <f>'Vic Apr 2018'!G56</f>
        <v>Business Saver</v>
      </c>
      <c r="D62" s="190">
        <f>365*'Vic Apr 2018'!H56/100</f>
        <v>277.39999999999998</v>
      </c>
      <c r="E62" s="191">
        <f>IF($C$5*'Vic Apr 2018'!AK56/'Vic Apr 2018'!AI56&gt;='Vic Apr 2018'!J56,('Vic Apr 2018'!J56*'Vic Apr 2018'!O56/100)*'Vic Apr 2018'!AI56,($C$5*'Vic Apr 2018'!AK56/'Vic Apr 2018'!AI56*'Vic Apr 2018'!O56/100)*'Vic Apr 2018'!AI56)</f>
        <v>720</v>
      </c>
      <c r="F62" s="192">
        <f>IF($C$5*'Vic Apr 2018'!AK56/'Vic Apr 2018'!AI56&lt;'Vic Apr 2018'!J56,0,IF($C$5*'Vic Apr 2018'!AK56/'Vic Apr 2018'!AI56&lt;='Vic Apr 2018'!K56,($C$5*'Vic Apr 2018'!AK56/'Vic Apr 2018'!AI56-'Vic Apr 2018'!J56)*('Vic Apr 2018'!P56/100)*'Vic Apr 2018'!AI56,('Vic Apr 2018'!K56-'Vic Apr 2018'!J56)*('Vic Apr 2018'!P56/100)*'Vic Apr 2018'!AI56))</f>
        <v>231.00000000000009</v>
      </c>
      <c r="G62" s="190">
        <f>IF($C$5*'Vic Apr 2018'!AK56/'Vic Apr 2018'!AI56&lt;'Vic Apr 2018'!K56,0,IF($C$5*'Vic Apr 2018'!AK56/'Vic Apr 2018'!AI56&lt;='Vic Apr 2018'!L56,($C$5*'Vic Apr 2018'!AK56/'Vic Apr 2018'!AI56-'Vic Apr 2018'!K56)*('Vic Apr 2018'!Q56/100)*'Vic Apr 2018'!AI56,('Vic Apr 2018'!L56-'Vic Apr 2018'!K56)*('Vic Apr 2018'!Q56/100)*'Vic Apr 2018'!AI56))</f>
        <v>0</v>
      </c>
      <c r="H62" s="191">
        <f>IF($C$5*'Vic Apr 2018'!AK56/'Vic Apr 2018'!AI56&lt;'Vic Apr 2018'!L56,0,IF($C$5*'Vic Apr 2018'!AK56/'Vic Apr 2018'!AI56&lt;='Vic Apr 2018'!M56,($C$5*'Vic Apr 2018'!AK56/'Vic Apr 2018'!AI56-'Vic Apr 2018'!L56)*('Vic Apr 2018'!R56/100)*'Vic Apr 2018'!AI56,('Vic Apr 2018'!M56-'Vic Apr 2018'!L56)*('Vic Apr 2018'!R56/100)*'Vic Apr 2018'!AI56))</f>
        <v>0</v>
      </c>
      <c r="I62" s="190">
        <f>IF(($C$5*'Vic Apr 2018'!AK56/'Vic Apr 2018'!AI56&gt;'Vic Apr 2018'!M56),($C$5*'Vic Apr 2018'!AK56/'Vic Apr 2018'!AI56-'Vic Apr 2018'!M56)*'Vic Apr 2018'!S56/100*'Vic Apr 2018'!AI56,0)</f>
        <v>0</v>
      </c>
      <c r="J62" s="190">
        <f>IF($C$5*'Vic Apr 2018'!AL56/'Vic Apr 2018'!AJ56&gt;='Vic Apr 2018'!J56,('Vic Apr 2018'!J56*'Vic Apr 2018'!U56/100)*'Vic Apr 2018'!AJ56,($C$5*'Vic Apr 2018'!AL56/'Vic Apr 2018'!AJ56*'Vic Apr 2018'!U56/100)*'Vic Apr 2018'!AJ56)</f>
        <v>720</v>
      </c>
      <c r="K62" s="190">
        <f>IF($C$5*'Vic Apr 2018'!AL56/'Vic Apr 2018'!AJ56&lt;'Vic Apr 2018'!J56,0,IF($C$5*'Vic Apr 2018'!AL56/'Vic Apr 2018'!AJ56&lt;='Vic Apr 2018'!K56,($C$5*'Vic Apr 2018'!AL56/'Vic Apr 2018'!AJ56-'Vic Apr 2018'!J56)*('Vic Apr 2018'!V56/100)*'Vic Apr 2018'!AJ56,('Vic Apr 2018'!K56-'Vic Apr 2018'!J56)*('Vic Apr 2018'!V56/100)*'Vic Apr 2018'!AJ56))</f>
        <v>231.00000000000009</v>
      </c>
      <c r="L62" s="190">
        <f>IF($C$5*'Vic Apr 2018'!AL56/'Vic Apr 2018'!AJ56&lt;'Vic Apr 2018'!K56,0,IF($C$5*'Vic Apr 2018'!AL56/'Vic Apr 2018'!AJ56&lt;='Vic Apr 2018'!L56,($C$5*'Vic Apr 2018'!AL56/'Vic Apr 2018'!AJ56-'Vic Apr 2018'!K56)*('Vic Apr 2018'!W56/100)*'Vic Apr 2018'!AJ56,('Vic Apr 2018'!L56-'Vic Apr 2018'!K56)*('Vic Apr 2018'!W56/100)*'Vic Apr 2018'!AJ56))</f>
        <v>0</v>
      </c>
      <c r="M62" s="190">
        <f>IF($C$5*'Vic Apr 2018'!AL56/'Vic Apr 2018'!AJ56&lt;'Vic Apr 2018'!L56,0,IF($C$5*'Vic Apr 2018'!AL56/'Vic Apr 2018'!AJ56&lt;='Vic Apr 2018'!M56,($C$5*'Vic Apr 2018'!AL56/'Vic Apr 2018'!AJ56-'Vic Apr 2018'!L56)*('Vic Apr 2018'!X56/100)*'Vic Apr 2018'!AJ56,('Vic Apr 2018'!M56-'Vic Apr 2018'!L56)*('Vic Apr 2018'!X56/100)*'Vic Apr 2018'!AJ56))</f>
        <v>0</v>
      </c>
      <c r="N62" s="190">
        <f>IF(($C$5*'Vic Apr 2018'!AL56/'Vic Apr 2018'!AJ56&gt;'Vic Apr 2018'!M56),($C$5*'Vic Apr 2018'!AL56/'Vic Apr 2018'!AJ56-'Vic Apr 2018'!M56)*'Vic Apr 2018'!Y56/100*'Vic Apr 2018'!AJ56,0)</f>
        <v>0</v>
      </c>
      <c r="O62" s="193">
        <f t="shared" si="0"/>
        <v>2179.4</v>
      </c>
      <c r="P62" s="194">
        <f>'Vic Apr 2018'!AM56</f>
        <v>0</v>
      </c>
      <c r="Q62" s="194">
        <f>'Vic Apr 2018'!AN56</f>
        <v>15</v>
      </c>
      <c r="R62" s="194">
        <f>'Vic Apr 2018'!AO56</f>
        <v>0</v>
      </c>
      <c r="S62" s="194">
        <f>'Vic Apr 2018'!AP56</f>
        <v>0</v>
      </c>
      <c r="T62" s="193">
        <f>(O62-(O62-D62)*Q62/100)</f>
        <v>1894.1000000000001</v>
      </c>
      <c r="U62" s="193">
        <f t="shared" si="8"/>
        <v>1894.1000000000001</v>
      </c>
      <c r="V62" s="193">
        <f t="shared" si="1"/>
        <v>2083.5100000000002</v>
      </c>
      <c r="W62" s="193">
        <f t="shared" si="1"/>
        <v>2083.5100000000002</v>
      </c>
      <c r="X62" s="195">
        <f>'Vic Apr 2018'!AW56</f>
        <v>12</v>
      </c>
      <c r="Y62" s="196" t="str">
        <f>'Vic Apr 2018'!AX56</f>
        <v>y</v>
      </c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88"/>
      <c r="CJ62" s="188"/>
      <c r="CK62" s="188"/>
      <c r="CL62" s="188"/>
      <c r="CM62" s="18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88"/>
      <c r="DX62" s="188"/>
      <c r="DY62" s="188"/>
      <c r="DZ62" s="188"/>
      <c r="EA62" s="188"/>
      <c r="EB62" s="188"/>
      <c r="EC62" s="188"/>
      <c r="ED62" s="188"/>
      <c r="EE62" s="188"/>
      <c r="EF62" s="188"/>
      <c r="EG62" s="188"/>
      <c r="EH62" s="188"/>
      <c r="EI62" s="188"/>
      <c r="EJ62" s="188"/>
    </row>
    <row r="63" spans="1:140" s="189" customFormat="1" ht="17" customHeight="1" thickBot="1">
      <c r="A63" s="540"/>
      <c r="B63" s="213" t="str">
        <f>'Vic Apr 2018'!F57</f>
        <v>Simply Energy</v>
      </c>
      <c r="C63" s="213" t="str">
        <f>'Vic Apr 2018'!G57</f>
        <v>Business Save</v>
      </c>
      <c r="D63" s="115">
        <f>365*'Vic Apr 2018'!H57/100</f>
        <v>295.358</v>
      </c>
      <c r="E63" s="113">
        <f>IF($C$5*'Vic Apr 2018'!AK57/'Vic Apr 2018'!AI57&gt;='Vic Apr 2018'!J57,('Vic Apr 2018'!J57*'Vic Apr 2018'!O57/100)*'Vic Apr 2018'!AI57,($C$5*'Vic Apr 2018'!AK57/'Vic Apr 2018'!AI57*'Vic Apr 2018'!O57/100)*'Vic Apr 2018'!AI57)</f>
        <v>281.99339999999995</v>
      </c>
      <c r="F63" s="114">
        <f>IF($C$5*'Vic Apr 2018'!AK57/'Vic Apr 2018'!AI57&lt;'Vic Apr 2018'!J57,0,IF($C$5*'Vic Apr 2018'!AK57/'Vic Apr 2018'!AI57&lt;='Vic Apr 2018'!K57,($C$5*'Vic Apr 2018'!AK57/'Vic Apr 2018'!AI57-'Vic Apr 2018'!J57)*('Vic Apr 2018'!P57/100)*'Vic Apr 2018'!AI57,('Vic Apr 2018'!K57-'Vic Apr 2018'!J57)*('Vic Apr 2018'!P57/100)*'Vic Apr 2018'!AI57))</f>
        <v>1046.3744000000002</v>
      </c>
      <c r="G63" s="115">
        <f>IF($C$5*'Vic Apr 2018'!AK57/'Vic Apr 2018'!AI57&lt;'Vic Apr 2018'!K57,0,IF($C$5*'Vic Apr 2018'!AK57/'Vic Apr 2018'!AI57&lt;='Vic Apr 2018'!L57,($C$5*'Vic Apr 2018'!AK57/'Vic Apr 2018'!AI57-'Vic Apr 2018'!K57)*('Vic Apr 2018'!Q57/100)*'Vic Apr 2018'!AI57,('Vic Apr 2018'!L57-'Vic Apr 2018'!K57)*('Vic Apr 2018'!Q57/100)*'Vic Apr 2018'!AI57))</f>
        <v>0</v>
      </c>
      <c r="H63" s="113">
        <f>IF($C$5*'Vic Apr 2018'!AK57/'Vic Apr 2018'!AI57&lt;'Vic Apr 2018'!L57,0,IF($C$5*'Vic Apr 2018'!AK57/'Vic Apr 2018'!AI57&lt;='Vic Apr 2018'!M57,($C$5*'Vic Apr 2018'!AK57/'Vic Apr 2018'!AI57-'Vic Apr 2018'!L57)*('Vic Apr 2018'!R57/100)*'Vic Apr 2018'!AI57,('Vic Apr 2018'!M57-'Vic Apr 2018'!L57)*('Vic Apr 2018'!R57/100)*'Vic Apr 2018'!AI57))</f>
        <v>0</v>
      </c>
      <c r="I63" s="115">
        <f>IF(($C$5*'Vic Apr 2018'!AK57/'Vic Apr 2018'!AI57&gt;'Vic Apr 2018'!M57),($C$5*'Vic Apr 2018'!AK57/'Vic Apr 2018'!AI57-'Vic Apr 2018'!M57)*'Vic Apr 2018'!S57/100*'Vic Apr 2018'!AI57,0)</f>
        <v>0</v>
      </c>
      <c r="J63" s="115">
        <f>IF($C$5*'Vic Apr 2018'!AL57/'Vic Apr 2018'!AJ57&gt;='Vic Apr 2018'!J57,('Vic Apr 2018'!J57*'Vic Apr 2018'!U57/100)*'Vic Apr 2018'!AJ57,($C$5*'Vic Apr 2018'!AL57/'Vic Apr 2018'!AJ57*'Vic Apr 2018'!U57/100)*'Vic Apr 2018'!AJ57)</f>
        <v>281.99339999999995</v>
      </c>
      <c r="K63" s="115">
        <f>IF($C$5*'Vic Apr 2018'!AL57/'Vic Apr 2018'!AJ57&lt;'Vic Apr 2018'!J57,0,IF($C$5*'Vic Apr 2018'!AL57/'Vic Apr 2018'!AJ57&lt;='Vic Apr 2018'!K57,($C$5*'Vic Apr 2018'!AL57/'Vic Apr 2018'!AJ57-'Vic Apr 2018'!J57)*('Vic Apr 2018'!V57/100)*'Vic Apr 2018'!AJ57,('Vic Apr 2018'!K57-'Vic Apr 2018'!J57)*('Vic Apr 2018'!V57/100)*'Vic Apr 2018'!AJ57))</f>
        <v>1046.3744000000002</v>
      </c>
      <c r="L63" s="115">
        <f>IF($C$5*'Vic Apr 2018'!AL57/'Vic Apr 2018'!AJ57&lt;'Vic Apr 2018'!K57,0,IF($C$5*'Vic Apr 2018'!AL57/'Vic Apr 2018'!AJ57&lt;='Vic Apr 2018'!L57,($C$5*'Vic Apr 2018'!AL57/'Vic Apr 2018'!AJ57-'Vic Apr 2018'!K57)*('Vic Apr 2018'!W57/100)*'Vic Apr 2018'!AJ57,('Vic Apr 2018'!L57-'Vic Apr 2018'!K57)*('Vic Apr 2018'!W57/100)*'Vic Apr 2018'!AJ57))</f>
        <v>0</v>
      </c>
      <c r="M63" s="115">
        <f>IF($C$5*'Vic Apr 2018'!AL57/'Vic Apr 2018'!AJ57&lt;'Vic Apr 2018'!L57,0,IF($C$5*'Vic Apr 2018'!AL57/'Vic Apr 2018'!AJ57&lt;='Vic Apr 2018'!M57,($C$5*'Vic Apr 2018'!AL57/'Vic Apr 2018'!AJ57-'Vic Apr 2018'!L57)*('Vic Apr 2018'!X57/100)*'Vic Apr 2018'!AJ57,('Vic Apr 2018'!M57-'Vic Apr 2018'!L57)*('Vic Apr 2018'!X57/100)*'Vic Apr 2018'!AJ57))</f>
        <v>0</v>
      </c>
      <c r="N63" s="115">
        <f>IF(($C$5*'Vic Apr 2018'!AL57/'Vic Apr 2018'!AJ57&gt;'Vic Apr 2018'!M57),($C$5*'Vic Apr 2018'!AL57/'Vic Apr 2018'!AJ57-'Vic Apr 2018'!M57)*'Vic Apr 2018'!Y57/100*'Vic Apr 2018'!AJ57,0)</f>
        <v>0</v>
      </c>
      <c r="O63" s="214">
        <f t="shared" si="0"/>
        <v>2952.0936000000002</v>
      </c>
      <c r="P63" s="215">
        <f>'Vic Apr 2018'!AM57</f>
        <v>0</v>
      </c>
      <c r="Q63" s="215">
        <f>'Vic Apr 2018'!AN57</f>
        <v>30</v>
      </c>
      <c r="R63" s="215">
        <f>'Vic Apr 2018'!AO57</f>
        <v>0</v>
      </c>
      <c r="S63" s="215">
        <f>'Vic Apr 2018'!AP57</f>
        <v>0</v>
      </c>
      <c r="T63" s="214">
        <f>(O63-(O63-D63)*Q63/100)</f>
        <v>2155.0729200000001</v>
      </c>
      <c r="U63" s="214">
        <f t="shared" si="8"/>
        <v>2155.0729200000001</v>
      </c>
      <c r="V63" s="214">
        <f t="shared" si="1"/>
        <v>2370.5802120000003</v>
      </c>
      <c r="W63" s="214">
        <f t="shared" si="1"/>
        <v>2370.5802120000003</v>
      </c>
      <c r="X63" s="216">
        <f>'Vic Apr 2018'!AW57</f>
        <v>0</v>
      </c>
      <c r="Y63" s="217" t="str">
        <f>'Vic Apr 2018'!AX57</f>
        <v>n</v>
      </c>
      <c r="CI63" s="188"/>
      <c r="CJ63" s="188"/>
      <c r="CK63" s="188"/>
      <c r="CL63" s="188"/>
      <c r="CM63" s="18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88"/>
      <c r="DX63" s="188"/>
      <c r="DY63" s="188"/>
      <c r="DZ63" s="188"/>
      <c r="EA63" s="188"/>
      <c r="EB63" s="188"/>
      <c r="EC63" s="188"/>
      <c r="ED63" s="188"/>
      <c r="EE63" s="188"/>
      <c r="EF63" s="188"/>
      <c r="EG63" s="188"/>
      <c r="EH63" s="188"/>
      <c r="EI63" s="188"/>
      <c r="EJ63" s="188"/>
    </row>
    <row r="64" spans="1:140" ht="17" customHeight="1" thickTop="1">
      <c r="A64" s="538" t="str">
        <f>'Vic Apr 2018'!D58</f>
        <v>Envestra North</v>
      </c>
      <c r="B64" s="116" t="str">
        <f>'Vic Apr 2018'!F58</f>
        <v>AGL</v>
      </c>
      <c r="C64" s="116" t="str">
        <f>'Vic Apr 2018'!G58</f>
        <v>Business Savers</v>
      </c>
      <c r="D64" s="190">
        <f>365*'Vic Apr 2018'!H58/100</f>
        <v>346.75</v>
      </c>
      <c r="E64" s="191">
        <f>IF($C$5*'Vic Apr 2018'!AK58/'Vic Apr 2018'!AI58&gt;='Vic Apr 2018'!J58,('Vic Apr 2018'!J58*'Vic Apr 2018'!O58/100)*'Vic Apr 2018'!AI58,($C$5*'Vic Apr 2018'!AK58/'Vic Apr 2018'!AI58*'Vic Apr 2018'!O58/100)*'Vic Apr 2018'!AI58)</f>
        <v>226.79999999999998</v>
      </c>
      <c r="F64" s="192">
        <f>IF($C$5*'Vic Apr 2018'!AK58/'Vic Apr 2018'!AI58&lt;'Vic Apr 2018'!J58,0,IF($C$5*'Vic Apr 2018'!AK58/'Vic Apr 2018'!AI58&lt;='Vic Apr 2018'!K58,($C$5*'Vic Apr 2018'!AK58/'Vic Apr 2018'!AI58-'Vic Apr 2018'!J58)*('Vic Apr 2018'!P58/100)*'Vic Apr 2018'!AI58,('Vic Apr 2018'!K58-'Vic Apr 2018'!J58)*('Vic Apr 2018'!P58/100)*'Vic Apr 2018'!AI58))</f>
        <v>828.2</v>
      </c>
      <c r="G64" s="190">
        <f>IF($C$5*'Vic Apr 2018'!AK58/'Vic Apr 2018'!AI58&lt;'Vic Apr 2018'!K58,0,IF($C$5*'Vic Apr 2018'!AK58/'Vic Apr 2018'!AI58&lt;='Vic Apr 2018'!L58,($C$5*'Vic Apr 2018'!AK58/'Vic Apr 2018'!AI58-'Vic Apr 2018'!K58)*('Vic Apr 2018'!Q58/100)*'Vic Apr 2018'!AI58,('Vic Apr 2018'!L58-'Vic Apr 2018'!K58)*('Vic Apr 2018'!Q58/100)*'Vic Apr 2018'!AI58))</f>
        <v>0</v>
      </c>
      <c r="H64" s="191">
        <f>IF($C$5*'Vic Apr 2018'!AK58/'Vic Apr 2018'!AI58&lt;'Vic Apr 2018'!L58,0,IF($C$5*'Vic Apr 2018'!AK58/'Vic Apr 2018'!AI58&lt;='Vic Apr 2018'!M58,($C$5*'Vic Apr 2018'!AK58/'Vic Apr 2018'!AI58-'Vic Apr 2018'!L58)*('Vic Apr 2018'!R58/100)*'Vic Apr 2018'!AI58,('Vic Apr 2018'!M58-'Vic Apr 2018'!L58)*('Vic Apr 2018'!R58/100)*'Vic Apr 2018'!AI58))</f>
        <v>0</v>
      </c>
      <c r="I64" s="190">
        <f>IF(($C$5*'Vic Apr 2018'!AK58/'Vic Apr 2018'!AI58&gt;'Vic Apr 2018'!M58),($C$5*'Vic Apr 2018'!AK58/'Vic Apr 2018'!AI58-'Vic Apr 2018'!M58)*'Vic Apr 2018'!S58/100*'Vic Apr 2018'!AI58,0)</f>
        <v>0</v>
      </c>
      <c r="J64" s="190">
        <f>IF($C$5*'Vic Apr 2018'!AL58/'Vic Apr 2018'!AJ58&gt;='Vic Apr 2018'!J58,('Vic Apr 2018'!J58*'Vic Apr 2018'!U58/100)*'Vic Apr 2018'!AJ58,($C$5*'Vic Apr 2018'!AL58/'Vic Apr 2018'!AJ58*'Vic Apr 2018'!U58/100)*'Vic Apr 2018'!AJ58)</f>
        <v>226.79999999999998</v>
      </c>
      <c r="K64" s="190">
        <f>IF($C$5*'Vic Apr 2018'!AL58/'Vic Apr 2018'!AJ58&lt;'Vic Apr 2018'!J58,0,IF($C$5*'Vic Apr 2018'!AL58/'Vic Apr 2018'!AJ58&lt;='Vic Apr 2018'!K58,($C$5*'Vic Apr 2018'!AL58/'Vic Apr 2018'!AJ58-'Vic Apr 2018'!J58)*('Vic Apr 2018'!V58/100)*'Vic Apr 2018'!AJ58,('Vic Apr 2018'!K58-'Vic Apr 2018'!J58)*('Vic Apr 2018'!V58/100)*'Vic Apr 2018'!AJ58))</f>
        <v>828.2</v>
      </c>
      <c r="L64" s="190">
        <f>IF($C$5*'Vic Apr 2018'!AL58/'Vic Apr 2018'!AJ58&lt;'Vic Apr 2018'!K58,0,IF($C$5*'Vic Apr 2018'!AL58/'Vic Apr 2018'!AJ58&lt;='Vic Apr 2018'!L58,($C$5*'Vic Apr 2018'!AL58/'Vic Apr 2018'!AJ58-'Vic Apr 2018'!K58)*('Vic Apr 2018'!W58/100)*'Vic Apr 2018'!AJ58,('Vic Apr 2018'!L58-'Vic Apr 2018'!K58)*('Vic Apr 2018'!W58/100)*'Vic Apr 2018'!AJ58))</f>
        <v>0</v>
      </c>
      <c r="M64" s="190">
        <f>IF($C$5*'Vic Apr 2018'!AL58/'Vic Apr 2018'!AJ58&lt;'Vic Apr 2018'!L58,0,IF($C$5*'Vic Apr 2018'!AL58/'Vic Apr 2018'!AJ58&lt;='Vic Apr 2018'!M58,($C$5*'Vic Apr 2018'!AL58/'Vic Apr 2018'!AJ58-'Vic Apr 2018'!L58)*('Vic Apr 2018'!X58/100)*'Vic Apr 2018'!AJ58,('Vic Apr 2018'!M58-'Vic Apr 2018'!L58)*('Vic Apr 2018'!X58/100)*'Vic Apr 2018'!AJ58))</f>
        <v>0</v>
      </c>
      <c r="N64" s="190">
        <f>IF(($C$5*'Vic Apr 2018'!AL58/'Vic Apr 2018'!AJ58&gt;'Vic Apr 2018'!M58),($C$5*'Vic Apr 2018'!AL58/'Vic Apr 2018'!AJ58-'Vic Apr 2018'!M58)*'Vic Apr 2018'!Y58/100*'Vic Apr 2018'!AJ58,0)</f>
        <v>0</v>
      </c>
      <c r="O64" s="193">
        <f t="shared" si="0"/>
        <v>2456.75</v>
      </c>
      <c r="P64" s="194">
        <f>'Vic Apr 2018'!AM58</f>
        <v>0</v>
      </c>
      <c r="Q64" s="194">
        <f>'Vic Apr 2018'!AN58</f>
        <v>15</v>
      </c>
      <c r="R64" s="194">
        <f>'Vic Apr 2018'!AO58</f>
        <v>0</v>
      </c>
      <c r="S64" s="194">
        <f>'Vic Apr 2018'!AP58</f>
        <v>0</v>
      </c>
      <c r="T64" s="193">
        <f>(O64-(O64-D64)*Q64/100)</f>
        <v>2140.25</v>
      </c>
      <c r="U64" s="193">
        <f t="shared" si="8"/>
        <v>2140.25</v>
      </c>
      <c r="V64" s="193">
        <f t="shared" si="1"/>
        <v>2354.2750000000001</v>
      </c>
      <c r="W64" s="193">
        <f t="shared" si="1"/>
        <v>2354.2750000000001</v>
      </c>
      <c r="X64" s="195">
        <f>'Vic Apr 2018'!AW58</f>
        <v>0</v>
      </c>
      <c r="Y64" s="196" t="str">
        <f>'Vic Apr 2018'!AX58</f>
        <v>n</v>
      </c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85"/>
      <c r="DP64" s="185"/>
      <c r="DQ64" s="185"/>
      <c r="DR64" s="185"/>
      <c r="DS64" s="185"/>
      <c r="DT64" s="185"/>
      <c r="DU64" s="185"/>
      <c r="DV64" s="185"/>
      <c r="DW64" s="185"/>
      <c r="DX64" s="185"/>
      <c r="DY64" s="185"/>
      <c r="DZ64" s="185"/>
      <c r="EA64" s="185"/>
      <c r="EB64" s="185"/>
      <c r="EC64" s="185"/>
      <c r="ED64" s="185"/>
      <c r="EE64" s="185"/>
      <c r="EF64" s="185"/>
      <c r="EG64" s="185"/>
      <c r="EH64" s="185"/>
      <c r="EI64" s="185"/>
      <c r="EJ64" s="185"/>
    </row>
    <row r="65" spans="1:140" ht="17" customHeight="1">
      <c r="A65" s="539"/>
      <c r="B65" s="116" t="str">
        <f>'Vic Apr 2018'!F59</f>
        <v>Click Energy</v>
      </c>
      <c r="C65" s="116" t="str">
        <f>'Vic Apr 2018'!G59</f>
        <v>Business Prime Gas</v>
      </c>
      <c r="D65" s="190">
        <f>365*'Vic Apr 2018'!H59/100</f>
        <v>325.6968</v>
      </c>
      <c r="E65" s="191">
        <f>IF($C$5*'Vic Apr 2018'!AK59/'Vic Apr 2018'!AI59&gt;='Vic Apr 2018'!J59,('Vic Apr 2018'!J59*'Vic Apr 2018'!O59/100)*'Vic Apr 2018'!AI59,($C$5*'Vic Apr 2018'!AK59/'Vic Apr 2018'!AI59*'Vic Apr 2018'!O59/100)*'Vic Apr 2018'!AI59)</f>
        <v>267.65999999999997</v>
      </c>
      <c r="F65" s="192">
        <f>IF($C$5*'Vic Apr 2018'!AK59/'Vic Apr 2018'!AI59&lt;'Vic Apr 2018'!J59,0,IF($C$5*'Vic Apr 2018'!AK59/'Vic Apr 2018'!AI59&lt;='Vic Apr 2018'!K59,($C$5*'Vic Apr 2018'!AK59/'Vic Apr 2018'!AI59-'Vic Apr 2018'!J59)*('Vic Apr 2018'!P59/100)*'Vic Apr 2018'!AI59,('Vic Apr 2018'!K59-'Vic Apr 2018'!J59)*('Vic Apr 2018'!P59/100)*'Vic Apr 2018'!AI59))</f>
        <v>1006.1400000000001</v>
      </c>
      <c r="G65" s="190">
        <f>IF($C$5*'Vic Apr 2018'!AK59/'Vic Apr 2018'!AI59&lt;'Vic Apr 2018'!K59,0,IF($C$5*'Vic Apr 2018'!AK59/'Vic Apr 2018'!AI59&lt;='Vic Apr 2018'!L59,($C$5*'Vic Apr 2018'!AK59/'Vic Apr 2018'!AI59-'Vic Apr 2018'!K59)*('Vic Apr 2018'!Q59/100)*'Vic Apr 2018'!AI59,('Vic Apr 2018'!L59-'Vic Apr 2018'!K59)*('Vic Apr 2018'!Q59/100)*'Vic Apr 2018'!AI59))</f>
        <v>0</v>
      </c>
      <c r="H65" s="191">
        <f>IF($C$5*'Vic Apr 2018'!AK59/'Vic Apr 2018'!AI59&lt;'Vic Apr 2018'!L59,0,IF($C$5*'Vic Apr 2018'!AK59/'Vic Apr 2018'!AI59&lt;='Vic Apr 2018'!M59,($C$5*'Vic Apr 2018'!AK59/'Vic Apr 2018'!AI59-'Vic Apr 2018'!L59)*('Vic Apr 2018'!R59/100)*'Vic Apr 2018'!AI59,('Vic Apr 2018'!M59-'Vic Apr 2018'!L59)*('Vic Apr 2018'!R59/100)*'Vic Apr 2018'!AI59))</f>
        <v>0</v>
      </c>
      <c r="I65" s="190">
        <f>IF(($C$5*'Vic Apr 2018'!AK59/'Vic Apr 2018'!AI59&gt;'Vic Apr 2018'!M59),($C$5*'Vic Apr 2018'!AK59/'Vic Apr 2018'!AI59-'Vic Apr 2018'!M59)*'Vic Apr 2018'!S59/100*'Vic Apr 2018'!AI59,0)</f>
        <v>0</v>
      </c>
      <c r="J65" s="190">
        <f>IF($C$5*'Vic Apr 2018'!AL59/'Vic Apr 2018'!AJ59&gt;='Vic Apr 2018'!J59,('Vic Apr 2018'!J59*'Vic Apr 2018'!U59/100)*'Vic Apr 2018'!AJ59,($C$5*'Vic Apr 2018'!AL59/'Vic Apr 2018'!AJ59*'Vic Apr 2018'!U59/100)*'Vic Apr 2018'!AJ59)</f>
        <v>267.65999999999997</v>
      </c>
      <c r="K65" s="190">
        <f>IF($C$5*'Vic Apr 2018'!AL59/'Vic Apr 2018'!AJ59&lt;'Vic Apr 2018'!J59,0,IF($C$5*'Vic Apr 2018'!AL59/'Vic Apr 2018'!AJ59&lt;='Vic Apr 2018'!K59,($C$5*'Vic Apr 2018'!AL59/'Vic Apr 2018'!AJ59-'Vic Apr 2018'!J59)*('Vic Apr 2018'!V59/100)*'Vic Apr 2018'!AJ59,('Vic Apr 2018'!K59-'Vic Apr 2018'!J59)*('Vic Apr 2018'!V59/100)*'Vic Apr 2018'!AJ59))</f>
        <v>1006.1400000000001</v>
      </c>
      <c r="L65" s="190">
        <f>IF($C$5*'Vic Apr 2018'!AL59/'Vic Apr 2018'!AJ59&lt;'Vic Apr 2018'!K59,0,IF($C$5*'Vic Apr 2018'!AL59/'Vic Apr 2018'!AJ59&lt;='Vic Apr 2018'!L59,($C$5*'Vic Apr 2018'!AL59/'Vic Apr 2018'!AJ59-'Vic Apr 2018'!K59)*('Vic Apr 2018'!W59/100)*'Vic Apr 2018'!AJ59,('Vic Apr 2018'!L59-'Vic Apr 2018'!K59)*('Vic Apr 2018'!W59/100)*'Vic Apr 2018'!AJ59))</f>
        <v>0</v>
      </c>
      <c r="M65" s="190">
        <f>IF($C$5*'Vic Apr 2018'!AL59/'Vic Apr 2018'!AJ59&lt;'Vic Apr 2018'!L59,0,IF($C$5*'Vic Apr 2018'!AL59/'Vic Apr 2018'!AJ59&lt;='Vic Apr 2018'!M59,($C$5*'Vic Apr 2018'!AL59/'Vic Apr 2018'!AJ59-'Vic Apr 2018'!L59)*('Vic Apr 2018'!X59/100)*'Vic Apr 2018'!AJ59,('Vic Apr 2018'!M59-'Vic Apr 2018'!L59)*('Vic Apr 2018'!X59/100)*'Vic Apr 2018'!AJ59))</f>
        <v>0</v>
      </c>
      <c r="N65" s="190">
        <f>IF(($C$5*'Vic Apr 2018'!AL59/'Vic Apr 2018'!AJ59&gt;'Vic Apr 2018'!M59),($C$5*'Vic Apr 2018'!AL59/'Vic Apr 2018'!AJ59-'Vic Apr 2018'!M59)*'Vic Apr 2018'!Y59/100*'Vic Apr 2018'!AJ59,0)</f>
        <v>0</v>
      </c>
      <c r="O65" s="193">
        <f t="shared" si="0"/>
        <v>2873.2968000000001</v>
      </c>
      <c r="P65" s="194">
        <f>'Vic Apr 2018'!AM59</f>
        <v>0</v>
      </c>
      <c r="Q65" s="194">
        <f>'Vic Apr 2018'!AN59</f>
        <v>0</v>
      </c>
      <c r="R65" s="194">
        <f>'Vic Apr 2018'!AO59</f>
        <v>10</v>
      </c>
      <c r="S65" s="194">
        <f>'Vic Apr 2018'!AP59</f>
        <v>0</v>
      </c>
      <c r="T65" s="193">
        <f>O65</f>
        <v>2873.2968000000001</v>
      </c>
      <c r="U65" s="193">
        <f>T65-(T65*R65/100)</f>
        <v>2585.9671200000003</v>
      </c>
      <c r="V65" s="193">
        <f t="shared" si="1"/>
        <v>3160.6264800000004</v>
      </c>
      <c r="W65" s="193">
        <f t="shared" si="1"/>
        <v>2844.5638320000007</v>
      </c>
      <c r="X65" s="195">
        <f>'Vic Apr 2018'!AW59</f>
        <v>0</v>
      </c>
      <c r="Y65" s="196" t="str">
        <f>'Vic Apr 2018'!AX59</f>
        <v>n</v>
      </c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5"/>
      <c r="DM65" s="185"/>
      <c r="DN65" s="185"/>
      <c r="DO65" s="185"/>
      <c r="DP65" s="185"/>
      <c r="DQ65" s="185"/>
      <c r="DR65" s="185"/>
      <c r="DS65" s="185"/>
      <c r="DT65" s="185"/>
      <c r="DU65" s="185"/>
      <c r="DV65" s="185"/>
      <c r="DW65" s="185"/>
      <c r="DX65" s="185"/>
      <c r="DY65" s="185"/>
      <c r="DZ65" s="185"/>
      <c r="EA65" s="185"/>
      <c r="EB65" s="185"/>
      <c r="EC65" s="185"/>
      <c r="ED65" s="185"/>
      <c r="EE65" s="185"/>
      <c r="EF65" s="185"/>
      <c r="EG65" s="185"/>
      <c r="EH65" s="185"/>
      <c r="EI65" s="185"/>
      <c r="EJ65" s="185"/>
    </row>
    <row r="66" spans="1:140" ht="17" customHeight="1">
      <c r="A66" s="539"/>
      <c r="B66" s="116" t="str">
        <f>'Vic Apr 2018'!F60</f>
        <v>Covau</v>
      </c>
      <c r="C66" s="116" t="str">
        <f>'Vic Apr 2018'!G60</f>
        <v>Market offer</v>
      </c>
      <c r="D66" s="190">
        <f>365*'Vic Apr 2018'!H60/100</f>
        <v>328.5</v>
      </c>
      <c r="E66" s="191">
        <f>IF($C$5*'Vic Apr 2018'!AK60/'Vic Apr 2018'!AI60&gt;='Vic Apr 2018'!J60,('Vic Apr 2018'!J60*'Vic Apr 2018'!O60/100)*'Vic Apr 2018'!AI60,($C$5*'Vic Apr 2018'!AK60/'Vic Apr 2018'!AI60*'Vic Apr 2018'!O60/100)*'Vic Apr 2018'!AI60)</f>
        <v>261</v>
      </c>
      <c r="F66" s="192">
        <f>IF($C$5*'Vic Apr 2018'!AK60/'Vic Apr 2018'!AI60&lt;'Vic Apr 2018'!J60,0,IF($C$5*'Vic Apr 2018'!AK60/'Vic Apr 2018'!AI60&lt;='Vic Apr 2018'!K60,($C$5*'Vic Apr 2018'!AK60/'Vic Apr 2018'!AI60-'Vic Apr 2018'!J60)*('Vic Apr 2018'!P60/100)*'Vic Apr 2018'!AI60,('Vic Apr 2018'!K60-'Vic Apr 2018'!J60)*('Vic Apr 2018'!P60/100)*'Vic Apr 2018'!AI60))</f>
        <v>984.00000000000023</v>
      </c>
      <c r="G66" s="190">
        <f>IF($C$5*'Vic Apr 2018'!AK60/'Vic Apr 2018'!AI60&lt;'Vic Apr 2018'!K60,0,IF($C$5*'Vic Apr 2018'!AK60/'Vic Apr 2018'!AI60&lt;='Vic Apr 2018'!L60,($C$5*'Vic Apr 2018'!AK60/'Vic Apr 2018'!AI60-'Vic Apr 2018'!K60)*('Vic Apr 2018'!Q60/100)*'Vic Apr 2018'!AI60,('Vic Apr 2018'!L60-'Vic Apr 2018'!K60)*('Vic Apr 2018'!Q60/100)*'Vic Apr 2018'!AI60))</f>
        <v>0</v>
      </c>
      <c r="H66" s="191">
        <f>IF($C$5*'Vic Apr 2018'!AK60/'Vic Apr 2018'!AI60&lt;'Vic Apr 2018'!L60,0,IF($C$5*'Vic Apr 2018'!AK60/'Vic Apr 2018'!AI60&lt;='Vic Apr 2018'!M60,($C$5*'Vic Apr 2018'!AK60/'Vic Apr 2018'!AI60-'Vic Apr 2018'!L60)*('Vic Apr 2018'!R60/100)*'Vic Apr 2018'!AI60,('Vic Apr 2018'!M60-'Vic Apr 2018'!L60)*('Vic Apr 2018'!R60/100)*'Vic Apr 2018'!AI60))</f>
        <v>0</v>
      </c>
      <c r="I66" s="190">
        <f>IF(($C$5*'Vic Apr 2018'!AK60/'Vic Apr 2018'!AI60&gt;'Vic Apr 2018'!M60),($C$5*'Vic Apr 2018'!AK60/'Vic Apr 2018'!AI60-'Vic Apr 2018'!M60)*'Vic Apr 2018'!S60/100*'Vic Apr 2018'!AI60,0)</f>
        <v>0</v>
      </c>
      <c r="J66" s="190">
        <f>IF($C$5*'Vic Apr 2018'!AL60/'Vic Apr 2018'!AJ60&gt;='Vic Apr 2018'!J60,('Vic Apr 2018'!J60*'Vic Apr 2018'!U60/100)*'Vic Apr 2018'!AJ60,($C$5*'Vic Apr 2018'!AL60/'Vic Apr 2018'!AJ60*'Vic Apr 2018'!U60/100)*'Vic Apr 2018'!AJ60)</f>
        <v>261</v>
      </c>
      <c r="K66" s="190">
        <f>IF($C$5*'Vic Apr 2018'!AL60/'Vic Apr 2018'!AJ60&lt;'Vic Apr 2018'!J60,0,IF($C$5*'Vic Apr 2018'!AL60/'Vic Apr 2018'!AJ60&lt;='Vic Apr 2018'!K60,($C$5*'Vic Apr 2018'!AL60/'Vic Apr 2018'!AJ60-'Vic Apr 2018'!J60)*('Vic Apr 2018'!V60/100)*'Vic Apr 2018'!AJ60,('Vic Apr 2018'!K60-'Vic Apr 2018'!J60)*('Vic Apr 2018'!V60/100)*'Vic Apr 2018'!AJ60))</f>
        <v>984.00000000000023</v>
      </c>
      <c r="L66" s="190">
        <f>IF($C$5*'Vic Apr 2018'!AL60/'Vic Apr 2018'!AJ60&lt;'Vic Apr 2018'!K60,0,IF($C$5*'Vic Apr 2018'!AL60/'Vic Apr 2018'!AJ60&lt;='Vic Apr 2018'!L60,($C$5*'Vic Apr 2018'!AL60/'Vic Apr 2018'!AJ60-'Vic Apr 2018'!K60)*('Vic Apr 2018'!W60/100)*'Vic Apr 2018'!AJ60,('Vic Apr 2018'!L60-'Vic Apr 2018'!K60)*('Vic Apr 2018'!W60/100)*'Vic Apr 2018'!AJ60))</f>
        <v>0</v>
      </c>
      <c r="M66" s="190">
        <f>IF($C$5*'Vic Apr 2018'!AL60/'Vic Apr 2018'!AJ60&lt;'Vic Apr 2018'!L60,0,IF($C$5*'Vic Apr 2018'!AL60/'Vic Apr 2018'!AJ60&lt;='Vic Apr 2018'!M60,($C$5*'Vic Apr 2018'!AL60/'Vic Apr 2018'!AJ60-'Vic Apr 2018'!L60)*('Vic Apr 2018'!X60/100)*'Vic Apr 2018'!AJ60,('Vic Apr 2018'!M60-'Vic Apr 2018'!L60)*('Vic Apr 2018'!X60/100)*'Vic Apr 2018'!AJ60))</f>
        <v>0</v>
      </c>
      <c r="N66" s="190">
        <f>IF(($C$5*'Vic Apr 2018'!AL60/'Vic Apr 2018'!AJ60&gt;'Vic Apr 2018'!M60),($C$5*'Vic Apr 2018'!AL60/'Vic Apr 2018'!AJ60-'Vic Apr 2018'!M60)*'Vic Apr 2018'!Y60/100*'Vic Apr 2018'!AJ60,0)</f>
        <v>0</v>
      </c>
      <c r="O66" s="193">
        <f t="shared" si="0"/>
        <v>2818.5000000000005</v>
      </c>
      <c r="P66" s="194">
        <f>'Vic Apr 2018'!AM60</f>
        <v>0</v>
      </c>
      <c r="Q66" s="194">
        <f>'Vic Apr 2018'!AN60</f>
        <v>0</v>
      </c>
      <c r="R66" s="194">
        <f>'Vic Apr 2018'!AO60</f>
        <v>0</v>
      </c>
      <c r="S66" s="194">
        <f>'Vic Apr 2018'!AP60</f>
        <v>20</v>
      </c>
      <c r="T66" s="193">
        <f>O66</f>
        <v>2818.5000000000005</v>
      </c>
      <c r="U66" s="193">
        <f>(T66-(T66-D66)*S66/100)</f>
        <v>2320.5000000000005</v>
      </c>
      <c r="V66" s="193">
        <f t="shared" si="1"/>
        <v>3100.3500000000008</v>
      </c>
      <c r="W66" s="193">
        <f t="shared" si="1"/>
        <v>2552.5500000000006</v>
      </c>
      <c r="X66" s="195">
        <f>'Vic Apr 2018'!AW60</f>
        <v>0</v>
      </c>
      <c r="Y66" s="196" t="str">
        <f>'Vic Apr 2018'!AX60</f>
        <v>n</v>
      </c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5"/>
      <c r="DM66" s="185"/>
      <c r="DN66" s="185"/>
      <c r="DO66" s="185"/>
      <c r="DP66" s="185"/>
      <c r="DQ66" s="185"/>
      <c r="DR66" s="185"/>
      <c r="DS66" s="185"/>
      <c r="DT66" s="185"/>
      <c r="DU66" s="185"/>
      <c r="DV66" s="185"/>
      <c r="DW66" s="185"/>
      <c r="DX66" s="185"/>
      <c r="DY66" s="185"/>
      <c r="DZ66" s="185"/>
      <c r="EA66" s="185"/>
      <c r="EB66" s="185"/>
      <c r="EC66" s="185"/>
      <c r="ED66" s="185"/>
      <c r="EE66" s="185"/>
      <c r="EF66" s="185"/>
      <c r="EG66" s="185"/>
      <c r="EH66" s="185"/>
      <c r="EI66" s="185"/>
      <c r="EJ66" s="185"/>
    </row>
    <row r="67" spans="1:140" ht="17" customHeight="1">
      <c r="A67" s="539"/>
      <c r="B67" s="116" t="str">
        <f>'Vic Apr 2018'!F61</f>
        <v>EnergyAustralia</v>
      </c>
      <c r="C67" s="116" t="str">
        <f>'Vic Apr 2018'!G61</f>
        <v>Everyday Saver Business</v>
      </c>
      <c r="D67" s="190">
        <f>365*'Vic Apr 2018'!H61/100</f>
        <v>345.65499999999997</v>
      </c>
      <c r="E67" s="191">
        <f>IF($C$5*'Vic Apr 2018'!AK61/'Vic Apr 2018'!AI61&gt;='Vic Apr 2018'!J61,('Vic Apr 2018'!J61*'Vic Apr 2018'!O61/100)*'Vic Apr 2018'!AI61,($C$5*'Vic Apr 2018'!AK61/'Vic Apr 2018'!AI61*'Vic Apr 2018'!O61/100)*'Vic Apr 2018'!AI61)</f>
        <v>160.19999999999999</v>
      </c>
      <c r="F67" s="192">
        <f>IF($C$5*'Vic Apr 2018'!AK61/'Vic Apr 2018'!AI61&lt;'Vic Apr 2018'!J61,0,IF($C$5*'Vic Apr 2018'!AK61/'Vic Apr 2018'!AI61&lt;='Vic Apr 2018'!K61,($C$5*'Vic Apr 2018'!AK61/'Vic Apr 2018'!AI61-'Vic Apr 2018'!J61)*('Vic Apr 2018'!P61/100)*'Vic Apr 2018'!AI61,('Vic Apr 2018'!K61-'Vic Apr 2018'!J61)*('Vic Apr 2018'!P61/100)*'Vic Apr 2018'!AI61))</f>
        <v>557.53200000000004</v>
      </c>
      <c r="G67" s="190">
        <f>IF($C$5*'Vic Apr 2018'!AK61/'Vic Apr 2018'!AI61&lt;'Vic Apr 2018'!K61,0,IF($C$5*'Vic Apr 2018'!AK61/'Vic Apr 2018'!AI61&lt;='Vic Apr 2018'!L61,($C$5*'Vic Apr 2018'!AK61/'Vic Apr 2018'!AI61-'Vic Apr 2018'!K61)*('Vic Apr 2018'!Q61/100)*'Vic Apr 2018'!AI61,('Vic Apr 2018'!L61-'Vic Apr 2018'!K61)*('Vic Apr 2018'!Q61/100)*'Vic Apr 2018'!AI61))</f>
        <v>0</v>
      </c>
      <c r="H67" s="191">
        <f>IF($C$5*'Vic Apr 2018'!AK61/'Vic Apr 2018'!AI61&lt;'Vic Apr 2018'!L61,0,IF($C$5*'Vic Apr 2018'!AK61/'Vic Apr 2018'!AI61&lt;='Vic Apr 2018'!M61,($C$5*'Vic Apr 2018'!AK61/'Vic Apr 2018'!AI61-'Vic Apr 2018'!L61)*('Vic Apr 2018'!R61/100)*'Vic Apr 2018'!AI61,('Vic Apr 2018'!M61-'Vic Apr 2018'!L61)*('Vic Apr 2018'!R61/100)*'Vic Apr 2018'!AI61))</f>
        <v>0</v>
      </c>
      <c r="I67" s="190">
        <f>IF(($C$5*'Vic Apr 2018'!AK61/'Vic Apr 2018'!AI61&gt;'Vic Apr 2018'!M61),($C$5*'Vic Apr 2018'!AK61/'Vic Apr 2018'!AI61-'Vic Apr 2018'!M61)*'Vic Apr 2018'!S61/100*'Vic Apr 2018'!AI61,0)</f>
        <v>0</v>
      </c>
      <c r="J67" s="190">
        <f>IF($C$5*'Vic Apr 2018'!AL61/'Vic Apr 2018'!AJ61&gt;='Vic Apr 2018'!J61,('Vic Apr 2018'!J61*'Vic Apr 2018'!U61/100)*'Vic Apr 2018'!AJ61,($C$5*'Vic Apr 2018'!AL61/'Vic Apr 2018'!AJ61*'Vic Apr 2018'!U61/100)*'Vic Apr 2018'!AJ61)</f>
        <v>320.39999999999998</v>
      </c>
      <c r="K67" s="190">
        <f>IF($C$5*'Vic Apr 2018'!AL61/'Vic Apr 2018'!AJ61&lt;'Vic Apr 2018'!J61,0,IF($C$5*'Vic Apr 2018'!AL61/'Vic Apr 2018'!AJ61&lt;='Vic Apr 2018'!K61,($C$5*'Vic Apr 2018'!AL61/'Vic Apr 2018'!AJ61-'Vic Apr 2018'!J61)*('Vic Apr 2018'!V61/100)*'Vic Apr 2018'!AJ61,('Vic Apr 2018'!K61-'Vic Apr 2018'!J61)*('Vic Apr 2018'!V61/100)*'Vic Apr 2018'!AJ61))</f>
        <v>1115.0640000000001</v>
      </c>
      <c r="L67" s="190">
        <f>IF($C$5*'Vic Apr 2018'!AL61/'Vic Apr 2018'!AJ61&lt;'Vic Apr 2018'!K61,0,IF($C$5*'Vic Apr 2018'!AL61/'Vic Apr 2018'!AJ61&lt;='Vic Apr 2018'!L61,($C$5*'Vic Apr 2018'!AL61/'Vic Apr 2018'!AJ61-'Vic Apr 2018'!K61)*('Vic Apr 2018'!W61/100)*'Vic Apr 2018'!AJ61,('Vic Apr 2018'!L61-'Vic Apr 2018'!K61)*('Vic Apr 2018'!W61/100)*'Vic Apr 2018'!AJ61))</f>
        <v>0</v>
      </c>
      <c r="M67" s="190">
        <f>IF($C$5*'Vic Apr 2018'!AL61/'Vic Apr 2018'!AJ61&lt;'Vic Apr 2018'!L61,0,IF($C$5*'Vic Apr 2018'!AL61/'Vic Apr 2018'!AJ61&lt;='Vic Apr 2018'!M61,($C$5*'Vic Apr 2018'!AL61/'Vic Apr 2018'!AJ61-'Vic Apr 2018'!L61)*('Vic Apr 2018'!X61/100)*'Vic Apr 2018'!AJ61,('Vic Apr 2018'!M61-'Vic Apr 2018'!L61)*('Vic Apr 2018'!X61/100)*'Vic Apr 2018'!AJ61))</f>
        <v>0</v>
      </c>
      <c r="N67" s="190">
        <f>IF(($C$5*'Vic Apr 2018'!AL61/'Vic Apr 2018'!AJ61&gt;'Vic Apr 2018'!M61),($C$5*'Vic Apr 2018'!AL61/'Vic Apr 2018'!AJ61-'Vic Apr 2018'!M61)*'Vic Apr 2018'!Y61/100*'Vic Apr 2018'!AJ61,0)</f>
        <v>0</v>
      </c>
      <c r="O67" s="193">
        <f t="shared" si="0"/>
        <v>2498.8509999999997</v>
      </c>
      <c r="P67" s="194">
        <f>'Vic Apr 2018'!AM61</f>
        <v>0</v>
      </c>
      <c r="Q67" s="194">
        <f>'Vic Apr 2018'!AN61</f>
        <v>20</v>
      </c>
      <c r="R67" s="194">
        <f>'Vic Apr 2018'!AO61</f>
        <v>0</v>
      </c>
      <c r="S67" s="194">
        <f>'Vic Apr 2018'!AP61</f>
        <v>0</v>
      </c>
      <c r="T67" s="193">
        <f>(O67-(O67-D67)*Q67/100)</f>
        <v>2068.2117999999996</v>
      </c>
      <c r="U67" s="193">
        <f>T67</f>
        <v>2068.2117999999996</v>
      </c>
      <c r="V67" s="193">
        <f t="shared" si="1"/>
        <v>2275.03298</v>
      </c>
      <c r="W67" s="193">
        <f t="shared" si="1"/>
        <v>2275.03298</v>
      </c>
      <c r="X67" s="195">
        <f>'Vic Apr 2018'!AW61</f>
        <v>24</v>
      </c>
      <c r="Y67" s="196" t="str">
        <f>'Vic Apr 2018'!AX61</f>
        <v>y</v>
      </c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5"/>
      <c r="DM67" s="185"/>
      <c r="DN67" s="185"/>
      <c r="DO67" s="185"/>
      <c r="DP67" s="185"/>
      <c r="DQ67" s="185"/>
      <c r="DR67" s="185"/>
      <c r="DS67" s="185"/>
      <c r="DT67" s="185"/>
      <c r="DU67" s="185"/>
      <c r="DV67" s="185"/>
      <c r="DW67" s="185"/>
      <c r="DX67" s="185"/>
      <c r="DY67" s="185"/>
      <c r="DZ67" s="185"/>
      <c r="EA67" s="185"/>
      <c r="EB67" s="185"/>
      <c r="EC67" s="185"/>
      <c r="ED67" s="185"/>
      <c r="EE67" s="185"/>
      <c r="EF67" s="185"/>
      <c r="EG67" s="185"/>
      <c r="EH67" s="185"/>
      <c r="EI67" s="185"/>
      <c r="EJ67" s="185"/>
    </row>
    <row r="68" spans="1:140" ht="17" customHeight="1">
      <c r="A68" s="539"/>
      <c r="B68" s="116" t="str">
        <f>'Vic Apr 2018'!F62</f>
        <v>Lumo Energy</v>
      </c>
      <c r="C68" s="116" t="str">
        <f>'Vic Apr 2018'!G62</f>
        <v>Business Premium</v>
      </c>
      <c r="D68" s="190">
        <f>365*'Vic Apr 2018'!H62/100</f>
        <v>244.91499999999996</v>
      </c>
      <c r="E68" s="191">
        <f>IF($C$5*'Vic Apr 2018'!AK62/'Vic Apr 2018'!AI62&gt;='Vic Apr 2018'!J62,('Vic Apr 2018'!J62*'Vic Apr 2018'!O62/100)*'Vic Apr 2018'!AI62,($C$5*'Vic Apr 2018'!AK62/'Vic Apr 2018'!AI62*'Vic Apr 2018'!O62/100)*'Vic Apr 2018'!AI62)</f>
        <v>180.69479999999999</v>
      </c>
      <c r="F68" s="192">
        <f>IF($C$5*'Vic Apr 2018'!AK62/'Vic Apr 2018'!AI62&lt;'Vic Apr 2018'!J62,0,IF($C$5*'Vic Apr 2018'!AK62/'Vic Apr 2018'!AI62&lt;='Vic Apr 2018'!K62,($C$5*'Vic Apr 2018'!AK62/'Vic Apr 2018'!AI62-'Vic Apr 2018'!J62)*('Vic Apr 2018'!P62/100)*'Vic Apr 2018'!AI62,('Vic Apr 2018'!K62-'Vic Apr 2018'!J62)*('Vic Apr 2018'!P62/100)*'Vic Apr 2018'!AI62))</f>
        <v>662.15880000000016</v>
      </c>
      <c r="G68" s="190">
        <f>IF($C$5*'Vic Apr 2018'!AK62/'Vic Apr 2018'!AI62&lt;'Vic Apr 2018'!K62,0,IF($C$5*'Vic Apr 2018'!AK62/'Vic Apr 2018'!AI62&lt;='Vic Apr 2018'!L62,($C$5*'Vic Apr 2018'!AK62/'Vic Apr 2018'!AI62-'Vic Apr 2018'!K62)*('Vic Apr 2018'!Q62/100)*'Vic Apr 2018'!AI62,('Vic Apr 2018'!L62-'Vic Apr 2018'!K62)*('Vic Apr 2018'!Q62/100)*'Vic Apr 2018'!AI62))</f>
        <v>0</v>
      </c>
      <c r="H68" s="191">
        <f>IF($C$5*'Vic Apr 2018'!AK62/'Vic Apr 2018'!AI62&lt;'Vic Apr 2018'!L62,0,IF($C$5*'Vic Apr 2018'!AK62/'Vic Apr 2018'!AI62&lt;='Vic Apr 2018'!M62,($C$5*'Vic Apr 2018'!AK62/'Vic Apr 2018'!AI62-'Vic Apr 2018'!L62)*('Vic Apr 2018'!R62/100)*'Vic Apr 2018'!AI62,('Vic Apr 2018'!M62-'Vic Apr 2018'!L62)*('Vic Apr 2018'!R62/100)*'Vic Apr 2018'!AI62))</f>
        <v>0</v>
      </c>
      <c r="I68" s="190">
        <f>IF(($C$5*'Vic Apr 2018'!AK62/'Vic Apr 2018'!AI62&gt;'Vic Apr 2018'!M62),($C$5*'Vic Apr 2018'!AK62/'Vic Apr 2018'!AI62-'Vic Apr 2018'!M62)*'Vic Apr 2018'!S62/100*'Vic Apr 2018'!AI62,0)</f>
        <v>0</v>
      </c>
      <c r="J68" s="190">
        <f>IF($C$5*'Vic Apr 2018'!AL62/'Vic Apr 2018'!AJ62&gt;='Vic Apr 2018'!J62,('Vic Apr 2018'!J62*'Vic Apr 2018'!U62/100)*'Vic Apr 2018'!AJ62,($C$5*'Vic Apr 2018'!AL62/'Vic Apr 2018'!AJ62*'Vic Apr 2018'!U62/100)*'Vic Apr 2018'!AJ62)</f>
        <v>180.69479999999999</v>
      </c>
      <c r="K68" s="190">
        <f>IF($C$5*'Vic Apr 2018'!AL62/'Vic Apr 2018'!AJ62&lt;'Vic Apr 2018'!J62,0,IF($C$5*'Vic Apr 2018'!AL62/'Vic Apr 2018'!AJ62&lt;='Vic Apr 2018'!K62,($C$5*'Vic Apr 2018'!AL62/'Vic Apr 2018'!AJ62-'Vic Apr 2018'!J62)*('Vic Apr 2018'!V62/100)*'Vic Apr 2018'!AJ62,('Vic Apr 2018'!K62-'Vic Apr 2018'!J62)*('Vic Apr 2018'!V62/100)*'Vic Apr 2018'!AJ62))</f>
        <v>662.15880000000016</v>
      </c>
      <c r="L68" s="190">
        <f>IF($C$5*'Vic Apr 2018'!AL62/'Vic Apr 2018'!AJ62&lt;'Vic Apr 2018'!K62,0,IF($C$5*'Vic Apr 2018'!AL62/'Vic Apr 2018'!AJ62&lt;='Vic Apr 2018'!L62,($C$5*'Vic Apr 2018'!AL62/'Vic Apr 2018'!AJ62-'Vic Apr 2018'!K62)*('Vic Apr 2018'!W62/100)*'Vic Apr 2018'!AJ62,('Vic Apr 2018'!L62-'Vic Apr 2018'!K62)*('Vic Apr 2018'!W62/100)*'Vic Apr 2018'!AJ62))</f>
        <v>0</v>
      </c>
      <c r="M68" s="190">
        <f>IF($C$5*'Vic Apr 2018'!AL62/'Vic Apr 2018'!AJ62&lt;'Vic Apr 2018'!L62,0,IF($C$5*'Vic Apr 2018'!AL62/'Vic Apr 2018'!AJ62&lt;='Vic Apr 2018'!M62,($C$5*'Vic Apr 2018'!AL62/'Vic Apr 2018'!AJ62-'Vic Apr 2018'!L62)*('Vic Apr 2018'!X62/100)*'Vic Apr 2018'!AJ62,('Vic Apr 2018'!M62-'Vic Apr 2018'!L62)*('Vic Apr 2018'!X62/100)*'Vic Apr 2018'!AJ62))</f>
        <v>0</v>
      </c>
      <c r="N68" s="190">
        <f>IF(($C$5*'Vic Apr 2018'!AL62/'Vic Apr 2018'!AJ62&gt;'Vic Apr 2018'!M62),($C$5*'Vic Apr 2018'!AL62/'Vic Apr 2018'!AJ62-'Vic Apr 2018'!M62)*'Vic Apr 2018'!Y62/100*'Vic Apr 2018'!AJ62,0)</f>
        <v>0</v>
      </c>
      <c r="O68" s="193">
        <f t="shared" si="0"/>
        <v>1930.6222000000002</v>
      </c>
      <c r="P68" s="194">
        <f>'Vic Apr 2018'!AM62</f>
        <v>0</v>
      </c>
      <c r="Q68" s="194">
        <f>'Vic Apr 2018'!AN62</f>
        <v>0</v>
      </c>
      <c r="R68" s="194">
        <f>'Vic Apr 2018'!AO62</f>
        <v>0</v>
      </c>
      <c r="S68" s="194">
        <f>'Vic Apr 2018'!AP62</f>
        <v>0</v>
      </c>
      <c r="T68" s="193">
        <f>O68</f>
        <v>1930.6222000000002</v>
      </c>
      <c r="U68" s="193">
        <f>T68</f>
        <v>1930.6222000000002</v>
      </c>
      <c r="V68" s="193">
        <f t="shared" si="1"/>
        <v>2123.6844200000005</v>
      </c>
      <c r="W68" s="193">
        <f t="shared" si="1"/>
        <v>2123.6844200000005</v>
      </c>
      <c r="X68" s="195">
        <f>'Vic Apr 2018'!AW62</f>
        <v>36</v>
      </c>
      <c r="Y68" s="196" t="str">
        <f>'Vic Apr 2018'!AX62</f>
        <v>n</v>
      </c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5"/>
      <c r="DM68" s="185"/>
      <c r="DN68" s="185"/>
      <c r="DO68" s="185"/>
      <c r="DP68" s="185"/>
      <c r="DQ68" s="185"/>
      <c r="DR68" s="185"/>
      <c r="DS68" s="185"/>
      <c r="DT68" s="185"/>
      <c r="DU68" s="185"/>
      <c r="DV68" s="185"/>
      <c r="DW68" s="185"/>
      <c r="DX68" s="185"/>
      <c r="DY68" s="185"/>
      <c r="DZ68" s="185"/>
      <c r="EA68" s="185"/>
      <c r="EB68" s="185"/>
      <c r="EC68" s="185"/>
      <c r="ED68" s="185"/>
      <c r="EE68" s="185"/>
      <c r="EF68" s="185"/>
      <c r="EG68" s="185"/>
      <c r="EH68" s="185"/>
      <c r="EI68" s="185"/>
      <c r="EJ68" s="185"/>
    </row>
    <row r="69" spans="1:140" ht="17" customHeight="1">
      <c r="A69" s="539"/>
      <c r="B69" s="116" t="str">
        <f>'Vic Apr 2018'!F63</f>
        <v>Momentum Energy</v>
      </c>
      <c r="C69" s="116" t="str">
        <f>'Vic Apr 2018'!G63</f>
        <v>Market offer</v>
      </c>
      <c r="D69" s="190">
        <f>365*'Vic Apr 2018'!H63/100</f>
        <v>306.16199999999998</v>
      </c>
      <c r="E69" s="191">
        <f>IF($C$5*'Vic Apr 2018'!AK63/'Vic Apr 2018'!AI63&gt;='Vic Apr 2018'!J63,('Vic Apr 2018'!J63*'Vic Apr 2018'!O63/100)*'Vic Apr 2018'!AI63,($C$5*'Vic Apr 2018'!AK63/'Vic Apr 2018'!AI63*'Vic Apr 2018'!O63/100)*'Vic Apr 2018'!AI63)</f>
        <v>113.76</v>
      </c>
      <c r="F69" s="192">
        <f>IF($C$5*'Vic Apr 2018'!AK63/'Vic Apr 2018'!AI63&lt;'Vic Apr 2018'!J63,0,IF($C$5*'Vic Apr 2018'!AK63/'Vic Apr 2018'!AI63&lt;='Vic Apr 2018'!K63,($C$5*'Vic Apr 2018'!AK63/'Vic Apr 2018'!AI63-'Vic Apr 2018'!J63)*('Vic Apr 2018'!P63/100)*'Vic Apr 2018'!AI63,('Vic Apr 2018'!K63-'Vic Apr 2018'!J63)*('Vic Apr 2018'!P63/100)*'Vic Apr 2018'!AI63))</f>
        <v>442.19940000000003</v>
      </c>
      <c r="G69" s="190">
        <f>IF($C$5*'Vic Apr 2018'!AK63/'Vic Apr 2018'!AI63&lt;'Vic Apr 2018'!K63,0,IF($C$5*'Vic Apr 2018'!AK63/'Vic Apr 2018'!AI63&lt;='Vic Apr 2018'!L63,($C$5*'Vic Apr 2018'!AK63/'Vic Apr 2018'!AI63-'Vic Apr 2018'!K63)*('Vic Apr 2018'!Q63/100)*'Vic Apr 2018'!AI63,('Vic Apr 2018'!L63-'Vic Apr 2018'!K63)*('Vic Apr 2018'!Q63/100)*'Vic Apr 2018'!AI63))</f>
        <v>0</v>
      </c>
      <c r="H69" s="191">
        <f>IF($C$5*'Vic Apr 2018'!AK63/'Vic Apr 2018'!AI63&lt;'Vic Apr 2018'!L63,0,IF($C$5*'Vic Apr 2018'!AK63/'Vic Apr 2018'!AI63&lt;='Vic Apr 2018'!M63,($C$5*'Vic Apr 2018'!AK63/'Vic Apr 2018'!AI63-'Vic Apr 2018'!L63)*('Vic Apr 2018'!R63/100)*'Vic Apr 2018'!AI63,('Vic Apr 2018'!M63-'Vic Apr 2018'!L63)*('Vic Apr 2018'!R63/100)*'Vic Apr 2018'!AI63))</f>
        <v>0</v>
      </c>
      <c r="I69" s="190">
        <f>IF(($C$5*'Vic Apr 2018'!AK63/'Vic Apr 2018'!AI63&gt;'Vic Apr 2018'!M63),($C$5*'Vic Apr 2018'!AK63/'Vic Apr 2018'!AI63-'Vic Apr 2018'!M63)*'Vic Apr 2018'!S63/100*'Vic Apr 2018'!AI63,0)</f>
        <v>0</v>
      </c>
      <c r="J69" s="190">
        <f>IF($C$5*'Vic Apr 2018'!AL63/'Vic Apr 2018'!AJ63&gt;='Vic Apr 2018'!J63,('Vic Apr 2018'!J63*'Vic Apr 2018'!U63/100)*'Vic Apr 2018'!AJ63,($C$5*'Vic Apr 2018'!AL63/'Vic Apr 2018'!AJ63*'Vic Apr 2018'!U63/100)*'Vic Apr 2018'!AJ63)</f>
        <v>208.44</v>
      </c>
      <c r="K69" s="190">
        <f>IF($C$5*'Vic Apr 2018'!AL63/'Vic Apr 2018'!AJ63&lt;'Vic Apr 2018'!J63,0,IF($C$5*'Vic Apr 2018'!AL63/'Vic Apr 2018'!AJ63&lt;='Vic Apr 2018'!K63,($C$5*'Vic Apr 2018'!AL63/'Vic Apr 2018'!AJ63-'Vic Apr 2018'!J63)*('Vic Apr 2018'!V63/100)*'Vic Apr 2018'!AJ63,('Vic Apr 2018'!K63-'Vic Apr 2018'!J63)*('Vic Apr 2018'!V63/100)*'Vic Apr 2018'!AJ63))</f>
        <v>806.23500000000001</v>
      </c>
      <c r="L69" s="190">
        <f>IF($C$5*'Vic Apr 2018'!AL63/'Vic Apr 2018'!AJ63&lt;'Vic Apr 2018'!K63,0,IF($C$5*'Vic Apr 2018'!AL63/'Vic Apr 2018'!AJ63&lt;='Vic Apr 2018'!L63,($C$5*'Vic Apr 2018'!AL63/'Vic Apr 2018'!AJ63-'Vic Apr 2018'!K63)*('Vic Apr 2018'!W63/100)*'Vic Apr 2018'!AJ63,('Vic Apr 2018'!L63-'Vic Apr 2018'!K63)*('Vic Apr 2018'!W63/100)*'Vic Apr 2018'!AJ63))</f>
        <v>0</v>
      </c>
      <c r="M69" s="190">
        <f>IF($C$5*'Vic Apr 2018'!AL63/'Vic Apr 2018'!AJ63&lt;'Vic Apr 2018'!L63,0,IF($C$5*'Vic Apr 2018'!AL63/'Vic Apr 2018'!AJ63&lt;='Vic Apr 2018'!M63,($C$5*'Vic Apr 2018'!AL63/'Vic Apr 2018'!AJ63-'Vic Apr 2018'!L63)*('Vic Apr 2018'!X63/100)*'Vic Apr 2018'!AJ63,('Vic Apr 2018'!M63-'Vic Apr 2018'!L63)*('Vic Apr 2018'!X63/100)*'Vic Apr 2018'!AJ63))</f>
        <v>0</v>
      </c>
      <c r="N69" s="190">
        <f>IF(($C$5*'Vic Apr 2018'!AL63/'Vic Apr 2018'!AJ63&gt;'Vic Apr 2018'!M63),($C$5*'Vic Apr 2018'!AL63/'Vic Apr 2018'!AJ63-'Vic Apr 2018'!M63)*'Vic Apr 2018'!Y63/100*'Vic Apr 2018'!AJ63,0)</f>
        <v>0</v>
      </c>
      <c r="O69" s="193">
        <f t="shared" si="0"/>
        <v>1876.7964000000002</v>
      </c>
      <c r="P69" s="194">
        <f>'Vic Apr 2018'!AM63</f>
        <v>0</v>
      </c>
      <c r="Q69" s="194">
        <f>'Vic Apr 2018'!AN63</f>
        <v>0</v>
      </c>
      <c r="R69" s="194">
        <f>'Vic Apr 2018'!AO63</f>
        <v>0</v>
      </c>
      <c r="S69" s="194">
        <f>'Vic Apr 2018'!AP63</f>
        <v>0</v>
      </c>
      <c r="T69" s="193">
        <f>O69</f>
        <v>1876.7964000000002</v>
      </c>
      <c r="U69" s="193">
        <f>T69</f>
        <v>1876.7964000000002</v>
      </c>
      <c r="V69" s="193">
        <f t="shared" si="1"/>
        <v>2064.4760400000005</v>
      </c>
      <c r="W69" s="193">
        <f t="shared" si="1"/>
        <v>2064.4760400000005</v>
      </c>
      <c r="X69" s="195">
        <f>'Vic Apr 2018'!AW63</f>
        <v>0</v>
      </c>
      <c r="Y69" s="196" t="str">
        <f>'Vic Apr 2018'!AX63</f>
        <v>n</v>
      </c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5"/>
      <c r="DM69" s="185"/>
      <c r="DN69" s="185"/>
      <c r="DO69" s="185"/>
      <c r="DP69" s="185"/>
      <c r="DQ69" s="185"/>
      <c r="DR69" s="185"/>
      <c r="DS69" s="185"/>
      <c r="DT69" s="185"/>
      <c r="DU69" s="185"/>
      <c r="DV69" s="185"/>
      <c r="DW69" s="185"/>
      <c r="DX69" s="185"/>
      <c r="DY69" s="185"/>
      <c r="DZ69" s="185"/>
      <c r="EA69" s="185"/>
      <c r="EB69" s="185"/>
      <c r="EC69" s="185"/>
      <c r="ED69" s="185"/>
      <c r="EE69" s="185"/>
      <c r="EF69" s="185"/>
      <c r="EG69" s="185"/>
      <c r="EH69" s="185"/>
      <c r="EI69" s="185"/>
      <c r="EJ69" s="185"/>
    </row>
    <row r="70" spans="1:140" ht="17" customHeight="1">
      <c r="A70" s="539"/>
      <c r="B70" s="116" t="str">
        <f>'Vic Apr 2018'!F64</f>
        <v>Origin Energy</v>
      </c>
      <c r="C70" s="116" t="str">
        <f>'Vic Apr 2018'!G64</f>
        <v>Business Saver</v>
      </c>
      <c r="D70" s="190">
        <f>365*'Vic Apr 2018'!H64/100</f>
        <v>277.39999999999998</v>
      </c>
      <c r="E70" s="191">
        <f>IF($C$5*'Vic Apr 2018'!AK64/'Vic Apr 2018'!AI64&gt;='Vic Apr 2018'!J64,('Vic Apr 2018'!J64*'Vic Apr 2018'!O64/100)*'Vic Apr 2018'!AI64,($C$5*'Vic Apr 2018'!AK64/'Vic Apr 2018'!AI64*'Vic Apr 2018'!O64/100)*'Vic Apr 2018'!AI64)</f>
        <v>756</v>
      </c>
      <c r="F70" s="192">
        <f>IF($C$5*'Vic Apr 2018'!AK64/'Vic Apr 2018'!AI64&lt;'Vic Apr 2018'!J64,0,IF($C$5*'Vic Apr 2018'!AK64/'Vic Apr 2018'!AI64&lt;='Vic Apr 2018'!K64,($C$5*'Vic Apr 2018'!AK64/'Vic Apr 2018'!AI64-'Vic Apr 2018'!J64)*('Vic Apr 2018'!P64/100)*'Vic Apr 2018'!AI64,('Vic Apr 2018'!K64-'Vic Apr 2018'!J64)*('Vic Apr 2018'!P64/100)*'Vic Apr 2018'!AI64))</f>
        <v>238.00000000000006</v>
      </c>
      <c r="G70" s="190">
        <f>IF($C$5*'Vic Apr 2018'!AK64/'Vic Apr 2018'!AI64&lt;'Vic Apr 2018'!K64,0,IF($C$5*'Vic Apr 2018'!AK64/'Vic Apr 2018'!AI64&lt;='Vic Apr 2018'!L64,($C$5*'Vic Apr 2018'!AK64/'Vic Apr 2018'!AI64-'Vic Apr 2018'!K64)*('Vic Apr 2018'!Q64/100)*'Vic Apr 2018'!AI64,('Vic Apr 2018'!L64-'Vic Apr 2018'!K64)*('Vic Apr 2018'!Q64/100)*'Vic Apr 2018'!AI64))</f>
        <v>0</v>
      </c>
      <c r="H70" s="191">
        <f>IF($C$5*'Vic Apr 2018'!AK64/'Vic Apr 2018'!AI64&lt;'Vic Apr 2018'!L64,0,IF($C$5*'Vic Apr 2018'!AK64/'Vic Apr 2018'!AI64&lt;='Vic Apr 2018'!M64,($C$5*'Vic Apr 2018'!AK64/'Vic Apr 2018'!AI64-'Vic Apr 2018'!L64)*('Vic Apr 2018'!R64/100)*'Vic Apr 2018'!AI64,('Vic Apr 2018'!M64-'Vic Apr 2018'!L64)*('Vic Apr 2018'!R64/100)*'Vic Apr 2018'!AI64))</f>
        <v>0</v>
      </c>
      <c r="I70" s="190">
        <f>IF(($C$5*'Vic Apr 2018'!AK64/'Vic Apr 2018'!AI64&gt;'Vic Apr 2018'!M64),($C$5*'Vic Apr 2018'!AK64/'Vic Apr 2018'!AI64-'Vic Apr 2018'!M64)*'Vic Apr 2018'!S64/100*'Vic Apr 2018'!AI64,0)</f>
        <v>0</v>
      </c>
      <c r="J70" s="190">
        <f>IF($C$5*'Vic Apr 2018'!AL64/'Vic Apr 2018'!AJ64&gt;='Vic Apr 2018'!J64,('Vic Apr 2018'!J64*'Vic Apr 2018'!U64/100)*'Vic Apr 2018'!AJ64,($C$5*'Vic Apr 2018'!AL64/'Vic Apr 2018'!AJ64*'Vic Apr 2018'!U64/100)*'Vic Apr 2018'!AJ64)</f>
        <v>756</v>
      </c>
      <c r="K70" s="190">
        <f>IF($C$5*'Vic Apr 2018'!AL64/'Vic Apr 2018'!AJ64&lt;'Vic Apr 2018'!J64,0,IF($C$5*'Vic Apr 2018'!AL64/'Vic Apr 2018'!AJ64&lt;='Vic Apr 2018'!K64,($C$5*'Vic Apr 2018'!AL64/'Vic Apr 2018'!AJ64-'Vic Apr 2018'!J64)*('Vic Apr 2018'!V64/100)*'Vic Apr 2018'!AJ64,('Vic Apr 2018'!K64-'Vic Apr 2018'!J64)*('Vic Apr 2018'!V64/100)*'Vic Apr 2018'!AJ64))</f>
        <v>238.00000000000006</v>
      </c>
      <c r="L70" s="190">
        <f>IF($C$5*'Vic Apr 2018'!AL64/'Vic Apr 2018'!AJ64&lt;'Vic Apr 2018'!K64,0,IF($C$5*'Vic Apr 2018'!AL64/'Vic Apr 2018'!AJ64&lt;='Vic Apr 2018'!L64,($C$5*'Vic Apr 2018'!AL64/'Vic Apr 2018'!AJ64-'Vic Apr 2018'!K64)*('Vic Apr 2018'!W64/100)*'Vic Apr 2018'!AJ64,('Vic Apr 2018'!L64-'Vic Apr 2018'!K64)*('Vic Apr 2018'!W64/100)*'Vic Apr 2018'!AJ64))</f>
        <v>0</v>
      </c>
      <c r="M70" s="190">
        <f>IF($C$5*'Vic Apr 2018'!AL64/'Vic Apr 2018'!AJ64&lt;'Vic Apr 2018'!L64,0,IF($C$5*'Vic Apr 2018'!AL64/'Vic Apr 2018'!AJ64&lt;='Vic Apr 2018'!M64,($C$5*'Vic Apr 2018'!AL64/'Vic Apr 2018'!AJ64-'Vic Apr 2018'!L64)*('Vic Apr 2018'!X64/100)*'Vic Apr 2018'!AJ64,('Vic Apr 2018'!M64-'Vic Apr 2018'!L64)*('Vic Apr 2018'!X64/100)*'Vic Apr 2018'!AJ64))</f>
        <v>0</v>
      </c>
      <c r="N70" s="190">
        <f>IF(($C$5*'Vic Apr 2018'!AL64/'Vic Apr 2018'!AJ64&gt;'Vic Apr 2018'!M64),($C$5*'Vic Apr 2018'!AL64/'Vic Apr 2018'!AJ64-'Vic Apr 2018'!M64)*'Vic Apr 2018'!Y64/100*'Vic Apr 2018'!AJ64,0)</f>
        <v>0</v>
      </c>
      <c r="O70" s="193">
        <f t="shared" si="0"/>
        <v>2265.4</v>
      </c>
      <c r="P70" s="194">
        <f>'Vic Apr 2018'!AM64</f>
        <v>0</v>
      </c>
      <c r="Q70" s="194">
        <f>'Vic Apr 2018'!AN64</f>
        <v>15</v>
      </c>
      <c r="R70" s="194">
        <f>'Vic Apr 2018'!AO64</f>
        <v>0</v>
      </c>
      <c r="S70" s="194">
        <f>'Vic Apr 2018'!AP64</f>
        <v>0</v>
      </c>
      <c r="T70" s="193">
        <f>(O70-(O70-D70)*Q70/100)</f>
        <v>1967.2</v>
      </c>
      <c r="U70" s="193">
        <f>T70</f>
        <v>1967.2</v>
      </c>
      <c r="V70" s="193">
        <f t="shared" si="1"/>
        <v>2163.92</v>
      </c>
      <c r="W70" s="193">
        <f t="shared" si="1"/>
        <v>2163.92</v>
      </c>
      <c r="X70" s="195">
        <f>'Vic Apr 2018'!AW64</f>
        <v>12</v>
      </c>
      <c r="Y70" s="196" t="str">
        <f>'Vic Apr 2018'!AX64</f>
        <v>y</v>
      </c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5"/>
      <c r="DM70" s="185"/>
      <c r="DN70" s="185"/>
      <c r="DO70" s="185"/>
      <c r="DP70" s="185"/>
      <c r="DQ70" s="185"/>
      <c r="DR70" s="185"/>
      <c r="DS70" s="185"/>
      <c r="DT70" s="185"/>
      <c r="DU70" s="185"/>
      <c r="DV70" s="185"/>
      <c r="DW70" s="185"/>
      <c r="DX70" s="185"/>
      <c r="DY70" s="185"/>
      <c r="DZ70" s="185"/>
      <c r="EA70" s="185"/>
      <c r="EB70" s="185"/>
      <c r="EC70" s="185"/>
      <c r="ED70" s="185"/>
      <c r="EE70" s="185"/>
      <c r="EF70" s="185"/>
      <c r="EG70" s="185"/>
      <c r="EH70" s="185"/>
      <c r="EI70" s="185"/>
      <c r="EJ70" s="185"/>
    </row>
    <row r="71" spans="1:140" ht="17" customHeight="1" thickBot="1">
      <c r="A71" s="540"/>
      <c r="B71" s="197" t="str">
        <f>'Vic Apr 2018'!F65</f>
        <v>Simply Energy</v>
      </c>
      <c r="C71" s="197" t="str">
        <f>'Vic Apr 2018'!G65</f>
        <v>Business Save</v>
      </c>
      <c r="D71" s="198">
        <f>365*'Vic Apr 2018'!H65/100</f>
        <v>295.358</v>
      </c>
      <c r="E71" s="199">
        <f>IF($C$5*'Vic Apr 2018'!AK65/'Vic Apr 2018'!AI65&gt;='Vic Apr 2018'!J65,('Vic Apr 2018'!J65*'Vic Apr 2018'!O65/100)*'Vic Apr 2018'!AI65,($C$5*'Vic Apr 2018'!AK65/'Vic Apr 2018'!AI65*'Vic Apr 2018'!O65/100)*'Vic Apr 2018'!AI65)</f>
        <v>269.21699999999998</v>
      </c>
      <c r="F71" s="200">
        <f>IF($C$5*'Vic Apr 2018'!AK65/'Vic Apr 2018'!AI65&lt;'Vic Apr 2018'!J65,0,IF($C$5*'Vic Apr 2018'!AK65/'Vic Apr 2018'!AI65&lt;='Vic Apr 2018'!K65,($C$5*'Vic Apr 2018'!AK65/'Vic Apr 2018'!AI65-'Vic Apr 2018'!J65)*('Vic Apr 2018'!P65/100)*'Vic Apr 2018'!AI65,('Vic Apr 2018'!K65-'Vic Apr 2018'!J65)*('Vic Apr 2018'!P65/100)*'Vic Apr 2018'!AI65))</f>
        <v>1017.7626000000002</v>
      </c>
      <c r="G71" s="198">
        <f>IF($C$5*'Vic Apr 2018'!AK65/'Vic Apr 2018'!AI65&lt;'Vic Apr 2018'!K65,0,IF($C$5*'Vic Apr 2018'!AK65/'Vic Apr 2018'!AI65&lt;='Vic Apr 2018'!L65,($C$5*'Vic Apr 2018'!AK65/'Vic Apr 2018'!AI65-'Vic Apr 2018'!K65)*('Vic Apr 2018'!Q65/100)*'Vic Apr 2018'!AI65,('Vic Apr 2018'!L65-'Vic Apr 2018'!K65)*('Vic Apr 2018'!Q65/100)*'Vic Apr 2018'!AI65))</f>
        <v>0</v>
      </c>
      <c r="H71" s="199">
        <f>IF($C$5*'Vic Apr 2018'!AK65/'Vic Apr 2018'!AI65&lt;'Vic Apr 2018'!L65,0,IF($C$5*'Vic Apr 2018'!AK65/'Vic Apr 2018'!AI65&lt;='Vic Apr 2018'!M65,($C$5*'Vic Apr 2018'!AK65/'Vic Apr 2018'!AI65-'Vic Apr 2018'!L65)*('Vic Apr 2018'!R65/100)*'Vic Apr 2018'!AI65,('Vic Apr 2018'!M65-'Vic Apr 2018'!L65)*('Vic Apr 2018'!R65/100)*'Vic Apr 2018'!AI65))</f>
        <v>0</v>
      </c>
      <c r="I71" s="198">
        <f>IF(($C$5*'Vic Apr 2018'!AK65/'Vic Apr 2018'!AI65&gt;'Vic Apr 2018'!M65),($C$5*'Vic Apr 2018'!AK65/'Vic Apr 2018'!AI65-'Vic Apr 2018'!M65)*'Vic Apr 2018'!S65/100*'Vic Apr 2018'!AI65,0)</f>
        <v>0</v>
      </c>
      <c r="J71" s="198">
        <f>IF($C$5*'Vic Apr 2018'!AL65/'Vic Apr 2018'!AJ65&gt;='Vic Apr 2018'!J65,('Vic Apr 2018'!J65*'Vic Apr 2018'!U65/100)*'Vic Apr 2018'!AJ65,($C$5*'Vic Apr 2018'!AL65/'Vic Apr 2018'!AJ65*'Vic Apr 2018'!U65/100)*'Vic Apr 2018'!AJ65)</f>
        <v>269.21699999999998</v>
      </c>
      <c r="K71" s="198">
        <f>IF($C$5*'Vic Apr 2018'!AL65/'Vic Apr 2018'!AJ65&lt;'Vic Apr 2018'!J65,0,IF($C$5*'Vic Apr 2018'!AL65/'Vic Apr 2018'!AJ65&lt;='Vic Apr 2018'!K65,($C$5*'Vic Apr 2018'!AL65/'Vic Apr 2018'!AJ65-'Vic Apr 2018'!J65)*('Vic Apr 2018'!V65/100)*'Vic Apr 2018'!AJ65,('Vic Apr 2018'!K65-'Vic Apr 2018'!J65)*('Vic Apr 2018'!V65/100)*'Vic Apr 2018'!AJ65))</f>
        <v>1017.7626000000002</v>
      </c>
      <c r="L71" s="198">
        <f>IF($C$5*'Vic Apr 2018'!AL65/'Vic Apr 2018'!AJ65&lt;'Vic Apr 2018'!K65,0,IF($C$5*'Vic Apr 2018'!AL65/'Vic Apr 2018'!AJ65&lt;='Vic Apr 2018'!L65,($C$5*'Vic Apr 2018'!AL65/'Vic Apr 2018'!AJ65-'Vic Apr 2018'!K65)*('Vic Apr 2018'!W65/100)*'Vic Apr 2018'!AJ65,('Vic Apr 2018'!L65-'Vic Apr 2018'!K65)*('Vic Apr 2018'!W65/100)*'Vic Apr 2018'!AJ65))</f>
        <v>0</v>
      </c>
      <c r="M71" s="198">
        <f>IF($C$5*'Vic Apr 2018'!AL65/'Vic Apr 2018'!AJ65&lt;'Vic Apr 2018'!L65,0,IF($C$5*'Vic Apr 2018'!AL65/'Vic Apr 2018'!AJ65&lt;='Vic Apr 2018'!M65,($C$5*'Vic Apr 2018'!AL65/'Vic Apr 2018'!AJ65-'Vic Apr 2018'!L65)*('Vic Apr 2018'!X65/100)*'Vic Apr 2018'!AJ65,('Vic Apr 2018'!M65-'Vic Apr 2018'!L65)*('Vic Apr 2018'!X65/100)*'Vic Apr 2018'!AJ65))</f>
        <v>0</v>
      </c>
      <c r="N71" s="198">
        <f>IF(($C$5*'Vic Apr 2018'!AL65/'Vic Apr 2018'!AJ65&gt;'Vic Apr 2018'!M65),($C$5*'Vic Apr 2018'!AL65/'Vic Apr 2018'!AJ65-'Vic Apr 2018'!M65)*'Vic Apr 2018'!Y65/100*'Vic Apr 2018'!AJ65,0)</f>
        <v>0</v>
      </c>
      <c r="O71" s="201">
        <f t="shared" si="0"/>
        <v>2869.3172000000004</v>
      </c>
      <c r="P71" s="202">
        <f>'Vic Apr 2018'!AM65</f>
        <v>0</v>
      </c>
      <c r="Q71" s="202">
        <f>'Vic Apr 2018'!AN65</f>
        <v>30</v>
      </c>
      <c r="R71" s="202">
        <f>'Vic Apr 2018'!AO65</f>
        <v>0</v>
      </c>
      <c r="S71" s="202">
        <f>'Vic Apr 2018'!AP65</f>
        <v>0</v>
      </c>
      <c r="T71" s="201">
        <f>(O71-(O71-D71)*Q71/100)</f>
        <v>2097.1294400000002</v>
      </c>
      <c r="U71" s="201">
        <f>T71</f>
        <v>2097.1294400000002</v>
      </c>
      <c r="V71" s="201">
        <f t="shared" ref="V71:W71" si="9">T71*1.1</f>
        <v>2306.8423840000005</v>
      </c>
      <c r="W71" s="201">
        <f t="shared" si="9"/>
        <v>2306.8423840000005</v>
      </c>
      <c r="X71" s="203">
        <f>'Vic Apr 2018'!AW65</f>
        <v>0</v>
      </c>
      <c r="Y71" s="204" t="str">
        <f>'Vic Apr 2018'!AX65</f>
        <v>n</v>
      </c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5"/>
      <c r="DM71" s="185"/>
      <c r="DN71" s="185"/>
      <c r="DO71" s="185"/>
      <c r="DP71" s="185"/>
      <c r="DQ71" s="185"/>
      <c r="DR71" s="185"/>
      <c r="DS71" s="185"/>
      <c r="DT71" s="185"/>
      <c r="DU71" s="185"/>
      <c r="DV71" s="185"/>
      <c r="DW71" s="185"/>
      <c r="DX71" s="185"/>
      <c r="DY71" s="185"/>
      <c r="DZ71" s="185"/>
      <c r="EA71" s="185"/>
      <c r="EB71" s="185"/>
      <c r="EC71" s="185"/>
      <c r="ED71" s="185"/>
      <c r="EE71" s="185"/>
      <c r="EF71" s="185"/>
      <c r="EG71" s="185"/>
      <c r="EH71" s="185"/>
      <c r="EI71" s="185"/>
      <c r="EJ71" s="185"/>
    </row>
    <row r="72" spans="1:140" ht="15" thickTop="1"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5"/>
      <c r="DM72" s="185"/>
      <c r="DN72" s="185"/>
      <c r="DO72" s="185"/>
      <c r="DP72" s="185"/>
      <c r="DQ72" s="185"/>
      <c r="DR72" s="185"/>
      <c r="DS72" s="185"/>
      <c r="DT72" s="185"/>
      <c r="DU72" s="185"/>
      <c r="DV72" s="185"/>
      <c r="DW72" s="185"/>
      <c r="DX72" s="185"/>
      <c r="DY72" s="185"/>
      <c r="DZ72" s="185"/>
      <c r="EA72" s="185"/>
      <c r="EB72" s="185"/>
      <c r="EC72" s="185"/>
      <c r="ED72" s="185"/>
      <c r="EE72" s="185"/>
      <c r="EF72" s="185"/>
      <c r="EG72" s="185"/>
      <c r="EH72" s="185"/>
      <c r="EI72" s="185"/>
      <c r="EJ72" s="185"/>
    </row>
    <row r="73" spans="1:140"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5"/>
      <c r="DM73" s="185"/>
      <c r="DN73" s="185"/>
      <c r="DO73" s="185"/>
      <c r="DP73" s="185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5"/>
      <c r="EB73" s="185"/>
      <c r="EC73" s="185"/>
      <c r="ED73" s="185"/>
      <c r="EE73" s="185"/>
      <c r="EF73" s="185"/>
      <c r="EG73" s="185"/>
      <c r="EH73" s="185"/>
      <c r="EI73" s="185"/>
      <c r="EJ73" s="185"/>
    </row>
    <row r="74" spans="1:140"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5"/>
      <c r="DM74" s="185"/>
      <c r="DN74" s="185"/>
      <c r="DO74" s="185"/>
      <c r="DP74" s="185"/>
      <c r="DQ74" s="185"/>
      <c r="DR74" s="185"/>
      <c r="DS74" s="185"/>
      <c r="DT74" s="185"/>
      <c r="DU74" s="185"/>
      <c r="DV74" s="185"/>
      <c r="DW74" s="185"/>
      <c r="DX74" s="185"/>
      <c r="DY74" s="185"/>
      <c r="DZ74" s="185"/>
      <c r="EA74" s="185"/>
      <c r="EB74" s="185"/>
      <c r="EC74" s="185"/>
      <c r="ED74" s="185"/>
      <c r="EE74" s="185"/>
      <c r="EF74" s="185"/>
      <c r="EG74" s="185"/>
      <c r="EH74" s="185"/>
      <c r="EI74" s="185"/>
      <c r="EJ74" s="185"/>
    </row>
    <row r="75" spans="1:140"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5"/>
      <c r="DM75" s="185"/>
      <c r="DN75" s="185"/>
      <c r="DO75" s="185"/>
      <c r="DP75" s="185"/>
      <c r="DQ75" s="185"/>
      <c r="DR75" s="185"/>
      <c r="DS75" s="185"/>
      <c r="DT75" s="185"/>
      <c r="DU75" s="185"/>
      <c r="DV75" s="185"/>
      <c r="DW75" s="185"/>
      <c r="DX75" s="185"/>
      <c r="DY75" s="185"/>
      <c r="DZ75" s="185"/>
      <c r="EA75" s="185"/>
      <c r="EB75" s="185"/>
      <c r="EC75" s="185"/>
      <c r="ED75" s="185"/>
      <c r="EE75" s="185"/>
      <c r="EF75" s="185"/>
      <c r="EG75" s="185"/>
      <c r="EH75" s="185"/>
      <c r="EI75" s="185"/>
      <c r="EJ75" s="185"/>
    </row>
    <row r="76" spans="1:140"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5"/>
      <c r="DM76" s="185"/>
      <c r="DN76" s="185"/>
      <c r="DO76" s="185"/>
      <c r="DP76" s="185"/>
      <c r="DQ76" s="185"/>
      <c r="DR76" s="185"/>
      <c r="DS76" s="185"/>
      <c r="DT76" s="185"/>
      <c r="DU76" s="185"/>
      <c r="DV76" s="185"/>
      <c r="DW76" s="185"/>
      <c r="DX76" s="185"/>
      <c r="DY76" s="185"/>
      <c r="DZ76" s="185"/>
      <c r="EA76" s="185"/>
      <c r="EB76" s="185"/>
      <c r="EC76" s="185"/>
      <c r="ED76" s="185"/>
      <c r="EE76" s="185"/>
      <c r="EF76" s="185"/>
      <c r="EG76" s="185"/>
      <c r="EH76" s="185"/>
      <c r="EI76" s="185"/>
      <c r="EJ76" s="185"/>
    </row>
    <row r="77" spans="1:140"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5"/>
      <c r="DM77" s="185"/>
      <c r="DN77" s="185"/>
      <c r="DO77" s="185"/>
      <c r="DP77" s="185"/>
      <c r="DQ77" s="185"/>
      <c r="DR77" s="185"/>
      <c r="DS77" s="185"/>
      <c r="DT77" s="185"/>
      <c r="DU77" s="185"/>
      <c r="DV77" s="185"/>
      <c r="DW77" s="185"/>
      <c r="DX77" s="185"/>
      <c r="DY77" s="185"/>
      <c r="DZ77" s="185"/>
      <c r="EA77" s="185"/>
      <c r="EB77" s="185"/>
      <c r="EC77" s="185"/>
      <c r="ED77" s="185"/>
      <c r="EE77" s="185"/>
      <c r="EF77" s="185"/>
      <c r="EG77" s="185"/>
      <c r="EH77" s="185"/>
      <c r="EI77" s="185"/>
      <c r="EJ77" s="185"/>
    </row>
    <row r="78" spans="1:140"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5"/>
      <c r="DM78" s="185"/>
      <c r="DN78" s="185"/>
      <c r="DO78" s="185"/>
      <c r="DP78" s="185"/>
      <c r="DQ78" s="185"/>
      <c r="DR78" s="185"/>
      <c r="DS78" s="185"/>
      <c r="DT78" s="185"/>
      <c r="DU78" s="185"/>
      <c r="DV78" s="185"/>
      <c r="DW78" s="185"/>
      <c r="DX78" s="185"/>
      <c r="DY78" s="185"/>
      <c r="DZ78" s="185"/>
      <c r="EA78" s="185"/>
      <c r="EB78" s="185"/>
      <c r="EC78" s="185"/>
      <c r="ED78" s="185"/>
      <c r="EE78" s="185"/>
      <c r="EF78" s="185"/>
      <c r="EG78" s="185"/>
      <c r="EH78" s="185"/>
      <c r="EI78" s="185"/>
      <c r="EJ78" s="185"/>
    </row>
    <row r="79" spans="1:140"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5"/>
      <c r="DM79" s="185"/>
      <c r="DN79" s="185"/>
      <c r="DO79" s="185"/>
      <c r="DP79" s="185"/>
      <c r="DQ79" s="185"/>
      <c r="DR79" s="185"/>
      <c r="DS79" s="185"/>
      <c r="DT79" s="185"/>
      <c r="DU79" s="185"/>
      <c r="DV79" s="185"/>
      <c r="DW79" s="185"/>
      <c r="DX79" s="185"/>
      <c r="DY79" s="185"/>
      <c r="DZ79" s="185"/>
      <c r="EA79" s="185"/>
      <c r="EB79" s="185"/>
      <c r="EC79" s="185"/>
      <c r="ED79" s="185"/>
      <c r="EE79" s="185"/>
      <c r="EF79" s="185"/>
      <c r="EG79" s="185"/>
      <c r="EH79" s="185"/>
      <c r="EI79" s="185"/>
      <c r="EJ79" s="185"/>
    </row>
    <row r="80" spans="1:140"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5"/>
      <c r="DM80" s="185"/>
      <c r="DN80" s="185"/>
      <c r="DO80" s="185"/>
      <c r="DP80" s="185"/>
      <c r="DQ80" s="185"/>
      <c r="DR80" s="185"/>
      <c r="DS80" s="185"/>
      <c r="DT80" s="185"/>
      <c r="DU80" s="185"/>
      <c r="DV80" s="185"/>
      <c r="DW80" s="185"/>
      <c r="DX80" s="185"/>
      <c r="DY80" s="185"/>
      <c r="DZ80" s="185"/>
      <c r="EA80" s="185"/>
      <c r="EB80" s="185"/>
      <c r="EC80" s="185"/>
      <c r="ED80" s="185"/>
      <c r="EE80" s="185"/>
      <c r="EF80" s="185"/>
      <c r="EG80" s="185"/>
      <c r="EH80" s="185"/>
      <c r="EI80" s="185"/>
      <c r="EJ80" s="185"/>
    </row>
    <row r="81" spans="87:140"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5"/>
      <c r="DM81" s="185"/>
      <c r="DN81" s="185"/>
      <c r="DO81" s="185"/>
      <c r="DP81" s="185"/>
      <c r="DQ81" s="185"/>
      <c r="DR81" s="185"/>
      <c r="DS81" s="185"/>
      <c r="DT81" s="185"/>
      <c r="DU81" s="185"/>
      <c r="DV81" s="185"/>
      <c r="DW81" s="185"/>
      <c r="DX81" s="185"/>
      <c r="DY81" s="185"/>
      <c r="DZ81" s="185"/>
      <c r="EA81" s="185"/>
      <c r="EB81" s="185"/>
      <c r="EC81" s="185"/>
      <c r="ED81" s="185"/>
      <c r="EE81" s="185"/>
      <c r="EF81" s="185"/>
      <c r="EG81" s="185"/>
      <c r="EH81" s="185"/>
      <c r="EI81" s="185"/>
      <c r="EJ81" s="185"/>
    </row>
    <row r="82" spans="87:140"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5"/>
      <c r="DM82" s="185"/>
      <c r="DN82" s="185"/>
      <c r="DO82" s="185"/>
      <c r="DP82" s="185"/>
      <c r="DQ82" s="185"/>
      <c r="DR82" s="185"/>
      <c r="DS82" s="185"/>
      <c r="DT82" s="185"/>
      <c r="DU82" s="185"/>
      <c r="DV82" s="185"/>
      <c r="DW82" s="185"/>
      <c r="DX82" s="185"/>
      <c r="DY82" s="185"/>
      <c r="DZ82" s="185"/>
      <c r="EA82" s="185"/>
      <c r="EB82" s="185"/>
      <c r="EC82" s="185"/>
      <c r="ED82" s="185"/>
      <c r="EE82" s="185"/>
      <c r="EF82" s="185"/>
      <c r="EG82" s="185"/>
      <c r="EH82" s="185"/>
      <c r="EI82" s="185"/>
      <c r="EJ82" s="185"/>
    </row>
    <row r="83" spans="87:140">
      <c r="CI83" s="185"/>
      <c r="CJ83" s="185"/>
      <c r="CK83" s="185"/>
      <c r="CL83" s="185"/>
      <c r="CM83" s="185"/>
      <c r="CN83" s="185"/>
      <c r="CO83" s="185"/>
      <c r="CP83" s="185"/>
      <c r="CQ83" s="185"/>
      <c r="CR83" s="185"/>
      <c r="CS83" s="185"/>
      <c r="CT83" s="185"/>
      <c r="CU83" s="185"/>
      <c r="CV83" s="185"/>
      <c r="CW83" s="185"/>
      <c r="CX83" s="185"/>
      <c r="CY83" s="185"/>
      <c r="CZ83" s="185"/>
      <c r="DA83" s="185"/>
      <c r="DB83" s="185"/>
      <c r="DC83" s="185"/>
      <c r="DD83" s="185"/>
      <c r="DE83" s="185"/>
      <c r="DF83" s="185"/>
      <c r="DG83" s="185"/>
      <c r="DH83" s="185"/>
      <c r="DI83" s="185"/>
      <c r="DJ83" s="185"/>
      <c r="DK83" s="185"/>
      <c r="DL83" s="185"/>
      <c r="DM83" s="185"/>
      <c r="DN83" s="185"/>
      <c r="DO83" s="185"/>
      <c r="DP83" s="185"/>
      <c r="DQ83" s="185"/>
      <c r="DR83" s="185"/>
      <c r="DS83" s="185"/>
      <c r="DT83" s="185"/>
      <c r="DU83" s="185"/>
      <c r="DV83" s="185"/>
      <c r="DW83" s="185"/>
      <c r="DX83" s="185"/>
      <c r="DY83" s="185"/>
      <c r="DZ83" s="185"/>
      <c r="EA83" s="185"/>
      <c r="EB83" s="185"/>
      <c r="EC83" s="185"/>
      <c r="ED83" s="185"/>
      <c r="EE83" s="185"/>
      <c r="EF83" s="185"/>
      <c r="EG83" s="185"/>
      <c r="EH83" s="185"/>
      <c r="EI83" s="185"/>
      <c r="EJ83" s="185"/>
    </row>
    <row r="84" spans="87:140">
      <c r="CI84" s="185"/>
      <c r="CJ84" s="185"/>
      <c r="CK84" s="185"/>
      <c r="CL84" s="185"/>
      <c r="CM84" s="185"/>
      <c r="CN84" s="185"/>
      <c r="CO84" s="185"/>
      <c r="CP84" s="185"/>
      <c r="CQ84" s="185"/>
      <c r="CR84" s="185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185"/>
      <c r="DE84" s="185"/>
      <c r="DF84" s="185"/>
      <c r="DG84" s="185"/>
      <c r="DH84" s="185"/>
      <c r="DI84" s="185"/>
      <c r="DJ84" s="185"/>
      <c r="DK84" s="185"/>
      <c r="DL84" s="185"/>
      <c r="DM84" s="185"/>
      <c r="DN84" s="185"/>
      <c r="DO84" s="185"/>
      <c r="DP84" s="185"/>
      <c r="DQ84" s="185"/>
      <c r="DR84" s="185"/>
      <c r="DS84" s="185"/>
      <c r="DT84" s="185"/>
      <c r="DU84" s="185"/>
      <c r="DV84" s="185"/>
      <c r="DW84" s="185"/>
      <c r="DX84" s="185"/>
      <c r="DY84" s="185"/>
      <c r="DZ84" s="185"/>
      <c r="EA84" s="185"/>
      <c r="EB84" s="185"/>
      <c r="EC84" s="185"/>
      <c r="ED84" s="185"/>
      <c r="EE84" s="185"/>
      <c r="EF84" s="185"/>
      <c r="EG84" s="185"/>
      <c r="EH84" s="185"/>
      <c r="EI84" s="185"/>
      <c r="EJ84" s="185"/>
    </row>
    <row r="85" spans="87:140">
      <c r="CI85" s="185"/>
      <c r="CJ85" s="185"/>
      <c r="CK85" s="185"/>
      <c r="CL85" s="185"/>
      <c r="CM85" s="185"/>
      <c r="CN85" s="185"/>
      <c r="CO85" s="185"/>
      <c r="CP85" s="185"/>
      <c r="CQ85" s="185"/>
      <c r="CR85" s="185"/>
      <c r="CS85" s="185"/>
      <c r="CT85" s="185"/>
      <c r="CU85" s="185"/>
      <c r="CV85" s="185"/>
      <c r="CW85" s="185"/>
      <c r="CX85" s="185"/>
      <c r="CY85" s="185"/>
      <c r="CZ85" s="185"/>
      <c r="DA85" s="185"/>
      <c r="DB85" s="185"/>
      <c r="DC85" s="185"/>
      <c r="DD85" s="185"/>
      <c r="DE85" s="185"/>
      <c r="DF85" s="185"/>
      <c r="DG85" s="185"/>
      <c r="DH85" s="185"/>
      <c r="DI85" s="185"/>
      <c r="DJ85" s="185"/>
      <c r="DK85" s="185"/>
      <c r="DL85" s="185"/>
      <c r="DM85" s="185"/>
      <c r="DN85" s="185"/>
      <c r="DO85" s="185"/>
      <c r="DP85" s="185"/>
      <c r="DQ85" s="185"/>
      <c r="DR85" s="185"/>
      <c r="DS85" s="185"/>
      <c r="DT85" s="185"/>
      <c r="DU85" s="185"/>
      <c r="DV85" s="185"/>
      <c r="DW85" s="185"/>
      <c r="DX85" s="185"/>
      <c r="DY85" s="185"/>
      <c r="DZ85" s="185"/>
      <c r="EA85" s="185"/>
      <c r="EB85" s="185"/>
      <c r="EC85" s="185"/>
      <c r="ED85" s="185"/>
      <c r="EE85" s="185"/>
      <c r="EF85" s="185"/>
      <c r="EG85" s="185"/>
      <c r="EH85" s="185"/>
      <c r="EI85" s="185"/>
      <c r="EJ85" s="185"/>
    </row>
    <row r="86" spans="87:140">
      <c r="CI86" s="185"/>
      <c r="CJ86" s="185"/>
      <c r="CK86" s="185"/>
      <c r="CL86" s="185"/>
      <c r="CM86" s="185"/>
      <c r="CN86" s="185"/>
      <c r="CO86" s="185"/>
      <c r="CP86" s="185"/>
      <c r="CQ86" s="185"/>
      <c r="CR86" s="185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5"/>
      <c r="DM86" s="185"/>
      <c r="DN86" s="185"/>
      <c r="DO86" s="185"/>
      <c r="DP86" s="185"/>
      <c r="DQ86" s="185"/>
      <c r="DR86" s="185"/>
      <c r="DS86" s="185"/>
      <c r="DT86" s="185"/>
      <c r="DU86" s="185"/>
      <c r="DV86" s="185"/>
      <c r="DW86" s="185"/>
      <c r="DX86" s="185"/>
      <c r="DY86" s="185"/>
      <c r="DZ86" s="185"/>
      <c r="EA86" s="185"/>
      <c r="EB86" s="185"/>
      <c r="EC86" s="185"/>
      <c r="ED86" s="185"/>
      <c r="EE86" s="185"/>
      <c r="EF86" s="185"/>
      <c r="EG86" s="185"/>
      <c r="EH86" s="185"/>
      <c r="EI86" s="185"/>
      <c r="EJ86" s="185"/>
    </row>
    <row r="87" spans="87:140"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5"/>
      <c r="DM87" s="185"/>
      <c r="DN87" s="185"/>
      <c r="DO87" s="185"/>
      <c r="DP87" s="185"/>
      <c r="DQ87" s="185"/>
      <c r="DR87" s="185"/>
      <c r="DS87" s="185"/>
      <c r="DT87" s="185"/>
      <c r="DU87" s="185"/>
      <c r="DV87" s="185"/>
      <c r="DW87" s="185"/>
      <c r="DX87" s="185"/>
      <c r="DY87" s="185"/>
      <c r="DZ87" s="185"/>
      <c r="EA87" s="185"/>
      <c r="EB87" s="185"/>
      <c r="EC87" s="185"/>
      <c r="ED87" s="185"/>
      <c r="EE87" s="185"/>
      <c r="EF87" s="185"/>
      <c r="EG87" s="185"/>
      <c r="EH87" s="185"/>
      <c r="EI87" s="185"/>
      <c r="EJ87" s="185"/>
    </row>
    <row r="88" spans="87:140">
      <c r="CI88" s="185"/>
      <c r="CJ88" s="185"/>
      <c r="CK88" s="185"/>
      <c r="CL88" s="185"/>
      <c r="CM88" s="185"/>
      <c r="CN88" s="185"/>
      <c r="CO88" s="185"/>
      <c r="CP88" s="185"/>
      <c r="CQ88" s="185"/>
      <c r="CR88" s="185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/>
      <c r="DL88" s="185"/>
      <c r="DM88" s="185"/>
      <c r="DN88" s="185"/>
      <c r="DO88" s="185"/>
      <c r="DP88" s="185"/>
      <c r="DQ88" s="185"/>
      <c r="DR88" s="185"/>
      <c r="DS88" s="185"/>
      <c r="DT88" s="185"/>
      <c r="DU88" s="185"/>
      <c r="DV88" s="185"/>
      <c r="DW88" s="185"/>
      <c r="DX88" s="185"/>
      <c r="DY88" s="185"/>
      <c r="DZ88" s="185"/>
      <c r="EA88" s="185"/>
      <c r="EB88" s="185"/>
      <c r="EC88" s="185"/>
      <c r="ED88" s="185"/>
      <c r="EE88" s="185"/>
      <c r="EF88" s="185"/>
      <c r="EG88" s="185"/>
      <c r="EH88" s="185"/>
      <c r="EI88" s="185"/>
      <c r="EJ88" s="185"/>
    </row>
    <row r="89" spans="87:140">
      <c r="CI89" s="185"/>
      <c r="CJ89" s="185"/>
      <c r="CK89" s="185"/>
      <c r="CL89" s="185"/>
      <c r="CM89" s="185"/>
      <c r="CN89" s="185"/>
      <c r="CO89" s="185"/>
      <c r="CP89" s="185"/>
      <c r="CQ89" s="185"/>
      <c r="CR89" s="185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5"/>
      <c r="DM89" s="185"/>
      <c r="DN89" s="185"/>
      <c r="DO89" s="185"/>
      <c r="DP89" s="185"/>
      <c r="DQ89" s="185"/>
      <c r="DR89" s="185"/>
      <c r="DS89" s="185"/>
      <c r="DT89" s="185"/>
      <c r="DU89" s="185"/>
      <c r="DV89" s="185"/>
      <c r="DW89" s="185"/>
      <c r="DX89" s="185"/>
      <c r="DY89" s="185"/>
      <c r="DZ89" s="185"/>
      <c r="EA89" s="185"/>
      <c r="EB89" s="185"/>
      <c r="EC89" s="185"/>
      <c r="ED89" s="185"/>
      <c r="EE89" s="185"/>
      <c r="EF89" s="185"/>
      <c r="EG89" s="185"/>
      <c r="EH89" s="185"/>
      <c r="EI89" s="185"/>
      <c r="EJ89" s="185"/>
    </row>
    <row r="90" spans="87:140">
      <c r="CI90" s="185"/>
      <c r="CJ90" s="185"/>
      <c r="CK90" s="185"/>
      <c r="CL90" s="185"/>
      <c r="CM90" s="185"/>
      <c r="CN90" s="185"/>
      <c r="CO90" s="185"/>
      <c r="CP90" s="185"/>
      <c r="CQ90" s="185"/>
      <c r="CR90" s="185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/>
      <c r="DL90" s="185"/>
      <c r="DM90" s="185"/>
      <c r="DN90" s="185"/>
      <c r="DO90" s="185"/>
      <c r="DP90" s="185"/>
      <c r="DQ90" s="185"/>
      <c r="DR90" s="185"/>
      <c r="DS90" s="185"/>
      <c r="DT90" s="185"/>
      <c r="DU90" s="185"/>
      <c r="DV90" s="185"/>
      <c r="DW90" s="185"/>
      <c r="DX90" s="185"/>
      <c r="DY90" s="185"/>
      <c r="DZ90" s="185"/>
      <c r="EA90" s="185"/>
      <c r="EB90" s="185"/>
      <c r="EC90" s="185"/>
      <c r="ED90" s="185"/>
      <c r="EE90" s="185"/>
      <c r="EF90" s="185"/>
      <c r="EG90" s="185"/>
      <c r="EH90" s="185"/>
      <c r="EI90" s="185"/>
      <c r="EJ90" s="185"/>
    </row>
    <row r="91" spans="87:140">
      <c r="CI91" s="185"/>
      <c r="CJ91" s="185"/>
      <c r="CK91" s="185"/>
      <c r="CL91" s="185"/>
      <c r="CM91" s="185"/>
      <c r="CN91" s="185"/>
      <c r="CO91" s="185"/>
      <c r="CP91" s="185"/>
      <c r="CQ91" s="185"/>
      <c r="CR91" s="185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185"/>
      <c r="DE91" s="185"/>
      <c r="DF91" s="185"/>
      <c r="DG91" s="185"/>
      <c r="DH91" s="185"/>
      <c r="DI91" s="185"/>
      <c r="DJ91" s="185"/>
      <c r="DK91" s="185"/>
      <c r="DL91" s="185"/>
      <c r="DM91" s="185"/>
      <c r="DN91" s="185"/>
      <c r="DO91" s="185"/>
      <c r="DP91" s="185"/>
      <c r="DQ91" s="185"/>
      <c r="DR91" s="185"/>
      <c r="DS91" s="185"/>
      <c r="DT91" s="185"/>
      <c r="DU91" s="185"/>
      <c r="DV91" s="185"/>
      <c r="DW91" s="185"/>
      <c r="DX91" s="185"/>
      <c r="DY91" s="185"/>
      <c r="DZ91" s="185"/>
      <c r="EA91" s="185"/>
      <c r="EB91" s="185"/>
      <c r="EC91" s="185"/>
      <c r="ED91" s="185"/>
      <c r="EE91" s="185"/>
      <c r="EF91" s="185"/>
      <c r="EG91" s="185"/>
      <c r="EH91" s="185"/>
      <c r="EI91" s="185"/>
      <c r="EJ91" s="185"/>
    </row>
    <row r="92" spans="87:140">
      <c r="CI92" s="185"/>
      <c r="CJ92" s="185"/>
      <c r="CK92" s="185"/>
      <c r="CL92" s="185"/>
      <c r="CM92" s="185"/>
      <c r="CN92" s="185"/>
      <c r="CO92" s="185"/>
      <c r="CP92" s="185"/>
      <c r="CQ92" s="185"/>
      <c r="CR92" s="185"/>
      <c r="CS92" s="185"/>
      <c r="CT92" s="185"/>
      <c r="CU92" s="185"/>
      <c r="CV92" s="185"/>
      <c r="CW92" s="185"/>
      <c r="CX92" s="185"/>
      <c r="CY92" s="185"/>
      <c r="CZ92" s="185"/>
      <c r="DA92" s="185"/>
      <c r="DB92" s="185"/>
      <c r="DC92" s="185"/>
      <c r="DD92" s="185"/>
      <c r="DE92" s="185"/>
      <c r="DF92" s="185"/>
      <c r="DG92" s="185"/>
      <c r="DH92" s="185"/>
      <c r="DI92" s="185"/>
      <c r="DJ92" s="185"/>
      <c r="DK92" s="185"/>
      <c r="DL92" s="185"/>
      <c r="DM92" s="185"/>
      <c r="DN92" s="185"/>
      <c r="DO92" s="185"/>
      <c r="DP92" s="185"/>
      <c r="DQ92" s="185"/>
      <c r="DR92" s="185"/>
      <c r="DS92" s="185"/>
      <c r="DT92" s="185"/>
      <c r="DU92" s="185"/>
      <c r="DV92" s="185"/>
      <c r="DW92" s="185"/>
      <c r="DX92" s="185"/>
      <c r="DY92" s="185"/>
      <c r="DZ92" s="185"/>
      <c r="EA92" s="185"/>
      <c r="EB92" s="185"/>
      <c r="EC92" s="185"/>
      <c r="ED92" s="185"/>
      <c r="EE92" s="185"/>
      <c r="EF92" s="185"/>
      <c r="EG92" s="185"/>
      <c r="EH92" s="185"/>
      <c r="EI92" s="185"/>
      <c r="EJ92" s="185"/>
    </row>
    <row r="93" spans="87:140">
      <c r="CI93" s="185"/>
      <c r="CJ93" s="185"/>
      <c r="CK93" s="185"/>
      <c r="CL93" s="185"/>
      <c r="CM93" s="185"/>
      <c r="CN93" s="185"/>
      <c r="CO93" s="185"/>
      <c r="CP93" s="185"/>
      <c r="CQ93" s="185"/>
      <c r="CR93" s="185"/>
      <c r="CS93" s="185"/>
      <c r="CT93" s="185"/>
      <c r="CU93" s="185"/>
      <c r="CV93" s="185"/>
      <c r="CW93" s="185"/>
      <c r="CX93" s="185"/>
      <c r="CY93" s="185"/>
      <c r="CZ93" s="185"/>
      <c r="DA93" s="185"/>
      <c r="DB93" s="185"/>
      <c r="DC93" s="185"/>
      <c r="DD93" s="185"/>
      <c r="DE93" s="185"/>
      <c r="DF93" s="185"/>
      <c r="DG93" s="185"/>
      <c r="DH93" s="185"/>
      <c r="DI93" s="185"/>
      <c r="DJ93" s="185"/>
      <c r="DK93" s="185"/>
      <c r="DL93" s="185"/>
      <c r="DM93" s="185"/>
      <c r="DN93" s="185"/>
      <c r="DO93" s="185"/>
      <c r="DP93" s="185"/>
      <c r="DQ93" s="185"/>
      <c r="DR93" s="185"/>
      <c r="DS93" s="185"/>
      <c r="DT93" s="185"/>
      <c r="DU93" s="185"/>
      <c r="DV93" s="185"/>
      <c r="DW93" s="185"/>
      <c r="DX93" s="185"/>
      <c r="DY93" s="185"/>
      <c r="DZ93" s="185"/>
      <c r="EA93" s="185"/>
      <c r="EB93" s="185"/>
      <c r="EC93" s="185"/>
      <c r="ED93" s="185"/>
      <c r="EE93" s="185"/>
      <c r="EF93" s="185"/>
      <c r="EG93" s="185"/>
      <c r="EH93" s="185"/>
      <c r="EI93" s="185"/>
      <c r="EJ93" s="185"/>
    </row>
    <row r="94" spans="87:140">
      <c r="CI94" s="185"/>
      <c r="CJ94" s="185"/>
      <c r="CK94" s="185"/>
      <c r="CL94" s="185"/>
      <c r="CM94" s="185"/>
      <c r="CN94" s="185"/>
      <c r="CO94" s="185"/>
      <c r="CP94" s="185"/>
      <c r="CQ94" s="185"/>
      <c r="CR94" s="185"/>
      <c r="CS94" s="185"/>
      <c r="CT94" s="185"/>
      <c r="CU94" s="185"/>
      <c r="CV94" s="185"/>
      <c r="CW94" s="185"/>
      <c r="CX94" s="185"/>
      <c r="CY94" s="185"/>
      <c r="CZ94" s="185"/>
      <c r="DA94" s="185"/>
      <c r="DB94" s="185"/>
      <c r="DC94" s="185"/>
      <c r="DD94" s="185"/>
      <c r="DE94" s="185"/>
      <c r="DF94" s="185"/>
      <c r="DG94" s="185"/>
      <c r="DH94" s="185"/>
      <c r="DI94" s="185"/>
      <c r="DJ94" s="185"/>
      <c r="DK94" s="185"/>
      <c r="DL94" s="185"/>
      <c r="DM94" s="185"/>
      <c r="DN94" s="185"/>
      <c r="DO94" s="185"/>
      <c r="DP94" s="185"/>
      <c r="DQ94" s="185"/>
      <c r="DR94" s="185"/>
      <c r="DS94" s="185"/>
      <c r="DT94" s="185"/>
      <c r="DU94" s="185"/>
      <c r="DV94" s="185"/>
      <c r="DW94" s="185"/>
      <c r="DX94" s="185"/>
      <c r="DY94" s="185"/>
      <c r="DZ94" s="185"/>
      <c r="EA94" s="185"/>
      <c r="EB94" s="185"/>
      <c r="EC94" s="185"/>
      <c r="ED94" s="185"/>
      <c r="EE94" s="185"/>
      <c r="EF94" s="185"/>
      <c r="EG94" s="185"/>
      <c r="EH94" s="185"/>
      <c r="EI94" s="185"/>
      <c r="EJ94" s="185"/>
    </row>
    <row r="95" spans="87:140">
      <c r="CI95" s="185"/>
      <c r="CJ95" s="185"/>
      <c r="CK95" s="185"/>
      <c r="CL95" s="185"/>
      <c r="CM95" s="185"/>
      <c r="CN95" s="185"/>
      <c r="CO95" s="185"/>
      <c r="CP95" s="185"/>
      <c r="CQ95" s="185"/>
      <c r="CR95" s="185"/>
      <c r="CS95" s="185"/>
      <c r="CT95" s="185"/>
      <c r="CU95" s="185"/>
      <c r="CV95" s="185"/>
      <c r="CW95" s="185"/>
      <c r="CX95" s="185"/>
      <c r="CY95" s="185"/>
      <c r="CZ95" s="185"/>
      <c r="DA95" s="185"/>
      <c r="DB95" s="185"/>
      <c r="DC95" s="185"/>
      <c r="DD95" s="185"/>
      <c r="DE95" s="185"/>
      <c r="DF95" s="185"/>
      <c r="DG95" s="185"/>
      <c r="DH95" s="185"/>
      <c r="DI95" s="185"/>
      <c r="DJ95" s="185"/>
      <c r="DK95" s="185"/>
      <c r="DL95" s="185"/>
      <c r="DM95" s="185"/>
      <c r="DN95" s="185"/>
      <c r="DO95" s="185"/>
      <c r="DP95" s="185"/>
      <c r="DQ95" s="185"/>
      <c r="DR95" s="185"/>
      <c r="DS95" s="185"/>
      <c r="DT95" s="185"/>
      <c r="DU95" s="185"/>
      <c r="DV95" s="185"/>
      <c r="DW95" s="185"/>
      <c r="DX95" s="185"/>
      <c r="DY95" s="185"/>
      <c r="DZ95" s="185"/>
      <c r="EA95" s="185"/>
      <c r="EB95" s="185"/>
      <c r="EC95" s="185"/>
      <c r="ED95" s="185"/>
      <c r="EE95" s="185"/>
      <c r="EF95" s="185"/>
      <c r="EG95" s="185"/>
      <c r="EH95" s="185"/>
      <c r="EI95" s="185"/>
      <c r="EJ95" s="185"/>
    </row>
    <row r="96" spans="87:140">
      <c r="CI96" s="185"/>
      <c r="CJ96" s="185"/>
      <c r="CK96" s="185"/>
      <c r="CL96" s="185"/>
      <c r="CM96" s="185"/>
      <c r="CN96" s="185"/>
      <c r="CO96" s="185"/>
      <c r="CP96" s="185"/>
      <c r="CQ96" s="185"/>
      <c r="CR96" s="185"/>
      <c r="CS96" s="185"/>
      <c r="CT96" s="185"/>
      <c r="CU96" s="185"/>
      <c r="CV96" s="185"/>
      <c r="CW96" s="185"/>
      <c r="CX96" s="185"/>
      <c r="CY96" s="185"/>
      <c r="CZ96" s="185"/>
      <c r="DA96" s="185"/>
      <c r="DB96" s="185"/>
      <c r="DC96" s="185"/>
      <c r="DD96" s="185"/>
      <c r="DE96" s="185"/>
      <c r="DF96" s="185"/>
      <c r="DG96" s="185"/>
      <c r="DH96" s="185"/>
      <c r="DI96" s="185"/>
      <c r="DJ96" s="185"/>
      <c r="DK96" s="185"/>
      <c r="DL96" s="185"/>
      <c r="DM96" s="185"/>
      <c r="DN96" s="185"/>
      <c r="DO96" s="185"/>
      <c r="DP96" s="185"/>
      <c r="DQ96" s="185"/>
      <c r="DR96" s="185"/>
      <c r="DS96" s="185"/>
      <c r="DT96" s="185"/>
      <c r="DU96" s="185"/>
      <c r="DV96" s="185"/>
      <c r="DW96" s="185"/>
      <c r="DX96" s="185"/>
      <c r="DY96" s="185"/>
      <c r="DZ96" s="185"/>
      <c r="EA96" s="185"/>
      <c r="EB96" s="185"/>
      <c r="EC96" s="185"/>
      <c r="ED96" s="185"/>
      <c r="EE96" s="185"/>
      <c r="EF96" s="185"/>
      <c r="EG96" s="185"/>
      <c r="EH96" s="185"/>
      <c r="EI96" s="185"/>
      <c r="EJ96" s="185"/>
    </row>
    <row r="97" spans="26:140">
      <c r="CI97" s="185"/>
      <c r="CJ97" s="185"/>
      <c r="CK97" s="185"/>
      <c r="CL97" s="185"/>
      <c r="CM97" s="185"/>
      <c r="CN97" s="185"/>
      <c r="CO97" s="185"/>
      <c r="CP97" s="185"/>
      <c r="CQ97" s="185"/>
      <c r="CR97" s="185"/>
      <c r="CS97" s="185"/>
      <c r="CT97" s="185"/>
      <c r="CU97" s="185"/>
      <c r="CV97" s="185"/>
      <c r="CW97" s="185"/>
      <c r="CX97" s="185"/>
      <c r="CY97" s="185"/>
      <c r="CZ97" s="185"/>
      <c r="DA97" s="185"/>
      <c r="DB97" s="185"/>
      <c r="DC97" s="185"/>
      <c r="DD97" s="185"/>
      <c r="DE97" s="185"/>
      <c r="DF97" s="185"/>
      <c r="DG97" s="185"/>
      <c r="DH97" s="185"/>
      <c r="DI97" s="185"/>
      <c r="DJ97" s="185"/>
      <c r="DK97" s="185"/>
      <c r="DL97" s="185"/>
      <c r="DM97" s="185"/>
      <c r="DN97" s="185"/>
      <c r="DO97" s="185"/>
      <c r="DP97" s="185"/>
      <c r="DQ97" s="185"/>
      <c r="DR97" s="185"/>
      <c r="DS97" s="185"/>
      <c r="DT97" s="185"/>
      <c r="DU97" s="185"/>
      <c r="DV97" s="185"/>
      <c r="DW97" s="185"/>
      <c r="DX97" s="185"/>
      <c r="DY97" s="185"/>
      <c r="DZ97" s="185"/>
      <c r="EA97" s="185"/>
      <c r="EB97" s="185"/>
      <c r="EC97" s="185"/>
      <c r="ED97" s="185"/>
      <c r="EE97" s="185"/>
      <c r="EF97" s="185"/>
      <c r="EG97" s="185"/>
      <c r="EH97" s="185"/>
      <c r="EI97" s="185"/>
      <c r="EJ97" s="185"/>
    </row>
    <row r="98" spans="26:140">
      <c r="CI98" s="185"/>
      <c r="CJ98" s="185"/>
      <c r="CK98" s="185"/>
      <c r="CL98" s="185"/>
      <c r="CM98" s="185"/>
      <c r="CN98" s="185"/>
      <c r="CO98" s="185"/>
      <c r="CP98" s="185"/>
      <c r="CQ98" s="185"/>
      <c r="CR98" s="185"/>
      <c r="CS98" s="185"/>
      <c r="CT98" s="185"/>
      <c r="CU98" s="185"/>
      <c r="CV98" s="185"/>
      <c r="CW98" s="185"/>
      <c r="CX98" s="185"/>
      <c r="CY98" s="185"/>
      <c r="CZ98" s="185"/>
      <c r="DA98" s="185"/>
      <c r="DB98" s="185"/>
      <c r="DC98" s="185"/>
      <c r="DD98" s="185"/>
      <c r="DE98" s="185"/>
      <c r="DF98" s="185"/>
      <c r="DG98" s="185"/>
      <c r="DH98" s="185"/>
      <c r="DI98" s="185"/>
      <c r="DJ98" s="185"/>
      <c r="DK98" s="185"/>
      <c r="DL98" s="185"/>
      <c r="DM98" s="185"/>
      <c r="DN98" s="185"/>
      <c r="DO98" s="185"/>
      <c r="DP98" s="185"/>
      <c r="DQ98" s="185"/>
      <c r="DR98" s="185"/>
      <c r="DS98" s="185"/>
      <c r="DT98" s="185"/>
      <c r="DU98" s="185"/>
      <c r="DV98" s="185"/>
      <c r="DW98" s="185"/>
      <c r="DX98" s="185"/>
      <c r="DY98" s="185"/>
      <c r="DZ98" s="185"/>
      <c r="EA98" s="185"/>
      <c r="EB98" s="185"/>
      <c r="EC98" s="185"/>
      <c r="ED98" s="185"/>
      <c r="EE98" s="185"/>
      <c r="EF98" s="185"/>
      <c r="EG98" s="185"/>
      <c r="EH98" s="185"/>
      <c r="EI98" s="185"/>
      <c r="EJ98" s="185"/>
    </row>
    <row r="99" spans="26:140">
      <c r="CI99" s="185"/>
      <c r="CJ99" s="185"/>
      <c r="CK99" s="185"/>
      <c r="CL99" s="185"/>
      <c r="CM99" s="185"/>
      <c r="CN99" s="185"/>
      <c r="CO99" s="185"/>
      <c r="CP99" s="185"/>
      <c r="CQ99" s="185"/>
      <c r="CR99" s="185"/>
      <c r="CS99" s="185"/>
      <c r="CT99" s="185"/>
      <c r="CU99" s="185"/>
      <c r="CV99" s="185"/>
      <c r="CW99" s="185"/>
      <c r="CX99" s="185"/>
      <c r="CY99" s="185"/>
      <c r="CZ99" s="185"/>
      <c r="DA99" s="185"/>
      <c r="DB99" s="185"/>
      <c r="DC99" s="185"/>
      <c r="DD99" s="185"/>
      <c r="DE99" s="185"/>
      <c r="DF99" s="185"/>
      <c r="DG99" s="185"/>
      <c r="DH99" s="185"/>
      <c r="DI99" s="185"/>
      <c r="DJ99" s="185"/>
      <c r="DK99" s="185"/>
      <c r="DL99" s="185"/>
      <c r="DM99" s="185"/>
      <c r="DN99" s="185"/>
      <c r="DO99" s="185"/>
      <c r="DP99" s="185"/>
      <c r="DQ99" s="185"/>
      <c r="DR99" s="185"/>
      <c r="DS99" s="185"/>
      <c r="DT99" s="185"/>
      <c r="DU99" s="185"/>
      <c r="DV99" s="185"/>
      <c r="DW99" s="185"/>
      <c r="DX99" s="185"/>
      <c r="DY99" s="185"/>
      <c r="DZ99" s="185"/>
      <c r="EA99" s="185"/>
      <c r="EB99" s="185"/>
      <c r="EC99" s="185"/>
      <c r="ED99" s="185"/>
      <c r="EE99" s="185"/>
      <c r="EF99" s="185"/>
      <c r="EG99" s="185"/>
      <c r="EH99" s="185"/>
      <c r="EI99" s="185"/>
      <c r="EJ99" s="185"/>
    </row>
    <row r="100" spans="26:140">
      <c r="CI100" s="185"/>
      <c r="CJ100" s="185"/>
      <c r="CK100" s="185"/>
      <c r="CL100" s="185"/>
      <c r="CM100" s="185"/>
      <c r="CN100" s="185"/>
      <c r="CO100" s="185"/>
      <c r="CP100" s="185"/>
      <c r="CQ100" s="185"/>
      <c r="CR100" s="185"/>
      <c r="CS100" s="185"/>
      <c r="CT100" s="185"/>
      <c r="CU100" s="185"/>
      <c r="CV100" s="185"/>
      <c r="CW100" s="185"/>
      <c r="CX100" s="185"/>
      <c r="CY100" s="185"/>
      <c r="CZ100" s="185"/>
      <c r="DA100" s="185"/>
      <c r="DB100" s="185"/>
      <c r="DC100" s="185"/>
      <c r="DD100" s="185"/>
      <c r="DE100" s="185"/>
      <c r="DF100" s="185"/>
      <c r="DG100" s="185"/>
      <c r="DH100" s="185"/>
      <c r="DI100" s="185"/>
      <c r="DJ100" s="185"/>
      <c r="DK100" s="185"/>
      <c r="DL100" s="185"/>
      <c r="DM100" s="185"/>
      <c r="DN100" s="185"/>
      <c r="DO100" s="185"/>
      <c r="DP100" s="185"/>
      <c r="DQ100" s="185"/>
      <c r="DR100" s="185"/>
      <c r="DS100" s="185"/>
      <c r="DT100" s="185"/>
      <c r="DU100" s="185"/>
      <c r="DV100" s="185"/>
      <c r="DW100" s="185"/>
      <c r="DX100" s="185"/>
      <c r="DY100" s="185"/>
      <c r="DZ100" s="185"/>
      <c r="EA100" s="185"/>
      <c r="EB100" s="185"/>
      <c r="EC100" s="185"/>
      <c r="ED100" s="185"/>
      <c r="EE100" s="185"/>
      <c r="EF100" s="185"/>
      <c r="EG100" s="185"/>
      <c r="EH100" s="185"/>
      <c r="EI100" s="185"/>
      <c r="EJ100" s="185"/>
    </row>
    <row r="101" spans="26:140">
      <c r="CI101" s="185"/>
      <c r="CJ101" s="185"/>
      <c r="CK101" s="185"/>
      <c r="CL101" s="185"/>
      <c r="CM101" s="185"/>
      <c r="CN101" s="185"/>
      <c r="CO101" s="185"/>
      <c r="CP101" s="185"/>
      <c r="CQ101" s="185"/>
      <c r="CR101" s="185"/>
      <c r="CS101" s="185"/>
      <c r="CT101" s="185"/>
      <c r="CU101" s="185"/>
      <c r="CV101" s="185"/>
      <c r="CW101" s="185"/>
      <c r="CX101" s="185"/>
      <c r="CY101" s="185"/>
      <c r="CZ101" s="185"/>
      <c r="DA101" s="185"/>
      <c r="DB101" s="185"/>
      <c r="DC101" s="185"/>
      <c r="DD101" s="185"/>
      <c r="DE101" s="185"/>
      <c r="DF101" s="185"/>
      <c r="DG101" s="185"/>
      <c r="DH101" s="185"/>
      <c r="DI101" s="185"/>
      <c r="DJ101" s="185"/>
      <c r="DK101" s="185"/>
      <c r="DL101" s="185"/>
      <c r="DM101" s="185"/>
      <c r="DN101" s="185"/>
      <c r="DO101" s="185"/>
      <c r="DP101" s="185"/>
      <c r="DQ101" s="185"/>
      <c r="DR101" s="185"/>
      <c r="DS101" s="185"/>
      <c r="DT101" s="185"/>
      <c r="DU101" s="185"/>
      <c r="DV101" s="185"/>
      <c r="DW101" s="185"/>
      <c r="DX101" s="185"/>
      <c r="DY101" s="185"/>
      <c r="DZ101" s="185"/>
      <c r="EA101" s="185"/>
      <c r="EB101" s="185"/>
      <c r="EC101" s="185"/>
      <c r="ED101" s="185"/>
      <c r="EE101" s="185"/>
      <c r="EF101" s="185"/>
      <c r="EG101" s="185"/>
      <c r="EH101" s="185"/>
      <c r="EI101" s="185"/>
      <c r="EJ101" s="185"/>
    </row>
    <row r="102" spans="26:140">
      <c r="CI102" s="185"/>
      <c r="CJ102" s="185"/>
      <c r="CK102" s="185"/>
      <c r="CL102" s="185"/>
      <c r="CM102" s="185"/>
      <c r="CN102" s="185"/>
      <c r="CO102" s="185"/>
      <c r="CP102" s="185"/>
      <c r="CQ102" s="185"/>
      <c r="CR102" s="185"/>
      <c r="CS102" s="185"/>
      <c r="CT102" s="185"/>
      <c r="CU102" s="185"/>
      <c r="CV102" s="185"/>
      <c r="CW102" s="185"/>
      <c r="CX102" s="185"/>
      <c r="CY102" s="185"/>
      <c r="CZ102" s="185"/>
      <c r="DA102" s="185"/>
      <c r="DB102" s="185"/>
      <c r="DC102" s="185"/>
      <c r="DD102" s="185"/>
      <c r="DE102" s="185"/>
      <c r="DF102" s="185"/>
      <c r="DG102" s="185"/>
      <c r="DH102" s="185"/>
      <c r="DI102" s="185"/>
      <c r="DJ102" s="185"/>
      <c r="DK102" s="185"/>
      <c r="DL102" s="185"/>
      <c r="DM102" s="185"/>
      <c r="DN102" s="185"/>
      <c r="DO102" s="185"/>
      <c r="DP102" s="185"/>
      <c r="DQ102" s="185"/>
      <c r="DR102" s="185"/>
      <c r="DS102" s="185"/>
      <c r="DT102" s="185"/>
      <c r="DU102" s="185"/>
      <c r="DV102" s="185"/>
      <c r="DW102" s="185"/>
      <c r="DX102" s="185"/>
      <c r="DY102" s="185"/>
      <c r="DZ102" s="185"/>
      <c r="EA102" s="185"/>
      <c r="EB102" s="185"/>
      <c r="EC102" s="185"/>
      <c r="ED102" s="185"/>
      <c r="EE102" s="185"/>
      <c r="EF102" s="185"/>
      <c r="EG102" s="185"/>
      <c r="EH102" s="185"/>
      <c r="EI102" s="185"/>
      <c r="EJ102" s="185"/>
    </row>
    <row r="103" spans="26:140">
      <c r="CI103" s="185"/>
      <c r="CJ103" s="185"/>
      <c r="CK103" s="185"/>
      <c r="CL103" s="185"/>
      <c r="CM103" s="185"/>
      <c r="CN103" s="185"/>
      <c r="CO103" s="185"/>
      <c r="CP103" s="185"/>
      <c r="CQ103" s="185"/>
      <c r="CR103" s="185"/>
      <c r="CS103" s="185"/>
      <c r="CT103" s="185"/>
      <c r="CU103" s="185"/>
      <c r="CV103" s="185"/>
      <c r="CW103" s="185"/>
      <c r="CX103" s="185"/>
      <c r="CY103" s="185"/>
      <c r="CZ103" s="185"/>
      <c r="DA103" s="185"/>
      <c r="DB103" s="185"/>
      <c r="DC103" s="185"/>
      <c r="DD103" s="185"/>
      <c r="DE103" s="185"/>
      <c r="DF103" s="185"/>
      <c r="DG103" s="185"/>
      <c r="DH103" s="185"/>
      <c r="DI103" s="185"/>
      <c r="DJ103" s="185"/>
      <c r="DK103" s="185"/>
      <c r="DL103" s="185"/>
      <c r="DM103" s="185"/>
      <c r="DN103" s="185"/>
      <c r="DO103" s="185"/>
      <c r="DP103" s="185"/>
      <c r="DQ103" s="185"/>
      <c r="DR103" s="185"/>
      <c r="DS103" s="185"/>
      <c r="DT103" s="185"/>
      <c r="DU103" s="185"/>
      <c r="DV103" s="185"/>
      <c r="DW103" s="185"/>
      <c r="DX103" s="185"/>
      <c r="DY103" s="185"/>
      <c r="DZ103" s="185"/>
      <c r="EA103" s="185"/>
      <c r="EB103" s="185"/>
      <c r="EC103" s="185"/>
      <c r="ED103" s="185"/>
      <c r="EE103" s="185"/>
      <c r="EF103" s="185"/>
      <c r="EG103" s="185"/>
      <c r="EH103" s="185"/>
      <c r="EI103" s="185"/>
      <c r="EJ103" s="185"/>
    </row>
    <row r="104" spans="26:140">
      <c r="CI104" s="185"/>
      <c r="CJ104" s="185"/>
      <c r="CK104" s="185"/>
      <c r="CL104" s="185"/>
      <c r="CM104" s="185"/>
      <c r="CN104" s="185"/>
      <c r="CO104" s="185"/>
      <c r="CP104" s="185"/>
      <c r="CQ104" s="185"/>
      <c r="CR104" s="185"/>
      <c r="CS104" s="185"/>
      <c r="CT104" s="185"/>
      <c r="CU104" s="185"/>
      <c r="CV104" s="185"/>
      <c r="CW104" s="185"/>
      <c r="CX104" s="185"/>
      <c r="CY104" s="185"/>
      <c r="CZ104" s="185"/>
      <c r="DA104" s="185"/>
      <c r="DB104" s="185"/>
      <c r="DC104" s="185"/>
      <c r="DD104" s="185"/>
      <c r="DE104" s="185"/>
      <c r="DF104" s="185"/>
      <c r="DG104" s="185"/>
      <c r="DH104" s="185"/>
      <c r="DI104" s="185"/>
      <c r="DJ104" s="185"/>
      <c r="DK104" s="185"/>
      <c r="DL104" s="185"/>
      <c r="DM104" s="185"/>
      <c r="DN104" s="185"/>
      <c r="DO104" s="185"/>
      <c r="DP104" s="185"/>
      <c r="DQ104" s="185"/>
      <c r="DR104" s="185"/>
      <c r="DS104" s="185"/>
      <c r="DT104" s="185"/>
      <c r="DU104" s="185"/>
      <c r="DV104" s="185"/>
      <c r="DW104" s="185"/>
      <c r="DX104" s="185"/>
      <c r="DY104" s="185"/>
      <c r="DZ104" s="185"/>
      <c r="EA104" s="185"/>
      <c r="EB104" s="185"/>
      <c r="EC104" s="185"/>
      <c r="ED104" s="185"/>
      <c r="EE104" s="185"/>
      <c r="EF104" s="185"/>
      <c r="EG104" s="185"/>
      <c r="EH104" s="185"/>
      <c r="EI104" s="185"/>
      <c r="EJ104" s="185"/>
    </row>
    <row r="105" spans="26:140">
      <c r="CI105" s="185"/>
      <c r="CJ105" s="185"/>
      <c r="CK105" s="185"/>
      <c r="CL105" s="185"/>
      <c r="CM105" s="185"/>
      <c r="CN105" s="185"/>
      <c r="CO105" s="185"/>
      <c r="CP105" s="185"/>
      <c r="CQ105" s="185"/>
      <c r="CR105" s="185"/>
      <c r="CS105" s="185"/>
      <c r="CT105" s="185"/>
      <c r="CU105" s="185"/>
      <c r="CV105" s="185"/>
      <c r="CW105" s="185"/>
      <c r="CX105" s="185"/>
      <c r="CY105" s="185"/>
      <c r="CZ105" s="185"/>
      <c r="DA105" s="185"/>
      <c r="DB105" s="185"/>
      <c r="DC105" s="185"/>
      <c r="DD105" s="185"/>
      <c r="DE105" s="185"/>
      <c r="DF105" s="185"/>
      <c r="DG105" s="185"/>
      <c r="DH105" s="185"/>
      <c r="DI105" s="185"/>
      <c r="DJ105" s="185"/>
      <c r="DK105" s="185"/>
      <c r="DL105" s="185"/>
      <c r="DM105" s="185"/>
      <c r="DN105" s="185"/>
      <c r="DO105" s="185"/>
      <c r="DP105" s="185"/>
      <c r="DQ105" s="185"/>
      <c r="DR105" s="185"/>
      <c r="DS105" s="185"/>
      <c r="DT105" s="185"/>
      <c r="DU105" s="185"/>
      <c r="DV105" s="185"/>
      <c r="DW105" s="185"/>
      <c r="DX105" s="185"/>
      <c r="DY105" s="185"/>
      <c r="DZ105" s="185"/>
      <c r="EA105" s="185"/>
      <c r="EB105" s="185"/>
      <c r="EC105" s="185"/>
      <c r="ED105" s="185"/>
      <c r="EE105" s="185"/>
      <c r="EF105" s="185"/>
      <c r="EG105" s="185"/>
      <c r="EH105" s="185"/>
      <c r="EI105" s="185"/>
      <c r="EJ105" s="185"/>
    </row>
    <row r="106" spans="26:140">
      <c r="Z106" s="185"/>
      <c r="AA106" s="185"/>
      <c r="AB106" s="185"/>
      <c r="AC106" s="185"/>
      <c r="AD106" s="185"/>
      <c r="AE106" s="185"/>
      <c r="AF106" s="185"/>
      <c r="AG106" s="185"/>
      <c r="AH106" s="185"/>
      <c r="AI106" s="185"/>
      <c r="AJ106" s="185"/>
      <c r="AK106" s="185"/>
      <c r="AL106" s="185"/>
      <c r="AM106" s="185"/>
      <c r="AN106" s="185"/>
      <c r="AO106" s="185"/>
      <c r="AP106" s="185"/>
      <c r="AQ106" s="185"/>
      <c r="AR106" s="185"/>
      <c r="AS106" s="185"/>
      <c r="AT106" s="185"/>
      <c r="AU106" s="185"/>
      <c r="AV106" s="185"/>
      <c r="AW106" s="185"/>
      <c r="AX106" s="185"/>
      <c r="AY106" s="185"/>
      <c r="AZ106" s="185"/>
      <c r="BA106" s="185"/>
      <c r="BB106" s="185"/>
      <c r="BC106" s="185"/>
      <c r="BD106" s="185"/>
      <c r="BE106" s="185"/>
      <c r="BF106" s="185"/>
      <c r="BG106" s="185"/>
      <c r="BH106" s="185"/>
      <c r="BI106" s="185"/>
      <c r="BJ106" s="185"/>
      <c r="BK106" s="185"/>
      <c r="BL106" s="185"/>
      <c r="BM106" s="185"/>
      <c r="BN106" s="185"/>
      <c r="BO106" s="185"/>
      <c r="BP106" s="185"/>
      <c r="BQ106" s="185"/>
      <c r="BR106" s="185"/>
      <c r="BS106" s="185"/>
      <c r="BT106" s="185"/>
      <c r="BU106" s="185"/>
      <c r="BV106" s="185"/>
      <c r="BW106" s="185"/>
      <c r="BX106" s="185"/>
      <c r="BY106" s="185"/>
      <c r="BZ106" s="185"/>
      <c r="CA106" s="185"/>
      <c r="CB106" s="185"/>
      <c r="CC106" s="185"/>
      <c r="CD106" s="185"/>
      <c r="CE106" s="185"/>
      <c r="CF106" s="185"/>
      <c r="CG106" s="185"/>
      <c r="CH106" s="185"/>
      <c r="CI106" s="185"/>
      <c r="CJ106" s="185"/>
      <c r="CK106" s="185"/>
      <c r="CL106" s="185"/>
      <c r="CM106" s="185"/>
      <c r="CN106" s="185"/>
      <c r="CO106" s="185"/>
      <c r="CP106" s="185"/>
      <c r="CQ106" s="185"/>
      <c r="CR106" s="185"/>
      <c r="CS106" s="185"/>
      <c r="CT106" s="185"/>
      <c r="CU106" s="185"/>
      <c r="CV106" s="185"/>
      <c r="CW106" s="185"/>
      <c r="CX106" s="185"/>
      <c r="CY106" s="185"/>
      <c r="CZ106" s="185"/>
      <c r="DA106" s="185"/>
      <c r="DB106" s="185"/>
      <c r="DC106" s="185"/>
      <c r="DD106" s="185"/>
      <c r="DE106" s="185"/>
      <c r="DF106" s="185"/>
      <c r="DG106" s="185"/>
      <c r="DH106" s="185"/>
      <c r="DI106" s="185"/>
      <c r="DJ106" s="185"/>
      <c r="DK106" s="185"/>
      <c r="DL106" s="185"/>
      <c r="DM106" s="185"/>
      <c r="DN106" s="185"/>
      <c r="DO106" s="185"/>
      <c r="DP106" s="185"/>
      <c r="DQ106" s="185"/>
      <c r="DR106" s="185"/>
      <c r="DS106" s="185"/>
      <c r="DT106" s="185"/>
      <c r="DU106" s="185"/>
      <c r="DV106" s="185"/>
      <c r="DW106" s="185"/>
      <c r="DX106" s="185"/>
      <c r="DY106" s="185"/>
      <c r="DZ106" s="185"/>
      <c r="EA106" s="185"/>
      <c r="EB106" s="185"/>
      <c r="EC106" s="185"/>
      <c r="ED106" s="185"/>
      <c r="EE106" s="185"/>
      <c r="EF106" s="185"/>
      <c r="EG106" s="185"/>
      <c r="EH106" s="185"/>
      <c r="EI106" s="185"/>
      <c r="EJ106" s="185"/>
    </row>
    <row r="107" spans="26:140"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185"/>
      <c r="AK107" s="185"/>
      <c r="AL107" s="185"/>
      <c r="AM107" s="185"/>
      <c r="AN107" s="185"/>
      <c r="AO107" s="185"/>
      <c r="AP107" s="185"/>
      <c r="AQ107" s="185"/>
      <c r="AR107" s="185"/>
      <c r="AS107" s="185"/>
      <c r="AT107" s="185"/>
      <c r="AU107" s="185"/>
      <c r="AV107" s="185"/>
      <c r="AW107" s="185"/>
      <c r="AX107" s="185"/>
      <c r="AY107" s="185"/>
      <c r="AZ107" s="185"/>
      <c r="BA107" s="185"/>
      <c r="BB107" s="185"/>
      <c r="BC107" s="185"/>
      <c r="BD107" s="185"/>
      <c r="BE107" s="185"/>
      <c r="BF107" s="185"/>
      <c r="BG107" s="185"/>
      <c r="BH107" s="185"/>
      <c r="BI107" s="185"/>
      <c r="BJ107" s="185"/>
      <c r="BK107" s="185"/>
      <c r="BL107" s="185"/>
      <c r="BM107" s="185"/>
      <c r="BN107" s="185"/>
      <c r="BO107" s="185"/>
      <c r="BP107" s="185"/>
      <c r="BQ107" s="185"/>
      <c r="BR107" s="185"/>
      <c r="BS107" s="185"/>
      <c r="BT107" s="185"/>
      <c r="BU107" s="185"/>
      <c r="BV107" s="185"/>
      <c r="BW107" s="185"/>
      <c r="BX107" s="185"/>
      <c r="BY107" s="185"/>
      <c r="BZ107" s="185"/>
      <c r="CA107" s="185"/>
      <c r="CB107" s="185"/>
      <c r="CC107" s="185"/>
      <c r="CD107" s="185"/>
      <c r="CE107" s="185"/>
      <c r="CF107" s="185"/>
      <c r="CG107" s="185"/>
      <c r="CH107" s="185"/>
      <c r="CI107" s="185"/>
      <c r="CJ107" s="185"/>
      <c r="CK107" s="185"/>
      <c r="CL107" s="185"/>
      <c r="CM107" s="185"/>
      <c r="CN107" s="185"/>
      <c r="CO107" s="185"/>
      <c r="CP107" s="185"/>
      <c r="CQ107" s="185"/>
      <c r="CR107" s="185"/>
      <c r="CS107" s="185"/>
      <c r="CT107" s="185"/>
      <c r="CU107" s="185"/>
      <c r="CV107" s="185"/>
      <c r="CW107" s="185"/>
      <c r="CX107" s="185"/>
      <c r="CY107" s="185"/>
      <c r="CZ107" s="185"/>
      <c r="DA107" s="185"/>
      <c r="DB107" s="185"/>
      <c r="DC107" s="185"/>
      <c r="DD107" s="185"/>
      <c r="DE107" s="185"/>
      <c r="DF107" s="185"/>
      <c r="DG107" s="185"/>
      <c r="DH107" s="185"/>
      <c r="DI107" s="185"/>
      <c r="DJ107" s="185"/>
      <c r="DK107" s="185"/>
      <c r="DL107" s="185"/>
      <c r="DM107" s="185"/>
      <c r="DN107" s="185"/>
      <c r="DO107" s="185"/>
      <c r="DP107" s="185"/>
      <c r="DQ107" s="185"/>
      <c r="DR107" s="185"/>
      <c r="DS107" s="185"/>
      <c r="DT107" s="185"/>
      <c r="DU107" s="185"/>
      <c r="DV107" s="185"/>
      <c r="DW107" s="185"/>
      <c r="DX107" s="185"/>
      <c r="DY107" s="185"/>
      <c r="DZ107" s="185"/>
      <c r="EA107" s="185"/>
      <c r="EB107" s="185"/>
      <c r="EC107" s="185"/>
      <c r="ED107" s="185"/>
      <c r="EE107" s="185"/>
      <c r="EF107" s="185"/>
      <c r="EG107" s="185"/>
      <c r="EH107" s="185"/>
      <c r="EI107" s="185"/>
      <c r="EJ107" s="185"/>
    </row>
    <row r="108" spans="26:140"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185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185"/>
      <c r="AV108" s="185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185"/>
      <c r="BK108" s="185"/>
      <c r="BL108" s="185"/>
      <c r="BM108" s="185"/>
      <c r="BN108" s="185"/>
      <c r="BO108" s="185"/>
      <c r="BP108" s="185"/>
      <c r="BQ108" s="185"/>
      <c r="BR108" s="185"/>
      <c r="BS108" s="185"/>
      <c r="BT108" s="185"/>
      <c r="BU108" s="185"/>
      <c r="BV108" s="185"/>
      <c r="BW108" s="185"/>
      <c r="BX108" s="185"/>
      <c r="BY108" s="185"/>
      <c r="BZ108" s="185"/>
      <c r="CA108" s="185"/>
      <c r="CB108" s="185"/>
      <c r="CC108" s="185"/>
      <c r="CD108" s="185"/>
      <c r="CE108" s="185"/>
      <c r="CF108" s="185"/>
      <c r="CG108" s="185"/>
      <c r="CH108" s="185"/>
      <c r="CI108" s="185"/>
      <c r="CJ108" s="185"/>
      <c r="CK108" s="185"/>
      <c r="CL108" s="185"/>
      <c r="CM108" s="185"/>
      <c r="CN108" s="185"/>
      <c r="CO108" s="185"/>
      <c r="CP108" s="185"/>
      <c r="CQ108" s="185"/>
      <c r="CR108" s="185"/>
      <c r="CS108" s="185"/>
      <c r="CT108" s="185"/>
      <c r="CU108" s="185"/>
      <c r="CV108" s="185"/>
      <c r="CW108" s="185"/>
      <c r="CX108" s="185"/>
      <c r="CY108" s="185"/>
      <c r="CZ108" s="185"/>
      <c r="DA108" s="185"/>
      <c r="DB108" s="185"/>
      <c r="DC108" s="185"/>
      <c r="DD108" s="185"/>
      <c r="DE108" s="185"/>
      <c r="DF108" s="185"/>
      <c r="DG108" s="185"/>
      <c r="DH108" s="185"/>
      <c r="DI108" s="185"/>
      <c r="DJ108" s="185"/>
      <c r="DK108" s="185"/>
      <c r="DL108" s="185"/>
      <c r="DM108" s="185"/>
      <c r="DN108" s="185"/>
      <c r="DO108" s="185"/>
      <c r="DP108" s="185"/>
      <c r="DQ108" s="185"/>
      <c r="DR108" s="185"/>
      <c r="DS108" s="185"/>
      <c r="DT108" s="185"/>
      <c r="DU108" s="185"/>
      <c r="DV108" s="185"/>
      <c r="DW108" s="185"/>
      <c r="DX108" s="185"/>
      <c r="DY108" s="185"/>
      <c r="DZ108" s="185"/>
      <c r="EA108" s="185"/>
      <c r="EB108" s="185"/>
      <c r="EC108" s="185"/>
      <c r="ED108" s="185"/>
      <c r="EE108" s="185"/>
      <c r="EF108" s="185"/>
      <c r="EG108" s="185"/>
      <c r="EH108" s="185"/>
      <c r="EI108" s="185"/>
      <c r="EJ108" s="185"/>
    </row>
    <row r="109" spans="26:140"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185"/>
      <c r="AP109" s="185"/>
      <c r="AQ109" s="185"/>
      <c r="AR109" s="185"/>
      <c r="AS109" s="185"/>
      <c r="AT109" s="185"/>
      <c r="AU109" s="185"/>
      <c r="AV109" s="185"/>
      <c r="AW109" s="185"/>
      <c r="AX109" s="185"/>
      <c r="AY109" s="185"/>
      <c r="AZ109" s="185"/>
      <c r="BA109" s="185"/>
      <c r="BB109" s="185"/>
      <c r="BC109" s="185"/>
      <c r="BD109" s="185"/>
      <c r="BE109" s="185"/>
      <c r="BF109" s="185"/>
      <c r="BG109" s="185"/>
      <c r="BH109" s="185"/>
      <c r="BI109" s="185"/>
      <c r="BJ109" s="185"/>
      <c r="BK109" s="185"/>
      <c r="BL109" s="185"/>
      <c r="BM109" s="185"/>
      <c r="BN109" s="185"/>
      <c r="BO109" s="185"/>
      <c r="BP109" s="185"/>
      <c r="BQ109" s="185"/>
      <c r="BR109" s="185"/>
      <c r="BS109" s="185"/>
      <c r="BT109" s="185"/>
      <c r="BU109" s="185"/>
      <c r="BV109" s="185"/>
      <c r="BW109" s="185"/>
      <c r="BX109" s="185"/>
      <c r="BY109" s="185"/>
      <c r="BZ109" s="185"/>
      <c r="CA109" s="185"/>
      <c r="CB109" s="185"/>
      <c r="CC109" s="185"/>
      <c r="CD109" s="185"/>
      <c r="CE109" s="185"/>
      <c r="CF109" s="185"/>
      <c r="CG109" s="185"/>
      <c r="CH109" s="185"/>
      <c r="CI109" s="185"/>
      <c r="CJ109" s="185"/>
      <c r="CK109" s="185"/>
      <c r="CL109" s="185"/>
      <c r="CM109" s="185"/>
      <c r="CN109" s="185"/>
      <c r="CO109" s="185"/>
      <c r="CP109" s="185"/>
      <c r="CQ109" s="185"/>
      <c r="CR109" s="185"/>
      <c r="CS109" s="185"/>
      <c r="CT109" s="185"/>
      <c r="CU109" s="185"/>
      <c r="CV109" s="185"/>
      <c r="CW109" s="185"/>
      <c r="CX109" s="185"/>
      <c r="CY109" s="185"/>
      <c r="CZ109" s="185"/>
      <c r="DA109" s="185"/>
      <c r="DB109" s="185"/>
      <c r="DC109" s="185"/>
      <c r="DD109" s="185"/>
      <c r="DE109" s="185"/>
      <c r="DF109" s="185"/>
      <c r="DG109" s="185"/>
      <c r="DH109" s="185"/>
      <c r="DI109" s="185"/>
      <c r="DJ109" s="185"/>
      <c r="DK109" s="185"/>
      <c r="DL109" s="185"/>
      <c r="DM109" s="185"/>
      <c r="DN109" s="185"/>
      <c r="DO109" s="185"/>
      <c r="DP109" s="185"/>
      <c r="DQ109" s="185"/>
      <c r="DR109" s="185"/>
      <c r="DS109" s="185"/>
      <c r="DT109" s="185"/>
      <c r="DU109" s="185"/>
      <c r="DV109" s="185"/>
      <c r="DW109" s="185"/>
      <c r="DX109" s="185"/>
      <c r="DY109" s="185"/>
      <c r="DZ109" s="185"/>
      <c r="EA109" s="185"/>
      <c r="EB109" s="185"/>
      <c r="EC109" s="185"/>
      <c r="ED109" s="185"/>
      <c r="EE109" s="185"/>
      <c r="EF109" s="185"/>
      <c r="EG109" s="185"/>
      <c r="EH109" s="185"/>
      <c r="EI109" s="185"/>
      <c r="EJ109" s="185"/>
    </row>
    <row r="110" spans="26:140"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  <c r="AO110" s="185"/>
      <c r="AP110" s="185"/>
      <c r="AQ110" s="185"/>
      <c r="AR110" s="185"/>
      <c r="AS110" s="185"/>
      <c r="AT110" s="185"/>
      <c r="AU110" s="185"/>
      <c r="AV110" s="185"/>
      <c r="AW110" s="185"/>
      <c r="AX110" s="185"/>
      <c r="AY110" s="185"/>
      <c r="AZ110" s="185"/>
      <c r="BA110" s="185"/>
      <c r="BB110" s="185"/>
      <c r="BC110" s="185"/>
      <c r="BD110" s="185"/>
      <c r="BE110" s="185"/>
      <c r="BF110" s="185"/>
      <c r="BG110" s="185"/>
      <c r="BH110" s="185"/>
      <c r="BI110" s="185"/>
      <c r="BJ110" s="185"/>
      <c r="BK110" s="185"/>
      <c r="BL110" s="185"/>
      <c r="BM110" s="185"/>
      <c r="BN110" s="185"/>
      <c r="BO110" s="185"/>
      <c r="BP110" s="185"/>
      <c r="BQ110" s="185"/>
      <c r="BR110" s="185"/>
      <c r="BS110" s="185"/>
      <c r="BT110" s="185"/>
      <c r="BU110" s="185"/>
      <c r="BV110" s="185"/>
      <c r="BW110" s="185"/>
      <c r="BX110" s="185"/>
      <c r="BY110" s="185"/>
      <c r="BZ110" s="185"/>
      <c r="CA110" s="185"/>
      <c r="CB110" s="185"/>
      <c r="CC110" s="185"/>
      <c r="CD110" s="185"/>
      <c r="CE110" s="185"/>
      <c r="CF110" s="185"/>
      <c r="CG110" s="185"/>
      <c r="CH110" s="185"/>
      <c r="CI110" s="185"/>
      <c r="CJ110" s="185"/>
      <c r="CK110" s="185"/>
      <c r="CL110" s="185"/>
      <c r="CM110" s="185"/>
      <c r="CN110" s="185"/>
      <c r="CO110" s="185"/>
      <c r="CP110" s="185"/>
      <c r="CQ110" s="185"/>
      <c r="CR110" s="185"/>
      <c r="CS110" s="185"/>
      <c r="CT110" s="185"/>
      <c r="CU110" s="185"/>
      <c r="CV110" s="185"/>
      <c r="CW110" s="185"/>
      <c r="CX110" s="185"/>
      <c r="CY110" s="185"/>
      <c r="CZ110" s="185"/>
      <c r="DA110" s="185"/>
      <c r="DB110" s="185"/>
      <c r="DC110" s="185"/>
      <c r="DD110" s="185"/>
      <c r="DE110" s="185"/>
      <c r="DF110" s="185"/>
      <c r="DG110" s="185"/>
      <c r="DH110" s="185"/>
      <c r="DI110" s="185"/>
      <c r="DJ110" s="185"/>
      <c r="DK110" s="185"/>
      <c r="DL110" s="185"/>
      <c r="DM110" s="185"/>
      <c r="DN110" s="185"/>
      <c r="DO110" s="185"/>
      <c r="DP110" s="185"/>
      <c r="DQ110" s="185"/>
      <c r="DR110" s="185"/>
      <c r="DS110" s="185"/>
      <c r="DT110" s="185"/>
      <c r="DU110" s="185"/>
      <c r="DV110" s="185"/>
      <c r="DW110" s="185"/>
      <c r="DX110" s="185"/>
      <c r="DY110" s="185"/>
      <c r="DZ110" s="185"/>
      <c r="EA110" s="185"/>
      <c r="EB110" s="185"/>
      <c r="EC110" s="185"/>
      <c r="ED110" s="185"/>
      <c r="EE110" s="185"/>
      <c r="EF110" s="185"/>
      <c r="EG110" s="185"/>
      <c r="EH110" s="185"/>
      <c r="EI110" s="185"/>
      <c r="EJ110" s="185"/>
    </row>
    <row r="111" spans="26:140"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AM111" s="185"/>
      <c r="AN111" s="185"/>
      <c r="AO111" s="185"/>
      <c r="AP111" s="185"/>
      <c r="AQ111" s="185"/>
      <c r="AR111" s="185"/>
      <c r="AS111" s="185"/>
      <c r="AT111" s="185"/>
      <c r="AU111" s="185"/>
      <c r="AV111" s="185"/>
      <c r="AW111" s="185"/>
      <c r="AX111" s="185"/>
      <c r="AY111" s="185"/>
      <c r="AZ111" s="185"/>
      <c r="BA111" s="185"/>
      <c r="BB111" s="185"/>
      <c r="BC111" s="185"/>
      <c r="BD111" s="185"/>
      <c r="BE111" s="185"/>
      <c r="BF111" s="185"/>
      <c r="BG111" s="185"/>
      <c r="BH111" s="185"/>
      <c r="BI111" s="185"/>
      <c r="BJ111" s="185"/>
      <c r="BK111" s="185"/>
      <c r="BL111" s="185"/>
      <c r="BM111" s="185"/>
      <c r="BN111" s="185"/>
      <c r="BO111" s="185"/>
      <c r="BP111" s="185"/>
      <c r="BQ111" s="185"/>
      <c r="BR111" s="185"/>
      <c r="BS111" s="185"/>
      <c r="BT111" s="185"/>
      <c r="BU111" s="185"/>
      <c r="BV111" s="185"/>
      <c r="BW111" s="185"/>
      <c r="BX111" s="185"/>
      <c r="BY111" s="185"/>
      <c r="BZ111" s="185"/>
      <c r="CA111" s="185"/>
      <c r="CB111" s="185"/>
      <c r="CC111" s="185"/>
      <c r="CD111" s="185"/>
      <c r="CE111" s="185"/>
      <c r="CF111" s="185"/>
      <c r="CG111" s="185"/>
      <c r="CH111" s="185"/>
      <c r="CI111" s="185"/>
      <c r="CJ111" s="185"/>
      <c r="CK111" s="185"/>
      <c r="CL111" s="185"/>
      <c r="CM111" s="185"/>
      <c r="CN111" s="185"/>
      <c r="CO111" s="185"/>
      <c r="CP111" s="185"/>
      <c r="CQ111" s="185"/>
      <c r="CR111" s="185"/>
      <c r="CS111" s="185"/>
      <c r="CT111" s="185"/>
      <c r="CU111" s="185"/>
      <c r="CV111" s="185"/>
      <c r="CW111" s="185"/>
      <c r="CX111" s="185"/>
      <c r="CY111" s="185"/>
      <c r="CZ111" s="185"/>
      <c r="DA111" s="185"/>
      <c r="DB111" s="185"/>
      <c r="DC111" s="185"/>
      <c r="DD111" s="185"/>
      <c r="DE111" s="185"/>
      <c r="DF111" s="185"/>
      <c r="DG111" s="185"/>
      <c r="DH111" s="185"/>
      <c r="DI111" s="185"/>
      <c r="DJ111" s="185"/>
      <c r="DK111" s="185"/>
      <c r="DL111" s="185"/>
      <c r="DM111" s="185"/>
      <c r="DN111" s="185"/>
      <c r="DO111" s="185"/>
      <c r="DP111" s="185"/>
      <c r="DQ111" s="185"/>
      <c r="DR111" s="185"/>
      <c r="DS111" s="185"/>
      <c r="DT111" s="185"/>
      <c r="DU111" s="185"/>
      <c r="DV111" s="185"/>
      <c r="DW111" s="185"/>
      <c r="DX111" s="185"/>
      <c r="DY111" s="185"/>
      <c r="DZ111" s="185"/>
      <c r="EA111" s="185"/>
      <c r="EB111" s="185"/>
      <c r="EC111" s="185"/>
      <c r="ED111" s="185"/>
      <c r="EE111" s="185"/>
      <c r="EF111" s="185"/>
      <c r="EG111" s="185"/>
      <c r="EH111" s="185"/>
      <c r="EI111" s="185"/>
      <c r="EJ111" s="185"/>
    </row>
    <row r="112" spans="26:140">
      <c r="Z112" s="185"/>
      <c r="AA112" s="185"/>
      <c r="AB112" s="185"/>
      <c r="AC112" s="185"/>
      <c r="AD112" s="185"/>
      <c r="AE112" s="185"/>
      <c r="AF112" s="185"/>
      <c r="AG112" s="185"/>
      <c r="AH112" s="185"/>
      <c r="AI112" s="185"/>
      <c r="AJ112" s="185"/>
      <c r="AK112" s="185"/>
      <c r="AL112" s="185"/>
      <c r="AM112" s="185"/>
      <c r="AN112" s="185"/>
      <c r="AO112" s="185"/>
      <c r="AP112" s="185"/>
      <c r="AQ112" s="185"/>
      <c r="AR112" s="185"/>
      <c r="AS112" s="185"/>
      <c r="AT112" s="185"/>
      <c r="AU112" s="185"/>
      <c r="AV112" s="185"/>
      <c r="AW112" s="185"/>
      <c r="AX112" s="185"/>
      <c r="AY112" s="185"/>
      <c r="AZ112" s="185"/>
      <c r="BA112" s="185"/>
      <c r="BB112" s="185"/>
      <c r="BC112" s="185"/>
      <c r="BD112" s="185"/>
      <c r="BE112" s="185"/>
      <c r="BF112" s="185"/>
      <c r="BG112" s="185"/>
      <c r="BH112" s="185"/>
      <c r="BI112" s="185"/>
      <c r="BJ112" s="185"/>
      <c r="BK112" s="185"/>
      <c r="BL112" s="185"/>
      <c r="BM112" s="185"/>
      <c r="BN112" s="185"/>
      <c r="BO112" s="185"/>
      <c r="BP112" s="185"/>
      <c r="BQ112" s="185"/>
      <c r="BR112" s="185"/>
      <c r="BS112" s="185"/>
      <c r="BT112" s="185"/>
      <c r="BU112" s="185"/>
      <c r="BV112" s="185"/>
      <c r="BW112" s="185"/>
      <c r="BX112" s="185"/>
      <c r="BY112" s="185"/>
      <c r="BZ112" s="185"/>
      <c r="CA112" s="185"/>
      <c r="CB112" s="185"/>
      <c r="CC112" s="185"/>
      <c r="CD112" s="185"/>
      <c r="CE112" s="185"/>
      <c r="CF112" s="185"/>
      <c r="CG112" s="185"/>
      <c r="CH112" s="185"/>
      <c r="CI112" s="185"/>
      <c r="CJ112" s="185"/>
      <c r="CK112" s="185"/>
      <c r="CL112" s="185"/>
      <c r="CM112" s="185"/>
      <c r="CN112" s="185"/>
      <c r="CO112" s="185"/>
      <c r="CP112" s="185"/>
      <c r="CQ112" s="185"/>
      <c r="CR112" s="185"/>
      <c r="CS112" s="185"/>
      <c r="CT112" s="185"/>
      <c r="CU112" s="185"/>
      <c r="CV112" s="185"/>
      <c r="CW112" s="185"/>
      <c r="CX112" s="185"/>
      <c r="CY112" s="185"/>
      <c r="CZ112" s="185"/>
      <c r="DA112" s="185"/>
      <c r="DB112" s="185"/>
      <c r="DC112" s="185"/>
      <c r="DD112" s="185"/>
      <c r="DE112" s="185"/>
      <c r="DF112" s="185"/>
      <c r="DG112" s="185"/>
      <c r="DH112" s="185"/>
      <c r="DI112" s="185"/>
      <c r="DJ112" s="185"/>
      <c r="DK112" s="185"/>
      <c r="DL112" s="185"/>
      <c r="DM112" s="185"/>
      <c r="DN112" s="185"/>
      <c r="DO112" s="185"/>
      <c r="DP112" s="185"/>
      <c r="DQ112" s="185"/>
      <c r="DR112" s="185"/>
      <c r="DS112" s="185"/>
      <c r="DT112" s="185"/>
      <c r="DU112" s="185"/>
      <c r="DV112" s="185"/>
      <c r="DW112" s="185"/>
      <c r="DX112" s="185"/>
      <c r="DY112" s="185"/>
      <c r="DZ112" s="185"/>
      <c r="EA112" s="185"/>
      <c r="EB112" s="185"/>
      <c r="EC112" s="185"/>
      <c r="ED112" s="185"/>
      <c r="EE112" s="185"/>
      <c r="EF112" s="185"/>
      <c r="EG112" s="185"/>
      <c r="EH112" s="185"/>
      <c r="EI112" s="185"/>
      <c r="EJ112" s="185"/>
    </row>
    <row r="113" spans="26:140">
      <c r="Z113" s="185"/>
      <c r="AA113" s="185"/>
      <c r="AB113" s="185"/>
      <c r="AC113" s="185"/>
      <c r="AD113" s="185"/>
      <c r="AE113" s="185"/>
      <c r="AF113" s="185"/>
      <c r="AG113" s="185"/>
      <c r="AH113" s="185"/>
      <c r="AI113" s="185"/>
      <c r="AJ113" s="185"/>
      <c r="AK113" s="185"/>
      <c r="AL113" s="185"/>
      <c r="AM113" s="185"/>
      <c r="AN113" s="185"/>
      <c r="AO113" s="185"/>
      <c r="AP113" s="185"/>
      <c r="AQ113" s="185"/>
      <c r="AR113" s="185"/>
      <c r="AS113" s="185"/>
      <c r="AT113" s="185"/>
      <c r="AU113" s="185"/>
      <c r="AV113" s="185"/>
      <c r="AW113" s="185"/>
      <c r="AX113" s="185"/>
      <c r="AY113" s="185"/>
      <c r="AZ113" s="185"/>
      <c r="BA113" s="185"/>
      <c r="BB113" s="185"/>
      <c r="BC113" s="185"/>
      <c r="BD113" s="185"/>
      <c r="BE113" s="185"/>
      <c r="BF113" s="185"/>
      <c r="BG113" s="185"/>
      <c r="BH113" s="185"/>
      <c r="BI113" s="185"/>
      <c r="BJ113" s="185"/>
      <c r="BK113" s="185"/>
      <c r="BL113" s="185"/>
      <c r="BM113" s="185"/>
      <c r="BN113" s="185"/>
      <c r="BO113" s="185"/>
      <c r="BP113" s="185"/>
      <c r="BQ113" s="185"/>
      <c r="BR113" s="185"/>
      <c r="BS113" s="185"/>
      <c r="BT113" s="185"/>
      <c r="BU113" s="185"/>
      <c r="BV113" s="185"/>
      <c r="BW113" s="185"/>
      <c r="BX113" s="185"/>
      <c r="BY113" s="185"/>
      <c r="BZ113" s="185"/>
      <c r="CA113" s="185"/>
      <c r="CB113" s="185"/>
      <c r="CC113" s="185"/>
      <c r="CD113" s="185"/>
      <c r="CE113" s="185"/>
      <c r="CF113" s="185"/>
      <c r="CG113" s="185"/>
      <c r="CH113" s="185"/>
      <c r="CI113" s="185"/>
      <c r="CJ113" s="185"/>
      <c r="CK113" s="185"/>
      <c r="CL113" s="185"/>
      <c r="CM113" s="185"/>
      <c r="CN113" s="185"/>
      <c r="CO113" s="185"/>
      <c r="CP113" s="185"/>
      <c r="CQ113" s="185"/>
      <c r="CR113" s="185"/>
      <c r="CS113" s="185"/>
      <c r="CT113" s="185"/>
      <c r="CU113" s="185"/>
      <c r="CV113" s="185"/>
      <c r="CW113" s="185"/>
      <c r="CX113" s="185"/>
      <c r="CY113" s="185"/>
      <c r="CZ113" s="185"/>
      <c r="DA113" s="185"/>
      <c r="DB113" s="185"/>
      <c r="DC113" s="185"/>
      <c r="DD113" s="185"/>
      <c r="DE113" s="185"/>
      <c r="DF113" s="185"/>
      <c r="DG113" s="185"/>
      <c r="DH113" s="185"/>
      <c r="DI113" s="185"/>
      <c r="DJ113" s="185"/>
      <c r="DK113" s="185"/>
      <c r="DL113" s="185"/>
      <c r="DM113" s="185"/>
      <c r="DN113" s="185"/>
      <c r="DO113" s="185"/>
      <c r="DP113" s="185"/>
      <c r="DQ113" s="185"/>
      <c r="DR113" s="185"/>
      <c r="DS113" s="185"/>
      <c r="DT113" s="185"/>
      <c r="DU113" s="185"/>
      <c r="DV113" s="185"/>
      <c r="DW113" s="185"/>
      <c r="DX113" s="185"/>
      <c r="DY113" s="185"/>
      <c r="DZ113" s="185"/>
      <c r="EA113" s="185"/>
      <c r="EB113" s="185"/>
      <c r="EC113" s="185"/>
      <c r="ED113" s="185"/>
      <c r="EE113" s="185"/>
      <c r="EF113" s="185"/>
      <c r="EG113" s="185"/>
      <c r="EH113" s="185"/>
      <c r="EI113" s="185"/>
      <c r="EJ113" s="185"/>
    </row>
    <row r="114" spans="26:140"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5"/>
      <c r="AS114" s="185"/>
      <c r="AT114" s="185"/>
      <c r="AU114" s="185"/>
      <c r="AV114" s="185"/>
      <c r="AW114" s="185"/>
      <c r="AX114" s="185"/>
      <c r="AY114" s="185"/>
      <c r="AZ114" s="185"/>
      <c r="BA114" s="185"/>
      <c r="BB114" s="185"/>
      <c r="BC114" s="185"/>
      <c r="BD114" s="185"/>
      <c r="BE114" s="185"/>
      <c r="BF114" s="185"/>
      <c r="BG114" s="185"/>
      <c r="BH114" s="185"/>
      <c r="BI114" s="185"/>
      <c r="BJ114" s="185"/>
      <c r="BK114" s="185"/>
      <c r="BL114" s="185"/>
      <c r="BM114" s="185"/>
      <c r="BN114" s="185"/>
      <c r="BO114" s="185"/>
      <c r="BP114" s="185"/>
      <c r="BQ114" s="185"/>
      <c r="BR114" s="185"/>
      <c r="BS114" s="185"/>
      <c r="BT114" s="185"/>
      <c r="BU114" s="185"/>
      <c r="BV114" s="185"/>
      <c r="BW114" s="185"/>
      <c r="BX114" s="185"/>
      <c r="BY114" s="185"/>
      <c r="BZ114" s="185"/>
      <c r="CA114" s="185"/>
      <c r="CB114" s="185"/>
      <c r="CC114" s="185"/>
      <c r="CD114" s="185"/>
      <c r="CE114" s="185"/>
      <c r="CF114" s="185"/>
      <c r="CG114" s="185"/>
      <c r="CH114" s="185"/>
      <c r="CI114" s="185"/>
      <c r="CJ114" s="185"/>
      <c r="CK114" s="185"/>
      <c r="CL114" s="185"/>
      <c r="CM114" s="185"/>
      <c r="CN114" s="185"/>
      <c r="CO114" s="185"/>
      <c r="CP114" s="185"/>
      <c r="CQ114" s="185"/>
      <c r="CR114" s="185"/>
      <c r="CS114" s="185"/>
      <c r="CT114" s="185"/>
      <c r="CU114" s="185"/>
      <c r="CV114" s="185"/>
      <c r="CW114" s="185"/>
      <c r="CX114" s="185"/>
      <c r="CY114" s="185"/>
      <c r="CZ114" s="185"/>
      <c r="DA114" s="185"/>
      <c r="DB114" s="185"/>
      <c r="DC114" s="185"/>
      <c r="DD114" s="185"/>
      <c r="DE114" s="185"/>
      <c r="DF114" s="185"/>
      <c r="DG114" s="185"/>
      <c r="DH114" s="185"/>
      <c r="DI114" s="185"/>
      <c r="DJ114" s="185"/>
      <c r="DK114" s="185"/>
      <c r="DL114" s="185"/>
      <c r="DM114" s="185"/>
      <c r="DN114" s="185"/>
      <c r="DO114" s="185"/>
      <c r="DP114" s="185"/>
      <c r="DQ114" s="185"/>
      <c r="DR114" s="185"/>
      <c r="DS114" s="185"/>
      <c r="DT114" s="185"/>
      <c r="DU114" s="185"/>
      <c r="DV114" s="185"/>
      <c r="DW114" s="185"/>
      <c r="DX114" s="185"/>
      <c r="DY114" s="185"/>
      <c r="DZ114" s="185"/>
      <c r="EA114" s="185"/>
      <c r="EB114" s="185"/>
      <c r="EC114" s="185"/>
      <c r="ED114" s="185"/>
      <c r="EE114" s="185"/>
      <c r="EF114" s="185"/>
      <c r="EG114" s="185"/>
      <c r="EH114" s="185"/>
      <c r="EI114" s="185"/>
      <c r="EJ114" s="185"/>
    </row>
    <row r="115" spans="26:140"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5"/>
      <c r="AS115" s="185"/>
      <c r="AT115" s="185"/>
      <c r="AU115" s="185"/>
      <c r="AV115" s="185"/>
      <c r="AW115" s="185"/>
      <c r="AX115" s="185"/>
      <c r="AY115" s="185"/>
      <c r="AZ115" s="185"/>
      <c r="BA115" s="185"/>
      <c r="BB115" s="185"/>
      <c r="BC115" s="185"/>
      <c r="BD115" s="185"/>
      <c r="BE115" s="185"/>
      <c r="BF115" s="185"/>
      <c r="BG115" s="185"/>
      <c r="BH115" s="185"/>
      <c r="BI115" s="185"/>
      <c r="BJ115" s="185"/>
      <c r="BK115" s="185"/>
      <c r="BL115" s="185"/>
      <c r="BM115" s="185"/>
      <c r="BN115" s="185"/>
      <c r="BO115" s="185"/>
      <c r="BP115" s="185"/>
      <c r="BQ115" s="185"/>
      <c r="BR115" s="185"/>
      <c r="BS115" s="185"/>
      <c r="BT115" s="185"/>
      <c r="BU115" s="185"/>
      <c r="BV115" s="185"/>
      <c r="BW115" s="185"/>
      <c r="BX115" s="185"/>
      <c r="BY115" s="185"/>
      <c r="BZ115" s="185"/>
      <c r="CA115" s="185"/>
      <c r="CB115" s="185"/>
      <c r="CC115" s="185"/>
      <c r="CD115" s="185"/>
      <c r="CE115" s="185"/>
      <c r="CF115" s="185"/>
      <c r="CG115" s="185"/>
      <c r="CH115" s="185"/>
      <c r="CI115" s="185"/>
      <c r="CJ115" s="185"/>
      <c r="CK115" s="185"/>
      <c r="CL115" s="185"/>
      <c r="CM115" s="185"/>
      <c r="CN115" s="185"/>
      <c r="CO115" s="185"/>
      <c r="CP115" s="185"/>
      <c r="CQ115" s="185"/>
      <c r="CR115" s="185"/>
      <c r="CS115" s="185"/>
      <c r="CT115" s="185"/>
      <c r="CU115" s="185"/>
      <c r="CV115" s="185"/>
      <c r="CW115" s="185"/>
      <c r="CX115" s="185"/>
      <c r="CY115" s="185"/>
      <c r="CZ115" s="185"/>
      <c r="DA115" s="185"/>
      <c r="DB115" s="185"/>
      <c r="DC115" s="185"/>
      <c r="DD115" s="185"/>
      <c r="DE115" s="185"/>
      <c r="DF115" s="185"/>
      <c r="DG115" s="185"/>
      <c r="DH115" s="185"/>
      <c r="DI115" s="185"/>
      <c r="DJ115" s="185"/>
      <c r="DK115" s="185"/>
      <c r="DL115" s="185"/>
      <c r="DM115" s="185"/>
      <c r="DN115" s="185"/>
      <c r="DO115" s="185"/>
      <c r="DP115" s="185"/>
      <c r="DQ115" s="185"/>
      <c r="DR115" s="185"/>
      <c r="DS115" s="185"/>
      <c r="DT115" s="185"/>
      <c r="DU115" s="185"/>
      <c r="DV115" s="185"/>
      <c r="DW115" s="185"/>
      <c r="DX115" s="185"/>
      <c r="DY115" s="185"/>
      <c r="DZ115" s="185"/>
      <c r="EA115" s="185"/>
      <c r="EB115" s="185"/>
      <c r="EC115" s="185"/>
      <c r="ED115" s="185"/>
      <c r="EE115" s="185"/>
      <c r="EF115" s="185"/>
      <c r="EG115" s="185"/>
      <c r="EH115" s="185"/>
      <c r="EI115" s="185"/>
      <c r="EJ115" s="185"/>
    </row>
    <row r="116" spans="26:140">
      <c r="Z116" s="185"/>
      <c r="AA116" s="185"/>
      <c r="AB116" s="185"/>
      <c r="AC116" s="185"/>
      <c r="AD116" s="185"/>
      <c r="AE116" s="185"/>
      <c r="AF116" s="185"/>
      <c r="AG116" s="185"/>
      <c r="AH116" s="185"/>
      <c r="AI116" s="185"/>
      <c r="AJ116" s="185"/>
      <c r="AK116" s="185"/>
      <c r="AL116" s="185"/>
      <c r="AM116" s="185"/>
      <c r="AN116" s="185"/>
      <c r="AO116" s="185"/>
      <c r="AP116" s="185"/>
      <c r="AQ116" s="185"/>
      <c r="AR116" s="185"/>
      <c r="AS116" s="185"/>
      <c r="AT116" s="185"/>
      <c r="AU116" s="185"/>
      <c r="AV116" s="185"/>
      <c r="AW116" s="185"/>
      <c r="AX116" s="185"/>
      <c r="AY116" s="185"/>
      <c r="AZ116" s="185"/>
      <c r="BA116" s="185"/>
      <c r="BB116" s="185"/>
      <c r="BC116" s="185"/>
      <c r="BD116" s="185"/>
      <c r="BE116" s="185"/>
      <c r="BF116" s="185"/>
      <c r="BG116" s="185"/>
      <c r="BH116" s="185"/>
      <c r="BI116" s="185"/>
      <c r="BJ116" s="185"/>
      <c r="BK116" s="185"/>
      <c r="BL116" s="185"/>
      <c r="BM116" s="185"/>
      <c r="BN116" s="185"/>
      <c r="BO116" s="185"/>
      <c r="BP116" s="185"/>
      <c r="BQ116" s="185"/>
      <c r="BR116" s="185"/>
      <c r="BS116" s="185"/>
      <c r="BT116" s="185"/>
      <c r="BU116" s="185"/>
      <c r="BV116" s="185"/>
      <c r="BW116" s="185"/>
      <c r="BX116" s="185"/>
      <c r="BY116" s="185"/>
      <c r="BZ116" s="185"/>
      <c r="CA116" s="185"/>
      <c r="CB116" s="185"/>
      <c r="CC116" s="185"/>
      <c r="CD116" s="185"/>
      <c r="CE116" s="185"/>
      <c r="CF116" s="185"/>
      <c r="CG116" s="185"/>
      <c r="CH116" s="185"/>
      <c r="CI116" s="185"/>
      <c r="CJ116" s="185"/>
      <c r="CK116" s="185"/>
      <c r="CL116" s="185"/>
      <c r="CM116" s="185"/>
      <c r="CN116" s="185"/>
      <c r="CO116" s="185"/>
      <c r="CP116" s="185"/>
      <c r="CQ116" s="185"/>
      <c r="CR116" s="185"/>
      <c r="CS116" s="185"/>
      <c r="CT116" s="185"/>
      <c r="CU116" s="185"/>
      <c r="CV116" s="185"/>
      <c r="CW116" s="185"/>
      <c r="CX116" s="185"/>
      <c r="CY116" s="185"/>
      <c r="CZ116" s="185"/>
      <c r="DA116" s="185"/>
      <c r="DB116" s="185"/>
      <c r="DC116" s="185"/>
      <c r="DD116" s="185"/>
      <c r="DE116" s="185"/>
      <c r="DF116" s="185"/>
      <c r="DG116" s="185"/>
      <c r="DH116" s="185"/>
      <c r="DI116" s="185"/>
      <c r="DJ116" s="185"/>
      <c r="DK116" s="185"/>
      <c r="DL116" s="185"/>
      <c r="DM116" s="185"/>
      <c r="DN116" s="185"/>
      <c r="DO116" s="185"/>
      <c r="DP116" s="185"/>
      <c r="DQ116" s="185"/>
      <c r="DR116" s="185"/>
      <c r="DS116" s="185"/>
      <c r="DT116" s="185"/>
      <c r="DU116" s="185"/>
      <c r="DV116" s="185"/>
      <c r="DW116" s="185"/>
      <c r="DX116" s="185"/>
      <c r="DY116" s="185"/>
      <c r="DZ116" s="185"/>
      <c r="EA116" s="185"/>
      <c r="EB116" s="185"/>
      <c r="EC116" s="185"/>
      <c r="ED116" s="185"/>
      <c r="EE116" s="185"/>
      <c r="EF116" s="185"/>
      <c r="EG116" s="185"/>
      <c r="EH116" s="185"/>
      <c r="EI116" s="185"/>
      <c r="EJ116" s="185"/>
    </row>
    <row r="117" spans="26:140">
      <c r="Z117" s="185"/>
      <c r="AA117" s="185"/>
      <c r="AB117" s="185"/>
      <c r="AC117" s="185"/>
      <c r="AD117" s="185"/>
      <c r="AE117" s="185"/>
      <c r="AF117" s="185"/>
      <c r="AG117" s="185"/>
      <c r="AH117" s="185"/>
      <c r="AI117" s="185"/>
      <c r="AJ117" s="185"/>
      <c r="AK117" s="185"/>
      <c r="AL117" s="185"/>
      <c r="AM117" s="185"/>
      <c r="AN117" s="185"/>
      <c r="AO117" s="185"/>
      <c r="AP117" s="185"/>
      <c r="AQ117" s="185"/>
      <c r="AR117" s="185"/>
      <c r="AS117" s="185"/>
      <c r="AT117" s="185"/>
      <c r="AU117" s="185"/>
      <c r="AV117" s="185"/>
      <c r="AW117" s="185"/>
      <c r="AX117" s="185"/>
      <c r="AY117" s="185"/>
      <c r="AZ117" s="185"/>
      <c r="BA117" s="185"/>
      <c r="BB117" s="185"/>
      <c r="BC117" s="185"/>
      <c r="BD117" s="185"/>
      <c r="BE117" s="185"/>
      <c r="BF117" s="185"/>
      <c r="BG117" s="185"/>
      <c r="BH117" s="185"/>
      <c r="BI117" s="185"/>
      <c r="BJ117" s="185"/>
      <c r="BK117" s="185"/>
      <c r="BL117" s="185"/>
      <c r="BM117" s="185"/>
      <c r="BN117" s="185"/>
      <c r="BO117" s="185"/>
      <c r="BP117" s="185"/>
      <c r="BQ117" s="185"/>
      <c r="BR117" s="185"/>
      <c r="BS117" s="185"/>
      <c r="BT117" s="185"/>
      <c r="BU117" s="185"/>
      <c r="BV117" s="185"/>
      <c r="BW117" s="185"/>
      <c r="BX117" s="185"/>
      <c r="BY117" s="185"/>
      <c r="BZ117" s="185"/>
      <c r="CA117" s="185"/>
      <c r="CB117" s="185"/>
      <c r="CC117" s="185"/>
      <c r="CD117" s="185"/>
      <c r="CE117" s="185"/>
      <c r="CF117" s="185"/>
      <c r="CG117" s="185"/>
      <c r="CH117" s="185"/>
      <c r="CI117" s="185"/>
      <c r="CJ117" s="185"/>
      <c r="CK117" s="185"/>
      <c r="CL117" s="185"/>
      <c r="CM117" s="185"/>
      <c r="CN117" s="185"/>
      <c r="CO117" s="185"/>
      <c r="CP117" s="185"/>
      <c r="CQ117" s="185"/>
      <c r="CR117" s="185"/>
      <c r="CS117" s="185"/>
      <c r="CT117" s="185"/>
      <c r="CU117" s="185"/>
      <c r="CV117" s="185"/>
      <c r="CW117" s="185"/>
      <c r="CX117" s="185"/>
      <c r="CY117" s="185"/>
      <c r="CZ117" s="185"/>
      <c r="DA117" s="185"/>
      <c r="DB117" s="185"/>
      <c r="DC117" s="185"/>
      <c r="DD117" s="185"/>
      <c r="DE117" s="185"/>
      <c r="DF117" s="185"/>
      <c r="DG117" s="185"/>
      <c r="DH117" s="185"/>
      <c r="DI117" s="185"/>
      <c r="DJ117" s="185"/>
      <c r="DK117" s="185"/>
      <c r="DL117" s="185"/>
      <c r="DM117" s="185"/>
      <c r="DN117" s="185"/>
      <c r="DO117" s="185"/>
      <c r="DP117" s="185"/>
      <c r="DQ117" s="185"/>
      <c r="DR117" s="185"/>
      <c r="DS117" s="185"/>
      <c r="DT117" s="185"/>
      <c r="DU117" s="185"/>
      <c r="DV117" s="185"/>
      <c r="DW117" s="185"/>
      <c r="DX117" s="185"/>
      <c r="DY117" s="185"/>
      <c r="DZ117" s="185"/>
      <c r="EA117" s="185"/>
      <c r="EB117" s="185"/>
      <c r="EC117" s="185"/>
      <c r="ED117" s="185"/>
      <c r="EE117" s="185"/>
      <c r="EF117" s="185"/>
      <c r="EG117" s="185"/>
      <c r="EH117" s="185"/>
      <c r="EI117" s="185"/>
      <c r="EJ117" s="185"/>
    </row>
    <row r="118" spans="26:140">
      <c r="Z118" s="185"/>
      <c r="AA118" s="185"/>
      <c r="AB118" s="185"/>
      <c r="AC118" s="185"/>
      <c r="AD118" s="185"/>
      <c r="AE118" s="185"/>
      <c r="AF118" s="185"/>
      <c r="AG118" s="185"/>
      <c r="AH118" s="185"/>
      <c r="AI118" s="185"/>
      <c r="AJ118" s="185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  <c r="AX118" s="185"/>
      <c r="AY118" s="185"/>
      <c r="AZ118" s="185"/>
      <c r="BA118" s="185"/>
      <c r="BB118" s="185"/>
      <c r="BC118" s="185"/>
      <c r="BD118" s="185"/>
      <c r="BE118" s="185"/>
      <c r="BF118" s="185"/>
      <c r="BG118" s="185"/>
      <c r="BH118" s="185"/>
      <c r="BI118" s="185"/>
      <c r="BJ118" s="185"/>
      <c r="BK118" s="185"/>
      <c r="BL118" s="185"/>
      <c r="BM118" s="185"/>
      <c r="BN118" s="185"/>
      <c r="BO118" s="185"/>
      <c r="BP118" s="185"/>
      <c r="BQ118" s="185"/>
      <c r="BR118" s="185"/>
      <c r="BS118" s="185"/>
      <c r="BT118" s="185"/>
      <c r="BU118" s="185"/>
      <c r="BV118" s="185"/>
      <c r="BW118" s="185"/>
      <c r="BX118" s="185"/>
      <c r="BY118" s="185"/>
      <c r="BZ118" s="185"/>
      <c r="CA118" s="185"/>
      <c r="CB118" s="185"/>
      <c r="CC118" s="185"/>
      <c r="CD118" s="185"/>
      <c r="CE118" s="185"/>
      <c r="CF118" s="185"/>
      <c r="CG118" s="185"/>
      <c r="CH118" s="185"/>
      <c r="CI118" s="185"/>
      <c r="CJ118" s="185"/>
      <c r="CK118" s="185"/>
      <c r="CL118" s="185"/>
      <c r="CM118" s="185"/>
      <c r="CN118" s="185"/>
      <c r="CO118" s="185"/>
      <c r="CP118" s="185"/>
      <c r="CQ118" s="185"/>
      <c r="CR118" s="185"/>
      <c r="CS118" s="185"/>
      <c r="CT118" s="185"/>
      <c r="CU118" s="185"/>
      <c r="CV118" s="185"/>
      <c r="CW118" s="185"/>
      <c r="CX118" s="185"/>
      <c r="CY118" s="185"/>
      <c r="CZ118" s="185"/>
      <c r="DA118" s="185"/>
      <c r="DB118" s="185"/>
      <c r="DC118" s="185"/>
      <c r="DD118" s="185"/>
      <c r="DE118" s="185"/>
      <c r="DF118" s="185"/>
      <c r="DG118" s="185"/>
      <c r="DH118" s="185"/>
      <c r="DI118" s="185"/>
      <c r="DJ118" s="185"/>
      <c r="DK118" s="185"/>
      <c r="DL118" s="185"/>
      <c r="DM118" s="185"/>
      <c r="DN118" s="185"/>
      <c r="DO118" s="185"/>
      <c r="DP118" s="185"/>
      <c r="DQ118" s="185"/>
      <c r="DR118" s="185"/>
      <c r="DS118" s="185"/>
      <c r="DT118" s="185"/>
      <c r="DU118" s="185"/>
      <c r="DV118" s="185"/>
      <c r="DW118" s="185"/>
      <c r="DX118" s="185"/>
      <c r="DY118" s="185"/>
      <c r="DZ118" s="185"/>
      <c r="EA118" s="185"/>
      <c r="EB118" s="185"/>
      <c r="EC118" s="185"/>
      <c r="ED118" s="185"/>
      <c r="EE118" s="185"/>
      <c r="EF118" s="185"/>
      <c r="EG118" s="185"/>
      <c r="EH118" s="185"/>
      <c r="EI118" s="185"/>
      <c r="EJ118" s="185"/>
    </row>
    <row r="119" spans="26:140"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  <c r="CY119" s="185"/>
      <c r="CZ119" s="185"/>
      <c r="DA119" s="185"/>
      <c r="DB119" s="185"/>
      <c r="DC119" s="185"/>
      <c r="DD119" s="185"/>
      <c r="DE119" s="185"/>
      <c r="DF119" s="185"/>
      <c r="DG119" s="185"/>
      <c r="DH119" s="185"/>
      <c r="DI119" s="185"/>
      <c r="DJ119" s="185"/>
      <c r="DK119" s="185"/>
      <c r="DL119" s="185"/>
      <c r="DM119" s="185"/>
      <c r="DN119" s="185"/>
      <c r="DO119" s="185"/>
      <c r="DP119" s="185"/>
      <c r="DQ119" s="185"/>
      <c r="DR119" s="185"/>
      <c r="DS119" s="185"/>
      <c r="DT119" s="185"/>
      <c r="DU119" s="185"/>
      <c r="DV119" s="185"/>
      <c r="DW119" s="185"/>
      <c r="DX119" s="185"/>
      <c r="DY119" s="185"/>
      <c r="DZ119" s="185"/>
      <c r="EA119" s="185"/>
      <c r="EB119" s="185"/>
      <c r="EC119" s="185"/>
      <c r="ED119" s="185"/>
      <c r="EE119" s="185"/>
      <c r="EF119" s="185"/>
      <c r="EG119" s="185"/>
      <c r="EH119" s="185"/>
      <c r="EI119" s="185"/>
      <c r="EJ119" s="185"/>
    </row>
    <row r="120" spans="26:140"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  <c r="AX120" s="185"/>
      <c r="AY120" s="185"/>
      <c r="AZ120" s="185"/>
      <c r="BA120" s="185"/>
      <c r="BB120" s="185"/>
      <c r="BC120" s="185"/>
      <c r="BD120" s="185"/>
      <c r="BE120" s="185"/>
      <c r="BF120" s="185"/>
      <c r="BG120" s="185"/>
      <c r="BH120" s="185"/>
      <c r="BI120" s="185"/>
      <c r="BJ120" s="185"/>
      <c r="BK120" s="185"/>
      <c r="BL120" s="185"/>
      <c r="BM120" s="185"/>
      <c r="BN120" s="185"/>
      <c r="BO120" s="185"/>
      <c r="BP120" s="185"/>
      <c r="BQ120" s="185"/>
      <c r="BR120" s="185"/>
      <c r="BS120" s="185"/>
      <c r="BT120" s="185"/>
      <c r="BU120" s="185"/>
      <c r="BV120" s="185"/>
      <c r="BW120" s="185"/>
      <c r="BX120" s="185"/>
      <c r="BY120" s="185"/>
      <c r="BZ120" s="185"/>
      <c r="CA120" s="185"/>
      <c r="CB120" s="185"/>
      <c r="CC120" s="185"/>
      <c r="CD120" s="185"/>
      <c r="CE120" s="185"/>
      <c r="CF120" s="185"/>
      <c r="CG120" s="185"/>
      <c r="CH120" s="185"/>
      <c r="CI120" s="185"/>
      <c r="CJ120" s="185"/>
      <c r="CK120" s="185"/>
      <c r="CL120" s="185"/>
      <c r="CM120" s="185"/>
      <c r="CN120" s="185"/>
      <c r="CO120" s="185"/>
      <c r="CP120" s="185"/>
      <c r="CQ120" s="185"/>
      <c r="CR120" s="185"/>
      <c r="CS120" s="185"/>
      <c r="CT120" s="185"/>
      <c r="CU120" s="185"/>
      <c r="CV120" s="185"/>
      <c r="CW120" s="185"/>
      <c r="CX120" s="185"/>
      <c r="CY120" s="185"/>
      <c r="CZ120" s="185"/>
      <c r="DA120" s="185"/>
      <c r="DB120" s="185"/>
      <c r="DC120" s="185"/>
      <c r="DD120" s="185"/>
      <c r="DE120" s="185"/>
      <c r="DF120" s="185"/>
      <c r="DG120" s="185"/>
      <c r="DH120" s="185"/>
      <c r="DI120" s="185"/>
      <c r="DJ120" s="185"/>
      <c r="DK120" s="185"/>
      <c r="DL120" s="185"/>
      <c r="DM120" s="185"/>
      <c r="DN120" s="185"/>
      <c r="DO120" s="185"/>
      <c r="DP120" s="185"/>
      <c r="DQ120" s="185"/>
      <c r="DR120" s="185"/>
      <c r="DS120" s="185"/>
      <c r="DT120" s="185"/>
      <c r="DU120" s="185"/>
      <c r="DV120" s="185"/>
      <c r="DW120" s="185"/>
      <c r="DX120" s="185"/>
      <c r="DY120" s="185"/>
      <c r="DZ120" s="185"/>
      <c r="EA120" s="185"/>
      <c r="EB120" s="185"/>
      <c r="EC120" s="185"/>
      <c r="ED120" s="185"/>
      <c r="EE120" s="185"/>
      <c r="EF120" s="185"/>
      <c r="EG120" s="185"/>
      <c r="EH120" s="185"/>
      <c r="EI120" s="185"/>
      <c r="EJ120" s="185"/>
    </row>
    <row r="121" spans="26:140"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  <c r="AZ121" s="185"/>
      <c r="BA121" s="185"/>
      <c r="BB121" s="185"/>
      <c r="BC121" s="185"/>
      <c r="BD121" s="185"/>
      <c r="BE121" s="185"/>
      <c r="BF121" s="185"/>
      <c r="BG121" s="185"/>
      <c r="BH121" s="185"/>
      <c r="BI121" s="185"/>
      <c r="BJ121" s="185"/>
      <c r="BK121" s="185"/>
      <c r="BL121" s="185"/>
      <c r="BM121" s="185"/>
      <c r="BN121" s="185"/>
      <c r="BO121" s="185"/>
      <c r="BP121" s="185"/>
      <c r="BQ121" s="185"/>
      <c r="BR121" s="185"/>
      <c r="BS121" s="185"/>
      <c r="BT121" s="185"/>
      <c r="BU121" s="185"/>
      <c r="BV121" s="185"/>
      <c r="BW121" s="185"/>
      <c r="BX121" s="185"/>
      <c r="BY121" s="185"/>
      <c r="BZ121" s="185"/>
      <c r="CA121" s="185"/>
      <c r="CB121" s="185"/>
      <c r="CC121" s="185"/>
      <c r="CD121" s="185"/>
      <c r="CE121" s="185"/>
      <c r="CF121" s="185"/>
      <c r="CG121" s="185"/>
      <c r="CH121" s="185"/>
      <c r="CI121" s="185"/>
      <c r="CJ121" s="185"/>
      <c r="CK121" s="185"/>
      <c r="CL121" s="185"/>
      <c r="CM121" s="185"/>
      <c r="CN121" s="185"/>
      <c r="CO121" s="185"/>
      <c r="CP121" s="185"/>
      <c r="CQ121" s="185"/>
      <c r="CR121" s="185"/>
      <c r="CS121" s="185"/>
      <c r="CT121" s="185"/>
      <c r="CU121" s="185"/>
      <c r="CV121" s="185"/>
      <c r="CW121" s="185"/>
      <c r="CX121" s="185"/>
      <c r="CY121" s="185"/>
      <c r="CZ121" s="185"/>
      <c r="DA121" s="185"/>
      <c r="DB121" s="185"/>
      <c r="DC121" s="185"/>
      <c r="DD121" s="185"/>
      <c r="DE121" s="185"/>
      <c r="DF121" s="185"/>
      <c r="DG121" s="185"/>
      <c r="DH121" s="185"/>
      <c r="DI121" s="185"/>
      <c r="DJ121" s="185"/>
      <c r="DK121" s="185"/>
      <c r="DL121" s="185"/>
      <c r="DM121" s="185"/>
      <c r="DN121" s="185"/>
      <c r="DO121" s="185"/>
      <c r="DP121" s="185"/>
      <c r="DQ121" s="185"/>
      <c r="DR121" s="185"/>
      <c r="DS121" s="185"/>
      <c r="DT121" s="185"/>
      <c r="DU121" s="185"/>
      <c r="DV121" s="185"/>
      <c r="DW121" s="185"/>
      <c r="DX121" s="185"/>
      <c r="DY121" s="185"/>
      <c r="DZ121" s="185"/>
      <c r="EA121" s="185"/>
      <c r="EB121" s="185"/>
      <c r="EC121" s="185"/>
      <c r="ED121" s="185"/>
      <c r="EE121" s="185"/>
      <c r="EF121" s="185"/>
      <c r="EG121" s="185"/>
      <c r="EH121" s="185"/>
      <c r="EI121" s="185"/>
      <c r="EJ121" s="185"/>
    </row>
    <row r="122" spans="26:140">
      <c r="Z122" s="185"/>
      <c r="AA122" s="185"/>
      <c r="AB122" s="185"/>
      <c r="AC122" s="185"/>
      <c r="AD122" s="185"/>
      <c r="AE122" s="185"/>
      <c r="AF122" s="185"/>
      <c r="AG122" s="185"/>
      <c r="AH122" s="185"/>
      <c r="AI122" s="185"/>
      <c r="AJ122" s="185"/>
      <c r="AK122" s="185"/>
      <c r="AL122" s="185"/>
      <c r="AM122" s="185"/>
      <c r="AN122" s="185"/>
      <c r="AO122" s="185"/>
      <c r="AP122" s="185"/>
      <c r="AQ122" s="185"/>
      <c r="AR122" s="185"/>
      <c r="AS122" s="185"/>
      <c r="AT122" s="185"/>
      <c r="AU122" s="185"/>
      <c r="AV122" s="185"/>
      <c r="AW122" s="185"/>
      <c r="AX122" s="185"/>
      <c r="AY122" s="185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185"/>
      <c r="CI122" s="185"/>
      <c r="CJ122" s="185"/>
      <c r="CK122" s="185"/>
      <c r="CL122" s="185"/>
      <c r="CM122" s="185"/>
      <c r="CN122" s="185"/>
      <c r="CO122" s="185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85"/>
      <c r="DX122" s="185"/>
      <c r="DY122" s="185"/>
      <c r="DZ122" s="185"/>
      <c r="EA122" s="185"/>
      <c r="EB122" s="185"/>
      <c r="EC122" s="185"/>
      <c r="ED122" s="185"/>
      <c r="EE122" s="185"/>
      <c r="EF122" s="185"/>
      <c r="EG122" s="185"/>
      <c r="EH122" s="185"/>
      <c r="EI122" s="185"/>
      <c r="EJ122" s="185"/>
    </row>
    <row r="123" spans="26:140"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  <c r="AO123" s="185"/>
      <c r="AP123" s="185"/>
      <c r="AQ123" s="185"/>
      <c r="AR123" s="185"/>
      <c r="AS123" s="185"/>
      <c r="AT123" s="185"/>
      <c r="AU123" s="185"/>
      <c r="AV123" s="185"/>
      <c r="AW123" s="185"/>
      <c r="AX123" s="185"/>
      <c r="AY123" s="185"/>
      <c r="AZ123" s="185"/>
      <c r="BA123" s="185"/>
      <c r="BB123" s="185"/>
      <c r="BC123" s="185"/>
      <c r="BD123" s="185"/>
      <c r="BE123" s="185"/>
      <c r="BF123" s="185"/>
      <c r="BG123" s="185"/>
      <c r="BH123" s="185"/>
      <c r="BI123" s="185"/>
      <c r="BJ123" s="185"/>
      <c r="BK123" s="185"/>
      <c r="BL123" s="185"/>
      <c r="BM123" s="185"/>
      <c r="BN123" s="185"/>
      <c r="BO123" s="185"/>
      <c r="BP123" s="185"/>
      <c r="BQ123" s="185"/>
      <c r="BR123" s="185"/>
      <c r="BS123" s="185"/>
      <c r="BT123" s="185"/>
      <c r="BU123" s="185"/>
      <c r="BV123" s="185"/>
      <c r="BW123" s="185"/>
      <c r="BX123" s="185"/>
      <c r="BY123" s="185"/>
      <c r="BZ123" s="185"/>
      <c r="CA123" s="185"/>
      <c r="CB123" s="185"/>
      <c r="CC123" s="185"/>
      <c r="CD123" s="185"/>
      <c r="CE123" s="185"/>
      <c r="CF123" s="185"/>
      <c r="CG123" s="185"/>
      <c r="CH123" s="185"/>
      <c r="CI123" s="185"/>
      <c r="CJ123" s="185"/>
      <c r="CK123" s="185"/>
      <c r="CL123" s="185"/>
      <c r="CM123" s="185"/>
      <c r="CN123" s="185"/>
      <c r="CO123" s="185"/>
      <c r="CP123" s="185"/>
      <c r="CQ123" s="185"/>
      <c r="CR123" s="185"/>
      <c r="CS123" s="185"/>
      <c r="CT123" s="185"/>
      <c r="CU123" s="185"/>
      <c r="CV123" s="185"/>
      <c r="CW123" s="185"/>
      <c r="CX123" s="185"/>
      <c r="CY123" s="185"/>
      <c r="CZ123" s="185"/>
      <c r="DA123" s="185"/>
      <c r="DB123" s="185"/>
      <c r="DC123" s="185"/>
      <c r="DD123" s="185"/>
      <c r="DE123" s="185"/>
      <c r="DF123" s="185"/>
      <c r="DG123" s="185"/>
      <c r="DH123" s="185"/>
      <c r="DI123" s="185"/>
      <c r="DJ123" s="185"/>
      <c r="DK123" s="185"/>
      <c r="DL123" s="185"/>
      <c r="DM123" s="185"/>
      <c r="DN123" s="185"/>
      <c r="DO123" s="185"/>
      <c r="DP123" s="185"/>
      <c r="DQ123" s="185"/>
      <c r="DR123" s="185"/>
      <c r="DS123" s="185"/>
      <c r="DT123" s="185"/>
      <c r="DU123" s="185"/>
      <c r="DV123" s="185"/>
      <c r="DW123" s="185"/>
      <c r="DX123" s="185"/>
      <c r="DY123" s="185"/>
      <c r="DZ123" s="185"/>
      <c r="EA123" s="185"/>
      <c r="EB123" s="185"/>
      <c r="EC123" s="185"/>
      <c r="ED123" s="185"/>
      <c r="EE123" s="185"/>
      <c r="EF123" s="185"/>
      <c r="EG123" s="185"/>
      <c r="EH123" s="185"/>
      <c r="EI123" s="185"/>
      <c r="EJ123" s="185"/>
    </row>
    <row r="124" spans="26:140"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/>
      <c r="AJ124" s="185"/>
      <c r="AK124" s="185"/>
      <c r="AL124" s="185"/>
      <c r="AM124" s="185"/>
      <c r="AN124" s="185"/>
      <c r="AO124" s="185"/>
      <c r="AP124" s="185"/>
      <c r="AQ124" s="185"/>
      <c r="AR124" s="185"/>
      <c r="AS124" s="185"/>
      <c r="AT124" s="185"/>
      <c r="AU124" s="185"/>
      <c r="AV124" s="185"/>
      <c r="AW124" s="185"/>
      <c r="AX124" s="185"/>
      <c r="AY124" s="185"/>
      <c r="AZ124" s="185"/>
      <c r="BA124" s="185"/>
      <c r="BB124" s="185"/>
      <c r="BC124" s="185"/>
      <c r="BD124" s="185"/>
      <c r="BE124" s="185"/>
      <c r="BF124" s="185"/>
      <c r="BG124" s="185"/>
      <c r="BH124" s="185"/>
      <c r="BI124" s="185"/>
      <c r="BJ124" s="185"/>
      <c r="BK124" s="185"/>
      <c r="BL124" s="185"/>
      <c r="BM124" s="185"/>
      <c r="BN124" s="185"/>
      <c r="BO124" s="185"/>
      <c r="BP124" s="185"/>
      <c r="BQ124" s="185"/>
      <c r="BR124" s="185"/>
      <c r="BS124" s="185"/>
      <c r="BT124" s="185"/>
      <c r="BU124" s="185"/>
      <c r="BV124" s="185"/>
      <c r="BW124" s="185"/>
      <c r="BX124" s="185"/>
      <c r="BY124" s="185"/>
      <c r="BZ124" s="185"/>
      <c r="CA124" s="185"/>
      <c r="CB124" s="185"/>
      <c r="CC124" s="185"/>
      <c r="CD124" s="185"/>
      <c r="CE124" s="185"/>
      <c r="CF124" s="185"/>
      <c r="CG124" s="185"/>
      <c r="CH124" s="185"/>
      <c r="CI124" s="185"/>
      <c r="CJ124" s="185"/>
      <c r="CK124" s="185"/>
      <c r="CL124" s="185"/>
      <c r="CM124" s="185"/>
      <c r="CN124" s="185"/>
      <c r="CO124" s="185"/>
      <c r="CP124" s="185"/>
      <c r="CQ124" s="185"/>
      <c r="CR124" s="185"/>
      <c r="CS124" s="185"/>
      <c r="CT124" s="185"/>
      <c r="CU124" s="185"/>
      <c r="CV124" s="185"/>
      <c r="CW124" s="185"/>
      <c r="CX124" s="185"/>
      <c r="CY124" s="185"/>
      <c r="CZ124" s="185"/>
      <c r="DA124" s="185"/>
      <c r="DB124" s="185"/>
      <c r="DC124" s="185"/>
      <c r="DD124" s="185"/>
      <c r="DE124" s="185"/>
      <c r="DF124" s="185"/>
      <c r="DG124" s="185"/>
      <c r="DH124" s="185"/>
      <c r="DI124" s="185"/>
      <c r="DJ124" s="185"/>
      <c r="DK124" s="185"/>
      <c r="DL124" s="185"/>
      <c r="DM124" s="185"/>
      <c r="DN124" s="185"/>
      <c r="DO124" s="185"/>
      <c r="DP124" s="185"/>
      <c r="DQ124" s="185"/>
      <c r="DR124" s="185"/>
      <c r="DS124" s="185"/>
      <c r="DT124" s="185"/>
      <c r="DU124" s="185"/>
      <c r="DV124" s="185"/>
      <c r="DW124" s="185"/>
      <c r="DX124" s="185"/>
      <c r="DY124" s="185"/>
      <c r="DZ124" s="185"/>
      <c r="EA124" s="185"/>
      <c r="EB124" s="185"/>
      <c r="EC124" s="185"/>
      <c r="ED124" s="185"/>
      <c r="EE124" s="185"/>
      <c r="EF124" s="185"/>
      <c r="EG124" s="185"/>
      <c r="EH124" s="185"/>
      <c r="EI124" s="185"/>
      <c r="EJ124" s="185"/>
    </row>
  </sheetData>
  <sheetProtection algorithmName="SHA-512" hashValue="c/joiUf/RIIDU46JY5TlHCzGJz1p+Zd6X8iGymunMFbhu9jOmlV0TgBkk4wv3KlAI3p+h/9qiO4Xmxazrq+boA==" saltValue="cTmM1jRv1ZRKNF0LpcBv6A==" spinCount="100000" sheet="1" objects="1" scenarios="1"/>
  <mergeCells count="8">
    <mergeCell ref="A48:A55"/>
    <mergeCell ref="A56:A63"/>
    <mergeCell ref="A64:A71"/>
    <mergeCell ref="A8:A15"/>
    <mergeCell ref="A16:A23"/>
    <mergeCell ref="A24:A31"/>
    <mergeCell ref="A32:A39"/>
    <mergeCell ref="A40:A47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6"/>
  </sheetPr>
  <dimension ref="A1:EJ1015"/>
  <sheetViews>
    <sheetView zoomScaleNormal="100" workbookViewId="0">
      <selection activeCell="C5" sqref="C5"/>
    </sheetView>
  </sheetViews>
  <sheetFormatPr baseColWidth="10" defaultRowHeight="14"/>
  <cols>
    <col min="1" max="1" width="17.5" style="101" customWidth="1"/>
    <col min="2" max="3" width="20.33203125" style="101" customWidth="1"/>
    <col min="4" max="5" width="12.1640625" style="101" customWidth="1"/>
    <col min="6" max="6" width="12.6640625" style="101" customWidth="1"/>
    <col min="7" max="19" width="12.1640625" style="101" customWidth="1"/>
    <col min="20" max="21" width="12.1640625" style="101" hidden="1" customWidth="1"/>
    <col min="22" max="25" width="12.1640625" style="101" customWidth="1"/>
    <col min="26" max="35" width="12.1640625" style="118" customWidth="1"/>
    <col min="36" max="75" width="10.83203125" style="118"/>
    <col min="76" max="16384" width="10.83203125" style="101"/>
  </cols>
  <sheetData>
    <row r="1" spans="1:140" s="122" customFormat="1">
      <c r="A1" s="122" t="s">
        <v>35</v>
      </c>
    </row>
    <row r="2" spans="1:140" s="122" customFormat="1">
      <c r="A2" s="123" t="s">
        <v>99</v>
      </c>
    </row>
    <row r="3" spans="1:140" s="122" customFormat="1" ht="15" thickBot="1">
      <c r="B3" s="124"/>
      <c r="H3" s="124"/>
    </row>
    <row r="4" spans="1:140">
      <c r="A4" s="104" t="s">
        <v>100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6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</row>
    <row r="5" spans="1:140">
      <c r="A5" s="107" t="s">
        <v>761</v>
      </c>
      <c r="B5" s="108"/>
      <c r="C5" s="117">
        <v>500000</v>
      </c>
      <c r="D5" s="109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10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  <c r="CG5" s="122"/>
      <c r="CH5" s="122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</row>
    <row r="6" spans="1:140">
      <c r="A6" s="41" t="s">
        <v>108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10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T6" s="122"/>
      <c r="AU6" s="122"/>
      <c r="AV6" s="122"/>
      <c r="AW6" s="122"/>
      <c r="AX6" s="122"/>
      <c r="AY6" s="122"/>
      <c r="AZ6" s="122"/>
      <c r="BA6" s="122"/>
      <c r="BB6" s="122"/>
      <c r="BC6" s="122"/>
      <c r="BD6" s="122"/>
      <c r="BE6" s="122"/>
      <c r="BF6" s="122"/>
      <c r="BG6" s="122"/>
      <c r="BH6" s="122"/>
      <c r="BI6" s="122"/>
      <c r="BJ6" s="122"/>
      <c r="BK6" s="122"/>
      <c r="BL6" s="122"/>
      <c r="BM6" s="122"/>
      <c r="BN6" s="122"/>
      <c r="BO6" s="122"/>
      <c r="BP6" s="122"/>
      <c r="BQ6" s="122"/>
      <c r="BR6" s="122"/>
      <c r="BS6" s="122"/>
      <c r="BT6" s="122"/>
      <c r="BU6" s="122"/>
      <c r="BV6" s="122"/>
      <c r="BW6" s="122"/>
      <c r="BX6" s="122"/>
      <c r="BY6" s="122"/>
      <c r="BZ6" s="122"/>
      <c r="CA6" s="122"/>
      <c r="CB6" s="122"/>
      <c r="CC6" s="122"/>
      <c r="CD6" s="122"/>
      <c r="CE6" s="122"/>
      <c r="CF6" s="122"/>
      <c r="CG6" s="122"/>
      <c r="CH6" s="122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</row>
    <row r="7" spans="1:140" ht="75">
      <c r="A7" s="175" t="s">
        <v>57</v>
      </c>
      <c r="B7" s="176" t="s">
        <v>126</v>
      </c>
      <c r="C7" s="176" t="s">
        <v>127</v>
      </c>
      <c r="D7" s="177" t="s">
        <v>40</v>
      </c>
      <c r="E7" s="177" t="s">
        <v>109</v>
      </c>
      <c r="F7" s="178" t="s">
        <v>53</v>
      </c>
      <c r="G7" s="177" t="s">
        <v>88</v>
      </c>
      <c r="H7" s="177" t="s">
        <v>89</v>
      </c>
      <c r="I7" s="177" t="s">
        <v>90</v>
      </c>
      <c r="J7" s="177" t="s">
        <v>128</v>
      </c>
      <c r="K7" s="177" t="s">
        <v>36</v>
      </c>
      <c r="L7" s="177" t="s">
        <v>37</v>
      </c>
      <c r="M7" s="177" t="s">
        <v>38</v>
      </c>
      <c r="N7" s="177" t="s">
        <v>39</v>
      </c>
      <c r="O7" s="179" t="s">
        <v>102</v>
      </c>
      <c r="P7" s="180" t="s">
        <v>129</v>
      </c>
      <c r="Q7" s="180" t="s">
        <v>103</v>
      </c>
      <c r="R7" s="180" t="s">
        <v>104</v>
      </c>
      <c r="S7" s="180" t="s">
        <v>130</v>
      </c>
      <c r="T7" s="181" t="s">
        <v>131</v>
      </c>
      <c r="U7" s="181" t="s">
        <v>75</v>
      </c>
      <c r="V7" s="182" t="s">
        <v>142</v>
      </c>
      <c r="W7" s="182" t="s">
        <v>2</v>
      </c>
      <c r="X7" s="183" t="s">
        <v>6</v>
      </c>
      <c r="Y7" s="184" t="s">
        <v>77</v>
      </c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122"/>
      <c r="CB7" s="122"/>
      <c r="CC7" s="122"/>
      <c r="CD7" s="122"/>
      <c r="CE7" s="122"/>
      <c r="CF7" s="122"/>
      <c r="CG7" s="122"/>
      <c r="CH7" s="122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11"/>
      <c r="EE7" s="111"/>
      <c r="EF7" s="111"/>
      <c r="EG7" s="111"/>
      <c r="EH7" s="111"/>
      <c r="EI7" s="111"/>
      <c r="EJ7" s="111"/>
    </row>
    <row r="8" spans="1:140" s="134" customFormat="1" ht="17" customHeight="1">
      <c r="A8" s="542" t="str">
        <f>'Vic Oct 2017'!D2</f>
        <v>Multinet 1</v>
      </c>
      <c r="B8" s="125" t="str">
        <f>'Vic Oct 2017'!F2</f>
        <v>AGL</v>
      </c>
      <c r="C8" s="125" t="str">
        <f>'Vic Oct 2017'!G2</f>
        <v>Business Savers</v>
      </c>
      <c r="D8" s="126">
        <f>365*'Vic Oct 2017'!H2/100</f>
        <v>384.60050000000001</v>
      </c>
      <c r="E8" s="127">
        <f>IF($C$5*'Vic Oct 2017'!AK2/'Vic Oct 2017'!AI2&gt;='Vic Oct 2017'!J2,('Vic Oct 2017'!J2*'Vic Oct 2017'!O2/100)*'Vic Oct 2017'!AI2,($C$5*'Vic Oct 2017'!AK2/'Vic Oct 2017'!AI2*'Vic Oct 2017'!O2/100)*'Vic Oct 2017'!AI2)</f>
        <v>837.44999999999993</v>
      </c>
      <c r="F8" s="128">
        <f>IF($C$5*'Vic Oct 2017'!AK2/'Vic Oct 2017'!AI2&lt;'Vic Oct 2017'!J2,0,IF($C$5*'Vic Oct 2017'!AK2/'Vic Oct 2017'!AI2&lt;='Vic Oct 2017'!K2,($C$5*'Vic Oct 2017'!AK2/'Vic Oct 2017'!AI2-'Vic Oct 2017'!J2)*('Vic Oct 2017'!P2/100)*'Vic Oct 2017'!AI2,('Vic Oct 2017'!K2-'Vic Oct 2017'!J2)*('Vic Oct 2017'!P2/100)*'Vic Oct 2017'!AI2))</f>
        <v>1975.0500000000002</v>
      </c>
      <c r="G8" s="126">
        <f>IF($C$5*'Vic Oct 2017'!AK2/'Vic Oct 2017'!AI2&lt;'Vic Oct 2017'!K2,0,IF($C$5*'Vic Oct 2017'!AK2/'Vic Oct 2017'!AI2&lt;='Vic Oct 2017'!L2,($C$5*'Vic Oct 2017'!AK2/'Vic Oct 2017'!AI2-'Vic Oct 2017'!K2)*('Vic Oct 2017'!Q2/100)*'Vic Oct 2017'!AI2,('Vic Oct 2017'!L2-'Vic Oct 2017'!K2)*('Vic Oct 2017'!Q2/100)*'Vic Oct 2017'!AI2))</f>
        <v>951.29999999999973</v>
      </c>
      <c r="H8" s="127">
        <f>IF($C$5*'Vic Oct 2017'!AK2/'Vic Oct 2017'!AI2&lt;'Vic Oct 2017'!L2,0,IF($C$5*'Vic Oct 2017'!AK2/'Vic Oct 2017'!AI2&lt;='Vic Oct 2017'!M2,($C$5*'Vic Oct 2017'!AK2/'Vic Oct 2017'!AI2-'Vic Oct 2017'!L2)*('Vic Oct 2017'!R2/100)*'Vic Oct 2017'!AI2,('Vic Oct 2017'!M2-'Vic Oct 2017'!L2)*('Vic Oct 2017'!R2/100)*'Vic Oct 2017'!AI2))</f>
        <v>0</v>
      </c>
      <c r="I8" s="126">
        <f>IF(($C$5*'Vic Oct 2017'!AK2/'Vic Oct 2017'!AI2&gt;'Vic Oct 2017'!M2),($C$5*'Vic Oct 2017'!AK2/'Vic Oct 2017'!AI2-'Vic Oct 2017'!M2)*'Vic Oct 2017'!S2/100*'Vic Oct 2017'!AI2,0)</f>
        <v>0</v>
      </c>
      <c r="J8" s="126">
        <f>IF($C$5*'Vic Oct 2017'!AL2/'Vic Oct 2017'!AJ2&gt;='Vic Oct 2017'!J2,('Vic Oct 2017'!J2*'Vic Oct 2017'!U2/100)*'Vic Oct 2017'!AJ2,($C$5*'Vic Oct 2017'!AL2/'Vic Oct 2017'!AJ2*'Vic Oct 2017'!U2/100)*'Vic Oct 2017'!AJ2)</f>
        <v>798.75</v>
      </c>
      <c r="K8" s="126">
        <f>IF($C$5*'Vic Oct 2017'!AL2/'Vic Oct 2017'!AJ2&lt;'Vic Oct 2017'!J2,0,IF($C$5*'Vic Oct 2017'!AL2/'Vic Oct 2017'!AJ2&lt;='Vic Oct 2017'!K2,($C$5*'Vic Oct 2017'!AL2/'Vic Oct 2017'!AJ2-'Vic Oct 2017'!J2)*('Vic Oct 2017'!V2/100)*'Vic Oct 2017'!AJ2,('Vic Oct 2017'!K2-'Vic Oct 2017'!J2)*('Vic Oct 2017'!V2/100)*'Vic Oct 2017'!AJ2))</f>
        <v>1953.4499999999998</v>
      </c>
      <c r="L8" s="126">
        <f>IF($C$5*'Vic Oct 2017'!AL2/'Vic Oct 2017'!AJ2&lt;'Vic Oct 2017'!K2,0,IF($C$5*'Vic Oct 2017'!AL2/'Vic Oct 2017'!AJ2&lt;='Vic Oct 2017'!L2,($C$5*'Vic Oct 2017'!AL2/'Vic Oct 2017'!AJ2-'Vic Oct 2017'!K2)*('Vic Oct 2017'!W2/100)*'Vic Oct 2017'!AJ2,('Vic Oct 2017'!L2-'Vic Oct 2017'!K2)*('Vic Oct 2017'!W2/100)*'Vic Oct 2017'!AJ2))</f>
        <v>938.69999999999982</v>
      </c>
      <c r="M8" s="126">
        <f>IF($C$5*'Vic Oct 2017'!AL2/'Vic Oct 2017'!AJ2&lt;'Vic Oct 2017'!L2,0,IF($C$5*'Vic Oct 2017'!AL2/'Vic Oct 2017'!AJ2&lt;='Vic Oct 2017'!M2,($C$5*'Vic Oct 2017'!AL2/'Vic Oct 2017'!AJ2-'Vic Oct 2017'!L2)*('Vic Oct 2017'!X2/100)*'Vic Oct 2017'!AJ2,('Vic Oct 2017'!M2-'Vic Oct 2017'!L2)*('Vic Oct 2017'!X2/100)*'Vic Oct 2017'!AJ2))</f>
        <v>0</v>
      </c>
      <c r="N8" s="126">
        <f>IF(($C$5*'Vic Oct 2017'!AL2/'Vic Oct 2017'!AJ2&gt;'Vic Oct 2017'!M2),($C$5*'Vic Oct 2017'!AL2/'Vic Oct 2017'!AJ2-'Vic Oct 2017'!M2)*'Vic Oct 2017'!Y2/100*'Vic Oct 2017'!AJ2,0)</f>
        <v>0</v>
      </c>
      <c r="O8" s="129">
        <f>SUM(D8:N8)</f>
        <v>7839.3004999999994</v>
      </c>
      <c r="P8" s="130">
        <f>'Vic Oct 2017'!AM2</f>
        <v>0</v>
      </c>
      <c r="Q8" s="130">
        <f>'Vic Oct 2017'!AN2</f>
        <v>20</v>
      </c>
      <c r="R8" s="130">
        <f>'Vic Oct 2017'!AO2</f>
        <v>0</v>
      </c>
      <c r="S8" s="130">
        <f>'Vic Oct 2017'!AP2</f>
        <v>0</v>
      </c>
      <c r="T8" s="129">
        <f>(O8-(O8-D8)*Q8/100)</f>
        <v>6348.3604999999998</v>
      </c>
      <c r="U8" s="129">
        <f>T8</f>
        <v>6348.3604999999998</v>
      </c>
      <c r="V8" s="129">
        <f>T8*1.1</f>
        <v>6983.1965500000006</v>
      </c>
      <c r="W8" s="129">
        <f>U8*1.1</f>
        <v>6983.1965500000006</v>
      </c>
      <c r="X8" s="131">
        <f>'Vic Oct 2017'!AW2</f>
        <v>0</v>
      </c>
      <c r="Y8" s="132" t="str">
        <f>'Vic Oct 2017'!AX2</f>
        <v>n</v>
      </c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</row>
    <row r="9" spans="1:140" s="134" customFormat="1" ht="17" customHeight="1">
      <c r="A9" s="543"/>
      <c r="B9" s="125" t="str">
        <f>'Vic Oct 2017'!F3</f>
        <v>Click Energy</v>
      </c>
      <c r="C9" s="125" t="str">
        <f>'Vic Oct 2017'!G3</f>
        <v>Business Prime Gas</v>
      </c>
      <c r="D9" s="126">
        <f>365*'Vic Oct 2017'!H3/100</f>
        <v>313.17</v>
      </c>
      <c r="E9" s="127">
        <f>IF($C$5*'Vic Oct 2017'!AK3/'Vic Oct 2017'!AI3&gt;='Vic Oct 2017'!J3,('Vic Oct 2017'!J3*'Vic Oct 2017'!O3/100)*'Vic Oct 2017'!AI3,($C$5*'Vic Oct 2017'!AK3/'Vic Oct 2017'!AI3*'Vic Oct 2017'!O3/100)*'Vic Oct 2017'!AI3)</f>
        <v>1017</v>
      </c>
      <c r="F9" s="128">
        <f>IF($C$5*'Vic Oct 2017'!AK3/'Vic Oct 2017'!AI3&lt;'Vic Oct 2017'!J3,0,IF($C$5*'Vic Oct 2017'!AK3/'Vic Oct 2017'!AI3&lt;='Vic Oct 2017'!K3,($C$5*'Vic Oct 2017'!AK3/'Vic Oct 2017'!AI3-'Vic Oct 2017'!J3)*('Vic Oct 2017'!P3/100)*'Vic Oct 2017'!AI3,('Vic Oct 2017'!K3-'Vic Oct 2017'!J3)*('Vic Oct 2017'!P3/100)*'Vic Oct 2017'!AI3))</f>
        <v>2848.4999999999995</v>
      </c>
      <c r="G9" s="126">
        <f>IF($C$5*'Vic Oct 2017'!AK3/'Vic Oct 2017'!AI3&lt;'Vic Oct 2017'!K3,0,IF($C$5*'Vic Oct 2017'!AK3/'Vic Oct 2017'!AI3&lt;='Vic Oct 2017'!L3,($C$5*'Vic Oct 2017'!AK3/'Vic Oct 2017'!AI3-'Vic Oct 2017'!K3)*('Vic Oct 2017'!Q3/100)*'Vic Oct 2017'!AI3,('Vic Oct 2017'!L3-'Vic Oct 2017'!K3)*('Vic Oct 2017'!Q3/100)*'Vic Oct 2017'!AI3))</f>
        <v>1406.9999999999995</v>
      </c>
      <c r="H9" s="127">
        <f>IF($C$5*'Vic Oct 2017'!AK3/'Vic Oct 2017'!AI3&lt;'Vic Oct 2017'!L3,0,IF($C$5*'Vic Oct 2017'!AK3/'Vic Oct 2017'!AI3&lt;='Vic Oct 2017'!M3,($C$5*'Vic Oct 2017'!AK3/'Vic Oct 2017'!AI3-'Vic Oct 2017'!L3)*('Vic Oct 2017'!R3/100)*'Vic Oct 2017'!AI3,('Vic Oct 2017'!M3-'Vic Oct 2017'!L3)*('Vic Oct 2017'!R3/100)*'Vic Oct 2017'!AI3))</f>
        <v>0</v>
      </c>
      <c r="I9" s="126">
        <f>IF(($C$5*'Vic Oct 2017'!AK3/'Vic Oct 2017'!AI3&gt;'Vic Oct 2017'!M3),($C$5*'Vic Oct 2017'!AK3/'Vic Oct 2017'!AI3-'Vic Oct 2017'!M3)*'Vic Oct 2017'!S3/100*'Vic Oct 2017'!AI3,0)</f>
        <v>0</v>
      </c>
      <c r="J9" s="126">
        <f>IF($C$5*'Vic Oct 2017'!AL3/'Vic Oct 2017'!AJ3&gt;='Vic Oct 2017'!J3,('Vic Oct 2017'!J3*'Vic Oct 2017'!U3/100)*'Vic Oct 2017'!AJ3,($C$5*'Vic Oct 2017'!AL3/'Vic Oct 2017'!AJ3*'Vic Oct 2017'!U3/100)*'Vic Oct 2017'!AJ3)</f>
        <v>972.00000000000023</v>
      </c>
      <c r="K9" s="126">
        <f>IF($C$5*'Vic Oct 2017'!AL3/'Vic Oct 2017'!AJ3&lt;'Vic Oct 2017'!J3,0,IF($C$5*'Vic Oct 2017'!AL3/'Vic Oct 2017'!AJ3&lt;='Vic Oct 2017'!K3,($C$5*'Vic Oct 2017'!AL3/'Vic Oct 2017'!AJ3-'Vic Oct 2017'!J3)*('Vic Oct 2017'!V3/100)*'Vic Oct 2017'!AJ3,('Vic Oct 2017'!K3-'Vic Oct 2017'!J3)*('Vic Oct 2017'!V3/100)*'Vic Oct 2017'!AJ3))</f>
        <v>2848.4999999999995</v>
      </c>
      <c r="L9" s="126">
        <f>IF($C$5*'Vic Oct 2017'!AL3/'Vic Oct 2017'!AJ3&lt;'Vic Oct 2017'!K3,0,IF($C$5*'Vic Oct 2017'!AL3/'Vic Oct 2017'!AJ3&lt;='Vic Oct 2017'!L3,($C$5*'Vic Oct 2017'!AL3/'Vic Oct 2017'!AJ3-'Vic Oct 2017'!K3)*('Vic Oct 2017'!W3/100)*'Vic Oct 2017'!AJ3,('Vic Oct 2017'!L3-'Vic Oct 2017'!K3)*('Vic Oct 2017'!W3/100)*'Vic Oct 2017'!AJ3))</f>
        <v>1406.9999999999995</v>
      </c>
      <c r="M9" s="126">
        <f>IF($C$5*'Vic Oct 2017'!AL3/'Vic Oct 2017'!AJ3&lt;'Vic Oct 2017'!L3,0,IF($C$5*'Vic Oct 2017'!AL3/'Vic Oct 2017'!AJ3&lt;='Vic Oct 2017'!M3,($C$5*'Vic Oct 2017'!AL3/'Vic Oct 2017'!AJ3-'Vic Oct 2017'!L3)*('Vic Oct 2017'!X3/100)*'Vic Oct 2017'!AJ3,('Vic Oct 2017'!M3-'Vic Oct 2017'!L3)*('Vic Oct 2017'!X3/100)*'Vic Oct 2017'!AJ3))</f>
        <v>0</v>
      </c>
      <c r="N9" s="126">
        <f>IF(($C$5*'Vic Oct 2017'!AL3/'Vic Oct 2017'!AJ3&gt;'Vic Oct 2017'!M3),($C$5*'Vic Oct 2017'!AL3/'Vic Oct 2017'!AJ3-'Vic Oct 2017'!M3)*'Vic Oct 2017'!Y3/100*'Vic Oct 2017'!AJ3,0)</f>
        <v>0</v>
      </c>
      <c r="O9" s="129">
        <f t="shared" ref="O9:O70" si="0">SUM(D9:N9)</f>
        <v>10813.17</v>
      </c>
      <c r="P9" s="130">
        <f>'Vic Oct 2017'!AM3</f>
        <v>0</v>
      </c>
      <c r="Q9" s="130">
        <f>'Vic Oct 2017'!AN3</f>
        <v>0</v>
      </c>
      <c r="R9" s="130">
        <f>'Vic Oct 2017'!AO3</f>
        <v>10</v>
      </c>
      <c r="S9" s="130">
        <f>'Vic Oct 2017'!AP3</f>
        <v>0</v>
      </c>
      <c r="T9" s="129">
        <f>O9</f>
        <v>10813.17</v>
      </c>
      <c r="U9" s="129">
        <f>T9-(T9*R9/100)</f>
        <v>9731.8529999999992</v>
      </c>
      <c r="V9" s="129">
        <f t="shared" ref="V9:W70" si="1">T9*1.1</f>
        <v>11894.487000000001</v>
      </c>
      <c r="W9" s="129">
        <f t="shared" si="1"/>
        <v>10705.0383</v>
      </c>
      <c r="X9" s="131">
        <f>'Vic Oct 2017'!AW3</f>
        <v>0</v>
      </c>
      <c r="Y9" s="132" t="str">
        <f>'Vic Oct 2017'!AX3</f>
        <v>n</v>
      </c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33"/>
      <c r="CJ9" s="133"/>
      <c r="CK9" s="133"/>
      <c r="CL9" s="133"/>
      <c r="CM9" s="133"/>
      <c r="CN9" s="133"/>
      <c r="CO9" s="133"/>
      <c r="CP9" s="133"/>
      <c r="CQ9" s="133"/>
      <c r="CR9" s="133"/>
      <c r="CS9" s="133"/>
      <c r="CT9" s="133"/>
      <c r="CU9" s="133"/>
      <c r="CV9" s="133"/>
      <c r="CW9" s="133"/>
      <c r="CX9" s="133"/>
      <c r="CY9" s="133"/>
      <c r="CZ9" s="133"/>
      <c r="DA9" s="133"/>
      <c r="DB9" s="133"/>
      <c r="DC9" s="133"/>
      <c r="DD9" s="133"/>
      <c r="DE9" s="133"/>
      <c r="DF9" s="133"/>
      <c r="DG9" s="133"/>
      <c r="DH9" s="133"/>
      <c r="DI9" s="133"/>
      <c r="DJ9" s="133"/>
      <c r="DK9" s="133"/>
      <c r="DL9" s="133"/>
      <c r="DM9" s="133"/>
      <c r="DN9" s="133"/>
      <c r="DO9" s="133"/>
      <c r="DP9" s="133"/>
      <c r="DQ9" s="133"/>
      <c r="DR9" s="133"/>
      <c r="DS9" s="133"/>
      <c r="DT9" s="133"/>
      <c r="DU9" s="133"/>
      <c r="DV9" s="133"/>
      <c r="DW9" s="133"/>
      <c r="DX9" s="133"/>
      <c r="DY9" s="133"/>
      <c r="DZ9" s="133"/>
      <c r="EA9" s="133"/>
      <c r="EB9" s="133"/>
      <c r="EC9" s="133"/>
      <c r="ED9" s="133"/>
      <c r="EE9" s="133"/>
      <c r="EF9" s="133"/>
      <c r="EG9" s="133"/>
      <c r="EH9" s="133"/>
      <c r="EI9" s="133"/>
      <c r="EJ9" s="133"/>
    </row>
    <row r="10" spans="1:140" s="134" customFormat="1" ht="17" customHeight="1">
      <c r="A10" s="543"/>
      <c r="B10" s="125" t="str">
        <f>'Vic Oct 2017'!F4</f>
        <v>Covau</v>
      </c>
      <c r="C10" s="125" t="str">
        <f>'Vic Oct 2017'!G4</f>
        <v>Market offer</v>
      </c>
      <c r="D10" s="126">
        <f>365*'Vic Oct 2017'!H4/100</f>
        <v>341.27499999999998</v>
      </c>
      <c r="E10" s="127">
        <f>IF($C$5*'Vic Oct 2017'!AK4/'Vic Oct 2017'!AI4&gt;='Vic Oct 2017'!J4,('Vic Oct 2017'!J4*'Vic Oct 2017'!O4/100)*'Vic Oct 2017'!AI4,($C$5*'Vic Oct 2017'!AK4/'Vic Oct 2017'!AI4*'Vic Oct 2017'!O4/100)*'Vic Oct 2017'!AI4)</f>
        <v>1035</v>
      </c>
      <c r="F10" s="128">
        <f>IF($C$5*'Vic Oct 2017'!AK4/'Vic Oct 2017'!AI4&lt;'Vic Oct 2017'!J4,0,IF($C$5*'Vic Oct 2017'!AK4/'Vic Oct 2017'!AI4&lt;='Vic Oct 2017'!K4,($C$5*'Vic Oct 2017'!AK4/'Vic Oct 2017'!AI4-'Vic Oct 2017'!J4)*('Vic Oct 2017'!P4/100)*'Vic Oct 2017'!AI4,('Vic Oct 2017'!K4-'Vic Oct 2017'!J4)*('Vic Oct 2017'!P4/100)*'Vic Oct 2017'!AI4))</f>
        <v>2713.4999999999995</v>
      </c>
      <c r="G10" s="126">
        <f>IF($C$5*'Vic Oct 2017'!AK4/'Vic Oct 2017'!AI4&lt;'Vic Oct 2017'!K4,0,IF($C$5*'Vic Oct 2017'!AK4/'Vic Oct 2017'!AI4&lt;='Vic Oct 2017'!L4,($C$5*'Vic Oct 2017'!AK4/'Vic Oct 2017'!AI4-'Vic Oct 2017'!K4)*('Vic Oct 2017'!Q4/100)*'Vic Oct 2017'!AI4,('Vic Oct 2017'!L4-'Vic Oct 2017'!K4)*('Vic Oct 2017'!Q4/100)*'Vic Oct 2017'!AI4))</f>
        <v>1295</v>
      </c>
      <c r="H10" s="127">
        <f>IF($C$5*'Vic Oct 2017'!AK4/'Vic Oct 2017'!AI4&lt;'Vic Oct 2017'!L4,0,IF($C$5*'Vic Oct 2017'!AK4/'Vic Oct 2017'!AI4&lt;='Vic Oct 2017'!M4,($C$5*'Vic Oct 2017'!AK4/'Vic Oct 2017'!AI4-'Vic Oct 2017'!L4)*('Vic Oct 2017'!R4/100)*'Vic Oct 2017'!AI4,('Vic Oct 2017'!M4-'Vic Oct 2017'!L4)*('Vic Oct 2017'!R4/100)*'Vic Oct 2017'!AI4))</f>
        <v>0</v>
      </c>
      <c r="I10" s="126">
        <f>IF(($C$5*'Vic Oct 2017'!AK4/'Vic Oct 2017'!AI4&gt;'Vic Oct 2017'!M4),($C$5*'Vic Oct 2017'!AK4/'Vic Oct 2017'!AI4-'Vic Oct 2017'!M4)*'Vic Oct 2017'!S4/100*'Vic Oct 2017'!AI4,0)</f>
        <v>0</v>
      </c>
      <c r="J10" s="126">
        <f>IF($C$5*'Vic Oct 2017'!AL4/'Vic Oct 2017'!AJ4&gt;='Vic Oct 2017'!J4,('Vic Oct 2017'!J4*'Vic Oct 2017'!U4/100)*'Vic Oct 2017'!AJ4,($C$5*'Vic Oct 2017'!AL4/'Vic Oct 2017'!AJ4*'Vic Oct 2017'!U4/100)*'Vic Oct 2017'!AJ4)</f>
        <v>918</v>
      </c>
      <c r="K10" s="126">
        <f>IF($C$5*'Vic Oct 2017'!AL4/'Vic Oct 2017'!AJ4&lt;'Vic Oct 2017'!J4,0,IF($C$5*'Vic Oct 2017'!AL4/'Vic Oct 2017'!AJ4&lt;='Vic Oct 2017'!K4,($C$5*'Vic Oct 2017'!AL4/'Vic Oct 2017'!AJ4-'Vic Oct 2017'!J4)*('Vic Oct 2017'!V4/100)*'Vic Oct 2017'!AJ4,('Vic Oct 2017'!K4-'Vic Oct 2017'!J4)*('Vic Oct 2017'!V4/100)*'Vic Oct 2017'!AJ4))</f>
        <v>2470.5</v>
      </c>
      <c r="L10" s="126">
        <f>IF($C$5*'Vic Oct 2017'!AL4/'Vic Oct 2017'!AJ4&lt;'Vic Oct 2017'!K4,0,IF($C$5*'Vic Oct 2017'!AL4/'Vic Oct 2017'!AJ4&lt;='Vic Oct 2017'!L4,($C$5*'Vic Oct 2017'!AL4/'Vic Oct 2017'!AJ4-'Vic Oct 2017'!K4)*('Vic Oct 2017'!W4/100)*'Vic Oct 2017'!AJ4,('Vic Oct 2017'!L4-'Vic Oct 2017'!K4)*('Vic Oct 2017'!W4/100)*'Vic Oct 2017'!AJ4))</f>
        <v>1190</v>
      </c>
      <c r="M10" s="126">
        <f>IF($C$5*'Vic Oct 2017'!AL4/'Vic Oct 2017'!AJ4&lt;'Vic Oct 2017'!L4,0,IF($C$5*'Vic Oct 2017'!AL4/'Vic Oct 2017'!AJ4&lt;='Vic Oct 2017'!M4,($C$5*'Vic Oct 2017'!AL4/'Vic Oct 2017'!AJ4-'Vic Oct 2017'!L4)*('Vic Oct 2017'!X4/100)*'Vic Oct 2017'!AJ4,('Vic Oct 2017'!M4-'Vic Oct 2017'!L4)*('Vic Oct 2017'!X4/100)*'Vic Oct 2017'!AJ4))</f>
        <v>0</v>
      </c>
      <c r="N10" s="126">
        <f>IF(($C$5*'Vic Oct 2017'!AL4/'Vic Oct 2017'!AJ4&gt;'Vic Oct 2017'!M4),($C$5*'Vic Oct 2017'!AL4/'Vic Oct 2017'!AJ4-'Vic Oct 2017'!M4)*'Vic Oct 2017'!Y4/100*'Vic Oct 2017'!AJ4,0)</f>
        <v>0</v>
      </c>
      <c r="O10" s="129">
        <f t="shared" si="0"/>
        <v>9963.2749999999996</v>
      </c>
      <c r="P10" s="130">
        <f>'Vic Oct 2017'!AM4</f>
        <v>0</v>
      </c>
      <c r="Q10" s="130">
        <f>'Vic Oct 2017'!AN4</f>
        <v>0</v>
      </c>
      <c r="R10" s="130">
        <f>'Vic Oct 2017'!AO4</f>
        <v>0</v>
      </c>
      <c r="S10" s="130">
        <f>'Vic Oct 2017'!AP4</f>
        <v>20</v>
      </c>
      <c r="T10" s="129">
        <f>O10</f>
        <v>9963.2749999999996</v>
      </c>
      <c r="U10" s="129">
        <f>(T10-(T10-D10)*S10/100)</f>
        <v>8038.875</v>
      </c>
      <c r="V10" s="129">
        <f t="shared" si="1"/>
        <v>10959.602500000001</v>
      </c>
      <c r="W10" s="129">
        <f t="shared" si="1"/>
        <v>8842.7625000000007</v>
      </c>
      <c r="X10" s="131">
        <f>'Vic Oct 2017'!AW4</f>
        <v>12</v>
      </c>
      <c r="Y10" s="132" t="str">
        <f>'Vic Oct 2017'!AX4</f>
        <v>y</v>
      </c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  <c r="BM10" s="122"/>
      <c r="BN10" s="122"/>
      <c r="BO10" s="122"/>
      <c r="BP10" s="122"/>
      <c r="BQ10" s="122"/>
      <c r="BR10" s="122"/>
      <c r="BS10" s="122"/>
      <c r="BT10" s="122"/>
      <c r="BU10" s="122"/>
      <c r="BV10" s="122"/>
      <c r="BW10" s="122"/>
      <c r="BX10" s="122"/>
      <c r="BY10" s="122"/>
      <c r="BZ10" s="122"/>
      <c r="CA10" s="122"/>
      <c r="CB10" s="122"/>
      <c r="CC10" s="122"/>
      <c r="CD10" s="122"/>
      <c r="CE10" s="122"/>
      <c r="CF10" s="122"/>
      <c r="CG10" s="122"/>
      <c r="CH10" s="122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  <c r="DT10" s="133"/>
      <c r="DU10" s="133"/>
      <c r="DV10" s="133"/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</row>
    <row r="11" spans="1:140" s="134" customFormat="1" ht="17" customHeight="1">
      <c r="A11" s="543"/>
      <c r="B11" s="125" t="str">
        <f>'Vic Oct 2017'!F5</f>
        <v>EnergyAustralia</v>
      </c>
      <c r="C11" s="125" t="str">
        <f>'Vic Oct 2017'!G5</f>
        <v>Everyday Saver Business</v>
      </c>
      <c r="D11" s="126">
        <f>365*'Vic Oct 2017'!H5/100</f>
        <v>363.54</v>
      </c>
      <c r="E11" s="127">
        <f>IF($C$5*'Vic Oct 2017'!AK5/'Vic Oct 2017'!AI5&gt;='Vic Oct 2017'!J5,('Vic Oct 2017'!J5*'Vic Oct 2017'!O5/100)*'Vic Oct 2017'!AI5,($C$5*'Vic Oct 2017'!AK5/'Vic Oct 2017'!AI5*'Vic Oct 2017'!O5/100)*'Vic Oct 2017'!AI5)</f>
        <v>756</v>
      </c>
      <c r="F11" s="128">
        <f>IF($C$5*'Vic Oct 2017'!AK5/'Vic Oct 2017'!AI5&lt;'Vic Oct 2017'!J5,0,IF($C$5*'Vic Oct 2017'!AK5/'Vic Oct 2017'!AI5&lt;='Vic Oct 2017'!K5,($C$5*'Vic Oct 2017'!AK5/'Vic Oct 2017'!AI5-'Vic Oct 2017'!J5)*('Vic Oct 2017'!P5/100)*'Vic Oct 2017'!AI5,('Vic Oct 2017'!K5-'Vic Oct 2017'!J5)*('Vic Oct 2017'!P5/100)*'Vic Oct 2017'!AI5))</f>
        <v>2011.5</v>
      </c>
      <c r="G11" s="126">
        <f>IF($C$5*'Vic Oct 2017'!AK5/'Vic Oct 2017'!AI5&lt;'Vic Oct 2017'!K5,0,IF($C$5*'Vic Oct 2017'!AK5/'Vic Oct 2017'!AI5&lt;='Vic Oct 2017'!L5,($C$5*'Vic Oct 2017'!AK5/'Vic Oct 2017'!AI5-'Vic Oct 2017'!K5)*('Vic Oct 2017'!Q5/100)*'Vic Oct 2017'!AI5,('Vic Oct 2017'!L5-'Vic Oct 2017'!K5)*('Vic Oct 2017'!Q5/100)*'Vic Oct 2017'!AI5))</f>
        <v>952</v>
      </c>
      <c r="H11" s="127">
        <f>IF($C$5*'Vic Oct 2017'!AK5/'Vic Oct 2017'!AI5&lt;'Vic Oct 2017'!L5,0,IF($C$5*'Vic Oct 2017'!AK5/'Vic Oct 2017'!AI5&lt;='Vic Oct 2017'!M5,($C$5*'Vic Oct 2017'!AK5/'Vic Oct 2017'!AI5-'Vic Oct 2017'!L5)*('Vic Oct 2017'!R5/100)*'Vic Oct 2017'!AI5,('Vic Oct 2017'!M5-'Vic Oct 2017'!L5)*('Vic Oct 2017'!R5/100)*'Vic Oct 2017'!AI5))</f>
        <v>0</v>
      </c>
      <c r="I11" s="126">
        <f>IF(($C$5*'Vic Oct 2017'!AK5/'Vic Oct 2017'!AI5&gt;'Vic Oct 2017'!M5),($C$5*'Vic Oct 2017'!AK5/'Vic Oct 2017'!AI5-'Vic Oct 2017'!M5)*'Vic Oct 2017'!S5/100*'Vic Oct 2017'!AI5,0)</f>
        <v>0</v>
      </c>
      <c r="J11" s="126">
        <f>IF($C$5*'Vic Oct 2017'!AL5/'Vic Oct 2017'!AJ5&gt;='Vic Oct 2017'!J5,('Vic Oct 2017'!J5*'Vic Oct 2017'!U5/100)*'Vic Oct 2017'!AJ5,($C$5*'Vic Oct 2017'!AL5/'Vic Oct 2017'!AJ5*'Vic Oct 2017'!U5/100)*'Vic Oct 2017'!AJ5)</f>
        <v>711</v>
      </c>
      <c r="K11" s="126">
        <f>IF($C$5*'Vic Oct 2017'!AL5/'Vic Oct 2017'!AJ5&lt;'Vic Oct 2017'!J5,0,IF($C$5*'Vic Oct 2017'!AL5/'Vic Oct 2017'!AJ5&lt;='Vic Oct 2017'!K5,($C$5*'Vic Oct 2017'!AL5/'Vic Oct 2017'!AJ5-'Vic Oct 2017'!J5)*('Vic Oct 2017'!V5/100)*'Vic Oct 2017'!AJ5,('Vic Oct 2017'!K5-'Vic Oct 2017'!J5)*('Vic Oct 2017'!V5/100)*'Vic Oct 2017'!AJ5))</f>
        <v>1917</v>
      </c>
      <c r="L11" s="126">
        <f>IF($C$5*'Vic Oct 2017'!AL5/'Vic Oct 2017'!AJ5&lt;'Vic Oct 2017'!K5,0,IF($C$5*'Vic Oct 2017'!AL5/'Vic Oct 2017'!AJ5&lt;='Vic Oct 2017'!L5,($C$5*'Vic Oct 2017'!AL5/'Vic Oct 2017'!AJ5-'Vic Oct 2017'!K5)*('Vic Oct 2017'!W5/100)*'Vic Oct 2017'!AJ5,('Vic Oct 2017'!L5-'Vic Oct 2017'!K5)*('Vic Oct 2017'!W5/100)*'Vic Oct 2017'!AJ5))</f>
        <v>910</v>
      </c>
      <c r="M11" s="126">
        <f>IF($C$5*'Vic Oct 2017'!AL5/'Vic Oct 2017'!AJ5&lt;'Vic Oct 2017'!L5,0,IF($C$5*'Vic Oct 2017'!AL5/'Vic Oct 2017'!AJ5&lt;='Vic Oct 2017'!M5,($C$5*'Vic Oct 2017'!AL5/'Vic Oct 2017'!AJ5-'Vic Oct 2017'!L5)*('Vic Oct 2017'!X5/100)*'Vic Oct 2017'!AJ5,('Vic Oct 2017'!M5-'Vic Oct 2017'!L5)*('Vic Oct 2017'!X5/100)*'Vic Oct 2017'!AJ5))</f>
        <v>0</v>
      </c>
      <c r="N11" s="126">
        <f>IF(($C$5*'Vic Oct 2017'!AL5/'Vic Oct 2017'!AJ5&gt;'Vic Oct 2017'!M5),($C$5*'Vic Oct 2017'!AL5/'Vic Oct 2017'!AJ5-'Vic Oct 2017'!M5)*'Vic Oct 2017'!Y5/100*'Vic Oct 2017'!AJ5,0)</f>
        <v>0</v>
      </c>
      <c r="O11" s="129">
        <f t="shared" si="0"/>
        <v>7621.04</v>
      </c>
      <c r="P11" s="130">
        <f>'Vic Oct 2017'!AM5</f>
        <v>0</v>
      </c>
      <c r="Q11" s="130">
        <f>'Vic Oct 2017'!AN5</f>
        <v>20</v>
      </c>
      <c r="R11" s="130">
        <f>'Vic Oct 2017'!AO5</f>
        <v>0</v>
      </c>
      <c r="S11" s="130">
        <f>'Vic Oct 2017'!AP5</f>
        <v>0</v>
      </c>
      <c r="T11" s="129">
        <f>(O11-(O11-D11)*Q11/100)</f>
        <v>6169.54</v>
      </c>
      <c r="U11" s="129">
        <f t="shared" ref="U11:U16" si="2">T11</f>
        <v>6169.54</v>
      </c>
      <c r="V11" s="129">
        <f t="shared" si="1"/>
        <v>6786.4940000000006</v>
      </c>
      <c r="W11" s="129">
        <f t="shared" si="1"/>
        <v>6786.4940000000006</v>
      </c>
      <c r="X11" s="131">
        <f>'Vic Oct 2017'!AW5</f>
        <v>24</v>
      </c>
      <c r="Y11" s="132" t="str">
        <f>'Vic Oct 2017'!AX5</f>
        <v>y</v>
      </c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</row>
    <row r="12" spans="1:140" s="134" customFormat="1" ht="17" customHeight="1">
      <c r="A12" s="543"/>
      <c r="B12" s="125" t="str">
        <f>'Vic Oct 2017'!F6</f>
        <v>Lumo Energy</v>
      </c>
      <c r="C12" s="125" t="str">
        <f>'Vic Oct 2017'!G6</f>
        <v>Business Premium</v>
      </c>
      <c r="D12" s="126">
        <f>365*'Vic Oct 2017'!H6/100</f>
        <v>270.10000000000002</v>
      </c>
      <c r="E12" s="127">
        <f>IF($C$5*'Vic Oct 2017'!AK6/'Vic Oct 2017'!AI6&gt;='Vic Oct 2017'!J6,('Vic Oct 2017'!J6*'Vic Oct 2017'!O6/100)*'Vic Oct 2017'!AI6,($C$5*'Vic Oct 2017'!AK6/'Vic Oct 2017'!AI6*'Vic Oct 2017'!O6/100)*'Vic Oct 2017'!AI6)</f>
        <v>629.61119999999983</v>
      </c>
      <c r="F12" s="128">
        <f>IF($C$5*'Vic Oct 2017'!AK6/'Vic Oct 2017'!AI6&lt;'Vic Oct 2017'!J6,0,IF($C$5*'Vic Oct 2017'!AK6/'Vic Oct 2017'!AI6&lt;='Vic Oct 2017'!K6,($C$5*'Vic Oct 2017'!AK6/'Vic Oct 2017'!AI6-'Vic Oct 2017'!J6)*('Vic Oct 2017'!P6/100)*'Vic Oct 2017'!AI6,('Vic Oct 2017'!K6-'Vic Oct 2017'!J6)*('Vic Oct 2017'!P6/100)*'Vic Oct 2017'!AI6))</f>
        <v>1698.6187500000001</v>
      </c>
      <c r="G12" s="126">
        <f>IF($C$5*'Vic Oct 2017'!AK6/'Vic Oct 2017'!AI6&lt;'Vic Oct 2017'!K6,0,IF($C$5*'Vic Oct 2017'!AK6/'Vic Oct 2017'!AI6&lt;='Vic Oct 2017'!L6,($C$5*'Vic Oct 2017'!AK6/'Vic Oct 2017'!AI6-'Vic Oct 2017'!K6)*('Vic Oct 2017'!Q6/100)*'Vic Oct 2017'!AI6,('Vic Oct 2017'!L6-'Vic Oct 2017'!K6)*('Vic Oct 2017'!Q6/100)*'Vic Oct 2017'!AI6))</f>
        <v>768.16137999999978</v>
      </c>
      <c r="H12" s="127">
        <f>IF($C$5*'Vic Oct 2017'!AK6/'Vic Oct 2017'!AI6&lt;'Vic Oct 2017'!L6,0,IF($C$5*'Vic Oct 2017'!AK6/'Vic Oct 2017'!AI6&lt;='Vic Oct 2017'!M6,($C$5*'Vic Oct 2017'!AK6/'Vic Oct 2017'!AI6-'Vic Oct 2017'!L6)*('Vic Oct 2017'!R6/100)*'Vic Oct 2017'!AI6,('Vic Oct 2017'!M6-'Vic Oct 2017'!L6)*('Vic Oct 2017'!R6/100)*'Vic Oct 2017'!AI6))</f>
        <v>0</v>
      </c>
      <c r="I12" s="126">
        <f>IF(($C$5*'Vic Oct 2017'!AK6/'Vic Oct 2017'!AI6&gt;'Vic Oct 2017'!M6),($C$5*'Vic Oct 2017'!AK6/'Vic Oct 2017'!AI6-'Vic Oct 2017'!M6)*'Vic Oct 2017'!S6/100*'Vic Oct 2017'!AI6,0)</f>
        <v>0</v>
      </c>
      <c r="J12" s="126">
        <f>IF($C$5*'Vic Oct 2017'!AL6/'Vic Oct 2017'!AJ6&gt;='Vic Oct 2017'!J6,('Vic Oct 2017'!J6*'Vic Oct 2017'!U6/100)*'Vic Oct 2017'!AJ6,($C$5*'Vic Oct 2017'!AL6/'Vic Oct 2017'!AJ6*'Vic Oct 2017'!U6/100)*'Vic Oct 2017'!AJ6)</f>
        <v>603.14928000000009</v>
      </c>
      <c r="K12" s="126">
        <f>IF($C$5*'Vic Oct 2017'!AL6/'Vic Oct 2017'!AJ6&lt;'Vic Oct 2017'!J6,0,IF($C$5*'Vic Oct 2017'!AL6/'Vic Oct 2017'!AJ6&lt;='Vic Oct 2017'!K6,($C$5*'Vic Oct 2017'!AL6/'Vic Oct 2017'!AJ6-'Vic Oct 2017'!J6)*('Vic Oct 2017'!V6/100)*'Vic Oct 2017'!AJ6,('Vic Oct 2017'!K6-'Vic Oct 2017'!J6)*('Vic Oct 2017'!V6/100)*'Vic Oct 2017'!AJ6))</f>
        <v>1652.0812500000002</v>
      </c>
      <c r="L12" s="126">
        <f>IF($C$5*'Vic Oct 2017'!AL6/'Vic Oct 2017'!AJ6&lt;'Vic Oct 2017'!K6,0,IF($C$5*'Vic Oct 2017'!AL6/'Vic Oct 2017'!AJ6&lt;='Vic Oct 2017'!L6,($C$5*'Vic Oct 2017'!AL6/'Vic Oct 2017'!AJ6-'Vic Oct 2017'!K6)*('Vic Oct 2017'!W6/100)*'Vic Oct 2017'!AJ6,('Vic Oct 2017'!L6-'Vic Oct 2017'!K6)*('Vic Oct 2017'!W6/100)*'Vic Oct 2017'!AJ6))</f>
        <v>760.06125999999972</v>
      </c>
      <c r="M12" s="126">
        <f>IF($C$5*'Vic Oct 2017'!AL6/'Vic Oct 2017'!AJ6&lt;'Vic Oct 2017'!L6,0,IF($C$5*'Vic Oct 2017'!AL6/'Vic Oct 2017'!AJ6&lt;='Vic Oct 2017'!M6,($C$5*'Vic Oct 2017'!AL6/'Vic Oct 2017'!AJ6-'Vic Oct 2017'!L6)*('Vic Oct 2017'!X6/100)*'Vic Oct 2017'!AJ6,('Vic Oct 2017'!M6-'Vic Oct 2017'!L6)*('Vic Oct 2017'!X6/100)*'Vic Oct 2017'!AJ6))</f>
        <v>0</v>
      </c>
      <c r="N12" s="126">
        <f>IF(($C$5*'Vic Oct 2017'!AL6/'Vic Oct 2017'!AJ6&gt;'Vic Oct 2017'!M6),($C$5*'Vic Oct 2017'!AL6/'Vic Oct 2017'!AJ6-'Vic Oct 2017'!M6)*'Vic Oct 2017'!Y6/100*'Vic Oct 2017'!AJ6,0)</f>
        <v>0</v>
      </c>
      <c r="O12" s="129">
        <f t="shared" si="0"/>
        <v>6381.7831199999991</v>
      </c>
      <c r="P12" s="130">
        <f>'Vic Oct 2017'!AM6</f>
        <v>0</v>
      </c>
      <c r="Q12" s="130">
        <f>'Vic Oct 2017'!AN6</f>
        <v>0</v>
      </c>
      <c r="R12" s="130">
        <f>'Vic Oct 2017'!AO6</f>
        <v>0</v>
      </c>
      <c r="S12" s="130">
        <f>'Vic Oct 2017'!AP6</f>
        <v>0</v>
      </c>
      <c r="T12" s="129">
        <f>O12</f>
        <v>6381.7831199999991</v>
      </c>
      <c r="U12" s="129">
        <f t="shared" si="2"/>
        <v>6381.7831199999991</v>
      </c>
      <c r="V12" s="129">
        <f t="shared" si="1"/>
        <v>7019.9614320000001</v>
      </c>
      <c r="W12" s="129">
        <f t="shared" si="1"/>
        <v>7019.9614320000001</v>
      </c>
      <c r="X12" s="131">
        <f>'Vic Oct 2017'!AW6</f>
        <v>36</v>
      </c>
      <c r="Y12" s="132" t="str">
        <f>'Vic Oct 2017'!AX6</f>
        <v>n</v>
      </c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</row>
    <row r="13" spans="1:140" s="134" customFormat="1" ht="17" customHeight="1">
      <c r="A13" s="543"/>
      <c r="B13" s="125" t="str">
        <f>'Vic Oct 2017'!F7</f>
        <v>Momentum Energy</v>
      </c>
      <c r="C13" s="125" t="str">
        <f>'Vic Oct 2017'!G7</f>
        <v>Market offer</v>
      </c>
      <c r="D13" s="126">
        <f>365*'Vic Oct 2017'!H7/100</f>
        <v>355.98449999999997</v>
      </c>
      <c r="E13" s="127">
        <f>IF($C$5*'Vic Oct 2017'!AK7/'Vic Oct 2017'!AI7&gt;='Vic Oct 2017'!J7,('Vic Oct 2017'!J7*'Vic Oct 2017'!O7/100)*'Vic Oct 2017'!AI7,($C$5*'Vic Oct 2017'!AK7/'Vic Oct 2017'!AI7*'Vic Oct 2017'!O7/100)*'Vic Oct 2017'!AI7)</f>
        <v>663.75</v>
      </c>
      <c r="F13" s="128">
        <f>IF($C$5*'Vic Oct 2017'!AK7/'Vic Oct 2017'!AI7&lt;'Vic Oct 2017'!J7,0,IF($C$5*'Vic Oct 2017'!AK7/'Vic Oct 2017'!AI7&lt;='Vic Oct 2017'!K7,($C$5*'Vic Oct 2017'!AK7/'Vic Oct 2017'!AI7-'Vic Oct 2017'!J7)*('Vic Oct 2017'!P7/100)*'Vic Oct 2017'!AI7,('Vic Oct 2017'!K7-'Vic Oct 2017'!J7)*('Vic Oct 2017'!P7/100)*'Vic Oct 2017'!AI7))</f>
        <v>1813.0499999999997</v>
      </c>
      <c r="G13" s="126">
        <f>IF($C$5*'Vic Oct 2017'!AK7/'Vic Oct 2017'!AI7&lt;'Vic Oct 2017'!K7,0,IF($C$5*'Vic Oct 2017'!AK7/'Vic Oct 2017'!AI7&lt;='Vic Oct 2017'!L7,($C$5*'Vic Oct 2017'!AK7/'Vic Oct 2017'!AI7-'Vic Oct 2017'!K7)*('Vic Oct 2017'!Q7/100)*'Vic Oct 2017'!AI7,('Vic Oct 2017'!L7-'Vic Oct 2017'!K7)*('Vic Oct 2017'!Q7/100)*'Vic Oct 2017'!AI7))</f>
        <v>875.69999999999982</v>
      </c>
      <c r="H13" s="127">
        <f>IF($C$5*'Vic Oct 2017'!AK7/'Vic Oct 2017'!AI7&lt;'Vic Oct 2017'!L7,0,IF($C$5*'Vic Oct 2017'!AK7/'Vic Oct 2017'!AI7&lt;='Vic Oct 2017'!M7,($C$5*'Vic Oct 2017'!AK7/'Vic Oct 2017'!AI7-'Vic Oct 2017'!L7)*('Vic Oct 2017'!R7/100)*'Vic Oct 2017'!AI7,('Vic Oct 2017'!M7-'Vic Oct 2017'!L7)*('Vic Oct 2017'!R7/100)*'Vic Oct 2017'!AI7))</f>
        <v>0</v>
      </c>
      <c r="I13" s="126">
        <f>IF(($C$5*'Vic Oct 2017'!AK7/'Vic Oct 2017'!AI7&gt;'Vic Oct 2017'!M7),($C$5*'Vic Oct 2017'!AK7/'Vic Oct 2017'!AI7-'Vic Oct 2017'!M7)*'Vic Oct 2017'!S7/100*'Vic Oct 2017'!AI7,0)</f>
        <v>0</v>
      </c>
      <c r="J13" s="126">
        <f>IF($C$5*'Vic Oct 2017'!AL7/'Vic Oct 2017'!AJ7&gt;='Vic Oct 2017'!J7,('Vic Oct 2017'!J7*'Vic Oct 2017'!U7/100)*'Vic Oct 2017'!AJ7,($C$5*'Vic Oct 2017'!AL7/'Vic Oct 2017'!AJ7*'Vic Oct 2017'!U7/100)*'Vic Oct 2017'!AJ7)</f>
        <v>605.25</v>
      </c>
      <c r="K13" s="126">
        <f>IF($C$5*'Vic Oct 2017'!AL7/'Vic Oct 2017'!AJ7&lt;'Vic Oct 2017'!J7,0,IF($C$5*'Vic Oct 2017'!AL7/'Vic Oct 2017'!AJ7&lt;='Vic Oct 2017'!K7,($C$5*'Vic Oct 2017'!AL7/'Vic Oct 2017'!AJ7-'Vic Oct 2017'!J7)*('Vic Oct 2017'!V7/100)*'Vic Oct 2017'!AJ7,('Vic Oct 2017'!K7-'Vic Oct 2017'!J7)*('Vic Oct 2017'!V7/100)*'Vic Oct 2017'!AJ7))</f>
        <v>1678.0500000000004</v>
      </c>
      <c r="L13" s="126">
        <f>IF($C$5*'Vic Oct 2017'!AL7/'Vic Oct 2017'!AJ7&lt;'Vic Oct 2017'!K7,0,IF($C$5*'Vic Oct 2017'!AL7/'Vic Oct 2017'!AJ7&lt;='Vic Oct 2017'!L7,($C$5*'Vic Oct 2017'!AL7/'Vic Oct 2017'!AJ7-'Vic Oct 2017'!K7)*('Vic Oct 2017'!W7/100)*'Vic Oct 2017'!AJ7,('Vic Oct 2017'!L7-'Vic Oct 2017'!K7)*('Vic Oct 2017'!W7/100)*'Vic Oct 2017'!AJ7))</f>
        <v>814.09999999999991</v>
      </c>
      <c r="M13" s="126">
        <f>IF($C$5*'Vic Oct 2017'!AL7/'Vic Oct 2017'!AJ7&lt;'Vic Oct 2017'!L7,0,IF($C$5*'Vic Oct 2017'!AL7/'Vic Oct 2017'!AJ7&lt;='Vic Oct 2017'!M7,($C$5*'Vic Oct 2017'!AL7/'Vic Oct 2017'!AJ7-'Vic Oct 2017'!L7)*('Vic Oct 2017'!X7/100)*'Vic Oct 2017'!AJ7,('Vic Oct 2017'!M7-'Vic Oct 2017'!L7)*('Vic Oct 2017'!X7/100)*'Vic Oct 2017'!AJ7))</f>
        <v>0</v>
      </c>
      <c r="N13" s="126">
        <f>IF(($C$5*'Vic Oct 2017'!AL7/'Vic Oct 2017'!AJ7&gt;'Vic Oct 2017'!M7),($C$5*'Vic Oct 2017'!AL7/'Vic Oct 2017'!AJ7-'Vic Oct 2017'!M7)*'Vic Oct 2017'!Y7/100*'Vic Oct 2017'!AJ7,0)</f>
        <v>0</v>
      </c>
      <c r="O13" s="129">
        <f t="shared" si="0"/>
        <v>6805.8845000000001</v>
      </c>
      <c r="P13" s="130">
        <f>'Vic Oct 2017'!AM7</f>
        <v>0</v>
      </c>
      <c r="Q13" s="130">
        <f>'Vic Oct 2017'!AN7</f>
        <v>0</v>
      </c>
      <c r="R13" s="130">
        <f>'Vic Oct 2017'!AO7</f>
        <v>0</v>
      </c>
      <c r="S13" s="130">
        <f>'Vic Oct 2017'!AP7</f>
        <v>0</v>
      </c>
      <c r="T13" s="129">
        <f>O13</f>
        <v>6805.8845000000001</v>
      </c>
      <c r="U13" s="129">
        <f t="shared" si="2"/>
        <v>6805.8845000000001</v>
      </c>
      <c r="V13" s="129">
        <f t="shared" si="1"/>
        <v>7486.4729500000003</v>
      </c>
      <c r="W13" s="129">
        <f t="shared" si="1"/>
        <v>7486.4729500000003</v>
      </c>
      <c r="X13" s="131">
        <f>'Vic Oct 2017'!AW7</f>
        <v>0</v>
      </c>
      <c r="Y13" s="132" t="str">
        <f>'Vic Oct 2017'!AX7</f>
        <v>n</v>
      </c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  <c r="BZ13" s="122"/>
      <c r="CA13" s="122"/>
      <c r="CB13" s="122"/>
      <c r="CC13" s="122"/>
      <c r="CD13" s="122"/>
      <c r="CE13" s="122"/>
      <c r="CF13" s="122"/>
      <c r="CG13" s="122"/>
      <c r="CH13" s="122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</row>
    <row r="14" spans="1:140" s="142" customFormat="1" ht="17" customHeight="1" thickBot="1">
      <c r="A14" s="543"/>
      <c r="B14" s="125" t="str">
        <f>'Vic Oct 2017'!F8</f>
        <v>Origin Energy</v>
      </c>
      <c r="C14" s="125" t="str">
        <f>'Vic Oct 2017'!G8</f>
        <v>Business Saver</v>
      </c>
      <c r="D14" s="128">
        <f>365*'Vic Oct 2017'!H8/100</f>
        <v>306.96499999999997</v>
      </c>
      <c r="E14" s="135">
        <f>IF($C$5*'Vic Oct 2017'!AK8/'Vic Oct 2017'!AI8&gt;='Vic Oct 2017'!J8,('Vic Oct 2017'!J8*'Vic Oct 2017'!O8/100)*'Vic Oct 2017'!AI8,($C$5*'Vic Oct 2017'!AK8/'Vic Oct 2017'!AI8*'Vic Oct 2017'!O8/100)*'Vic Oct 2017'!AI8)</f>
        <v>794.38319999999999</v>
      </c>
      <c r="F14" s="128">
        <f>IF($C$5*'Vic Oct 2017'!AK8/'Vic Oct 2017'!AI8&lt;'Vic Oct 2017'!J8,0,IF($C$5*'Vic Oct 2017'!AK8/'Vic Oct 2017'!AI8&lt;='Vic Oct 2017'!K8,($C$5*'Vic Oct 2017'!AK8/'Vic Oct 2017'!AI8-'Vic Oct 2017'!J8)*('Vic Oct 2017'!P8/100)*'Vic Oct 2017'!AI8,('Vic Oct 2017'!K8-'Vic Oct 2017'!J8)*('Vic Oct 2017'!P8/100)*'Vic Oct 2017'!AI8))</f>
        <v>1994.9327999999998</v>
      </c>
      <c r="G14" s="128">
        <f>IF($C$5*'Vic Oct 2017'!AK8/'Vic Oct 2017'!AI8&lt;'Vic Oct 2017'!K8,0,IF($C$5*'Vic Oct 2017'!AK8/'Vic Oct 2017'!AI8&lt;='Vic Oct 2017'!L8,($C$5*'Vic Oct 2017'!AK8/'Vic Oct 2017'!AI8-'Vic Oct 2017'!K8)*('Vic Oct 2017'!Q8/100)*'Vic Oct 2017'!AI8,('Vic Oct 2017'!L8-'Vic Oct 2017'!K8)*('Vic Oct 2017'!Q8/100)*'Vic Oct 2017'!AI8))</f>
        <v>917.85519999999974</v>
      </c>
      <c r="H14" s="135">
        <f>IF($C$5*'Vic Oct 2017'!AK8/'Vic Oct 2017'!AI8&lt;'Vic Oct 2017'!L8,0,IF($C$5*'Vic Oct 2017'!AK8/'Vic Oct 2017'!AI8&lt;='Vic Oct 2017'!M8,($C$5*'Vic Oct 2017'!AK8/'Vic Oct 2017'!AI8-'Vic Oct 2017'!L8)*('Vic Oct 2017'!R8/100)*'Vic Oct 2017'!AI8,('Vic Oct 2017'!M8-'Vic Oct 2017'!L8)*('Vic Oct 2017'!R8/100)*'Vic Oct 2017'!AI8))</f>
        <v>0</v>
      </c>
      <c r="I14" s="128">
        <f>IF(($C$5*'Vic Oct 2017'!AK8/'Vic Oct 2017'!AI8&gt;'Vic Oct 2017'!M8),($C$5*'Vic Oct 2017'!AK8/'Vic Oct 2017'!AI8-'Vic Oct 2017'!M8)*'Vic Oct 2017'!S8/100*'Vic Oct 2017'!AI8,0)</f>
        <v>0</v>
      </c>
      <c r="J14" s="128">
        <f>IF($C$5*'Vic Oct 2017'!AL8/'Vic Oct 2017'!AJ8&gt;='Vic Oct 2017'!J8,('Vic Oct 2017'!J8*'Vic Oct 2017'!U8/100)*'Vic Oct 2017'!AJ8,($C$5*'Vic Oct 2017'!AL8/'Vic Oct 2017'!AJ8*'Vic Oct 2017'!U8/100)*'Vic Oct 2017'!AJ8)</f>
        <v>749.21759999999995</v>
      </c>
      <c r="K14" s="128">
        <f>IF($C$5*'Vic Oct 2017'!AL8/'Vic Oct 2017'!AJ8&lt;'Vic Oct 2017'!J8,0,IF($C$5*'Vic Oct 2017'!AL8/'Vic Oct 2017'!AJ8&lt;='Vic Oct 2017'!K8,($C$5*'Vic Oct 2017'!AL8/'Vic Oct 2017'!AJ8-'Vic Oct 2017'!J8)*('Vic Oct 2017'!V8/100)*'Vic Oct 2017'!AJ8,('Vic Oct 2017'!K8-'Vic Oct 2017'!J8)*('Vic Oct 2017'!V8/100)*'Vic Oct 2017'!AJ8))</f>
        <v>1926.8928000000001</v>
      </c>
      <c r="L14" s="128">
        <f>IF($C$5*'Vic Oct 2017'!AL8/'Vic Oct 2017'!AJ8&lt;'Vic Oct 2017'!K8,0,IF($C$5*'Vic Oct 2017'!AL8/'Vic Oct 2017'!AJ8&lt;='Vic Oct 2017'!L8,($C$5*'Vic Oct 2017'!AL8/'Vic Oct 2017'!AJ8-'Vic Oct 2017'!K8)*('Vic Oct 2017'!W8/100)*'Vic Oct 2017'!AJ8,('Vic Oct 2017'!L8-'Vic Oct 2017'!K8)*('Vic Oct 2017'!W8/100)*'Vic Oct 2017'!AJ8))</f>
        <v>887.90999999999974</v>
      </c>
      <c r="M14" s="128">
        <f>IF($C$5*'Vic Oct 2017'!AL8/'Vic Oct 2017'!AJ8&lt;'Vic Oct 2017'!L8,0,IF($C$5*'Vic Oct 2017'!AL8/'Vic Oct 2017'!AJ8&lt;='Vic Oct 2017'!M8,($C$5*'Vic Oct 2017'!AL8/'Vic Oct 2017'!AJ8-'Vic Oct 2017'!L8)*('Vic Oct 2017'!X8/100)*'Vic Oct 2017'!AJ8,('Vic Oct 2017'!M8-'Vic Oct 2017'!L8)*('Vic Oct 2017'!X8/100)*'Vic Oct 2017'!AJ8))</f>
        <v>0</v>
      </c>
      <c r="N14" s="128">
        <f>IF(($C$5*'Vic Oct 2017'!AL8/'Vic Oct 2017'!AJ8&gt;'Vic Oct 2017'!M8),($C$5*'Vic Oct 2017'!AL8/'Vic Oct 2017'!AJ8-'Vic Oct 2017'!M8)*'Vic Oct 2017'!Y8/100*'Vic Oct 2017'!AJ8,0)</f>
        <v>0</v>
      </c>
      <c r="O14" s="136">
        <f t="shared" si="0"/>
        <v>7578.1566000000003</v>
      </c>
      <c r="P14" s="137">
        <f>'Vic Oct 2017'!AM8</f>
        <v>0</v>
      </c>
      <c r="Q14" s="137">
        <f>'Vic Oct 2017'!AN8</f>
        <v>15</v>
      </c>
      <c r="R14" s="137">
        <f>'Vic Oct 2017'!AO8</f>
        <v>0</v>
      </c>
      <c r="S14" s="137">
        <f>'Vic Oct 2017'!AP8</f>
        <v>0</v>
      </c>
      <c r="T14" s="136">
        <f>(O14-(O14-D14)*Q14/100)</f>
        <v>6487.47786</v>
      </c>
      <c r="U14" s="138">
        <f t="shared" si="2"/>
        <v>6487.47786</v>
      </c>
      <c r="V14" s="136">
        <f t="shared" si="1"/>
        <v>7136.2256460000008</v>
      </c>
      <c r="W14" s="136">
        <f t="shared" si="1"/>
        <v>7136.2256460000008</v>
      </c>
      <c r="X14" s="139">
        <f>'Vic Oct 2017'!AW8</f>
        <v>12</v>
      </c>
      <c r="Y14" s="140" t="str">
        <f>'Vic Oct 2017'!AX8</f>
        <v>y</v>
      </c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  <c r="BZ14" s="122"/>
      <c r="CA14" s="122"/>
      <c r="CB14" s="122"/>
      <c r="CC14" s="122"/>
      <c r="CD14" s="122"/>
      <c r="CE14" s="122"/>
      <c r="CF14" s="122"/>
      <c r="CG14" s="122"/>
      <c r="CH14" s="122"/>
      <c r="CI14" s="141"/>
      <c r="CJ14" s="141"/>
      <c r="CK14" s="141"/>
      <c r="CL14" s="141"/>
      <c r="CM14" s="141"/>
      <c r="CN14" s="141"/>
      <c r="CO14" s="141"/>
      <c r="CP14" s="141"/>
      <c r="CQ14" s="141"/>
      <c r="CR14" s="141"/>
      <c r="CS14" s="141"/>
      <c r="CT14" s="141"/>
      <c r="CU14" s="141"/>
      <c r="CV14" s="141"/>
      <c r="CW14" s="141"/>
      <c r="CX14" s="141"/>
      <c r="CY14" s="141"/>
      <c r="CZ14" s="141"/>
      <c r="DA14" s="141"/>
      <c r="DB14" s="141"/>
      <c r="DC14" s="141"/>
      <c r="DD14" s="141"/>
      <c r="DE14" s="141"/>
      <c r="DF14" s="141"/>
      <c r="DG14" s="141"/>
      <c r="DH14" s="141"/>
      <c r="DI14" s="141"/>
      <c r="DJ14" s="141"/>
      <c r="DK14" s="141"/>
      <c r="DL14" s="141"/>
      <c r="DM14" s="141"/>
      <c r="DN14" s="141"/>
      <c r="DO14" s="141"/>
      <c r="DP14" s="141"/>
      <c r="DQ14" s="141"/>
      <c r="DR14" s="141"/>
      <c r="DS14" s="141"/>
      <c r="DT14" s="141"/>
      <c r="DU14" s="141"/>
      <c r="DV14" s="141"/>
      <c r="DW14" s="141"/>
      <c r="DX14" s="141"/>
      <c r="DY14" s="141"/>
      <c r="DZ14" s="141"/>
      <c r="EA14" s="141"/>
      <c r="EB14" s="141"/>
      <c r="EC14" s="141"/>
      <c r="ED14" s="141"/>
      <c r="EE14" s="141"/>
      <c r="EF14" s="141"/>
      <c r="EG14" s="141"/>
      <c r="EH14" s="141"/>
      <c r="EI14" s="141"/>
      <c r="EJ14" s="141"/>
    </row>
    <row r="15" spans="1:140" s="125" customFormat="1" ht="17" customHeight="1" thickTop="1" thickBot="1">
      <c r="A15" s="544"/>
      <c r="B15" s="142" t="str">
        <f>'Vic Oct 2017'!F9</f>
        <v>Simply Energy</v>
      </c>
      <c r="C15" s="142" t="str">
        <f>'Vic Oct 2017'!G9</f>
        <v>Business Save</v>
      </c>
      <c r="D15" s="143">
        <f>365*'Vic Oct 2017'!H9/100</f>
        <v>335.39850000000001</v>
      </c>
      <c r="E15" s="144">
        <f>IF($C$5*'Vic Oct 2017'!AK9/'Vic Oct 2017'!AI9&gt;='Vic Oct 2017'!J9,('Vic Oct 2017'!J9*'Vic Oct 2017'!O9/100)*'Vic Oct 2017'!AI9,($C$5*'Vic Oct 2017'!AK9/'Vic Oct 2017'!AI9*'Vic Oct 2017'!O9/100)*'Vic Oct 2017'!AI9)</f>
        <v>830.35680000000002</v>
      </c>
      <c r="F15" s="143">
        <f>IF($C$5*'Vic Oct 2017'!AK9/'Vic Oct 2017'!AI9&lt;'Vic Oct 2017'!J9,0,IF($C$5*'Vic Oct 2017'!AK9/'Vic Oct 2017'!AI9&lt;='Vic Oct 2017'!K9,($C$5*'Vic Oct 2017'!AK9/'Vic Oct 2017'!AI9-'Vic Oct 2017'!J9)*('Vic Oct 2017'!P9/100)*'Vic Oct 2017'!AI9,('Vic Oct 2017'!K9-'Vic Oct 2017'!J9)*('Vic Oct 2017'!P9/100)*'Vic Oct 2017'!AI9))</f>
        <v>2313.1874999999995</v>
      </c>
      <c r="G15" s="143">
        <f>IF($C$5*'Vic Oct 2017'!AK9/'Vic Oct 2017'!AI9&lt;'Vic Oct 2017'!K9,0,IF($C$5*'Vic Oct 2017'!AK9/'Vic Oct 2017'!AI9&lt;='Vic Oct 2017'!L9,($C$5*'Vic Oct 2017'!AK9/'Vic Oct 2017'!AI9-'Vic Oct 2017'!K9)*('Vic Oct 2017'!Q9/100)*'Vic Oct 2017'!AI9,('Vic Oct 2017'!L9-'Vic Oct 2017'!K9)*('Vic Oct 2017'!Q9/100)*'Vic Oct 2017'!AI9))</f>
        <v>1073.2658999999999</v>
      </c>
      <c r="H15" s="144">
        <f>IF($C$5*'Vic Oct 2017'!AK9/'Vic Oct 2017'!AI9&lt;'Vic Oct 2017'!L9,0,IF($C$5*'Vic Oct 2017'!AK9/'Vic Oct 2017'!AI9&lt;='Vic Oct 2017'!M9,($C$5*'Vic Oct 2017'!AK9/'Vic Oct 2017'!AI9-'Vic Oct 2017'!L9)*('Vic Oct 2017'!R9/100)*'Vic Oct 2017'!AI9,('Vic Oct 2017'!M9-'Vic Oct 2017'!L9)*('Vic Oct 2017'!R9/100)*'Vic Oct 2017'!AI9))</f>
        <v>0</v>
      </c>
      <c r="I15" s="143">
        <f>IF(($C$5*'Vic Oct 2017'!AK9/'Vic Oct 2017'!AI9&gt;'Vic Oct 2017'!M9),($C$5*'Vic Oct 2017'!AK9/'Vic Oct 2017'!AI9-'Vic Oct 2017'!M9)*'Vic Oct 2017'!S9/100*'Vic Oct 2017'!AI9,0)</f>
        <v>0</v>
      </c>
      <c r="J15" s="143">
        <f>IF($C$5*'Vic Oct 2017'!AL9/'Vic Oct 2017'!AJ9&gt;='Vic Oct 2017'!J9,('Vic Oct 2017'!J9*'Vic Oct 2017'!U9/100)*'Vic Oct 2017'!AJ9,($C$5*'Vic Oct 2017'!AL9/'Vic Oct 2017'!AJ9*'Vic Oct 2017'!U9/100)*'Vic Oct 2017'!AJ9)</f>
        <v>802.98239999999998</v>
      </c>
      <c r="K15" s="145">
        <f>IF($C$5*'Vic Oct 2017'!AL9/'Vic Oct 2017'!AJ9&lt;'Vic Oct 2017'!J9,0,IF($C$5*'Vic Oct 2017'!AL9/'Vic Oct 2017'!AJ9&lt;='Vic Oct 2017'!K9,($C$5*'Vic Oct 2017'!AL9/'Vic Oct 2017'!AJ9-'Vic Oct 2017'!J9)*('Vic Oct 2017'!V9/100)*'Vic Oct 2017'!AJ9,('Vic Oct 2017'!K9-'Vic Oct 2017'!J9)*('Vic Oct 2017'!V9/100)*'Vic Oct 2017'!AJ9))</f>
        <v>2272.125</v>
      </c>
      <c r="L15" s="146">
        <f>IF($C$5*'Vic Oct 2017'!AL9/'Vic Oct 2017'!AJ9&lt;'Vic Oct 2017'!K9,0,IF($C$5*'Vic Oct 2017'!AL9/'Vic Oct 2017'!AJ9&lt;='Vic Oct 2017'!L9,($C$5*'Vic Oct 2017'!AL9/'Vic Oct 2017'!AJ9-'Vic Oct 2017'!K9)*('Vic Oct 2017'!W9/100)*'Vic Oct 2017'!AJ9,('Vic Oct 2017'!L9-'Vic Oct 2017'!K9)*('Vic Oct 2017'!W9/100)*'Vic Oct 2017'!AJ9))</f>
        <v>1066.5157999999999</v>
      </c>
      <c r="M15" s="143">
        <f>IF($C$5*'Vic Oct 2017'!AL9/'Vic Oct 2017'!AJ9&lt;'Vic Oct 2017'!L9,0,IF($C$5*'Vic Oct 2017'!AL9/'Vic Oct 2017'!AJ9&lt;='Vic Oct 2017'!M9,($C$5*'Vic Oct 2017'!AL9/'Vic Oct 2017'!AJ9-'Vic Oct 2017'!L9)*('Vic Oct 2017'!X9/100)*'Vic Oct 2017'!AJ9,('Vic Oct 2017'!M9-'Vic Oct 2017'!L9)*('Vic Oct 2017'!X9/100)*'Vic Oct 2017'!AJ9))</f>
        <v>0</v>
      </c>
      <c r="N15" s="143">
        <f>IF(($C$5*'Vic Oct 2017'!AL9/'Vic Oct 2017'!AJ9&gt;'Vic Oct 2017'!M9),($C$5*'Vic Oct 2017'!AL9/'Vic Oct 2017'!AJ9-'Vic Oct 2017'!M9)*'Vic Oct 2017'!Y9/100*'Vic Oct 2017'!AJ9,0)</f>
        <v>0</v>
      </c>
      <c r="O15" s="147">
        <f t="shared" ref="O15" si="3">SUM(D15:N15)</f>
        <v>8693.8318999999992</v>
      </c>
      <c r="P15" s="148">
        <f>'Vic Oct 2017'!AM9</f>
        <v>0</v>
      </c>
      <c r="Q15" s="148">
        <f>'Vic Oct 2017'!AN9</f>
        <v>30</v>
      </c>
      <c r="R15" s="148">
        <f>'Vic Oct 2017'!AO9</f>
        <v>0</v>
      </c>
      <c r="S15" s="148">
        <f>'Vic Oct 2017'!AP9</f>
        <v>0</v>
      </c>
      <c r="T15" s="147">
        <f>(O15-(O15-D15)*Q15/100)</f>
        <v>6186.3018799999991</v>
      </c>
      <c r="U15" s="149">
        <f t="shared" si="2"/>
        <v>6186.3018799999991</v>
      </c>
      <c r="V15" s="147">
        <f t="shared" ref="V15" si="4">T15*1.1</f>
        <v>6804.9320679999992</v>
      </c>
      <c r="W15" s="149">
        <f t="shared" ref="W15" si="5">U15*1.1</f>
        <v>6804.9320679999992</v>
      </c>
      <c r="X15" s="150">
        <f>'Vic Oct 2017'!AW9</f>
        <v>0</v>
      </c>
      <c r="Y15" s="151" t="str">
        <f>'Vic Oct 2017'!AX9</f>
        <v>n</v>
      </c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2"/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  <c r="CG15" s="122"/>
      <c r="CH15" s="12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</row>
    <row r="16" spans="1:140" s="134" customFormat="1" ht="17" customHeight="1" thickTop="1">
      <c r="A16" s="542" t="str">
        <f>'Vic Oct 2017'!D10</f>
        <v>Multinet 2</v>
      </c>
      <c r="B16" s="125" t="str">
        <f>'Vic Oct 2017'!F10</f>
        <v>AGL</v>
      </c>
      <c r="C16" s="125" t="str">
        <f>'Vic Oct 2017'!G10</f>
        <v>Business Savers</v>
      </c>
      <c r="D16" s="126">
        <f>365*'Vic Oct 2017'!H10/100</f>
        <v>384.27199999999999</v>
      </c>
      <c r="E16" s="127">
        <f>IF($C$5*'Vic Oct 2017'!AK10/'Vic Oct 2017'!AI10&gt;='Vic Oct 2017'!J10,('Vic Oct 2017'!J10*'Vic Oct 2017'!O10/100)*'Vic Oct 2017'!AI10,($C$5*'Vic Oct 2017'!AK10/'Vic Oct 2017'!AI10*'Vic Oct 2017'!O10/100)*'Vic Oct 2017'!AI10)</f>
        <v>4170</v>
      </c>
      <c r="F16" s="128">
        <f>IF($C$5*'Vic Oct 2017'!AK10/'Vic Oct 2017'!AI10&lt;'Vic Oct 2017'!J10,0,IF($C$5*'Vic Oct 2017'!AK10/'Vic Oct 2017'!AI10&lt;='Vic Oct 2017'!K10,($C$5*'Vic Oct 2017'!AK10/'Vic Oct 2017'!AI10-'Vic Oct 2017'!J10)*('Vic Oct 2017'!P10/100)*'Vic Oct 2017'!AI10,('Vic Oct 2017'!K10-'Vic Oct 2017'!J10)*('Vic Oct 2017'!P10/100)*'Vic Oct 2017'!AI10))</f>
        <v>0</v>
      </c>
      <c r="G16" s="126">
        <f>IF($C$5*'Vic Oct 2017'!AK10/'Vic Oct 2017'!AI10&lt;'Vic Oct 2017'!K10,0,IF($C$5*'Vic Oct 2017'!AK10/'Vic Oct 2017'!AI10&lt;='Vic Oct 2017'!L10,($C$5*'Vic Oct 2017'!AK10/'Vic Oct 2017'!AI10-'Vic Oct 2017'!K10)*('Vic Oct 2017'!Q10/100)*'Vic Oct 2017'!AI10,('Vic Oct 2017'!L10-'Vic Oct 2017'!K10)*('Vic Oct 2017'!Q10/100)*'Vic Oct 2017'!AI10))</f>
        <v>0</v>
      </c>
      <c r="H16" s="127">
        <f>IF($C$5*'Vic Oct 2017'!AK10/'Vic Oct 2017'!AI10&lt;'Vic Oct 2017'!L10,0,IF($C$5*'Vic Oct 2017'!AK10/'Vic Oct 2017'!AI10&lt;='Vic Oct 2017'!M10,($C$5*'Vic Oct 2017'!AK10/'Vic Oct 2017'!AI10-'Vic Oct 2017'!L10)*('Vic Oct 2017'!R10/100)*'Vic Oct 2017'!AI10,('Vic Oct 2017'!M10-'Vic Oct 2017'!L10)*('Vic Oct 2017'!R10/100)*'Vic Oct 2017'!AI10))</f>
        <v>0</v>
      </c>
      <c r="I16" s="126">
        <f>IF(($C$5*'Vic Oct 2017'!AK10/'Vic Oct 2017'!AI10&gt;'Vic Oct 2017'!M10),($C$5*'Vic Oct 2017'!AK10/'Vic Oct 2017'!AI10-'Vic Oct 2017'!M10)*'Vic Oct 2017'!S10/100*'Vic Oct 2017'!AI10,0)</f>
        <v>0</v>
      </c>
      <c r="J16" s="126">
        <f>IF($C$5*'Vic Oct 2017'!AL10/'Vic Oct 2017'!AJ10&gt;='Vic Oct 2017'!J10,('Vic Oct 2017'!J10*'Vic Oct 2017'!U10/100)*'Vic Oct 2017'!AJ10,($C$5*'Vic Oct 2017'!AL10/'Vic Oct 2017'!AJ10*'Vic Oct 2017'!U10/100)*'Vic Oct 2017'!AJ10)</f>
        <v>3670</v>
      </c>
      <c r="K16" s="126">
        <f>IF($C$5*'Vic Oct 2017'!AL10/'Vic Oct 2017'!AJ10&lt;'Vic Oct 2017'!J10,0,IF($C$5*'Vic Oct 2017'!AL10/'Vic Oct 2017'!AJ10&lt;='Vic Oct 2017'!K10,($C$5*'Vic Oct 2017'!AL10/'Vic Oct 2017'!AJ10-'Vic Oct 2017'!J10)*('Vic Oct 2017'!V10/100)*'Vic Oct 2017'!AJ10,('Vic Oct 2017'!K10-'Vic Oct 2017'!J10)*('Vic Oct 2017'!V10/100)*'Vic Oct 2017'!AJ10))</f>
        <v>0</v>
      </c>
      <c r="L16" s="126">
        <f>IF($C$5*'Vic Oct 2017'!AL10/'Vic Oct 2017'!AJ10&lt;'Vic Oct 2017'!K10,0,IF($C$5*'Vic Oct 2017'!AL10/'Vic Oct 2017'!AJ10&lt;='Vic Oct 2017'!L10,($C$5*'Vic Oct 2017'!AL10/'Vic Oct 2017'!AJ10-'Vic Oct 2017'!K10)*('Vic Oct 2017'!W10/100)*'Vic Oct 2017'!AJ10,('Vic Oct 2017'!L10-'Vic Oct 2017'!K10)*('Vic Oct 2017'!W10/100)*'Vic Oct 2017'!AJ10))</f>
        <v>0</v>
      </c>
      <c r="M16" s="126">
        <f>IF($C$5*'Vic Oct 2017'!AL10/'Vic Oct 2017'!AJ10&lt;'Vic Oct 2017'!L10,0,IF($C$5*'Vic Oct 2017'!AL10/'Vic Oct 2017'!AJ10&lt;='Vic Oct 2017'!M10,($C$5*'Vic Oct 2017'!AL10/'Vic Oct 2017'!AJ10-'Vic Oct 2017'!L10)*('Vic Oct 2017'!X10/100)*'Vic Oct 2017'!AJ10,('Vic Oct 2017'!M10-'Vic Oct 2017'!L10)*('Vic Oct 2017'!X10/100)*'Vic Oct 2017'!AJ10))</f>
        <v>0</v>
      </c>
      <c r="N16" s="126">
        <f>IF(($C$5*'Vic Oct 2017'!AL10/'Vic Oct 2017'!AJ10&gt;'Vic Oct 2017'!M10),($C$5*'Vic Oct 2017'!AL10/'Vic Oct 2017'!AJ10-'Vic Oct 2017'!M10)*'Vic Oct 2017'!Y10/100*'Vic Oct 2017'!AJ10,0)</f>
        <v>0</v>
      </c>
      <c r="O16" s="129">
        <f t="shared" si="0"/>
        <v>8224.2720000000008</v>
      </c>
      <c r="P16" s="130">
        <f>'Vic Oct 2017'!AM10</f>
        <v>0</v>
      </c>
      <c r="Q16" s="130">
        <f>'Vic Oct 2017'!AN10</f>
        <v>20</v>
      </c>
      <c r="R16" s="130">
        <f>'Vic Oct 2017'!AO10</f>
        <v>0</v>
      </c>
      <c r="S16" s="130">
        <f>'Vic Oct 2017'!AP10</f>
        <v>0</v>
      </c>
      <c r="T16" s="129">
        <f>(O16-(O16-D16)*Q16/100)</f>
        <v>6656.2720000000008</v>
      </c>
      <c r="U16" s="129">
        <f t="shared" si="2"/>
        <v>6656.2720000000008</v>
      </c>
      <c r="V16" s="129">
        <f t="shared" si="1"/>
        <v>7321.8992000000017</v>
      </c>
      <c r="W16" s="129">
        <f t="shared" si="1"/>
        <v>7321.8992000000017</v>
      </c>
      <c r="X16" s="131">
        <f>'Vic Oct 2017'!AW10</f>
        <v>0</v>
      </c>
      <c r="Y16" s="132" t="str">
        <f>'Vic Oct 2017'!AX10</f>
        <v>n</v>
      </c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  <c r="CH16" s="122"/>
      <c r="CI16" s="133"/>
      <c r="CJ16" s="133"/>
      <c r="CK16" s="133"/>
      <c r="CL16" s="133"/>
      <c r="CM16" s="133"/>
      <c r="CN16" s="133"/>
      <c r="CO16" s="133"/>
      <c r="CP16" s="133"/>
      <c r="CQ16" s="133"/>
      <c r="CR16" s="133"/>
      <c r="CS16" s="133"/>
      <c r="CT16" s="133"/>
      <c r="CU16" s="133"/>
      <c r="CV16" s="133"/>
      <c r="CW16" s="133"/>
      <c r="CX16" s="133"/>
      <c r="CY16" s="133"/>
      <c r="CZ16" s="133"/>
      <c r="DA16" s="133"/>
      <c r="DB16" s="133"/>
      <c r="DC16" s="133"/>
      <c r="DD16" s="133"/>
      <c r="DE16" s="133"/>
      <c r="DF16" s="133"/>
      <c r="DG16" s="133"/>
      <c r="DH16" s="133"/>
      <c r="DI16" s="133"/>
      <c r="DJ16" s="133"/>
      <c r="DK16" s="133"/>
      <c r="DL16" s="133"/>
      <c r="DM16" s="133"/>
      <c r="DN16" s="133"/>
      <c r="DO16" s="133"/>
      <c r="DP16" s="133"/>
      <c r="DQ16" s="133"/>
      <c r="DR16" s="133"/>
      <c r="DS16" s="133"/>
      <c r="DT16" s="133"/>
      <c r="DU16" s="133"/>
      <c r="DV16" s="133"/>
      <c r="DW16" s="133"/>
      <c r="DX16" s="133"/>
      <c r="DY16" s="133"/>
      <c r="DZ16" s="133"/>
      <c r="EA16" s="133"/>
      <c r="EB16" s="133"/>
      <c r="EC16" s="133"/>
      <c r="ED16" s="133"/>
      <c r="EE16" s="133"/>
      <c r="EF16" s="133"/>
      <c r="EG16" s="133"/>
      <c r="EH16" s="133"/>
      <c r="EI16" s="133"/>
      <c r="EJ16" s="133"/>
    </row>
    <row r="17" spans="1:140" s="134" customFormat="1" ht="17" customHeight="1">
      <c r="A17" s="543"/>
      <c r="B17" s="125" t="str">
        <f>'Vic Oct 2017'!F11</f>
        <v>Click Energy</v>
      </c>
      <c r="C17" s="125" t="str">
        <f>'Vic Oct 2017'!G11</f>
        <v>Business Prime Gas</v>
      </c>
      <c r="D17" s="126">
        <f>365*'Vic Oct 2017'!H11/100</f>
        <v>313.17</v>
      </c>
      <c r="E17" s="127">
        <f>IF($C$5*'Vic Oct 2017'!AK11/'Vic Oct 2017'!AI11&gt;='Vic Oct 2017'!J11,('Vic Oct 2017'!J11*'Vic Oct 2017'!O11/100)*'Vic Oct 2017'!AI11,($C$5*'Vic Oct 2017'!AK11/'Vic Oct 2017'!AI11*'Vic Oct 2017'!O11/100)*'Vic Oct 2017'!AI11)</f>
        <v>1017</v>
      </c>
      <c r="F17" s="128">
        <f>IF($C$5*'Vic Oct 2017'!AK11/'Vic Oct 2017'!AI11&lt;'Vic Oct 2017'!J11,0,IF($C$5*'Vic Oct 2017'!AK11/'Vic Oct 2017'!AI11&lt;='Vic Oct 2017'!K11,($C$5*'Vic Oct 2017'!AK11/'Vic Oct 2017'!AI11-'Vic Oct 2017'!J11)*('Vic Oct 2017'!P11/100)*'Vic Oct 2017'!AI11,('Vic Oct 2017'!K11-'Vic Oct 2017'!J11)*('Vic Oct 2017'!P11/100)*'Vic Oct 2017'!AI11))</f>
        <v>2848.4999999999995</v>
      </c>
      <c r="G17" s="126">
        <f>IF($C$5*'Vic Oct 2017'!AK11/'Vic Oct 2017'!AI11&lt;'Vic Oct 2017'!K11,0,IF($C$5*'Vic Oct 2017'!AK11/'Vic Oct 2017'!AI11&lt;='Vic Oct 2017'!L11,($C$5*'Vic Oct 2017'!AK11/'Vic Oct 2017'!AI11-'Vic Oct 2017'!K11)*('Vic Oct 2017'!Q11/100)*'Vic Oct 2017'!AI11,('Vic Oct 2017'!L11-'Vic Oct 2017'!K11)*('Vic Oct 2017'!Q11/100)*'Vic Oct 2017'!AI11))</f>
        <v>1406.9999999999995</v>
      </c>
      <c r="H17" s="127">
        <f>IF($C$5*'Vic Oct 2017'!AK11/'Vic Oct 2017'!AI11&lt;'Vic Oct 2017'!L11,0,IF($C$5*'Vic Oct 2017'!AK11/'Vic Oct 2017'!AI11&lt;='Vic Oct 2017'!M11,($C$5*'Vic Oct 2017'!AK11/'Vic Oct 2017'!AI11-'Vic Oct 2017'!L11)*('Vic Oct 2017'!R11/100)*'Vic Oct 2017'!AI11,('Vic Oct 2017'!M11-'Vic Oct 2017'!L11)*('Vic Oct 2017'!R11/100)*'Vic Oct 2017'!AI11))</f>
        <v>0</v>
      </c>
      <c r="I17" s="126">
        <f>IF(($C$5*'Vic Oct 2017'!AK11/'Vic Oct 2017'!AI11&gt;'Vic Oct 2017'!M11),($C$5*'Vic Oct 2017'!AK11/'Vic Oct 2017'!AI11-'Vic Oct 2017'!M11)*'Vic Oct 2017'!S11/100*'Vic Oct 2017'!AI11,0)</f>
        <v>0</v>
      </c>
      <c r="J17" s="126">
        <f>IF($C$5*'Vic Oct 2017'!AL11/'Vic Oct 2017'!AJ11&gt;='Vic Oct 2017'!J11,('Vic Oct 2017'!J11*'Vic Oct 2017'!U11/100)*'Vic Oct 2017'!AJ11,($C$5*'Vic Oct 2017'!AL11/'Vic Oct 2017'!AJ11*'Vic Oct 2017'!U11/100)*'Vic Oct 2017'!AJ11)</f>
        <v>972.00000000000023</v>
      </c>
      <c r="K17" s="126">
        <f>IF($C$5*'Vic Oct 2017'!AL11/'Vic Oct 2017'!AJ11&lt;'Vic Oct 2017'!J11,0,IF($C$5*'Vic Oct 2017'!AL11/'Vic Oct 2017'!AJ11&lt;='Vic Oct 2017'!K11,($C$5*'Vic Oct 2017'!AL11/'Vic Oct 2017'!AJ11-'Vic Oct 2017'!J11)*('Vic Oct 2017'!V11/100)*'Vic Oct 2017'!AJ11,('Vic Oct 2017'!K11-'Vic Oct 2017'!J11)*('Vic Oct 2017'!V11/100)*'Vic Oct 2017'!AJ11))</f>
        <v>2848.4999999999995</v>
      </c>
      <c r="L17" s="126">
        <f>IF($C$5*'Vic Oct 2017'!AL11/'Vic Oct 2017'!AJ11&lt;'Vic Oct 2017'!K11,0,IF($C$5*'Vic Oct 2017'!AL11/'Vic Oct 2017'!AJ11&lt;='Vic Oct 2017'!L11,($C$5*'Vic Oct 2017'!AL11/'Vic Oct 2017'!AJ11-'Vic Oct 2017'!K11)*('Vic Oct 2017'!W11/100)*'Vic Oct 2017'!AJ11,('Vic Oct 2017'!L11-'Vic Oct 2017'!K11)*('Vic Oct 2017'!W11/100)*'Vic Oct 2017'!AJ11))</f>
        <v>1406.9999999999995</v>
      </c>
      <c r="M17" s="126">
        <f>IF($C$5*'Vic Oct 2017'!AL11/'Vic Oct 2017'!AJ11&lt;'Vic Oct 2017'!L11,0,IF($C$5*'Vic Oct 2017'!AL11/'Vic Oct 2017'!AJ11&lt;='Vic Oct 2017'!M11,($C$5*'Vic Oct 2017'!AL11/'Vic Oct 2017'!AJ11-'Vic Oct 2017'!L11)*('Vic Oct 2017'!X11/100)*'Vic Oct 2017'!AJ11,('Vic Oct 2017'!M11-'Vic Oct 2017'!L11)*('Vic Oct 2017'!X11/100)*'Vic Oct 2017'!AJ11))</f>
        <v>0</v>
      </c>
      <c r="N17" s="126">
        <f>IF(($C$5*'Vic Oct 2017'!AL11/'Vic Oct 2017'!AJ11&gt;'Vic Oct 2017'!M11),($C$5*'Vic Oct 2017'!AL11/'Vic Oct 2017'!AJ11-'Vic Oct 2017'!M11)*'Vic Oct 2017'!Y11/100*'Vic Oct 2017'!AJ11,0)</f>
        <v>0</v>
      </c>
      <c r="O17" s="129">
        <f t="shared" si="0"/>
        <v>10813.17</v>
      </c>
      <c r="P17" s="130">
        <f>'Vic Oct 2017'!AM11</f>
        <v>0</v>
      </c>
      <c r="Q17" s="130">
        <f>'Vic Oct 2017'!AN11</f>
        <v>0</v>
      </c>
      <c r="R17" s="130">
        <f>'Vic Oct 2017'!AO11</f>
        <v>10</v>
      </c>
      <c r="S17" s="130">
        <f>'Vic Oct 2017'!AP11</f>
        <v>0</v>
      </c>
      <c r="T17" s="129">
        <f>O17</f>
        <v>10813.17</v>
      </c>
      <c r="U17" s="129">
        <f>T17-(T17*R17/100)</f>
        <v>9731.8529999999992</v>
      </c>
      <c r="V17" s="129">
        <f t="shared" si="1"/>
        <v>11894.487000000001</v>
      </c>
      <c r="W17" s="129">
        <f t="shared" si="1"/>
        <v>10705.0383</v>
      </c>
      <c r="X17" s="131">
        <f>'Vic Oct 2017'!AW11</f>
        <v>0</v>
      </c>
      <c r="Y17" s="132" t="str">
        <f>'Vic Oct 2017'!AX11</f>
        <v>n</v>
      </c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2"/>
      <c r="BZ17" s="122"/>
      <c r="CA17" s="122"/>
      <c r="CB17" s="122"/>
      <c r="CC17" s="122"/>
      <c r="CD17" s="122"/>
      <c r="CE17" s="122"/>
      <c r="CF17" s="122"/>
      <c r="CG17" s="122"/>
      <c r="CH17" s="122"/>
      <c r="CI17" s="133"/>
      <c r="CJ17" s="133"/>
      <c r="CK17" s="133"/>
      <c r="CL17" s="133"/>
      <c r="CM17" s="133"/>
      <c r="CN17" s="133"/>
      <c r="CO17" s="133"/>
      <c r="CP17" s="133"/>
      <c r="CQ17" s="133"/>
      <c r="CR17" s="133"/>
      <c r="CS17" s="133"/>
      <c r="CT17" s="133"/>
      <c r="CU17" s="133"/>
      <c r="CV17" s="133"/>
      <c r="CW17" s="133"/>
      <c r="CX17" s="133"/>
      <c r="CY17" s="133"/>
      <c r="CZ17" s="133"/>
      <c r="DA17" s="133"/>
      <c r="DB17" s="133"/>
      <c r="DC17" s="133"/>
      <c r="DD17" s="133"/>
      <c r="DE17" s="133"/>
      <c r="DF17" s="133"/>
      <c r="DG17" s="133"/>
      <c r="DH17" s="133"/>
      <c r="DI17" s="133"/>
      <c r="DJ17" s="133"/>
      <c r="DK17" s="133"/>
      <c r="DL17" s="133"/>
      <c r="DM17" s="133"/>
      <c r="DN17" s="133"/>
      <c r="DO17" s="133"/>
      <c r="DP17" s="133"/>
      <c r="DQ17" s="133"/>
      <c r="DR17" s="133"/>
      <c r="DS17" s="133"/>
      <c r="DT17" s="133"/>
      <c r="DU17" s="133"/>
      <c r="DV17" s="133"/>
      <c r="DW17" s="133"/>
      <c r="DX17" s="133"/>
      <c r="DY17" s="133"/>
      <c r="DZ17" s="133"/>
      <c r="EA17" s="133"/>
      <c r="EB17" s="133"/>
      <c r="EC17" s="133"/>
      <c r="ED17" s="133"/>
      <c r="EE17" s="133"/>
      <c r="EF17" s="133"/>
      <c r="EG17" s="133"/>
      <c r="EH17" s="133"/>
      <c r="EI17" s="133"/>
      <c r="EJ17" s="133"/>
    </row>
    <row r="18" spans="1:140" s="134" customFormat="1" ht="17" customHeight="1">
      <c r="A18" s="543"/>
      <c r="B18" s="125" t="str">
        <f>'Vic Oct 2017'!F12</f>
        <v>Covau</v>
      </c>
      <c r="C18" s="125" t="str">
        <f>'Vic Oct 2017'!G12</f>
        <v>Market offer</v>
      </c>
      <c r="D18" s="126">
        <f>365*'Vic Oct 2017'!H12/100</f>
        <v>341.27499999999998</v>
      </c>
      <c r="E18" s="127">
        <f>IF($C$5*'Vic Oct 2017'!AK12/'Vic Oct 2017'!AI12&gt;='Vic Oct 2017'!J12,('Vic Oct 2017'!J12*'Vic Oct 2017'!O12/100)*'Vic Oct 2017'!AI12,($C$5*'Vic Oct 2017'!AK12/'Vic Oct 2017'!AI12*'Vic Oct 2017'!O12/100)*'Vic Oct 2017'!AI12)</f>
        <v>1035</v>
      </c>
      <c r="F18" s="128">
        <f>IF($C$5*'Vic Oct 2017'!AK12/'Vic Oct 2017'!AI12&lt;'Vic Oct 2017'!J12,0,IF($C$5*'Vic Oct 2017'!AK12/'Vic Oct 2017'!AI12&lt;='Vic Oct 2017'!K12,($C$5*'Vic Oct 2017'!AK12/'Vic Oct 2017'!AI12-'Vic Oct 2017'!J12)*('Vic Oct 2017'!P12/100)*'Vic Oct 2017'!AI12,('Vic Oct 2017'!K12-'Vic Oct 2017'!J12)*('Vic Oct 2017'!P12/100)*'Vic Oct 2017'!AI12))</f>
        <v>2713.4999999999995</v>
      </c>
      <c r="G18" s="126">
        <f>IF($C$5*'Vic Oct 2017'!AK12/'Vic Oct 2017'!AI12&lt;'Vic Oct 2017'!K12,0,IF($C$5*'Vic Oct 2017'!AK12/'Vic Oct 2017'!AI12&lt;='Vic Oct 2017'!L12,($C$5*'Vic Oct 2017'!AK12/'Vic Oct 2017'!AI12-'Vic Oct 2017'!K12)*('Vic Oct 2017'!Q12/100)*'Vic Oct 2017'!AI12,('Vic Oct 2017'!L12-'Vic Oct 2017'!K12)*('Vic Oct 2017'!Q12/100)*'Vic Oct 2017'!AI12))</f>
        <v>1295</v>
      </c>
      <c r="H18" s="127">
        <f>IF($C$5*'Vic Oct 2017'!AK12/'Vic Oct 2017'!AI12&lt;'Vic Oct 2017'!L12,0,IF($C$5*'Vic Oct 2017'!AK12/'Vic Oct 2017'!AI12&lt;='Vic Oct 2017'!M12,($C$5*'Vic Oct 2017'!AK12/'Vic Oct 2017'!AI12-'Vic Oct 2017'!L12)*('Vic Oct 2017'!R12/100)*'Vic Oct 2017'!AI12,('Vic Oct 2017'!M12-'Vic Oct 2017'!L12)*('Vic Oct 2017'!R12/100)*'Vic Oct 2017'!AI12))</f>
        <v>0</v>
      </c>
      <c r="I18" s="126">
        <f>IF(($C$5*'Vic Oct 2017'!AK12/'Vic Oct 2017'!AI12&gt;'Vic Oct 2017'!M12),($C$5*'Vic Oct 2017'!AK12/'Vic Oct 2017'!AI12-'Vic Oct 2017'!M12)*'Vic Oct 2017'!S12/100*'Vic Oct 2017'!AI12,0)</f>
        <v>0</v>
      </c>
      <c r="J18" s="126">
        <f>IF($C$5*'Vic Oct 2017'!AL12/'Vic Oct 2017'!AJ12&gt;='Vic Oct 2017'!J12,('Vic Oct 2017'!J12*'Vic Oct 2017'!U12/100)*'Vic Oct 2017'!AJ12,($C$5*'Vic Oct 2017'!AL12/'Vic Oct 2017'!AJ12*'Vic Oct 2017'!U12/100)*'Vic Oct 2017'!AJ12)</f>
        <v>918</v>
      </c>
      <c r="K18" s="126">
        <f>IF($C$5*'Vic Oct 2017'!AL12/'Vic Oct 2017'!AJ12&lt;'Vic Oct 2017'!J12,0,IF($C$5*'Vic Oct 2017'!AL12/'Vic Oct 2017'!AJ12&lt;='Vic Oct 2017'!K12,($C$5*'Vic Oct 2017'!AL12/'Vic Oct 2017'!AJ12-'Vic Oct 2017'!J12)*('Vic Oct 2017'!V12/100)*'Vic Oct 2017'!AJ12,('Vic Oct 2017'!K12-'Vic Oct 2017'!J12)*('Vic Oct 2017'!V12/100)*'Vic Oct 2017'!AJ12))</f>
        <v>2470.5</v>
      </c>
      <c r="L18" s="126">
        <f>IF($C$5*'Vic Oct 2017'!AL12/'Vic Oct 2017'!AJ12&lt;'Vic Oct 2017'!K12,0,IF($C$5*'Vic Oct 2017'!AL12/'Vic Oct 2017'!AJ12&lt;='Vic Oct 2017'!L12,($C$5*'Vic Oct 2017'!AL12/'Vic Oct 2017'!AJ12-'Vic Oct 2017'!K12)*('Vic Oct 2017'!W12/100)*'Vic Oct 2017'!AJ12,('Vic Oct 2017'!L12-'Vic Oct 2017'!K12)*('Vic Oct 2017'!W12/100)*'Vic Oct 2017'!AJ12))</f>
        <v>1190</v>
      </c>
      <c r="M18" s="126">
        <f>IF($C$5*'Vic Oct 2017'!AL12/'Vic Oct 2017'!AJ12&lt;'Vic Oct 2017'!L12,0,IF($C$5*'Vic Oct 2017'!AL12/'Vic Oct 2017'!AJ12&lt;='Vic Oct 2017'!M12,($C$5*'Vic Oct 2017'!AL12/'Vic Oct 2017'!AJ12-'Vic Oct 2017'!L12)*('Vic Oct 2017'!X12/100)*'Vic Oct 2017'!AJ12,('Vic Oct 2017'!M12-'Vic Oct 2017'!L12)*('Vic Oct 2017'!X12/100)*'Vic Oct 2017'!AJ12))</f>
        <v>0</v>
      </c>
      <c r="N18" s="126">
        <f>IF(($C$5*'Vic Oct 2017'!AL12/'Vic Oct 2017'!AJ12&gt;'Vic Oct 2017'!M12),($C$5*'Vic Oct 2017'!AL12/'Vic Oct 2017'!AJ12-'Vic Oct 2017'!M12)*'Vic Oct 2017'!Y12/100*'Vic Oct 2017'!AJ12,0)</f>
        <v>0</v>
      </c>
      <c r="O18" s="129">
        <f t="shared" si="0"/>
        <v>9963.2749999999996</v>
      </c>
      <c r="P18" s="130">
        <f>'Vic Oct 2017'!AM12</f>
        <v>0</v>
      </c>
      <c r="Q18" s="130">
        <f>'Vic Oct 2017'!AN12</f>
        <v>0</v>
      </c>
      <c r="R18" s="130">
        <f>'Vic Oct 2017'!AO12</f>
        <v>0</v>
      </c>
      <c r="S18" s="130">
        <f>'Vic Oct 2017'!AP12</f>
        <v>20</v>
      </c>
      <c r="T18" s="129">
        <f>O18</f>
        <v>9963.2749999999996</v>
      </c>
      <c r="U18" s="129">
        <f>(T18-(T18-D18)*S18/100)</f>
        <v>8038.875</v>
      </c>
      <c r="V18" s="129">
        <f t="shared" si="1"/>
        <v>10959.602500000001</v>
      </c>
      <c r="W18" s="129">
        <f t="shared" si="1"/>
        <v>8842.7625000000007</v>
      </c>
      <c r="X18" s="131">
        <f>'Vic Oct 2017'!AW12</f>
        <v>12</v>
      </c>
      <c r="Y18" s="132" t="str">
        <f>'Vic Oct 2017'!AX12</f>
        <v>y</v>
      </c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2"/>
      <c r="BZ18" s="122"/>
      <c r="CA18" s="122"/>
      <c r="CB18" s="122"/>
      <c r="CC18" s="122"/>
      <c r="CD18" s="122"/>
      <c r="CE18" s="122"/>
      <c r="CF18" s="122"/>
      <c r="CG18" s="122"/>
      <c r="CH18" s="122"/>
      <c r="CI18" s="133"/>
      <c r="CJ18" s="133"/>
      <c r="CK18" s="133"/>
      <c r="CL18" s="133"/>
      <c r="CM18" s="133"/>
      <c r="CN18" s="133"/>
      <c r="CO18" s="133"/>
      <c r="CP18" s="133"/>
      <c r="CQ18" s="133"/>
      <c r="CR18" s="133"/>
      <c r="CS18" s="133"/>
      <c r="CT18" s="133"/>
      <c r="CU18" s="133"/>
      <c r="CV18" s="133"/>
      <c r="CW18" s="133"/>
      <c r="CX18" s="133"/>
      <c r="CY18" s="133"/>
      <c r="CZ18" s="133"/>
      <c r="DA18" s="133"/>
      <c r="DB18" s="133"/>
      <c r="DC18" s="133"/>
      <c r="DD18" s="133"/>
      <c r="DE18" s="133"/>
      <c r="DF18" s="133"/>
      <c r="DG18" s="133"/>
      <c r="DH18" s="133"/>
      <c r="DI18" s="133"/>
      <c r="DJ18" s="133"/>
      <c r="DK18" s="133"/>
      <c r="DL18" s="133"/>
      <c r="DM18" s="133"/>
      <c r="DN18" s="133"/>
      <c r="DO18" s="133"/>
      <c r="DP18" s="133"/>
      <c r="DQ18" s="133"/>
      <c r="DR18" s="133"/>
      <c r="DS18" s="133"/>
      <c r="DT18" s="133"/>
      <c r="DU18" s="133"/>
      <c r="DV18" s="133"/>
      <c r="DW18" s="133"/>
      <c r="DX18" s="133"/>
      <c r="DY18" s="133"/>
      <c r="DZ18" s="133"/>
      <c r="EA18" s="133"/>
      <c r="EB18" s="133"/>
      <c r="EC18" s="133"/>
      <c r="ED18" s="133"/>
      <c r="EE18" s="133"/>
      <c r="EF18" s="133"/>
      <c r="EG18" s="133"/>
      <c r="EH18" s="133"/>
      <c r="EI18" s="133"/>
      <c r="EJ18" s="133"/>
    </row>
    <row r="19" spans="1:140" s="134" customFormat="1" ht="17" customHeight="1">
      <c r="A19" s="543"/>
      <c r="B19" s="125" t="str">
        <f>'Vic Oct 2017'!F13</f>
        <v>EnergyAustralia</v>
      </c>
      <c r="C19" s="125" t="str">
        <f>'Vic Oct 2017'!G13</f>
        <v>Everyday Saver Business</v>
      </c>
      <c r="D19" s="126">
        <f>365*'Vic Oct 2017'!H13/100</f>
        <v>370.84</v>
      </c>
      <c r="E19" s="127">
        <f>IF($C$5*'Vic Oct 2017'!AK13/'Vic Oct 2017'!AI13&gt;='Vic Oct 2017'!J13,('Vic Oct 2017'!J13*'Vic Oct 2017'!O13/100)*'Vic Oct 2017'!AI13,($C$5*'Vic Oct 2017'!AK13/'Vic Oct 2017'!AI13*'Vic Oct 2017'!O13/100)*'Vic Oct 2017'!AI13)</f>
        <v>756</v>
      </c>
      <c r="F19" s="128">
        <f>IF($C$5*'Vic Oct 2017'!AK13/'Vic Oct 2017'!AI13&lt;'Vic Oct 2017'!J13,0,IF($C$5*'Vic Oct 2017'!AK13/'Vic Oct 2017'!AI13&lt;='Vic Oct 2017'!K13,($C$5*'Vic Oct 2017'!AK13/'Vic Oct 2017'!AI13-'Vic Oct 2017'!J13)*('Vic Oct 2017'!P13/100)*'Vic Oct 2017'!AI13,('Vic Oct 2017'!K13-'Vic Oct 2017'!J13)*('Vic Oct 2017'!P13/100)*'Vic Oct 2017'!AI13))</f>
        <v>1998</v>
      </c>
      <c r="G19" s="126">
        <f>IF($C$5*'Vic Oct 2017'!AK13/'Vic Oct 2017'!AI13&lt;'Vic Oct 2017'!K13,0,IF($C$5*'Vic Oct 2017'!AK13/'Vic Oct 2017'!AI13&lt;='Vic Oct 2017'!L13,($C$5*'Vic Oct 2017'!AK13/'Vic Oct 2017'!AI13-'Vic Oct 2017'!K13)*('Vic Oct 2017'!Q13/100)*'Vic Oct 2017'!AI13,('Vic Oct 2017'!L13-'Vic Oct 2017'!K13)*('Vic Oct 2017'!Q13/100)*'Vic Oct 2017'!AI13))</f>
        <v>944.99999999999977</v>
      </c>
      <c r="H19" s="127">
        <f>IF($C$5*'Vic Oct 2017'!AK13/'Vic Oct 2017'!AI13&lt;'Vic Oct 2017'!L13,0,IF($C$5*'Vic Oct 2017'!AK13/'Vic Oct 2017'!AI13&lt;='Vic Oct 2017'!M13,($C$5*'Vic Oct 2017'!AK13/'Vic Oct 2017'!AI13-'Vic Oct 2017'!L13)*('Vic Oct 2017'!R13/100)*'Vic Oct 2017'!AI13,('Vic Oct 2017'!M13-'Vic Oct 2017'!L13)*('Vic Oct 2017'!R13/100)*'Vic Oct 2017'!AI13))</f>
        <v>0</v>
      </c>
      <c r="I19" s="126">
        <f>IF(($C$5*'Vic Oct 2017'!AK13/'Vic Oct 2017'!AI13&gt;'Vic Oct 2017'!M13),($C$5*'Vic Oct 2017'!AK13/'Vic Oct 2017'!AI13-'Vic Oct 2017'!M13)*'Vic Oct 2017'!S13/100*'Vic Oct 2017'!AI13,0)</f>
        <v>0</v>
      </c>
      <c r="J19" s="126">
        <f>IF($C$5*'Vic Oct 2017'!AL13/'Vic Oct 2017'!AJ13&gt;='Vic Oct 2017'!J13,('Vic Oct 2017'!J13*'Vic Oct 2017'!U13/100)*'Vic Oct 2017'!AJ13,($C$5*'Vic Oct 2017'!AL13/'Vic Oct 2017'!AJ13*'Vic Oct 2017'!U13/100)*'Vic Oct 2017'!AJ13)</f>
        <v>720</v>
      </c>
      <c r="K19" s="126">
        <f>IF($C$5*'Vic Oct 2017'!AL13/'Vic Oct 2017'!AJ13&lt;'Vic Oct 2017'!J13,0,IF($C$5*'Vic Oct 2017'!AL13/'Vic Oct 2017'!AJ13&lt;='Vic Oct 2017'!K13,($C$5*'Vic Oct 2017'!AL13/'Vic Oct 2017'!AJ13-'Vic Oct 2017'!J13)*('Vic Oct 2017'!V13/100)*'Vic Oct 2017'!AJ13,('Vic Oct 2017'!K13-'Vic Oct 2017'!J13)*('Vic Oct 2017'!V13/100)*'Vic Oct 2017'!AJ13))</f>
        <v>1944</v>
      </c>
      <c r="L19" s="126">
        <f>IF($C$5*'Vic Oct 2017'!AL13/'Vic Oct 2017'!AJ13&lt;'Vic Oct 2017'!K13,0,IF($C$5*'Vic Oct 2017'!AL13/'Vic Oct 2017'!AJ13&lt;='Vic Oct 2017'!L13,($C$5*'Vic Oct 2017'!AL13/'Vic Oct 2017'!AJ13-'Vic Oct 2017'!K13)*('Vic Oct 2017'!W13/100)*'Vic Oct 2017'!AJ13,('Vic Oct 2017'!L13-'Vic Oct 2017'!K13)*('Vic Oct 2017'!W13/100)*'Vic Oct 2017'!AJ13))</f>
        <v>923.99999999999977</v>
      </c>
      <c r="M19" s="126">
        <f>IF($C$5*'Vic Oct 2017'!AL13/'Vic Oct 2017'!AJ13&lt;'Vic Oct 2017'!L13,0,IF($C$5*'Vic Oct 2017'!AL13/'Vic Oct 2017'!AJ13&lt;='Vic Oct 2017'!M13,($C$5*'Vic Oct 2017'!AL13/'Vic Oct 2017'!AJ13-'Vic Oct 2017'!L13)*('Vic Oct 2017'!X13/100)*'Vic Oct 2017'!AJ13,('Vic Oct 2017'!M13-'Vic Oct 2017'!L13)*('Vic Oct 2017'!X13/100)*'Vic Oct 2017'!AJ13))</f>
        <v>0</v>
      </c>
      <c r="N19" s="126">
        <f>IF(($C$5*'Vic Oct 2017'!AL13/'Vic Oct 2017'!AJ13&gt;'Vic Oct 2017'!M13),($C$5*'Vic Oct 2017'!AL13/'Vic Oct 2017'!AJ13-'Vic Oct 2017'!M13)*'Vic Oct 2017'!Y13/100*'Vic Oct 2017'!AJ13,0)</f>
        <v>0</v>
      </c>
      <c r="O19" s="129">
        <f t="shared" si="0"/>
        <v>7657.84</v>
      </c>
      <c r="P19" s="130">
        <f>'Vic Oct 2017'!AM13</f>
        <v>0</v>
      </c>
      <c r="Q19" s="130">
        <f>'Vic Oct 2017'!AN13</f>
        <v>20</v>
      </c>
      <c r="R19" s="130">
        <f>'Vic Oct 2017'!AO13</f>
        <v>0</v>
      </c>
      <c r="S19" s="130">
        <f>'Vic Oct 2017'!AP13</f>
        <v>0</v>
      </c>
      <c r="T19" s="129">
        <f>(O19-(O19-D19)*Q19/100)</f>
        <v>6200.4400000000005</v>
      </c>
      <c r="U19" s="129">
        <f t="shared" ref="U19:U24" si="6">T19</f>
        <v>6200.4400000000005</v>
      </c>
      <c r="V19" s="129">
        <f t="shared" si="1"/>
        <v>6820.4840000000013</v>
      </c>
      <c r="W19" s="129">
        <f t="shared" si="1"/>
        <v>6820.4840000000013</v>
      </c>
      <c r="X19" s="131">
        <f>'Vic Oct 2017'!AW13</f>
        <v>24</v>
      </c>
      <c r="Y19" s="132" t="str">
        <f>'Vic Oct 2017'!AX13</f>
        <v>y</v>
      </c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2"/>
      <c r="CH19" s="122"/>
      <c r="CI19" s="133"/>
      <c r="CJ19" s="133"/>
      <c r="CK19" s="133"/>
      <c r="CL19" s="133"/>
      <c r="CM19" s="133"/>
      <c r="CN19" s="133"/>
      <c r="CO19" s="133"/>
      <c r="CP19" s="133"/>
      <c r="CQ19" s="133"/>
      <c r="CR19" s="133"/>
      <c r="CS19" s="133"/>
      <c r="CT19" s="133"/>
      <c r="CU19" s="133"/>
      <c r="CV19" s="133"/>
      <c r="CW19" s="133"/>
      <c r="CX19" s="133"/>
      <c r="CY19" s="133"/>
      <c r="CZ19" s="133"/>
      <c r="DA19" s="133"/>
      <c r="DB19" s="133"/>
      <c r="DC19" s="133"/>
      <c r="DD19" s="133"/>
      <c r="DE19" s="133"/>
      <c r="DF19" s="133"/>
      <c r="DG19" s="133"/>
      <c r="DH19" s="133"/>
      <c r="DI19" s="133"/>
      <c r="DJ19" s="133"/>
      <c r="DK19" s="133"/>
      <c r="DL19" s="133"/>
      <c r="DM19" s="133"/>
      <c r="DN19" s="133"/>
      <c r="DO19" s="133"/>
      <c r="DP19" s="133"/>
      <c r="DQ19" s="133"/>
      <c r="DR19" s="133"/>
      <c r="DS19" s="133"/>
      <c r="DT19" s="133"/>
      <c r="DU19" s="133"/>
      <c r="DV19" s="133"/>
      <c r="DW19" s="133"/>
      <c r="DX19" s="133"/>
      <c r="DY19" s="133"/>
      <c r="DZ19" s="133"/>
      <c r="EA19" s="133"/>
      <c r="EB19" s="133"/>
      <c r="EC19" s="133"/>
      <c r="ED19" s="133"/>
      <c r="EE19" s="133"/>
      <c r="EF19" s="133"/>
      <c r="EG19" s="133"/>
      <c r="EH19" s="133"/>
      <c r="EI19" s="133"/>
      <c r="EJ19" s="133"/>
    </row>
    <row r="20" spans="1:140" s="134" customFormat="1" ht="17" customHeight="1">
      <c r="A20" s="543"/>
      <c r="B20" s="125" t="str">
        <f>'Vic Oct 2017'!F14</f>
        <v>Lumo Energy</v>
      </c>
      <c r="C20" s="125" t="str">
        <f>'Vic Oct 2017'!G14</f>
        <v>Business Premium</v>
      </c>
      <c r="D20" s="126">
        <f>365*'Vic Oct 2017'!H14/100</f>
        <v>270.10000000000002</v>
      </c>
      <c r="E20" s="127">
        <f>IF($C$5*'Vic Oct 2017'!AK14/'Vic Oct 2017'!AI14&gt;='Vic Oct 2017'!J14,('Vic Oct 2017'!J14*'Vic Oct 2017'!O14/100)*'Vic Oct 2017'!AI14,($C$5*'Vic Oct 2017'!AK14/'Vic Oct 2017'!AI14*'Vic Oct 2017'!O14/100)*'Vic Oct 2017'!AI14)</f>
        <v>632.80487999999991</v>
      </c>
      <c r="F20" s="128">
        <f>IF($C$5*'Vic Oct 2017'!AK14/'Vic Oct 2017'!AI14&lt;'Vic Oct 2017'!J14,0,IF($C$5*'Vic Oct 2017'!AK14/'Vic Oct 2017'!AI14&lt;='Vic Oct 2017'!K14,($C$5*'Vic Oct 2017'!AK14/'Vic Oct 2017'!AI14-'Vic Oct 2017'!J14)*('Vic Oct 2017'!P14/100)*'Vic Oct 2017'!AI14,('Vic Oct 2017'!K14-'Vic Oct 2017'!J14)*('Vic Oct 2017'!P14/100)*'Vic Oct 2017'!AI14))</f>
        <v>1694.5124999999998</v>
      </c>
      <c r="G20" s="126">
        <f>IF($C$5*'Vic Oct 2017'!AK14/'Vic Oct 2017'!AI14&lt;'Vic Oct 2017'!K14,0,IF($C$5*'Vic Oct 2017'!AK14/'Vic Oct 2017'!AI14&lt;='Vic Oct 2017'!L14,($C$5*'Vic Oct 2017'!AK14/'Vic Oct 2017'!AI14-'Vic Oct 2017'!K14)*('Vic Oct 2017'!Q14/100)*'Vic Oct 2017'!AI14,('Vic Oct 2017'!L14-'Vic Oct 2017'!K14)*('Vic Oct 2017'!Q14/100)*'Vic Oct 2017'!AI14))</f>
        <v>773.56145999999978</v>
      </c>
      <c r="H20" s="127">
        <f>IF($C$5*'Vic Oct 2017'!AK14/'Vic Oct 2017'!AI14&lt;'Vic Oct 2017'!L14,0,IF($C$5*'Vic Oct 2017'!AK14/'Vic Oct 2017'!AI14&lt;='Vic Oct 2017'!M14,($C$5*'Vic Oct 2017'!AK14/'Vic Oct 2017'!AI14-'Vic Oct 2017'!L14)*('Vic Oct 2017'!R14/100)*'Vic Oct 2017'!AI14,('Vic Oct 2017'!M14-'Vic Oct 2017'!L14)*('Vic Oct 2017'!R14/100)*'Vic Oct 2017'!AI14))</f>
        <v>0</v>
      </c>
      <c r="I20" s="126">
        <f>IF(($C$5*'Vic Oct 2017'!AK14/'Vic Oct 2017'!AI14&gt;'Vic Oct 2017'!M14),($C$5*'Vic Oct 2017'!AK14/'Vic Oct 2017'!AI14-'Vic Oct 2017'!M14)*'Vic Oct 2017'!S14/100*'Vic Oct 2017'!AI14,0)</f>
        <v>0</v>
      </c>
      <c r="J20" s="126">
        <f>IF($C$5*'Vic Oct 2017'!AL14/'Vic Oct 2017'!AJ14&gt;='Vic Oct 2017'!J14,('Vic Oct 2017'!J14*'Vic Oct 2017'!U14/100)*'Vic Oct 2017'!AJ14,($C$5*'Vic Oct 2017'!AL14/'Vic Oct 2017'!AJ14*'Vic Oct 2017'!U14/100)*'Vic Oct 2017'!AJ14)</f>
        <v>606.79920000000004</v>
      </c>
      <c r="K20" s="126">
        <f>IF($C$5*'Vic Oct 2017'!AL14/'Vic Oct 2017'!AJ14&lt;'Vic Oct 2017'!J14,0,IF($C$5*'Vic Oct 2017'!AL14/'Vic Oct 2017'!AJ14&lt;='Vic Oct 2017'!K14,($C$5*'Vic Oct 2017'!AL14/'Vic Oct 2017'!AJ14-'Vic Oct 2017'!J14)*('Vic Oct 2017'!V14/100)*'Vic Oct 2017'!AJ14,('Vic Oct 2017'!K14-'Vic Oct 2017'!J14)*('Vic Oct 2017'!V14/100)*'Vic Oct 2017'!AJ14))</f>
        <v>1663.03125</v>
      </c>
      <c r="L20" s="126">
        <f>IF($C$5*'Vic Oct 2017'!AL14/'Vic Oct 2017'!AJ14&lt;'Vic Oct 2017'!K14,0,IF($C$5*'Vic Oct 2017'!AL14/'Vic Oct 2017'!AJ14&lt;='Vic Oct 2017'!L14,($C$5*'Vic Oct 2017'!AL14/'Vic Oct 2017'!AJ14-'Vic Oct 2017'!K14)*('Vic Oct 2017'!W14/100)*'Vic Oct 2017'!AJ14,('Vic Oct 2017'!L14-'Vic Oct 2017'!K14)*('Vic Oct 2017'!W14/100)*'Vic Oct 2017'!AJ14))</f>
        <v>758.03622999999993</v>
      </c>
      <c r="M20" s="126">
        <f>IF($C$5*'Vic Oct 2017'!AL14/'Vic Oct 2017'!AJ14&lt;'Vic Oct 2017'!L14,0,IF($C$5*'Vic Oct 2017'!AL14/'Vic Oct 2017'!AJ14&lt;='Vic Oct 2017'!M14,($C$5*'Vic Oct 2017'!AL14/'Vic Oct 2017'!AJ14-'Vic Oct 2017'!L14)*('Vic Oct 2017'!X14/100)*'Vic Oct 2017'!AJ14,('Vic Oct 2017'!M14-'Vic Oct 2017'!L14)*('Vic Oct 2017'!X14/100)*'Vic Oct 2017'!AJ14))</f>
        <v>0</v>
      </c>
      <c r="N20" s="126">
        <f>IF(($C$5*'Vic Oct 2017'!AL14/'Vic Oct 2017'!AJ14&gt;'Vic Oct 2017'!M14),($C$5*'Vic Oct 2017'!AL14/'Vic Oct 2017'!AJ14-'Vic Oct 2017'!M14)*'Vic Oct 2017'!Y14/100*'Vic Oct 2017'!AJ14,0)</f>
        <v>0</v>
      </c>
      <c r="O20" s="129">
        <f t="shared" si="0"/>
        <v>6398.8455199999989</v>
      </c>
      <c r="P20" s="130">
        <f>'Vic Oct 2017'!AM14</f>
        <v>0</v>
      </c>
      <c r="Q20" s="130">
        <f>'Vic Oct 2017'!AN14</f>
        <v>0</v>
      </c>
      <c r="R20" s="130">
        <f>'Vic Oct 2017'!AO14</f>
        <v>0</v>
      </c>
      <c r="S20" s="130">
        <f>'Vic Oct 2017'!AP14</f>
        <v>0</v>
      </c>
      <c r="T20" s="129">
        <f>O20</f>
        <v>6398.8455199999989</v>
      </c>
      <c r="U20" s="129">
        <f t="shared" si="6"/>
        <v>6398.8455199999989</v>
      </c>
      <c r="V20" s="129">
        <f t="shared" si="1"/>
        <v>7038.7300719999994</v>
      </c>
      <c r="W20" s="129">
        <f t="shared" si="1"/>
        <v>7038.7300719999994</v>
      </c>
      <c r="X20" s="131">
        <f>'Vic Oct 2017'!AW14</f>
        <v>36</v>
      </c>
      <c r="Y20" s="132" t="str">
        <f>'Vic Oct 2017'!AX14</f>
        <v>n</v>
      </c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  <c r="BZ20" s="122"/>
      <c r="CA20" s="122"/>
      <c r="CB20" s="122"/>
      <c r="CC20" s="122"/>
      <c r="CD20" s="122"/>
      <c r="CE20" s="122"/>
      <c r="CF20" s="122"/>
      <c r="CG20" s="122"/>
      <c r="CH20" s="122"/>
      <c r="CI20" s="133"/>
      <c r="CJ20" s="133"/>
      <c r="CK20" s="133"/>
      <c r="CL20" s="133"/>
      <c r="CM20" s="133"/>
      <c r="CN20" s="133"/>
      <c r="CO20" s="133"/>
      <c r="CP20" s="133"/>
      <c r="CQ20" s="133"/>
      <c r="CR20" s="133"/>
      <c r="CS20" s="133"/>
      <c r="CT20" s="133"/>
      <c r="CU20" s="133"/>
      <c r="CV20" s="133"/>
      <c r="CW20" s="133"/>
      <c r="CX20" s="133"/>
      <c r="CY20" s="133"/>
      <c r="CZ20" s="133"/>
      <c r="DA20" s="133"/>
      <c r="DB20" s="133"/>
      <c r="DC20" s="133"/>
      <c r="DD20" s="133"/>
      <c r="DE20" s="133"/>
      <c r="DF20" s="133"/>
      <c r="DG20" s="133"/>
      <c r="DH20" s="133"/>
      <c r="DI20" s="133"/>
      <c r="DJ20" s="133"/>
      <c r="DK20" s="133"/>
      <c r="DL20" s="133"/>
      <c r="DM20" s="133"/>
      <c r="DN20" s="133"/>
      <c r="DO20" s="133"/>
      <c r="DP20" s="133"/>
      <c r="DQ20" s="133"/>
      <c r="DR20" s="133"/>
      <c r="DS20" s="133"/>
      <c r="DT20" s="133"/>
      <c r="DU20" s="133"/>
      <c r="DV20" s="133"/>
      <c r="DW20" s="133"/>
      <c r="DX20" s="133"/>
      <c r="DY20" s="133"/>
      <c r="DZ20" s="133"/>
      <c r="EA20" s="133"/>
      <c r="EB20" s="133"/>
      <c r="EC20" s="133"/>
      <c r="ED20" s="133"/>
      <c r="EE20" s="133"/>
      <c r="EF20" s="133"/>
      <c r="EG20" s="133"/>
      <c r="EH20" s="133"/>
      <c r="EI20" s="133"/>
      <c r="EJ20" s="133"/>
    </row>
    <row r="21" spans="1:140" s="134" customFormat="1" ht="17" customHeight="1">
      <c r="A21" s="543"/>
      <c r="B21" s="125" t="str">
        <f>'Vic Oct 2017'!F15</f>
        <v>Momentum Energy</v>
      </c>
      <c r="C21" s="125" t="str">
        <f>'Vic Oct 2017'!G15</f>
        <v>Market offer</v>
      </c>
      <c r="D21" s="126">
        <f>365*'Vic Oct 2017'!H15/100</f>
        <v>355.98449999999997</v>
      </c>
      <c r="E21" s="127">
        <f>IF($C$5*'Vic Oct 2017'!AK15/'Vic Oct 2017'!AI15&gt;='Vic Oct 2017'!J15,('Vic Oct 2017'!J15*'Vic Oct 2017'!O15/100)*'Vic Oct 2017'!AI15,($C$5*'Vic Oct 2017'!AK15/'Vic Oct 2017'!AI15*'Vic Oct 2017'!O15/100)*'Vic Oct 2017'!AI15)</f>
        <v>663.75</v>
      </c>
      <c r="F21" s="128">
        <f>IF($C$5*'Vic Oct 2017'!AK15/'Vic Oct 2017'!AI15&lt;'Vic Oct 2017'!J15,0,IF($C$5*'Vic Oct 2017'!AK15/'Vic Oct 2017'!AI15&lt;='Vic Oct 2017'!K15,($C$5*'Vic Oct 2017'!AK15/'Vic Oct 2017'!AI15-'Vic Oct 2017'!J15)*('Vic Oct 2017'!P15/100)*'Vic Oct 2017'!AI15,('Vic Oct 2017'!K15-'Vic Oct 2017'!J15)*('Vic Oct 2017'!P15/100)*'Vic Oct 2017'!AI15))</f>
        <v>1813.0499999999997</v>
      </c>
      <c r="G21" s="126">
        <f>IF($C$5*'Vic Oct 2017'!AK15/'Vic Oct 2017'!AI15&lt;'Vic Oct 2017'!K15,0,IF($C$5*'Vic Oct 2017'!AK15/'Vic Oct 2017'!AI15&lt;='Vic Oct 2017'!L15,($C$5*'Vic Oct 2017'!AK15/'Vic Oct 2017'!AI15-'Vic Oct 2017'!K15)*('Vic Oct 2017'!Q15/100)*'Vic Oct 2017'!AI15,('Vic Oct 2017'!L15-'Vic Oct 2017'!K15)*('Vic Oct 2017'!Q15/100)*'Vic Oct 2017'!AI15))</f>
        <v>875.69999999999982</v>
      </c>
      <c r="H21" s="127">
        <f>IF($C$5*'Vic Oct 2017'!AK15/'Vic Oct 2017'!AI15&lt;'Vic Oct 2017'!L15,0,IF($C$5*'Vic Oct 2017'!AK15/'Vic Oct 2017'!AI15&lt;='Vic Oct 2017'!M15,($C$5*'Vic Oct 2017'!AK15/'Vic Oct 2017'!AI15-'Vic Oct 2017'!L15)*('Vic Oct 2017'!R15/100)*'Vic Oct 2017'!AI15,('Vic Oct 2017'!M15-'Vic Oct 2017'!L15)*('Vic Oct 2017'!R15/100)*'Vic Oct 2017'!AI15))</f>
        <v>0</v>
      </c>
      <c r="I21" s="126">
        <f>IF(($C$5*'Vic Oct 2017'!AK15/'Vic Oct 2017'!AI15&gt;'Vic Oct 2017'!M15),($C$5*'Vic Oct 2017'!AK15/'Vic Oct 2017'!AI15-'Vic Oct 2017'!M15)*'Vic Oct 2017'!S15/100*'Vic Oct 2017'!AI15,0)</f>
        <v>0</v>
      </c>
      <c r="J21" s="126">
        <f>IF($C$5*'Vic Oct 2017'!AL15/'Vic Oct 2017'!AJ15&gt;='Vic Oct 2017'!J15,('Vic Oct 2017'!J15*'Vic Oct 2017'!U15/100)*'Vic Oct 2017'!AJ15,($C$5*'Vic Oct 2017'!AL15/'Vic Oct 2017'!AJ15*'Vic Oct 2017'!U15/100)*'Vic Oct 2017'!AJ15)</f>
        <v>605.25</v>
      </c>
      <c r="K21" s="126">
        <f>IF($C$5*'Vic Oct 2017'!AL15/'Vic Oct 2017'!AJ15&lt;'Vic Oct 2017'!J15,0,IF($C$5*'Vic Oct 2017'!AL15/'Vic Oct 2017'!AJ15&lt;='Vic Oct 2017'!K15,($C$5*'Vic Oct 2017'!AL15/'Vic Oct 2017'!AJ15-'Vic Oct 2017'!J15)*('Vic Oct 2017'!V15/100)*'Vic Oct 2017'!AJ15,('Vic Oct 2017'!K15-'Vic Oct 2017'!J15)*('Vic Oct 2017'!V15/100)*'Vic Oct 2017'!AJ15))</f>
        <v>1678.0500000000004</v>
      </c>
      <c r="L21" s="126">
        <f>IF($C$5*'Vic Oct 2017'!AL15/'Vic Oct 2017'!AJ15&lt;'Vic Oct 2017'!K15,0,IF($C$5*'Vic Oct 2017'!AL15/'Vic Oct 2017'!AJ15&lt;='Vic Oct 2017'!L15,($C$5*'Vic Oct 2017'!AL15/'Vic Oct 2017'!AJ15-'Vic Oct 2017'!K15)*('Vic Oct 2017'!W15/100)*'Vic Oct 2017'!AJ15,('Vic Oct 2017'!L15-'Vic Oct 2017'!K15)*('Vic Oct 2017'!W15/100)*'Vic Oct 2017'!AJ15))</f>
        <v>814.09999999999991</v>
      </c>
      <c r="M21" s="126">
        <f>IF($C$5*'Vic Oct 2017'!AL15/'Vic Oct 2017'!AJ15&lt;'Vic Oct 2017'!L15,0,IF($C$5*'Vic Oct 2017'!AL15/'Vic Oct 2017'!AJ15&lt;='Vic Oct 2017'!M15,($C$5*'Vic Oct 2017'!AL15/'Vic Oct 2017'!AJ15-'Vic Oct 2017'!L15)*('Vic Oct 2017'!X15/100)*'Vic Oct 2017'!AJ15,('Vic Oct 2017'!M15-'Vic Oct 2017'!L15)*('Vic Oct 2017'!X15/100)*'Vic Oct 2017'!AJ15))</f>
        <v>0</v>
      </c>
      <c r="N21" s="126">
        <f>IF(($C$5*'Vic Oct 2017'!AL15/'Vic Oct 2017'!AJ15&gt;'Vic Oct 2017'!M15),($C$5*'Vic Oct 2017'!AL15/'Vic Oct 2017'!AJ15-'Vic Oct 2017'!M15)*'Vic Oct 2017'!Y15/100*'Vic Oct 2017'!AJ15,0)</f>
        <v>0</v>
      </c>
      <c r="O21" s="129">
        <f t="shared" si="0"/>
        <v>6805.8845000000001</v>
      </c>
      <c r="P21" s="130">
        <f>'Vic Oct 2017'!AM15</f>
        <v>0</v>
      </c>
      <c r="Q21" s="130">
        <f>'Vic Oct 2017'!AN15</f>
        <v>0</v>
      </c>
      <c r="R21" s="130">
        <f>'Vic Oct 2017'!AO15</f>
        <v>0</v>
      </c>
      <c r="S21" s="130">
        <f>'Vic Oct 2017'!AP15</f>
        <v>0</v>
      </c>
      <c r="T21" s="129">
        <f>O21</f>
        <v>6805.8845000000001</v>
      </c>
      <c r="U21" s="129">
        <f t="shared" si="6"/>
        <v>6805.8845000000001</v>
      </c>
      <c r="V21" s="129">
        <f t="shared" si="1"/>
        <v>7486.4729500000003</v>
      </c>
      <c r="W21" s="129">
        <f t="shared" si="1"/>
        <v>7486.4729500000003</v>
      </c>
      <c r="X21" s="131">
        <f>'Vic Oct 2017'!AW15</f>
        <v>0</v>
      </c>
      <c r="Y21" s="132" t="str">
        <f>'Vic Oct 2017'!AX15</f>
        <v>n</v>
      </c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  <c r="CH21" s="122"/>
      <c r="CI21" s="133"/>
      <c r="CJ21" s="133"/>
      <c r="CK21" s="133"/>
      <c r="CL21" s="133"/>
      <c r="CM21" s="133"/>
      <c r="CN21" s="133"/>
      <c r="CO21" s="133"/>
      <c r="CP21" s="133"/>
      <c r="CQ21" s="133"/>
      <c r="CR21" s="133"/>
      <c r="CS21" s="133"/>
      <c r="CT21" s="133"/>
      <c r="CU21" s="133"/>
      <c r="CV21" s="133"/>
      <c r="CW21" s="133"/>
      <c r="CX21" s="133"/>
      <c r="CY21" s="133"/>
      <c r="CZ21" s="133"/>
      <c r="DA21" s="133"/>
      <c r="DB21" s="133"/>
      <c r="DC21" s="133"/>
      <c r="DD21" s="133"/>
      <c r="DE21" s="133"/>
      <c r="DF21" s="133"/>
      <c r="DG21" s="133"/>
      <c r="DH21" s="133"/>
      <c r="DI21" s="133"/>
      <c r="DJ21" s="133"/>
      <c r="DK21" s="133"/>
      <c r="DL21" s="133"/>
      <c r="DM21" s="133"/>
      <c r="DN21" s="133"/>
      <c r="DO21" s="133"/>
      <c r="DP21" s="133"/>
      <c r="DQ21" s="133"/>
      <c r="DR21" s="133"/>
      <c r="DS21" s="133"/>
      <c r="DT21" s="133"/>
      <c r="DU21" s="133"/>
      <c r="DV21" s="133"/>
      <c r="DW21" s="133"/>
      <c r="DX21" s="133"/>
      <c r="DY21" s="133"/>
      <c r="DZ21" s="133"/>
      <c r="EA21" s="133"/>
      <c r="EB21" s="133"/>
      <c r="EC21" s="133"/>
      <c r="ED21" s="133"/>
      <c r="EE21" s="133"/>
      <c r="EF21" s="133"/>
      <c r="EG21" s="133"/>
      <c r="EH21" s="133"/>
      <c r="EI21" s="133"/>
      <c r="EJ21" s="133"/>
    </row>
    <row r="22" spans="1:140" s="142" customFormat="1" ht="17" customHeight="1" thickBot="1">
      <c r="A22" s="543"/>
      <c r="B22" s="125" t="str">
        <f>'Vic Oct 2017'!F16</f>
        <v>Origin Energy</v>
      </c>
      <c r="C22" s="125" t="str">
        <f>'Vic Oct 2017'!G16</f>
        <v>Business Saver</v>
      </c>
      <c r="D22" s="126">
        <f>365*'Vic Oct 2017'!H16/100</f>
        <v>306.96499999999997</v>
      </c>
      <c r="E22" s="127">
        <f>IF($C$5*'Vic Oct 2017'!AK16/'Vic Oct 2017'!AI16&gt;='Vic Oct 2017'!J16,('Vic Oct 2017'!J16*'Vic Oct 2017'!O16/100)*'Vic Oct 2017'!AI16,($C$5*'Vic Oct 2017'!AK16/'Vic Oct 2017'!AI16*'Vic Oct 2017'!O16/100)*'Vic Oct 2017'!AI16)</f>
        <v>794.38319999999999</v>
      </c>
      <c r="F22" s="128">
        <f>IF($C$5*'Vic Oct 2017'!AK16/'Vic Oct 2017'!AI16&lt;'Vic Oct 2017'!J16,0,IF($C$5*'Vic Oct 2017'!AK16/'Vic Oct 2017'!AI16&lt;='Vic Oct 2017'!K16,($C$5*'Vic Oct 2017'!AK16/'Vic Oct 2017'!AI16-'Vic Oct 2017'!J16)*('Vic Oct 2017'!P16/100)*'Vic Oct 2017'!AI16,('Vic Oct 2017'!K16-'Vic Oct 2017'!J16)*('Vic Oct 2017'!P16/100)*'Vic Oct 2017'!AI16))</f>
        <v>1994.9327999999998</v>
      </c>
      <c r="G22" s="126">
        <f>IF($C$5*'Vic Oct 2017'!AK16/'Vic Oct 2017'!AI16&lt;'Vic Oct 2017'!K16,0,IF($C$5*'Vic Oct 2017'!AK16/'Vic Oct 2017'!AI16&lt;='Vic Oct 2017'!L16,($C$5*'Vic Oct 2017'!AK16/'Vic Oct 2017'!AI16-'Vic Oct 2017'!K16)*('Vic Oct 2017'!Q16/100)*'Vic Oct 2017'!AI16,('Vic Oct 2017'!L16-'Vic Oct 2017'!K16)*('Vic Oct 2017'!Q16/100)*'Vic Oct 2017'!AI16))</f>
        <v>917.85519999999974</v>
      </c>
      <c r="H22" s="127">
        <f>IF($C$5*'Vic Oct 2017'!AK16/'Vic Oct 2017'!AI16&lt;'Vic Oct 2017'!L16,0,IF($C$5*'Vic Oct 2017'!AK16/'Vic Oct 2017'!AI16&lt;='Vic Oct 2017'!M16,($C$5*'Vic Oct 2017'!AK16/'Vic Oct 2017'!AI16-'Vic Oct 2017'!L16)*('Vic Oct 2017'!R16/100)*'Vic Oct 2017'!AI16,('Vic Oct 2017'!M16-'Vic Oct 2017'!L16)*('Vic Oct 2017'!R16/100)*'Vic Oct 2017'!AI16))</f>
        <v>0</v>
      </c>
      <c r="I22" s="126">
        <f>IF(($C$5*'Vic Oct 2017'!AK16/'Vic Oct 2017'!AI16&gt;'Vic Oct 2017'!M16),($C$5*'Vic Oct 2017'!AK16/'Vic Oct 2017'!AI16-'Vic Oct 2017'!M16)*'Vic Oct 2017'!S16/100*'Vic Oct 2017'!AI16,0)</f>
        <v>0</v>
      </c>
      <c r="J22" s="126">
        <f>IF($C$5*'Vic Oct 2017'!AL16/'Vic Oct 2017'!AJ16&gt;='Vic Oct 2017'!J16,('Vic Oct 2017'!J16*'Vic Oct 2017'!U16/100)*'Vic Oct 2017'!AJ16,($C$5*'Vic Oct 2017'!AL16/'Vic Oct 2017'!AJ16*'Vic Oct 2017'!U16/100)*'Vic Oct 2017'!AJ16)</f>
        <v>749.21759999999995</v>
      </c>
      <c r="K22" s="126">
        <f>IF($C$5*'Vic Oct 2017'!AL16/'Vic Oct 2017'!AJ16&lt;'Vic Oct 2017'!J16,0,IF($C$5*'Vic Oct 2017'!AL16/'Vic Oct 2017'!AJ16&lt;='Vic Oct 2017'!K16,($C$5*'Vic Oct 2017'!AL16/'Vic Oct 2017'!AJ16-'Vic Oct 2017'!J16)*('Vic Oct 2017'!V16/100)*'Vic Oct 2017'!AJ16,('Vic Oct 2017'!K16-'Vic Oct 2017'!J16)*('Vic Oct 2017'!V16/100)*'Vic Oct 2017'!AJ16))</f>
        <v>1926.8928000000001</v>
      </c>
      <c r="L22" s="126">
        <f>IF($C$5*'Vic Oct 2017'!AL16/'Vic Oct 2017'!AJ16&lt;'Vic Oct 2017'!K16,0,IF($C$5*'Vic Oct 2017'!AL16/'Vic Oct 2017'!AJ16&lt;='Vic Oct 2017'!L16,($C$5*'Vic Oct 2017'!AL16/'Vic Oct 2017'!AJ16-'Vic Oct 2017'!K16)*('Vic Oct 2017'!W16/100)*'Vic Oct 2017'!AJ16,('Vic Oct 2017'!L16-'Vic Oct 2017'!K16)*('Vic Oct 2017'!W16/100)*'Vic Oct 2017'!AJ16))</f>
        <v>887.90999999999974</v>
      </c>
      <c r="M22" s="126">
        <f>IF($C$5*'Vic Oct 2017'!AL16/'Vic Oct 2017'!AJ16&lt;'Vic Oct 2017'!L16,0,IF($C$5*'Vic Oct 2017'!AL16/'Vic Oct 2017'!AJ16&lt;='Vic Oct 2017'!M16,($C$5*'Vic Oct 2017'!AL16/'Vic Oct 2017'!AJ16-'Vic Oct 2017'!L16)*('Vic Oct 2017'!X16/100)*'Vic Oct 2017'!AJ16,('Vic Oct 2017'!M16-'Vic Oct 2017'!L16)*('Vic Oct 2017'!X16/100)*'Vic Oct 2017'!AJ16))</f>
        <v>0</v>
      </c>
      <c r="N22" s="126">
        <f>IF(($C$5*'Vic Oct 2017'!AL16/'Vic Oct 2017'!AJ16&gt;'Vic Oct 2017'!M16),($C$5*'Vic Oct 2017'!AL16/'Vic Oct 2017'!AJ16-'Vic Oct 2017'!M16)*'Vic Oct 2017'!Y16/100*'Vic Oct 2017'!AJ16,0)</f>
        <v>0</v>
      </c>
      <c r="O22" s="129">
        <f t="shared" si="0"/>
        <v>7578.1566000000003</v>
      </c>
      <c r="P22" s="130">
        <f>'Vic Oct 2017'!AM16</f>
        <v>0</v>
      </c>
      <c r="Q22" s="130">
        <f>'Vic Oct 2017'!AN16</f>
        <v>15</v>
      </c>
      <c r="R22" s="130">
        <f>'Vic Oct 2017'!AO16</f>
        <v>0</v>
      </c>
      <c r="S22" s="130">
        <f>'Vic Oct 2017'!AP16</f>
        <v>0</v>
      </c>
      <c r="T22" s="129">
        <f>(O22-(O22-D22)*Q22/100)</f>
        <v>6487.47786</v>
      </c>
      <c r="U22" s="129">
        <f t="shared" si="6"/>
        <v>6487.47786</v>
      </c>
      <c r="V22" s="129">
        <f t="shared" si="1"/>
        <v>7136.2256460000008</v>
      </c>
      <c r="W22" s="129">
        <f t="shared" si="1"/>
        <v>7136.2256460000008</v>
      </c>
      <c r="X22" s="131">
        <f>'Vic Oct 2017'!AW16</f>
        <v>12</v>
      </c>
      <c r="Y22" s="132" t="str">
        <f>'Vic Oct 2017'!AX16</f>
        <v>y</v>
      </c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122"/>
      <c r="CC22" s="122"/>
      <c r="CD22" s="122"/>
      <c r="CE22" s="122"/>
      <c r="CF22" s="122"/>
      <c r="CG22" s="122"/>
      <c r="CH22" s="122"/>
      <c r="CI22" s="141"/>
      <c r="CJ22" s="141"/>
      <c r="CK22" s="141"/>
      <c r="CL22" s="141"/>
      <c r="CM22" s="141"/>
      <c r="CN22" s="141"/>
      <c r="CO22" s="141"/>
      <c r="CP22" s="141"/>
      <c r="CQ22" s="141"/>
      <c r="CR22" s="141"/>
      <c r="CS22" s="141"/>
      <c r="CT22" s="141"/>
      <c r="CU22" s="141"/>
      <c r="CV22" s="141"/>
      <c r="CW22" s="141"/>
      <c r="CX22" s="141"/>
      <c r="CY22" s="141"/>
      <c r="CZ22" s="141"/>
      <c r="DA22" s="141"/>
      <c r="DB22" s="141"/>
      <c r="DC22" s="141"/>
      <c r="DD22" s="141"/>
      <c r="DE22" s="141"/>
      <c r="DF22" s="141"/>
      <c r="DG22" s="141"/>
      <c r="DH22" s="141"/>
      <c r="DI22" s="141"/>
      <c r="DJ22" s="141"/>
      <c r="DK22" s="141"/>
      <c r="DL22" s="141"/>
      <c r="DM22" s="141"/>
      <c r="DN22" s="141"/>
      <c r="DO22" s="141"/>
      <c r="DP22" s="141"/>
      <c r="DQ22" s="141"/>
      <c r="DR22" s="141"/>
      <c r="DS22" s="141"/>
      <c r="DT22" s="141"/>
      <c r="DU22" s="141"/>
      <c r="DV22" s="141"/>
      <c r="DW22" s="141"/>
      <c r="DX22" s="141"/>
      <c r="DY22" s="141"/>
      <c r="DZ22" s="141"/>
      <c r="EA22" s="141"/>
      <c r="EB22" s="141"/>
      <c r="EC22" s="141"/>
      <c r="ED22" s="141"/>
      <c r="EE22" s="141"/>
      <c r="EF22" s="141"/>
      <c r="EG22" s="141"/>
      <c r="EH22" s="141"/>
      <c r="EI22" s="141"/>
      <c r="EJ22" s="141"/>
    </row>
    <row r="23" spans="1:140" s="125" customFormat="1" ht="17" customHeight="1" thickTop="1" thickBot="1">
      <c r="A23" s="544"/>
      <c r="B23" s="142" t="str">
        <f>'Vic Oct 2017'!F17</f>
        <v>Simply Energy</v>
      </c>
      <c r="C23" s="142" t="str">
        <f>'Vic Oct 2017'!G17</f>
        <v>Business Save</v>
      </c>
      <c r="D23" s="145">
        <f>365*'Vic Oct 2017'!H17/100</f>
        <v>335.39850000000001</v>
      </c>
      <c r="E23" s="153">
        <f>IF($C$5*'Vic Oct 2017'!AK17/'Vic Oct 2017'!AI17&gt;='Vic Oct 2017'!J17,('Vic Oct 2017'!J17*'Vic Oct 2017'!O17/100)*'Vic Oct 2017'!AI17,($C$5*'Vic Oct 2017'!AK17/'Vic Oct 2017'!AI17*'Vic Oct 2017'!O17/100)*'Vic Oct 2017'!AI17)</f>
        <v>830.35680000000002</v>
      </c>
      <c r="F23" s="143">
        <f>IF($C$5*'Vic Oct 2017'!AK17/'Vic Oct 2017'!AI17&lt;'Vic Oct 2017'!J17,0,IF($C$5*'Vic Oct 2017'!AK17/'Vic Oct 2017'!AI17&lt;='Vic Oct 2017'!K17,($C$5*'Vic Oct 2017'!AK17/'Vic Oct 2017'!AI17-'Vic Oct 2017'!J17)*('Vic Oct 2017'!P17/100)*'Vic Oct 2017'!AI17,('Vic Oct 2017'!K17-'Vic Oct 2017'!J17)*('Vic Oct 2017'!P17/100)*'Vic Oct 2017'!AI17))</f>
        <v>2313.1874999999995</v>
      </c>
      <c r="G23" s="145">
        <f>IF($C$5*'Vic Oct 2017'!AK17/'Vic Oct 2017'!AI17&lt;'Vic Oct 2017'!K17,0,IF($C$5*'Vic Oct 2017'!AK17/'Vic Oct 2017'!AI17&lt;='Vic Oct 2017'!L17,($C$5*'Vic Oct 2017'!AK17/'Vic Oct 2017'!AI17-'Vic Oct 2017'!K17)*('Vic Oct 2017'!Q17/100)*'Vic Oct 2017'!AI17,('Vic Oct 2017'!L17-'Vic Oct 2017'!K17)*('Vic Oct 2017'!Q17/100)*'Vic Oct 2017'!AI17))</f>
        <v>1073.2658999999999</v>
      </c>
      <c r="H23" s="153">
        <f>IF($C$5*'Vic Oct 2017'!AK17/'Vic Oct 2017'!AI17&lt;'Vic Oct 2017'!L17,0,IF($C$5*'Vic Oct 2017'!AK17/'Vic Oct 2017'!AI17&lt;='Vic Oct 2017'!M17,($C$5*'Vic Oct 2017'!AK17/'Vic Oct 2017'!AI17-'Vic Oct 2017'!L17)*('Vic Oct 2017'!R17/100)*'Vic Oct 2017'!AI17,('Vic Oct 2017'!M17-'Vic Oct 2017'!L17)*('Vic Oct 2017'!R17/100)*'Vic Oct 2017'!AI17))</f>
        <v>0</v>
      </c>
      <c r="I23" s="145">
        <f>IF(($C$5*'Vic Oct 2017'!AK17/'Vic Oct 2017'!AI17&gt;'Vic Oct 2017'!M17),($C$5*'Vic Oct 2017'!AK17/'Vic Oct 2017'!AI17-'Vic Oct 2017'!M17)*'Vic Oct 2017'!S17/100*'Vic Oct 2017'!AI17,0)</f>
        <v>0</v>
      </c>
      <c r="J23" s="145">
        <f>IF($C$5*'Vic Oct 2017'!AL17/'Vic Oct 2017'!AJ17&gt;='Vic Oct 2017'!J17,('Vic Oct 2017'!J17*'Vic Oct 2017'!U17/100)*'Vic Oct 2017'!AJ17,($C$5*'Vic Oct 2017'!AL17/'Vic Oct 2017'!AJ17*'Vic Oct 2017'!U17/100)*'Vic Oct 2017'!AJ17)</f>
        <v>802.98239999999998</v>
      </c>
      <c r="K23" s="145">
        <f>IF($C$5*'Vic Oct 2017'!AL17/'Vic Oct 2017'!AJ17&lt;'Vic Oct 2017'!J17,0,IF($C$5*'Vic Oct 2017'!AL17/'Vic Oct 2017'!AJ17&lt;='Vic Oct 2017'!K17,($C$5*'Vic Oct 2017'!AL17/'Vic Oct 2017'!AJ17-'Vic Oct 2017'!J17)*('Vic Oct 2017'!V17/100)*'Vic Oct 2017'!AJ17,('Vic Oct 2017'!K17-'Vic Oct 2017'!J17)*('Vic Oct 2017'!V17/100)*'Vic Oct 2017'!AJ17))</f>
        <v>2272.125</v>
      </c>
      <c r="L23" s="145">
        <f>IF($C$5*'Vic Oct 2017'!AL17/'Vic Oct 2017'!AJ17&lt;'Vic Oct 2017'!K17,0,IF($C$5*'Vic Oct 2017'!AL17/'Vic Oct 2017'!AJ17&lt;='Vic Oct 2017'!L17,($C$5*'Vic Oct 2017'!AL17/'Vic Oct 2017'!AJ17-'Vic Oct 2017'!K17)*('Vic Oct 2017'!W17/100)*'Vic Oct 2017'!AJ17,('Vic Oct 2017'!L17-'Vic Oct 2017'!K17)*('Vic Oct 2017'!W17/100)*'Vic Oct 2017'!AJ17))</f>
        <v>1066.5157999999999</v>
      </c>
      <c r="M23" s="145">
        <f>IF($C$5*'Vic Oct 2017'!AL17/'Vic Oct 2017'!AJ17&lt;'Vic Oct 2017'!L17,0,IF($C$5*'Vic Oct 2017'!AL17/'Vic Oct 2017'!AJ17&lt;='Vic Oct 2017'!M17,($C$5*'Vic Oct 2017'!AL17/'Vic Oct 2017'!AJ17-'Vic Oct 2017'!L17)*('Vic Oct 2017'!X17/100)*'Vic Oct 2017'!AJ17,('Vic Oct 2017'!M17-'Vic Oct 2017'!L17)*('Vic Oct 2017'!X17/100)*'Vic Oct 2017'!AJ17))</f>
        <v>0</v>
      </c>
      <c r="N23" s="145">
        <f>IF(($C$5*'Vic Oct 2017'!AL17/'Vic Oct 2017'!AJ17&gt;'Vic Oct 2017'!M17),($C$5*'Vic Oct 2017'!AL17/'Vic Oct 2017'!AJ17-'Vic Oct 2017'!M17)*'Vic Oct 2017'!Y17/100*'Vic Oct 2017'!AJ17,0)</f>
        <v>0</v>
      </c>
      <c r="O23" s="154">
        <f t="shared" ref="O23" si="7">SUM(D23:N23)</f>
        <v>8693.8318999999992</v>
      </c>
      <c r="P23" s="155">
        <f>'Vic Oct 2017'!AM17</f>
        <v>0</v>
      </c>
      <c r="Q23" s="155">
        <f>'Vic Oct 2017'!AN17</f>
        <v>30</v>
      </c>
      <c r="R23" s="155">
        <f>'Vic Oct 2017'!AO17</f>
        <v>0</v>
      </c>
      <c r="S23" s="155">
        <f>'Vic Oct 2017'!AP17</f>
        <v>0</v>
      </c>
      <c r="T23" s="154">
        <f>(O23-(O23-D23)*Q23/100)</f>
        <v>6186.3018799999991</v>
      </c>
      <c r="U23" s="154">
        <f t="shared" si="6"/>
        <v>6186.3018799999991</v>
      </c>
      <c r="V23" s="154">
        <f t="shared" ref="V23" si="8">T23*1.1</f>
        <v>6804.9320679999992</v>
      </c>
      <c r="W23" s="154">
        <f t="shared" ref="W23" si="9">U23*1.1</f>
        <v>6804.9320679999992</v>
      </c>
      <c r="X23" s="156">
        <f>'Vic Oct 2017'!AW17</f>
        <v>0</v>
      </c>
      <c r="Y23" s="157" t="str">
        <f>'Vic Oct 2017'!AX17</f>
        <v>n</v>
      </c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22"/>
      <c r="CE23" s="122"/>
      <c r="CF23" s="122"/>
      <c r="CG23" s="122"/>
      <c r="CH23" s="12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</row>
    <row r="24" spans="1:140" s="134" customFormat="1" ht="17" customHeight="1" thickTop="1">
      <c r="A24" s="542" t="str">
        <f>'Vic Oct 2017'!D18</f>
        <v>Ausnet Central 1</v>
      </c>
      <c r="B24" s="125" t="str">
        <f>'Vic Oct 2017'!F18</f>
        <v>AGL</v>
      </c>
      <c r="C24" s="125" t="str">
        <f>'Vic Oct 2017'!G18</f>
        <v>Business Savers</v>
      </c>
      <c r="D24" s="126">
        <f>365*'Vic Oct 2017'!H18/100</f>
        <v>312.95099999999996</v>
      </c>
      <c r="E24" s="127">
        <f>IF($C$5*'Vic Oct 2017'!AK18/'Vic Oct 2017'!AI18&gt;='Vic Oct 2017'!J18,('Vic Oct 2017'!J18*'Vic Oct 2017'!O18/100)*'Vic Oct 2017'!AI18,($C$5*'Vic Oct 2017'!AK18/'Vic Oct 2017'!AI18*'Vic Oct 2017'!O18/100)*'Vic Oct 2017'!AI18)</f>
        <v>2779.7220000000002</v>
      </c>
      <c r="F24" s="128">
        <f>IF($C$5*'Vic Oct 2017'!AK18/'Vic Oct 2017'!AI18&lt;'Vic Oct 2017'!J18,0,IF($C$5*'Vic Oct 2017'!AK18/'Vic Oct 2017'!AI18&lt;='Vic Oct 2017'!K18,($C$5*'Vic Oct 2017'!AK18/'Vic Oct 2017'!AI18-'Vic Oct 2017'!J18)*('Vic Oct 2017'!P18/100)*'Vic Oct 2017'!AI18,('Vic Oct 2017'!K18-'Vic Oct 2017'!J18)*('Vic Oct 2017'!P18/100)*'Vic Oct 2017'!AI18))</f>
        <v>0</v>
      </c>
      <c r="G24" s="126">
        <f>IF($C$5*'Vic Oct 2017'!AK18/'Vic Oct 2017'!AI18&lt;'Vic Oct 2017'!K18,0,IF($C$5*'Vic Oct 2017'!AK18/'Vic Oct 2017'!AI18&lt;='Vic Oct 2017'!L18,($C$5*'Vic Oct 2017'!AK18/'Vic Oct 2017'!AI18-'Vic Oct 2017'!K18)*('Vic Oct 2017'!Q18/100)*'Vic Oct 2017'!AI18,('Vic Oct 2017'!L18-'Vic Oct 2017'!K18)*('Vic Oct 2017'!Q18/100)*'Vic Oct 2017'!AI18))</f>
        <v>0</v>
      </c>
      <c r="H24" s="127">
        <f>IF($C$5*'Vic Oct 2017'!AK18/'Vic Oct 2017'!AI18&lt;'Vic Oct 2017'!L18,0,IF($C$5*'Vic Oct 2017'!AK18/'Vic Oct 2017'!AI18&lt;='Vic Oct 2017'!M18,($C$5*'Vic Oct 2017'!AK18/'Vic Oct 2017'!AI18-'Vic Oct 2017'!L18)*('Vic Oct 2017'!R18/100)*'Vic Oct 2017'!AI18,('Vic Oct 2017'!M18-'Vic Oct 2017'!L18)*('Vic Oct 2017'!R18/100)*'Vic Oct 2017'!AI18))</f>
        <v>0</v>
      </c>
      <c r="I24" s="126">
        <f>IF(($C$5*'Vic Oct 2017'!AK18/'Vic Oct 2017'!AI18&gt;'Vic Oct 2017'!M18),($C$5*'Vic Oct 2017'!AK18/'Vic Oct 2017'!AI18-'Vic Oct 2017'!M18)*'Vic Oct 2017'!S18/100*'Vic Oct 2017'!AI18,0)</f>
        <v>0</v>
      </c>
      <c r="J24" s="126">
        <f>IF($C$5*'Vic Oct 2017'!AL18/'Vic Oct 2017'!AJ18&gt;='Vic Oct 2017'!J18,('Vic Oct 2017'!J18*'Vic Oct 2017'!U18/100)*'Vic Oct 2017'!AJ18,($C$5*'Vic Oct 2017'!AL18/'Vic Oct 2017'!AJ18*'Vic Oct 2017'!U18/100)*'Vic Oct 2017'!AJ18)</f>
        <v>5529.4469999999992</v>
      </c>
      <c r="K24" s="126">
        <f>IF($C$5*'Vic Oct 2017'!AL18/'Vic Oct 2017'!AJ18&lt;'Vic Oct 2017'!J18,0,IF($C$5*'Vic Oct 2017'!AL18/'Vic Oct 2017'!AJ18&lt;='Vic Oct 2017'!K18,($C$5*'Vic Oct 2017'!AL18/'Vic Oct 2017'!AJ18-'Vic Oct 2017'!J18)*('Vic Oct 2017'!V18/100)*'Vic Oct 2017'!AJ18,('Vic Oct 2017'!K18-'Vic Oct 2017'!J18)*('Vic Oct 2017'!V18/100)*'Vic Oct 2017'!AJ18))</f>
        <v>0</v>
      </c>
      <c r="L24" s="126">
        <f>IF($C$5*'Vic Oct 2017'!AL18/'Vic Oct 2017'!AJ18&lt;'Vic Oct 2017'!K18,0,IF($C$5*'Vic Oct 2017'!AL18/'Vic Oct 2017'!AJ18&lt;='Vic Oct 2017'!L18,($C$5*'Vic Oct 2017'!AL18/'Vic Oct 2017'!AJ18-'Vic Oct 2017'!K18)*('Vic Oct 2017'!W18/100)*'Vic Oct 2017'!AJ18,('Vic Oct 2017'!L18-'Vic Oct 2017'!K18)*('Vic Oct 2017'!W18/100)*'Vic Oct 2017'!AJ18))</f>
        <v>0</v>
      </c>
      <c r="M24" s="126">
        <f>IF($C$5*'Vic Oct 2017'!AL18/'Vic Oct 2017'!AJ18&lt;'Vic Oct 2017'!L18,0,IF($C$5*'Vic Oct 2017'!AL18/'Vic Oct 2017'!AJ18&lt;='Vic Oct 2017'!M18,($C$5*'Vic Oct 2017'!AL18/'Vic Oct 2017'!AJ18-'Vic Oct 2017'!L18)*('Vic Oct 2017'!X18/100)*'Vic Oct 2017'!AJ18,('Vic Oct 2017'!M18-'Vic Oct 2017'!L18)*('Vic Oct 2017'!X18/100)*'Vic Oct 2017'!AJ18))</f>
        <v>0</v>
      </c>
      <c r="N24" s="126">
        <f>IF(($C$5*'Vic Oct 2017'!AL18/'Vic Oct 2017'!AJ18&gt;'Vic Oct 2017'!M18),($C$5*'Vic Oct 2017'!AL18/'Vic Oct 2017'!AJ18-'Vic Oct 2017'!M18)*'Vic Oct 2017'!Y18/100*'Vic Oct 2017'!AJ18,0)</f>
        <v>0</v>
      </c>
      <c r="O24" s="129">
        <f t="shared" si="0"/>
        <v>8622.119999999999</v>
      </c>
      <c r="P24" s="130">
        <f>'Vic Oct 2017'!AM18</f>
        <v>0</v>
      </c>
      <c r="Q24" s="130">
        <f>'Vic Oct 2017'!AN18</f>
        <v>20</v>
      </c>
      <c r="R24" s="130">
        <f>'Vic Oct 2017'!AO18</f>
        <v>0</v>
      </c>
      <c r="S24" s="130">
        <f>'Vic Oct 2017'!AP18</f>
        <v>0</v>
      </c>
      <c r="T24" s="129">
        <f>(O24-(O24-D24)*Q24/100)</f>
        <v>6960.2861999999986</v>
      </c>
      <c r="U24" s="129">
        <f t="shared" si="6"/>
        <v>6960.2861999999986</v>
      </c>
      <c r="V24" s="129">
        <f t="shared" si="1"/>
        <v>7656.3148199999987</v>
      </c>
      <c r="W24" s="129">
        <f t="shared" si="1"/>
        <v>7656.3148199999987</v>
      </c>
      <c r="X24" s="131">
        <f>'Vic Oct 2017'!AW18</f>
        <v>0</v>
      </c>
      <c r="Y24" s="132" t="str">
        <f>'Vic Oct 2017'!AX18</f>
        <v>n</v>
      </c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33"/>
      <c r="CJ24" s="133"/>
      <c r="CK24" s="133"/>
      <c r="CL24" s="133"/>
      <c r="CM24" s="133"/>
      <c r="CN24" s="133"/>
      <c r="CO24" s="133"/>
      <c r="CP24" s="133"/>
      <c r="CQ24" s="133"/>
      <c r="CR24" s="133"/>
      <c r="CS24" s="133"/>
      <c r="CT24" s="133"/>
      <c r="CU24" s="133"/>
      <c r="CV24" s="133"/>
      <c r="CW24" s="133"/>
      <c r="CX24" s="133"/>
      <c r="CY24" s="133"/>
      <c r="CZ24" s="133"/>
      <c r="DA24" s="133"/>
      <c r="DB24" s="133"/>
      <c r="DC24" s="133"/>
      <c r="DD24" s="133"/>
      <c r="DE24" s="133"/>
      <c r="DF24" s="133"/>
      <c r="DG24" s="133"/>
      <c r="DH24" s="133"/>
      <c r="DI24" s="133"/>
      <c r="DJ24" s="133"/>
      <c r="DK24" s="133"/>
      <c r="DL24" s="133"/>
      <c r="DM24" s="133"/>
      <c r="DN24" s="133"/>
      <c r="DO24" s="133"/>
      <c r="DP24" s="133"/>
      <c r="DQ24" s="133"/>
      <c r="DR24" s="133"/>
      <c r="DS24" s="133"/>
      <c r="DT24" s="133"/>
      <c r="DU24" s="133"/>
      <c r="DV24" s="133"/>
      <c r="DW24" s="133"/>
      <c r="DX24" s="133"/>
      <c r="DY24" s="133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</row>
    <row r="25" spans="1:140" s="134" customFormat="1" ht="17" customHeight="1">
      <c r="A25" s="543"/>
      <c r="B25" s="125" t="str">
        <f>'Vic Oct 2017'!F19</f>
        <v>Click Energy</v>
      </c>
      <c r="C25" s="125" t="str">
        <f>'Vic Oct 2017'!G19</f>
        <v>Business Prime Gas</v>
      </c>
      <c r="D25" s="126">
        <f>365*'Vic Oct 2017'!H19/100</f>
        <v>375.95</v>
      </c>
      <c r="E25" s="127">
        <f>IF($C$5*'Vic Oct 2017'!AK19/'Vic Oct 2017'!AI19&gt;='Vic Oct 2017'!J19,('Vic Oct 2017'!J19*'Vic Oct 2017'!O19/100)*'Vic Oct 2017'!AI19,($C$5*'Vic Oct 2017'!AK19/'Vic Oct 2017'!AI19*'Vic Oct 2017'!O19/100)*'Vic Oct 2017'!AI19)</f>
        <v>247.2</v>
      </c>
      <c r="F25" s="128">
        <f>IF($C$5*'Vic Oct 2017'!AK19/'Vic Oct 2017'!AI19&lt;'Vic Oct 2017'!J19,0,IF($C$5*'Vic Oct 2017'!AK19/'Vic Oct 2017'!AI19&lt;='Vic Oct 2017'!K19,($C$5*'Vic Oct 2017'!AK19/'Vic Oct 2017'!AI19-'Vic Oct 2017'!J19)*('Vic Oct 2017'!P19/100)*'Vic Oct 2017'!AI19,('Vic Oct 2017'!K19-'Vic Oct 2017'!J19)*('Vic Oct 2017'!P19/100)*'Vic Oct 2017'!AI19))</f>
        <v>247.20000000000002</v>
      </c>
      <c r="G25" s="126">
        <f>IF($C$5*'Vic Oct 2017'!AK19/'Vic Oct 2017'!AI19&lt;'Vic Oct 2017'!K19,0,IF($C$5*'Vic Oct 2017'!AK19/'Vic Oct 2017'!AI19&lt;='Vic Oct 2017'!L19,($C$5*'Vic Oct 2017'!AK19/'Vic Oct 2017'!AI19-'Vic Oct 2017'!K19)*('Vic Oct 2017'!Q19/100)*'Vic Oct 2017'!AI19,('Vic Oct 2017'!L19-'Vic Oct 2017'!K19)*('Vic Oct 2017'!Q19/100)*'Vic Oct 2017'!AI19))</f>
        <v>2867.2649999999994</v>
      </c>
      <c r="H25" s="127">
        <f>IF($C$5*'Vic Oct 2017'!AK19/'Vic Oct 2017'!AI19&lt;'Vic Oct 2017'!L19,0,IF($C$5*'Vic Oct 2017'!AK19/'Vic Oct 2017'!AI19&lt;='Vic Oct 2017'!M19,($C$5*'Vic Oct 2017'!AK19/'Vic Oct 2017'!AI19-'Vic Oct 2017'!L19)*('Vic Oct 2017'!R19/100)*'Vic Oct 2017'!AI19,('Vic Oct 2017'!M19-'Vic Oct 2017'!L19)*('Vic Oct 2017'!R19/100)*'Vic Oct 2017'!AI19))</f>
        <v>0</v>
      </c>
      <c r="I25" s="126">
        <f>IF(($C$5*'Vic Oct 2017'!AK19/'Vic Oct 2017'!AI19&gt;'Vic Oct 2017'!M19),($C$5*'Vic Oct 2017'!AK19/'Vic Oct 2017'!AI19-'Vic Oct 2017'!M19)*'Vic Oct 2017'!S19/100*'Vic Oct 2017'!AI19,0)</f>
        <v>0</v>
      </c>
      <c r="J25" s="126">
        <f>IF($C$5*'Vic Oct 2017'!AL19/'Vic Oct 2017'!AJ19&gt;='Vic Oct 2017'!J19,('Vic Oct 2017'!J19*'Vic Oct 2017'!U19/100)*'Vic Oct 2017'!AJ19,($C$5*'Vic Oct 2017'!AL19/'Vic Oct 2017'!AJ19*'Vic Oct 2017'!U19/100)*'Vic Oct 2017'!AJ19)</f>
        <v>494.4</v>
      </c>
      <c r="K25" s="126">
        <f>IF($C$5*'Vic Oct 2017'!AL19/'Vic Oct 2017'!AJ19&lt;'Vic Oct 2017'!J19,0,IF($C$5*'Vic Oct 2017'!AL19/'Vic Oct 2017'!AJ19&lt;='Vic Oct 2017'!K19,($C$5*'Vic Oct 2017'!AL19/'Vic Oct 2017'!AJ19-'Vic Oct 2017'!J19)*('Vic Oct 2017'!V19/100)*'Vic Oct 2017'!AJ19,('Vic Oct 2017'!K19-'Vic Oct 2017'!J19)*('Vic Oct 2017'!V19/100)*'Vic Oct 2017'!AJ19))</f>
        <v>470.4</v>
      </c>
      <c r="L25" s="126">
        <f>IF($C$5*'Vic Oct 2017'!AL19/'Vic Oct 2017'!AJ19&lt;'Vic Oct 2017'!K19,0,IF($C$5*'Vic Oct 2017'!AL19/'Vic Oct 2017'!AJ19&lt;='Vic Oct 2017'!L19,($C$5*'Vic Oct 2017'!AL19/'Vic Oct 2017'!AJ19-'Vic Oct 2017'!K19)*('Vic Oct 2017'!W19/100)*'Vic Oct 2017'!AJ19,('Vic Oct 2017'!L19-'Vic Oct 2017'!K19)*('Vic Oct 2017'!W19/100)*'Vic Oct 2017'!AJ19))</f>
        <v>5449.23</v>
      </c>
      <c r="M25" s="126">
        <f>IF($C$5*'Vic Oct 2017'!AL19/'Vic Oct 2017'!AJ19&lt;'Vic Oct 2017'!L19,0,IF($C$5*'Vic Oct 2017'!AL19/'Vic Oct 2017'!AJ19&lt;='Vic Oct 2017'!M19,($C$5*'Vic Oct 2017'!AL19/'Vic Oct 2017'!AJ19-'Vic Oct 2017'!L19)*('Vic Oct 2017'!X19/100)*'Vic Oct 2017'!AJ19,('Vic Oct 2017'!M19-'Vic Oct 2017'!L19)*('Vic Oct 2017'!X19/100)*'Vic Oct 2017'!AJ19))</f>
        <v>0</v>
      </c>
      <c r="N25" s="126">
        <f>IF(($C$5*'Vic Oct 2017'!AL19/'Vic Oct 2017'!AJ19&gt;'Vic Oct 2017'!M19),($C$5*'Vic Oct 2017'!AL19/'Vic Oct 2017'!AJ19-'Vic Oct 2017'!M19)*'Vic Oct 2017'!Y19/100*'Vic Oct 2017'!AJ19,0)</f>
        <v>0</v>
      </c>
      <c r="O25" s="129">
        <f t="shared" si="0"/>
        <v>10151.644999999999</v>
      </c>
      <c r="P25" s="130">
        <f>'Vic Oct 2017'!AM19</f>
        <v>0</v>
      </c>
      <c r="Q25" s="130">
        <f>'Vic Oct 2017'!AN19</f>
        <v>0</v>
      </c>
      <c r="R25" s="130">
        <f>'Vic Oct 2017'!AO19</f>
        <v>10</v>
      </c>
      <c r="S25" s="130">
        <f>'Vic Oct 2017'!AP19</f>
        <v>0</v>
      </c>
      <c r="T25" s="129">
        <f>O25</f>
        <v>10151.644999999999</v>
      </c>
      <c r="U25" s="129">
        <f>T25-(T25*R25/100)</f>
        <v>9136.4804999999978</v>
      </c>
      <c r="V25" s="129">
        <f t="shared" si="1"/>
        <v>11166.809499999999</v>
      </c>
      <c r="W25" s="129">
        <f t="shared" si="1"/>
        <v>10050.128549999998</v>
      </c>
      <c r="X25" s="131">
        <f>'Vic Oct 2017'!AW19</f>
        <v>0</v>
      </c>
      <c r="Y25" s="132" t="str">
        <f>'Vic Oct 2017'!AX19</f>
        <v>n</v>
      </c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2"/>
      <c r="BT25" s="122"/>
      <c r="BU25" s="122"/>
      <c r="BV25" s="122"/>
      <c r="BW25" s="122"/>
      <c r="BX25" s="122"/>
      <c r="BY25" s="122"/>
      <c r="BZ25" s="122"/>
      <c r="CA25" s="122"/>
      <c r="CB25" s="122"/>
      <c r="CC25" s="122"/>
      <c r="CD25" s="122"/>
      <c r="CE25" s="122"/>
      <c r="CF25" s="122"/>
      <c r="CG25" s="122"/>
      <c r="CH25" s="122"/>
      <c r="CI25" s="133"/>
      <c r="CJ25" s="133"/>
      <c r="CK25" s="133"/>
      <c r="CL25" s="133"/>
      <c r="CM25" s="133"/>
      <c r="CN25" s="133"/>
      <c r="CO25" s="133"/>
      <c r="CP25" s="133"/>
      <c r="CQ25" s="133"/>
      <c r="CR25" s="133"/>
      <c r="CS25" s="133"/>
      <c r="CT25" s="133"/>
      <c r="CU25" s="133"/>
      <c r="CV25" s="133"/>
      <c r="CW25" s="133"/>
      <c r="CX25" s="133"/>
      <c r="CY25" s="133"/>
      <c r="CZ25" s="133"/>
      <c r="DA25" s="133"/>
      <c r="DB25" s="133"/>
      <c r="DC25" s="133"/>
      <c r="DD25" s="133"/>
      <c r="DE25" s="133"/>
      <c r="DF25" s="133"/>
      <c r="DG25" s="133"/>
      <c r="DH25" s="133"/>
      <c r="DI25" s="133"/>
      <c r="DJ25" s="133"/>
      <c r="DK25" s="133"/>
      <c r="DL25" s="133"/>
      <c r="DM25" s="133"/>
      <c r="DN25" s="133"/>
      <c r="DO25" s="133"/>
      <c r="DP25" s="133"/>
      <c r="DQ25" s="133"/>
      <c r="DR25" s="133"/>
      <c r="DS25" s="133"/>
      <c r="DT25" s="133"/>
      <c r="DU25" s="133"/>
      <c r="DV25" s="133"/>
      <c r="DW25" s="133"/>
      <c r="DX25" s="133"/>
      <c r="DY25" s="133"/>
      <c r="DZ25" s="133"/>
      <c r="EA25" s="133"/>
      <c r="EB25" s="133"/>
      <c r="EC25" s="133"/>
      <c r="ED25" s="133"/>
      <c r="EE25" s="133"/>
      <c r="EF25" s="133"/>
      <c r="EG25" s="133"/>
      <c r="EH25" s="133"/>
      <c r="EI25" s="133"/>
      <c r="EJ25" s="133"/>
    </row>
    <row r="26" spans="1:140" s="134" customFormat="1" ht="17" customHeight="1">
      <c r="A26" s="543"/>
      <c r="B26" s="125" t="str">
        <f>'Vic Oct 2017'!F20</f>
        <v>Covau</v>
      </c>
      <c r="C26" s="125" t="str">
        <f>'Vic Oct 2017'!G20</f>
        <v>Market offer</v>
      </c>
      <c r="D26" s="126">
        <f>365*'Vic Oct 2017'!H20/100</f>
        <v>313.17</v>
      </c>
      <c r="E26" s="127">
        <f>IF($C$5*'Vic Oct 2017'!AK20/'Vic Oct 2017'!AI20&gt;='Vic Oct 2017'!J20,('Vic Oct 2017'!J20*'Vic Oct 2017'!O20/100)*'Vic Oct 2017'!AI20,($C$5*'Vic Oct 2017'!AK20/'Vic Oct 2017'!AI20*'Vic Oct 2017'!O20/100)*'Vic Oct 2017'!AI20)</f>
        <v>361.79999999999995</v>
      </c>
      <c r="F26" s="128">
        <f>IF($C$5*'Vic Oct 2017'!AK20/'Vic Oct 2017'!AI20&lt;'Vic Oct 2017'!J20,0,IF($C$5*'Vic Oct 2017'!AK20/'Vic Oct 2017'!AI20&lt;='Vic Oct 2017'!K20,($C$5*'Vic Oct 2017'!AK20/'Vic Oct 2017'!AI20-'Vic Oct 2017'!J20)*('Vic Oct 2017'!P20/100)*'Vic Oct 2017'!AI20,('Vic Oct 2017'!K20-'Vic Oct 2017'!J20)*('Vic Oct 2017'!P20/100)*'Vic Oct 2017'!AI20))</f>
        <v>351</v>
      </c>
      <c r="G26" s="126">
        <f>IF($C$5*'Vic Oct 2017'!AK20/'Vic Oct 2017'!AI20&lt;'Vic Oct 2017'!K20,0,IF($C$5*'Vic Oct 2017'!AK20/'Vic Oct 2017'!AI20&lt;='Vic Oct 2017'!L20,($C$5*'Vic Oct 2017'!AK20/'Vic Oct 2017'!AI20-'Vic Oct 2017'!K20)*('Vic Oct 2017'!Q20/100)*'Vic Oct 2017'!AI20,('Vic Oct 2017'!L20-'Vic Oct 2017'!K20)*('Vic Oct 2017'!Q20/100)*'Vic Oct 2017'!AI20))</f>
        <v>4151.5999999999995</v>
      </c>
      <c r="H26" s="127">
        <f>IF($C$5*'Vic Oct 2017'!AK20/'Vic Oct 2017'!AI20&lt;'Vic Oct 2017'!L20,0,IF($C$5*'Vic Oct 2017'!AK20/'Vic Oct 2017'!AI20&lt;='Vic Oct 2017'!M20,($C$5*'Vic Oct 2017'!AK20/'Vic Oct 2017'!AI20-'Vic Oct 2017'!L20)*('Vic Oct 2017'!R20/100)*'Vic Oct 2017'!AI20,('Vic Oct 2017'!M20-'Vic Oct 2017'!L20)*('Vic Oct 2017'!R20/100)*'Vic Oct 2017'!AI20))</f>
        <v>0</v>
      </c>
      <c r="I26" s="126">
        <f>IF(($C$5*'Vic Oct 2017'!AK20/'Vic Oct 2017'!AI20&gt;'Vic Oct 2017'!M20),($C$5*'Vic Oct 2017'!AK20/'Vic Oct 2017'!AI20-'Vic Oct 2017'!M20)*'Vic Oct 2017'!S20/100*'Vic Oct 2017'!AI20,0)</f>
        <v>0</v>
      </c>
      <c r="J26" s="126">
        <f>IF($C$5*'Vic Oct 2017'!AL20/'Vic Oct 2017'!AJ20&gt;='Vic Oct 2017'!J20,('Vic Oct 2017'!J20*'Vic Oct 2017'!U20/100)*'Vic Oct 2017'!AJ20,($C$5*'Vic Oct 2017'!AL20/'Vic Oct 2017'!AJ20*'Vic Oct 2017'!U20/100)*'Vic Oct 2017'!AJ20)</f>
        <v>316.79999999999995</v>
      </c>
      <c r="K26" s="126">
        <f>IF($C$5*'Vic Oct 2017'!AL20/'Vic Oct 2017'!AJ20&lt;'Vic Oct 2017'!J20,0,IF($C$5*'Vic Oct 2017'!AL20/'Vic Oct 2017'!AJ20&lt;='Vic Oct 2017'!K20,($C$5*'Vic Oct 2017'!AL20/'Vic Oct 2017'!AJ20-'Vic Oct 2017'!J20)*('Vic Oct 2017'!V20/100)*'Vic Oct 2017'!AJ20,('Vic Oct 2017'!K20-'Vic Oct 2017'!J20)*('Vic Oct 2017'!V20/100)*'Vic Oct 2017'!AJ20))</f>
        <v>307.8</v>
      </c>
      <c r="L26" s="126">
        <f>IF($C$5*'Vic Oct 2017'!AL20/'Vic Oct 2017'!AJ20&lt;'Vic Oct 2017'!K20,0,IF($C$5*'Vic Oct 2017'!AL20/'Vic Oct 2017'!AJ20&lt;='Vic Oct 2017'!L20,($C$5*'Vic Oct 2017'!AL20/'Vic Oct 2017'!AJ20-'Vic Oct 2017'!K20)*('Vic Oct 2017'!W20/100)*'Vic Oct 2017'!AJ20,('Vic Oct 2017'!L20-'Vic Oct 2017'!K20)*('Vic Oct 2017'!W20/100)*'Vic Oct 2017'!AJ20))</f>
        <v>3573.8</v>
      </c>
      <c r="M26" s="126">
        <f>IF($C$5*'Vic Oct 2017'!AL20/'Vic Oct 2017'!AJ20&lt;'Vic Oct 2017'!L20,0,IF($C$5*'Vic Oct 2017'!AL20/'Vic Oct 2017'!AJ20&lt;='Vic Oct 2017'!M20,($C$5*'Vic Oct 2017'!AL20/'Vic Oct 2017'!AJ20-'Vic Oct 2017'!L20)*('Vic Oct 2017'!X20/100)*'Vic Oct 2017'!AJ20,('Vic Oct 2017'!M20-'Vic Oct 2017'!L20)*('Vic Oct 2017'!X20/100)*'Vic Oct 2017'!AJ20))</f>
        <v>0</v>
      </c>
      <c r="N26" s="126">
        <f>IF(($C$5*'Vic Oct 2017'!AL20/'Vic Oct 2017'!AJ20&gt;'Vic Oct 2017'!M20),($C$5*'Vic Oct 2017'!AL20/'Vic Oct 2017'!AJ20-'Vic Oct 2017'!M20)*'Vic Oct 2017'!Y20/100*'Vic Oct 2017'!AJ20,0)</f>
        <v>0</v>
      </c>
      <c r="O26" s="129">
        <f t="shared" si="0"/>
        <v>9375.9700000000012</v>
      </c>
      <c r="P26" s="130">
        <f>'Vic Oct 2017'!AM20</f>
        <v>0</v>
      </c>
      <c r="Q26" s="130">
        <f>'Vic Oct 2017'!AN20</f>
        <v>0</v>
      </c>
      <c r="R26" s="130">
        <f>'Vic Oct 2017'!AO20</f>
        <v>0</v>
      </c>
      <c r="S26" s="130">
        <f>'Vic Oct 2017'!AP20</f>
        <v>20</v>
      </c>
      <c r="T26" s="129">
        <f>O26</f>
        <v>9375.9700000000012</v>
      </c>
      <c r="U26" s="129">
        <f>(T26-(T26-D26)*S26/100)</f>
        <v>7563.4100000000008</v>
      </c>
      <c r="V26" s="129">
        <f t="shared" si="1"/>
        <v>10313.567000000003</v>
      </c>
      <c r="W26" s="129">
        <f t="shared" si="1"/>
        <v>8319.751000000002</v>
      </c>
      <c r="X26" s="131">
        <f>'Vic Oct 2017'!AW20</f>
        <v>12</v>
      </c>
      <c r="Y26" s="132" t="str">
        <f>'Vic Oct 2017'!AX20</f>
        <v>y</v>
      </c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  <c r="BS26" s="122"/>
      <c r="BT26" s="122"/>
      <c r="BU26" s="122"/>
      <c r="BV26" s="122"/>
      <c r="BW26" s="122"/>
      <c r="BX26" s="122"/>
      <c r="BY26" s="122"/>
      <c r="BZ26" s="122"/>
      <c r="CA26" s="122"/>
      <c r="CB26" s="122"/>
      <c r="CC26" s="122"/>
      <c r="CD26" s="122"/>
      <c r="CE26" s="122"/>
      <c r="CF26" s="122"/>
      <c r="CG26" s="122"/>
      <c r="CH26" s="122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</row>
    <row r="27" spans="1:140" s="134" customFormat="1" ht="17" customHeight="1">
      <c r="A27" s="543"/>
      <c r="B27" s="125" t="str">
        <f>'Vic Oct 2017'!F21</f>
        <v>EnergyAustralia</v>
      </c>
      <c r="C27" s="125" t="str">
        <f>'Vic Oct 2017'!G21</f>
        <v>Everyday Saver Business</v>
      </c>
      <c r="D27" s="126">
        <f>365*'Vic Oct 2017'!H21/100</f>
        <v>374.85500000000002</v>
      </c>
      <c r="E27" s="127">
        <f>IF($C$5*'Vic Oct 2017'!AK21/'Vic Oct 2017'!AI21&gt;='Vic Oct 2017'!J21,('Vic Oct 2017'!J21*'Vic Oct 2017'!O21/100)*'Vic Oct 2017'!AI21,($C$5*'Vic Oct 2017'!AK21/'Vic Oct 2017'!AI21*'Vic Oct 2017'!O21/100)*'Vic Oct 2017'!AI21)</f>
        <v>194.4</v>
      </c>
      <c r="F27" s="128">
        <f>IF($C$5*'Vic Oct 2017'!AK21/'Vic Oct 2017'!AI21&lt;'Vic Oct 2017'!J21,0,IF($C$5*'Vic Oct 2017'!AK21/'Vic Oct 2017'!AI21&lt;='Vic Oct 2017'!K21,($C$5*'Vic Oct 2017'!AK21/'Vic Oct 2017'!AI21-'Vic Oct 2017'!J21)*('Vic Oct 2017'!P21/100)*'Vic Oct 2017'!AI21,('Vic Oct 2017'!K21-'Vic Oct 2017'!J21)*('Vic Oct 2017'!P21/100)*'Vic Oct 2017'!AI21))</f>
        <v>186</v>
      </c>
      <c r="G27" s="126">
        <f>IF($C$5*'Vic Oct 2017'!AK21/'Vic Oct 2017'!AI21&lt;'Vic Oct 2017'!K21,0,IF($C$5*'Vic Oct 2017'!AK21/'Vic Oct 2017'!AI21&lt;='Vic Oct 2017'!L21,($C$5*'Vic Oct 2017'!AK21/'Vic Oct 2017'!AI21-'Vic Oct 2017'!K21)*('Vic Oct 2017'!Q21/100)*'Vic Oct 2017'!AI21,('Vic Oct 2017'!L21-'Vic Oct 2017'!K21)*('Vic Oct 2017'!Q21/100)*'Vic Oct 2017'!AI21))</f>
        <v>2211.0749999999998</v>
      </c>
      <c r="H27" s="127">
        <f>IF($C$5*'Vic Oct 2017'!AK21/'Vic Oct 2017'!AI21&lt;'Vic Oct 2017'!L21,0,IF($C$5*'Vic Oct 2017'!AK21/'Vic Oct 2017'!AI21&lt;='Vic Oct 2017'!M21,($C$5*'Vic Oct 2017'!AK21/'Vic Oct 2017'!AI21-'Vic Oct 2017'!L21)*('Vic Oct 2017'!R21/100)*'Vic Oct 2017'!AI21,('Vic Oct 2017'!M21-'Vic Oct 2017'!L21)*('Vic Oct 2017'!R21/100)*'Vic Oct 2017'!AI21))</f>
        <v>0</v>
      </c>
      <c r="I27" s="126">
        <f>IF(($C$5*'Vic Oct 2017'!AK21/'Vic Oct 2017'!AI21&gt;'Vic Oct 2017'!M21),($C$5*'Vic Oct 2017'!AK21/'Vic Oct 2017'!AI21-'Vic Oct 2017'!M21)*'Vic Oct 2017'!S21/100*'Vic Oct 2017'!AI21,0)</f>
        <v>0</v>
      </c>
      <c r="J27" s="126">
        <f>IF($C$5*'Vic Oct 2017'!AL21/'Vic Oct 2017'!AJ21&gt;='Vic Oct 2017'!J21,('Vic Oct 2017'!J21*'Vic Oct 2017'!U21/100)*'Vic Oct 2017'!AJ21,($C$5*'Vic Oct 2017'!AL21/'Vic Oct 2017'!AJ21*'Vic Oct 2017'!U21/100)*'Vic Oct 2017'!AJ21)</f>
        <v>386.4</v>
      </c>
      <c r="K27" s="126">
        <f>IF($C$5*'Vic Oct 2017'!AL21/'Vic Oct 2017'!AJ21&lt;'Vic Oct 2017'!J21,0,IF($C$5*'Vic Oct 2017'!AL21/'Vic Oct 2017'!AJ21&lt;='Vic Oct 2017'!K21,($C$5*'Vic Oct 2017'!AL21/'Vic Oct 2017'!AJ21-'Vic Oct 2017'!J21)*('Vic Oct 2017'!V21/100)*'Vic Oct 2017'!AJ21,('Vic Oct 2017'!K21-'Vic Oct 2017'!J21)*('Vic Oct 2017'!V21/100)*'Vic Oct 2017'!AJ21))</f>
        <v>360</v>
      </c>
      <c r="L27" s="126">
        <f>IF($C$5*'Vic Oct 2017'!AL21/'Vic Oct 2017'!AJ21&lt;'Vic Oct 2017'!K21,0,IF($C$5*'Vic Oct 2017'!AL21/'Vic Oct 2017'!AJ21&lt;='Vic Oct 2017'!L21,($C$5*'Vic Oct 2017'!AL21/'Vic Oct 2017'!AJ21-'Vic Oct 2017'!K21)*('Vic Oct 2017'!W21/100)*'Vic Oct 2017'!AJ21,('Vic Oct 2017'!L21-'Vic Oct 2017'!K21)*('Vic Oct 2017'!W21/100)*'Vic Oct 2017'!AJ21))</f>
        <v>4108.32</v>
      </c>
      <c r="M27" s="126">
        <f>IF($C$5*'Vic Oct 2017'!AL21/'Vic Oct 2017'!AJ21&lt;'Vic Oct 2017'!L21,0,IF($C$5*'Vic Oct 2017'!AL21/'Vic Oct 2017'!AJ21&lt;='Vic Oct 2017'!M21,($C$5*'Vic Oct 2017'!AL21/'Vic Oct 2017'!AJ21-'Vic Oct 2017'!L21)*('Vic Oct 2017'!X21/100)*'Vic Oct 2017'!AJ21,('Vic Oct 2017'!M21-'Vic Oct 2017'!L21)*('Vic Oct 2017'!X21/100)*'Vic Oct 2017'!AJ21))</f>
        <v>0</v>
      </c>
      <c r="N27" s="126">
        <f>IF(($C$5*'Vic Oct 2017'!AL21/'Vic Oct 2017'!AJ21&gt;'Vic Oct 2017'!M21),($C$5*'Vic Oct 2017'!AL21/'Vic Oct 2017'!AJ21-'Vic Oct 2017'!M21)*'Vic Oct 2017'!Y21/100*'Vic Oct 2017'!AJ21,0)</f>
        <v>0</v>
      </c>
      <c r="O27" s="129">
        <f t="shared" si="0"/>
        <v>7821.0499999999993</v>
      </c>
      <c r="P27" s="130">
        <f>'Vic Oct 2017'!AM21</f>
        <v>0</v>
      </c>
      <c r="Q27" s="130">
        <f>'Vic Oct 2017'!AN21</f>
        <v>20</v>
      </c>
      <c r="R27" s="130">
        <f>'Vic Oct 2017'!AO21</f>
        <v>0</v>
      </c>
      <c r="S27" s="130">
        <f>'Vic Oct 2017'!AP21</f>
        <v>0</v>
      </c>
      <c r="T27" s="129">
        <f>(O27-(O27-D27)*Q27/100)</f>
        <v>6331.8109999999997</v>
      </c>
      <c r="U27" s="129">
        <f t="shared" ref="U27:U32" si="10">T27</f>
        <v>6331.8109999999997</v>
      </c>
      <c r="V27" s="129">
        <f t="shared" si="1"/>
        <v>6964.9921000000004</v>
      </c>
      <c r="W27" s="129">
        <f t="shared" si="1"/>
        <v>6964.9921000000004</v>
      </c>
      <c r="X27" s="131">
        <f>'Vic Oct 2017'!AW21</f>
        <v>24</v>
      </c>
      <c r="Y27" s="132" t="str">
        <f>'Vic Oct 2017'!AX21</f>
        <v>y</v>
      </c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  <c r="BS27" s="122"/>
      <c r="BT27" s="122"/>
      <c r="BU27" s="122"/>
      <c r="BV27" s="122"/>
      <c r="BW27" s="122"/>
      <c r="BX27" s="122"/>
      <c r="BY27" s="122"/>
      <c r="BZ27" s="122"/>
      <c r="CA27" s="122"/>
      <c r="CB27" s="122"/>
      <c r="CC27" s="122"/>
      <c r="CD27" s="122"/>
      <c r="CE27" s="122"/>
      <c r="CF27" s="122"/>
      <c r="CG27" s="122"/>
      <c r="CH27" s="122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</row>
    <row r="28" spans="1:140" s="134" customFormat="1" ht="17" customHeight="1">
      <c r="A28" s="543"/>
      <c r="B28" s="125" t="str">
        <f>'Vic Oct 2017'!F22</f>
        <v>Lumo Energy</v>
      </c>
      <c r="C28" s="125" t="str">
        <f>'Vic Oct 2017'!G22</f>
        <v>Business Premium</v>
      </c>
      <c r="D28" s="126">
        <f>365*'Vic Oct 2017'!H22/100</f>
        <v>222.86900000000003</v>
      </c>
      <c r="E28" s="127">
        <f>IF($C$5*'Vic Oct 2017'!AK22/'Vic Oct 2017'!AI22&gt;='Vic Oct 2017'!J22,('Vic Oct 2017'!J22*'Vic Oct 2017'!O22/100)*'Vic Oct 2017'!AI22,($C$5*'Vic Oct 2017'!AK22/'Vic Oct 2017'!AI22*'Vic Oct 2017'!O22/100)*'Vic Oct 2017'!AI22)</f>
        <v>149.0335</v>
      </c>
      <c r="F28" s="128">
        <f>IF($C$5*'Vic Oct 2017'!AK22/'Vic Oct 2017'!AI22&lt;'Vic Oct 2017'!J22,0,IF($C$5*'Vic Oct 2017'!AK22/'Vic Oct 2017'!AI22&lt;='Vic Oct 2017'!K22,($C$5*'Vic Oct 2017'!AK22/'Vic Oct 2017'!AI22-'Vic Oct 2017'!J22)*('Vic Oct 2017'!P22/100)*'Vic Oct 2017'!AI22,('Vic Oct 2017'!K22-'Vic Oct 2017'!J22)*('Vic Oct 2017'!P22/100)*'Vic Oct 2017'!AI22))</f>
        <v>148.54686000000001</v>
      </c>
      <c r="G28" s="126">
        <f>IF($C$5*'Vic Oct 2017'!AK22/'Vic Oct 2017'!AI22&lt;'Vic Oct 2017'!K22,0,IF($C$5*'Vic Oct 2017'!AK22/'Vic Oct 2017'!AI22&lt;='Vic Oct 2017'!L22,($C$5*'Vic Oct 2017'!AK22/'Vic Oct 2017'!AI22-'Vic Oct 2017'!K22)*('Vic Oct 2017'!Q22/100)*'Vic Oct 2017'!AI22,('Vic Oct 2017'!L22-'Vic Oct 2017'!K22)*('Vic Oct 2017'!Q22/100)*'Vic Oct 2017'!AI22))</f>
        <v>1712.08554</v>
      </c>
      <c r="H28" s="127">
        <f>IF($C$5*'Vic Oct 2017'!AK22/'Vic Oct 2017'!AI22&lt;'Vic Oct 2017'!L22,0,IF($C$5*'Vic Oct 2017'!AK22/'Vic Oct 2017'!AI22&lt;='Vic Oct 2017'!M22,($C$5*'Vic Oct 2017'!AK22/'Vic Oct 2017'!AI22-'Vic Oct 2017'!L22)*('Vic Oct 2017'!R22/100)*'Vic Oct 2017'!AI22,('Vic Oct 2017'!M22-'Vic Oct 2017'!L22)*('Vic Oct 2017'!R22/100)*'Vic Oct 2017'!AI22))</f>
        <v>0</v>
      </c>
      <c r="I28" s="126">
        <f>IF(($C$5*'Vic Oct 2017'!AK22/'Vic Oct 2017'!AI22&gt;'Vic Oct 2017'!M22),($C$5*'Vic Oct 2017'!AK22/'Vic Oct 2017'!AI22-'Vic Oct 2017'!M22)*'Vic Oct 2017'!S22/100*'Vic Oct 2017'!AI22,0)</f>
        <v>0</v>
      </c>
      <c r="J28" s="126">
        <f>IF($C$5*'Vic Oct 2017'!AL22/'Vic Oct 2017'!AJ22&gt;='Vic Oct 2017'!J22,('Vic Oct 2017'!J22*'Vic Oct 2017'!U22/100)*'Vic Oct 2017'!AJ22,($C$5*'Vic Oct 2017'!AL22/'Vic Oct 2017'!AJ22*'Vic Oct 2017'!U22/100)*'Vic Oct 2017'!AJ22)</f>
        <v>296.36376000000001</v>
      </c>
      <c r="K28" s="126">
        <f>IF($C$5*'Vic Oct 2017'!AL22/'Vic Oct 2017'!AJ22&lt;'Vic Oct 2017'!J22,0,IF($C$5*'Vic Oct 2017'!AL22/'Vic Oct 2017'!AJ22&lt;='Vic Oct 2017'!K22,($C$5*'Vic Oct 2017'!AL22/'Vic Oct 2017'!AJ22-'Vic Oct 2017'!J22)*('Vic Oct 2017'!V22/100)*'Vic Oct 2017'!AJ22,('Vic Oct 2017'!K22-'Vic Oct 2017'!J22)*('Vic Oct 2017'!V22/100)*'Vic Oct 2017'!AJ22))</f>
        <v>282.25119999999998</v>
      </c>
      <c r="L28" s="126">
        <f>IF($C$5*'Vic Oct 2017'!AL22/'Vic Oct 2017'!AJ22&lt;'Vic Oct 2017'!K22,0,IF($C$5*'Vic Oct 2017'!AL22/'Vic Oct 2017'!AJ22&lt;='Vic Oct 2017'!L22,($C$5*'Vic Oct 2017'!AL22/'Vic Oct 2017'!AJ22-'Vic Oct 2017'!K22)*('Vic Oct 2017'!W22/100)*'Vic Oct 2017'!AJ22,('Vic Oct 2017'!L22-'Vic Oct 2017'!K22)*('Vic Oct 2017'!W22/100)*'Vic Oct 2017'!AJ22))</f>
        <v>3264.7749200000003</v>
      </c>
      <c r="M28" s="126">
        <f>IF($C$5*'Vic Oct 2017'!AL22/'Vic Oct 2017'!AJ22&lt;'Vic Oct 2017'!L22,0,IF($C$5*'Vic Oct 2017'!AL22/'Vic Oct 2017'!AJ22&lt;='Vic Oct 2017'!M22,($C$5*'Vic Oct 2017'!AL22/'Vic Oct 2017'!AJ22-'Vic Oct 2017'!L22)*('Vic Oct 2017'!X22/100)*'Vic Oct 2017'!AJ22,('Vic Oct 2017'!M22-'Vic Oct 2017'!L22)*('Vic Oct 2017'!X22/100)*'Vic Oct 2017'!AJ22))</f>
        <v>0</v>
      </c>
      <c r="N28" s="126">
        <f>IF(($C$5*'Vic Oct 2017'!AL22/'Vic Oct 2017'!AJ22&gt;'Vic Oct 2017'!M22),($C$5*'Vic Oct 2017'!AL22/'Vic Oct 2017'!AJ22-'Vic Oct 2017'!M22)*'Vic Oct 2017'!Y22/100*'Vic Oct 2017'!AJ22,0)</f>
        <v>0</v>
      </c>
      <c r="O28" s="129">
        <f t="shared" si="0"/>
        <v>6075.9247800000012</v>
      </c>
      <c r="P28" s="130">
        <f>'Vic Oct 2017'!AM22</f>
        <v>0</v>
      </c>
      <c r="Q28" s="130">
        <f>'Vic Oct 2017'!AN22</f>
        <v>0</v>
      </c>
      <c r="R28" s="130">
        <f>'Vic Oct 2017'!AO22</f>
        <v>0</v>
      </c>
      <c r="S28" s="130">
        <f>'Vic Oct 2017'!AP22</f>
        <v>0</v>
      </c>
      <c r="T28" s="129">
        <f>O28</f>
        <v>6075.9247800000012</v>
      </c>
      <c r="U28" s="129">
        <f t="shared" si="10"/>
        <v>6075.9247800000012</v>
      </c>
      <c r="V28" s="129">
        <f t="shared" si="1"/>
        <v>6683.5172580000017</v>
      </c>
      <c r="W28" s="129">
        <f t="shared" si="1"/>
        <v>6683.5172580000017</v>
      </c>
      <c r="X28" s="131">
        <f>'Vic Oct 2017'!AW22</f>
        <v>36</v>
      </c>
      <c r="Y28" s="132" t="str">
        <f>'Vic Oct 2017'!AX22</f>
        <v>n</v>
      </c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BO28" s="122"/>
      <c r="BP28" s="122"/>
      <c r="BQ28" s="122"/>
      <c r="BR28" s="122"/>
      <c r="BS28" s="122"/>
      <c r="BT28" s="122"/>
      <c r="BU28" s="122"/>
      <c r="BV28" s="122"/>
      <c r="BW28" s="122"/>
      <c r="BX28" s="122"/>
      <c r="BY28" s="122"/>
      <c r="BZ28" s="122"/>
      <c r="CA28" s="122"/>
      <c r="CB28" s="122"/>
      <c r="CC28" s="122"/>
      <c r="CD28" s="122"/>
      <c r="CE28" s="122"/>
      <c r="CF28" s="122"/>
      <c r="CG28" s="122"/>
      <c r="CH28" s="122"/>
      <c r="CI28" s="133"/>
      <c r="CJ28" s="133"/>
      <c r="CK28" s="133"/>
      <c r="CL28" s="133"/>
      <c r="CM28" s="133"/>
      <c r="CN28" s="133"/>
      <c r="CO28" s="133"/>
      <c r="CP28" s="133"/>
      <c r="CQ28" s="133"/>
      <c r="CR28" s="133"/>
      <c r="CS28" s="133"/>
      <c r="CT28" s="133"/>
      <c r="CU28" s="133"/>
      <c r="CV28" s="133"/>
      <c r="CW28" s="133"/>
      <c r="CX28" s="133"/>
      <c r="CY28" s="133"/>
      <c r="CZ28" s="133"/>
      <c r="DA28" s="133"/>
      <c r="DB28" s="133"/>
      <c r="DC28" s="133"/>
      <c r="DD28" s="133"/>
      <c r="DE28" s="133"/>
      <c r="DF28" s="133"/>
      <c r="DG28" s="133"/>
      <c r="DH28" s="133"/>
      <c r="DI28" s="133"/>
      <c r="DJ28" s="133"/>
      <c r="DK28" s="133"/>
      <c r="DL28" s="133"/>
      <c r="DM28" s="133"/>
      <c r="DN28" s="133"/>
      <c r="DO28" s="133"/>
      <c r="DP28" s="133"/>
      <c r="DQ28" s="133"/>
      <c r="DR28" s="133"/>
      <c r="DS28" s="133"/>
      <c r="DT28" s="133"/>
      <c r="DU28" s="133"/>
      <c r="DV28" s="133"/>
      <c r="DW28" s="133"/>
      <c r="DX28" s="133"/>
      <c r="DY28" s="133"/>
      <c r="DZ28" s="133"/>
      <c r="EA28" s="133"/>
      <c r="EB28" s="133"/>
      <c r="EC28" s="133"/>
      <c r="ED28" s="133"/>
      <c r="EE28" s="133"/>
      <c r="EF28" s="133"/>
      <c r="EG28" s="133"/>
      <c r="EH28" s="133"/>
      <c r="EI28" s="133"/>
      <c r="EJ28" s="133"/>
    </row>
    <row r="29" spans="1:140" s="134" customFormat="1" ht="17" customHeight="1">
      <c r="A29" s="543"/>
      <c r="B29" s="125" t="str">
        <f>'Vic Oct 2017'!F23</f>
        <v>Momentum Energy</v>
      </c>
      <c r="C29" s="125" t="str">
        <f>'Vic Oct 2017'!G23</f>
        <v>Market offer</v>
      </c>
      <c r="D29" s="126">
        <f>365*'Vic Oct 2017'!H23/100</f>
        <v>335.98250000000002</v>
      </c>
      <c r="E29" s="127">
        <f>IF($C$5*'Vic Oct 2017'!AK23/'Vic Oct 2017'!AI23&gt;='Vic Oct 2017'!J23,('Vic Oct 2017'!J23*'Vic Oct 2017'!O23/100)*'Vic Oct 2017'!AI23,($C$5*'Vic Oct 2017'!AK23/'Vic Oct 2017'!AI23*'Vic Oct 2017'!O23/100)*'Vic Oct 2017'!AI23)</f>
        <v>154.32</v>
      </c>
      <c r="F29" s="128">
        <f>IF($C$5*'Vic Oct 2017'!AK23/'Vic Oct 2017'!AI23&lt;'Vic Oct 2017'!J23,0,IF($C$5*'Vic Oct 2017'!AK23/'Vic Oct 2017'!AI23&lt;='Vic Oct 2017'!K23,($C$5*'Vic Oct 2017'!AK23/'Vic Oct 2017'!AI23-'Vic Oct 2017'!J23)*('Vic Oct 2017'!P23/100)*'Vic Oct 2017'!AI23,('Vic Oct 2017'!K23-'Vic Oct 2017'!J23)*('Vic Oct 2017'!P23/100)*'Vic Oct 2017'!AI23))</f>
        <v>153.35999999999999</v>
      </c>
      <c r="G29" s="126">
        <f>IF($C$5*'Vic Oct 2017'!AK23/'Vic Oct 2017'!AI23&lt;'Vic Oct 2017'!K23,0,IF($C$5*'Vic Oct 2017'!AK23/'Vic Oct 2017'!AI23&lt;='Vic Oct 2017'!L23,($C$5*'Vic Oct 2017'!AK23/'Vic Oct 2017'!AI23-'Vic Oct 2017'!K23)*('Vic Oct 2017'!Q23/100)*'Vic Oct 2017'!AI23,('Vic Oct 2017'!L23-'Vic Oct 2017'!K23)*('Vic Oct 2017'!Q23/100)*'Vic Oct 2017'!AI23))</f>
        <v>1800.2429999999999</v>
      </c>
      <c r="H29" s="127">
        <f>IF($C$5*'Vic Oct 2017'!AK23/'Vic Oct 2017'!AI23&lt;'Vic Oct 2017'!L23,0,IF($C$5*'Vic Oct 2017'!AK23/'Vic Oct 2017'!AI23&lt;='Vic Oct 2017'!M23,($C$5*'Vic Oct 2017'!AK23/'Vic Oct 2017'!AI23-'Vic Oct 2017'!L23)*('Vic Oct 2017'!R23/100)*'Vic Oct 2017'!AI23,('Vic Oct 2017'!M23-'Vic Oct 2017'!L23)*('Vic Oct 2017'!R23/100)*'Vic Oct 2017'!AI23))</f>
        <v>0</v>
      </c>
      <c r="I29" s="126">
        <f>IF(($C$5*'Vic Oct 2017'!AK23/'Vic Oct 2017'!AI23&gt;'Vic Oct 2017'!M23),($C$5*'Vic Oct 2017'!AK23/'Vic Oct 2017'!AI23-'Vic Oct 2017'!M23)*'Vic Oct 2017'!S23/100*'Vic Oct 2017'!AI23,0)</f>
        <v>0</v>
      </c>
      <c r="J29" s="126">
        <f>IF($C$5*'Vic Oct 2017'!AL23/'Vic Oct 2017'!AJ23&gt;='Vic Oct 2017'!J23,('Vic Oct 2017'!J23*'Vic Oct 2017'!U23/100)*'Vic Oct 2017'!AJ23,($C$5*'Vic Oct 2017'!AL23/'Vic Oct 2017'!AJ23*'Vic Oct 2017'!U23/100)*'Vic Oct 2017'!AJ23)</f>
        <v>289.68</v>
      </c>
      <c r="K29" s="126">
        <f>IF($C$5*'Vic Oct 2017'!AL23/'Vic Oct 2017'!AJ23&lt;'Vic Oct 2017'!J23,0,IF($C$5*'Vic Oct 2017'!AL23/'Vic Oct 2017'!AJ23&lt;='Vic Oct 2017'!K23,($C$5*'Vic Oct 2017'!AL23/'Vic Oct 2017'!AJ23-'Vic Oct 2017'!J23)*('Vic Oct 2017'!V23/100)*'Vic Oct 2017'!AJ23,('Vic Oct 2017'!K23-'Vic Oct 2017'!J23)*('Vic Oct 2017'!V23/100)*'Vic Oct 2017'!AJ23))</f>
        <v>278.87999999999994</v>
      </c>
      <c r="L29" s="126">
        <f>IF($C$5*'Vic Oct 2017'!AL23/'Vic Oct 2017'!AJ23&lt;'Vic Oct 2017'!K23,0,IF($C$5*'Vic Oct 2017'!AL23/'Vic Oct 2017'!AJ23&lt;='Vic Oct 2017'!L23,($C$5*'Vic Oct 2017'!AL23/'Vic Oct 2017'!AJ23-'Vic Oct 2017'!K23)*('Vic Oct 2017'!W23/100)*'Vic Oct 2017'!AJ23,('Vic Oct 2017'!L23-'Vic Oct 2017'!K23)*('Vic Oct 2017'!W23/100)*'Vic Oct 2017'!AJ23))</f>
        <v>3260.9790000000003</v>
      </c>
      <c r="M29" s="126">
        <f>IF($C$5*'Vic Oct 2017'!AL23/'Vic Oct 2017'!AJ23&lt;'Vic Oct 2017'!L23,0,IF($C$5*'Vic Oct 2017'!AL23/'Vic Oct 2017'!AJ23&lt;='Vic Oct 2017'!M23,($C$5*'Vic Oct 2017'!AL23/'Vic Oct 2017'!AJ23-'Vic Oct 2017'!L23)*('Vic Oct 2017'!X23/100)*'Vic Oct 2017'!AJ23,('Vic Oct 2017'!M23-'Vic Oct 2017'!L23)*('Vic Oct 2017'!X23/100)*'Vic Oct 2017'!AJ23))</f>
        <v>0</v>
      </c>
      <c r="N29" s="126">
        <f>IF(($C$5*'Vic Oct 2017'!AL23/'Vic Oct 2017'!AJ23&gt;'Vic Oct 2017'!M23),($C$5*'Vic Oct 2017'!AL23/'Vic Oct 2017'!AJ23-'Vic Oct 2017'!M23)*'Vic Oct 2017'!Y23/100*'Vic Oct 2017'!AJ23,0)</f>
        <v>0</v>
      </c>
      <c r="O29" s="129">
        <f t="shared" si="0"/>
        <v>6273.4444999999996</v>
      </c>
      <c r="P29" s="130">
        <f>'Vic Oct 2017'!AM23</f>
        <v>0</v>
      </c>
      <c r="Q29" s="130">
        <f>'Vic Oct 2017'!AN23</f>
        <v>0</v>
      </c>
      <c r="R29" s="130">
        <f>'Vic Oct 2017'!AO23</f>
        <v>0</v>
      </c>
      <c r="S29" s="130">
        <f>'Vic Oct 2017'!AP23</f>
        <v>0</v>
      </c>
      <c r="T29" s="129">
        <f>O29</f>
        <v>6273.4444999999996</v>
      </c>
      <c r="U29" s="129">
        <f t="shared" si="10"/>
        <v>6273.4444999999996</v>
      </c>
      <c r="V29" s="129">
        <f t="shared" si="1"/>
        <v>6900.7889500000001</v>
      </c>
      <c r="W29" s="129">
        <f t="shared" si="1"/>
        <v>6900.7889500000001</v>
      </c>
      <c r="X29" s="131">
        <f>'Vic Oct 2017'!AW23</f>
        <v>0</v>
      </c>
      <c r="Y29" s="132" t="str">
        <f>'Vic Oct 2017'!AX23</f>
        <v>n</v>
      </c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/>
      <c r="BI29" s="122"/>
      <c r="BJ29" s="122"/>
      <c r="BK29" s="122"/>
      <c r="BL29" s="122"/>
      <c r="BM29" s="122"/>
      <c r="BN29" s="122"/>
      <c r="BO29" s="122"/>
      <c r="BP29" s="122"/>
      <c r="BQ29" s="122"/>
      <c r="BR29" s="122"/>
      <c r="BS29" s="122"/>
      <c r="BT29" s="122"/>
      <c r="BU29" s="122"/>
      <c r="BV29" s="122"/>
      <c r="BW29" s="122"/>
      <c r="BX29" s="122"/>
      <c r="BY29" s="122"/>
      <c r="BZ29" s="122"/>
      <c r="CA29" s="122"/>
      <c r="CB29" s="122"/>
      <c r="CC29" s="122"/>
      <c r="CD29" s="122"/>
      <c r="CE29" s="122"/>
      <c r="CF29" s="122"/>
      <c r="CG29" s="122"/>
      <c r="CH29" s="122"/>
      <c r="CI29" s="133"/>
      <c r="CJ29" s="133"/>
      <c r="CK29" s="133"/>
      <c r="CL29" s="133"/>
      <c r="CM29" s="133"/>
      <c r="CN29" s="133"/>
      <c r="CO29" s="133"/>
      <c r="CP29" s="133"/>
      <c r="CQ29" s="133"/>
      <c r="CR29" s="133"/>
      <c r="CS29" s="133"/>
      <c r="CT29" s="133"/>
      <c r="CU29" s="133"/>
      <c r="CV29" s="133"/>
      <c r="CW29" s="133"/>
      <c r="CX29" s="133"/>
      <c r="CY29" s="133"/>
      <c r="CZ29" s="133"/>
      <c r="DA29" s="133"/>
      <c r="DB29" s="133"/>
      <c r="DC29" s="133"/>
      <c r="DD29" s="133"/>
      <c r="DE29" s="133"/>
      <c r="DF29" s="133"/>
      <c r="DG29" s="133"/>
      <c r="DH29" s="133"/>
      <c r="DI29" s="133"/>
      <c r="DJ29" s="133"/>
      <c r="DK29" s="133"/>
      <c r="DL29" s="133"/>
      <c r="DM29" s="133"/>
      <c r="DN29" s="133"/>
      <c r="DO29" s="133"/>
      <c r="DP29" s="133"/>
      <c r="DQ29" s="133"/>
      <c r="DR29" s="133"/>
      <c r="DS29" s="133"/>
      <c r="DT29" s="133"/>
      <c r="DU29" s="133"/>
      <c r="DV29" s="133"/>
      <c r="DW29" s="133"/>
      <c r="DX29" s="133"/>
      <c r="DY29" s="133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</row>
    <row r="30" spans="1:140" s="142" customFormat="1" ht="17" customHeight="1" thickBot="1">
      <c r="A30" s="543"/>
      <c r="B30" s="125" t="str">
        <f>'Vic Oct 2017'!F24</f>
        <v>Origin Energy</v>
      </c>
      <c r="C30" s="125" t="str">
        <f>'Vic Oct 2017'!G24</f>
        <v>Business Saver</v>
      </c>
      <c r="D30" s="126">
        <f>365*'Vic Oct 2017'!H24/100</f>
        <v>342.62550000000005</v>
      </c>
      <c r="E30" s="127">
        <f>IF($C$5*'Vic Oct 2017'!AK24/'Vic Oct 2017'!AI24&gt;='Vic Oct 2017'!J24,('Vic Oct 2017'!J24*'Vic Oct 2017'!O24/100)*'Vic Oct 2017'!AI24,($C$5*'Vic Oct 2017'!AK24/'Vic Oct 2017'!AI24*'Vic Oct 2017'!O24/100)*'Vic Oct 2017'!AI24)</f>
        <v>2578.0754999999999</v>
      </c>
      <c r="F30" s="128">
        <f>IF($C$5*'Vic Oct 2017'!AK24/'Vic Oct 2017'!AI24&lt;'Vic Oct 2017'!J24,0,IF($C$5*'Vic Oct 2017'!AK24/'Vic Oct 2017'!AI24&lt;='Vic Oct 2017'!K24,($C$5*'Vic Oct 2017'!AK24/'Vic Oct 2017'!AI24-'Vic Oct 2017'!J24)*('Vic Oct 2017'!P24/100)*'Vic Oct 2017'!AI24,('Vic Oct 2017'!K24-'Vic Oct 2017'!J24)*('Vic Oct 2017'!P24/100)*'Vic Oct 2017'!AI24))</f>
        <v>0</v>
      </c>
      <c r="G30" s="126">
        <f>IF($C$5*'Vic Oct 2017'!AK24/'Vic Oct 2017'!AI24&lt;'Vic Oct 2017'!K24,0,IF($C$5*'Vic Oct 2017'!AK24/'Vic Oct 2017'!AI24&lt;='Vic Oct 2017'!L24,($C$5*'Vic Oct 2017'!AK24/'Vic Oct 2017'!AI24-'Vic Oct 2017'!K24)*('Vic Oct 2017'!Q24/100)*'Vic Oct 2017'!AI24,('Vic Oct 2017'!L24-'Vic Oct 2017'!K24)*('Vic Oct 2017'!Q24/100)*'Vic Oct 2017'!AI24))</f>
        <v>0</v>
      </c>
      <c r="H30" s="127">
        <f>IF($C$5*'Vic Oct 2017'!AK24/'Vic Oct 2017'!AI24&lt;'Vic Oct 2017'!L24,0,IF($C$5*'Vic Oct 2017'!AK24/'Vic Oct 2017'!AI24&lt;='Vic Oct 2017'!M24,($C$5*'Vic Oct 2017'!AK24/'Vic Oct 2017'!AI24-'Vic Oct 2017'!L24)*('Vic Oct 2017'!R24/100)*'Vic Oct 2017'!AI24,('Vic Oct 2017'!M24-'Vic Oct 2017'!L24)*('Vic Oct 2017'!R24/100)*'Vic Oct 2017'!AI24))</f>
        <v>0</v>
      </c>
      <c r="I30" s="126">
        <f>IF(($C$5*'Vic Oct 2017'!AK24/'Vic Oct 2017'!AI24&gt;'Vic Oct 2017'!M24),($C$5*'Vic Oct 2017'!AK24/'Vic Oct 2017'!AI24-'Vic Oct 2017'!M24)*'Vic Oct 2017'!S24/100*'Vic Oct 2017'!AI24,0)</f>
        <v>0</v>
      </c>
      <c r="J30" s="126">
        <f>IF($C$5*'Vic Oct 2017'!AL24/'Vic Oct 2017'!AJ24&gt;='Vic Oct 2017'!J24,('Vic Oct 2017'!J24*'Vic Oct 2017'!U24/100)*'Vic Oct 2017'!AJ24,($C$5*'Vic Oct 2017'!AL24/'Vic Oct 2017'!AJ24*'Vic Oct 2017'!U24/100)*'Vic Oct 2017'!AJ24)</f>
        <v>4782.8549999999996</v>
      </c>
      <c r="K30" s="126">
        <f>IF($C$5*'Vic Oct 2017'!AL24/'Vic Oct 2017'!AJ24&lt;'Vic Oct 2017'!J24,0,IF($C$5*'Vic Oct 2017'!AL24/'Vic Oct 2017'!AJ24&lt;='Vic Oct 2017'!K24,($C$5*'Vic Oct 2017'!AL24/'Vic Oct 2017'!AJ24-'Vic Oct 2017'!J24)*('Vic Oct 2017'!V24/100)*'Vic Oct 2017'!AJ24,('Vic Oct 2017'!K24-'Vic Oct 2017'!J24)*('Vic Oct 2017'!V24/100)*'Vic Oct 2017'!AJ24))</f>
        <v>0</v>
      </c>
      <c r="L30" s="126">
        <f>IF($C$5*'Vic Oct 2017'!AL24/'Vic Oct 2017'!AJ24&lt;'Vic Oct 2017'!K24,0,IF($C$5*'Vic Oct 2017'!AL24/'Vic Oct 2017'!AJ24&lt;='Vic Oct 2017'!L24,($C$5*'Vic Oct 2017'!AL24/'Vic Oct 2017'!AJ24-'Vic Oct 2017'!K24)*('Vic Oct 2017'!W24/100)*'Vic Oct 2017'!AJ24,('Vic Oct 2017'!L24-'Vic Oct 2017'!K24)*('Vic Oct 2017'!W24/100)*'Vic Oct 2017'!AJ24))</f>
        <v>0</v>
      </c>
      <c r="M30" s="126">
        <f>IF($C$5*'Vic Oct 2017'!AL24/'Vic Oct 2017'!AJ24&lt;'Vic Oct 2017'!L24,0,IF($C$5*'Vic Oct 2017'!AL24/'Vic Oct 2017'!AJ24&lt;='Vic Oct 2017'!M24,($C$5*'Vic Oct 2017'!AL24/'Vic Oct 2017'!AJ24-'Vic Oct 2017'!L24)*('Vic Oct 2017'!X24/100)*'Vic Oct 2017'!AJ24,('Vic Oct 2017'!M24-'Vic Oct 2017'!L24)*('Vic Oct 2017'!X24/100)*'Vic Oct 2017'!AJ24))</f>
        <v>0</v>
      </c>
      <c r="N30" s="126">
        <f>IF(($C$5*'Vic Oct 2017'!AL24/'Vic Oct 2017'!AJ24&gt;'Vic Oct 2017'!M24),($C$5*'Vic Oct 2017'!AL24/'Vic Oct 2017'!AJ24-'Vic Oct 2017'!M24)*'Vic Oct 2017'!Y24/100*'Vic Oct 2017'!AJ24,0)</f>
        <v>0</v>
      </c>
      <c r="O30" s="129">
        <f t="shared" si="0"/>
        <v>7703.5559999999996</v>
      </c>
      <c r="P30" s="130">
        <f>'Vic Oct 2017'!AM24</f>
        <v>0</v>
      </c>
      <c r="Q30" s="130">
        <f>'Vic Oct 2017'!AN24</f>
        <v>15</v>
      </c>
      <c r="R30" s="130">
        <f>'Vic Oct 2017'!AO24</f>
        <v>0</v>
      </c>
      <c r="S30" s="130">
        <f>'Vic Oct 2017'!AP24</f>
        <v>0</v>
      </c>
      <c r="T30" s="129">
        <f>(O30-(O30-D30)*Q30/100)</f>
        <v>6599.4164249999994</v>
      </c>
      <c r="U30" s="129">
        <f t="shared" si="10"/>
        <v>6599.4164249999994</v>
      </c>
      <c r="V30" s="129">
        <f t="shared" si="1"/>
        <v>7259.3580675000003</v>
      </c>
      <c r="W30" s="129">
        <f t="shared" si="1"/>
        <v>7259.3580675000003</v>
      </c>
      <c r="X30" s="131">
        <f>'Vic Oct 2017'!AW24</f>
        <v>12</v>
      </c>
      <c r="Y30" s="132" t="str">
        <f>'Vic Oct 2017'!AX24</f>
        <v>y</v>
      </c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  <c r="BS30" s="122"/>
      <c r="BT30" s="122"/>
      <c r="BU30" s="122"/>
      <c r="BV30" s="122"/>
      <c r="BW30" s="122"/>
      <c r="BX30" s="122"/>
      <c r="BY30" s="122"/>
      <c r="BZ30" s="122"/>
      <c r="CA30" s="122"/>
      <c r="CB30" s="122"/>
      <c r="CC30" s="122"/>
      <c r="CD30" s="122"/>
      <c r="CE30" s="122"/>
      <c r="CF30" s="122"/>
      <c r="CG30" s="122"/>
      <c r="CH30" s="122"/>
      <c r="CI30" s="141"/>
      <c r="CJ30" s="141"/>
      <c r="CK30" s="141"/>
      <c r="CL30" s="141"/>
      <c r="CM30" s="141"/>
      <c r="CN30" s="141"/>
      <c r="CO30" s="141"/>
      <c r="CP30" s="141"/>
      <c r="CQ30" s="141"/>
      <c r="CR30" s="141"/>
      <c r="CS30" s="141"/>
      <c r="CT30" s="141"/>
      <c r="CU30" s="141"/>
      <c r="CV30" s="141"/>
      <c r="CW30" s="141"/>
      <c r="CX30" s="141"/>
      <c r="CY30" s="141"/>
      <c r="CZ30" s="141"/>
      <c r="DA30" s="141"/>
      <c r="DB30" s="141"/>
      <c r="DC30" s="141"/>
      <c r="DD30" s="141"/>
      <c r="DE30" s="141"/>
      <c r="DF30" s="141"/>
      <c r="DG30" s="141"/>
      <c r="DH30" s="141"/>
      <c r="DI30" s="141"/>
      <c r="DJ30" s="141"/>
      <c r="DK30" s="141"/>
      <c r="DL30" s="141"/>
      <c r="DM30" s="141"/>
      <c r="DN30" s="141"/>
      <c r="DO30" s="141"/>
      <c r="DP30" s="141"/>
      <c r="DQ30" s="141"/>
      <c r="DR30" s="141"/>
      <c r="DS30" s="141"/>
      <c r="DT30" s="141"/>
      <c r="DU30" s="141"/>
      <c r="DV30" s="141"/>
      <c r="DW30" s="141"/>
      <c r="DX30" s="141"/>
      <c r="DY30" s="141"/>
      <c r="DZ30" s="141"/>
      <c r="EA30" s="141"/>
      <c r="EB30" s="141"/>
      <c r="EC30" s="141"/>
      <c r="ED30" s="141"/>
      <c r="EE30" s="141"/>
      <c r="EF30" s="141"/>
      <c r="EG30" s="141"/>
      <c r="EH30" s="141"/>
      <c r="EI30" s="141"/>
      <c r="EJ30" s="141"/>
    </row>
    <row r="31" spans="1:140" s="125" customFormat="1" ht="17" customHeight="1" thickTop="1" thickBot="1">
      <c r="A31" s="544"/>
      <c r="B31" s="142" t="str">
        <f>'Vic Oct 2017'!F25</f>
        <v>Simply Energy</v>
      </c>
      <c r="C31" s="142" t="str">
        <f>'Vic Oct 2017'!G25</f>
        <v>Business Save</v>
      </c>
      <c r="D31" s="145">
        <f>365*'Vic Oct 2017'!H25/100</f>
        <v>353.86750000000001</v>
      </c>
      <c r="E31" s="153">
        <f>IF($C$5*'Vic Oct 2017'!AK25/'Vic Oct 2017'!AI25&gt;='Vic Oct 2017'!J25,('Vic Oct 2017'!J25*'Vic Oct 2017'!O25/100)*'Vic Oct 2017'!AI25,($C$5*'Vic Oct 2017'!AK25/'Vic Oct 2017'!AI25*'Vic Oct 2017'!O25/100)*'Vic Oct 2017'!AI25)</f>
        <v>204.3888</v>
      </c>
      <c r="F31" s="143">
        <f>IF($C$5*'Vic Oct 2017'!AK25/'Vic Oct 2017'!AI25&lt;'Vic Oct 2017'!J25,0,IF($C$5*'Vic Oct 2017'!AK25/'Vic Oct 2017'!AI25&lt;='Vic Oct 2017'!K25,($C$5*'Vic Oct 2017'!AK25/'Vic Oct 2017'!AI25-'Vic Oct 2017'!J25)*('Vic Oct 2017'!P25/100)*'Vic Oct 2017'!AI25,('Vic Oct 2017'!K25-'Vic Oct 2017'!J25)*('Vic Oct 2017'!P25/100)*'Vic Oct 2017'!AI25))</f>
        <v>200.739</v>
      </c>
      <c r="G31" s="145">
        <f>IF($C$5*'Vic Oct 2017'!AK25/'Vic Oct 2017'!AI25&lt;'Vic Oct 2017'!K25,0,IF($C$5*'Vic Oct 2017'!AK25/'Vic Oct 2017'!AI25&lt;='Vic Oct 2017'!L25,($C$5*'Vic Oct 2017'!AK25/'Vic Oct 2017'!AI25-'Vic Oct 2017'!K25)*('Vic Oct 2017'!Q25/100)*'Vic Oct 2017'!AI25,('Vic Oct 2017'!L25-'Vic Oct 2017'!K25)*('Vic Oct 2017'!Q25/100)*'Vic Oct 2017'!AI25))</f>
        <v>2334.0151999999998</v>
      </c>
      <c r="H31" s="153">
        <f>IF($C$5*'Vic Oct 2017'!AK25/'Vic Oct 2017'!AI25&lt;'Vic Oct 2017'!L25,0,IF($C$5*'Vic Oct 2017'!AK25/'Vic Oct 2017'!AI25&lt;='Vic Oct 2017'!M25,($C$5*'Vic Oct 2017'!AK25/'Vic Oct 2017'!AI25-'Vic Oct 2017'!L25)*('Vic Oct 2017'!R25/100)*'Vic Oct 2017'!AI25,('Vic Oct 2017'!M25-'Vic Oct 2017'!L25)*('Vic Oct 2017'!R25/100)*'Vic Oct 2017'!AI25))</f>
        <v>0</v>
      </c>
      <c r="I31" s="145">
        <f>IF(($C$5*'Vic Oct 2017'!AK25/'Vic Oct 2017'!AI25&gt;'Vic Oct 2017'!M25),($C$5*'Vic Oct 2017'!AK25/'Vic Oct 2017'!AI25-'Vic Oct 2017'!M25)*'Vic Oct 2017'!S25/100*'Vic Oct 2017'!AI25,0)</f>
        <v>0</v>
      </c>
      <c r="J31" s="145">
        <f>IF($C$5*'Vic Oct 2017'!AL25/'Vic Oct 2017'!AJ25&gt;='Vic Oct 2017'!J25,('Vic Oct 2017'!J25*'Vic Oct 2017'!U25/100)*'Vic Oct 2017'!AJ25,($C$5*'Vic Oct 2017'!AL25/'Vic Oct 2017'!AJ25*'Vic Oct 2017'!U25/100)*'Vic Oct 2017'!AJ25)</f>
        <v>403.91119999999995</v>
      </c>
      <c r="K31" s="145">
        <f>IF($C$5*'Vic Oct 2017'!AL25/'Vic Oct 2017'!AJ25&lt;'Vic Oct 2017'!J25,0,IF($C$5*'Vic Oct 2017'!AL25/'Vic Oct 2017'!AJ25&lt;='Vic Oct 2017'!K25,($C$5*'Vic Oct 2017'!AL25/'Vic Oct 2017'!AJ25-'Vic Oct 2017'!J25)*('Vic Oct 2017'!V25/100)*'Vic Oct 2017'!AJ25,('Vic Oct 2017'!K25-'Vic Oct 2017'!J25)*('Vic Oct 2017'!V25/100)*'Vic Oct 2017'!AJ25))</f>
        <v>386.87880000000001</v>
      </c>
      <c r="L31" s="145">
        <f>IF($C$5*'Vic Oct 2017'!AL25/'Vic Oct 2017'!AJ25&lt;'Vic Oct 2017'!K25,0,IF($C$5*'Vic Oct 2017'!AL25/'Vic Oct 2017'!AJ25&lt;='Vic Oct 2017'!L25,($C$5*'Vic Oct 2017'!AL25/'Vic Oct 2017'!AJ25-'Vic Oct 2017'!K25)*('Vic Oct 2017'!W25/100)*'Vic Oct 2017'!AJ25,('Vic Oct 2017'!L25-'Vic Oct 2017'!K25)*('Vic Oct 2017'!W25/100)*'Vic Oct 2017'!AJ25))</f>
        <v>4468.7852000000003</v>
      </c>
      <c r="M31" s="145">
        <f>IF($C$5*'Vic Oct 2017'!AL25/'Vic Oct 2017'!AJ25&lt;'Vic Oct 2017'!L25,0,IF($C$5*'Vic Oct 2017'!AL25/'Vic Oct 2017'!AJ25&lt;='Vic Oct 2017'!M25,($C$5*'Vic Oct 2017'!AL25/'Vic Oct 2017'!AJ25-'Vic Oct 2017'!L25)*('Vic Oct 2017'!X25/100)*'Vic Oct 2017'!AJ25,('Vic Oct 2017'!M25-'Vic Oct 2017'!L25)*('Vic Oct 2017'!X25/100)*'Vic Oct 2017'!AJ25))</f>
        <v>0</v>
      </c>
      <c r="N31" s="145">
        <f>IF(($C$5*'Vic Oct 2017'!AL25/'Vic Oct 2017'!AJ25&gt;'Vic Oct 2017'!M25),($C$5*'Vic Oct 2017'!AL25/'Vic Oct 2017'!AJ25-'Vic Oct 2017'!M25)*'Vic Oct 2017'!Y25/100*'Vic Oct 2017'!AJ25,0)</f>
        <v>0</v>
      </c>
      <c r="O31" s="154">
        <f t="shared" ref="O31" si="11">SUM(D31:N31)</f>
        <v>8352.5856999999996</v>
      </c>
      <c r="P31" s="155">
        <f>'Vic Oct 2017'!AM25</f>
        <v>0</v>
      </c>
      <c r="Q31" s="155">
        <f>'Vic Oct 2017'!AN25</f>
        <v>30</v>
      </c>
      <c r="R31" s="155">
        <f>'Vic Oct 2017'!AO25</f>
        <v>0</v>
      </c>
      <c r="S31" s="155">
        <f>'Vic Oct 2017'!AP25</f>
        <v>0</v>
      </c>
      <c r="T31" s="154">
        <f>(O31-(O31-D31)*Q31/100)</f>
        <v>5952.9702400000006</v>
      </c>
      <c r="U31" s="154">
        <f t="shared" si="10"/>
        <v>5952.9702400000006</v>
      </c>
      <c r="V31" s="154">
        <f t="shared" ref="V31" si="12">T31*1.1</f>
        <v>6548.267264000001</v>
      </c>
      <c r="W31" s="154">
        <f t="shared" ref="W31" si="13">U31*1.1</f>
        <v>6548.267264000001</v>
      </c>
      <c r="X31" s="156">
        <f>'Vic Oct 2017'!AW25</f>
        <v>0</v>
      </c>
      <c r="Y31" s="157" t="str">
        <f>'Vic Oct 2017'!AX25</f>
        <v>n</v>
      </c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  <c r="BS31" s="122"/>
      <c r="BT31" s="122"/>
      <c r="BU31" s="122"/>
      <c r="BV31" s="122"/>
      <c r="BW31" s="122"/>
      <c r="BX31" s="122"/>
      <c r="BY31" s="122"/>
      <c r="BZ31" s="122"/>
      <c r="CA31" s="122"/>
      <c r="CB31" s="122"/>
      <c r="CC31" s="122"/>
      <c r="CD31" s="122"/>
      <c r="CE31" s="122"/>
      <c r="CF31" s="122"/>
      <c r="CG31" s="122"/>
      <c r="CH31" s="12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</row>
    <row r="32" spans="1:140" s="134" customFormat="1" ht="17" customHeight="1" thickTop="1">
      <c r="A32" s="542" t="str">
        <f>'Vic Oct 2017'!D26</f>
        <v>Ausnet Central 2</v>
      </c>
      <c r="B32" s="125" t="str">
        <f>'Vic Oct 2017'!F26</f>
        <v>AGL</v>
      </c>
      <c r="C32" s="125" t="str">
        <f>'Vic Oct 2017'!G26</f>
        <v>Business Savers</v>
      </c>
      <c r="D32" s="126">
        <f>365*'Vic Oct 2017'!H26/100</f>
        <v>309.30099999999999</v>
      </c>
      <c r="E32" s="127">
        <f>IF($C$5*'Vic Oct 2017'!AK26/'Vic Oct 2017'!AI26&gt;='Vic Oct 2017'!J26,('Vic Oct 2017'!J26*'Vic Oct 2017'!O26/100)*'Vic Oct 2017'!AI26,($C$5*'Vic Oct 2017'!AK26/'Vic Oct 2017'!AI26*'Vic Oct 2017'!O26/100)*'Vic Oct 2017'!AI26)</f>
        <v>2701.3965000000003</v>
      </c>
      <c r="F32" s="128">
        <f>IF($C$5*'Vic Oct 2017'!AK26/'Vic Oct 2017'!AI26&lt;'Vic Oct 2017'!J26,0,IF($C$5*'Vic Oct 2017'!AK26/'Vic Oct 2017'!AI26&lt;='Vic Oct 2017'!K26,($C$5*'Vic Oct 2017'!AK26/'Vic Oct 2017'!AI26-'Vic Oct 2017'!J26)*('Vic Oct 2017'!P26/100)*'Vic Oct 2017'!AI26,('Vic Oct 2017'!K26-'Vic Oct 2017'!J26)*('Vic Oct 2017'!P26/100)*'Vic Oct 2017'!AI26))</f>
        <v>0</v>
      </c>
      <c r="G32" s="126">
        <f>IF($C$5*'Vic Oct 2017'!AK26/'Vic Oct 2017'!AI26&lt;'Vic Oct 2017'!K26,0,IF($C$5*'Vic Oct 2017'!AK26/'Vic Oct 2017'!AI26&lt;='Vic Oct 2017'!L26,($C$5*'Vic Oct 2017'!AK26/'Vic Oct 2017'!AI26-'Vic Oct 2017'!K26)*('Vic Oct 2017'!Q26/100)*'Vic Oct 2017'!AI26,('Vic Oct 2017'!L26-'Vic Oct 2017'!K26)*('Vic Oct 2017'!Q26/100)*'Vic Oct 2017'!AI26))</f>
        <v>0</v>
      </c>
      <c r="H32" s="127">
        <f>IF($C$5*'Vic Oct 2017'!AK26/'Vic Oct 2017'!AI26&lt;'Vic Oct 2017'!L26,0,IF($C$5*'Vic Oct 2017'!AK26/'Vic Oct 2017'!AI26&lt;='Vic Oct 2017'!M26,($C$5*'Vic Oct 2017'!AK26/'Vic Oct 2017'!AI26-'Vic Oct 2017'!L26)*('Vic Oct 2017'!R26/100)*'Vic Oct 2017'!AI26,('Vic Oct 2017'!M26-'Vic Oct 2017'!L26)*('Vic Oct 2017'!R26/100)*'Vic Oct 2017'!AI26))</f>
        <v>0</v>
      </c>
      <c r="I32" s="126">
        <f>IF(($C$5*'Vic Oct 2017'!AK26/'Vic Oct 2017'!AI26&gt;'Vic Oct 2017'!M26),($C$5*'Vic Oct 2017'!AK26/'Vic Oct 2017'!AI26-'Vic Oct 2017'!M26)*'Vic Oct 2017'!S26/100*'Vic Oct 2017'!AI26,0)</f>
        <v>0</v>
      </c>
      <c r="J32" s="126">
        <f>IF($C$5*'Vic Oct 2017'!AL26/'Vic Oct 2017'!AJ26&gt;='Vic Oct 2017'!J26,('Vic Oct 2017'!J26*'Vic Oct 2017'!U26/100)*'Vic Oct 2017'!AJ26,($C$5*'Vic Oct 2017'!AL26/'Vic Oct 2017'!AJ26*'Vic Oct 2017'!U26/100)*'Vic Oct 2017'!AJ26)</f>
        <v>5212.8119999999999</v>
      </c>
      <c r="K32" s="126">
        <f>IF($C$5*'Vic Oct 2017'!AL26/'Vic Oct 2017'!AJ26&lt;'Vic Oct 2017'!J26,0,IF($C$5*'Vic Oct 2017'!AL26/'Vic Oct 2017'!AJ26&lt;='Vic Oct 2017'!K26,($C$5*'Vic Oct 2017'!AL26/'Vic Oct 2017'!AJ26-'Vic Oct 2017'!J26)*('Vic Oct 2017'!V26/100)*'Vic Oct 2017'!AJ26,('Vic Oct 2017'!K26-'Vic Oct 2017'!J26)*('Vic Oct 2017'!V26/100)*'Vic Oct 2017'!AJ26))</f>
        <v>0</v>
      </c>
      <c r="L32" s="126">
        <f>IF($C$5*'Vic Oct 2017'!AL26/'Vic Oct 2017'!AJ26&lt;'Vic Oct 2017'!K26,0,IF($C$5*'Vic Oct 2017'!AL26/'Vic Oct 2017'!AJ26&lt;='Vic Oct 2017'!L26,($C$5*'Vic Oct 2017'!AL26/'Vic Oct 2017'!AJ26-'Vic Oct 2017'!K26)*('Vic Oct 2017'!W26/100)*'Vic Oct 2017'!AJ26,('Vic Oct 2017'!L26-'Vic Oct 2017'!K26)*('Vic Oct 2017'!W26/100)*'Vic Oct 2017'!AJ26))</f>
        <v>0</v>
      </c>
      <c r="M32" s="126">
        <f>IF($C$5*'Vic Oct 2017'!AL26/'Vic Oct 2017'!AJ26&lt;'Vic Oct 2017'!L26,0,IF($C$5*'Vic Oct 2017'!AL26/'Vic Oct 2017'!AJ26&lt;='Vic Oct 2017'!M26,($C$5*'Vic Oct 2017'!AL26/'Vic Oct 2017'!AJ26-'Vic Oct 2017'!L26)*('Vic Oct 2017'!X26/100)*'Vic Oct 2017'!AJ26,('Vic Oct 2017'!M26-'Vic Oct 2017'!L26)*('Vic Oct 2017'!X26/100)*'Vic Oct 2017'!AJ26))</f>
        <v>0</v>
      </c>
      <c r="N32" s="126">
        <f>IF(($C$5*'Vic Oct 2017'!AL26/'Vic Oct 2017'!AJ26&gt;'Vic Oct 2017'!M26),($C$5*'Vic Oct 2017'!AL26/'Vic Oct 2017'!AJ26-'Vic Oct 2017'!M26)*'Vic Oct 2017'!Y26/100*'Vic Oct 2017'!AJ26,0)</f>
        <v>0</v>
      </c>
      <c r="O32" s="129">
        <f t="shared" si="0"/>
        <v>8223.5095000000001</v>
      </c>
      <c r="P32" s="130">
        <f>'Vic Oct 2017'!AM26</f>
        <v>0</v>
      </c>
      <c r="Q32" s="130">
        <f>'Vic Oct 2017'!AN26</f>
        <v>20</v>
      </c>
      <c r="R32" s="130">
        <f>'Vic Oct 2017'!AO26</f>
        <v>0</v>
      </c>
      <c r="S32" s="130">
        <f>'Vic Oct 2017'!AP26</f>
        <v>0</v>
      </c>
      <c r="T32" s="129">
        <f>(O32-(O32-D32)*Q32/100)</f>
        <v>6640.6678000000002</v>
      </c>
      <c r="U32" s="129">
        <f t="shared" si="10"/>
        <v>6640.6678000000002</v>
      </c>
      <c r="V32" s="129">
        <f t="shared" si="1"/>
        <v>7304.7345800000012</v>
      </c>
      <c r="W32" s="129">
        <f t="shared" si="1"/>
        <v>7304.7345800000012</v>
      </c>
      <c r="X32" s="131">
        <f>'Vic Oct 2017'!AW26</f>
        <v>0</v>
      </c>
      <c r="Y32" s="132" t="str">
        <f>'Vic Oct 2017'!AX26</f>
        <v>n</v>
      </c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2"/>
      <c r="BZ32" s="122"/>
      <c r="CA32" s="122"/>
      <c r="CB32" s="122"/>
      <c r="CC32" s="122"/>
      <c r="CD32" s="122"/>
      <c r="CE32" s="122"/>
      <c r="CF32" s="122"/>
      <c r="CG32" s="122"/>
      <c r="CH32" s="122"/>
      <c r="CI32" s="133"/>
      <c r="CJ32" s="133"/>
      <c r="CK32" s="133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133"/>
      <c r="DE32" s="133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3"/>
      <c r="DU32" s="133"/>
      <c r="DV32" s="133"/>
      <c r="DW32" s="133"/>
      <c r="DX32" s="133"/>
      <c r="DY32" s="133"/>
      <c r="DZ32" s="133"/>
      <c r="EA32" s="133"/>
      <c r="EB32" s="133"/>
      <c r="EC32" s="133"/>
      <c r="ED32" s="133"/>
      <c r="EE32" s="133"/>
      <c r="EF32" s="133"/>
      <c r="EG32" s="133"/>
      <c r="EH32" s="133"/>
      <c r="EI32" s="133"/>
      <c r="EJ32" s="133"/>
    </row>
    <row r="33" spans="1:140" s="134" customFormat="1" ht="17" customHeight="1">
      <c r="A33" s="543"/>
      <c r="B33" s="125" t="str">
        <f>'Vic Oct 2017'!F27</f>
        <v>Click Energy</v>
      </c>
      <c r="C33" s="125" t="str">
        <f>'Vic Oct 2017'!G27</f>
        <v>Business Prime Gas</v>
      </c>
      <c r="D33" s="126">
        <f>365*'Vic Oct 2017'!H27/100</f>
        <v>375.95</v>
      </c>
      <c r="E33" s="127">
        <f>IF($C$5*'Vic Oct 2017'!AK27/'Vic Oct 2017'!AI27&gt;='Vic Oct 2017'!J27,('Vic Oct 2017'!J27*'Vic Oct 2017'!O27/100)*'Vic Oct 2017'!AI27,($C$5*'Vic Oct 2017'!AK27/'Vic Oct 2017'!AI27*'Vic Oct 2017'!O27/100)*'Vic Oct 2017'!AI27)</f>
        <v>247.2</v>
      </c>
      <c r="F33" s="128">
        <f>IF($C$5*'Vic Oct 2017'!AK27/'Vic Oct 2017'!AI27&lt;'Vic Oct 2017'!J27,0,IF($C$5*'Vic Oct 2017'!AK27/'Vic Oct 2017'!AI27&lt;='Vic Oct 2017'!K27,($C$5*'Vic Oct 2017'!AK27/'Vic Oct 2017'!AI27-'Vic Oct 2017'!J27)*('Vic Oct 2017'!P27/100)*'Vic Oct 2017'!AI27,('Vic Oct 2017'!K27-'Vic Oct 2017'!J27)*('Vic Oct 2017'!P27/100)*'Vic Oct 2017'!AI27))</f>
        <v>247.20000000000002</v>
      </c>
      <c r="G33" s="126">
        <f>IF($C$5*'Vic Oct 2017'!AK27/'Vic Oct 2017'!AI27&lt;'Vic Oct 2017'!K27,0,IF($C$5*'Vic Oct 2017'!AK27/'Vic Oct 2017'!AI27&lt;='Vic Oct 2017'!L27,($C$5*'Vic Oct 2017'!AK27/'Vic Oct 2017'!AI27-'Vic Oct 2017'!K27)*('Vic Oct 2017'!Q27/100)*'Vic Oct 2017'!AI27,('Vic Oct 2017'!L27-'Vic Oct 2017'!K27)*('Vic Oct 2017'!Q27/100)*'Vic Oct 2017'!AI27))</f>
        <v>2867.2649999999994</v>
      </c>
      <c r="H33" s="127">
        <f>IF($C$5*'Vic Oct 2017'!AK27/'Vic Oct 2017'!AI27&lt;'Vic Oct 2017'!L27,0,IF($C$5*'Vic Oct 2017'!AK27/'Vic Oct 2017'!AI27&lt;='Vic Oct 2017'!M27,($C$5*'Vic Oct 2017'!AK27/'Vic Oct 2017'!AI27-'Vic Oct 2017'!L27)*('Vic Oct 2017'!R27/100)*'Vic Oct 2017'!AI27,('Vic Oct 2017'!M27-'Vic Oct 2017'!L27)*('Vic Oct 2017'!R27/100)*'Vic Oct 2017'!AI27))</f>
        <v>0</v>
      </c>
      <c r="I33" s="126">
        <f>IF(($C$5*'Vic Oct 2017'!AK27/'Vic Oct 2017'!AI27&gt;'Vic Oct 2017'!M27),($C$5*'Vic Oct 2017'!AK27/'Vic Oct 2017'!AI27-'Vic Oct 2017'!M27)*'Vic Oct 2017'!S27/100*'Vic Oct 2017'!AI27,0)</f>
        <v>0</v>
      </c>
      <c r="J33" s="126">
        <f>IF($C$5*'Vic Oct 2017'!AL27/'Vic Oct 2017'!AJ27&gt;='Vic Oct 2017'!J27,('Vic Oct 2017'!J27*'Vic Oct 2017'!U27/100)*'Vic Oct 2017'!AJ27,($C$5*'Vic Oct 2017'!AL27/'Vic Oct 2017'!AJ27*'Vic Oct 2017'!U27/100)*'Vic Oct 2017'!AJ27)</f>
        <v>494.4</v>
      </c>
      <c r="K33" s="126">
        <f>IF($C$5*'Vic Oct 2017'!AL27/'Vic Oct 2017'!AJ27&lt;'Vic Oct 2017'!J27,0,IF($C$5*'Vic Oct 2017'!AL27/'Vic Oct 2017'!AJ27&lt;='Vic Oct 2017'!K27,($C$5*'Vic Oct 2017'!AL27/'Vic Oct 2017'!AJ27-'Vic Oct 2017'!J27)*('Vic Oct 2017'!V27/100)*'Vic Oct 2017'!AJ27,('Vic Oct 2017'!K27-'Vic Oct 2017'!J27)*('Vic Oct 2017'!V27/100)*'Vic Oct 2017'!AJ27))</f>
        <v>470.4</v>
      </c>
      <c r="L33" s="126">
        <f>IF($C$5*'Vic Oct 2017'!AL27/'Vic Oct 2017'!AJ27&lt;'Vic Oct 2017'!K27,0,IF($C$5*'Vic Oct 2017'!AL27/'Vic Oct 2017'!AJ27&lt;='Vic Oct 2017'!L27,($C$5*'Vic Oct 2017'!AL27/'Vic Oct 2017'!AJ27-'Vic Oct 2017'!K27)*('Vic Oct 2017'!W27/100)*'Vic Oct 2017'!AJ27,('Vic Oct 2017'!L27-'Vic Oct 2017'!K27)*('Vic Oct 2017'!W27/100)*'Vic Oct 2017'!AJ27))</f>
        <v>5449.23</v>
      </c>
      <c r="M33" s="126">
        <f>IF($C$5*'Vic Oct 2017'!AL27/'Vic Oct 2017'!AJ27&lt;'Vic Oct 2017'!L27,0,IF($C$5*'Vic Oct 2017'!AL27/'Vic Oct 2017'!AJ27&lt;='Vic Oct 2017'!M27,($C$5*'Vic Oct 2017'!AL27/'Vic Oct 2017'!AJ27-'Vic Oct 2017'!L27)*('Vic Oct 2017'!X27/100)*'Vic Oct 2017'!AJ27,('Vic Oct 2017'!M27-'Vic Oct 2017'!L27)*('Vic Oct 2017'!X27/100)*'Vic Oct 2017'!AJ27))</f>
        <v>0</v>
      </c>
      <c r="N33" s="126">
        <f>IF(($C$5*'Vic Oct 2017'!AL27/'Vic Oct 2017'!AJ27&gt;'Vic Oct 2017'!M27),($C$5*'Vic Oct 2017'!AL27/'Vic Oct 2017'!AJ27-'Vic Oct 2017'!M27)*'Vic Oct 2017'!Y27/100*'Vic Oct 2017'!AJ27,0)</f>
        <v>0</v>
      </c>
      <c r="O33" s="129">
        <f t="shared" si="0"/>
        <v>10151.644999999999</v>
      </c>
      <c r="P33" s="130">
        <f>'Vic Oct 2017'!AM27</f>
        <v>0</v>
      </c>
      <c r="Q33" s="130">
        <f>'Vic Oct 2017'!AN27</f>
        <v>0</v>
      </c>
      <c r="R33" s="130">
        <f>'Vic Oct 2017'!AO27</f>
        <v>10</v>
      </c>
      <c r="S33" s="130">
        <f>'Vic Oct 2017'!AP27</f>
        <v>0</v>
      </c>
      <c r="T33" s="129">
        <f>O33</f>
        <v>10151.644999999999</v>
      </c>
      <c r="U33" s="129">
        <f>T33-(T33*R33/100)</f>
        <v>9136.4804999999978</v>
      </c>
      <c r="V33" s="129">
        <f t="shared" si="1"/>
        <v>11166.809499999999</v>
      </c>
      <c r="W33" s="129">
        <f t="shared" si="1"/>
        <v>10050.128549999998</v>
      </c>
      <c r="X33" s="131">
        <f>'Vic Oct 2017'!AW27</f>
        <v>0</v>
      </c>
      <c r="Y33" s="132" t="str">
        <f>'Vic Oct 2017'!AX27</f>
        <v>n</v>
      </c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2"/>
      <c r="BT33" s="122"/>
      <c r="BU33" s="122"/>
      <c r="BV33" s="122"/>
      <c r="BW33" s="122"/>
      <c r="BX33" s="122"/>
      <c r="BY33" s="122"/>
      <c r="BZ33" s="122"/>
      <c r="CA33" s="122"/>
      <c r="CB33" s="122"/>
      <c r="CC33" s="122"/>
      <c r="CD33" s="122"/>
      <c r="CE33" s="122"/>
      <c r="CF33" s="122"/>
      <c r="CG33" s="122"/>
      <c r="CH33" s="122"/>
      <c r="CI33" s="133"/>
      <c r="CJ33" s="133"/>
      <c r="CK33" s="133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133"/>
      <c r="DE33" s="133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3"/>
      <c r="DU33" s="133"/>
      <c r="DV33" s="133"/>
      <c r="DW33" s="133"/>
      <c r="DX33" s="133"/>
      <c r="DY33" s="133"/>
      <c r="DZ33" s="133"/>
      <c r="EA33" s="133"/>
      <c r="EB33" s="133"/>
      <c r="EC33" s="133"/>
      <c r="ED33" s="133"/>
      <c r="EE33" s="133"/>
      <c r="EF33" s="133"/>
      <c r="EG33" s="133"/>
      <c r="EH33" s="133"/>
      <c r="EI33" s="133"/>
      <c r="EJ33" s="133"/>
    </row>
    <row r="34" spans="1:140" s="134" customFormat="1" ht="17" customHeight="1">
      <c r="A34" s="543"/>
      <c r="B34" s="125" t="str">
        <f>'Vic Oct 2017'!F28</f>
        <v>Covau</v>
      </c>
      <c r="C34" s="125" t="str">
        <f>'Vic Oct 2017'!G28</f>
        <v>Market offer</v>
      </c>
      <c r="D34" s="126">
        <f>365*'Vic Oct 2017'!H28/100</f>
        <v>313.17</v>
      </c>
      <c r="E34" s="127">
        <f>IF($C$5*'Vic Oct 2017'!AK28/'Vic Oct 2017'!AI28&gt;='Vic Oct 2017'!J28,('Vic Oct 2017'!J28*'Vic Oct 2017'!O28/100)*'Vic Oct 2017'!AI28,($C$5*'Vic Oct 2017'!AK28/'Vic Oct 2017'!AI28*'Vic Oct 2017'!O28/100)*'Vic Oct 2017'!AI28)</f>
        <v>361.79999999999995</v>
      </c>
      <c r="F34" s="128">
        <f>IF($C$5*'Vic Oct 2017'!AK28/'Vic Oct 2017'!AI28&lt;'Vic Oct 2017'!J28,0,IF($C$5*'Vic Oct 2017'!AK28/'Vic Oct 2017'!AI28&lt;='Vic Oct 2017'!K28,($C$5*'Vic Oct 2017'!AK28/'Vic Oct 2017'!AI28-'Vic Oct 2017'!J28)*('Vic Oct 2017'!P28/100)*'Vic Oct 2017'!AI28,('Vic Oct 2017'!K28-'Vic Oct 2017'!J28)*('Vic Oct 2017'!P28/100)*'Vic Oct 2017'!AI28))</f>
        <v>351</v>
      </c>
      <c r="G34" s="126">
        <f>IF($C$5*'Vic Oct 2017'!AK28/'Vic Oct 2017'!AI28&lt;'Vic Oct 2017'!K28,0,IF($C$5*'Vic Oct 2017'!AK28/'Vic Oct 2017'!AI28&lt;='Vic Oct 2017'!L28,($C$5*'Vic Oct 2017'!AK28/'Vic Oct 2017'!AI28-'Vic Oct 2017'!K28)*('Vic Oct 2017'!Q28/100)*'Vic Oct 2017'!AI28,('Vic Oct 2017'!L28-'Vic Oct 2017'!K28)*('Vic Oct 2017'!Q28/100)*'Vic Oct 2017'!AI28))</f>
        <v>4151.5999999999995</v>
      </c>
      <c r="H34" s="127">
        <f>IF($C$5*'Vic Oct 2017'!AK28/'Vic Oct 2017'!AI28&lt;'Vic Oct 2017'!L28,0,IF($C$5*'Vic Oct 2017'!AK28/'Vic Oct 2017'!AI28&lt;='Vic Oct 2017'!M28,($C$5*'Vic Oct 2017'!AK28/'Vic Oct 2017'!AI28-'Vic Oct 2017'!L28)*('Vic Oct 2017'!R28/100)*'Vic Oct 2017'!AI28,('Vic Oct 2017'!M28-'Vic Oct 2017'!L28)*('Vic Oct 2017'!R28/100)*'Vic Oct 2017'!AI28))</f>
        <v>0</v>
      </c>
      <c r="I34" s="126">
        <f>IF(($C$5*'Vic Oct 2017'!AK28/'Vic Oct 2017'!AI28&gt;'Vic Oct 2017'!M28),($C$5*'Vic Oct 2017'!AK28/'Vic Oct 2017'!AI28-'Vic Oct 2017'!M28)*'Vic Oct 2017'!S28/100*'Vic Oct 2017'!AI28,0)</f>
        <v>0</v>
      </c>
      <c r="J34" s="126">
        <f>IF($C$5*'Vic Oct 2017'!AL28/'Vic Oct 2017'!AJ28&gt;='Vic Oct 2017'!J28,('Vic Oct 2017'!J28*'Vic Oct 2017'!U28/100)*'Vic Oct 2017'!AJ28,($C$5*'Vic Oct 2017'!AL28/'Vic Oct 2017'!AJ28*'Vic Oct 2017'!U28/100)*'Vic Oct 2017'!AJ28)</f>
        <v>316.79999999999995</v>
      </c>
      <c r="K34" s="126">
        <f>IF($C$5*'Vic Oct 2017'!AL28/'Vic Oct 2017'!AJ28&lt;'Vic Oct 2017'!J28,0,IF($C$5*'Vic Oct 2017'!AL28/'Vic Oct 2017'!AJ28&lt;='Vic Oct 2017'!K28,($C$5*'Vic Oct 2017'!AL28/'Vic Oct 2017'!AJ28-'Vic Oct 2017'!J28)*('Vic Oct 2017'!V28/100)*'Vic Oct 2017'!AJ28,('Vic Oct 2017'!K28-'Vic Oct 2017'!J28)*('Vic Oct 2017'!V28/100)*'Vic Oct 2017'!AJ28))</f>
        <v>307.8</v>
      </c>
      <c r="L34" s="126">
        <f>IF($C$5*'Vic Oct 2017'!AL28/'Vic Oct 2017'!AJ28&lt;'Vic Oct 2017'!K28,0,IF($C$5*'Vic Oct 2017'!AL28/'Vic Oct 2017'!AJ28&lt;='Vic Oct 2017'!L28,($C$5*'Vic Oct 2017'!AL28/'Vic Oct 2017'!AJ28-'Vic Oct 2017'!K28)*('Vic Oct 2017'!W28/100)*'Vic Oct 2017'!AJ28,('Vic Oct 2017'!L28-'Vic Oct 2017'!K28)*('Vic Oct 2017'!W28/100)*'Vic Oct 2017'!AJ28))</f>
        <v>3573.8</v>
      </c>
      <c r="M34" s="126">
        <f>IF($C$5*'Vic Oct 2017'!AL28/'Vic Oct 2017'!AJ28&lt;'Vic Oct 2017'!L28,0,IF($C$5*'Vic Oct 2017'!AL28/'Vic Oct 2017'!AJ28&lt;='Vic Oct 2017'!M28,($C$5*'Vic Oct 2017'!AL28/'Vic Oct 2017'!AJ28-'Vic Oct 2017'!L28)*('Vic Oct 2017'!X28/100)*'Vic Oct 2017'!AJ28,('Vic Oct 2017'!M28-'Vic Oct 2017'!L28)*('Vic Oct 2017'!X28/100)*'Vic Oct 2017'!AJ28))</f>
        <v>0</v>
      </c>
      <c r="N34" s="126">
        <f>IF(($C$5*'Vic Oct 2017'!AL28/'Vic Oct 2017'!AJ28&gt;'Vic Oct 2017'!M28),($C$5*'Vic Oct 2017'!AL28/'Vic Oct 2017'!AJ28-'Vic Oct 2017'!M28)*'Vic Oct 2017'!Y28/100*'Vic Oct 2017'!AJ28,0)</f>
        <v>0</v>
      </c>
      <c r="O34" s="129">
        <f t="shared" si="0"/>
        <v>9375.9700000000012</v>
      </c>
      <c r="P34" s="130">
        <f>'Vic Oct 2017'!AM28</f>
        <v>0</v>
      </c>
      <c r="Q34" s="130">
        <f>'Vic Oct 2017'!AN28</f>
        <v>0</v>
      </c>
      <c r="R34" s="130">
        <f>'Vic Oct 2017'!AO28</f>
        <v>0</v>
      </c>
      <c r="S34" s="130">
        <f>'Vic Oct 2017'!AP28</f>
        <v>20</v>
      </c>
      <c r="T34" s="129">
        <f>O34</f>
        <v>9375.9700000000012</v>
      </c>
      <c r="U34" s="129">
        <f>(T34-(T34-D34)*S34/100)</f>
        <v>7563.4100000000008</v>
      </c>
      <c r="V34" s="129">
        <f t="shared" si="1"/>
        <v>10313.567000000003</v>
      </c>
      <c r="W34" s="129">
        <f t="shared" si="1"/>
        <v>8319.751000000002</v>
      </c>
      <c r="X34" s="131">
        <f>'Vic Oct 2017'!AW28</f>
        <v>12</v>
      </c>
      <c r="Y34" s="132" t="str">
        <f>'Vic Oct 2017'!AX28</f>
        <v>y</v>
      </c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2"/>
      <c r="BT34" s="122"/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  <c r="CG34" s="122"/>
      <c r="CH34" s="122"/>
      <c r="CI34" s="133"/>
      <c r="CJ34" s="133"/>
      <c r="CK34" s="133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133"/>
      <c r="DE34" s="133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3"/>
      <c r="DU34" s="133"/>
      <c r="DV34" s="133"/>
      <c r="DW34" s="133"/>
      <c r="DX34" s="133"/>
      <c r="DY34" s="133"/>
      <c r="DZ34" s="133"/>
      <c r="EA34" s="133"/>
      <c r="EB34" s="133"/>
      <c r="EC34" s="133"/>
      <c r="ED34" s="133"/>
      <c r="EE34" s="133"/>
      <c r="EF34" s="133"/>
      <c r="EG34" s="133"/>
      <c r="EH34" s="133"/>
      <c r="EI34" s="133"/>
      <c r="EJ34" s="133"/>
    </row>
    <row r="35" spans="1:140" s="134" customFormat="1" ht="17" customHeight="1">
      <c r="A35" s="543"/>
      <c r="B35" s="125" t="str">
        <f>'Vic Oct 2017'!F29</f>
        <v>EnergyAustralia</v>
      </c>
      <c r="C35" s="125" t="str">
        <f>'Vic Oct 2017'!G29</f>
        <v>Everyday Saver Business</v>
      </c>
      <c r="D35" s="126">
        <f>365*'Vic Oct 2017'!H29/100</f>
        <v>360.255</v>
      </c>
      <c r="E35" s="127">
        <f>IF($C$5*'Vic Oct 2017'!AK29/'Vic Oct 2017'!AI29&gt;='Vic Oct 2017'!J29,('Vic Oct 2017'!J29*'Vic Oct 2017'!O29/100)*'Vic Oct 2017'!AI29,($C$5*'Vic Oct 2017'!AK29/'Vic Oct 2017'!AI29*'Vic Oct 2017'!O29/100)*'Vic Oct 2017'!AI29)</f>
        <v>190.8</v>
      </c>
      <c r="F35" s="128">
        <f>IF($C$5*'Vic Oct 2017'!AK29/'Vic Oct 2017'!AI29&lt;'Vic Oct 2017'!J29,0,IF($C$5*'Vic Oct 2017'!AK29/'Vic Oct 2017'!AI29&lt;='Vic Oct 2017'!K29,($C$5*'Vic Oct 2017'!AK29/'Vic Oct 2017'!AI29-'Vic Oct 2017'!J29)*('Vic Oct 2017'!P29/100)*'Vic Oct 2017'!AI29,('Vic Oct 2017'!K29-'Vic Oct 2017'!J29)*('Vic Oct 2017'!P29/100)*'Vic Oct 2017'!AI29))</f>
        <v>186</v>
      </c>
      <c r="G35" s="126">
        <f>IF($C$5*'Vic Oct 2017'!AK29/'Vic Oct 2017'!AI29&lt;'Vic Oct 2017'!K29,0,IF($C$5*'Vic Oct 2017'!AK29/'Vic Oct 2017'!AI29&lt;='Vic Oct 2017'!L29,($C$5*'Vic Oct 2017'!AK29/'Vic Oct 2017'!AI29-'Vic Oct 2017'!K29)*('Vic Oct 2017'!Q29/100)*'Vic Oct 2017'!AI29,('Vic Oct 2017'!L29-'Vic Oct 2017'!K29)*('Vic Oct 2017'!Q29/100)*'Vic Oct 2017'!AI29))</f>
        <v>2182.5450000000001</v>
      </c>
      <c r="H35" s="127">
        <f>IF($C$5*'Vic Oct 2017'!AK29/'Vic Oct 2017'!AI29&lt;'Vic Oct 2017'!L29,0,IF($C$5*'Vic Oct 2017'!AK29/'Vic Oct 2017'!AI29&lt;='Vic Oct 2017'!M29,($C$5*'Vic Oct 2017'!AK29/'Vic Oct 2017'!AI29-'Vic Oct 2017'!L29)*('Vic Oct 2017'!R29/100)*'Vic Oct 2017'!AI29,('Vic Oct 2017'!M29-'Vic Oct 2017'!L29)*('Vic Oct 2017'!R29/100)*'Vic Oct 2017'!AI29))</f>
        <v>0</v>
      </c>
      <c r="I35" s="126">
        <f>IF(($C$5*'Vic Oct 2017'!AK29/'Vic Oct 2017'!AI29&gt;'Vic Oct 2017'!M29),($C$5*'Vic Oct 2017'!AK29/'Vic Oct 2017'!AI29-'Vic Oct 2017'!M29)*'Vic Oct 2017'!S29/100*'Vic Oct 2017'!AI29,0)</f>
        <v>0</v>
      </c>
      <c r="J35" s="126">
        <f>IF($C$5*'Vic Oct 2017'!AL29/'Vic Oct 2017'!AJ29&gt;='Vic Oct 2017'!J29,('Vic Oct 2017'!J29*'Vic Oct 2017'!U29/100)*'Vic Oct 2017'!AJ29,($C$5*'Vic Oct 2017'!AL29/'Vic Oct 2017'!AJ29*'Vic Oct 2017'!U29/100)*'Vic Oct 2017'!AJ29)</f>
        <v>379.2</v>
      </c>
      <c r="K35" s="126">
        <f>IF($C$5*'Vic Oct 2017'!AL29/'Vic Oct 2017'!AJ29&lt;'Vic Oct 2017'!J29,0,IF($C$5*'Vic Oct 2017'!AL29/'Vic Oct 2017'!AJ29&lt;='Vic Oct 2017'!K29,($C$5*'Vic Oct 2017'!AL29/'Vic Oct 2017'!AJ29-'Vic Oct 2017'!J29)*('Vic Oct 2017'!V29/100)*'Vic Oct 2017'!AJ29,('Vic Oct 2017'!K29-'Vic Oct 2017'!J29)*('Vic Oct 2017'!V29/100)*'Vic Oct 2017'!AJ29))</f>
        <v>352.8</v>
      </c>
      <c r="L35" s="126">
        <f>IF($C$5*'Vic Oct 2017'!AL29/'Vic Oct 2017'!AJ29&lt;'Vic Oct 2017'!K29,0,IF($C$5*'Vic Oct 2017'!AL29/'Vic Oct 2017'!AJ29&lt;='Vic Oct 2017'!L29,($C$5*'Vic Oct 2017'!AL29/'Vic Oct 2017'!AJ29-'Vic Oct 2017'!K29)*('Vic Oct 2017'!W29/100)*'Vic Oct 2017'!AJ29,('Vic Oct 2017'!L29-'Vic Oct 2017'!K29)*('Vic Oct 2017'!W29/100)*'Vic Oct 2017'!AJ29))</f>
        <v>4079.79</v>
      </c>
      <c r="M35" s="126">
        <f>IF($C$5*'Vic Oct 2017'!AL29/'Vic Oct 2017'!AJ29&lt;'Vic Oct 2017'!L29,0,IF($C$5*'Vic Oct 2017'!AL29/'Vic Oct 2017'!AJ29&lt;='Vic Oct 2017'!M29,($C$5*'Vic Oct 2017'!AL29/'Vic Oct 2017'!AJ29-'Vic Oct 2017'!L29)*('Vic Oct 2017'!X29/100)*'Vic Oct 2017'!AJ29,('Vic Oct 2017'!M29-'Vic Oct 2017'!L29)*('Vic Oct 2017'!X29/100)*'Vic Oct 2017'!AJ29))</f>
        <v>0</v>
      </c>
      <c r="N35" s="126">
        <f>IF(($C$5*'Vic Oct 2017'!AL29/'Vic Oct 2017'!AJ29&gt;'Vic Oct 2017'!M29),($C$5*'Vic Oct 2017'!AL29/'Vic Oct 2017'!AJ29-'Vic Oct 2017'!M29)*'Vic Oct 2017'!Y29/100*'Vic Oct 2017'!AJ29,0)</f>
        <v>0</v>
      </c>
      <c r="O35" s="129">
        <f t="shared" si="0"/>
        <v>7731.39</v>
      </c>
      <c r="P35" s="130">
        <f>'Vic Oct 2017'!AM29</f>
        <v>0</v>
      </c>
      <c r="Q35" s="130">
        <f>'Vic Oct 2017'!AN29</f>
        <v>20</v>
      </c>
      <c r="R35" s="130">
        <f>'Vic Oct 2017'!AO29</f>
        <v>0</v>
      </c>
      <c r="S35" s="130">
        <f>'Vic Oct 2017'!AP29</f>
        <v>0</v>
      </c>
      <c r="T35" s="129">
        <f>(O35-(O35-D35)*Q35/100)</f>
        <v>6257.1630000000005</v>
      </c>
      <c r="U35" s="129">
        <f t="shared" ref="U35:U40" si="14">T35</f>
        <v>6257.1630000000005</v>
      </c>
      <c r="V35" s="129">
        <f t="shared" si="1"/>
        <v>6882.8793000000014</v>
      </c>
      <c r="W35" s="129">
        <f t="shared" si="1"/>
        <v>6882.8793000000014</v>
      </c>
      <c r="X35" s="131">
        <f>'Vic Oct 2017'!AW29</f>
        <v>24</v>
      </c>
      <c r="Y35" s="132" t="str">
        <f>'Vic Oct 2017'!AX29</f>
        <v>y</v>
      </c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33"/>
      <c r="CJ35" s="133"/>
      <c r="CK35" s="133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133"/>
      <c r="DE35" s="133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3"/>
      <c r="DU35" s="133"/>
      <c r="DV35" s="133"/>
      <c r="DW35" s="133"/>
      <c r="DX35" s="133"/>
      <c r="DY35" s="133"/>
      <c r="DZ35" s="133"/>
      <c r="EA35" s="133"/>
      <c r="EB35" s="133"/>
      <c r="EC35" s="133"/>
      <c r="ED35" s="133"/>
      <c r="EE35" s="133"/>
      <c r="EF35" s="133"/>
      <c r="EG35" s="133"/>
      <c r="EH35" s="133"/>
      <c r="EI35" s="133"/>
      <c r="EJ35" s="133"/>
    </row>
    <row r="36" spans="1:140" s="134" customFormat="1" ht="17" customHeight="1">
      <c r="A36" s="543"/>
      <c r="B36" s="125" t="str">
        <f>'Vic Oct 2017'!F30</f>
        <v>Lumo Energy</v>
      </c>
      <c r="C36" s="125" t="str">
        <f>'Vic Oct 2017'!G30</f>
        <v>Business Premium</v>
      </c>
      <c r="D36" s="126">
        <f>365*'Vic Oct 2017'!H30/100</f>
        <v>288.78800000000001</v>
      </c>
      <c r="E36" s="127">
        <f>IF($C$5*'Vic Oct 2017'!AK30/'Vic Oct 2017'!AI30&gt;='Vic Oct 2017'!J30,('Vic Oct 2017'!J30*'Vic Oct 2017'!O30/100)*'Vic Oct 2017'!AI30,($C$5*'Vic Oct 2017'!AK30/'Vic Oct 2017'!AI30*'Vic Oct 2017'!O30/100)*'Vic Oct 2017'!AI30)</f>
        <v>143.55879999999999</v>
      </c>
      <c r="F36" s="128">
        <f>IF($C$5*'Vic Oct 2017'!AK30/'Vic Oct 2017'!AI30&lt;'Vic Oct 2017'!J30,0,IF($C$5*'Vic Oct 2017'!AK30/'Vic Oct 2017'!AI30&lt;='Vic Oct 2017'!K30,($C$5*'Vic Oct 2017'!AK30/'Vic Oct 2017'!AI30-'Vic Oct 2017'!J30)*('Vic Oct 2017'!P30/100)*'Vic Oct 2017'!AI30,('Vic Oct 2017'!K30-'Vic Oct 2017'!J30)*('Vic Oct 2017'!P30/100)*'Vic Oct 2017'!AI30))</f>
        <v>141.73390000000001</v>
      </c>
      <c r="G36" s="126">
        <f>IF($C$5*'Vic Oct 2017'!AK30/'Vic Oct 2017'!AI30&lt;'Vic Oct 2017'!K30,0,IF($C$5*'Vic Oct 2017'!AK30/'Vic Oct 2017'!AI30&lt;='Vic Oct 2017'!L30,($C$5*'Vic Oct 2017'!AK30/'Vic Oct 2017'!AI30-'Vic Oct 2017'!K30)*('Vic Oct 2017'!Q30/100)*'Vic Oct 2017'!AI30,('Vic Oct 2017'!L30-'Vic Oct 2017'!K30)*('Vic Oct 2017'!Q30/100)*'Vic Oct 2017'!AI30))</f>
        <v>1630.9642799999999</v>
      </c>
      <c r="H36" s="127">
        <f>IF($C$5*'Vic Oct 2017'!AK30/'Vic Oct 2017'!AI30&lt;'Vic Oct 2017'!L30,0,IF($C$5*'Vic Oct 2017'!AK30/'Vic Oct 2017'!AI30&lt;='Vic Oct 2017'!M30,($C$5*'Vic Oct 2017'!AK30/'Vic Oct 2017'!AI30-'Vic Oct 2017'!L30)*('Vic Oct 2017'!R30/100)*'Vic Oct 2017'!AI30,('Vic Oct 2017'!M30-'Vic Oct 2017'!L30)*('Vic Oct 2017'!R30/100)*'Vic Oct 2017'!AI30))</f>
        <v>0</v>
      </c>
      <c r="I36" s="126">
        <f>IF(($C$5*'Vic Oct 2017'!AK30/'Vic Oct 2017'!AI30&gt;'Vic Oct 2017'!M30),($C$5*'Vic Oct 2017'!AK30/'Vic Oct 2017'!AI30-'Vic Oct 2017'!M30)*'Vic Oct 2017'!S30/100*'Vic Oct 2017'!AI30,0)</f>
        <v>0</v>
      </c>
      <c r="J36" s="126">
        <f>IF($C$5*'Vic Oct 2017'!AL30/'Vic Oct 2017'!AJ30&gt;='Vic Oct 2017'!J30,('Vic Oct 2017'!J30*'Vic Oct 2017'!U30/100)*'Vic Oct 2017'!AJ30,($C$5*'Vic Oct 2017'!AL30/'Vic Oct 2017'!AJ30*'Vic Oct 2017'!U30/100)*'Vic Oct 2017'!AJ30)</f>
        <v>285.41435999999999</v>
      </c>
      <c r="K36" s="126">
        <f>IF($C$5*'Vic Oct 2017'!AL30/'Vic Oct 2017'!AJ30&lt;'Vic Oct 2017'!J30,0,IF($C$5*'Vic Oct 2017'!AL30/'Vic Oct 2017'!AJ30&lt;='Vic Oct 2017'!K30,($C$5*'Vic Oct 2017'!AL30/'Vic Oct 2017'!AJ30-'Vic Oct 2017'!J30)*('Vic Oct 2017'!V30/100)*'Vic Oct 2017'!AJ30,('Vic Oct 2017'!K30-'Vic Oct 2017'!J30)*('Vic Oct 2017'!V30/100)*'Vic Oct 2017'!AJ30))</f>
        <v>271.54512000000005</v>
      </c>
      <c r="L36" s="126">
        <f>IF($C$5*'Vic Oct 2017'!AL30/'Vic Oct 2017'!AJ30&lt;'Vic Oct 2017'!K30,0,IF($C$5*'Vic Oct 2017'!AL30/'Vic Oct 2017'!AJ30&lt;='Vic Oct 2017'!L30,($C$5*'Vic Oct 2017'!AL30/'Vic Oct 2017'!AJ30-'Vic Oct 2017'!K30)*('Vic Oct 2017'!W30/100)*'Vic Oct 2017'!AJ30,('Vic Oct 2017'!L30-'Vic Oct 2017'!K30)*('Vic Oct 2017'!W30/100)*'Vic Oct 2017'!AJ30))</f>
        <v>3105.3787600000001</v>
      </c>
      <c r="M36" s="126">
        <f>IF($C$5*'Vic Oct 2017'!AL30/'Vic Oct 2017'!AJ30&lt;'Vic Oct 2017'!L30,0,IF($C$5*'Vic Oct 2017'!AL30/'Vic Oct 2017'!AJ30&lt;='Vic Oct 2017'!M30,($C$5*'Vic Oct 2017'!AL30/'Vic Oct 2017'!AJ30-'Vic Oct 2017'!L30)*('Vic Oct 2017'!X30/100)*'Vic Oct 2017'!AJ30,('Vic Oct 2017'!M30-'Vic Oct 2017'!L30)*('Vic Oct 2017'!X30/100)*'Vic Oct 2017'!AJ30))</f>
        <v>0</v>
      </c>
      <c r="N36" s="126">
        <f>IF(($C$5*'Vic Oct 2017'!AL30/'Vic Oct 2017'!AJ30&gt;'Vic Oct 2017'!M30),($C$5*'Vic Oct 2017'!AL30/'Vic Oct 2017'!AJ30-'Vic Oct 2017'!M30)*'Vic Oct 2017'!Y30/100*'Vic Oct 2017'!AJ30,0)</f>
        <v>0</v>
      </c>
      <c r="O36" s="129">
        <f t="shared" si="0"/>
        <v>5867.3832199999997</v>
      </c>
      <c r="P36" s="130">
        <f>'Vic Oct 2017'!AM30</f>
        <v>0</v>
      </c>
      <c r="Q36" s="130">
        <f>'Vic Oct 2017'!AN30</f>
        <v>0</v>
      </c>
      <c r="R36" s="130">
        <f>'Vic Oct 2017'!AO30</f>
        <v>0</v>
      </c>
      <c r="S36" s="130">
        <f>'Vic Oct 2017'!AP30</f>
        <v>0</v>
      </c>
      <c r="T36" s="129">
        <f>O36</f>
        <v>5867.3832199999997</v>
      </c>
      <c r="U36" s="129">
        <f t="shared" si="14"/>
        <v>5867.3832199999997</v>
      </c>
      <c r="V36" s="129">
        <f t="shared" si="1"/>
        <v>6454.1215419999999</v>
      </c>
      <c r="W36" s="129">
        <f t="shared" si="1"/>
        <v>6454.1215419999999</v>
      </c>
      <c r="X36" s="131">
        <f>'Vic Oct 2017'!AW30</f>
        <v>36</v>
      </c>
      <c r="Y36" s="132" t="str">
        <f>'Vic Oct 2017'!AX30</f>
        <v>n</v>
      </c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  <c r="BS36" s="122"/>
      <c r="BT36" s="122"/>
      <c r="BU36" s="122"/>
      <c r="BV36" s="122"/>
      <c r="BW36" s="122"/>
      <c r="BX36" s="122"/>
      <c r="BY36" s="122"/>
      <c r="BZ36" s="122"/>
      <c r="CA36" s="122"/>
      <c r="CB36" s="122"/>
      <c r="CC36" s="122"/>
      <c r="CD36" s="122"/>
      <c r="CE36" s="122"/>
      <c r="CF36" s="122"/>
      <c r="CG36" s="122"/>
      <c r="CH36" s="122"/>
      <c r="CI36" s="133"/>
      <c r="CJ36" s="133"/>
      <c r="CK36" s="133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133"/>
      <c r="DE36" s="133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3"/>
      <c r="DU36" s="133"/>
      <c r="DV36" s="133"/>
      <c r="DW36" s="133"/>
      <c r="DX36" s="133"/>
      <c r="DY36" s="133"/>
      <c r="DZ36" s="133"/>
      <c r="EA36" s="133"/>
      <c r="EB36" s="133"/>
      <c r="EC36" s="133"/>
      <c r="ED36" s="133"/>
      <c r="EE36" s="133"/>
      <c r="EF36" s="133"/>
      <c r="EG36" s="133"/>
      <c r="EH36" s="133"/>
      <c r="EI36" s="133"/>
      <c r="EJ36" s="133"/>
    </row>
    <row r="37" spans="1:140" s="134" customFormat="1" ht="17" customHeight="1">
      <c r="A37" s="543"/>
      <c r="B37" s="125" t="str">
        <f>'Vic Oct 2017'!F31</f>
        <v>Momentum Energy</v>
      </c>
      <c r="C37" s="125" t="str">
        <f>'Vic Oct 2017'!G31</f>
        <v>Market offer</v>
      </c>
      <c r="D37" s="126">
        <f>365*'Vic Oct 2017'!H31/100</f>
        <v>335.98250000000002</v>
      </c>
      <c r="E37" s="127">
        <f>IF($C$5*'Vic Oct 2017'!AK31/'Vic Oct 2017'!AI31&gt;='Vic Oct 2017'!J31,('Vic Oct 2017'!J31*'Vic Oct 2017'!O31/100)*'Vic Oct 2017'!AI31,($C$5*'Vic Oct 2017'!AK31/'Vic Oct 2017'!AI31*'Vic Oct 2017'!O31/100)*'Vic Oct 2017'!AI31)</f>
        <v>154.32</v>
      </c>
      <c r="F37" s="128">
        <f>IF($C$5*'Vic Oct 2017'!AK31/'Vic Oct 2017'!AI31&lt;'Vic Oct 2017'!J31,0,IF($C$5*'Vic Oct 2017'!AK31/'Vic Oct 2017'!AI31&lt;='Vic Oct 2017'!K31,($C$5*'Vic Oct 2017'!AK31/'Vic Oct 2017'!AI31-'Vic Oct 2017'!J31)*('Vic Oct 2017'!P31/100)*'Vic Oct 2017'!AI31,('Vic Oct 2017'!K31-'Vic Oct 2017'!J31)*('Vic Oct 2017'!P31/100)*'Vic Oct 2017'!AI31))</f>
        <v>153.35999999999999</v>
      </c>
      <c r="G37" s="126">
        <f>IF($C$5*'Vic Oct 2017'!AK31/'Vic Oct 2017'!AI31&lt;'Vic Oct 2017'!K31,0,IF($C$5*'Vic Oct 2017'!AK31/'Vic Oct 2017'!AI31&lt;='Vic Oct 2017'!L31,($C$5*'Vic Oct 2017'!AK31/'Vic Oct 2017'!AI31-'Vic Oct 2017'!K31)*('Vic Oct 2017'!Q31/100)*'Vic Oct 2017'!AI31,('Vic Oct 2017'!L31-'Vic Oct 2017'!K31)*('Vic Oct 2017'!Q31/100)*'Vic Oct 2017'!AI31))</f>
        <v>1800.2429999999999</v>
      </c>
      <c r="H37" s="127">
        <f>IF($C$5*'Vic Oct 2017'!AK31/'Vic Oct 2017'!AI31&lt;'Vic Oct 2017'!L31,0,IF($C$5*'Vic Oct 2017'!AK31/'Vic Oct 2017'!AI31&lt;='Vic Oct 2017'!M31,($C$5*'Vic Oct 2017'!AK31/'Vic Oct 2017'!AI31-'Vic Oct 2017'!L31)*('Vic Oct 2017'!R31/100)*'Vic Oct 2017'!AI31,('Vic Oct 2017'!M31-'Vic Oct 2017'!L31)*('Vic Oct 2017'!R31/100)*'Vic Oct 2017'!AI31))</f>
        <v>0</v>
      </c>
      <c r="I37" s="126">
        <f>IF(($C$5*'Vic Oct 2017'!AK31/'Vic Oct 2017'!AI31&gt;'Vic Oct 2017'!M31),($C$5*'Vic Oct 2017'!AK31/'Vic Oct 2017'!AI31-'Vic Oct 2017'!M31)*'Vic Oct 2017'!S31/100*'Vic Oct 2017'!AI31,0)</f>
        <v>0</v>
      </c>
      <c r="J37" s="126">
        <f>IF($C$5*'Vic Oct 2017'!AL31/'Vic Oct 2017'!AJ31&gt;='Vic Oct 2017'!J31,('Vic Oct 2017'!J31*'Vic Oct 2017'!U31/100)*'Vic Oct 2017'!AJ31,($C$5*'Vic Oct 2017'!AL31/'Vic Oct 2017'!AJ31*'Vic Oct 2017'!U31/100)*'Vic Oct 2017'!AJ31)</f>
        <v>289.68</v>
      </c>
      <c r="K37" s="126">
        <f>IF($C$5*'Vic Oct 2017'!AL31/'Vic Oct 2017'!AJ31&lt;'Vic Oct 2017'!J31,0,IF($C$5*'Vic Oct 2017'!AL31/'Vic Oct 2017'!AJ31&lt;='Vic Oct 2017'!K31,($C$5*'Vic Oct 2017'!AL31/'Vic Oct 2017'!AJ31-'Vic Oct 2017'!J31)*('Vic Oct 2017'!V31/100)*'Vic Oct 2017'!AJ31,('Vic Oct 2017'!K31-'Vic Oct 2017'!J31)*('Vic Oct 2017'!V31/100)*'Vic Oct 2017'!AJ31))</f>
        <v>278.87999999999994</v>
      </c>
      <c r="L37" s="126">
        <f>IF($C$5*'Vic Oct 2017'!AL31/'Vic Oct 2017'!AJ31&lt;'Vic Oct 2017'!K31,0,IF($C$5*'Vic Oct 2017'!AL31/'Vic Oct 2017'!AJ31&lt;='Vic Oct 2017'!L31,($C$5*'Vic Oct 2017'!AL31/'Vic Oct 2017'!AJ31-'Vic Oct 2017'!K31)*('Vic Oct 2017'!W31/100)*'Vic Oct 2017'!AJ31,('Vic Oct 2017'!L31-'Vic Oct 2017'!K31)*('Vic Oct 2017'!W31/100)*'Vic Oct 2017'!AJ31))</f>
        <v>3260.9790000000003</v>
      </c>
      <c r="M37" s="126">
        <f>IF($C$5*'Vic Oct 2017'!AL31/'Vic Oct 2017'!AJ31&lt;'Vic Oct 2017'!L31,0,IF($C$5*'Vic Oct 2017'!AL31/'Vic Oct 2017'!AJ31&lt;='Vic Oct 2017'!M31,($C$5*'Vic Oct 2017'!AL31/'Vic Oct 2017'!AJ31-'Vic Oct 2017'!L31)*('Vic Oct 2017'!X31/100)*'Vic Oct 2017'!AJ31,('Vic Oct 2017'!M31-'Vic Oct 2017'!L31)*('Vic Oct 2017'!X31/100)*'Vic Oct 2017'!AJ31))</f>
        <v>0</v>
      </c>
      <c r="N37" s="126">
        <f>IF(($C$5*'Vic Oct 2017'!AL31/'Vic Oct 2017'!AJ31&gt;'Vic Oct 2017'!M31),($C$5*'Vic Oct 2017'!AL31/'Vic Oct 2017'!AJ31-'Vic Oct 2017'!M31)*'Vic Oct 2017'!Y31/100*'Vic Oct 2017'!AJ31,0)</f>
        <v>0</v>
      </c>
      <c r="O37" s="129">
        <f t="shared" si="0"/>
        <v>6273.4444999999996</v>
      </c>
      <c r="P37" s="130">
        <f>'Vic Oct 2017'!AM31</f>
        <v>0</v>
      </c>
      <c r="Q37" s="130">
        <f>'Vic Oct 2017'!AN31</f>
        <v>0</v>
      </c>
      <c r="R37" s="130">
        <f>'Vic Oct 2017'!AO31</f>
        <v>0</v>
      </c>
      <c r="S37" s="130">
        <f>'Vic Oct 2017'!AP31</f>
        <v>0</v>
      </c>
      <c r="T37" s="129">
        <f>O37</f>
        <v>6273.4444999999996</v>
      </c>
      <c r="U37" s="129">
        <f t="shared" si="14"/>
        <v>6273.4444999999996</v>
      </c>
      <c r="V37" s="129">
        <f t="shared" si="1"/>
        <v>6900.7889500000001</v>
      </c>
      <c r="W37" s="129">
        <f t="shared" si="1"/>
        <v>6900.7889500000001</v>
      </c>
      <c r="X37" s="131">
        <f>'Vic Oct 2017'!AW31</f>
        <v>0</v>
      </c>
      <c r="Y37" s="132" t="str">
        <f>'Vic Oct 2017'!AX31</f>
        <v>n</v>
      </c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2"/>
      <c r="BT37" s="122"/>
      <c r="BU37" s="122"/>
      <c r="BV37" s="122"/>
      <c r="BW37" s="122"/>
      <c r="BX37" s="122"/>
      <c r="BY37" s="122"/>
      <c r="BZ37" s="122"/>
      <c r="CA37" s="122"/>
      <c r="CB37" s="122"/>
      <c r="CC37" s="122"/>
      <c r="CD37" s="122"/>
      <c r="CE37" s="122"/>
      <c r="CF37" s="122"/>
      <c r="CG37" s="122"/>
      <c r="CH37" s="122"/>
      <c r="CI37" s="133"/>
      <c r="CJ37" s="133"/>
      <c r="CK37" s="133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133"/>
      <c r="DE37" s="133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3"/>
      <c r="DU37" s="133"/>
      <c r="DV37" s="133"/>
      <c r="DW37" s="133"/>
      <c r="DX37" s="133"/>
      <c r="DY37" s="133"/>
      <c r="DZ37" s="133"/>
      <c r="EA37" s="133"/>
      <c r="EB37" s="133"/>
      <c r="EC37" s="133"/>
      <c r="ED37" s="133"/>
      <c r="EE37" s="133"/>
      <c r="EF37" s="133"/>
      <c r="EG37" s="133"/>
      <c r="EH37" s="133"/>
      <c r="EI37" s="133"/>
      <c r="EJ37" s="133"/>
    </row>
    <row r="38" spans="1:140" s="142" customFormat="1" ht="17" customHeight="1" thickBot="1">
      <c r="A38" s="543"/>
      <c r="B38" s="125" t="str">
        <f>'Vic Oct 2017'!F32</f>
        <v>Origin Energy</v>
      </c>
      <c r="C38" s="125" t="str">
        <f>'Vic Oct 2017'!G32</f>
        <v>Business Saver</v>
      </c>
      <c r="D38" s="126">
        <f>365*'Vic Oct 2017'!H32/100</f>
        <v>342.62550000000005</v>
      </c>
      <c r="E38" s="127">
        <f>IF($C$5*'Vic Oct 2017'!AK32/'Vic Oct 2017'!AI32&gt;='Vic Oct 2017'!J32,('Vic Oct 2017'!J32*'Vic Oct 2017'!O32/100)*'Vic Oct 2017'!AI32,($C$5*'Vic Oct 2017'!AK32/'Vic Oct 2017'!AI32*'Vic Oct 2017'!O32/100)*'Vic Oct 2017'!AI32)</f>
        <v>2578.0754999999999</v>
      </c>
      <c r="F38" s="128">
        <f>IF($C$5*'Vic Oct 2017'!AK32/'Vic Oct 2017'!AI32&lt;'Vic Oct 2017'!J32,0,IF($C$5*'Vic Oct 2017'!AK32/'Vic Oct 2017'!AI32&lt;='Vic Oct 2017'!K32,($C$5*'Vic Oct 2017'!AK32/'Vic Oct 2017'!AI32-'Vic Oct 2017'!J32)*('Vic Oct 2017'!P32/100)*'Vic Oct 2017'!AI32,('Vic Oct 2017'!K32-'Vic Oct 2017'!J32)*('Vic Oct 2017'!P32/100)*'Vic Oct 2017'!AI32))</f>
        <v>0</v>
      </c>
      <c r="G38" s="126">
        <f>IF($C$5*'Vic Oct 2017'!AK32/'Vic Oct 2017'!AI32&lt;'Vic Oct 2017'!K32,0,IF($C$5*'Vic Oct 2017'!AK32/'Vic Oct 2017'!AI32&lt;='Vic Oct 2017'!L32,($C$5*'Vic Oct 2017'!AK32/'Vic Oct 2017'!AI32-'Vic Oct 2017'!K32)*('Vic Oct 2017'!Q32/100)*'Vic Oct 2017'!AI32,('Vic Oct 2017'!L32-'Vic Oct 2017'!K32)*('Vic Oct 2017'!Q32/100)*'Vic Oct 2017'!AI32))</f>
        <v>0</v>
      </c>
      <c r="H38" s="127">
        <f>IF($C$5*'Vic Oct 2017'!AK32/'Vic Oct 2017'!AI32&lt;'Vic Oct 2017'!L32,0,IF($C$5*'Vic Oct 2017'!AK32/'Vic Oct 2017'!AI32&lt;='Vic Oct 2017'!M32,($C$5*'Vic Oct 2017'!AK32/'Vic Oct 2017'!AI32-'Vic Oct 2017'!L32)*('Vic Oct 2017'!R32/100)*'Vic Oct 2017'!AI32,('Vic Oct 2017'!M32-'Vic Oct 2017'!L32)*('Vic Oct 2017'!R32/100)*'Vic Oct 2017'!AI32))</f>
        <v>0</v>
      </c>
      <c r="I38" s="126">
        <f>IF(($C$5*'Vic Oct 2017'!AK32/'Vic Oct 2017'!AI32&gt;'Vic Oct 2017'!M32),($C$5*'Vic Oct 2017'!AK32/'Vic Oct 2017'!AI32-'Vic Oct 2017'!M32)*'Vic Oct 2017'!S32/100*'Vic Oct 2017'!AI32,0)</f>
        <v>0</v>
      </c>
      <c r="J38" s="126">
        <f>IF($C$5*'Vic Oct 2017'!AL32/'Vic Oct 2017'!AJ32&gt;='Vic Oct 2017'!J32,('Vic Oct 2017'!J32*'Vic Oct 2017'!U32/100)*'Vic Oct 2017'!AJ32,($C$5*'Vic Oct 2017'!AL32/'Vic Oct 2017'!AJ32*'Vic Oct 2017'!U32/100)*'Vic Oct 2017'!AJ32)</f>
        <v>4782.8549999999996</v>
      </c>
      <c r="K38" s="126">
        <f>IF($C$5*'Vic Oct 2017'!AL32/'Vic Oct 2017'!AJ32&lt;'Vic Oct 2017'!J32,0,IF($C$5*'Vic Oct 2017'!AL32/'Vic Oct 2017'!AJ32&lt;='Vic Oct 2017'!K32,($C$5*'Vic Oct 2017'!AL32/'Vic Oct 2017'!AJ32-'Vic Oct 2017'!J32)*('Vic Oct 2017'!V32/100)*'Vic Oct 2017'!AJ32,('Vic Oct 2017'!K32-'Vic Oct 2017'!J32)*('Vic Oct 2017'!V32/100)*'Vic Oct 2017'!AJ32))</f>
        <v>0</v>
      </c>
      <c r="L38" s="126">
        <f>IF($C$5*'Vic Oct 2017'!AL32/'Vic Oct 2017'!AJ32&lt;'Vic Oct 2017'!K32,0,IF($C$5*'Vic Oct 2017'!AL32/'Vic Oct 2017'!AJ32&lt;='Vic Oct 2017'!L32,($C$5*'Vic Oct 2017'!AL32/'Vic Oct 2017'!AJ32-'Vic Oct 2017'!K32)*('Vic Oct 2017'!W32/100)*'Vic Oct 2017'!AJ32,('Vic Oct 2017'!L32-'Vic Oct 2017'!K32)*('Vic Oct 2017'!W32/100)*'Vic Oct 2017'!AJ32))</f>
        <v>0</v>
      </c>
      <c r="M38" s="126">
        <f>IF($C$5*'Vic Oct 2017'!AL32/'Vic Oct 2017'!AJ32&lt;'Vic Oct 2017'!L32,0,IF($C$5*'Vic Oct 2017'!AL32/'Vic Oct 2017'!AJ32&lt;='Vic Oct 2017'!M32,($C$5*'Vic Oct 2017'!AL32/'Vic Oct 2017'!AJ32-'Vic Oct 2017'!L32)*('Vic Oct 2017'!X32/100)*'Vic Oct 2017'!AJ32,('Vic Oct 2017'!M32-'Vic Oct 2017'!L32)*('Vic Oct 2017'!X32/100)*'Vic Oct 2017'!AJ32))</f>
        <v>0</v>
      </c>
      <c r="N38" s="126">
        <f>IF(($C$5*'Vic Oct 2017'!AL32/'Vic Oct 2017'!AJ32&gt;'Vic Oct 2017'!M32),($C$5*'Vic Oct 2017'!AL32/'Vic Oct 2017'!AJ32-'Vic Oct 2017'!M32)*'Vic Oct 2017'!Y32/100*'Vic Oct 2017'!AJ32,0)</f>
        <v>0</v>
      </c>
      <c r="O38" s="129">
        <f t="shared" si="0"/>
        <v>7703.5559999999996</v>
      </c>
      <c r="P38" s="130">
        <f>'Vic Oct 2017'!AM32</f>
        <v>0</v>
      </c>
      <c r="Q38" s="130">
        <f>'Vic Oct 2017'!AN32</f>
        <v>15</v>
      </c>
      <c r="R38" s="130">
        <f>'Vic Oct 2017'!AO32</f>
        <v>0</v>
      </c>
      <c r="S38" s="130">
        <f>'Vic Oct 2017'!AP32</f>
        <v>0</v>
      </c>
      <c r="T38" s="129">
        <f>(O38-(O38-D38)*Q38/100)</f>
        <v>6599.4164249999994</v>
      </c>
      <c r="U38" s="129">
        <f t="shared" si="14"/>
        <v>6599.4164249999994</v>
      </c>
      <c r="V38" s="129">
        <f t="shared" si="1"/>
        <v>7259.3580675000003</v>
      </c>
      <c r="W38" s="129">
        <f t="shared" si="1"/>
        <v>7259.3580675000003</v>
      </c>
      <c r="X38" s="131">
        <f>'Vic Oct 2017'!AW32</f>
        <v>12</v>
      </c>
      <c r="Y38" s="132" t="str">
        <f>'Vic Oct 2017'!AX32</f>
        <v>y</v>
      </c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  <c r="CA38" s="122"/>
      <c r="CB38" s="122"/>
      <c r="CC38" s="122"/>
      <c r="CD38" s="122"/>
      <c r="CE38" s="122"/>
      <c r="CF38" s="122"/>
      <c r="CG38" s="122"/>
      <c r="CH38" s="122"/>
      <c r="CI38" s="141"/>
      <c r="CJ38" s="141"/>
      <c r="CK38" s="141"/>
      <c r="CL38" s="141"/>
      <c r="CM38" s="141"/>
      <c r="CN38" s="141"/>
      <c r="CO38" s="141"/>
      <c r="CP38" s="141"/>
      <c r="CQ38" s="141"/>
      <c r="CR38" s="141"/>
      <c r="CS38" s="141"/>
      <c r="CT38" s="141"/>
      <c r="CU38" s="141"/>
      <c r="CV38" s="141"/>
      <c r="CW38" s="141"/>
      <c r="CX38" s="141"/>
      <c r="CY38" s="141"/>
      <c r="CZ38" s="141"/>
      <c r="DA38" s="141"/>
      <c r="DB38" s="141"/>
      <c r="DC38" s="141"/>
      <c r="DD38" s="141"/>
      <c r="DE38" s="141"/>
      <c r="DF38" s="141"/>
      <c r="DG38" s="141"/>
      <c r="DH38" s="141"/>
      <c r="DI38" s="141"/>
      <c r="DJ38" s="141"/>
      <c r="DK38" s="141"/>
      <c r="DL38" s="141"/>
      <c r="DM38" s="141"/>
      <c r="DN38" s="141"/>
      <c r="DO38" s="141"/>
      <c r="DP38" s="141"/>
      <c r="DQ38" s="141"/>
      <c r="DR38" s="141"/>
      <c r="DS38" s="141"/>
      <c r="DT38" s="141"/>
      <c r="DU38" s="141"/>
      <c r="DV38" s="141"/>
      <c r="DW38" s="141"/>
      <c r="DX38" s="141"/>
      <c r="DY38" s="141"/>
      <c r="DZ38" s="141"/>
      <c r="EA38" s="141"/>
      <c r="EB38" s="141"/>
      <c r="EC38" s="141"/>
      <c r="ED38" s="141"/>
      <c r="EE38" s="141"/>
      <c r="EF38" s="141"/>
      <c r="EG38" s="141"/>
      <c r="EH38" s="141"/>
      <c r="EI38" s="141"/>
      <c r="EJ38" s="141"/>
    </row>
    <row r="39" spans="1:140" s="125" customFormat="1" ht="17" customHeight="1" thickTop="1" thickBot="1">
      <c r="A39" s="544"/>
      <c r="B39" s="142" t="str">
        <f>'Vic Oct 2017'!F33</f>
        <v>Simply Energy</v>
      </c>
      <c r="C39" s="142" t="str">
        <f>'Vic Oct 2017'!G33</f>
        <v>Business Save</v>
      </c>
      <c r="D39" s="145">
        <f>365*'Vic Oct 2017'!H33/100</f>
        <v>353.86750000000001</v>
      </c>
      <c r="E39" s="153">
        <f>IF($C$5*'Vic Oct 2017'!AK33/'Vic Oct 2017'!AI33&gt;='Vic Oct 2017'!J33,('Vic Oct 2017'!J33*'Vic Oct 2017'!O33/100)*'Vic Oct 2017'!AI33,($C$5*'Vic Oct 2017'!AK33/'Vic Oct 2017'!AI33*'Vic Oct 2017'!O33/100)*'Vic Oct 2017'!AI33)</f>
        <v>204.3888</v>
      </c>
      <c r="F39" s="143">
        <f>IF($C$5*'Vic Oct 2017'!AK33/'Vic Oct 2017'!AI33&lt;'Vic Oct 2017'!J33,0,IF($C$5*'Vic Oct 2017'!AK33/'Vic Oct 2017'!AI33&lt;='Vic Oct 2017'!K33,($C$5*'Vic Oct 2017'!AK33/'Vic Oct 2017'!AI33-'Vic Oct 2017'!J33)*('Vic Oct 2017'!P33/100)*'Vic Oct 2017'!AI33,('Vic Oct 2017'!K33-'Vic Oct 2017'!J33)*('Vic Oct 2017'!P33/100)*'Vic Oct 2017'!AI33))</f>
        <v>200.739</v>
      </c>
      <c r="G39" s="145">
        <f>IF($C$5*'Vic Oct 2017'!AK33/'Vic Oct 2017'!AI33&lt;'Vic Oct 2017'!K33,0,IF($C$5*'Vic Oct 2017'!AK33/'Vic Oct 2017'!AI33&lt;='Vic Oct 2017'!L33,($C$5*'Vic Oct 2017'!AK33/'Vic Oct 2017'!AI33-'Vic Oct 2017'!K33)*('Vic Oct 2017'!Q33/100)*'Vic Oct 2017'!AI33,('Vic Oct 2017'!L33-'Vic Oct 2017'!K33)*('Vic Oct 2017'!Q33/100)*'Vic Oct 2017'!AI33))</f>
        <v>2334.0151999999998</v>
      </c>
      <c r="H39" s="153">
        <f>IF($C$5*'Vic Oct 2017'!AK33/'Vic Oct 2017'!AI33&lt;'Vic Oct 2017'!L33,0,IF($C$5*'Vic Oct 2017'!AK33/'Vic Oct 2017'!AI33&lt;='Vic Oct 2017'!M33,($C$5*'Vic Oct 2017'!AK33/'Vic Oct 2017'!AI33-'Vic Oct 2017'!L33)*('Vic Oct 2017'!R33/100)*'Vic Oct 2017'!AI33,('Vic Oct 2017'!M33-'Vic Oct 2017'!L33)*('Vic Oct 2017'!R33/100)*'Vic Oct 2017'!AI33))</f>
        <v>0</v>
      </c>
      <c r="I39" s="145">
        <f>IF(($C$5*'Vic Oct 2017'!AK33/'Vic Oct 2017'!AI33&gt;'Vic Oct 2017'!M33),($C$5*'Vic Oct 2017'!AK33/'Vic Oct 2017'!AI33-'Vic Oct 2017'!M33)*'Vic Oct 2017'!S33/100*'Vic Oct 2017'!AI33,0)</f>
        <v>0</v>
      </c>
      <c r="J39" s="145">
        <f>IF($C$5*'Vic Oct 2017'!AL33/'Vic Oct 2017'!AJ33&gt;='Vic Oct 2017'!J33,('Vic Oct 2017'!J33*'Vic Oct 2017'!U33/100)*'Vic Oct 2017'!AJ33,($C$5*'Vic Oct 2017'!AL33/'Vic Oct 2017'!AJ33*'Vic Oct 2017'!U33/100)*'Vic Oct 2017'!AJ33)</f>
        <v>403.91119999999995</v>
      </c>
      <c r="K39" s="145">
        <f>IF($C$5*'Vic Oct 2017'!AL33/'Vic Oct 2017'!AJ33&lt;'Vic Oct 2017'!J33,0,IF($C$5*'Vic Oct 2017'!AL33/'Vic Oct 2017'!AJ33&lt;='Vic Oct 2017'!K33,($C$5*'Vic Oct 2017'!AL33/'Vic Oct 2017'!AJ33-'Vic Oct 2017'!J33)*('Vic Oct 2017'!V33/100)*'Vic Oct 2017'!AJ33,('Vic Oct 2017'!K33-'Vic Oct 2017'!J33)*('Vic Oct 2017'!V33/100)*'Vic Oct 2017'!AJ33))</f>
        <v>386.87880000000001</v>
      </c>
      <c r="L39" s="145">
        <f>IF($C$5*'Vic Oct 2017'!AL33/'Vic Oct 2017'!AJ33&lt;'Vic Oct 2017'!K33,0,IF($C$5*'Vic Oct 2017'!AL33/'Vic Oct 2017'!AJ33&lt;='Vic Oct 2017'!L33,($C$5*'Vic Oct 2017'!AL33/'Vic Oct 2017'!AJ33-'Vic Oct 2017'!K33)*('Vic Oct 2017'!W33/100)*'Vic Oct 2017'!AJ33,('Vic Oct 2017'!L33-'Vic Oct 2017'!K33)*('Vic Oct 2017'!W33/100)*'Vic Oct 2017'!AJ33))</f>
        <v>4468.7852000000003</v>
      </c>
      <c r="M39" s="145">
        <f>IF($C$5*'Vic Oct 2017'!AL33/'Vic Oct 2017'!AJ33&lt;'Vic Oct 2017'!L33,0,IF($C$5*'Vic Oct 2017'!AL33/'Vic Oct 2017'!AJ33&lt;='Vic Oct 2017'!M33,($C$5*'Vic Oct 2017'!AL33/'Vic Oct 2017'!AJ33-'Vic Oct 2017'!L33)*('Vic Oct 2017'!X33/100)*'Vic Oct 2017'!AJ33,('Vic Oct 2017'!M33-'Vic Oct 2017'!L33)*('Vic Oct 2017'!X33/100)*'Vic Oct 2017'!AJ33))</f>
        <v>0</v>
      </c>
      <c r="N39" s="145">
        <f>IF(($C$5*'Vic Oct 2017'!AL33/'Vic Oct 2017'!AJ33&gt;'Vic Oct 2017'!M33),($C$5*'Vic Oct 2017'!AL33/'Vic Oct 2017'!AJ33-'Vic Oct 2017'!M33)*'Vic Oct 2017'!Y33/100*'Vic Oct 2017'!AJ33,0)</f>
        <v>0</v>
      </c>
      <c r="O39" s="154">
        <f t="shared" ref="O39" si="15">SUM(D39:N39)</f>
        <v>8352.5856999999996</v>
      </c>
      <c r="P39" s="155">
        <f>'Vic Oct 2017'!AM33</f>
        <v>0</v>
      </c>
      <c r="Q39" s="155">
        <f>'Vic Oct 2017'!AN33</f>
        <v>30</v>
      </c>
      <c r="R39" s="155">
        <f>'Vic Oct 2017'!AO33</f>
        <v>0</v>
      </c>
      <c r="S39" s="155">
        <f>'Vic Oct 2017'!AP33</f>
        <v>0</v>
      </c>
      <c r="T39" s="154">
        <f>(O39-(O39-D39)*Q39/100)</f>
        <v>5952.9702400000006</v>
      </c>
      <c r="U39" s="154">
        <f t="shared" si="14"/>
        <v>5952.9702400000006</v>
      </c>
      <c r="V39" s="154">
        <f t="shared" ref="V39" si="16">T39*1.1</f>
        <v>6548.267264000001</v>
      </c>
      <c r="W39" s="154">
        <f t="shared" ref="W39" si="17">U39*1.1</f>
        <v>6548.267264000001</v>
      </c>
      <c r="X39" s="156">
        <f>'Vic Oct 2017'!AW33</f>
        <v>0</v>
      </c>
      <c r="Y39" s="157" t="str">
        <f>'Vic Oct 2017'!AX33</f>
        <v>n</v>
      </c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  <c r="BS39" s="122"/>
      <c r="BT39" s="122"/>
      <c r="BU39" s="122"/>
      <c r="BV39" s="122"/>
      <c r="BW39" s="122"/>
      <c r="BX39" s="122"/>
      <c r="BY39" s="122"/>
      <c r="BZ39" s="122"/>
      <c r="CA39" s="122"/>
      <c r="CB39" s="122"/>
      <c r="CC39" s="122"/>
      <c r="CD39" s="122"/>
      <c r="CE39" s="122"/>
      <c r="CF39" s="122"/>
      <c r="CG39" s="122"/>
      <c r="CH39" s="12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</row>
    <row r="40" spans="1:140" s="134" customFormat="1" ht="17" customHeight="1" thickTop="1">
      <c r="A40" s="542" t="str">
        <f>'Vic Oct 2017'!D34</f>
        <v>Ausnet West</v>
      </c>
      <c r="B40" s="125" t="str">
        <f>'Vic Oct 2017'!F34</f>
        <v>AGL</v>
      </c>
      <c r="C40" s="125" t="str">
        <f>'Vic Oct 2017'!G34</f>
        <v>Business Savers</v>
      </c>
      <c r="D40" s="126">
        <f>365*'Vic Oct 2017'!H34/100</f>
        <v>327.916</v>
      </c>
      <c r="E40" s="127">
        <f>IF($C$5*'Vic Oct 2017'!AK34/'Vic Oct 2017'!AI34&gt;='Vic Oct 2017'!J34,('Vic Oct 2017'!J34*'Vic Oct 2017'!O34/100)*'Vic Oct 2017'!AI34,($C$5*'Vic Oct 2017'!AK34/'Vic Oct 2017'!AI34*'Vic Oct 2017'!O34/100)*'Vic Oct 2017'!AI34)</f>
        <v>227.16</v>
      </c>
      <c r="F40" s="128">
        <f>IF($C$5*'Vic Oct 2017'!AK34/'Vic Oct 2017'!AI34&lt;'Vic Oct 2017'!J34,0,IF($C$5*'Vic Oct 2017'!AK34/'Vic Oct 2017'!AI34&lt;='Vic Oct 2017'!K34,($C$5*'Vic Oct 2017'!AK34/'Vic Oct 2017'!AI34-'Vic Oct 2017'!J34)*('Vic Oct 2017'!P34/100)*'Vic Oct 2017'!AI34,('Vic Oct 2017'!K34-'Vic Oct 2017'!J34)*('Vic Oct 2017'!P34/100)*'Vic Oct 2017'!AI34))</f>
        <v>215.04000000000002</v>
      </c>
      <c r="G40" s="126">
        <f>IF($C$5*'Vic Oct 2017'!AK34/'Vic Oct 2017'!AI34&lt;'Vic Oct 2017'!K34,0,IF($C$5*'Vic Oct 2017'!AK34/'Vic Oct 2017'!AI34&lt;='Vic Oct 2017'!L34,($C$5*'Vic Oct 2017'!AK34/'Vic Oct 2017'!AI34-'Vic Oct 2017'!K34)*('Vic Oct 2017'!Q34/100)*'Vic Oct 2017'!AI34,('Vic Oct 2017'!L34-'Vic Oct 2017'!K34)*('Vic Oct 2017'!Q34/100)*'Vic Oct 2017'!AI34))</f>
        <v>2422.1969999999997</v>
      </c>
      <c r="H40" s="127">
        <f>IF($C$5*'Vic Oct 2017'!AK34/'Vic Oct 2017'!AI34&lt;'Vic Oct 2017'!L34,0,IF($C$5*'Vic Oct 2017'!AK34/'Vic Oct 2017'!AI34&lt;='Vic Oct 2017'!M34,($C$5*'Vic Oct 2017'!AK34/'Vic Oct 2017'!AI34-'Vic Oct 2017'!L34)*('Vic Oct 2017'!R34/100)*'Vic Oct 2017'!AI34,('Vic Oct 2017'!M34-'Vic Oct 2017'!L34)*('Vic Oct 2017'!R34/100)*'Vic Oct 2017'!AI34))</f>
        <v>0</v>
      </c>
      <c r="I40" s="126">
        <f>IF(($C$5*'Vic Oct 2017'!AK34/'Vic Oct 2017'!AI34&gt;'Vic Oct 2017'!M34),($C$5*'Vic Oct 2017'!AK34/'Vic Oct 2017'!AI34-'Vic Oct 2017'!M34)*'Vic Oct 2017'!S34/100*'Vic Oct 2017'!AI34,0)</f>
        <v>0</v>
      </c>
      <c r="J40" s="126">
        <f>IF($C$5*'Vic Oct 2017'!AL34/'Vic Oct 2017'!AJ34&gt;='Vic Oct 2017'!J34,('Vic Oct 2017'!J34*'Vic Oct 2017'!U34/100)*'Vic Oct 2017'!AJ34,($C$5*'Vic Oct 2017'!AL34/'Vic Oct 2017'!AJ34*'Vic Oct 2017'!U34/100)*'Vic Oct 2017'!AJ34)</f>
        <v>439.44</v>
      </c>
      <c r="K40" s="126">
        <f>IF($C$5*'Vic Oct 2017'!AL34/'Vic Oct 2017'!AJ34&lt;'Vic Oct 2017'!J34,0,IF($C$5*'Vic Oct 2017'!AL34/'Vic Oct 2017'!AJ34&lt;='Vic Oct 2017'!K34,($C$5*'Vic Oct 2017'!AL34/'Vic Oct 2017'!AJ34-'Vic Oct 2017'!J34)*('Vic Oct 2017'!V34/100)*'Vic Oct 2017'!AJ34,('Vic Oct 2017'!K34-'Vic Oct 2017'!J34)*('Vic Oct 2017'!V34/100)*'Vic Oct 2017'!AJ34))</f>
        <v>424.8</v>
      </c>
      <c r="L40" s="126">
        <f>IF($C$5*'Vic Oct 2017'!AL34/'Vic Oct 2017'!AJ34&lt;'Vic Oct 2017'!K34,0,IF($C$5*'Vic Oct 2017'!AL34/'Vic Oct 2017'!AJ34&lt;='Vic Oct 2017'!L34,($C$5*'Vic Oct 2017'!AL34/'Vic Oct 2017'!AJ34-'Vic Oct 2017'!K34)*('Vic Oct 2017'!W34/100)*'Vic Oct 2017'!AJ34,('Vic Oct 2017'!L34-'Vic Oct 2017'!K34)*('Vic Oct 2017'!W34/100)*'Vic Oct 2017'!AJ34))</f>
        <v>4656.0959999999995</v>
      </c>
      <c r="M40" s="126">
        <f>IF($C$5*'Vic Oct 2017'!AL34/'Vic Oct 2017'!AJ34&lt;'Vic Oct 2017'!L34,0,IF($C$5*'Vic Oct 2017'!AL34/'Vic Oct 2017'!AJ34&lt;='Vic Oct 2017'!M34,($C$5*'Vic Oct 2017'!AL34/'Vic Oct 2017'!AJ34-'Vic Oct 2017'!L34)*('Vic Oct 2017'!X34/100)*'Vic Oct 2017'!AJ34,('Vic Oct 2017'!M34-'Vic Oct 2017'!L34)*('Vic Oct 2017'!X34/100)*'Vic Oct 2017'!AJ34))</f>
        <v>0</v>
      </c>
      <c r="N40" s="126">
        <f>IF(($C$5*'Vic Oct 2017'!AL34/'Vic Oct 2017'!AJ34&gt;'Vic Oct 2017'!M34),($C$5*'Vic Oct 2017'!AL34/'Vic Oct 2017'!AJ34-'Vic Oct 2017'!M34)*'Vic Oct 2017'!Y34/100*'Vic Oct 2017'!AJ34,0)</f>
        <v>0</v>
      </c>
      <c r="O40" s="129">
        <f t="shared" si="0"/>
        <v>8712.6489999999994</v>
      </c>
      <c r="P40" s="130">
        <f>'Vic Oct 2017'!AM34</f>
        <v>0</v>
      </c>
      <c r="Q40" s="130">
        <f>'Vic Oct 2017'!AN34</f>
        <v>20</v>
      </c>
      <c r="R40" s="130">
        <f>'Vic Oct 2017'!AO34</f>
        <v>0</v>
      </c>
      <c r="S40" s="130">
        <f>'Vic Oct 2017'!AP34</f>
        <v>0</v>
      </c>
      <c r="T40" s="129">
        <f>(O40-(O40-D40)*Q40/100)</f>
        <v>7035.7023999999992</v>
      </c>
      <c r="U40" s="129">
        <f t="shared" si="14"/>
        <v>7035.7023999999992</v>
      </c>
      <c r="V40" s="129">
        <f t="shared" si="1"/>
        <v>7739.2726400000001</v>
      </c>
      <c r="W40" s="129">
        <f t="shared" si="1"/>
        <v>7739.2726400000001</v>
      </c>
      <c r="X40" s="131">
        <f>'Vic Oct 2017'!AW34</f>
        <v>0</v>
      </c>
      <c r="Y40" s="132" t="str">
        <f>'Vic Oct 2017'!AX34</f>
        <v>n</v>
      </c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2"/>
      <c r="BT40" s="122"/>
      <c r="BU40" s="122"/>
      <c r="BV40" s="122"/>
      <c r="BW40" s="122"/>
      <c r="BX40" s="122"/>
      <c r="BY40" s="122"/>
      <c r="BZ40" s="122"/>
      <c r="CA40" s="122"/>
      <c r="CB40" s="122"/>
      <c r="CC40" s="122"/>
      <c r="CD40" s="122"/>
      <c r="CE40" s="122"/>
      <c r="CF40" s="122"/>
      <c r="CG40" s="122"/>
      <c r="CH40" s="122"/>
      <c r="CI40" s="133"/>
      <c r="CJ40" s="133"/>
      <c r="CK40" s="133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133"/>
      <c r="DE40" s="133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3"/>
      <c r="DU40" s="133"/>
      <c r="DV40" s="133"/>
      <c r="DW40" s="133"/>
      <c r="DX40" s="133"/>
      <c r="DY40" s="133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</row>
    <row r="41" spans="1:140" s="134" customFormat="1" ht="17" customHeight="1">
      <c r="A41" s="543"/>
      <c r="B41" s="125" t="str">
        <f>'Vic Oct 2017'!F35</f>
        <v>Click Energy</v>
      </c>
      <c r="C41" s="125" t="str">
        <f>'Vic Oct 2017'!G35</f>
        <v>Business Prime Gas</v>
      </c>
      <c r="D41" s="126">
        <f>365*'Vic Oct 2017'!H35/100</f>
        <v>375.95</v>
      </c>
      <c r="E41" s="127">
        <f>IF($C$5*'Vic Oct 2017'!AK35/'Vic Oct 2017'!AI35&gt;='Vic Oct 2017'!J35,('Vic Oct 2017'!J35*'Vic Oct 2017'!O35/100)*'Vic Oct 2017'!AI35,($C$5*'Vic Oct 2017'!AK35/'Vic Oct 2017'!AI35*'Vic Oct 2017'!O35/100)*'Vic Oct 2017'!AI35)</f>
        <v>265.2</v>
      </c>
      <c r="F41" s="128">
        <f>IF($C$5*'Vic Oct 2017'!AK35/'Vic Oct 2017'!AI35&lt;'Vic Oct 2017'!J35,0,IF($C$5*'Vic Oct 2017'!AK35/'Vic Oct 2017'!AI35&lt;='Vic Oct 2017'!K35,($C$5*'Vic Oct 2017'!AK35/'Vic Oct 2017'!AI35-'Vic Oct 2017'!J35)*('Vic Oct 2017'!P35/100)*'Vic Oct 2017'!AI35,('Vic Oct 2017'!K35-'Vic Oct 2017'!J35)*('Vic Oct 2017'!P35/100)*'Vic Oct 2017'!AI35))</f>
        <v>259.2</v>
      </c>
      <c r="G41" s="126">
        <f>IF($C$5*'Vic Oct 2017'!AK35/'Vic Oct 2017'!AI35&lt;'Vic Oct 2017'!K35,0,IF($C$5*'Vic Oct 2017'!AK35/'Vic Oct 2017'!AI35&lt;='Vic Oct 2017'!L35,($C$5*'Vic Oct 2017'!AK35/'Vic Oct 2017'!AI35-'Vic Oct 2017'!K35)*('Vic Oct 2017'!Q35/100)*'Vic Oct 2017'!AI35,('Vic Oct 2017'!L35-'Vic Oct 2017'!K35)*('Vic Oct 2017'!Q35/100)*'Vic Oct 2017'!AI35))</f>
        <v>2938.59</v>
      </c>
      <c r="H41" s="127">
        <f>IF($C$5*'Vic Oct 2017'!AK35/'Vic Oct 2017'!AI35&lt;'Vic Oct 2017'!L35,0,IF($C$5*'Vic Oct 2017'!AK35/'Vic Oct 2017'!AI35&lt;='Vic Oct 2017'!M35,($C$5*'Vic Oct 2017'!AK35/'Vic Oct 2017'!AI35-'Vic Oct 2017'!L35)*('Vic Oct 2017'!R35/100)*'Vic Oct 2017'!AI35,('Vic Oct 2017'!M35-'Vic Oct 2017'!L35)*('Vic Oct 2017'!R35/100)*'Vic Oct 2017'!AI35))</f>
        <v>0</v>
      </c>
      <c r="I41" s="126">
        <f>IF(($C$5*'Vic Oct 2017'!AK35/'Vic Oct 2017'!AI35&gt;'Vic Oct 2017'!M35),($C$5*'Vic Oct 2017'!AK35/'Vic Oct 2017'!AI35-'Vic Oct 2017'!M35)*'Vic Oct 2017'!S35/100*'Vic Oct 2017'!AI35,0)</f>
        <v>0</v>
      </c>
      <c r="J41" s="126">
        <f>IF($C$5*'Vic Oct 2017'!AL35/'Vic Oct 2017'!AJ35&gt;='Vic Oct 2017'!J35,('Vic Oct 2017'!J35*'Vic Oct 2017'!U35/100)*'Vic Oct 2017'!AJ35,($C$5*'Vic Oct 2017'!AL35/'Vic Oct 2017'!AJ35*'Vic Oct 2017'!U35/100)*'Vic Oct 2017'!AJ35)</f>
        <v>494.4</v>
      </c>
      <c r="K41" s="126">
        <f>IF($C$5*'Vic Oct 2017'!AL35/'Vic Oct 2017'!AJ35&lt;'Vic Oct 2017'!J35,0,IF($C$5*'Vic Oct 2017'!AL35/'Vic Oct 2017'!AJ35&lt;='Vic Oct 2017'!K35,($C$5*'Vic Oct 2017'!AL35/'Vic Oct 2017'!AJ35-'Vic Oct 2017'!J35)*('Vic Oct 2017'!V35/100)*'Vic Oct 2017'!AJ35,('Vic Oct 2017'!K35-'Vic Oct 2017'!J35)*('Vic Oct 2017'!V35/100)*'Vic Oct 2017'!AJ35))</f>
        <v>482.39999999999992</v>
      </c>
      <c r="L41" s="126">
        <f>IF($C$5*'Vic Oct 2017'!AL35/'Vic Oct 2017'!AJ35&lt;'Vic Oct 2017'!K35,0,IF($C$5*'Vic Oct 2017'!AL35/'Vic Oct 2017'!AJ35&lt;='Vic Oct 2017'!L35,($C$5*'Vic Oct 2017'!AL35/'Vic Oct 2017'!AJ35-'Vic Oct 2017'!K35)*('Vic Oct 2017'!W35/100)*'Vic Oct 2017'!AJ35,('Vic Oct 2017'!L35-'Vic Oct 2017'!K35)*('Vic Oct 2017'!W35/100)*'Vic Oct 2017'!AJ35))</f>
        <v>5591.88</v>
      </c>
      <c r="M41" s="126">
        <f>IF($C$5*'Vic Oct 2017'!AL35/'Vic Oct 2017'!AJ35&lt;'Vic Oct 2017'!L35,0,IF($C$5*'Vic Oct 2017'!AL35/'Vic Oct 2017'!AJ35&lt;='Vic Oct 2017'!M35,($C$5*'Vic Oct 2017'!AL35/'Vic Oct 2017'!AJ35-'Vic Oct 2017'!L35)*('Vic Oct 2017'!X35/100)*'Vic Oct 2017'!AJ35,('Vic Oct 2017'!M35-'Vic Oct 2017'!L35)*('Vic Oct 2017'!X35/100)*'Vic Oct 2017'!AJ35))</f>
        <v>0</v>
      </c>
      <c r="N41" s="126">
        <f>IF(($C$5*'Vic Oct 2017'!AL35/'Vic Oct 2017'!AJ35&gt;'Vic Oct 2017'!M35),($C$5*'Vic Oct 2017'!AL35/'Vic Oct 2017'!AJ35-'Vic Oct 2017'!M35)*'Vic Oct 2017'!Y35/100*'Vic Oct 2017'!AJ35,0)</f>
        <v>0</v>
      </c>
      <c r="O41" s="129">
        <f t="shared" si="0"/>
        <v>10407.619999999999</v>
      </c>
      <c r="P41" s="130">
        <f>'Vic Oct 2017'!AM35</f>
        <v>0</v>
      </c>
      <c r="Q41" s="130">
        <f>'Vic Oct 2017'!AN35</f>
        <v>0</v>
      </c>
      <c r="R41" s="130">
        <f>'Vic Oct 2017'!AO35</f>
        <v>10</v>
      </c>
      <c r="S41" s="130">
        <f>'Vic Oct 2017'!AP35</f>
        <v>0</v>
      </c>
      <c r="T41" s="129">
        <f>O41</f>
        <v>10407.619999999999</v>
      </c>
      <c r="U41" s="129">
        <f>T41-(T41*R41/100)</f>
        <v>9366.8580000000002</v>
      </c>
      <c r="V41" s="129">
        <f t="shared" si="1"/>
        <v>11448.382</v>
      </c>
      <c r="W41" s="129">
        <f t="shared" si="1"/>
        <v>10303.543800000001</v>
      </c>
      <c r="X41" s="131">
        <f>'Vic Oct 2017'!AW35</f>
        <v>0</v>
      </c>
      <c r="Y41" s="132" t="str">
        <f>'Vic Oct 2017'!AX35</f>
        <v>n</v>
      </c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  <c r="BS41" s="122"/>
      <c r="BT41" s="122"/>
      <c r="BU41" s="122"/>
      <c r="BV41" s="122"/>
      <c r="BW41" s="122"/>
      <c r="BX41" s="122"/>
      <c r="BY41" s="122"/>
      <c r="BZ41" s="122"/>
      <c r="CA41" s="122"/>
      <c r="CB41" s="122"/>
      <c r="CC41" s="122"/>
      <c r="CD41" s="122"/>
      <c r="CE41" s="122"/>
      <c r="CF41" s="122"/>
      <c r="CG41" s="122"/>
      <c r="CH41" s="122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133"/>
      <c r="DE41" s="133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3"/>
      <c r="DU41" s="133"/>
      <c r="DV41" s="133"/>
      <c r="DW41" s="133"/>
      <c r="DX41" s="133"/>
      <c r="DY41" s="133"/>
      <c r="DZ41" s="133"/>
      <c r="EA41" s="133"/>
      <c r="EB41" s="133"/>
      <c r="EC41" s="133"/>
      <c r="ED41" s="133"/>
      <c r="EE41" s="133"/>
      <c r="EF41" s="133"/>
      <c r="EG41" s="133"/>
      <c r="EH41" s="133"/>
      <c r="EI41" s="133"/>
      <c r="EJ41" s="133"/>
    </row>
    <row r="42" spans="1:140" s="134" customFormat="1" ht="17" customHeight="1">
      <c r="A42" s="543"/>
      <c r="B42" s="125" t="str">
        <f>'Vic Oct 2017'!F36</f>
        <v>Covau</v>
      </c>
      <c r="C42" s="125" t="str">
        <f>'Vic Oct 2017'!G36</f>
        <v>Market offer</v>
      </c>
      <c r="D42" s="126">
        <f>365*'Vic Oct 2017'!H36/100</f>
        <v>321.2</v>
      </c>
      <c r="E42" s="127">
        <f>IF($C$5*'Vic Oct 2017'!AK36/'Vic Oct 2017'!AI36&gt;='Vic Oct 2017'!J36,('Vic Oct 2017'!J36*'Vic Oct 2017'!O36/100)*'Vic Oct 2017'!AI36,($C$5*'Vic Oct 2017'!AK36/'Vic Oct 2017'!AI36*'Vic Oct 2017'!O36/100)*'Vic Oct 2017'!AI36)</f>
        <v>394.20000000000005</v>
      </c>
      <c r="F42" s="128">
        <f>IF($C$5*'Vic Oct 2017'!AK36/'Vic Oct 2017'!AI36&lt;'Vic Oct 2017'!J36,0,IF($C$5*'Vic Oct 2017'!AK36/'Vic Oct 2017'!AI36&lt;='Vic Oct 2017'!K36,($C$5*'Vic Oct 2017'!AK36/'Vic Oct 2017'!AI36-'Vic Oct 2017'!J36)*('Vic Oct 2017'!P36/100)*'Vic Oct 2017'!AI36,('Vic Oct 2017'!K36-'Vic Oct 2017'!J36)*('Vic Oct 2017'!P36/100)*'Vic Oct 2017'!AI36))</f>
        <v>372.6</v>
      </c>
      <c r="G42" s="126">
        <f>IF($C$5*'Vic Oct 2017'!AK36/'Vic Oct 2017'!AI36&lt;'Vic Oct 2017'!K36,0,IF($C$5*'Vic Oct 2017'!AK36/'Vic Oct 2017'!AI36&lt;='Vic Oct 2017'!L36,($C$5*'Vic Oct 2017'!AK36/'Vic Oct 2017'!AI36-'Vic Oct 2017'!K36)*('Vic Oct 2017'!Q36/100)*'Vic Oct 2017'!AI36,('Vic Oct 2017'!L36-'Vic Oct 2017'!K36)*('Vic Oct 2017'!Q36/100)*'Vic Oct 2017'!AI36))</f>
        <v>4001.8</v>
      </c>
      <c r="H42" s="127">
        <f>IF($C$5*'Vic Oct 2017'!AK36/'Vic Oct 2017'!AI36&lt;'Vic Oct 2017'!L36,0,IF($C$5*'Vic Oct 2017'!AK36/'Vic Oct 2017'!AI36&lt;='Vic Oct 2017'!M36,($C$5*'Vic Oct 2017'!AK36/'Vic Oct 2017'!AI36-'Vic Oct 2017'!L36)*('Vic Oct 2017'!R36/100)*'Vic Oct 2017'!AI36,('Vic Oct 2017'!M36-'Vic Oct 2017'!L36)*('Vic Oct 2017'!R36/100)*'Vic Oct 2017'!AI36))</f>
        <v>0</v>
      </c>
      <c r="I42" s="126">
        <f>IF(($C$5*'Vic Oct 2017'!AK36/'Vic Oct 2017'!AI36&gt;'Vic Oct 2017'!M36),($C$5*'Vic Oct 2017'!AK36/'Vic Oct 2017'!AI36-'Vic Oct 2017'!M36)*'Vic Oct 2017'!S36/100*'Vic Oct 2017'!AI36,0)</f>
        <v>0</v>
      </c>
      <c r="J42" s="126">
        <f>IF($C$5*'Vic Oct 2017'!AL36/'Vic Oct 2017'!AJ36&gt;='Vic Oct 2017'!J36,('Vic Oct 2017'!J36*'Vic Oct 2017'!U36/100)*'Vic Oct 2017'!AJ36,($C$5*'Vic Oct 2017'!AL36/'Vic Oct 2017'!AJ36*'Vic Oct 2017'!U36/100)*'Vic Oct 2017'!AJ36)</f>
        <v>327.60000000000002</v>
      </c>
      <c r="K42" s="126">
        <f>IF($C$5*'Vic Oct 2017'!AL36/'Vic Oct 2017'!AJ36&lt;'Vic Oct 2017'!J36,0,IF($C$5*'Vic Oct 2017'!AL36/'Vic Oct 2017'!AJ36&lt;='Vic Oct 2017'!K36,($C$5*'Vic Oct 2017'!AL36/'Vic Oct 2017'!AJ36-'Vic Oct 2017'!J36)*('Vic Oct 2017'!V36/100)*'Vic Oct 2017'!AJ36,('Vic Oct 2017'!K36-'Vic Oct 2017'!J36)*('Vic Oct 2017'!V36/100)*'Vic Oct 2017'!AJ36))</f>
        <v>313.2</v>
      </c>
      <c r="L42" s="126">
        <f>IF($C$5*'Vic Oct 2017'!AL36/'Vic Oct 2017'!AJ36&lt;'Vic Oct 2017'!K36,0,IF($C$5*'Vic Oct 2017'!AL36/'Vic Oct 2017'!AJ36&lt;='Vic Oct 2017'!L36,($C$5*'Vic Oct 2017'!AL36/'Vic Oct 2017'!AJ36-'Vic Oct 2017'!K36)*('Vic Oct 2017'!W36/100)*'Vic Oct 2017'!AJ36,('Vic Oct 2017'!L36-'Vic Oct 2017'!K36)*('Vic Oct 2017'!W36/100)*'Vic Oct 2017'!AJ36))</f>
        <v>3509.599999999999</v>
      </c>
      <c r="M42" s="126">
        <f>IF($C$5*'Vic Oct 2017'!AL36/'Vic Oct 2017'!AJ36&lt;'Vic Oct 2017'!L36,0,IF($C$5*'Vic Oct 2017'!AL36/'Vic Oct 2017'!AJ36&lt;='Vic Oct 2017'!M36,($C$5*'Vic Oct 2017'!AL36/'Vic Oct 2017'!AJ36-'Vic Oct 2017'!L36)*('Vic Oct 2017'!X36/100)*'Vic Oct 2017'!AJ36,('Vic Oct 2017'!M36-'Vic Oct 2017'!L36)*('Vic Oct 2017'!X36/100)*'Vic Oct 2017'!AJ36))</f>
        <v>0</v>
      </c>
      <c r="N42" s="126">
        <f>IF(($C$5*'Vic Oct 2017'!AL36/'Vic Oct 2017'!AJ36&gt;'Vic Oct 2017'!M36),($C$5*'Vic Oct 2017'!AL36/'Vic Oct 2017'!AJ36-'Vic Oct 2017'!M36)*'Vic Oct 2017'!Y36/100*'Vic Oct 2017'!AJ36,0)</f>
        <v>0</v>
      </c>
      <c r="O42" s="129">
        <f t="shared" si="0"/>
        <v>9240.1999999999989</v>
      </c>
      <c r="P42" s="130">
        <f>'Vic Oct 2017'!AM36</f>
        <v>0</v>
      </c>
      <c r="Q42" s="130">
        <f>'Vic Oct 2017'!AN36</f>
        <v>0</v>
      </c>
      <c r="R42" s="130">
        <f>'Vic Oct 2017'!AO36</f>
        <v>0</v>
      </c>
      <c r="S42" s="130">
        <f>'Vic Oct 2017'!AP36</f>
        <v>20</v>
      </c>
      <c r="T42" s="129">
        <f>O42</f>
        <v>9240.1999999999989</v>
      </c>
      <c r="U42" s="129">
        <f>(T42-(T42-D42)*S42/100)</f>
        <v>7456.4</v>
      </c>
      <c r="V42" s="129">
        <f t="shared" si="1"/>
        <v>10164.219999999999</v>
      </c>
      <c r="W42" s="129">
        <f t="shared" si="1"/>
        <v>8202.0400000000009</v>
      </c>
      <c r="X42" s="131">
        <f>'Vic Oct 2017'!AW36</f>
        <v>12</v>
      </c>
      <c r="Y42" s="132" t="str">
        <f>'Vic Oct 2017'!AX36</f>
        <v>y</v>
      </c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2"/>
      <c r="BT42" s="122"/>
      <c r="BU42" s="122"/>
      <c r="BV42" s="122"/>
      <c r="BW42" s="122"/>
      <c r="BX42" s="122"/>
      <c r="BY42" s="122"/>
      <c r="BZ42" s="122"/>
      <c r="CA42" s="122"/>
      <c r="CB42" s="122"/>
      <c r="CC42" s="122"/>
      <c r="CD42" s="122"/>
      <c r="CE42" s="122"/>
      <c r="CF42" s="122"/>
      <c r="CG42" s="122"/>
      <c r="CH42" s="122"/>
      <c r="CI42" s="133"/>
      <c r="CJ42" s="133"/>
      <c r="CK42" s="133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133"/>
      <c r="DE42" s="133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3"/>
      <c r="DU42" s="133"/>
      <c r="DV42" s="133"/>
      <c r="DW42" s="133"/>
      <c r="DX42" s="133"/>
      <c r="DY42" s="133"/>
      <c r="DZ42" s="133"/>
      <c r="EA42" s="133"/>
      <c r="EB42" s="133"/>
      <c r="EC42" s="133"/>
      <c r="ED42" s="133"/>
      <c r="EE42" s="133"/>
      <c r="EF42" s="133"/>
      <c r="EG42" s="133"/>
      <c r="EH42" s="133"/>
      <c r="EI42" s="133"/>
      <c r="EJ42" s="133"/>
    </row>
    <row r="43" spans="1:140" s="134" customFormat="1" ht="17" customHeight="1">
      <c r="A43" s="543"/>
      <c r="B43" s="125" t="str">
        <f>'Vic Oct 2017'!F37</f>
        <v>EnergyAustralia</v>
      </c>
      <c r="C43" s="125" t="str">
        <f>'Vic Oct 2017'!G37</f>
        <v>Everyday Saver Business</v>
      </c>
      <c r="D43" s="126">
        <f>365*'Vic Oct 2017'!H37/100</f>
        <v>385.80500000000001</v>
      </c>
      <c r="E43" s="127">
        <f>IF($C$5*'Vic Oct 2017'!AK37/'Vic Oct 2017'!AI37&gt;='Vic Oct 2017'!J37,('Vic Oct 2017'!J37*'Vic Oct 2017'!O37/100)*'Vic Oct 2017'!AI37,($C$5*'Vic Oct 2017'!AK37/'Vic Oct 2017'!AI37*'Vic Oct 2017'!O37/100)*'Vic Oct 2017'!AI37)</f>
        <v>234</v>
      </c>
      <c r="F43" s="128">
        <f>IF($C$5*'Vic Oct 2017'!AK37/'Vic Oct 2017'!AI37&lt;'Vic Oct 2017'!J37,0,IF($C$5*'Vic Oct 2017'!AK37/'Vic Oct 2017'!AI37&lt;='Vic Oct 2017'!K37,($C$5*'Vic Oct 2017'!AK37/'Vic Oct 2017'!AI37-'Vic Oct 2017'!J37)*('Vic Oct 2017'!P37/100)*'Vic Oct 2017'!AI37,('Vic Oct 2017'!K37-'Vic Oct 2017'!J37)*('Vic Oct 2017'!P37/100)*'Vic Oct 2017'!AI37))</f>
        <v>222.00000000000003</v>
      </c>
      <c r="G43" s="126">
        <f>IF($C$5*'Vic Oct 2017'!AK37/'Vic Oct 2017'!AI37&lt;'Vic Oct 2017'!K37,0,IF($C$5*'Vic Oct 2017'!AK37/'Vic Oct 2017'!AI37&lt;='Vic Oct 2017'!L37,($C$5*'Vic Oct 2017'!AK37/'Vic Oct 2017'!AI37-'Vic Oct 2017'!K37)*('Vic Oct 2017'!Q37/100)*'Vic Oct 2017'!AI37,('Vic Oct 2017'!L37-'Vic Oct 2017'!K37)*('Vic Oct 2017'!Q37/100)*'Vic Oct 2017'!AI37))</f>
        <v>2310.9300000000003</v>
      </c>
      <c r="H43" s="127">
        <f>IF($C$5*'Vic Oct 2017'!AK37/'Vic Oct 2017'!AI37&lt;'Vic Oct 2017'!L37,0,IF($C$5*'Vic Oct 2017'!AK37/'Vic Oct 2017'!AI37&lt;='Vic Oct 2017'!M37,($C$5*'Vic Oct 2017'!AK37/'Vic Oct 2017'!AI37-'Vic Oct 2017'!L37)*('Vic Oct 2017'!R37/100)*'Vic Oct 2017'!AI37,('Vic Oct 2017'!M37-'Vic Oct 2017'!L37)*('Vic Oct 2017'!R37/100)*'Vic Oct 2017'!AI37))</f>
        <v>0</v>
      </c>
      <c r="I43" s="126">
        <f>IF(($C$5*'Vic Oct 2017'!AK37/'Vic Oct 2017'!AI37&gt;'Vic Oct 2017'!M37),($C$5*'Vic Oct 2017'!AK37/'Vic Oct 2017'!AI37-'Vic Oct 2017'!M37)*'Vic Oct 2017'!S37/100*'Vic Oct 2017'!AI37,0)</f>
        <v>0</v>
      </c>
      <c r="J43" s="126">
        <f>IF($C$5*'Vic Oct 2017'!AL37/'Vic Oct 2017'!AJ37&gt;='Vic Oct 2017'!J37,('Vic Oct 2017'!J37*'Vic Oct 2017'!U37/100)*'Vic Oct 2017'!AJ37,($C$5*'Vic Oct 2017'!AL37/'Vic Oct 2017'!AJ37*'Vic Oct 2017'!U37/100)*'Vic Oct 2017'!AJ37)</f>
        <v>386.4</v>
      </c>
      <c r="K43" s="126">
        <f>IF($C$5*'Vic Oct 2017'!AL37/'Vic Oct 2017'!AJ37&lt;'Vic Oct 2017'!J37,0,IF($C$5*'Vic Oct 2017'!AL37/'Vic Oct 2017'!AJ37&lt;='Vic Oct 2017'!K37,($C$5*'Vic Oct 2017'!AL37/'Vic Oct 2017'!AJ37-'Vic Oct 2017'!J37)*('Vic Oct 2017'!V37/100)*'Vic Oct 2017'!AJ37,('Vic Oct 2017'!K37-'Vic Oct 2017'!J37)*('Vic Oct 2017'!V37/100)*'Vic Oct 2017'!AJ37))</f>
        <v>374.40000000000003</v>
      </c>
      <c r="L43" s="126">
        <f>IF($C$5*'Vic Oct 2017'!AL37/'Vic Oct 2017'!AJ37&lt;'Vic Oct 2017'!K37,0,IF($C$5*'Vic Oct 2017'!AL37/'Vic Oct 2017'!AJ37&lt;='Vic Oct 2017'!L37,($C$5*'Vic Oct 2017'!AL37/'Vic Oct 2017'!AJ37-'Vic Oct 2017'!K37)*('Vic Oct 2017'!W37/100)*'Vic Oct 2017'!AJ37,('Vic Oct 2017'!L37-'Vic Oct 2017'!K37)*('Vic Oct 2017'!W37/100)*'Vic Oct 2017'!AJ37))</f>
        <v>4165.38</v>
      </c>
      <c r="M43" s="126">
        <f>IF($C$5*'Vic Oct 2017'!AL37/'Vic Oct 2017'!AJ37&lt;'Vic Oct 2017'!L37,0,IF($C$5*'Vic Oct 2017'!AL37/'Vic Oct 2017'!AJ37&lt;='Vic Oct 2017'!M37,($C$5*'Vic Oct 2017'!AL37/'Vic Oct 2017'!AJ37-'Vic Oct 2017'!L37)*('Vic Oct 2017'!X37/100)*'Vic Oct 2017'!AJ37,('Vic Oct 2017'!M37-'Vic Oct 2017'!L37)*('Vic Oct 2017'!X37/100)*'Vic Oct 2017'!AJ37))</f>
        <v>0</v>
      </c>
      <c r="N43" s="126">
        <f>IF(($C$5*'Vic Oct 2017'!AL37/'Vic Oct 2017'!AJ37&gt;'Vic Oct 2017'!M37),($C$5*'Vic Oct 2017'!AL37/'Vic Oct 2017'!AJ37-'Vic Oct 2017'!M37)*'Vic Oct 2017'!Y37/100*'Vic Oct 2017'!AJ37,0)</f>
        <v>0</v>
      </c>
      <c r="O43" s="129">
        <f t="shared" si="0"/>
        <v>8078.9150000000009</v>
      </c>
      <c r="P43" s="130">
        <f>'Vic Oct 2017'!AM37</f>
        <v>0</v>
      </c>
      <c r="Q43" s="130">
        <f>'Vic Oct 2017'!AN37</f>
        <v>20</v>
      </c>
      <c r="R43" s="130">
        <f>'Vic Oct 2017'!AO37</f>
        <v>0</v>
      </c>
      <c r="S43" s="130">
        <f>'Vic Oct 2017'!AP37</f>
        <v>0</v>
      </c>
      <c r="T43" s="129">
        <f>(O43-(O43-D43)*Q43/100)</f>
        <v>6540.2930000000006</v>
      </c>
      <c r="U43" s="129">
        <f t="shared" ref="U43:U48" si="18">T43</f>
        <v>6540.2930000000006</v>
      </c>
      <c r="V43" s="129">
        <f t="shared" si="1"/>
        <v>7194.3223000000016</v>
      </c>
      <c r="W43" s="129">
        <f t="shared" si="1"/>
        <v>7194.3223000000016</v>
      </c>
      <c r="X43" s="131">
        <f>'Vic Oct 2017'!AW37</f>
        <v>24</v>
      </c>
      <c r="Y43" s="132" t="str">
        <f>'Vic Oct 2017'!AX37</f>
        <v>y</v>
      </c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2"/>
      <c r="BZ43" s="122"/>
      <c r="CA43" s="122"/>
      <c r="CB43" s="122"/>
      <c r="CC43" s="122"/>
      <c r="CD43" s="122"/>
      <c r="CE43" s="122"/>
      <c r="CF43" s="122"/>
      <c r="CG43" s="122"/>
      <c r="CH43" s="122"/>
      <c r="CI43" s="133"/>
      <c r="CJ43" s="133"/>
      <c r="CK43" s="133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133"/>
      <c r="DE43" s="133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3"/>
      <c r="DU43" s="133"/>
      <c r="DV43" s="133"/>
      <c r="DW43" s="133"/>
      <c r="DX43" s="133"/>
      <c r="DY43" s="133"/>
      <c r="DZ43" s="133"/>
      <c r="EA43" s="133"/>
      <c r="EB43" s="133"/>
      <c r="EC43" s="133"/>
      <c r="ED43" s="133"/>
      <c r="EE43" s="133"/>
      <c r="EF43" s="133"/>
      <c r="EG43" s="133"/>
      <c r="EH43" s="133"/>
      <c r="EI43" s="133"/>
      <c r="EJ43" s="133"/>
    </row>
    <row r="44" spans="1:140" s="134" customFormat="1" ht="17" customHeight="1">
      <c r="A44" s="543"/>
      <c r="B44" s="125" t="str">
        <f>'Vic Oct 2017'!F38</f>
        <v>Lumo Energy</v>
      </c>
      <c r="C44" s="125" t="str">
        <f>'Vic Oct 2017'!G38</f>
        <v>Business Premium</v>
      </c>
      <c r="D44" s="126">
        <f>365*'Vic Oct 2017'!H38/100</f>
        <v>288.78800000000001</v>
      </c>
      <c r="E44" s="127">
        <f>IF($C$5*'Vic Oct 2017'!AK38/'Vic Oct 2017'!AI38&gt;='Vic Oct 2017'!J38,('Vic Oct 2017'!J38*'Vic Oct 2017'!O38/100)*'Vic Oct 2017'!AI38,($C$5*'Vic Oct 2017'!AK38/'Vic Oct 2017'!AI38*'Vic Oct 2017'!O38/100)*'Vic Oct 2017'!AI38)</f>
        <v>162.17277999999999</v>
      </c>
      <c r="F44" s="128">
        <f>IF($C$5*'Vic Oct 2017'!AK38/'Vic Oct 2017'!AI38&lt;'Vic Oct 2017'!J38,0,IF($C$5*'Vic Oct 2017'!AK38/'Vic Oct 2017'!AI38&lt;='Vic Oct 2017'!K38,($C$5*'Vic Oct 2017'!AK38/'Vic Oct 2017'!AI38-'Vic Oct 2017'!J38)*('Vic Oct 2017'!P38/100)*'Vic Oct 2017'!AI38,('Vic Oct 2017'!K38-'Vic Oct 2017'!J38)*('Vic Oct 2017'!P38/100)*'Vic Oct 2017'!AI38))</f>
        <v>156.57641999999998</v>
      </c>
      <c r="G44" s="126">
        <f>IF($C$5*'Vic Oct 2017'!AK38/'Vic Oct 2017'!AI38&lt;'Vic Oct 2017'!K38,0,IF($C$5*'Vic Oct 2017'!AK38/'Vic Oct 2017'!AI38&lt;='Vic Oct 2017'!L38,($C$5*'Vic Oct 2017'!AK38/'Vic Oct 2017'!AI38-'Vic Oct 2017'!K38)*('Vic Oct 2017'!Q38/100)*'Vic Oct 2017'!AI38,('Vic Oct 2017'!L38-'Vic Oct 2017'!K38)*('Vic Oct 2017'!Q38/100)*'Vic Oct 2017'!AI38))</f>
        <v>1682.1987599999998</v>
      </c>
      <c r="H44" s="127">
        <f>IF($C$5*'Vic Oct 2017'!AK38/'Vic Oct 2017'!AI38&lt;'Vic Oct 2017'!L38,0,IF($C$5*'Vic Oct 2017'!AK38/'Vic Oct 2017'!AI38&lt;='Vic Oct 2017'!M38,($C$5*'Vic Oct 2017'!AK38/'Vic Oct 2017'!AI38-'Vic Oct 2017'!L38)*('Vic Oct 2017'!R38/100)*'Vic Oct 2017'!AI38,('Vic Oct 2017'!M38-'Vic Oct 2017'!L38)*('Vic Oct 2017'!R38/100)*'Vic Oct 2017'!AI38))</f>
        <v>0</v>
      </c>
      <c r="I44" s="126">
        <f>IF(($C$5*'Vic Oct 2017'!AK38/'Vic Oct 2017'!AI38&gt;'Vic Oct 2017'!M38),($C$5*'Vic Oct 2017'!AK38/'Vic Oct 2017'!AI38-'Vic Oct 2017'!M38)*'Vic Oct 2017'!S38/100*'Vic Oct 2017'!AI38,0)</f>
        <v>0</v>
      </c>
      <c r="J44" s="126">
        <f>IF($C$5*'Vic Oct 2017'!AL38/'Vic Oct 2017'!AJ38&gt;='Vic Oct 2017'!J38,('Vic Oct 2017'!J38*'Vic Oct 2017'!U38/100)*'Vic Oct 2017'!AJ38,($C$5*'Vic Oct 2017'!AL38/'Vic Oct 2017'!AJ38*'Vic Oct 2017'!U38/100)*'Vic Oct 2017'!AJ38)</f>
        <v>283.71111999999999</v>
      </c>
      <c r="K44" s="126">
        <f>IF($C$5*'Vic Oct 2017'!AL38/'Vic Oct 2017'!AJ38&lt;'Vic Oct 2017'!J38,0,IF($C$5*'Vic Oct 2017'!AL38/'Vic Oct 2017'!AJ38&lt;='Vic Oct 2017'!K38,($C$5*'Vic Oct 2017'!AL38/'Vic Oct 2017'!AJ38-'Vic Oct 2017'!J38)*('Vic Oct 2017'!V38/100)*'Vic Oct 2017'!AJ38,('Vic Oct 2017'!K38-'Vic Oct 2017'!J38)*('Vic Oct 2017'!V38/100)*'Vic Oct 2017'!AJ38))</f>
        <v>280.54795999999999</v>
      </c>
      <c r="L44" s="126">
        <f>IF($C$5*'Vic Oct 2017'!AL38/'Vic Oct 2017'!AJ38&lt;'Vic Oct 2017'!K38,0,IF($C$5*'Vic Oct 2017'!AL38/'Vic Oct 2017'!AJ38&lt;='Vic Oct 2017'!L38,($C$5*'Vic Oct 2017'!AL38/'Vic Oct 2017'!AJ38-'Vic Oct 2017'!K38)*('Vic Oct 2017'!W38/100)*'Vic Oct 2017'!AJ38,('Vic Oct 2017'!L38-'Vic Oct 2017'!K38)*('Vic Oct 2017'!W38/100)*'Vic Oct 2017'!AJ38))</f>
        <v>3153.7668800000006</v>
      </c>
      <c r="M44" s="126">
        <f>IF($C$5*'Vic Oct 2017'!AL38/'Vic Oct 2017'!AJ38&lt;'Vic Oct 2017'!L38,0,IF($C$5*'Vic Oct 2017'!AL38/'Vic Oct 2017'!AJ38&lt;='Vic Oct 2017'!M38,($C$5*'Vic Oct 2017'!AL38/'Vic Oct 2017'!AJ38-'Vic Oct 2017'!L38)*('Vic Oct 2017'!X38/100)*'Vic Oct 2017'!AJ38,('Vic Oct 2017'!M38-'Vic Oct 2017'!L38)*('Vic Oct 2017'!X38/100)*'Vic Oct 2017'!AJ38))</f>
        <v>0</v>
      </c>
      <c r="N44" s="126">
        <f>IF(($C$5*'Vic Oct 2017'!AL38/'Vic Oct 2017'!AJ38&gt;'Vic Oct 2017'!M38),($C$5*'Vic Oct 2017'!AL38/'Vic Oct 2017'!AJ38-'Vic Oct 2017'!M38)*'Vic Oct 2017'!Y38/100*'Vic Oct 2017'!AJ38,0)</f>
        <v>0</v>
      </c>
      <c r="O44" s="129">
        <f>SUM(D44:N44)</f>
        <v>6007.7619200000008</v>
      </c>
      <c r="P44" s="130">
        <f>'Vic Oct 2017'!AM38</f>
        <v>0</v>
      </c>
      <c r="Q44" s="130">
        <f>'Vic Oct 2017'!AN38</f>
        <v>0</v>
      </c>
      <c r="R44" s="130">
        <f>'Vic Oct 2017'!AO38</f>
        <v>0</v>
      </c>
      <c r="S44" s="130">
        <f>'Vic Oct 2017'!AP38</f>
        <v>0</v>
      </c>
      <c r="T44" s="129">
        <f>O44</f>
        <v>6007.7619200000008</v>
      </c>
      <c r="U44" s="129">
        <f t="shared" si="18"/>
        <v>6007.7619200000008</v>
      </c>
      <c r="V44" s="129">
        <f t="shared" si="1"/>
        <v>6608.5381120000011</v>
      </c>
      <c r="W44" s="129">
        <f t="shared" si="1"/>
        <v>6608.5381120000011</v>
      </c>
      <c r="X44" s="131">
        <f>'Vic Oct 2017'!AW38</f>
        <v>36</v>
      </c>
      <c r="Y44" s="132" t="str">
        <f>'Vic Oct 2017'!AX38</f>
        <v>n</v>
      </c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2"/>
      <c r="BW44" s="122"/>
      <c r="BX44" s="122"/>
      <c r="BY44" s="122"/>
      <c r="BZ44" s="122"/>
      <c r="CA44" s="122"/>
      <c r="CB44" s="122"/>
      <c r="CC44" s="122"/>
      <c r="CD44" s="122"/>
      <c r="CE44" s="122"/>
      <c r="CF44" s="122"/>
      <c r="CG44" s="122"/>
      <c r="CH44" s="122"/>
      <c r="CI44" s="133"/>
      <c r="CJ44" s="133"/>
      <c r="CK44" s="133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133"/>
      <c r="DE44" s="133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3"/>
      <c r="DU44" s="133"/>
      <c r="DV44" s="133"/>
      <c r="DW44" s="133"/>
      <c r="DX44" s="133"/>
      <c r="DY44" s="133"/>
      <c r="DZ44" s="133"/>
      <c r="EA44" s="133"/>
      <c r="EB44" s="133"/>
      <c r="EC44" s="133"/>
      <c r="ED44" s="133"/>
      <c r="EE44" s="133"/>
      <c r="EF44" s="133"/>
      <c r="EG44" s="133"/>
      <c r="EH44" s="133"/>
      <c r="EI44" s="133"/>
      <c r="EJ44" s="133"/>
    </row>
    <row r="45" spans="1:140" s="134" customFormat="1" ht="17" customHeight="1">
      <c r="A45" s="543"/>
      <c r="B45" s="125" t="str">
        <f>'Vic Oct 2017'!F39</f>
        <v>Momentum Energy</v>
      </c>
      <c r="C45" s="125" t="str">
        <f>'Vic Oct 2017'!G39</f>
        <v>Market offer</v>
      </c>
      <c r="D45" s="126">
        <f>365*'Vic Oct 2017'!H39/100</f>
        <v>332.07700000000006</v>
      </c>
      <c r="E45" s="127">
        <f>IF($C$5*'Vic Oct 2017'!AK39/'Vic Oct 2017'!AI39&gt;='Vic Oct 2017'!J39,('Vic Oct 2017'!J39*'Vic Oct 2017'!O39/100)*'Vic Oct 2017'!AI39,($C$5*'Vic Oct 2017'!AK39/'Vic Oct 2017'!AI39*'Vic Oct 2017'!O39/100)*'Vic Oct 2017'!AI39)</f>
        <v>172.2</v>
      </c>
      <c r="F45" s="128">
        <f>IF($C$5*'Vic Oct 2017'!AK39/'Vic Oct 2017'!AI39&lt;'Vic Oct 2017'!J39,0,IF($C$5*'Vic Oct 2017'!AK39/'Vic Oct 2017'!AI39&lt;='Vic Oct 2017'!K39,($C$5*'Vic Oct 2017'!AK39/'Vic Oct 2017'!AI39-'Vic Oct 2017'!J39)*('Vic Oct 2017'!P39/100)*'Vic Oct 2017'!AI39,('Vic Oct 2017'!K39-'Vic Oct 2017'!J39)*('Vic Oct 2017'!P39/100)*'Vic Oct 2017'!AI39))</f>
        <v>167.16</v>
      </c>
      <c r="G45" s="126">
        <f>IF($C$5*'Vic Oct 2017'!AK39/'Vic Oct 2017'!AI39&lt;'Vic Oct 2017'!K39,0,IF($C$5*'Vic Oct 2017'!AK39/'Vic Oct 2017'!AI39&lt;='Vic Oct 2017'!L39,($C$5*'Vic Oct 2017'!AK39/'Vic Oct 2017'!AI39-'Vic Oct 2017'!K39)*('Vic Oct 2017'!Q39/100)*'Vic Oct 2017'!AI39,('Vic Oct 2017'!L39-'Vic Oct 2017'!K39)*('Vic Oct 2017'!Q39/100)*'Vic Oct 2017'!AI39))</f>
        <v>1847.3174999999999</v>
      </c>
      <c r="H45" s="127">
        <f>IF($C$5*'Vic Oct 2017'!AK39/'Vic Oct 2017'!AI39&lt;'Vic Oct 2017'!L39,0,IF($C$5*'Vic Oct 2017'!AK39/'Vic Oct 2017'!AI39&lt;='Vic Oct 2017'!M39,($C$5*'Vic Oct 2017'!AK39/'Vic Oct 2017'!AI39-'Vic Oct 2017'!L39)*('Vic Oct 2017'!R39/100)*'Vic Oct 2017'!AI39,('Vic Oct 2017'!M39-'Vic Oct 2017'!L39)*('Vic Oct 2017'!R39/100)*'Vic Oct 2017'!AI39))</f>
        <v>0</v>
      </c>
      <c r="I45" s="126">
        <f>IF(($C$5*'Vic Oct 2017'!AK39/'Vic Oct 2017'!AI39&gt;'Vic Oct 2017'!M39),($C$5*'Vic Oct 2017'!AK39/'Vic Oct 2017'!AI39-'Vic Oct 2017'!M39)*'Vic Oct 2017'!S39/100*'Vic Oct 2017'!AI39,0)</f>
        <v>0</v>
      </c>
      <c r="J45" s="126">
        <f>IF($C$5*'Vic Oct 2017'!AL39/'Vic Oct 2017'!AJ39&gt;='Vic Oct 2017'!J39,('Vic Oct 2017'!J39*'Vic Oct 2017'!U39/100)*'Vic Oct 2017'!AJ39,($C$5*'Vic Oct 2017'!AL39/'Vic Oct 2017'!AJ39*'Vic Oct 2017'!U39/100)*'Vic Oct 2017'!AJ39)</f>
        <v>290.88</v>
      </c>
      <c r="K45" s="126">
        <f>IF($C$5*'Vic Oct 2017'!AL39/'Vic Oct 2017'!AJ39&lt;'Vic Oct 2017'!J39,0,IF($C$5*'Vic Oct 2017'!AL39/'Vic Oct 2017'!AJ39&lt;='Vic Oct 2017'!K39,($C$5*'Vic Oct 2017'!AL39/'Vic Oct 2017'!AJ39-'Vic Oct 2017'!J39)*('Vic Oct 2017'!V39/100)*'Vic Oct 2017'!AJ39,('Vic Oct 2017'!K39-'Vic Oct 2017'!J39)*('Vic Oct 2017'!V39/100)*'Vic Oct 2017'!AJ39))</f>
        <v>286.8</v>
      </c>
      <c r="L45" s="126">
        <f>IF($C$5*'Vic Oct 2017'!AL39/'Vic Oct 2017'!AJ39&lt;'Vic Oct 2017'!K39,0,IF($C$5*'Vic Oct 2017'!AL39/'Vic Oct 2017'!AJ39&lt;='Vic Oct 2017'!L39,($C$5*'Vic Oct 2017'!AL39/'Vic Oct 2017'!AJ39-'Vic Oct 2017'!K39)*('Vic Oct 2017'!W39/100)*'Vic Oct 2017'!AJ39,('Vic Oct 2017'!L39-'Vic Oct 2017'!K39)*('Vic Oct 2017'!W39/100)*'Vic Oct 2017'!AJ39))</f>
        <v>3289.509</v>
      </c>
      <c r="M45" s="126">
        <f>IF($C$5*'Vic Oct 2017'!AL39/'Vic Oct 2017'!AJ39&lt;'Vic Oct 2017'!L39,0,IF($C$5*'Vic Oct 2017'!AL39/'Vic Oct 2017'!AJ39&lt;='Vic Oct 2017'!M39,($C$5*'Vic Oct 2017'!AL39/'Vic Oct 2017'!AJ39-'Vic Oct 2017'!L39)*('Vic Oct 2017'!X39/100)*'Vic Oct 2017'!AJ39,('Vic Oct 2017'!M39-'Vic Oct 2017'!L39)*('Vic Oct 2017'!X39/100)*'Vic Oct 2017'!AJ39))</f>
        <v>0</v>
      </c>
      <c r="N45" s="126">
        <f>IF(($C$5*'Vic Oct 2017'!AL39/'Vic Oct 2017'!AJ39&gt;'Vic Oct 2017'!M39),($C$5*'Vic Oct 2017'!AL39/'Vic Oct 2017'!AJ39-'Vic Oct 2017'!M39)*'Vic Oct 2017'!Y39/100*'Vic Oct 2017'!AJ39,0)</f>
        <v>0</v>
      </c>
      <c r="O45" s="129">
        <f t="shared" si="0"/>
        <v>6385.9435000000003</v>
      </c>
      <c r="P45" s="130">
        <f>'Vic Oct 2017'!AM39</f>
        <v>0</v>
      </c>
      <c r="Q45" s="130">
        <f>'Vic Oct 2017'!AN39</f>
        <v>0</v>
      </c>
      <c r="R45" s="130">
        <f>'Vic Oct 2017'!AO39</f>
        <v>0</v>
      </c>
      <c r="S45" s="130">
        <f>'Vic Oct 2017'!AP39</f>
        <v>0</v>
      </c>
      <c r="T45" s="129">
        <f>O45</f>
        <v>6385.9435000000003</v>
      </c>
      <c r="U45" s="129">
        <f t="shared" si="18"/>
        <v>6385.9435000000003</v>
      </c>
      <c r="V45" s="129">
        <f t="shared" si="1"/>
        <v>7024.5378500000006</v>
      </c>
      <c r="W45" s="129">
        <f t="shared" si="1"/>
        <v>7024.5378500000006</v>
      </c>
      <c r="X45" s="131">
        <f>'Vic Oct 2017'!AW39</f>
        <v>0</v>
      </c>
      <c r="Y45" s="132" t="str">
        <f>'Vic Oct 2017'!AX39</f>
        <v>n</v>
      </c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2"/>
      <c r="BT45" s="122"/>
      <c r="BU45" s="122"/>
      <c r="BV45" s="122"/>
      <c r="BW45" s="122"/>
      <c r="BX45" s="122"/>
      <c r="BY45" s="122"/>
      <c r="BZ45" s="122"/>
      <c r="CA45" s="122"/>
      <c r="CB45" s="122"/>
      <c r="CC45" s="122"/>
      <c r="CD45" s="122"/>
      <c r="CE45" s="122"/>
      <c r="CF45" s="122"/>
      <c r="CG45" s="122"/>
      <c r="CH45" s="122"/>
      <c r="CI45" s="133"/>
      <c r="CJ45" s="133"/>
      <c r="CK45" s="133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133"/>
      <c r="DE45" s="133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3"/>
      <c r="DU45" s="133"/>
      <c r="DV45" s="133"/>
      <c r="DW45" s="133"/>
      <c r="DX45" s="133"/>
      <c r="DY45" s="133"/>
      <c r="DZ45" s="133"/>
      <c r="EA45" s="133"/>
      <c r="EB45" s="133"/>
      <c r="EC45" s="133"/>
      <c r="ED45" s="133"/>
      <c r="EE45" s="133"/>
      <c r="EF45" s="133"/>
      <c r="EG45" s="133"/>
      <c r="EH45" s="133"/>
      <c r="EI45" s="133"/>
      <c r="EJ45" s="133"/>
    </row>
    <row r="46" spans="1:140" s="125" customFormat="1" ht="17" customHeight="1">
      <c r="A46" s="543"/>
      <c r="B46" s="125" t="str">
        <f>'Vic Oct 2017'!F40</f>
        <v>Origin Energy</v>
      </c>
      <c r="C46" s="125" t="str">
        <f>'Vic Oct 2017'!G40</f>
        <v>Business Saver</v>
      </c>
      <c r="D46" s="126">
        <f>365*'Vic Oct 2017'!H40/100</f>
        <v>346.20249999999999</v>
      </c>
      <c r="E46" s="127">
        <f>IF($C$5*'Vic Oct 2017'!AK40/'Vic Oct 2017'!AI40&gt;='Vic Oct 2017'!J40,('Vic Oct 2017'!J40*'Vic Oct 2017'!O40/100)*'Vic Oct 2017'!AI40,($C$5*'Vic Oct 2017'!AK40/'Vic Oct 2017'!AI40*'Vic Oct 2017'!O40/100)*'Vic Oct 2017'!AI40)</f>
        <v>2763.0570000000002</v>
      </c>
      <c r="F46" s="128">
        <f>IF($C$5*'Vic Oct 2017'!AK40/'Vic Oct 2017'!AI40&lt;'Vic Oct 2017'!J40,0,IF($C$5*'Vic Oct 2017'!AK40/'Vic Oct 2017'!AI40&lt;='Vic Oct 2017'!K40,($C$5*'Vic Oct 2017'!AK40/'Vic Oct 2017'!AI40-'Vic Oct 2017'!J40)*('Vic Oct 2017'!P40/100)*'Vic Oct 2017'!AI40,('Vic Oct 2017'!K40-'Vic Oct 2017'!J40)*('Vic Oct 2017'!P40/100)*'Vic Oct 2017'!AI40))</f>
        <v>0</v>
      </c>
      <c r="G46" s="126">
        <f>IF($C$5*'Vic Oct 2017'!AK40/'Vic Oct 2017'!AI40&lt;'Vic Oct 2017'!K40,0,IF($C$5*'Vic Oct 2017'!AK40/'Vic Oct 2017'!AI40&lt;='Vic Oct 2017'!L40,($C$5*'Vic Oct 2017'!AK40/'Vic Oct 2017'!AI40-'Vic Oct 2017'!K40)*('Vic Oct 2017'!Q40/100)*'Vic Oct 2017'!AI40,('Vic Oct 2017'!L40-'Vic Oct 2017'!K40)*('Vic Oct 2017'!Q40/100)*'Vic Oct 2017'!AI40))</f>
        <v>0</v>
      </c>
      <c r="H46" s="127">
        <f>IF($C$5*'Vic Oct 2017'!AK40/'Vic Oct 2017'!AI40&lt;'Vic Oct 2017'!L40,0,IF($C$5*'Vic Oct 2017'!AK40/'Vic Oct 2017'!AI40&lt;='Vic Oct 2017'!M40,($C$5*'Vic Oct 2017'!AK40/'Vic Oct 2017'!AI40-'Vic Oct 2017'!L40)*('Vic Oct 2017'!R40/100)*'Vic Oct 2017'!AI40,('Vic Oct 2017'!M40-'Vic Oct 2017'!L40)*('Vic Oct 2017'!R40/100)*'Vic Oct 2017'!AI40))</f>
        <v>0</v>
      </c>
      <c r="I46" s="126">
        <f>IF(($C$5*'Vic Oct 2017'!AK40/'Vic Oct 2017'!AI40&gt;'Vic Oct 2017'!M40),($C$5*'Vic Oct 2017'!AK40/'Vic Oct 2017'!AI40-'Vic Oct 2017'!M40)*'Vic Oct 2017'!S40/100*'Vic Oct 2017'!AI40,0)</f>
        <v>0</v>
      </c>
      <c r="J46" s="126">
        <f>IF($C$5*'Vic Oct 2017'!AL40/'Vic Oct 2017'!AJ40&gt;='Vic Oct 2017'!J40,('Vic Oct 2017'!J40*'Vic Oct 2017'!U40/100)*'Vic Oct 2017'!AJ40,($C$5*'Vic Oct 2017'!AL40/'Vic Oct 2017'!AJ40*'Vic Oct 2017'!U40/100)*'Vic Oct 2017'!AJ40)</f>
        <v>4946.1720000000005</v>
      </c>
      <c r="K46" s="126">
        <f>IF($C$5*'Vic Oct 2017'!AL40/'Vic Oct 2017'!AJ40&lt;'Vic Oct 2017'!J40,0,IF($C$5*'Vic Oct 2017'!AL40/'Vic Oct 2017'!AJ40&lt;='Vic Oct 2017'!K40,($C$5*'Vic Oct 2017'!AL40/'Vic Oct 2017'!AJ40-'Vic Oct 2017'!J40)*('Vic Oct 2017'!V40/100)*'Vic Oct 2017'!AJ40,('Vic Oct 2017'!K40-'Vic Oct 2017'!J40)*('Vic Oct 2017'!V40/100)*'Vic Oct 2017'!AJ40))</f>
        <v>0</v>
      </c>
      <c r="L46" s="126">
        <f>IF($C$5*'Vic Oct 2017'!AL40/'Vic Oct 2017'!AJ40&lt;'Vic Oct 2017'!K40,0,IF($C$5*'Vic Oct 2017'!AL40/'Vic Oct 2017'!AJ40&lt;='Vic Oct 2017'!L40,($C$5*'Vic Oct 2017'!AL40/'Vic Oct 2017'!AJ40-'Vic Oct 2017'!K40)*('Vic Oct 2017'!W40/100)*'Vic Oct 2017'!AJ40,('Vic Oct 2017'!L40-'Vic Oct 2017'!K40)*('Vic Oct 2017'!W40/100)*'Vic Oct 2017'!AJ40))</f>
        <v>0</v>
      </c>
      <c r="M46" s="126">
        <f>IF($C$5*'Vic Oct 2017'!AL40/'Vic Oct 2017'!AJ40&lt;'Vic Oct 2017'!L40,0,IF($C$5*'Vic Oct 2017'!AL40/'Vic Oct 2017'!AJ40&lt;='Vic Oct 2017'!M40,($C$5*'Vic Oct 2017'!AL40/'Vic Oct 2017'!AJ40-'Vic Oct 2017'!L40)*('Vic Oct 2017'!X40/100)*'Vic Oct 2017'!AJ40,('Vic Oct 2017'!M40-'Vic Oct 2017'!L40)*('Vic Oct 2017'!X40/100)*'Vic Oct 2017'!AJ40))</f>
        <v>0</v>
      </c>
      <c r="N46" s="126">
        <f>IF(($C$5*'Vic Oct 2017'!AL40/'Vic Oct 2017'!AJ40&gt;'Vic Oct 2017'!M40),($C$5*'Vic Oct 2017'!AL40/'Vic Oct 2017'!AJ40-'Vic Oct 2017'!M40)*'Vic Oct 2017'!Y40/100*'Vic Oct 2017'!AJ40,0)</f>
        <v>0</v>
      </c>
      <c r="O46" s="129">
        <f t="shared" si="0"/>
        <v>8055.4315000000006</v>
      </c>
      <c r="P46" s="130">
        <f>'Vic Oct 2017'!AM40</f>
        <v>0</v>
      </c>
      <c r="Q46" s="130">
        <f>'Vic Oct 2017'!AN40</f>
        <v>15</v>
      </c>
      <c r="R46" s="130">
        <f>'Vic Oct 2017'!AO40</f>
        <v>0</v>
      </c>
      <c r="S46" s="130">
        <f>'Vic Oct 2017'!AP40</f>
        <v>0</v>
      </c>
      <c r="T46" s="129">
        <f>(O46-(O46-D46)*Q46/100)</f>
        <v>6899.0471500000003</v>
      </c>
      <c r="U46" s="129">
        <f t="shared" si="18"/>
        <v>6899.0471500000003</v>
      </c>
      <c r="V46" s="129">
        <f t="shared" si="1"/>
        <v>7588.9518650000009</v>
      </c>
      <c r="W46" s="129">
        <f t="shared" si="1"/>
        <v>7588.9518650000009</v>
      </c>
      <c r="X46" s="131">
        <f>'Vic Oct 2017'!AW40</f>
        <v>12</v>
      </c>
      <c r="Y46" s="132" t="str">
        <f>'Vic Oct 2017'!AX40</f>
        <v>y</v>
      </c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  <c r="BS46" s="122"/>
      <c r="BT46" s="122"/>
      <c r="BU46" s="122"/>
      <c r="BV46" s="122"/>
      <c r="BW46" s="122"/>
      <c r="BX46" s="122"/>
      <c r="BY46" s="122"/>
      <c r="BZ46" s="122"/>
      <c r="CA46" s="122"/>
      <c r="CB46" s="122"/>
      <c r="CC46" s="122"/>
      <c r="CD46" s="122"/>
      <c r="CE46" s="122"/>
      <c r="CF46" s="122"/>
      <c r="CG46" s="122"/>
      <c r="CH46" s="12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</row>
    <row r="47" spans="1:140" s="125" customFormat="1" ht="17" customHeight="1" thickBot="1">
      <c r="A47" s="544"/>
      <c r="B47" s="142" t="str">
        <f>'Vic Oct 2017'!F41</f>
        <v>Simply Energy</v>
      </c>
      <c r="C47" s="142" t="str">
        <f>'Vic Oct 2017'!G41</f>
        <v>Business Save</v>
      </c>
      <c r="D47" s="145">
        <f>365*'Vic Oct 2017'!H41/100</f>
        <v>353.86750000000001</v>
      </c>
      <c r="E47" s="153">
        <f>IF($C$5*'Vic Oct 2017'!AK41/'Vic Oct 2017'!AI41&gt;='Vic Oct 2017'!J41,('Vic Oct 2017'!J41*'Vic Oct 2017'!O41/100)*'Vic Oct 2017'!AI41,($C$5*'Vic Oct 2017'!AK41/'Vic Oct 2017'!AI41*'Vic Oct 2017'!O41/100)*'Vic Oct 2017'!AI41)</f>
        <v>204.3888</v>
      </c>
      <c r="F47" s="143">
        <f>IF($C$5*'Vic Oct 2017'!AK41/'Vic Oct 2017'!AI41&lt;'Vic Oct 2017'!J41,0,IF($C$5*'Vic Oct 2017'!AK41/'Vic Oct 2017'!AI41&lt;='Vic Oct 2017'!K41,($C$5*'Vic Oct 2017'!AK41/'Vic Oct 2017'!AI41-'Vic Oct 2017'!J41)*('Vic Oct 2017'!P41/100)*'Vic Oct 2017'!AI41,('Vic Oct 2017'!K41-'Vic Oct 2017'!J41)*('Vic Oct 2017'!P41/100)*'Vic Oct 2017'!AI41))</f>
        <v>200.739</v>
      </c>
      <c r="G47" s="145">
        <f>IF($C$5*'Vic Oct 2017'!AK41/'Vic Oct 2017'!AI41&lt;'Vic Oct 2017'!K41,0,IF($C$5*'Vic Oct 2017'!AK41/'Vic Oct 2017'!AI41&lt;='Vic Oct 2017'!L41,($C$5*'Vic Oct 2017'!AK41/'Vic Oct 2017'!AI41-'Vic Oct 2017'!K41)*('Vic Oct 2017'!Q41/100)*'Vic Oct 2017'!AI41,('Vic Oct 2017'!L41-'Vic Oct 2017'!K41)*('Vic Oct 2017'!Q41/100)*'Vic Oct 2017'!AI41))</f>
        <v>2334.0151999999998</v>
      </c>
      <c r="H47" s="153">
        <f>IF($C$5*'Vic Oct 2017'!AK41/'Vic Oct 2017'!AI41&lt;'Vic Oct 2017'!L41,0,IF($C$5*'Vic Oct 2017'!AK41/'Vic Oct 2017'!AI41&lt;='Vic Oct 2017'!M41,($C$5*'Vic Oct 2017'!AK41/'Vic Oct 2017'!AI41-'Vic Oct 2017'!L41)*('Vic Oct 2017'!R41/100)*'Vic Oct 2017'!AI41,('Vic Oct 2017'!M41-'Vic Oct 2017'!L41)*('Vic Oct 2017'!R41/100)*'Vic Oct 2017'!AI41))</f>
        <v>0</v>
      </c>
      <c r="I47" s="145">
        <f>IF(($C$5*'Vic Oct 2017'!AK41/'Vic Oct 2017'!AI41&gt;'Vic Oct 2017'!M41),($C$5*'Vic Oct 2017'!AK41/'Vic Oct 2017'!AI41-'Vic Oct 2017'!M41)*'Vic Oct 2017'!S41/100*'Vic Oct 2017'!AI41,0)</f>
        <v>0</v>
      </c>
      <c r="J47" s="145">
        <f>IF($C$5*'Vic Oct 2017'!AL41/'Vic Oct 2017'!AJ41&gt;='Vic Oct 2017'!J41,('Vic Oct 2017'!J41*'Vic Oct 2017'!U41/100)*'Vic Oct 2017'!AJ41,($C$5*'Vic Oct 2017'!AL41/'Vic Oct 2017'!AJ41*'Vic Oct 2017'!U41/100)*'Vic Oct 2017'!AJ41)</f>
        <v>403.91119999999995</v>
      </c>
      <c r="K47" s="145">
        <f>IF($C$5*'Vic Oct 2017'!AL41/'Vic Oct 2017'!AJ41&lt;'Vic Oct 2017'!J41,0,IF($C$5*'Vic Oct 2017'!AL41/'Vic Oct 2017'!AJ41&lt;='Vic Oct 2017'!K41,($C$5*'Vic Oct 2017'!AL41/'Vic Oct 2017'!AJ41-'Vic Oct 2017'!J41)*('Vic Oct 2017'!V41/100)*'Vic Oct 2017'!AJ41,('Vic Oct 2017'!K41-'Vic Oct 2017'!J41)*('Vic Oct 2017'!V41/100)*'Vic Oct 2017'!AJ41))</f>
        <v>386.87880000000001</v>
      </c>
      <c r="L47" s="145">
        <f>IF($C$5*'Vic Oct 2017'!AL41/'Vic Oct 2017'!AJ41&lt;'Vic Oct 2017'!K41,0,IF($C$5*'Vic Oct 2017'!AL41/'Vic Oct 2017'!AJ41&lt;='Vic Oct 2017'!L41,($C$5*'Vic Oct 2017'!AL41/'Vic Oct 2017'!AJ41-'Vic Oct 2017'!K41)*('Vic Oct 2017'!W41/100)*'Vic Oct 2017'!AJ41,('Vic Oct 2017'!L41-'Vic Oct 2017'!K41)*('Vic Oct 2017'!W41/100)*'Vic Oct 2017'!AJ41))</f>
        <v>4468.7852000000003</v>
      </c>
      <c r="M47" s="145">
        <f>IF($C$5*'Vic Oct 2017'!AL41/'Vic Oct 2017'!AJ41&lt;'Vic Oct 2017'!L41,0,IF($C$5*'Vic Oct 2017'!AL41/'Vic Oct 2017'!AJ41&lt;='Vic Oct 2017'!M41,($C$5*'Vic Oct 2017'!AL41/'Vic Oct 2017'!AJ41-'Vic Oct 2017'!L41)*('Vic Oct 2017'!X41/100)*'Vic Oct 2017'!AJ41,('Vic Oct 2017'!M41-'Vic Oct 2017'!L41)*('Vic Oct 2017'!X41/100)*'Vic Oct 2017'!AJ41))</f>
        <v>0</v>
      </c>
      <c r="N47" s="145">
        <f>IF(($C$5*'Vic Oct 2017'!AL41/'Vic Oct 2017'!AJ41&gt;'Vic Oct 2017'!M41),($C$5*'Vic Oct 2017'!AL41/'Vic Oct 2017'!AJ41-'Vic Oct 2017'!M41)*'Vic Oct 2017'!Y41/100*'Vic Oct 2017'!AJ41,0)</f>
        <v>0</v>
      </c>
      <c r="O47" s="154">
        <f t="shared" ref="O47" si="19">SUM(D47:N47)</f>
        <v>8352.5856999999996</v>
      </c>
      <c r="P47" s="155">
        <f>'Vic Oct 2017'!AM41</f>
        <v>0</v>
      </c>
      <c r="Q47" s="155">
        <f>'Vic Oct 2017'!AN41</f>
        <v>30</v>
      </c>
      <c r="R47" s="155">
        <f>'Vic Oct 2017'!AO41</f>
        <v>0</v>
      </c>
      <c r="S47" s="155">
        <f>'Vic Oct 2017'!AP41</f>
        <v>0</v>
      </c>
      <c r="T47" s="154">
        <f>(O47-(O47-D47)*Q47/100)</f>
        <v>5952.9702400000006</v>
      </c>
      <c r="U47" s="154">
        <f t="shared" si="18"/>
        <v>5952.9702400000006</v>
      </c>
      <c r="V47" s="154">
        <f t="shared" ref="V47" si="20">T47*1.1</f>
        <v>6548.267264000001</v>
      </c>
      <c r="W47" s="154">
        <f t="shared" ref="W47" si="21">U47*1.1</f>
        <v>6548.267264000001</v>
      </c>
      <c r="X47" s="156">
        <f>'Vic Oct 2017'!AW41</f>
        <v>0</v>
      </c>
      <c r="Y47" s="157" t="str">
        <f>'Vic Oct 2017'!AX41</f>
        <v>n</v>
      </c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158"/>
      <c r="CE47" s="158"/>
      <c r="CF47" s="158"/>
      <c r="CG47" s="158"/>
      <c r="CH47" s="158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</row>
    <row r="48" spans="1:140" s="134" customFormat="1" ht="17" customHeight="1" thickTop="1">
      <c r="A48" s="542" t="str">
        <f>'Vic Oct 2017'!D42</f>
        <v>Envestra Central 1</v>
      </c>
      <c r="B48" s="125" t="str">
        <f>'Vic Oct 2017'!F42</f>
        <v>AGL</v>
      </c>
      <c r="C48" s="125" t="str">
        <f>'Vic Oct 2017'!G42</f>
        <v>Business Savers</v>
      </c>
      <c r="D48" s="126">
        <f>365*'Vic Oct 2017'!H42/100</f>
        <v>338.93900000000002</v>
      </c>
      <c r="E48" s="127">
        <f>IF($C$5*'Vic Oct 2017'!AK42/'Vic Oct 2017'!AI42&gt;='Vic Oct 2017'!J42,('Vic Oct 2017'!J42*'Vic Oct 2017'!O42/100)*'Vic Oct 2017'!AI42,($C$5*'Vic Oct 2017'!AK42/'Vic Oct 2017'!AI42*'Vic Oct 2017'!O42/100)*'Vic Oct 2017'!AI42)</f>
        <v>199.53000000000003</v>
      </c>
      <c r="F48" s="128">
        <f>IF($C$5*'Vic Oct 2017'!AK42/'Vic Oct 2017'!AI42&lt;'Vic Oct 2017'!J42,0,IF($C$5*'Vic Oct 2017'!AK42/'Vic Oct 2017'!AI42&lt;='Vic Oct 2017'!K42,($C$5*'Vic Oct 2017'!AK42/'Vic Oct 2017'!AI42-'Vic Oct 2017'!J42)*('Vic Oct 2017'!P42/100)*'Vic Oct 2017'!AI42,('Vic Oct 2017'!K42-'Vic Oct 2017'!J42)*('Vic Oct 2017'!P42/100)*'Vic Oct 2017'!AI42))</f>
        <v>1564.1999999999998</v>
      </c>
      <c r="G48" s="126">
        <f>IF($C$5*'Vic Oct 2017'!AK42/'Vic Oct 2017'!AI42&lt;'Vic Oct 2017'!K42,0,IF($C$5*'Vic Oct 2017'!AK42/'Vic Oct 2017'!AI42&lt;='Vic Oct 2017'!L42,($C$5*'Vic Oct 2017'!AK42/'Vic Oct 2017'!AI42-'Vic Oct 2017'!K42)*('Vic Oct 2017'!Q42/100)*'Vic Oct 2017'!AI42,('Vic Oct 2017'!L42-'Vic Oct 2017'!K42)*('Vic Oct 2017'!Q42/100)*'Vic Oct 2017'!AI42))</f>
        <v>2354.2199999999998</v>
      </c>
      <c r="H48" s="127">
        <f>IF($C$5*'Vic Oct 2017'!AK42/'Vic Oct 2017'!AI42&lt;'Vic Oct 2017'!L42,0,IF($C$5*'Vic Oct 2017'!AK42/'Vic Oct 2017'!AI42&lt;='Vic Oct 2017'!M42,($C$5*'Vic Oct 2017'!AK42/'Vic Oct 2017'!AI42-'Vic Oct 2017'!L42)*('Vic Oct 2017'!R42/100)*'Vic Oct 2017'!AI42,('Vic Oct 2017'!M42-'Vic Oct 2017'!L42)*('Vic Oct 2017'!R42/100)*'Vic Oct 2017'!AI42))</f>
        <v>0</v>
      </c>
      <c r="I48" s="126">
        <f>IF(($C$5*'Vic Oct 2017'!AK42/'Vic Oct 2017'!AI42&gt;'Vic Oct 2017'!M42),($C$5*'Vic Oct 2017'!AK42/'Vic Oct 2017'!AI42-'Vic Oct 2017'!M42)*'Vic Oct 2017'!S42/100*'Vic Oct 2017'!AI42,0)</f>
        <v>45.593999999999795</v>
      </c>
      <c r="J48" s="126">
        <f>IF($C$5*'Vic Oct 2017'!AL42/'Vic Oct 2017'!AJ42&gt;='Vic Oct 2017'!J42,('Vic Oct 2017'!J42*'Vic Oct 2017'!U42/100)*'Vic Oct 2017'!AJ42,($C$5*'Vic Oct 2017'!AL42/'Vic Oct 2017'!AJ42*'Vic Oct 2017'!U42/100)*'Vic Oct 2017'!AJ42)</f>
        <v>199.53000000000003</v>
      </c>
      <c r="K48" s="126">
        <f>IF($C$5*'Vic Oct 2017'!AL42/'Vic Oct 2017'!AJ42&lt;'Vic Oct 2017'!J42,0,IF($C$5*'Vic Oct 2017'!AL42/'Vic Oct 2017'!AJ42&lt;='Vic Oct 2017'!K42,($C$5*'Vic Oct 2017'!AL42/'Vic Oct 2017'!AJ42-'Vic Oct 2017'!J42)*('Vic Oct 2017'!V42/100)*'Vic Oct 2017'!AJ42,('Vic Oct 2017'!K42-'Vic Oct 2017'!J42)*('Vic Oct 2017'!V42/100)*'Vic Oct 2017'!AJ42))</f>
        <v>1564.1999999999998</v>
      </c>
      <c r="L48" s="126">
        <f>IF($C$5*'Vic Oct 2017'!AL42/'Vic Oct 2017'!AJ42&lt;'Vic Oct 2017'!K42,0,IF($C$5*'Vic Oct 2017'!AL42/'Vic Oct 2017'!AJ42&lt;='Vic Oct 2017'!L42,($C$5*'Vic Oct 2017'!AL42/'Vic Oct 2017'!AJ42-'Vic Oct 2017'!K42)*('Vic Oct 2017'!W42/100)*'Vic Oct 2017'!AJ42,('Vic Oct 2017'!L42-'Vic Oct 2017'!K42)*('Vic Oct 2017'!W42/100)*'Vic Oct 2017'!AJ42))</f>
        <v>2354.2199999999998</v>
      </c>
      <c r="M48" s="126">
        <f>IF($C$5*'Vic Oct 2017'!AL42/'Vic Oct 2017'!AJ42&lt;'Vic Oct 2017'!L42,0,IF($C$5*'Vic Oct 2017'!AL42/'Vic Oct 2017'!AJ42&lt;='Vic Oct 2017'!M42,($C$5*'Vic Oct 2017'!AL42/'Vic Oct 2017'!AJ42-'Vic Oct 2017'!L42)*('Vic Oct 2017'!X42/100)*'Vic Oct 2017'!AJ42,('Vic Oct 2017'!M42-'Vic Oct 2017'!L42)*('Vic Oct 2017'!X42/100)*'Vic Oct 2017'!AJ42))</f>
        <v>0</v>
      </c>
      <c r="N48" s="126">
        <f>IF(($C$5*'Vic Oct 2017'!AL42/'Vic Oct 2017'!AJ42&gt;'Vic Oct 2017'!M42),($C$5*'Vic Oct 2017'!AL42/'Vic Oct 2017'!AJ42-'Vic Oct 2017'!M42)*'Vic Oct 2017'!Y42/100*'Vic Oct 2017'!AJ42,0)</f>
        <v>45.593999999999795</v>
      </c>
      <c r="O48" s="129">
        <f t="shared" si="0"/>
        <v>8666.0269999999982</v>
      </c>
      <c r="P48" s="130">
        <f>'Vic Oct 2017'!AM42</f>
        <v>0</v>
      </c>
      <c r="Q48" s="130">
        <f>'Vic Oct 2017'!AN42</f>
        <v>20</v>
      </c>
      <c r="R48" s="130">
        <f>'Vic Oct 2017'!AO42</f>
        <v>0</v>
      </c>
      <c r="S48" s="130">
        <f>'Vic Oct 2017'!AP42</f>
        <v>0</v>
      </c>
      <c r="T48" s="129">
        <f>(O48-(O48-D48)*Q48/100)</f>
        <v>7000.6093999999985</v>
      </c>
      <c r="U48" s="129">
        <f t="shared" si="18"/>
        <v>7000.6093999999985</v>
      </c>
      <c r="V48" s="129">
        <f t="shared" si="1"/>
        <v>7700.6703399999988</v>
      </c>
      <c r="W48" s="129">
        <f t="shared" si="1"/>
        <v>7700.6703399999988</v>
      </c>
      <c r="X48" s="131">
        <f>'Vic Oct 2017'!AW42</f>
        <v>0</v>
      </c>
      <c r="Y48" s="132" t="str">
        <f>'Vic Oct 2017'!AX42</f>
        <v>n</v>
      </c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2"/>
      <c r="BZ48" s="122"/>
      <c r="CA48" s="122"/>
      <c r="CB48" s="122"/>
      <c r="CC48" s="122"/>
      <c r="CD48" s="122"/>
      <c r="CE48" s="122"/>
      <c r="CF48" s="122"/>
      <c r="CG48" s="122"/>
      <c r="CH48" s="122"/>
      <c r="CI48" s="133"/>
      <c r="CJ48" s="133"/>
      <c r="CK48" s="133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133"/>
      <c r="DE48" s="133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3"/>
      <c r="DU48" s="133"/>
      <c r="DV48" s="133"/>
      <c r="DW48" s="133"/>
      <c r="DX48" s="133"/>
      <c r="DY48" s="133"/>
      <c r="DZ48" s="133"/>
      <c r="EA48" s="133"/>
      <c r="EB48" s="133"/>
      <c r="EC48" s="133"/>
      <c r="ED48" s="133"/>
      <c r="EE48" s="133"/>
      <c r="EF48" s="133"/>
      <c r="EG48" s="133"/>
      <c r="EH48" s="133"/>
      <c r="EI48" s="133"/>
      <c r="EJ48" s="133"/>
    </row>
    <row r="49" spans="1:140" s="134" customFormat="1" ht="17" customHeight="1">
      <c r="A49" s="543"/>
      <c r="B49" s="125" t="str">
        <f>'Vic Oct 2017'!F43</f>
        <v>Click Energy</v>
      </c>
      <c r="C49" s="125" t="str">
        <f>'Vic Oct 2017'!G43</f>
        <v>Business Prime Gas</v>
      </c>
      <c r="D49" s="126">
        <f>365*'Vic Oct 2017'!H43/100</f>
        <v>313.17</v>
      </c>
      <c r="E49" s="127">
        <f>IF($C$5*'Vic Oct 2017'!AK43/'Vic Oct 2017'!AI43&gt;='Vic Oct 2017'!J43,('Vic Oct 2017'!J43*'Vic Oct 2017'!O43/100)*'Vic Oct 2017'!AI43,($C$5*'Vic Oct 2017'!AK43/'Vic Oct 2017'!AI43*'Vic Oct 2017'!O43/100)*'Vic Oct 2017'!AI43)</f>
        <v>261.89999999999998</v>
      </c>
      <c r="F49" s="128">
        <f>IF($C$5*'Vic Oct 2017'!AK43/'Vic Oct 2017'!AI43&lt;'Vic Oct 2017'!J43,0,IF($C$5*'Vic Oct 2017'!AK43/'Vic Oct 2017'!AI43&lt;='Vic Oct 2017'!K43,($C$5*'Vic Oct 2017'!AK43/'Vic Oct 2017'!AI43-'Vic Oct 2017'!J43)*('Vic Oct 2017'!P43/100)*'Vic Oct 2017'!AI43,('Vic Oct 2017'!K43-'Vic Oct 2017'!J43)*('Vic Oct 2017'!P43/100)*'Vic Oct 2017'!AI43))</f>
        <v>2034</v>
      </c>
      <c r="G49" s="126">
        <f>IF($C$5*'Vic Oct 2017'!AK43/'Vic Oct 2017'!AI43&lt;'Vic Oct 2017'!K43,0,IF($C$5*'Vic Oct 2017'!AK43/'Vic Oct 2017'!AI43&lt;='Vic Oct 2017'!L43,($C$5*'Vic Oct 2017'!AK43/'Vic Oct 2017'!AI43-'Vic Oct 2017'!K43)*('Vic Oct 2017'!Q43/100)*'Vic Oct 2017'!AI43,('Vic Oct 2017'!L43-'Vic Oct 2017'!K43)*('Vic Oct 2017'!Q43/100)*'Vic Oct 2017'!AI43))</f>
        <v>3188.16</v>
      </c>
      <c r="H49" s="127">
        <f>IF($C$5*'Vic Oct 2017'!AK43/'Vic Oct 2017'!AI43&lt;'Vic Oct 2017'!L43,0,IF($C$5*'Vic Oct 2017'!AK43/'Vic Oct 2017'!AI43&lt;='Vic Oct 2017'!M43,($C$5*'Vic Oct 2017'!AK43/'Vic Oct 2017'!AI43-'Vic Oct 2017'!L43)*('Vic Oct 2017'!R43/100)*'Vic Oct 2017'!AI43,('Vic Oct 2017'!M43-'Vic Oct 2017'!L43)*('Vic Oct 2017'!R43/100)*'Vic Oct 2017'!AI43))</f>
        <v>0</v>
      </c>
      <c r="I49" s="126">
        <f>IF(($C$5*'Vic Oct 2017'!AK43/'Vic Oct 2017'!AI43&gt;'Vic Oct 2017'!M43),($C$5*'Vic Oct 2017'!AK43/'Vic Oct 2017'!AI43-'Vic Oct 2017'!M43)*'Vic Oct 2017'!S43/100*'Vic Oct 2017'!AI43,0)</f>
        <v>64.939999999999728</v>
      </c>
      <c r="J49" s="126">
        <f>IF($C$5*'Vic Oct 2017'!AL43/'Vic Oct 2017'!AJ43&gt;='Vic Oct 2017'!J43,('Vic Oct 2017'!J43*'Vic Oct 2017'!U43/100)*'Vic Oct 2017'!AJ43,($C$5*'Vic Oct 2017'!AL43/'Vic Oct 2017'!AJ43*'Vic Oct 2017'!U43/100)*'Vic Oct 2017'!AJ43)</f>
        <v>261.89999999999998</v>
      </c>
      <c r="K49" s="126">
        <f>IF($C$5*'Vic Oct 2017'!AL43/'Vic Oct 2017'!AJ43&lt;'Vic Oct 2017'!J43,0,IF($C$5*'Vic Oct 2017'!AL43/'Vic Oct 2017'!AJ43&lt;='Vic Oct 2017'!K43,($C$5*'Vic Oct 2017'!AL43/'Vic Oct 2017'!AJ43-'Vic Oct 2017'!J43)*('Vic Oct 2017'!V43/100)*'Vic Oct 2017'!AJ43,('Vic Oct 2017'!K43-'Vic Oct 2017'!J43)*('Vic Oct 2017'!V43/100)*'Vic Oct 2017'!AJ43))</f>
        <v>2034</v>
      </c>
      <c r="L49" s="126">
        <f>IF($C$5*'Vic Oct 2017'!AL43/'Vic Oct 2017'!AJ43&lt;'Vic Oct 2017'!K43,0,IF($C$5*'Vic Oct 2017'!AL43/'Vic Oct 2017'!AJ43&lt;='Vic Oct 2017'!L43,($C$5*'Vic Oct 2017'!AL43/'Vic Oct 2017'!AJ43-'Vic Oct 2017'!K43)*('Vic Oct 2017'!W43/100)*'Vic Oct 2017'!AJ43,('Vic Oct 2017'!L43-'Vic Oct 2017'!K43)*('Vic Oct 2017'!W43/100)*'Vic Oct 2017'!AJ43))</f>
        <v>3188.16</v>
      </c>
      <c r="M49" s="126">
        <f>IF($C$5*'Vic Oct 2017'!AL43/'Vic Oct 2017'!AJ43&lt;'Vic Oct 2017'!L43,0,IF($C$5*'Vic Oct 2017'!AL43/'Vic Oct 2017'!AJ43&lt;='Vic Oct 2017'!M43,($C$5*'Vic Oct 2017'!AL43/'Vic Oct 2017'!AJ43-'Vic Oct 2017'!L43)*('Vic Oct 2017'!X43/100)*'Vic Oct 2017'!AJ43,('Vic Oct 2017'!M43-'Vic Oct 2017'!L43)*('Vic Oct 2017'!X43/100)*'Vic Oct 2017'!AJ43))</f>
        <v>0</v>
      </c>
      <c r="N49" s="126">
        <f>IF(($C$5*'Vic Oct 2017'!AL43/'Vic Oct 2017'!AJ43&gt;'Vic Oct 2017'!M43),($C$5*'Vic Oct 2017'!AL43/'Vic Oct 2017'!AJ43-'Vic Oct 2017'!M43)*'Vic Oct 2017'!Y43/100*'Vic Oct 2017'!AJ43,0)</f>
        <v>64.939999999999728</v>
      </c>
      <c r="O49" s="129">
        <f t="shared" si="0"/>
        <v>11411.17</v>
      </c>
      <c r="P49" s="130">
        <f>'Vic Oct 2017'!AM43</f>
        <v>0</v>
      </c>
      <c r="Q49" s="130">
        <f>'Vic Oct 2017'!AN43</f>
        <v>0</v>
      </c>
      <c r="R49" s="130">
        <f>'Vic Oct 2017'!AO43</f>
        <v>10</v>
      </c>
      <c r="S49" s="130">
        <f>'Vic Oct 2017'!AP43</f>
        <v>0</v>
      </c>
      <c r="T49" s="129">
        <f>O49</f>
        <v>11411.17</v>
      </c>
      <c r="U49" s="129">
        <f>T49-(T49*R49/100)</f>
        <v>10270.053</v>
      </c>
      <c r="V49" s="129">
        <f t="shared" si="1"/>
        <v>12552.287</v>
      </c>
      <c r="W49" s="129">
        <f t="shared" si="1"/>
        <v>11297.058300000001</v>
      </c>
      <c r="X49" s="131">
        <f>'Vic Oct 2017'!AW43</f>
        <v>0</v>
      </c>
      <c r="Y49" s="132" t="str">
        <f>'Vic Oct 2017'!AX43</f>
        <v>n</v>
      </c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2"/>
      <c r="BT49" s="122"/>
      <c r="BU49" s="122"/>
      <c r="BV49" s="122"/>
      <c r="BW49" s="122"/>
      <c r="BX49" s="122"/>
      <c r="BY49" s="122"/>
      <c r="BZ49" s="122"/>
      <c r="CA49" s="122"/>
      <c r="CB49" s="122"/>
      <c r="CC49" s="122"/>
      <c r="CD49" s="122"/>
      <c r="CE49" s="122"/>
      <c r="CF49" s="122"/>
      <c r="CG49" s="122"/>
      <c r="CH49" s="122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133"/>
      <c r="DE49" s="133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3"/>
      <c r="DU49" s="133"/>
      <c r="DV49" s="133"/>
      <c r="DW49" s="133"/>
      <c r="DX49" s="133"/>
      <c r="DY49" s="133"/>
      <c r="DZ49" s="133"/>
      <c r="EA49" s="133"/>
      <c r="EB49" s="133"/>
      <c r="EC49" s="133"/>
      <c r="ED49" s="133"/>
      <c r="EE49" s="133"/>
      <c r="EF49" s="133"/>
      <c r="EG49" s="133"/>
      <c r="EH49" s="133"/>
      <c r="EI49" s="133"/>
      <c r="EJ49" s="133"/>
    </row>
    <row r="50" spans="1:140" s="134" customFormat="1" ht="17" customHeight="1">
      <c r="A50" s="543"/>
      <c r="B50" s="125" t="str">
        <f>'Vic Oct 2017'!F44</f>
        <v>Covau</v>
      </c>
      <c r="C50" s="125" t="str">
        <f>'Vic Oct 2017'!G44</f>
        <v>Market offer</v>
      </c>
      <c r="D50" s="126">
        <f>365*'Vic Oct 2017'!H44/100</f>
        <v>305.14</v>
      </c>
      <c r="E50" s="127">
        <f>IF($C$5*'Vic Oct 2017'!AK44/'Vic Oct 2017'!AI44&gt;='Vic Oct 2017'!J44,('Vic Oct 2017'!J44*'Vic Oct 2017'!O44/100)*'Vic Oct 2017'!AI44,($C$5*'Vic Oct 2017'!AK44/'Vic Oct 2017'!AI44*'Vic Oct 2017'!O44/100)*'Vic Oct 2017'!AI44)</f>
        <v>262.79999999999995</v>
      </c>
      <c r="F50" s="128">
        <f>IF($C$5*'Vic Oct 2017'!AK44/'Vic Oct 2017'!AI44&lt;'Vic Oct 2017'!J44,0,IF($C$5*'Vic Oct 2017'!AK44/'Vic Oct 2017'!AI44&lt;='Vic Oct 2017'!K44,($C$5*'Vic Oct 2017'!AK44/'Vic Oct 2017'!AI44-'Vic Oct 2017'!J44)*('Vic Oct 2017'!P44/100)*'Vic Oct 2017'!AI44,('Vic Oct 2017'!K44-'Vic Oct 2017'!J44)*('Vic Oct 2017'!P44/100)*'Vic Oct 2017'!AI44))</f>
        <v>2088</v>
      </c>
      <c r="G50" s="126">
        <f>IF($C$5*'Vic Oct 2017'!AK44/'Vic Oct 2017'!AI44&lt;'Vic Oct 2017'!K44,0,IF($C$5*'Vic Oct 2017'!AK44/'Vic Oct 2017'!AI44&lt;='Vic Oct 2017'!L44,($C$5*'Vic Oct 2017'!AK44/'Vic Oct 2017'!AI44-'Vic Oct 2017'!K44)*('Vic Oct 2017'!Q44/100)*'Vic Oct 2017'!AI44,('Vic Oct 2017'!L44-'Vic Oct 2017'!K44)*('Vic Oct 2017'!Q44/100)*'Vic Oct 2017'!AI44))</f>
        <v>3247.2000000000003</v>
      </c>
      <c r="H50" s="127">
        <f>IF($C$5*'Vic Oct 2017'!AK44/'Vic Oct 2017'!AI44&lt;'Vic Oct 2017'!L44,0,IF($C$5*'Vic Oct 2017'!AK44/'Vic Oct 2017'!AI44&lt;='Vic Oct 2017'!M44,($C$5*'Vic Oct 2017'!AK44/'Vic Oct 2017'!AI44-'Vic Oct 2017'!L44)*('Vic Oct 2017'!R44/100)*'Vic Oct 2017'!AI44,('Vic Oct 2017'!M44-'Vic Oct 2017'!L44)*('Vic Oct 2017'!R44/100)*'Vic Oct 2017'!AI44))</f>
        <v>0</v>
      </c>
      <c r="I50" s="126">
        <f>IF(($C$5*'Vic Oct 2017'!AK44/'Vic Oct 2017'!AI44&gt;'Vic Oct 2017'!M44),($C$5*'Vic Oct 2017'!AK44/'Vic Oct 2017'!AI44-'Vic Oct 2017'!M44)*'Vic Oct 2017'!S44/100*'Vic Oct 2017'!AI44,0)</f>
        <v>64.59999999999971</v>
      </c>
      <c r="J50" s="126">
        <f>IF($C$5*'Vic Oct 2017'!AL44/'Vic Oct 2017'!AJ44&gt;='Vic Oct 2017'!J44,('Vic Oct 2017'!J44*'Vic Oct 2017'!U44/100)*'Vic Oct 2017'!AJ44,($C$5*'Vic Oct 2017'!AL44/'Vic Oct 2017'!AJ44*'Vic Oct 2017'!U44/100)*'Vic Oct 2017'!AJ44)</f>
        <v>216.89999999999998</v>
      </c>
      <c r="K50" s="126">
        <f>IF($C$5*'Vic Oct 2017'!AL44/'Vic Oct 2017'!AJ44&lt;'Vic Oct 2017'!J44,0,IF($C$5*'Vic Oct 2017'!AL44/'Vic Oct 2017'!AJ44&lt;='Vic Oct 2017'!K44,($C$5*'Vic Oct 2017'!AL44/'Vic Oct 2017'!AJ44-'Vic Oct 2017'!J44)*('Vic Oct 2017'!V44/100)*'Vic Oct 2017'!AJ44,('Vic Oct 2017'!K44-'Vic Oct 2017'!J44)*('Vic Oct 2017'!V44/100)*'Vic Oct 2017'!AJ44))</f>
        <v>1638</v>
      </c>
      <c r="L50" s="126">
        <f>IF($C$5*'Vic Oct 2017'!AL44/'Vic Oct 2017'!AJ44&lt;'Vic Oct 2017'!K44,0,IF($C$5*'Vic Oct 2017'!AL44/'Vic Oct 2017'!AJ44&lt;='Vic Oct 2017'!L44,($C$5*'Vic Oct 2017'!AL44/'Vic Oct 2017'!AJ44-'Vic Oct 2017'!K44)*('Vic Oct 2017'!W44/100)*'Vic Oct 2017'!AJ44,('Vic Oct 2017'!L44-'Vic Oct 2017'!K44)*('Vic Oct 2017'!W44/100)*'Vic Oct 2017'!AJ44))</f>
        <v>2450.16</v>
      </c>
      <c r="M50" s="126">
        <f>IF($C$5*'Vic Oct 2017'!AL44/'Vic Oct 2017'!AJ44&lt;'Vic Oct 2017'!L44,0,IF($C$5*'Vic Oct 2017'!AL44/'Vic Oct 2017'!AJ44&lt;='Vic Oct 2017'!M44,($C$5*'Vic Oct 2017'!AL44/'Vic Oct 2017'!AJ44-'Vic Oct 2017'!L44)*('Vic Oct 2017'!X44/100)*'Vic Oct 2017'!AJ44,('Vic Oct 2017'!M44-'Vic Oct 2017'!L44)*('Vic Oct 2017'!X44/100)*'Vic Oct 2017'!AJ44))</f>
        <v>0</v>
      </c>
      <c r="N50" s="126">
        <f>IF(($C$5*'Vic Oct 2017'!AL44/'Vic Oct 2017'!AJ44&gt;'Vic Oct 2017'!M44),($C$5*'Vic Oct 2017'!AL44/'Vic Oct 2017'!AJ44-'Vic Oct 2017'!M44)*'Vic Oct 2017'!Y44/100*'Vic Oct 2017'!AJ44,0)</f>
        <v>46.919999999999796</v>
      </c>
      <c r="O50" s="129">
        <f t="shared" si="0"/>
        <v>10319.719999999999</v>
      </c>
      <c r="P50" s="130">
        <f>'Vic Oct 2017'!AM44</f>
        <v>0</v>
      </c>
      <c r="Q50" s="130">
        <f>'Vic Oct 2017'!AN44</f>
        <v>0</v>
      </c>
      <c r="R50" s="130">
        <f>'Vic Oct 2017'!AO44</f>
        <v>0</v>
      </c>
      <c r="S50" s="130">
        <f>'Vic Oct 2017'!AP44</f>
        <v>20</v>
      </c>
      <c r="T50" s="129">
        <f>O50</f>
        <v>10319.719999999999</v>
      </c>
      <c r="U50" s="129">
        <f>(T50-(T50-D50)*S50/100)</f>
        <v>8316.8040000000001</v>
      </c>
      <c r="V50" s="129">
        <f t="shared" si="1"/>
        <v>11351.692000000001</v>
      </c>
      <c r="W50" s="129">
        <f t="shared" si="1"/>
        <v>9148.4844000000012</v>
      </c>
      <c r="X50" s="131">
        <f>'Vic Oct 2017'!AW44</f>
        <v>12</v>
      </c>
      <c r="Y50" s="132" t="str">
        <f>'Vic Oct 2017'!AX44</f>
        <v>y</v>
      </c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BS50" s="122"/>
      <c r="BT50" s="122"/>
      <c r="BU50" s="122"/>
      <c r="BV50" s="122"/>
      <c r="BW50" s="122"/>
      <c r="BX50" s="122"/>
      <c r="BY50" s="122"/>
      <c r="BZ50" s="122"/>
      <c r="CA50" s="122"/>
      <c r="CB50" s="122"/>
      <c r="CC50" s="122"/>
      <c r="CD50" s="122"/>
      <c r="CE50" s="122"/>
      <c r="CF50" s="122"/>
      <c r="CG50" s="122"/>
      <c r="CH50" s="122"/>
      <c r="CI50" s="133"/>
      <c r="CJ50" s="133"/>
      <c r="CK50" s="133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133"/>
      <c r="DE50" s="133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3"/>
      <c r="DU50" s="133"/>
      <c r="DV50" s="133"/>
      <c r="DW50" s="133"/>
      <c r="DX50" s="133"/>
      <c r="DY50" s="133"/>
      <c r="DZ50" s="133"/>
      <c r="EA50" s="133"/>
      <c r="EB50" s="133"/>
      <c r="EC50" s="133"/>
      <c r="ED50" s="133"/>
      <c r="EE50" s="133"/>
      <c r="EF50" s="133"/>
      <c r="EG50" s="133"/>
      <c r="EH50" s="133"/>
      <c r="EI50" s="133"/>
      <c r="EJ50" s="133"/>
    </row>
    <row r="51" spans="1:140" s="134" customFormat="1" ht="17" customHeight="1">
      <c r="A51" s="543"/>
      <c r="B51" s="125" t="str">
        <f>'Vic Oct 2017'!F45</f>
        <v>EnergyAustralia</v>
      </c>
      <c r="C51" s="125" t="str">
        <f>'Vic Oct 2017'!G45</f>
        <v>Everyday Saver Business</v>
      </c>
      <c r="D51" s="126">
        <f>365*'Vic Oct 2017'!H45/100</f>
        <v>330.32499999999999</v>
      </c>
      <c r="E51" s="127">
        <f>IF($C$5*'Vic Oct 2017'!AK45/'Vic Oct 2017'!AI45&gt;='Vic Oct 2017'!J45,('Vic Oct 2017'!J45*'Vic Oct 2017'!O45/100)*'Vic Oct 2017'!AI45,($C$5*'Vic Oct 2017'!AK45/'Vic Oct 2017'!AI45*'Vic Oct 2017'!O45/100)*'Vic Oct 2017'!AI45)</f>
        <v>132.00000000000003</v>
      </c>
      <c r="F51" s="128">
        <f>IF($C$5*'Vic Oct 2017'!AK45/'Vic Oct 2017'!AI45&lt;'Vic Oct 2017'!J45,0,IF($C$5*'Vic Oct 2017'!AK45/'Vic Oct 2017'!AI45&lt;='Vic Oct 2017'!K45,($C$5*'Vic Oct 2017'!AK45/'Vic Oct 2017'!AI45-'Vic Oct 2017'!J45)*('Vic Oct 2017'!P45/100)*'Vic Oct 2017'!AI45,('Vic Oct 2017'!K45-'Vic Oct 2017'!J45)*('Vic Oct 2017'!P45/100)*'Vic Oct 2017'!AI45))</f>
        <v>1007.9999999999999</v>
      </c>
      <c r="G51" s="126">
        <f>IF($C$5*'Vic Oct 2017'!AK45/'Vic Oct 2017'!AI45&lt;'Vic Oct 2017'!K45,0,IF($C$5*'Vic Oct 2017'!AK45/'Vic Oct 2017'!AI45&lt;='Vic Oct 2017'!L45,($C$5*'Vic Oct 2017'!AK45/'Vic Oct 2017'!AI45-'Vic Oct 2017'!K45)*('Vic Oct 2017'!Q45/100)*'Vic Oct 2017'!AI45,('Vic Oct 2017'!L45-'Vic Oct 2017'!K45)*('Vic Oct 2017'!Q45/100)*'Vic Oct 2017'!AI45))</f>
        <v>1495.68</v>
      </c>
      <c r="H51" s="127">
        <f>IF($C$5*'Vic Oct 2017'!AK45/'Vic Oct 2017'!AI45&lt;'Vic Oct 2017'!L45,0,IF($C$5*'Vic Oct 2017'!AK45/'Vic Oct 2017'!AI45&lt;='Vic Oct 2017'!M45,($C$5*'Vic Oct 2017'!AK45/'Vic Oct 2017'!AI45-'Vic Oct 2017'!L45)*('Vic Oct 2017'!R45/100)*'Vic Oct 2017'!AI45,('Vic Oct 2017'!M45-'Vic Oct 2017'!L45)*('Vic Oct 2017'!R45/100)*'Vic Oct 2017'!AI45))</f>
        <v>0</v>
      </c>
      <c r="I51" s="126">
        <f>IF(($C$5*'Vic Oct 2017'!AK45/'Vic Oct 2017'!AI45&gt;'Vic Oct 2017'!M45),($C$5*'Vic Oct 2017'!AK45/'Vic Oct 2017'!AI45-'Vic Oct 2017'!M45)*'Vic Oct 2017'!S45/100*'Vic Oct 2017'!AI45,0)</f>
        <v>28.8</v>
      </c>
      <c r="J51" s="126">
        <f>IF($C$5*'Vic Oct 2017'!AL45/'Vic Oct 2017'!AJ45&gt;='Vic Oct 2017'!J45,('Vic Oct 2017'!J45*'Vic Oct 2017'!U45/100)*'Vic Oct 2017'!AJ45,($C$5*'Vic Oct 2017'!AL45/'Vic Oct 2017'!AJ45*'Vic Oct 2017'!U45/100)*'Vic Oct 2017'!AJ45)</f>
        <v>264.00000000000006</v>
      </c>
      <c r="K51" s="126">
        <f>IF($C$5*'Vic Oct 2017'!AL45/'Vic Oct 2017'!AJ45&lt;'Vic Oct 2017'!J45,0,IF($C$5*'Vic Oct 2017'!AL45/'Vic Oct 2017'!AJ45&lt;='Vic Oct 2017'!K45,($C$5*'Vic Oct 2017'!AL45/'Vic Oct 2017'!AJ45-'Vic Oct 2017'!J45)*('Vic Oct 2017'!V45/100)*'Vic Oct 2017'!AJ45,('Vic Oct 2017'!K45-'Vic Oct 2017'!J45)*('Vic Oct 2017'!V45/100)*'Vic Oct 2017'!AJ45))</f>
        <v>2015.9999999999998</v>
      </c>
      <c r="L51" s="126">
        <f>IF($C$5*'Vic Oct 2017'!AL45/'Vic Oct 2017'!AJ45&lt;'Vic Oct 2017'!K45,0,IF($C$5*'Vic Oct 2017'!AL45/'Vic Oct 2017'!AJ45&lt;='Vic Oct 2017'!L45,($C$5*'Vic Oct 2017'!AL45/'Vic Oct 2017'!AJ45-'Vic Oct 2017'!K45)*('Vic Oct 2017'!W45/100)*'Vic Oct 2017'!AJ45,('Vic Oct 2017'!L45-'Vic Oct 2017'!K45)*('Vic Oct 2017'!W45/100)*'Vic Oct 2017'!AJ45))</f>
        <v>2991.36</v>
      </c>
      <c r="M51" s="126">
        <f>IF($C$5*'Vic Oct 2017'!AL45/'Vic Oct 2017'!AJ45&lt;'Vic Oct 2017'!L45,0,IF($C$5*'Vic Oct 2017'!AL45/'Vic Oct 2017'!AJ45&lt;='Vic Oct 2017'!M45,($C$5*'Vic Oct 2017'!AL45/'Vic Oct 2017'!AJ45-'Vic Oct 2017'!L45)*('Vic Oct 2017'!X45/100)*'Vic Oct 2017'!AJ45,('Vic Oct 2017'!M45-'Vic Oct 2017'!L45)*('Vic Oct 2017'!X45/100)*'Vic Oct 2017'!AJ45))</f>
        <v>0</v>
      </c>
      <c r="N51" s="126">
        <f>IF(($C$5*'Vic Oct 2017'!AL45/'Vic Oct 2017'!AJ45&gt;'Vic Oct 2017'!M45),($C$5*'Vic Oct 2017'!AL45/'Vic Oct 2017'!AJ45-'Vic Oct 2017'!M45)*'Vic Oct 2017'!Y45/100*'Vic Oct 2017'!AJ45,0)</f>
        <v>57.6</v>
      </c>
      <c r="O51" s="129">
        <f t="shared" si="0"/>
        <v>8323.7650000000012</v>
      </c>
      <c r="P51" s="130">
        <f>'Vic Oct 2017'!AM45</f>
        <v>0</v>
      </c>
      <c r="Q51" s="130">
        <f>'Vic Oct 2017'!AN45</f>
        <v>20</v>
      </c>
      <c r="R51" s="130">
        <f>'Vic Oct 2017'!AO45</f>
        <v>0</v>
      </c>
      <c r="S51" s="130">
        <f>'Vic Oct 2017'!AP45</f>
        <v>0</v>
      </c>
      <c r="T51" s="129">
        <f>(O51-(O51-D51)*Q51/100)</f>
        <v>6725.0770000000011</v>
      </c>
      <c r="U51" s="129">
        <f t="shared" ref="U51:U56" si="22">T51</f>
        <v>6725.0770000000011</v>
      </c>
      <c r="V51" s="129">
        <f t="shared" si="1"/>
        <v>7397.5847000000022</v>
      </c>
      <c r="W51" s="129">
        <f t="shared" si="1"/>
        <v>7397.5847000000022</v>
      </c>
      <c r="X51" s="131">
        <f>'Vic Oct 2017'!AW45</f>
        <v>24</v>
      </c>
      <c r="Y51" s="132" t="str">
        <f>'Vic Oct 2017'!AX45</f>
        <v>y</v>
      </c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  <c r="BS51" s="122"/>
      <c r="BT51" s="122"/>
      <c r="BU51" s="122"/>
      <c r="BV51" s="122"/>
      <c r="BW51" s="122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33"/>
      <c r="CJ51" s="133"/>
      <c r="CK51" s="133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133"/>
      <c r="DE51" s="133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3"/>
      <c r="DU51" s="133"/>
      <c r="DV51" s="133"/>
      <c r="DW51" s="133"/>
      <c r="DX51" s="133"/>
      <c r="DY51" s="133"/>
      <c r="DZ51" s="133"/>
      <c r="EA51" s="133"/>
      <c r="EB51" s="133"/>
      <c r="EC51" s="133"/>
      <c r="ED51" s="133"/>
      <c r="EE51" s="133"/>
      <c r="EF51" s="133"/>
      <c r="EG51" s="133"/>
      <c r="EH51" s="133"/>
      <c r="EI51" s="133"/>
      <c r="EJ51" s="133"/>
    </row>
    <row r="52" spans="1:140" s="134" customFormat="1" ht="17" customHeight="1">
      <c r="A52" s="543"/>
      <c r="B52" s="125" t="str">
        <f>'Vic Oct 2017'!F46</f>
        <v>Lumo Energy</v>
      </c>
      <c r="C52" s="125" t="str">
        <f>'Vic Oct 2017'!G46</f>
        <v>Business Premium</v>
      </c>
      <c r="D52" s="126">
        <f>365*'Vic Oct 2017'!H46/100</f>
        <v>343.31900000000002</v>
      </c>
      <c r="E52" s="127">
        <f>IF($C$5*'Vic Oct 2017'!AK46/'Vic Oct 2017'!AI46&gt;='Vic Oct 2017'!J46,('Vic Oct 2017'!J46*'Vic Oct 2017'!O46/100)*'Vic Oct 2017'!AI46,($C$5*'Vic Oct 2017'!AK46/'Vic Oct 2017'!AI46*'Vic Oct 2017'!O46/100)*'Vic Oct 2017'!AI46)</f>
        <v>164.08548000000002</v>
      </c>
      <c r="F52" s="128">
        <f>IF($C$5*'Vic Oct 2017'!AK46/'Vic Oct 2017'!AI46&lt;'Vic Oct 2017'!J46,0,IF($C$5*'Vic Oct 2017'!AK46/'Vic Oct 2017'!AI46&lt;='Vic Oct 2017'!K46,($C$5*'Vic Oct 2017'!AK46/'Vic Oct 2017'!AI46-'Vic Oct 2017'!J46)*('Vic Oct 2017'!P46/100)*'Vic Oct 2017'!AI46,('Vic Oct 2017'!K46-'Vic Oct 2017'!J46)*('Vic Oct 2017'!P46/100)*'Vic Oct 2017'!AI46))</f>
        <v>1246.48866</v>
      </c>
      <c r="G52" s="126">
        <f>IF($C$5*'Vic Oct 2017'!AK46/'Vic Oct 2017'!AI46&lt;'Vic Oct 2017'!K46,0,IF($C$5*'Vic Oct 2017'!AK46/'Vic Oct 2017'!AI46&lt;='Vic Oct 2017'!L46,($C$5*'Vic Oct 2017'!AK46/'Vic Oct 2017'!AI46-'Vic Oct 2017'!K46)*('Vic Oct 2017'!Q46/100)*'Vic Oct 2017'!AI46,('Vic Oct 2017'!L46-'Vic Oct 2017'!K46)*('Vic Oct 2017'!Q46/100)*'Vic Oct 2017'!AI46))</f>
        <v>1885.2497999999996</v>
      </c>
      <c r="H52" s="127">
        <f>IF($C$5*'Vic Oct 2017'!AK46/'Vic Oct 2017'!AI46&lt;'Vic Oct 2017'!L46,0,IF($C$5*'Vic Oct 2017'!AK46/'Vic Oct 2017'!AI46&lt;='Vic Oct 2017'!M46,($C$5*'Vic Oct 2017'!AK46/'Vic Oct 2017'!AI46-'Vic Oct 2017'!L46)*('Vic Oct 2017'!R46/100)*'Vic Oct 2017'!AI46,('Vic Oct 2017'!M46-'Vic Oct 2017'!L46)*('Vic Oct 2017'!R46/100)*'Vic Oct 2017'!AI46))</f>
        <v>0</v>
      </c>
      <c r="I52" s="126">
        <f>IF(($C$5*'Vic Oct 2017'!AK46/'Vic Oct 2017'!AI46&gt;'Vic Oct 2017'!M46),($C$5*'Vic Oct 2017'!AK46/'Vic Oct 2017'!AI46-'Vic Oct 2017'!M46)*'Vic Oct 2017'!S46/100*'Vic Oct 2017'!AI46,0)</f>
        <v>0</v>
      </c>
      <c r="J52" s="126">
        <f>IF($C$5*'Vic Oct 2017'!AL46/'Vic Oct 2017'!AJ46&gt;='Vic Oct 2017'!J46,('Vic Oct 2017'!J46*'Vic Oct 2017'!U46/100)*'Vic Oct 2017'!AJ46,($C$5*'Vic Oct 2017'!AL46/'Vic Oct 2017'!AJ46*'Vic Oct 2017'!U46/100)*'Vic Oct 2017'!AJ46)</f>
        <v>164.08548000000002</v>
      </c>
      <c r="K52" s="126">
        <f>IF($C$5*'Vic Oct 2017'!AL46/'Vic Oct 2017'!AJ46&lt;'Vic Oct 2017'!J46,0,IF($C$5*'Vic Oct 2017'!AL46/'Vic Oct 2017'!AJ46&lt;='Vic Oct 2017'!K46,($C$5*'Vic Oct 2017'!AL46/'Vic Oct 2017'!AJ46-'Vic Oct 2017'!J46)*('Vic Oct 2017'!V46/100)*'Vic Oct 2017'!AJ46,('Vic Oct 2017'!K46-'Vic Oct 2017'!J46)*('Vic Oct 2017'!V46/100)*'Vic Oct 2017'!AJ46))</f>
        <v>1246.48866</v>
      </c>
      <c r="L52" s="126">
        <f>IF($C$5*'Vic Oct 2017'!AL46/'Vic Oct 2017'!AJ46&lt;'Vic Oct 2017'!K46,0,IF($C$5*'Vic Oct 2017'!AL46/'Vic Oct 2017'!AJ46&lt;='Vic Oct 2017'!L46,($C$5*'Vic Oct 2017'!AL46/'Vic Oct 2017'!AJ46-'Vic Oct 2017'!K46)*('Vic Oct 2017'!W46/100)*'Vic Oct 2017'!AJ46,('Vic Oct 2017'!L46-'Vic Oct 2017'!K46)*('Vic Oct 2017'!W46/100)*'Vic Oct 2017'!AJ46))</f>
        <v>1885.2497999999996</v>
      </c>
      <c r="M52" s="126">
        <f>IF($C$5*'Vic Oct 2017'!AL46/'Vic Oct 2017'!AJ46&lt;'Vic Oct 2017'!L46,0,IF($C$5*'Vic Oct 2017'!AL46/'Vic Oct 2017'!AJ46&lt;='Vic Oct 2017'!M46,($C$5*'Vic Oct 2017'!AL46/'Vic Oct 2017'!AJ46-'Vic Oct 2017'!L46)*('Vic Oct 2017'!X46/100)*'Vic Oct 2017'!AJ46,('Vic Oct 2017'!M46-'Vic Oct 2017'!L46)*('Vic Oct 2017'!X46/100)*'Vic Oct 2017'!AJ46))</f>
        <v>0</v>
      </c>
      <c r="N52" s="126">
        <f>IF(($C$5*'Vic Oct 2017'!AL46/'Vic Oct 2017'!AJ46&gt;'Vic Oct 2017'!M46),($C$5*'Vic Oct 2017'!AL46/'Vic Oct 2017'!AJ46-'Vic Oct 2017'!M46)*'Vic Oct 2017'!Y46/100*'Vic Oct 2017'!AJ46,0)</f>
        <v>0</v>
      </c>
      <c r="O52" s="129">
        <f t="shared" si="0"/>
        <v>6934.9668799999999</v>
      </c>
      <c r="P52" s="130">
        <f>'Vic Oct 2017'!AM46</f>
        <v>0</v>
      </c>
      <c r="Q52" s="130">
        <f>'Vic Oct 2017'!AN46</f>
        <v>0</v>
      </c>
      <c r="R52" s="130">
        <f>'Vic Oct 2017'!AO46</f>
        <v>0</v>
      </c>
      <c r="S52" s="130">
        <f>'Vic Oct 2017'!AP46</f>
        <v>0</v>
      </c>
      <c r="T52" s="129">
        <f>O52</f>
        <v>6934.9668799999999</v>
      </c>
      <c r="U52" s="129">
        <f t="shared" si="22"/>
        <v>6934.9668799999999</v>
      </c>
      <c r="V52" s="129">
        <f t="shared" si="1"/>
        <v>7628.4635680000001</v>
      </c>
      <c r="W52" s="129">
        <f t="shared" si="1"/>
        <v>7628.4635680000001</v>
      </c>
      <c r="X52" s="131">
        <f>'Vic Oct 2017'!AW46</f>
        <v>36</v>
      </c>
      <c r="Y52" s="132" t="str">
        <f>'Vic Oct 2017'!AX46</f>
        <v>n</v>
      </c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  <c r="BS52" s="122"/>
      <c r="BT52" s="122"/>
      <c r="BU52" s="122"/>
      <c r="BV52" s="122"/>
      <c r="BW52" s="122"/>
      <c r="BX52" s="122"/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133"/>
      <c r="DE52" s="133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3"/>
      <c r="DU52" s="133"/>
      <c r="DV52" s="133"/>
      <c r="DW52" s="133"/>
      <c r="DX52" s="133"/>
      <c r="DY52" s="133"/>
      <c r="DZ52" s="133"/>
      <c r="EA52" s="133"/>
      <c r="EB52" s="133"/>
      <c r="EC52" s="133"/>
      <c r="ED52" s="133"/>
      <c r="EE52" s="133"/>
      <c r="EF52" s="133"/>
      <c r="EG52" s="133"/>
      <c r="EH52" s="133"/>
      <c r="EI52" s="133"/>
      <c r="EJ52" s="133"/>
    </row>
    <row r="53" spans="1:140" s="134" customFormat="1" ht="17" customHeight="1">
      <c r="A53" s="543"/>
      <c r="B53" s="125" t="str">
        <f>'Vic Oct 2017'!F47</f>
        <v>Momentum Energy</v>
      </c>
      <c r="C53" s="125" t="str">
        <f>'Vic Oct 2017'!G47</f>
        <v>Market offer</v>
      </c>
      <c r="D53" s="126">
        <f>365*'Vic Oct 2017'!H47/100</f>
        <v>311.2355</v>
      </c>
      <c r="E53" s="127">
        <f>IF($C$5*'Vic Oct 2017'!AK47/'Vic Oct 2017'!AI47&gt;='Vic Oct 2017'!J47,('Vic Oct 2017'!J47*'Vic Oct 2017'!O47/100)*'Vic Oct 2017'!AI47,($C$5*'Vic Oct 2017'!AK47/'Vic Oct 2017'!AI47*'Vic Oct 2017'!O47/100)*'Vic Oct 2017'!AI47)</f>
        <v>115.44</v>
      </c>
      <c r="F53" s="128">
        <f>IF($C$5*'Vic Oct 2017'!AK47/'Vic Oct 2017'!AI47&lt;'Vic Oct 2017'!J47,0,IF($C$5*'Vic Oct 2017'!AK47/'Vic Oct 2017'!AI47&lt;='Vic Oct 2017'!K47,($C$5*'Vic Oct 2017'!AK47/'Vic Oct 2017'!AI47-'Vic Oct 2017'!J47)*('Vic Oct 2017'!P47/100)*'Vic Oct 2017'!AI47,('Vic Oct 2017'!K47-'Vic Oct 2017'!J47)*('Vic Oct 2017'!P47/100)*'Vic Oct 2017'!AI47))</f>
        <v>906</v>
      </c>
      <c r="G53" s="126">
        <f>IF($C$5*'Vic Oct 2017'!AK47/'Vic Oct 2017'!AI47&lt;'Vic Oct 2017'!K47,0,IF($C$5*'Vic Oct 2017'!AK47/'Vic Oct 2017'!AI47&lt;='Vic Oct 2017'!L47,($C$5*'Vic Oct 2017'!AK47/'Vic Oct 2017'!AI47-'Vic Oct 2017'!K47)*('Vic Oct 2017'!Q47/100)*'Vic Oct 2017'!AI47,('Vic Oct 2017'!L47-'Vic Oct 2017'!K47)*('Vic Oct 2017'!Q47/100)*'Vic Oct 2017'!AI47))</f>
        <v>1386.4559999999999</v>
      </c>
      <c r="H53" s="127">
        <f>IF($C$5*'Vic Oct 2017'!AK47/'Vic Oct 2017'!AI47&lt;'Vic Oct 2017'!L47,0,IF($C$5*'Vic Oct 2017'!AK47/'Vic Oct 2017'!AI47&lt;='Vic Oct 2017'!M47,($C$5*'Vic Oct 2017'!AK47/'Vic Oct 2017'!AI47-'Vic Oct 2017'!L47)*('Vic Oct 2017'!R47/100)*'Vic Oct 2017'!AI47,('Vic Oct 2017'!M47-'Vic Oct 2017'!L47)*('Vic Oct 2017'!R47/100)*'Vic Oct 2017'!AI47))</f>
        <v>0</v>
      </c>
      <c r="I53" s="126">
        <f>IF(($C$5*'Vic Oct 2017'!AK47/'Vic Oct 2017'!AI47&gt;'Vic Oct 2017'!M47),($C$5*'Vic Oct 2017'!AK47/'Vic Oct 2017'!AI47-'Vic Oct 2017'!M47)*'Vic Oct 2017'!S47/100*'Vic Oct 2017'!AI47,0)</f>
        <v>27.72</v>
      </c>
      <c r="J53" s="126">
        <f>IF($C$5*'Vic Oct 2017'!AL47/'Vic Oct 2017'!AJ47&gt;='Vic Oct 2017'!J47,('Vic Oct 2017'!J47*'Vic Oct 2017'!U47/100)*'Vic Oct 2017'!AJ47,($C$5*'Vic Oct 2017'!AL47/'Vic Oct 2017'!AJ47*'Vic Oct 2017'!U47/100)*'Vic Oct 2017'!AJ47)</f>
        <v>222.48</v>
      </c>
      <c r="K53" s="126">
        <f>IF($C$5*'Vic Oct 2017'!AL47/'Vic Oct 2017'!AJ47&lt;'Vic Oct 2017'!J47,0,IF($C$5*'Vic Oct 2017'!AL47/'Vic Oct 2017'!AJ47&lt;='Vic Oct 2017'!K47,($C$5*'Vic Oct 2017'!AL47/'Vic Oct 2017'!AJ47-'Vic Oct 2017'!J47)*('Vic Oct 2017'!V47/100)*'Vic Oct 2017'!AJ47,('Vic Oct 2017'!K47-'Vic Oct 2017'!J47)*('Vic Oct 2017'!V47/100)*'Vic Oct 2017'!AJ47))</f>
        <v>1729.2</v>
      </c>
      <c r="L53" s="126">
        <f>IF($C$5*'Vic Oct 2017'!AL47/'Vic Oct 2017'!AJ47&lt;'Vic Oct 2017'!K47,0,IF($C$5*'Vic Oct 2017'!AL47/'Vic Oct 2017'!AJ47&lt;='Vic Oct 2017'!L47,($C$5*'Vic Oct 2017'!AL47/'Vic Oct 2017'!AJ47-'Vic Oct 2017'!K47)*('Vic Oct 2017'!W47/100)*'Vic Oct 2017'!AJ47,('Vic Oct 2017'!L47-'Vic Oct 2017'!K47)*('Vic Oct 2017'!W47/100)*'Vic Oct 2017'!AJ47))</f>
        <v>2637.12</v>
      </c>
      <c r="M53" s="126">
        <f>IF($C$5*'Vic Oct 2017'!AL47/'Vic Oct 2017'!AJ47&lt;'Vic Oct 2017'!L47,0,IF($C$5*'Vic Oct 2017'!AL47/'Vic Oct 2017'!AJ47&lt;='Vic Oct 2017'!M47,($C$5*'Vic Oct 2017'!AL47/'Vic Oct 2017'!AJ47-'Vic Oct 2017'!L47)*('Vic Oct 2017'!X47/100)*'Vic Oct 2017'!AJ47,('Vic Oct 2017'!M47-'Vic Oct 2017'!L47)*('Vic Oct 2017'!X47/100)*'Vic Oct 2017'!AJ47))</f>
        <v>0</v>
      </c>
      <c r="N53" s="126">
        <f>IF(($C$5*'Vic Oct 2017'!AL47/'Vic Oct 2017'!AJ47&gt;'Vic Oct 2017'!M47),($C$5*'Vic Oct 2017'!AL47/'Vic Oct 2017'!AJ47-'Vic Oct 2017'!M47)*'Vic Oct 2017'!Y47/100*'Vic Oct 2017'!AJ47,0)</f>
        <v>52.29</v>
      </c>
      <c r="O53" s="129">
        <f t="shared" si="0"/>
        <v>7387.9414999999999</v>
      </c>
      <c r="P53" s="130">
        <f>'Vic Oct 2017'!AM47</f>
        <v>0</v>
      </c>
      <c r="Q53" s="130">
        <f>'Vic Oct 2017'!AN47</f>
        <v>0</v>
      </c>
      <c r="R53" s="130">
        <f>'Vic Oct 2017'!AO47</f>
        <v>0</v>
      </c>
      <c r="S53" s="130">
        <f>'Vic Oct 2017'!AP47</f>
        <v>0</v>
      </c>
      <c r="T53" s="129">
        <f>O53</f>
        <v>7387.9414999999999</v>
      </c>
      <c r="U53" s="129">
        <f t="shared" si="22"/>
        <v>7387.9414999999999</v>
      </c>
      <c r="V53" s="129">
        <f t="shared" si="1"/>
        <v>8126.7356500000005</v>
      </c>
      <c r="W53" s="129">
        <f t="shared" si="1"/>
        <v>8126.7356500000005</v>
      </c>
      <c r="X53" s="131">
        <f>'Vic Oct 2017'!AW47</f>
        <v>0</v>
      </c>
      <c r="Y53" s="132" t="str">
        <f>'Vic Oct 2017'!AX47</f>
        <v>n</v>
      </c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2"/>
      <c r="BT53" s="122"/>
      <c r="BU53" s="122"/>
      <c r="BV53" s="122"/>
      <c r="BW53" s="122"/>
      <c r="BX53" s="122"/>
      <c r="BY53" s="122"/>
      <c r="BZ53" s="122"/>
      <c r="CA53" s="122"/>
      <c r="CB53" s="122"/>
      <c r="CC53" s="122"/>
      <c r="CD53" s="122"/>
      <c r="CE53" s="122"/>
      <c r="CF53" s="122"/>
      <c r="CG53" s="122"/>
      <c r="CH53" s="122"/>
      <c r="CI53" s="133"/>
      <c r="CJ53" s="133"/>
      <c r="CK53" s="133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133"/>
      <c r="DE53" s="133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3"/>
      <c r="DU53" s="133"/>
      <c r="DV53" s="133"/>
      <c r="DW53" s="133"/>
      <c r="DX53" s="133"/>
      <c r="DY53" s="133"/>
      <c r="DZ53" s="133"/>
      <c r="EA53" s="133"/>
      <c r="EB53" s="133"/>
      <c r="EC53" s="133"/>
      <c r="ED53" s="133"/>
      <c r="EE53" s="133"/>
      <c r="EF53" s="133"/>
      <c r="EG53" s="133"/>
      <c r="EH53" s="133"/>
      <c r="EI53" s="133"/>
      <c r="EJ53" s="133"/>
    </row>
    <row r="54" spans="1:140" s="125" customFormat="1" ht="17" customHeight="1">
      <c r="A54" s="543"/>
      <c r="B54" s="125" t="str">
        <f>'Vic Oct 2017'!F48</f>
        <v>Origin Energy</v>
      </c>
      <c r="C54" s="125" t="str">
        <f>'Vic Oct 2017'!G48</f>
        <v>Business Saver</v>
      </c>
      <c r="D54" s="126">
        <f>365*'Vic Oct 2017'!H48/100</f>
        <v>275.90350000000001</v>
      </c>
      <c r="E54" s="127">
        <f>IF($C$5*'Vic Oct 2017'!AK48/'Vic Oct 2017'!AI48&gt;='Vic Oct 2017'!J48,('Vic Oct 2017'!J48*'Vic Oct 2017'!O48/100)*'Vic Oct 2017'!AI48,($C$5*'Vic Oct 2017'!AK48/'Vic Oct 2017'!AI48*'Vic Oct 2017'!O48/100)*'Vic Oct 2017'!AI48)</f>
        <v>652.46399999999994</v>
      </c>
      <c r="F54" s="128">
        <f>IF($C$5*'Vic Oct 2017'!AK48/'Vic Oct 2017'!AI48&lt;'Vic Oct 2017'!J48,0,IF($C$5*'Vic Oct 2017'!AK48/'Vic Oct 2017'!AI48&lt;='Vic Oct 2017'!K48,($C$5*'Vic Oct 2017'!AK48/'Vic Oct 2017'!AI48-'Vic Oct 2017'!J48)*('Vic Oct 2017'!P48/100)*'Vic Oct 2017'!AI48,('Vic Oct 2017'!K48-'Vic Oct 2017'!J48)*('Vic Oct 2017'!P48/100)*'Vic Oct 2017'!AI48))</f>
        <v>3299.6251999999995</v>
      </c>
      <c r="G54" s="126">
        <f>IF($C$5*'Vic Oct 2017'!AK48/'Vic Oct 2017'!AI48&lt;'Vic Oct 2017'!K48,0,IF($C$5*'Vic Oct 2017'!AK48/'Vic Oct 2017'!AI48&lt;='Vic Oct 2017'!L48,($C$5*'Vic Oct 2017'!AK48/'Vic Oct 2017'!AI48-'Vic Oct 2017'!K48)*('Vic Oct 2017'!Q48/100)*'Vic Oct 2017'!AI48,('Vic Oct 2017'!L48-'Vic Oct 2017'!K48)*('Vic Oct 2017'!Q48/100)*'Vic Oct 2017'!AI48))</f>
        <v>0</v>
      </c>
      <c r="H54" s="127">
        <f>IF($C$5*'Vic Oct 2017'!AK48/'Vic Oct 2017'!AI48&lt;'Vic Oct 2017'!L48,0,IF($C$5*'Vic Oct 2017'!AK48/'Vic Oct 2017'!AI48&lt;='Vic Oct 2017'!M48,($C$5*'Vic Oct 2017'!AK48/'Vic Oct 2017'!AI48-'Vic Oct 2017'!L48)*('Vic Oct 2017'!R48/100)*'Vic Oct 2017'!AI48,('Vic Oct 2017'!M48-'Vic Oct 2017'!L48)*('Vic Oct 2017'!R48/100)*'Vic Oct 2017'!AI48))</f>
        <v>0</v>
      </c>
      <c r="I54" s="126">
        <f>IF(($C$5*'Vic Oct 2017'!AK48/'Vic Oct 2017'!AI48&gt;'Vic Oct 2017'!M48),($C$5*'Vic Oct 2017'!AK48/'Vic Oct 2017'!AI48-'Vic Oct 2017'!M48)*'Vic Oct 2017'!S48/100*'Vic Oct 2017'!AI48,0)</f>
        <v>0</v>
      </c>
      <c r="J54" s="126">
        <f>IF($C$5*'Vic Oct 2017'!AL48/'Vic Oct 2017'!AJ48&gt;='Vic Oct 2017'!J48,('Vic Oct 2017'!J48*'Vic Oct 2017'!U48/100)*'Vic Oct 2017'!AJ48,($C$5*'Vic Oct 2017'!AL48/'Vic Oct 2017'!AJ48*'Vic Oct 2017'!U48/100)*'Vic Oct 2017'!AJ48)</f>
        <v>652.46399999999994</v>
      </c>
      <c r="K54" s="126">
        <f>IF($C$5*'Vic Oct 2017'!AL48/'Vic Oct 2017'!AJ48&lt;'Vic Oct 2017'!J48,0,IF($C$5*'Vic Oct 2017'!AL48/'Vic Oct 2017'!AJ48&lt;='Vic Oct 2017'!K48,($C$5*'Vic Oct 2017'!AL48/'Vic Oct 2017'!AJ48-'Vic Oct 2017'!J48)*('Vic Oct 2017'!V48/100)*'Vic Oct 2017'!AJ48,('Vic Oct 2017'!K48-'Vic Oct 2017'!J48)*('Vic Oct 2017'!V48/100)*'Vic Oct 2017'!AJ48))</f>
        <v>3299.6251999999995</v>
      </c>
      <c r="L54" s="126">
        <f>IF($C$5*'Vic Oct 2017'!AL48/'Vic Oct 2017'!AJ48&lt;'Vic Oct 2017'!K48,0,IF($C$5*'Vic Oct 2017'!AL48/'Vic Oct 2017'!AJ48&lt;='Vic Oct 2017'!L48,($C$5*'Vic Oct 2017'!AL48/'Vic Oct 2017'!AJ48-'Vic Oct 2017'!K48)*('Vic Oct 2017'!W48/100)*'Vic Oct 2017'!AJ48,('Vic Oct 2017'!L48-'Vic Oct 2017'!K48)*('Vic Oct 2017'!W48/100)*'Vic Oct 2017'!AJ48))</f>
        <v>0</v>
      </c>
      <c r="M54" s="126">
        <f>IF($C$5*'Vic Oct 2017'!AL48/'Vic Oct 2017'!AJ48&lt;'Vic Oct 2017'!L48,0,IF($C$5*'Vic Oct 2017'!AL48/'Vic Oct 2017'!AJ48&lt;='Vic Oct 2017'!M48,($C$5*'Vic Oct 2017'!AL48/'Vic Oct 2017'!AJ48-'Vic Oct 2017'!L48)*('Vic Oct 2017'!X48/100)*'Vic Oct 2017'!AJ48,('Vic Oct 2017'!M48-'Vic Oct 2017'!L48)*('Vic Oct 2017'!X48/100)*'Vic Oct 2017'!AJ48))</f>
        <v>0</v>
      </c>
      <c r="N54" s="126">
        <f>IF(($C$5*'Vic Oct 2017'!AL48/'Vic Oct 2017'!AJ48&gt;'Vic Oct 2017'!M48),($C$5*'Vic Oct 2017'!AL48/'Vic Oct 2017'!AJ48-'Vic Oct 2017'!M48)*'Vic Oct 2017'!Y48/100*'Vic Oct 2017'!AJ48,0)</f>
        <v>0</v>
      </c>
      <c r="O54" s="129">
        <f t="shared" si="0"/>
        <v>8180.0818999999992</v>
      </c>
      <c r="P54" s="130">
        <f>'Vic Oct 2017'!AM48</f>
        <v>0</v>
      </c>
      <c r="Q54" s="130">
        <f>'Vic Oct 2017'!AN48</f>
        <v>15</v>
      </c>
      <c r="R54" s="130">
        <f>'Vic Oct 2017'!AO48</f>
        <v>0</v>
      </c>
      <c r="S54" s="130">
        <f>'Vic Oct 2017'!AP48</f>
        <v>0</v>
      </c>
      <c r="T54" s="129">
        <f>(O54-(O54-D54)*Q54/100)</f>
        <v>6994.4551399999991</v>
      </c>
      <c r="U54" s="129">
        <f t="shared" si="22"/>
        <v>6994.4551399999991</v>
      </c>
      <c r="V54" s="129">
        <f t="shared" si="1"/>
        <v>7693.900654</v>
      </c>
      <c r="W54" s="129">
        <f t="shared" si="1"/>
        <v>7693.900654</v>
      </c>
      <c r="X54" s="131">
        <f>'Vic Oct 2017'!AW48</f>
        <v>12</v>
      </c>
      <c r="Y54" s="132" t="str">
        <f>'Vic Oct 2017'!AX48</f>
        <v>y</v>
      </c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  <c r="BS54" s="122"/>
      <c r="BT54" s="122"/>
      <c r="BU54" s="122"/>
      <c r="BV54" s="122"/>
      <c r="BW54" s="122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</row>
    <row r="55" spans="1:140" s="125" customFormat="1" ht="17" customHeight="1" thickBot="1">
      <c r="A55" s="544"/>
      <c r="B55" s="142" t="str">
        <f>'Vic Oct 2017'!F49</f>
        <v>Simply Energy</v>
      </c>
      <c r="C55" s="142" t="str">
        <f>'Vic Oct 2017'!G49</f>
        <v>Business Save</v>
      </c>
      <c r="D55" s="145">
        <f>365*'Vic Oct 2017'!H49/100</f>
        <v>298.89850000000001</v>
      </c>
      <c r="E55" s="153">
        <f>IF($C$5*'Vic Oct 2017'!AK49/'Vic Oct 2017'!AI49&gt;='Vic Oct 2017'!J49,('Vic Oct 2017'!J49*'Vic Oct 2017'!O49/100)*'Vic Oct 2017'!AI49,($C$5*'Vic Oct 2017'!AK49/'Vic Oct 2017'!AI49*'Vic Oct 2017'!O49/100)*'Vic Oct 2017'!AI49)</f>
        <v>207.16019999999997</v>
      </c>
      <c r="F55" s="143">
        <f>IF($C$5*'Vic Oct 2017'!AK49/'Vic Oct 2017'!AI49&lt;'Vic Oct 2017'!J49,0,IF($C$5*'Vic Oct 2017'!AK49/'Vic Oct 2017'!AI49&lt;='Vic Oct 2017'!K49,($C$5*'Vic Oct 2017'!AK49/'Vic Oct 2017'!AI49-'Vic Oct 2017'!J49)*('Vic Oct 2017'!P49/100)*'Vic Oct 2017'!AI49,('Vic Oct 2017'!K49-'Vic Oct 2017'!J49)*('Vic Oct 2017'!P49/100)*'Vic Oct 2017'!AI49))</f>
        <v>1724.6439</v>
      </c>
      <c r="G55" s="145">
        <f>IF($C$5*'Vic Oct 2017'!AK49/'Vic Oct 2017'!AI49&lt;'Vic Oct 2017'!K49,0,IF($C$5*'Vic Oct 2017'!AK49/'Vic Oct 2017'!AI49&lt;='Vic Oct 2017'!L49,($C$5*'Vic Oct 2017'!AK49/'Vic Oct 2017'!AI49-'Vic Oct 2017'!K49)*('Vic Oct 2017'!Q49/100)*'Vic Oct 2017'!AI49,('Vic Oct 2017'!L49-'Vic Oct 2017'!K49)*('Vic Oct 2017'!Q49/100)*'Vic Oct 2017'!AI49))</f>
        <v>2663.2893999999997</v>
      </c>
      <c r="H55" s="153">
        <f>IF($C$5*'Vic Oct 2017'!AK49/'Vic Oct 2017'!AI49&lt;'Vic Oct 2017'!L49,0,IF($C$5*'Vic Oct 2017'!AK49/'Vic Oct 2017'!AI49&lt;='Vic Oct 2017'!M49,($C$5*'Vic Oct 2017'!AK49/'Vic Oct 2017'!AI49-'Vic Oct 2017'!L49)*('Vic Oct 2017'!R49/100)*'Vic Oct 2017'!AI49,('Vic Oct 2017'!M49-'Vic Oct 2017'!L49)*('Vic Oct 2017'!R49/100)*'Vic Oct 2017'!AI49))</f>
        <v>0</v>
      </c>
      <c r="I55" s="145">
        <f>IF(($C$5*'Vic Oct 2017'!AK49/'Vic Oct 2017'!AI49&gt;'Vic Oct 2017'!M49),($C$5*'Vic Oct 2017'!AK49/'Vic Oct 2017'!AI49-'Vic Oct 2017'!M49)*'Vic Oct 2017'!S49/100*'Vic Oct 2017'!AI49,0)</f>
        <v>0</v>
      </c>
      <c r="J55" s="145">
        <f>IF($C$5*'Vic Oct 2017'!AL49/'Vic Oct 2017'!AJ49&gt;='Vic Oct 2017'!J49,('Vic Oct 2017'!J49*'Vic Oct 2017'!U49/100)*'Vic Oct 2017'!AJ49,($C$5*'Vic Oct 2017'!AL49/'Vic Oct 2017'!AJ49*'Vic Oct 2017'!U49/100)*'Vic Oct 2017'!AJ49)</f>
        <v>207.16019999999997</v>
      </c>
      <c r="K55" s="145">
        <f>IF($C$5*'Vic Oct 2017'!AL49/'Vic Oct 2017'!AJ49&lt;'Vic Oct 2017'!J49,0,IF($C$5*'Vic Oct 2017'!AL49/'Vic Oct 2017'!AJ49&lt;='Vic Oct 2017'!K49,($C$5*'Vic Oct 2017'!AL49/'Vic Oct 2017'!AJ49-'Vic Oct 2017'!J49)*('Vic Oct 2017'!V49/100)*'Vic Oct 2017'!AJ49,('Vic Oct 2017'!K49-'Vic Oct 2017'!J49)*('Vic Oct 2017'!V49/100)*'Vic Oct 2017'!AJ49))</f>
        <v>1724.6439</v>
      </c>
      <c r="L55" s="145">
        <f>IF($C$5*'Vic Oct 2017'!AL49/'Vic Oct 2017'!AJ49&lt;'Vic Oct 2017'!K49,0,IF($C$5*'Vic Oct 2017'!AL49/'Vic Oct 2017'!AJ49&lt;='Vic Oct 2017'!L49,($C$5*'Vic Oct 2017'!AL49/'Vic Oct 2017'!AJ49-'Vic Oct 2017'!K49)*('Vic Oct 2017'!W49/100)*'Vic Oct 2017'!AJ49,('Vic Oct 2017'!L49-'Vic Oct 2017'!K49)*('Vic Oct 2017'!W49/100)*'Vic Oct 2017'!AJ49))</f>
        <v>2663.2893999999997</v>
      </c>
      <c r="M55" s="145">
        <f>IF($C$5*'Vic Oct 2017'!AL49/'Vic Oct 2017'!AJ49&lt;'Vic Oct 2017'!L49,0,IF($C$5*'Vic Oct 2017'!AL49/'Vic Oct 2017'!AJ49&lt;='Vic Oct 2017'!M49,($C$5*'Vic Oct 2017'!AL49/'Vic Oct 2017'!AJ49-'Vic Oct 2017'!L49)*('Vic Oct 2017'!X49/100)*'Vic Oct 2017'!AJ49,('Vic Oct 2017'!M49-'Vic Oct 2017'!L49)*('Vic Oct 2017'!X49/100)*'Vic Oct 2017'!AJ49))</f>
        <v>0</v>
      </c>
      <c r="N55" s="145">
        <f>IF(($C$5*'Vic Oct 2017'!AL49/'Vic Oct 2017'!AJ49&gt;'Vic Oct 2017'!M49),($C$5*'Vic Oct 2017'!AL49/'Vic Oct 2017'!AJ49-'Vic Oct 2017'!M49)*'Vic Oct 2017'!Y49/100*'Vic Oct 2017'!AJ49,0)</f>
        <v>0</v>
      </c>
      <c r="O55" s="154">
        <f t="shared" ref="O55" si="23">SUM(D55:N55)</f>
        <v>9489.085500000001</v>
      </c>
      <c r="P55" s="155">
        <f>'Vic Oct 2017'!AM49</f>
        <v>0</v>
      </c>
      <c r="Q55" s="155">
        <f>'Vic Oct 2017'!AN49</f>
        <v>30</v>
      </c>
      <c r="R55" s="155">
        <f>'Vic Oct 2017'!AO49</f>
        <v>0</v>
      </c>
      <c r="S55" s="155">
        <f>'Vic Oct 2017'!AP49</f>
        <v>0</v>
      </c>
      <c r="T55" s="154">
        <f>(O55-(O55-D55)*Q55/100)</f>
        <v>6732.0294000000013</v>
      </c>
      <c r="U55" s="154">
        <f t="shared" si="22"/>
        <v>6732.0294000000013</v>
      </c>
      <c r="V55" s="154">
        <f t="shared" ref="V55" si="24">T55*1.1</f>
        <v>7405.2323400000023</v>
      </c>
      <c r="W55" s="154">
        <f t="shared" ref="W55" si="25">U55*1.1</f>
        <v>7405.2323400000023</v>
      </c>
      <c r="X55" s="156">
        <f>'Vic Oct 2017'!AW49</f>
        <v>0</v>
      </c>
      <c r="Y55" s="157" t="str">
        <f>'Vic Oct 2017'!AX49</f>
        <v>n</v>
      </c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</row>
    <row r="56" spans="1:140" s="134" customFormat="1" ht="17" customHeight="1" thickTop="1">
      <c r="A56" s="542" t="str">
        <f>'Vic Oct 2017'!D50</f>
        <v>Envestra Central 2</v>
      </c>
      <c r="B56" s="125" t="str">
        <f>'Vic Oct 2017'!F50</f>
        <v>AGL</v>
      </c>
      <c r="C56" s="125" t="str">
        <f>'Vic Oct 2017'!G50</f>
        <v>Business Savers</v>
      </c>
      <c r="D56" s="126">
        <f>365*'Vic Oct 2017'!H50/100</f>
        <v>307.25700000000001</v>
      </c>
      <c r="E56" s="127">
        <f>IF($C$5*'Vic Oct 2017'!AK50/'Vic Oct 2017'!AI50&gt;='Vic Oct 2017'!J50,('Vic Oct 2017'!J50*'Vic Oct 2017'!O50/100)*'Vic Oct 2017'!AI50,($C$5*'Vic Oct 2017'!AK50/'Vic Oct 2017'!AI50*'Vic Oct 2017'!O50/100)*'Vic Oct 2017'!AI50)</f>
        <v>187.64999999999998</v>
      </c>
      <c r="F56" s="128">
        <f>IF($C$5*'Vic Oct 2017'!AK50/'Vic Oct 2017'!AI50&lt;'Vic Oct 2017'!J50,0,IF($C$5*'Vic Oct 2017'!AK50/'Vic Oct 2017'!AI50&lt;='Vic Oct 2017'!K50,($C$5*'Vic Oct 2017'!AK50/'Vic Oct 2017'!AI50-'Vic Oct 2017'!J50)*('Vic Oct 2017'!P50/100)*'Vic Oct 2017'!AI50,('Vic Oct 2017'!K50-'Vic Oct 2017'!J50)*('Vic Oct 2017'!P50/100)*'Vic Oct 2017'!AI50))</f>
        <v>1593.8999999999999</v>
      </c>
      <c r="G56" s="126">
        <f>IF($C$5*'Vic Oct 2017'!AK50/'Vic Oct 2017'!AI50&lt;'Vic Oct 2017'!K50,0,IF($C$5*'Vic Oct 2017'!AK50/'Vic Oct 2017'!AI50&lt;='Vic Oct 2017'!L50,($C$5*'Vic Oct 2017'!AK50/'Vic Oct 2017'!AI50-'Vic Oct 2017'!K50)*('Vic Oct 2017'!Q50/100)*'Vic Oct 2017'!AI50,('Vic Oct 2017'!L50-'Vic Oct 2017'!K50)*('Vic Oct 2017'!Q50/100)*'Vic Oct 2017'!AI50))</f>
        <v>2408.8319999999994</v>
      </c>
      <c r="H56" s="127">
        <f>IF($C$5*'Vic Oct 2017'!AK50/'Vic Oct 2017'!AI50&lt;'Vic Oct 2017'!L50,0,IF($C$5*'Vic Oct 2017'!AK50/'Vic Oct 2017'!AI50&lt;='Vic Oct 2017'!M50,($C$5*'Vic Oct 2017'!AK50/'Vic Oct 2017'!AI50-'Vic Oct 2017'!L50)*('Vic Oct 2017'!R50/100)*'Vic Oct 2017'!AI50,('Vic Oct 2017'!M50-'Vic Oct 2017'!L50)*('Vic Oct 2017'!R50/100)*'Vic Oct 2017'!AI50))</f>
        <v>0</v>
      </c>
      <c r="I56" s="126">
        <f>IF(($C$5*'Vic Oct 2017'!AK50/'Vic Oct 2017'!AI50&gt;'Vic Oct 2017'!M50),($C$5*'Vic Oct 2017'!AK50/'Vic Oct 2017'!AI50-'Vic Oct 2017'!M50)*'Vic Oct 2017'!S50/100*'Vic Oct 2017'!AI50,0)</f>
        <v>47.361999999999796</v>
      </c>
      <c r="J56" s="126">
        <f>IF($C$5*'Vic Oct 2017'!AL50/'Vic Oct 2017'!AJ50&gt;='Vic Oct 2017'!J50,('Vic Oct 2017'!J50*'Vic Oct 2017'!U50/100)*'Vic Oct 2017'!AJ50,($C$5*'Vic Oct 2017'!AL50/'Vic Oct 2017'!AJ50*'Vic Oct 2017'!U50/100)*'Vic Oct 2017'!AJ50)</f>
        <v>187.64999999999998</v>
      </c>
      <c r="K56" s="126">
        <f>IF($C$5*'Vic Oct 2017'!AL50/'Vic Oct 2017'!AJ50&lt;'Vic Oct 2017'!J50,0,IF($C$5*'Vic Oct 2017'!AL50/'Vic Oct 2017'!AJ50&lt;='Vic Oct 2017'!K50,($C$5*'Vic Oct 2017'!AL50/'Vic Oct 2017'!AJ50-'Vic Oct 2017'!J50)*('Vic Oct 2017'!V50/100)*'Vic Oct 2017'!AJ50,('Vic Oct 2017'!K50-'Vic Oct 2017'!J50)*('Vic Oct 2017'!V50/100)*'Vic Oct 2017'!AJ50))</f>
        <v>1593.8999999999999</v>
      </c>
      <c r="L56" s="126">
        <f>IF($C$5*'Vic Oct 2017'!AL50/'Vic Oct 2017'!AJ50&lt;'Vic Oct 2017'!K50,0,IF($C$5*'Vic Oct 2017'!AL50/'Vic Oct 2017'!AJ50&lt;='Vic Oct 2017'!L50,($C$5*'Vic Oct 2017'!AL50/'Vic Oct 2017'!AJ50-'Vic Oct 2017'!K50)*('Vic Oct 2017'!W50/100)*'Vic Oct 2017'!AJ50,('Vic Oct 2017'!L50-'Vic Oct 2017'!K50)*('Vic Oct 2017'!W50/100)*'Vic Oct 2017'!AJ50))</f>
        <v>2408.8319999999994</v>
      </c>
      <c r="M56" s="126">
        <f>IF($C$5*'Vic Oct 2017'!AL50/'Vic Oct 2017'!AJ50&lt;'Vic Oct 2017'!L50,0,IF($C$5*'Vic Oct 2017'!AL50/'Vic Oct 2017'!AJ50&lt;='Vic Oct 2017'!M50,($C$5*'Vic Oct 2017'!AL50/'Vic Oct 2017'!AJ50-'Vic Oct 2017'!L50)*('Vic Oct 2017'!X50/100)*'Vic Oct 2017'!AJ50,('Vic Oct 2017'!M50-'Vic Oct 2017'!L50)*('Vic Oct 2017'!X50/100)*'Vic Oct 2017'!AJ50))</f>
        <v>0</v>
      </c>
      <c r="N56" s="126">
        <f>IF(($C$5*'Vic Oct 2017'!AL50/'Vic Oct 2017'!AJ50&gt;'Vic Oct 2017'!M50),($C$5*'Vic Oct 2017'!AL50/'Vic Oct 2017'!AJ50-'Vic Oct 2017'!M50)*'Vic Oct 2017'!Y50/100*'Vic Oct 2017'!AJ50,0)</f>
        <v>47.361999999999796</v>
      </c>
      <c r="O56" s="129">
        <f t="shared" si="0"/>
        <v>8782.7449999999972</v>
      </c>
      <c r="P56" s="130">
        <f>'Vic Oct 2017'!AM50</f>
        <v>0</v>
      </c>
      <c r="Q56" s="130">
        <f>'Vic Oct 2017'!AN50</f>
        <v>20</v>
      </c>
      <c r="R56" s="130">
        <f>'Vic Oct 2017'!AO50</f>
        <v>0</v>
      </c>
      <c r="S56" s="130">
        <f>'Vic Oct 2017'!AP50</f>
        <v>0</v>
      </c>
      <c r="T56" s="129">
        <f>(O56-(O56-D56)*Q56/100)</f>
        <v>7087.647399999998</v>
      </c>
      <c r="U56" s="129">
        <f t="shared" si="22"/>
        <v>7087.647399999998</v>
      </c>
      <c r="V56" s="129">
        <f t="shared" si="1"/>
        <v>7796.4121399999985</v>
      </c>
      <c r="W56" s="129">
        <f t="shared" si="1"/>
        <v>7796.4121399999985</v>
      </c>
      <c r="X56" s="131">
        <f>'Vic Oct 2017'!AW50</f>
        <v>0</v>
      </c>
      <c r="Y56" s="132" t="str">
        <f>'Vic Oct 2017'!AX50</f>
        <v>n</v>
      </c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2"/>
      <c r="BZ56" s="122"/>
      <c r="CA56" s="122"/>
      <c r="CB56" s="122"/>
      <c r="CC56" s="122"/>
      <c r="CD56" s="122"/>
      <c r="CE56" s="122"/>
      <c r="CF56" s="122"/>
      <c r="CG56" s="122"/>
      <c r="CH56" s="122"/>
      <c r="CI56" s="133"/>
      <c r="CJ56" s="133"/>
      <c r="CK56" s="133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133"/>
      <c r="DE56" s="133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3"/>
      <c r="DU56" s="133"/>
      <c r="DV56" s="133"/>
      <c r="DW56" s="133"/>
      <c r="DX56" s="133"/>
      <c r="DY56" s="133"/>
      <c r="DZ56" s="133"/>
      <c r="EA56" s="133"/>
      <c r="EB56" s="133"/>
      <c r="EC56" s="133"/>
      <c r="ED56" s="133"/>
      <c r="EE56" s="133"/>
      <c r="EF56" s="133"/>
      <c r="EG56" s="133"/>
      <c r="EH56" s="133"/>
      <c r="EI56" s="133"/>
      <c r="EJ56" s="133"/>
    </row>
    <row r="57" spans="1:140" s="134" customFormat="1" ht="17" customHeight="1">
      <c r="A57" s="543"/>
      <c r="B57" s="125" t="str">
        <f>'Vic Oct 2017'!F51</f>
        <v>Click Energy</v>
      </c>
      <c r="C57" s="125" t="str">
        <f>'Vic Oct 2017'!G51</f>
        <v>Business Prime Gas</v>
      </c>
      <c r="D57" s="126">
        <f>365*'Vic Oct 2017'!H51/100</f>
        <v>313.17</v>
      </c>
      <c r="E57" s="127">
        <f>IF($C$5*'Vic Oct 2017'!AK51/'Vic Oct 2017'!AI51&gt;='Vic Oct 2017'!J51,('Vic Oct 2017'!J51*'Vic Oct 2017'!O51/100)*'Vic Oct 2017'!AI51,($C$5*'Vic Oct 2017'!AK51/'Vic Oct 2017'!AI51*'Vic Oct 2017'!O51/100)*'Vic Oct 2017'!AI51)</f>
        <v>261.89999999999998</v>
      </c>
      <c r="F57" s="128">
        <f>IF($C$5*'Vic Oct 2017'!AK51/'Vic Oct 2017'!AI51&lt;'Vic Oct 2017'!J51,0,IF($C$5*'Vic Oct 2017'!AK51/'Vic Oct 2017'!AI51&lt;='Vic Oct 2017'!K51,($C$5*'Vic Oct 2017'!AK51/'Vic Oct 2017'!AI51-'Vic Oct 2017'!J51)*('Vic Oct 2017'!P51/100)*'Vic Oct 2017'!AI51,('Vic Oct 2017'!K51-'Vic Oct 2017'!J51)*('Vic Oct 2017'!P51/100)*'Vic Oct 2017'!AI51))</f>
        <v>2034</v>
      </c>
      <c r="G57" s="126">
        <f>IF($C$5*'Vic Oct 2017'!AK51/'Vic Oct 2017'!AI51&lt;'Vic Oct 2017'!K51,0,IF($C$5*'Vic Oct 2017'!AK51/'Vic Oct 2017'!AI51&lt;='Vic Oct 2017'!L51,($C$5*'Vic Oct 2017'!AK51/'Vic Oct 2017'!AI51-'Vic Oct 2017'!K51)*('Vic Oct 2017'!Q51/100)*'Vic Oct 2017'!AI51,('Vic Oct 2017'!L51-'Vic Oct 2017'!K51)*('Vic Oct 2017'!Q51/100)*'Vic Oct 2017'!AI51))</f>
        <v>3188.16</v>
      </c>
      <c r="H57" s="127">
        <f>IF($C$5*'Vic Oct 2017'!AK51/'Vic Oct 2017'!AI51&lt;'Vic Oct 2017'!L51,0,IF($C$5*'Vic Oct 2017'!AK51/'Vic Oct 2017'!AI51&lt;='Vic Oct 2017'!M51,($C$5*'Vic Oct 2017'!AK51/'Vic Oct 2017'!AI51-'Vic Oct 2017'!L51)*('Vic Oct 2017'!R51/100)*'Vic Oct 2017'!AI51,('Vic Oct 2017'!M51-'Vic Oct 2017'!L51)*('Vic Oct 2017'!R51/100)*'Vic Oct 2017'!AI51))</f>
        <v>0</v>
      </c>
      <c r="I57" s="126">
        <f>IF(($C$5*'Vic Oct 2017'!AK51/'Vic Oct 2017'!AI51&gt;'Vic Oct 2017'!M51),($C$5*'Vic Oct 2017'!AK51/'Vic Oct 2017'!AI51-'Vic Oct 2017'!M51)*'Vic Oct 2017'!S51/100*'Vic Oct 2017'!AI51,0)</f>
        <v>64.939999999999728</v>
      </c>
      <c r="J57" s="126">
        <f>IF($C$5*'Vic Oct 2017'!AL51/'Vic Oct 2017'!AJ51&gt;='Vic Oct 2017'!J51,('Vic Oct 2017'!J51*'Vic Oct 2017'!U51/100)*'Vic Oct 2017'!AJ51,($C$5*'Vic Oct 2017'!AL51/'Vic Oct 2017'!AJ51*'Vic Oct 2017'!U51/100)*'Vic Oct 2017'!AJ51)</f>
        <v>261.89999999999998</v>
      </c>
      <c r="K57" s="126">
        <f>IF($C$5*'Vic Oct 2017'!AL51/'Vic Oct 2017'!AJ51&lt;'Vic Oct 2017'!J51,0,IF($C$5*'Vic Oct 2017'!AL51/'Vic Oct 2017'!AJ51&lt;='Vic Oct 2017'!K51,($C$5*'Vic Oct 2017'!AL51/'Vic Oct 2017'!AJ51-'Vic Oct 2017'!J51)*('Vic Oct 2017'!V51/100)*'Vic Oct 2017'!AJ51,('Vic Oct 2017'!K51-'Vic Oct 2017'!J51)*('Vic Oct 2017'!V51/100)*'Vic Oct 2017'!AJ51))</f>
        <v>2034</v>
      </c>
      <c r="L57" s="126">
        <f>IF($C$5*'Vic Oct 2017'!AL51/'Vic Oct 2017'!AJ51&lt;'Vic Oct 2017'!K51,0,IF($C$5*'Vic Oct 2017'!AL51/'Vic Oct 2017'!AJ51&lt;='Vic Oct 2017'!L51,($C$5*'Vic Oct 2017'!AL51/'Vic Oct 2017'!AJ51-'Vic Oct 2017'!K51)*('Vic Oct 2017'!W51/100)*'Vic Oct 2017'!AJ51,('Vic Oct 2017'!L51-'Vic Oct 2017'!K51)*('Vic Oct 2017'!W51/100)*'Vic Oct 2017'!AJ51))</f>
        <v>3188.16</v>
      </c>
      <c r="M57" s="126">
        <f>IF($C$5*'Vic Oct 2017'!AL51/'Vic Oct 2017'!AJ51&lt;'Vic Oct 2017'!L51,0,IF($C$5*'Vic Oct 2017'!AL51/'Vic Oct 2017'!AJ51&lt;='Vic Oct 2017'!M51,($C$5*'Vic Oct 2017'!AL51/'Vic Oct 2017'!AJ51-'Vic Oct 2017'!L51)*('Vic Oct 2017'!X51/100)*'Vic Oct 2017'!AJ51,('Vic Oct 2017'!M51-'Vic Oct 2017'!L51)*('Vic Oct 2017'!X51/100)*'Vic Oct 2017'!AJ51))</f>
        <v>0</v>
      </c>
      <c r="N57" s="126">
        <f>IF(($C$5*'Vic Oct 2017'!AL51/'Vic Oct 2017'!AJ51&gt;'Vic Oct 2017'!M51),($C$5*'Vic Oct 2017'!AL51/'Vic Oct 2017'!AJ51-'Vic Oct 2017'!M51)*'Vic Oct 2017'!Y51/100*'Vic Oct 2017'!AJ51,0)</f>
        <v>64.939999999999728</v>
      </c>
      <c r="O57" s="129">
        <f t="shared" si="0"/>
        <v>11411.17</v>
      </c>
      <c r="P57" s="130">
        <f>'Vic Oct 2017'!AM51</f>
        <v>0</v>
      </c>
      <c r="Q57" s="130">
        <f>'Vic Oct 2017'!AN51</f>
        <v>0</v>
      </c>
      <c r="R57" s="130">
        <f>'Vic Oct 2017'!AO51</f>
        <v>10</v>
      </c>
      <c r="S57" s="130">
        <f>'Vic Oct 2017'!AP51</f>
        <v>0</v>
      </c>
      <c r="T57" s="129">
        <f>O57</f>
        <v>11411.17</v>
      </c>
      <c r="U57" s="129">
        <f>T57-(T57*R57/100)</f>
        <v>10270.053</v>
      </c>
      <c r="V57" s="129">
        <f t="shared" si="1"/>
        <v>12552.287</v>
      </c>
      <c r="W57" s="129">
        <f t="shared" si="1"/>
        <v>11297.058300000001</v>
      </c>
      <c r="X57" s="131">
        <f>'Vic Oct 2017'!AW51</f>
        <v>0</v>
      </c>
      <c r="Y57" s="132" t="str">
        <f>'Vic Oct 2017'!AX51</f>
        <v>n</v>
      </c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2"/>
      <c r="BT57" s="122"/>
      <c r="BU57" s="122"/>
      <c r="BV57" s="122"/>
      <c r="BW57" s="122"/>
      <c r="BX57" s="122"/>
      <c r="BY57" s="122"/>
      <c r="BZ57" s="122"/>
      <c r="CA57" s="122"/>
      <c r="CB57" s="122"/>
      <c r="CC57" s="122"/>
      <c r="CD57" s="122"/>
      <c r="CE57" s="122"/>
      <c r="CF57" s="122"/>
      <c r="CG57" s="122"/>
      <c r="CH57" s="122"/>
      <c r="CI57" s="133"/>
      <c r="CJ57" s="133"/>
      <c r="CK57" s="133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133"/>
      <c r="DE57" s="133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3"/>
      <c r="DU57" s="133"/>
      <c r="DV57" s="133"/>
      <c r="DW57" s="133"/>
      <c r="DX57" s="133"/>
      <c r="DY57" s="133"/>
      <c r="DZ57" s="133"/>
      <c r="EA57" s="133"/>
      <c r="EB57" s="133"/>
      <c r="EC57" s="133"/>
      <c r="ED57" s="133"/>
      <c r="EE57" s="133"/>
      <c r="EF57" s="133"/>
      <c r="EG57" s="133"/>
      <c r="EH57" s="133"/>
      <c r="EI57" s="133"/>
      <c r="EJ57" s="133"/>
    </row>
    <row r="58" spans="1:140" s="134" customFormat="1" ht="17" customHeight="1">
      <c r="A58" s="543"/>
      <c r="B58" s="125" t="str">
        <f>'Vic Oct 2017'!F52</f>
        <v>Covau</v>
      </c>
      <c r="C58" s="125" t="str">
        <f>'Vic Oct 2017'!G52</f>
        <v>Market offer</v>
      </c>
      <c r="D58" s="126">
        <f>365*'Vic Oct 2017'!H52/100</f>
        <v>305.14</v>
      </c>
      <c r="E58" s="127">
        <f>IF($C$5*'Vic Oct 2017'!AK52/'Vic Oct 2017'!AI52&gt;='Vic Oct 2017'!J52,('Vic Oct 2017'!J52*'Vic Oct 2017'!O52/100)*'Vic Oct 2017'!AI52,($C$5*'Vic Oct 2017'!AK52/'Vic Oct 2017'!AI52*'Vic Oct 2017'!O52/100)*'Vic Oct 2017'!AI52)</f>
        <v>262.79999999999995</v>
      </c>
      <c r="F58" s="128">
        <f>IF($C$5*'Vic Oct 2017'!AK52/'Vic Oct 2017'!AI52&lt;'Vic Oct 2017'!J52,0,IF($C$5*'Vic Oct 2017'!AK52/'Vic Oct 2017'!AI52&lt;='Vic Oct 2017'!K52,($C$5*'Vic Oct 2017'!AK52/'Vic Oct 2017'!AI52-'Vic Oct 2017'!J52)*('Vic Oct 2017'!P52/100)*'Vic Oct 2017'!AI52,('Vic Oct 2017'!K52-'Vic Oct 2017'!J52)*('Vic Oct 2017'!P52/100)*'Vic Oct 2017'!AI52))</f>
        <v>2088</v>
      </c>
      <c r="G58" s="126">
        <f>IF($C$5*'Vic Oct 2017'!AK52/'Vic Oct 2017'!AI52&lt;'Vic Oct 2017'!K52,0,IF($C$5*'Vic Oct 2017'!AK52/'Vic Oct 2017'!AI52&lt;='Vic Oct 2017'!L52,($C$5*'Vic Oct 2017'!AK52/'Vic Oct 2017'!AI52-'Vic Oct 2017'!K52)*('Vic Oct 2017'!Q52/100)*'Vic Oct 2017'!AI52,('Vic Oct 2017'!L52-'Vic Oct 2017'!K52)*('Vic Oct 2017'!Q52/100)*'Vic Oct 2017'!AI52))</f>
        <v>3247.2000000000003</v>
      </c>
      <c r="H58" s="127">
        <f>IF($C$5*'Vic Oct 2017'!AK52/'Vic Oct 2017'!AI52&lt;'Vic Oct 2017'!L52,0,IF($C$5*'Vic Oct 2017'!AK52/'Vic Oct 2017'!AI52&lt;='Vic Oct 2017'!M52,($C$5*'Vic Oct 2017'!AK52/'Vic Oct 2017'!AI52-'Vic Oct 2017'!L52)*('Vic Oct 2017'!R52/100)*'Vic Oct 2017'!AI52,('Vic Oct 2017'!M52-'Vic Oct 2017'!L52)*('Vic Oct 2017'!R52/100)*'Vic Oct 2017'!AI52))</f>
        <v>0</v>
      </c>
      <c r="I58" s="126">
        <f>IF(($C$5*'Vic Oct 2017'!AK52/'Vic Oct 2017'!AI52&gt;'Vic Oct 2017'!M52),($C$5*'Vic Oct 2017'!AK52/'Vic Oct 2017'!AI52-'Vic Oct 2017'!M52)*'Vic Oct 2017'!S52/100*'Vic Oct 2017'!AI52,0)</f>
        <v>64.59999999999971</v>
      </c>
      <c r="J58" s="126">
        <f>IF($C$5*'Vic Oct 2017'!AL52/'Vic Oct 2017'!AJ52&gt;='Vic Oct 2017'!J52,('Vic Oct 2017'!J52*'Vic Oct 2017'!U52/100)*'Vic Oct 2017'!AJ52,($C$5*'Vic Oct 2017'!AL52/'Vic Oct 2017'!AJ52*'Vic Oct 2017'!U52/100)*'Vic Oct 2017'!AJ52)</f>
        <v>216.89999999999998</v>
      </c>
      <c r="K58" s="126">
        <f>IF($C$5*'Vic Oct 2017'!AL52/'Vic Oct 2017'!AJ52&lt;'Vic Oct 2017'!J52,0,IF($C$5*'Vic Oct 2017'!AL52/'Vic Oct 2017'!AJ52&lt;='Vic Oct 2017'!K52,($C$5*'Vic Oct 2017'!AL52/'Vic Oct 2017'!AJ52-'Vic Oct 2017'!J52)*('Vic Oct 2017'!V52/100)*'Vic Oct 2017'!AJ52,('Vic Oct 2017'!K52-'Vic Oct 2017'!J52)*('Vic Oct 2017'!V52/100)*'Vic Oct 2017'!AJ52))</f>
        <v>1638</v>
      </c>
      <c r="L58" s="126">
        <f>IF($C$5*'Vic Oct 2017'!AL52/'Vic Oct 2017'!AJ52&lt;'Vic Oct 2017'!K52,0,IF($C$5*'Vic Oct 2017'!AL52/'Vic Oct 2017'!AJ52&lt;='Vic Oct 2017'!L52,($C$5*'Vic Oct 2017'!AL52/'Vic Oct 2017'!AJ52-'Vic Oct 2017'!K52)*('Vic Oct 2017'!W52/100)*'Vic Oct 2017'!AJ52,('Vic Oct 2017'!L52-'Vic Oct 2017'!K52)*('Vic Oct 2017'!W52/100)*'Vic Oct 2017'!AJ52))</f>
        <v>2450.16</v>
      </c>
      <c r="M58" s="126">
        <f>IF($C$5*'Vic Oct 2017'!AL52/'Vic Oct 2017'!AJ52&lt;'Vic Oct 2017'!L52,0,IF($C$5*'Vic Oct 2017'!AL52/'Vic Oct 2017'!AJ52&lt;='Vic Oct 2017'!M52,($C$5*'Vic Oct 2017'!AL52/'Vic Oct 2017'!AJ52-'Vic Oct 2017'!L52)*('Vic Oct 2017'!X52/100)*'Vic Oct 2017'!AJ52,('Vic Oct 2017'!M52-'Vic Oct 2017'!L52)*('Vic Oct 2017'!X52/100)*'Vic Oct 2017'!AJ52))</f>
        <v>0</v>
      </c>
      <c r="N58" s="126">
        <f>IF(($C$5*'Vic Oct 2017'!AL52/'Vic Oct 2017'!AJ52&gt;'Vic Oct 2017'!M52),($C$5*'Vic Oct 2017'!AL52/'Vic Oct 2017'!AJ52-'Vic Oct 2017'!M52)*'Vic Oct 2017'!Y52/100*'Vic Oct 2017'!AJ52,0)</f>
        <v>46.919999999999796</v>
      </c>
      <c r="O58" s="129">
        <f t="shared" si="0"/>
        <v>10319.719999999999</v>
      </c>
      <c r="P58" s="130">
        <f>'Vic Oct 2017'!AM52</f>
        <v>0</v>
      </c>
      <c r="Q58" s="130">
        <f>'Vic Oct 2017'!AN52</f>
        <v>0</v>
      </c>
      <c r="R58" s="130">
        <f>'Vic Oct 2017'!AO52</f>
        <v>0</v>
      </c>
      <c r="S58" s="130">
        <f>'Vic Oct 2017'!AP52</f>
        <v>20</v>
      </c>
      <c r="T58" s="129">
        <f>O58</f>
        <v>10319.719999999999</v>
      </c>
      <c r="U58" s="129">
        <f>(T58-(T58-D58)*S58/100)</f>
        <v>8316.8040000000001</v>
      </c>
      <c r="V58" s="129">
        <f t="shared" si="1"/>
        <v>11351.692000000001</v>
      </c>
      <c r="W58" s="129">
        <f t="shared" si="1"/>
        <v>9148.4844000000012</v>
      </c>
      <c r="X58" s="131">
        <f>'Vic Oct 2017'!AW52</f>
        <v>12</v>
      </c>
      <c r="Y58" s="132" t="str">
        <f>'Vic Oct 2017'!AX52</f>
        <v>y</v>
      </c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2"/>
      <c r="BT58" s="122"/>
      <c r="BU58" s="122"/>
      <c r="BV58" s="122"/>
      <c r="BW58" s="122"/>
      <c r="BX58" s="122"/>
      <c r="BY58" s="122"/>
      <c r="BZ58" s="122"/>
      <c r="CA58" s="122"/>
      <c r="CB58" s="122"/>
      <c r="CC58" s="122"/>
      <c r="CD58" s="122"/>
      <c r="CE58" s="122"/>
      <c r="CF58" s="122"/>
      <c r="CG58" s="122"/>
      <c r="CH58" s="122"/>
      <c r="CI58" s="133"/>
      <c r="CJ58" s="133"/>
      <c r="CK58" s="133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133"/>
      <c r="DE58" s="133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3"/>
      <c r="DU58" s="133"/>
      <c r="DV58" s="133"/>
      <c r="DW58" s="133"/>
      <c r="DX58" s="133"/>
      <c r="DY58" s="133"/>
      <c r="DZ58" s="133"/>
      <c r="EA58" s="133"/>
      <c r="EB58" s="133"/>
      <c r="EC58" s="133"/>
      <c r="ED58" s="133"/>
      <c r="EE58" s="133"/>
      <c r="EF58" s="133"/>
      <c r="EG58" s="133"/>
      <c r="EH58" s="133"/>
      <c r="EI58" s="133"/>
      <c r="EJ58" s="133"/>
    </row>
    <row r="59" spans="1:140" s="134" customFormat="1" ht="17" customHeight="1">
      <c r="A59" s="543"/>
      <c r="B59" s="125" t="str">
        <f>'Vic Oct 2017'!F53</f>
        <v>EnergyAustralia</v>
      </c>
      <c r="C59" s="125" t="str">
        <f>'Vic Oct 2017'!G53</f>
        <v>Everyday Saver Business</v>
      </c>
      <c r="D59" s="126">
        <f>365*'Vic Oct 2017'!H53/100</f>
        <v>308.42500000000001</v>
      </c>
      <c r="E59" s="127">
        <f>IF($C$5*'Vic Oct 2017'!AK53/'Vic Oct 2017'!AI53&gt;='Vic Oct 2017'!J53,('Vic Oct 2017'!J53*'Vic Oct 2017'!O53/100)*'Vic Oct 2017'!AI53,($C$5*'Vic Oct 2017'!AK53/'Vic Oct 2017'!AI53*'Vic Oct 2017'!O53/100)*'Vic Oct 2017'!AI53)</f>
        <v>133.20000000000002</v>
      </c>
      <c r="F59" s="128">
        <f>IF($C$5*'Vic Oct 2017'!AK53/'Vic Oct 2017'!AI53&lt;'Vic Oct 2017'!J53,0,IF($C$5*'Vic Oct 2017'!AK53/'Vic Oct 2017'!AI53&lt;='Vic Oct 2017'!K53,($C$5*'Vic Oct 2017'!AK53/'Vic Oct 2017'!AI53-'Vic Oct 2017'!J53)*('Vic Oct 2017'!P53/100)*'Vic Oct 2017'!AI53,('Vic Oct 2017'!K53-'Vic Oct 2017'!J53)*('Vic Oct 2017'!P53/100)*'Vic Oct 2017'!AI53))</f>
        <v>1013.9999999999999</v>
      </c>
      <c r="G59" s="126">
        <f>IF($C$5*'Vic Oct 2017'!AK53/'Vic Oct 2017'!AI53&lt;'Vic Oct 2017'!K53,0,IF($C$5*'Vic Oct 2017'!AK53/'Vic Oct 2017'!AI53&lt;='Vic Oct 2017'!L53,($C$5*'Vic Oct 2017'!AK53/'Vic Oct 2017'!AI53-'Vic Oct 2017'!K53)*('Vic Oct 2017'!Q53/100)*'Vic Oct 2017'!AI53,('Vic Oct 2017'!L53-'Vic Oct 2017'!K53)*('Vic Oct 2017'!Q53/100)*'Vic Oct 2017'!AI53))</f>
        <v>1525.2</v>
      </c>
      <c r="H59" s="127">
        <f>IF($C$5*'Vic Oct 2017'!AK53/'Vic Oct 2017'!AI53&lt;'Vic Oct 2017'!L53,0,IF($C$5*'Vic Oct 2017'!AK53/'Vic Oct 2017'!AI53&lt;='Vic Oct 2017'!M53,($C$5*'Vic Oct 2017'!AK53/'Vic Oct 2017'!AI53-'Vic Oct 2017'!L53)*('Vic Oct 2017'!R53/100)*'Vic Oct 2017'!AI53,('Vic Oct 2017'!M53-'Vic Oct 2017'!L53)*('Vic Oct 2017'!R53/100)*'Vic Oct 2017'!AI53))</f>
        <v>0</v>
      </c>
      <c r="I59" s="126">
        <f>IF(($C$5*'Vic Oct 2017'!AK53/'Vic Oct 2017'!AI53&gt;'Vic Oct 2017'!M53),($C$5*'Vic Oct 2017'!AK53/'Vic Oct 2017'!AI53-'Vic Oct 2017'!M53)*'Vic Oct 2017'!S53/100*'Vic Oct 2017'!AI53,0)</f>
        <v>29.7</v>
      </c>
      <c r="J59" s="126">
        <f>IF($C$5*'Vic Oct 2017'!AL53/'Vic Oct 2017'!AJ53&gt;='Vic Oct 2017'!J53,('Vic Oct 2017'!J53*'Vic Oct 2017'!U53/100)*'Vic Oct 2017'!AJ53,($C$5*'Vic Oct 2017'!AL53/'Vic Oct 2017'!AJ53*'Vic Oct 2017'!U53/100)*'Vic Oct 2017'!AJ53)</f>
        <v>266.40000000000003</v>
      </c>
      <c r="K59" s="126">
        <f>IF($C$5*'Vic Oct 2017'!AL53/'Vic Oct 2017'!AJ53&lt;'Vic Oct 2017'!J53,0,IF($C$5*'Vic Oct 2017'!AL53/'Vic Oct 2017'!AJ53&lt;='Vic Oct 2017'!K53,($C$5*'Vic Oct 2017'!AL53/'Vic Oct 2017'!AJ53-'Vic Oct 2017'!J53)*('Vic Oct 2017'!V53/100)*'Vic Oct 2017'!AJ53,('Vic Oct 2017'!K53-'Vic Oct 2017'!J53)*('Vic Oct 2017'!V53/100)*'Vic Oct 2017'!AJ53))</f>
        <v>2027.9999999999998</v>
      </c>
      <c r="L59" s="126">
        <f>IF($C$5*'Vic Oct 2017'!AL53/'Vic Oct 2017'!AJ53&lt;'Vic Oct 2017'!K53,0,IF($C$5*'Vic Oct 2017'!AL53/'Vic Oct 2017'!AJ53&lt;='Vic Oct 2017'!L53,($C$5*'Vic Oct 2017'!AL53/'Vic Oct 2017'!AJ53-'Vic Oct 2017'!K53)*('Vic Oct 2017'!W53/100)*'Vic Oct 2017'!AJ53,('Vic Oct 2017'!L53-'Vic Oct 2017'!K53)*('Vic Oct 2017'!W53/100)*'Vic Oct 2017'!AJ53))</f>
        <v>3050.4</v>
      </c>
      <c r="M59" s="126">
        <f>IF($C$5*'Vic Oct 2017'!AL53/'Vic Oct 2017'!AJ53&lt;'Vic Oct 2017'!L53,0,IF($C$5*'Vic Oct 2017'!AL53/'Vic Oct 2017'!AJ53&lt;='Vic Oct 2017'!M53,($C$5*'Vic Oct 2017'!AL53/'Vic Oct 2017'!AJ53-'Vic Oct 2017'!L53)*('Vic Oct 2017'!X53/100)*'Vic Oct 2017'!AJ53,('Vic Oct 2017'!M53-'Vic Oct 2017'!L53)*('Vic Oct 2017'!X53/100)*'Vic Oct 2017'!AJ53))</f>
        <v>0</v>
      </c>
      <c r="N59" s="126">
        <f>IF(($C$5*'Vic Oct 2017'!AL53/'Vic Oct 2017'!AJ53&gt;'Vic Oct 2017'!M53),($C$5*'Vic Oct 2017'!AL53/'Vic Oct 2017'!AJ53-'Vic Oct 2017'!M53)*'Vic Oct 2017'!Y53/100*'Vic Oct 2017'!AJ53,0)</f>
        <v>59.4</v>
      </c>
      <c r="O59" s="129">
        <f t="shared" si="0"/>
        <v>8414.7249999999985</v>
      </c>
      <c r="P59" s="130">
        <f>'Vic Oct 2017'!AM53</f>
        <v>0</v>
      </c>
      <c r="Q59" s="130">
        <f>'Vic Oct 2017'!AN53</f>
        <v>20</v>
      </c>
      <c r="R59" s="130">
        <f>'Vic Oct 2017'!AO53</f>
        <v>0</v>
      </c>
      <c r="S59" s="130">
        <f>'Vic Oct 2017'!AP53</f>
        <v>0</v>
      </c>
      <c r="T59" s="129">
        <f>(O59-(O59-D59)*Q59/100)</f>
        <v>6793.4649999999983</v>
      </c>
      <c r="U59" s="129">
        <f t="shared" ref="U59:U64" si="26">T59</f>
        <v>6793.4649999999983</v>
      </c>
      <c r="V59" s="129">
        <f t="shared" si="1"/>
        <v>7472.8114999999989</v>
      </c>
      <c r="W59" s="129">
        <f t="shared" si="1"/>
        <v>7472.8114999999989</v>
      </c>
      <c r="X59" s="131">
        <f>'Vic Oct 2017'!AW53</f>
        <v>24</v>
      </c>
      <c r="Y59" s="132" t="str">
        <f>'Vic Oct 2017'!AX53</f>
        <v>y</v>
      </c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2"/>
      <c r="BT59" s="122"/>
      <c r="BU59" s="122"/>
      <c r="BV59" s="122"/>
      <c r="BW59" s="122"/>
      <c r="BX59" s="122"/>
      <c r="BY59" s="122"/>
      <c r="BZ59" s="122"/>
      <c r="CA59" s="122"/>
      <c r="CB59" s="122"/>
      <c r="CC59" s="122"/>
      <c r="CD59" s="122"/>
      <c r="CE59" s="122"/>
      <c r="CF59" s="122"/>
      <c r="CG59" s="122"/>
      <c r="CH59" s="122"/>
      <c r="CI59" s="133"/>
      <c r="CJ59" s="133"/>
      <c r="CK59" s="133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133"/>
      <c r="DE59" s="133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3"/>
      <c r="DU59" s="133"/>
      <c r="DV59" s="133"/>
      <c r="DW59" s="133"/>
      <c r="DX59" s="133"/>
      <c r="DY59" s="133"/>
      <c r="DZ59" s="133"/>
      <c r="EA59" s="133"/>
      <c r="EB59" s="133"/>
      <c r="EC59" s="133"/>
      <c r="ED59" s="133"/>
      <c r="EE59" s="133"/>
      <c r="EF59" s="133"/>
      <c r="EG59" s="133"/>
      <c r="EH59" s="133"/>
      <c r="EI59" s="133"/>
      <c r="EJ59" s="133"/>
    </row>
    <row r="60" spans="1:140" s="134" customFormat="1" ht="17" customHeight="1">
      <c r="A60" s="543"/>
      <c r="B60" s="125" t="str">
        <f>'Vic Oct 2017'!F54</f>
        <v>Lumo Energy</v>
      </c>
      <c r="C60" s="125" t="str">
        <f>'Vic Oct 2017'!G54</f>
        <v>Business Premium</v>
      </c>
      <c r="D60" s="126">
        <f>365*'Vic Oct 2017'!H54/100</f>
        <v>233.81900000000002</v>
      </c>
      <c r="E60" s="127">
        <f>IF($C$5*'Vic Oct 2017'!AK54/'Vic Oct 2017'!AI54&gt;='Vic Oct 2017'!J54,('Vic Oct 2017'!J54*'Vic Oct 2017'!O54/100)*'Vic Oct 2017'!AI54,($C$5*'Vic Oct 2017'!AK54/'Vic Oct 2017'!AI54*'Vic Oct 2017'!O54/100)*'Vic Oct 2017'!AI54)</f>
        <v>171.20375999999999</v>
      </c>
      <c r="F60" s="128">
        <f>IF($C$5*'Vic Oct 2017'!AK54/'Vic Oct 2017'!AI54&lt;'Vic Oct 2017'!J54,0,IF($C$5*'Vic Oct 2017'!AK54/'Vic Oct 2017'!AI54&lt;='Vic Oct 2017'!K54,($C$5*'Vic Oct 2017'!AK54/'Vic Oct 2017'!AI54-'Vic Oct 2017'!J54)*('Vic Oct 2017'!P54/100)*'Vic Oct 2017'!AI54,('Vic Oct 2017'!K54-'Vic Oct 2017'!J54)*('Vic Oct 2017'!P54/100)*'Vic Oct 2017'!AI54))</f>
        <v>1285.72659</v>
      </c>
      <c r="G60" s="126">
        <f>IF($C$5*'Vic Oct 2017'!AK54/'Vic Oct 2017'!AI54&lt;'Vic Oct 2017'!K54,0,IF($C$5*'Vic Oct 2017'!AK54/'Vic Oct 2017'!AI54&lt;='Vic Oct 2017'!L54,($C$5*'Vic Oct 2017'!AK54/'Vic Oct 2017'!AI54-'Vic Oct 2017'!K54)*('Vic Oct 2017'!Q54/100)*'Vic Oct 2017'!AI54,('Vic Oct 2017'!L54-'Vic Oct 2017'!K54)*('Vic Oct 2017'!Q54/100)*'Vic Oct 2017'!AI54))</f>
        <v>1940.6103099999996</v>
      </c>
      <c r="H60" s="127">
        <f>IF($C$5*'Vic Oct 2017'!AK54/'Vic Oct 2017'!AI54&lt;'Vic Oct 2017'!L54,0,IF($C$5*'Vic Oct 2017'!AK54/'Vic Oct 2017'!AI54&lt;='Vic Oct 2017'!M54,($C$5*'Vic Oct 2017'!AK54/'Vic Oct 2017'!AI54-'Vic Oct 2017'!L54)*('Vic Oct 2017'!R54/100)*'Vic Oct 2017'!AI54,('Vic Oct 2017'!M54-'Vic Oct 2017'!L54)*('Vic Oct 2017'!R54/100)*'Vic Oct 2017'!AI54))</f>
        <v>0</v>
      </c>
      <c r="I60" s="126">
        <f>IF(($C$5*'Vic Oct 2017'!AK54/'Vic Oct 2017'!AI54&gt;'Vic Oct 2017'!M54),($C$5*'Vic Oct 2017'!AK54/'Vic Oct 2017'!AI54-'Vic Oct 2017'!M54)*'Vic Oct 2017'!S54/100*'Vic Oct 2017'!AI54,0)</f>
        <v>0</v>
      </c>
      <c r="J60" s="126">
        <f>IF($C$5*'Vic Oct 2017'!AL54/'Vic Oct 2017'!AJ54&gt;='Vic Oct 2017'!J54,('Vic Oct 2017'!J54*'Vic Oct 2017'!U54/100)*'Vic Oct 2017'!AJ54,($C$5*'Vic Oct 2017'!AL54/'Vic Oct 2017'!AJ54*'Vic Oct 2017'!U54/100)*'Vic Oct 2017'!AJ54)</f>
        <v>171.20375999999999</v>
      </c>
      <c r="K60" s="126">
        <f>IF($C$5*'Vic Oct 2017'!AL54/'Vic Oct 2017'!AJ54&lt;'Vic Oct 2017'!J54,0,IF($C$5*'Vic Oct 2017'!AL54/'Vic Oct 2017'!AJ54&lt;='Vic Oct 2017'!K54,($C$5*'Vic Oct 2017'!AL54/'Vic Oct 2017'!AJ54-'Vic Oct 2017'!J54)*('Vic Oct 2017'!V54/100)*'Vic Oct 2017'!AJ54,('Vic Oct 2017'!K54-'Vic Oct 2017'!J54)*('Vic Oct 2017'!V54/100)*'Vic Oct 2017'!AJ54))</f>
        <v>1285.72659</v>
      </c>
      <c r="L60" s="126">
        <f>IF($C$5*'Vic Oct 2017'!AL54/'Vic Oct 2017'!AJ54&lt;'Vic Oct 2017'!K54,0,IF($C$5*'Vic Oct 2017'!AL54/'Vic Oct 2017'!AJ54&lt;='Vic Oct 2017'!L54,($C$5*'Vic Oct 2017'!AL54/'Vic Oct 2017'!AJ54-'Vic Oct 2017'!K54)*('Vic Oct 2017'!W54/100)*'Vic Oct 2017'!AJ54,('Vic Oct 2017'!L54-'Vic Oct 2017'!K54)*('Vic Oct 2017'!W54/100)*'Vic Oct 2017'!AJ54))</f>
        <v>1940.6103099999996</v>
      </c>
      <c r="M60" s="126">
        <f>IF($C$5*'Vic Oct 2017'!AL54/'Vic Oct 2017'!AJ54&lt;'Vic Oct 2017'!L54,0,IF($C$5*'Vic Oct 2017'!AL54/'Vic Oct 2017'!AJ54&lt;='Vic Oct 2017'!M54,($C$5*'Vic Oct 2017'!AL54/'Vic Oct 2017'!AJ54-'Vic Oct 2017'!L54)*('Vic Oct 2017'!X54/100)*'Vic Oct 2017'!AJ54,('Vic Oct 2017'!M54-'Vic Oct 2017'!L54)*('Vic Oct 2017'!X54/100)*'Vic Oct 2017'!AJ54))</f>
        <v>0</v>
      </c>
      <c r="N60" s="126">
        <f>IF(($C$5*'Vic Oct 2017'!AL54/'Vic Oct 2017'!AJ54&gt;'Vic Oct 2017'!M54),($C$5*'Vic Oct 2017'!AL54/'Vic Oct 2017'!AJ54-'Vic Oct 2017'!M54)*'Vic Oct 2017'!Y54/100*'Vic Oct 2017'!AJ54,0)</f>
        <v>0</v>
      </c>
      <c r="O60" s="129">
        <f t="shared" si="0"/>
        <v>7028.9003199999988</v>
      </c>
      <c r="P60" s="130">
        <f>'Vic Oct 2017'!AM54</f>
        <v>0</v>
      </c>
      <c r="Q60" s="130">
        <f>'Vic Oct 2017'!AN54</f>
        <v>0</v>
      </c>
      <c r="R60" s="130">
        <f>'Vic Oct 2017'!AO54</f>
        <v>0</v>
      </c>
      <c r="S60" s="130">
        <f>'Vic Oct 2017'!AP54</f>
        <v>0</v>
      </c>
      <c r="T60" s="129">
        <f>O60</f>
        <v>7028.9003199999988</v>
      </c>
      <c r="U60" s="129">
        <f t="shared" si="26"/>
        <v>7028.9003199999988</v>
      </c>
      <c r="V60" s="129">
        <f t="shared" si="1"/>
        <v>7731.7903519999991</v>
      </c>
      <c r="W60" s="129">
        <f t="shared" si="1"/>
        <v>7731.7903519999991</v>
      </c>
      <c r="X60" s="131">
        <f>'Vic Oct 2017'!AW54</f>
        <v>36</v>
      </c>
      <c r="Y60" s="132" t="str">
        <f>'Vic Oct 2017'!AX54</f>
        <v>n</v>
      </c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2"/>
      <c r="BZ60" s="122"/>
      <c r="CA60" s="122"/>
      <c r="CB60" s="122"/>
      <c r="CC60" s="122"/>
      <c r="CD60" s="122"/>
      <c r="CE60" s="122"/>
      <c r="CF60" s="122"/>
      <c r="CG60" s="122"/>
      <c r="CH60" s="122"/>
      <c r="CI60" s="133"/>
      <c r="CJ60" s="133"/>
      <c r="CK60" s="133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133"/>
      <c r="DE60" s="133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3"/>
      <c r="DU60" s="133"/>
      <c r="DV60" s="133"/>
      <c r="DW60" s="133"/>
      <c r="DX60" s="133"/>
      <c r="DY60" s="133"/>
      <c r="DZ60" s="133"/>
      <c r="EA60" s="133"/>
      <c r="EB60" s="133"/>
      <c r="EC60" s="133"/>
      <c r="ED60" s="133"/>
      <c r="EE60" s="133"/>
      <c r="EF60" s="133"/>
      <c r="EG60" s="133"/>
      <c r="EH60" s="133"/>
      <c r="EI60" s="133"/>
      <c r="EJ60" s="133"/>
    </row>
    <row r="61" spans="1:140" s="134" customFormat="1" ht="17" customHeight="1">
      <c r="A61" s="543"/>
      <c r="B61" s="125" t="str">
        <f>'Vic Oct 2017'!F55</f>
        <v>Momentum Energy</v>
      </c>
      <c r="C61" s="125" t="str">
        <f>'Vic Oct 2017'!G55</f>
        <v>Market offer</v>
      </c>
      <c r="D61" s="126">
        <f>365*'Vic Oct 2017'!H55/100</f>
        <v>311.2355</v>
      </c>
      <c r="E61" s="127">
        <f>IF($C$5*'Vic Oct 2017'!AK55/'Vic Oct 2017'!AI55&gt;='Vic Oct 2017'!J55,('Vic Oct 2017'!J55*'Vic Oct 2017'!O55/100)*'Vic Oct 2017'!AI55,($C$5*'Vic Oct 2017'!AK55/'Vic Oct 2017'!AI55*'Vic Oct 2017'!O55/100)*'Vic Oct 2017'!AI55)</f>
        <v>115.44</v>
      </c>
      <c r="F61" s="128">
        <f>IF($C$5*'Vic Oct 2017'!AK55/'Vic Oct 2017'!AI55&lt;'Vic Oct 2017'!J55,0,IF($C$5*'Vic Oct 2017'!AK55/'Vic Oct 2017'!AI55&lt;='Vic Oct 2017'!K55,($C$5*'Vic Oct 2017'!AK55/'Vic Oct 2017'!AI55-'Vic Oct 2017'!J55)*('Vic Oct 2017'!P55/100)*'Vic Oct 2017'!AI55,('Vic Oct 2017'!K55-'Vic Oct 2017'!J55)*('Vic Oct 2017'!P55/100)*'Vic Oct 2017'!AI55))</f>
        <v>906</v>
      </c>
      <c r="G61" s="126">
        <f>IF($C$5*'Vic Oct 2017'!AK55/'Vic Oct 2017'!AI55&lt;'Vic Oct 2017'!K55,0,IF($C$5*'Vic Oct 2017'!AK55/'Vic Oct 2017'!AI55&lt;='Vic Oct 2017'!L55,($C$5*'Vic Oct 2017'!AK55/'Vic Oct 2017'!AI55-'Vic Oct 2017'!K55)*('Vic Oct 2017'!Q55/100)*'Vic Oct 2017'!AI55,('Vic Oct 2017'!L55-'Vic Oct 2017'!K55)*('Vic Oct 2017'!Q55/100)*'Vic Oct 2017'!AI55))</f>
        <v>1386.4559999999999</v>
      </c>
      <c r="H61" s="127">
        <f>IF($C$5*'Vic Oct 2017'!AK55/'Vic Oct 2017'!AI55&lt;'Vic Oct 2017'!L55,0,IF($C$5*'Vic Oct 2017'!AK55/'Vic Oct 2017'!AI55&lt;='Vic Oct 2017'!M55,($C$5*'Vic Oct 2017'!AK55/'Vic Oct 2017'!AI55-'Vic Oct 2017'!L55)*('Vic Oct 2017'!R55/100)*'Vic Oct 2017'!AI55,('Vic Oct 2017'!M55-'Vic Oct 2017'!L55)*('Vic Oct 2017'!R55/100)*'Vic Oct 2017'!AI55))</f>
        <v>0</v>
      </c>
      <c r="I61" s="126">
        <f>IF(($C$5*'Vic Oct 2017'!AK55/'Vic Oct 2017'!AI55&gt;'Vic Oct 2017'!M55),($C$5*'Vic Oct 2017'!AK55/'Vic Oct 2017'!AI55-'Vic Oct 2017'!M55)*'Vic Oct 2017'!S55/100*'Vic Oct 2017'!AI55,0)</f>
        <v>27.72</v>
      </c>
      <c r="J61" s="126">
        <f>IF($C$5*'Vic Oct 2017'!AL55/'Vic Oct 2017'!AJ55&gt;='Vic Oct 2017'!J55,('Vic Oct 2017'!J55*'Vic Oct 2017'!U55/100)*'Vic Oct 2017'!AJ55,($C$5*'Vic Oct 2017'!AL55/'Vic Oct 2017'!AJ55*'Vic Oct 2017'!U55/100)*'Vic Oct 2017'!AJ55)</f>
        <v>222.48</v>
      </c>
      <c r="K61" s="126">
        <f>IF($C$5*'Vic Oct 2017'!AL55/'Vic Oct 2017'!AJ55&lt;'Vic Oct 2017'!J55,0,IF($C$5*'Vic Oct 2017'!AL55/'Vic Oct 2017'!AJ55&lt;='Vic Oct 2017'!K55,($C$5*'Vic Oct 2017'!AL55/'Vic Oct 2017'!AJ55-'Vic Oct 2017'!J55)*('Vic Oct 2017'!V55/100)*'Vic Oct 2017'!AJ55,('Vic Oct 2017'!K55-'Vic Oct 2017'!J55)*('Vic Oct 2017'!V55/100)*'Vic Oct 2017'!AJ55))</f>
        <v>1729.2</v>
      </c>
      <c r="L61" s="126">
        <f>IF($C$5*'Vic Oct 2017'!AL55/'Vic Oct 2017'!AJ55&lt;'Vic Oct 2017'!K55,0,IF($C$5*'Vic Oct 2017'!AL55/'Vic Oct 2017'!AJ55&lt;='Vic Oct 2017'!L55,($C$5*'Vic Oct 2017'!AL55/'Vic Oct 2017'!AJ55-'Vic Oct 2017'!K55)*('Vic Oct 2017'!W55/100)*'Vic Oct 2017'!AJ55,('Vic Oct 2017'!L55-'Vic Oct 2017'!K55)*('Vic Oct 2017'!W55/100)*'Vic Oct 2017'!AJ55))</f>
        <v>2637.12</v>
      </c>
      <c r="M61" s="126">
        <f>IF($C$5*'Vic Oct 2017'!AL55/'Vic Oct 2017'!AJ55&lt;'Vic Oct 2017'!L55,0,IF($C$5*'Vic Oct 2017'!AL55/'Vic Oct 2017'!AJ55&lt;='Vic Oct 2017'!M55,($C$5*'Vic Oct 2017'!AL55/'Vic Oct 2017'!AJ55-'Vic Oct 2017'!L55)*('Vic Oct 2017'!X55/100)*'Vic Oct 2017'!AJ55,('Vic Oct 2017'!M55-'Vic Oct 2017'!L55)*('Vic Oct 2017'!X55/100)*'Vic Oct 2017'!AJ55))</f>
        <v>0</v>
      </c>
      <c r="N61" s="126">
        <f>IF(($C$5*'Vic Oct 2017'!AL55/'Vic Oct 2017'!AJ55&gt;'Vic Oct 2017'!M55),($C$5*'Vic Oct 2017'!AL55/'Vic Oct 2017'!AJ55-'Vic Oct 2017'!M55)*'Vic Oct 2017'!Y55/100*'Vic Oct 2017'!AJ55,0)</f>
        <v>52.29</v>
      </c>
      <c r="O61" s="129">
        <f t="shared" si="0"/>
        <v>7387.9414999999999</v>
      </c>
      <c r="P61" s="130">
        <f>'Vic Oct 2017'!AM55</f>
        <v>0</v>
      </c>
      <c r="Q61" s="130">
        <f>'Vic Oct 2017'!AN55</f>
        <v>0</v>
      </c>
      <c r="R61" s="130">
        <f>'Vic Oct 2017'!AO55</f>
        <v>0</v>
      </c>
      <c r="S61" s="130">
        <f>'Vic Oct 2017'!AP55</f>
        <v>0</v>
      </c>
      <c r="T61" s="129">
        <f>O61</f>
        <v>7387.9414999999999</v>
      </c>
      <c r="U61" s="129">
        <f t="shared" si="26"/>
        <v>7387.9414999999999</v>
      </c>
      <c r="V61" s="129">
        <f t="shared" si="1"/>
        <v>8126.7356500000005</v>
      </c>
      <c r="W61" s="129">
        <f t="shared" si="1"/>
        <v>8126.7356500000005</v>
      </c>
      <c r="X61" s="131">
        <f>'Vic Oct 2017'!AW55</f>
        <v>0</v>
      </c>
      <c r="Y61" s="132" t="str">
        <f>'Vic Oct 2017'!AX55</f>
        <v>n</v>
      </c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/>
      <c r="CA61" s="122"/>
      <c r="CB61" s="122"/>
      <c r="CC61" s="122"/>
      <c r="CD61" s="122"/>
      <c r="CE61" s="122"/>
      <c r="CF61" s="122"/>
      <c r="CG61" s="122"/>
      <c r="CH61" s="122"/>
      <c r="CI61" s="133"/>
      <c r="CJ61" s="133"/>
      <c r="CK61" s="133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133"/>
      <c r="DE61" s="133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3"/>
      <c r="DU61" s="133"/>
      <c r="DV61" s="133"/>
      <c r="DW61" s="133"/>
      <c r="DX61" s="133"/>
      <c r="DY61" s="133"/>
      <c r="DZ61" s="133"/>
      <c r="EA61" s="133"/>
      <c r="EB61" s="133"/>
      <c r="EC61" s="133"/>
      <c r="ED61" s="133"/>
      <c r="EE61" s="133"/>
      <c r="EF61" s="133"/>
      <c r="EG61" s="133"/>
      <c r="EH61" s="133"/>
      <c r="EI61" s="133"/>
      <c r="EJ61" s="133"/>
    </row>
    <row r="62" spans="1:140" s="125" customFormat="1" ht="17" customHeight="1">
      <c r="A62" s="543"/>
      <c r="B62" s="125" t="str">
        <f>'Vic Oct 2017'!F56</f>
        <v>Origin Energy</v>
      </c>
      <c r="C62" s="125" t="str">
        <f>'Vic Oct 2017'!G56</f>
        <v>Business Saver</v>
      </c>
      <c r="D62" s="126">
        <f>365*'Vic Oct 2017'!H56/100</f>
        <v>275.90350000000001</v>
      </c>
      <c r="E62" s="127">
        <f>IF($C$5*'Vic Oct 2017'!AK56/'Vic Oct 2017'!AI56&gt;='Vic Oct 2017'!J56,('Vic Oct 2017'!J56*'Vic Oct 2017'!O56/100)*'Vic Oct 2017'!AI56,($C$5*'Vic Oct 2017'!AK56/'Vic Oct 2017'!AI56*'Vic Oct 2017'!O56/100)*'Vic Oct 2017'!AI56)</f>
        <v>652.46399999999994</v>
      </c>
      <c r="F62" s="128">
        <f>IF($C$5*'Vic Oct 2017'!AK56/'Vic Oct 2017'!AI56&lt;'Vic Oct 2017'!J56,0,IF($C$5*'Vic Oct 2017'!AK56/'Vic Oct 2017'!AI56&lt;='Vic Oct 2017'!K56,($C$5*'Vic Oct 2017'!AK56/'Vic Oct 2017'!AI56-'Vic Oct 2017'!J56)*('Vic Oct 2017'!P56/100)*'Vic Oct 2017'!AI56,('Vic Oct 2017'!K56-'Vic Oct 2017'!J56)*('Vic Oct 2017'!P56/100)*'Vic Oct 2017'!AI56))</f>
        <v>3299.6251999999995</v>
      </c>
      <c r="G62" s="126">
        <f>IF($C$5*'Vic Oct 2017'!AK56/'Vic Oct 2017'!AI56&lt;'Vic Oct 2017'!K56,0,IF($C$5*'Vic Oct 2017'!AK56/'Vic Oct 2017'!AI56&lt;='Vic Oct 2017'!L56,($C$5*'Vic Oct 2017'!AK56/'Vic Oct 2017'!AI56-'Vic Oct 2017'!K56)*('Vic Oct 2017'!Q56/100)*'Vic Oct 2017'!AI56,('Vic Oct 2017'!L56-'Vic Oct 2017'!K56)*('Vic Oct 2017'!Q56/100)*'Vic Oct 2017'!AI56))</f>
        <v>0</v>
      </c>
      <c r="H62" s="127">
        <f>IF($C$5*'Vic Oct 2017'!AK56/'Vic Oct 2017'!AI56&lt;'Vic Oct 2017'!L56,0,IF($C$5*'Vic Oct 2017'!AK56/'Vic Oct 2017'!AI56&lt;='Vic Oct 2017'!M56,($C$5*'Vic Oct 2017'!AK56/'Vic Oct 2017'!AI56-'Vic Oct 2017'!L56)*('Vic Oct 2017'!R56/100)*'Vic Oct 2017'!AI56,('Vic Oct 2017'!M56-'Vic Oct 2017'!L56)*('Vic Oct 2017'!R56/100)*'Vic Oct 2017'!AI56))</f>
        <v>0</v>
      </c>
      <c r="I62" s="126">
        <f>IF(($C$5*'Vic Oct 2017'!AK56/'Vic Oct 2017'!AI56&gt;'Vic Oct 2017'!M56),($C$5*'Vic Oct 2017'!AK56/'Vic Oct 2017'!AI56-'Vic Oct 2017'!M56)*'Vic Oct 2017'!S56/100*'Vic Oct 2017'!AI56,0)</f>
        <v>0</v>
      </c>
      <c r="J62" s="126">
        <f>IF($C$5*'Vic Oct 2017'!AL56/'Vic Oct 2017'!AJ56&gt;='Vic Oct 2017'!J56,('Vic Oct 2017'!J56*'Vic Oct 2017'!U56/100)*'Vic Oct 2017'!AJ56,($C$5*'Vic Oct 2017'!AL56/'Vic Oct 2017'!AJ56*'Vic Oct 2017'!U56/100)*'Vic Oct 2017'!AJ56)</f>
        <v>652.46399999999994</v>
      </c>
      <c r="K62" s="126">
        <f>IF($C$5*'Vic Oct 2017'!AL56/'Vic Oct 2017'!AJ56&lt;'Vic Oct 2017'!J56,0,IF($C$5*'Vic Oct 2017'!AL56/'Vic Oct 2017'!AJ56&lt;='Vic Oct 2017'!K56,($C$5*'Vic Oct 2017'!AL56/'Vic Oct 2017'!AJ56-'Vic Oct 2017'!J56)*('Vic Oct 2017'!V56/100)*'Vic Oct 2017'!AJ56,('Vic Oct 2017'!K56-'Vic Oct 2017'!J56)*('Vic Oct 2017'!V56/100)*'Vic Oct 2017'!AJ56))</f>
        <v>3299.6251999999995</v>
      </c>
      <c r="L62" s="126">
        <f>IF($C$5*'Vic Oct 2017'!AL56/'Vic Oct 2017'!AJ56&lt;'Vic Oct 2017'!K56,0,IF($C$5*'Vic Oct 2017'!AL56/'Vic Oct 2017'!AJ56&lt;='Vic Oct 2017'!L56,($C$5*'Vic Oct 2017'!AL56/'Vic Oct 2017'!AJ56-'Vic Oct 2017'!K56)*('Vic Oct 2017'!W56/100)*'Vic Oct 2017'!AJ56,('Vic Oct 2017'!L56-'Vic Oct 2017'!K56)*('Vic Oct 2017'!W56/100)*'Vic Oct 2017'!AJ56))</f>
        <v>0</v>
      </c>
      <c r="M62" s="126">
        <f>IF($C$5*'Vic Oct 2017'!AL56/'Vic Oct 2017'!AJ56&lt;'Vic Oct 2017'!L56,0,IF($C$5*'Vic Oct 2017'!AL56/'Vic Oct 2017'!AJ56&lt;='Vic Oct 2017'!M56,($C$5*'Vic Oct 2017'!AL56/'Vic Oct 2017'!AJ56-'Vic Oct 2017'!L56)*('Vic Oct 2017'!X56/100)*'Vic Oct 2017'!AJ56,('Vic Oct 2017'!M56-'Vic Oct 2017'!L56)*('Vic Oct 2017'!X56/100)*'Vic Oct 2017'!AJ56))</f>
        <v>0</v>
      </c>
      <c r="N62" s="126">
        <f>IF(($C$5*'Vic Oct 2017'!AL56/'Vic Oct 2017'!AJ56&gt;'Vic Oct 2017'!M56),($C$5*'Vic Oct 2017'!AL56/'Vic Oct 2017'!AJ56-'Vic Oct 2017'!M56)*'Vic Oct 2017'!Y56/100*'Vic Oct 2017'!AJ56,0)</f>
        <v>0</v>
      </c>
      <c r="O62" s="129">
        <f t="shared" si="0"/>
        <v>8180.0818999999992</v>
      </c>
      <c r="P62" s="130">
        <f>'Vic Oct 2017'!AM56</f>
        <v>0</v>
      </c>
      <c r="Q62" s="130">
        <f>'Vic Oct 2017'!AN56</f>
        <v>15</v>
      </c>
      <c r="R62" s="130">
        <f>'Vic Oct 2017'!AO56</f>
        <v>0</v>
      </c>
      <c r="S62" s="130">
        <f>'Vic Oct 2017'!AP56</f>
        <v>0</v>
      </c>
      <c r="T62" s="129">
        <f>(O62-(O62-D62)*Q62/100)</f>
        <v>6994.4551399999991</v>
      </c>
      <c r="U62" s="129">
        <f t="shared" si="26"/>
        <v>6994.4551399999991</v>
      </c>
      <c r="V62" s="129">
        <f t="shared" si="1"/>
        <v>7693.900654</v>
      </c>
      <c r="W62" s="129">
        <f t="shared" si="1"/>
        <v>7693.900654</v>
      </c>
      <c r="X62" s="131">
        <f>'Vic Oct 2017'!AW56</f>
        <v>12</v>
      </c>
      <c r="Y62" s="132" t="str">
        <f>'Vic Oct 2017'!AX56</f>
        <v>y</v>
      </c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2"/>
      <c r="BT62" s="122"/>
      <c r="BU62" s="122"/>
      <c r="BV62" s="122"/>
      <c r="BW62" s="122"/>
      <c r="BX62" s="122"/>
      <c r="BY62" s="122"/>
      <c r="BZ62" s="122"/>
      <c r="CA62" s="122"/>
      <c r="CB62" s="122"/>
      <c r="CC62" s="122"/>
      <c r="CD62" s="122"/>
      <c r="CE62" s="122"/>
      <c r="CF62" s="122"/>
      <c r="CG62" s="122"/>
      <c r="CH62" s="12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</row>
    <row r="63" spans="1:140" s="125" customFormat="1" ht="17" customHeight="1" thickBot="1">
      <c r="A63" s="544"/>
      <c r="B63" s="142" t="str">
        <f>'Vic Oct 2017'!F57</f>
        <v>Simply Energy</v>
      </c>
      <c r="C63" s="142" t="str">
        <f>'Vic Oct 2017'!G57</f>
        <v>Business Save</v>
      </c>
      <c r="D63" s="145">
        <f>365*'Vic Oct 2017'!H57/100</f>
        <v>298.89850000000001</v>
      </c>
      <c r="E63" s="153">
        <f>IF($C$5*'Vic Oct 2017'!AK57/'Vic Oct 2017'!AI57&gt;='Vic Oct 2017'!J57,('Vic Oct 2017'!J57*'Vic Oct 2017'!O57/100)*'Vic Oct 2017'!AI57,($C$5*'Vic Oct 2017'!AK57/'Vic Oct 2017'!AI57*'Vic Oct 2017'!O57/100)*'Vic Oct 2017'!AI57)</f>
        <v>207.16019999999997</v>
      </c>
      <c r="F63" s="143">
        <f>IF($C$5*'Vic Oct 2017'!AK57/'Vic Oct 2017'!AI57&lt;'Vic Oct 2017'!J57,0,IF($C$5*'Vic Oct 2017'!AK57/'Vic Oct 2017'!AI57&lt;='Vic Oct 2017'!K57,($C$5*'Vic Oct 2017'!AK57/'Vic Oct 2017'!AI57-'Vic Oct 2017'!J57)*('Vic Oct 2017'!P57/100)*'Vic Oct 2017'!AI57,('Vic Oct 2017'!K57-'Vic Oct 2017'!J57)*('Vic Oct 2017'!P57/100)*'Vic Oct 2017'!AI57))</f>
        <v>1724.6439</v>
      </c>
      <c r="G63" s="145">
        <f>IF($C$5*'Vic Oct 2017'!AK57/'Vic Oct 2017'!AI57&lt;'Vic Oct 2017'!K57,0,IF($C$5*'Vic Oct 2017'!AK57/'Vic Oct 2017'!AI57&lt;='Vic Oct 2017'!L57,($C$5*'Vic Oct 2017'!AK57/'Vic Oct 2017'!AI57-'Vic Oct 2017'!K57)*('Vic Oct 2017'!Q57/100)*'Vic Oct 2017'!AI57,('Vic Oct 2017'!L57-'Vic Oct 2017'!K57)*('Vic Oct 2017'!Q57/100)*'Vic Oct 2017'!AI57))</f>
        <v>2663.2893999999997</v>
      </c>
      <c r="H63" s="153">
        <f>IF($C$5*'Vic Oct 2017'!AK57/'Vic Oct 2017'!AI57&lt;'Vic Oct 2017'!L57,0,IF($C$5*'Vic Oct 2017'!AK57/'Vic Oct 2017'!AI57&lt;='Vic Oct 2017'!M57,($C$5*'Vic Oct 2017'!AK57/'Vic Oct 2017'!AI57-'Vic Oct 2017'!L57)*('Vic Oct 2017'!R57/100)*'Vic Oct 2017'!AI57,('Vic Oct 2017'!M57-'Vic Oct 2017'!L57)*('Vic Oct 2017'!R57/100)*'Vic Oct 2017'!AI57))</f>
        <v>0</v>
      </c>
      <c r="I63" s="145">
        <f>IF(($C$5*'Vic Oct 2017'!AK57/'Vic Oct 2017'!AI57&gt;'Vic Oct 2017'!M57),($C$5*'Vic Oct 2017'!AK57/'Vic Oct 2017'!AI57-'Vic Oct 2017'!M57)*'Vic Oct 2017'!S57/100*'Vic Oct 2017'!AI57,0)</f>
        <v>0</v>
      </c>
      <c r="J63" s="145">
        <f>IF($C$5*'Vic Oct 2017'!AL57/'Vic Oct 2017'!AJ57&gt;='Vic Oct 2017'!J57,('Vic Oct 2017'!J57*'Vic Oct 2017'!U57/100)*'Vic Oct 2017'!AJ57,($C$5*'Vic Oct 2017'!AL57/'Vic Oct 2017'!AJ57*'Vic Oct 2017'!U57/100)*'Vic Oct 2017'!AJ57)</f>
        <v>207.16019999999997</v>
      </c>
      <c r="K63" s="145">
        <f>IF($C$5*'Vic Oct 2017'!AL57/'Vic Oct 2017'!AJ57&lt;'Vic Oct 2017'!J57,0,IF($C$5*'Vic Oct 2017'!AL57/'Vic Oct 2017'!AJ57&lt;='Vic Oct 2017'!K57,($C$5*'Vic Oct 2017'!AL57/'Vic Oct 2017'!AJ57-'Vic Oct 2017'!J57)*('Vic Oct 2017'!V57/100)*'Vic Oct 2017'!AJ57,('Vic Oct 2017'!K57-'Vic Oct 2017'!J57)*('Vic Oct 2017'!V57/100)*'Vic Oct 2017'!AJ57))</f>
        <v>1724.6439</v>
      </c>
      <c r="L63" s="145">
        <f>IF($C$5*'Vic Oct 2017'!AL57/'Vic Oct 2017'!AJ57&lt;'Vic Oct 2017'!K57,0,IF($C$5*'Vic Oct 2017'!AL57/'Vic Oct 2017'!AJ57&lt;='Vic Oct 2017'!L57,($C$5*'Vic Oct 2017'!AL57/'Vic Oct 2017'!AJ57-'Vic Oct 2017'!K57)*('Vic Oct 2017'!W57/100)*'Vic Oct 2017'!AJ57,('Vic Oct 2017'!L57-'Vic Oct 2017'!K57)*('Vic Oct 2017'!W57/100)*'Vic Oct 2017'!AJ57))</f>
        <v>2663.2893999999997</v>
      </c>
      <c r="M63" s="145">
        <f>IF($C$5*'Vic Oct 2017'!AL57/'Vic Oct 2017'!AJ57&lt;'Vic Oct 2017'!L57,0,IF($C$5*'Vic Oct 2017'!AL57/'Vic Oct 2017'!AJ57&lt;='Vic Oct 2017'!M57,($C$5*'Vic Oct 2017'!AL57/'Vic Oct 2017'!AJ57-'Vic Oct 2017'!L57)*('Vic Oct 2017'!X57/100)*'Vic Oct 2017'!AJ57,('Vic Oct 2017'!M57-'Vic Oct 2017'!L57)*('Vic Oct 2017'!X57/100)*'Vic Oct 2017'!AJ57))</f>
        <v>0</v>
      </c>
      <c r="N63" s="145">
        <f>IF(($C$5*'Vic Oct 2017'!AL57/'Vic Oct 2017'!AJ57&gt;'Vic Oct 2017'!M57),($C$5*'Vic Oct 2017'!AL57/'Vic Oct 2017'!AJ57-'Vic Oct 2017'!M57)*'Vic Oct 2017'!Y57/100*'Vic Oct 2017'!AJ57,0)</f>
        <v>0</v>
      </c>
      <c r="O63" s="154">
        <f t="shared" ref="O63" si="27">SUM(D63:N63)</f>
        <v>9489.085500000001</v>
      </c>
      <c r="P63" s="155">
        <f>'Vic Oct 2017'!AM57</f>
        <v>0</v>
      </c>
      <c r="Q63" s="155">
        <f>'Vic Oct 2017'!AN57</f>
        <v>30</v>
      </c>
      <c r="R63" s="155">
        <f>'Vic Oct 2017'!AO57</f>
        <v>0</v>
      </c>
      <c r="S63" s="155">
        <f>'Vic Oct 2017'!AP57</f>
        <v>0</v>
      </c>
      <c r="T63" s="154">
        <f>(O63-(O63-D63)*Q63/100)</f>
        <v>6732.0294000000013</v>
      </c>
      <c r="U63" s="154">
        <f t="shared" si="26"/>
        <v>6732.0294000000013</v>
      </c>
      <c r="V63" s="154">
        <f t="shared" ref="V63" si="28">T63*1.1</f>
        <v>7405.2323400000023</v>
      </c>
      <c r="W63" s="154">
        <f t="shared" ref="W63" si="29">U63*1.1</f>
        <v>7405.2323400000023</v>
      </c>
      <c r="X63" s="156">
        <f>'Vic Oct 2017'!AW57</f>
        <v>0</v>
      </c>
      <c r="Y63" s="157" t="str">
        <f>'Vic Oct 2017'!AX57</f>
        <v>n</v>
      </c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</row>
    <row r="64" spans="1:140" s="134" customFormat="1" ht="17" customHeight="1" thickTop="1">
      <c r="A64" s="542" t="str">
        <f>'Vic Oct 2017'!D58</f>
        <v>Envestra North</v>
      </c>
      <c r="B64" s="125" t="str">
        <f>'Vic Oct 2017'!F58</f>
        <v>AGL</v>
      </c>
      <c r="C64" s="125" t="str">
        <f>'Vic Oct 2017'!G58</f>
        <v>Business Savers</v>
      </c>
      <c r="D64" s="126">
        <f>365*'Vic Oct 2017'!H58/100</f>
        <v>321.09050000000002</v>
      </c>
      <c r="E64" s="127">
        <f>IF($C$5*'Vic Oct 2017'!AK58/'Vic Oct 2017'!AI58&gt;='Vic Oct 2017'!J58,('Vic Oct 2017'!J58*'Vic Oct 2017'!O58/100)*'Vic Oct 2017'!AI58,($C$5*'Vic Oct 2017'!AK58/'Vic Oct 2017'!AI58*'Vic Oct 2017'!O58/100)*'Vic Oct 2017'!AI58)</f>
        <v>192.24</v>
      </c>
      <c r="F64" s="128">
        <f>IF($C$5*'Vic Oct 2017'!AK58/'Vic Oct 2017'!AI58&lt;'Vic Oct 2017'!J58,0,IF($C$5*'Vic Oct 2017'!AK58/'Vic Oct 2017'!AI58&lt;='Vic Oct 2017'!K58,($C$5*'Vic Oct 2017'!AK58/'Vic Oct 2017'!AI58-'Vic Oct 2017'!J58)*('Vic Oct 2017'!P58/100)*'Vic Oct 2017'!AI58,('Vic Oct 2017'!K58-'Vic Oct 2017'!J58)*('Vic Oct 2017'!P58/100)*'Vic Oct 2017'!AI58))</f>
        <v>1544.3999999999999</v>
      </c>
      <c r="G64" s="126">
        <f>IF($C$5*'Vic Oct 2017'!AK58/'Vic Oct 2017'!AI58&lt;'Vic Oct 2017'!K58,0,IF($C$5*'Vic Oct 2017'!AK58/'Vic Oct 2017'!AI58&lt;='Vic Oct 2017'!L58,($C$5*'Vic Oct 2017'!AK58/'Vic Oct 2017'!AI58-'Vic Oct 2017'!K58)*('Vic Oct 2017'!Q58/100)*'Vic Oct 2017'!AI58,('Vic Oct 2017'!L58-'Vic Oct 2017'!K58)*('Vic Oct 2017'!Q58/100)*'Vic Oct 2017'!AI58))</f>
        <v>2134.2959999999998</v>
      </c>
      <c r="H64" s="127">
        <f>IF($C$5*'Vic Oct 2017'!AK58/'Vic Oct 2017'!AI58&lt;'Vic Oct 2017'!L58,0,IF($C$5*'Vic Oct 2017'!AK58/'Vic Oct 2017'!AI58&lt;='Vic Oct 2017'!M58,($C$5*'Vic Oct 2017'!AK58/'Vic Oct 2017'!AI58-'Vic Oct 2017'!L58)*('Vic Oct 2017'!R58/100)*'Vic Oct 2017'!AI58,('Vic Oct 2017'!M58-'Vic Oct 2017'!L58)*('Vic Oct 2017'!R58/100)*'Vic Oct 2017'!AI58))</f>
        <v>0</v>
      </c>
      <c r="I64" s="126">
        <f>IF(($C$5*'Vic Oct 2017'!AK58/'Vic Oct 2017'!AI58&gt;'Vic Oct 2017'!M58),($C$5*'Vic Oct 2017'!AK58/'Vic Oct 2017'!AI58-'Vic Oct 2017'!M58)*'Vic Oct 2017'!S58/100*'Vic Oct 2017'!AI58,0)</f>
        <v>45.967999999999805</v>
      </c>
      <c r="J64" s="126">
        <f>IF($C$5*'Vic Oct 2017'!AL58/'Vic Oct 2017'!AJ58&gt;='Vic Oct 2017'!J58,('Vic Oct 2017'!J58*'Vic Oct 2017'!U58/100)*'Vic Oct 2017'!AJ58,($C$5*'Vic Oct 2017'!AL58/'Vic Oct 2017'!AJ58*'Vic Oct 2017'!U58/100)*'Vic Oct 2017'!AJ58)</f>
        <v>192.24</v>
      </c>
      <c r="K64" s="126">
        <f>IF($C$5*'Vic Oct 2017'!AL58/'Vic Oct 2017'!AJ58&lt;'Vic Oct 2017'!J58,0,IF($C$5*'Vic Oct 2017'!AL58/'Vic Oct 2017'!AJ58&lt;='Vic Oct 2017'!K58,($C$5*'Vic Oct 2017'!AL58/'Vic Oct 2017'!AJ58-'Vic Oct 2017'!J58)*('Vic Oct 2017'!V58/100)*'Vic Oct 2017'!AJ58,('Vic Oct 2017'!K58-'Vic Oct 2017'!J58)*('Vic Oct 2017'!V58/100)*'Vic Oct 2017'!AJ58))</f>
        <v>1544.3999999999999</v>
      </c>
      <c r="L64" s="126">
        <f>IF($C$5*'Vic Oct 2017'!AL58/'Vic Oct 2017'!AJ58&lt;'Vic Oct 2017'!K58,0,IF($C$5*'Vic Oct 2017'!AL58/'Vic Oct 2017'!AJ58&lt;='Vic Oct 2017'!L58,($C$5*'Vic Oct 2017'!AL58/'Vic Oct 2017'!AJ58-'Vic Oct 2017'!K58)*('Vic Oct 2017'!W58/100)*'Vic Oct 2017'!AJ58,('Vic Oct 2017'!L58-'Vic Oct 2017'!K58)*('Vic Oct 2017'!W58/100)*'Vic Oct 2017'!AJ58))</f>
        <v>2134.2959999999998</v>
      </c>
      <c r="M64" s="126">
        <f>IF($C$5*'Vic Oct 2017'!AL58/'Vic Oct 2017'!AJ58&lt;'Vic Oct 2017'!L58,0,IF($C$5*'Vic Oct 2017'!AL58/'Vic Oct 2017'!AJ58&lt;='Vic Oct 2017'!M58,($C$5*'Vic Oct 2017'!AL58/'Vic Oct 2017'!AJ58-'Vic Oct 2017'!L58)*('Vic Oct 2017'!X58/100)*'Vic Oct 2017'!AJ58,('Vic Oct 2017'!M58-'Vic Oct 2017'!L58)*('Vic Oct 2017'!X58/100)*'Vic Oct 2017'!AJ58))</f>
        <v>0</v>
      </c>
      <c r="N64" s="126">
        <f>IF(($C$5*'Vic Oct 2017'!AL58/'Vic Oct 2017'!AJ58&gt;'Vic Oct 2017'!M58),($C$5*'Vic Oct 2017'!AL58/'Vic Oct 2017'!AJ58-'Vic Oct 2017'!M58)*'Vic Oct 2017'!Y58/100*'Vic Oct 2017'!AJ58,0)</f>
        <v>45.967999999999805</v>
      </c>
      <c r="O64" s="129">
        <f t="shared" si="0"/>
        <v>8154.8984999999984</v>
      </c>
      <c r="P64" s="130">
        <f>'Vic Oct 2017'!AM58</f>
        <v>0</v>
      </c>
      <c r="Q64" s="130">
        <f>'Vic Oct 2017'!AN58</f>
        <v>20</v>
      </c>
      <c r="R64" s="130">
        <f>'Vic Oct 2017'!AO58</f>
        <v>0</v>
      </c>
      <c r="S64" s="130">
        <f>'Vic Oct 2017'!AP58</f>
        <v>0</v>
      </c>
      <c r="T64" s="129">
        <f>(O64-(O64-D64)*Q64/100)</f>
        <v>6588.1368999999986</v>
      </c>
      <c r="U64" s="129">
        <f t="shared" si="26"/>
        <v>6588.1368999999986</v>
      </c>
      <c r="V64" s="129">
        <f t="shared" si="1"/>
        <v>7246.9505899999995</v>
      </c>
      <c r="W64" s="129">
        <f t="shared" si="1"/>
        <v>7246.9505899999995</v>
      </c>
      <c r="X64" s="131">
        <f>'Vic Oct 2017'!AW58</f>
        <v>0</v>
      </c>
      <c r="Y64" s="132" t="str">
        <f>'Vic Oct 2017'!AX58</f>
        <v>n</v>
      </c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2"/>
      <c r="BZ64" s="122"/>
      <c r="CA64" s="122"/>
      <c r="CB64" s="122"/>
      <c r="CC64" s="122"/>
      <c r="CD64" s="122"/>
      <c r="CE64" s="122"/>
      <c r="CF64" s="122"/>
      <c r="CG64" s="122"/>
      <c r="CH64" s="122"/>
      <c r="CI64" s="133"/>
      <c r="CJ64" s="133"/>
      <c r="CK64" s="133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133"/>
      <c r="DE64" s="133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3"/>
      <c r="DU64" s="133"/>
      <c r="DV64" s="133"/>
      <c r="DW64" s="133"/>
      <c r="DX64" s="133"/>
      <c r="DY64" s="133"/>
      <c r="DZ64" s="133"/>
      <c r="EA64" s="133"/>
      <c r="EB64" s="133"/>
      <c r="EC64" s="133"/>
      <c r="ED64" s="133"/>
      <c r="EE64" s="133"/>
      <c r="EF64" s="133"/>
      <c r="EG64" s="133"/>
      <c r="EH64" s="133"/>
      <c r="EI64" s="133"/>
      <c r="EJ64" s="133"/>
    </row>
    <row r="65" spans="1:140" s="134" customFormat="1" ht="17" customHeight="1">
      <c r="A65" s="543"/>
      <c r="B65" s="125" t="str">
        <f>'Vic Oct 2017'!F59</f>
        <v>Click Energy</v>
      </c>
      <c r="C65" s="125" t="str">
        <f>'Vic Oct 2017'!G59</f>
        <v>Business Prime Gas</v>
      </c>
      <c r="D65" s="126">
        <f>365*'Vic Oct 2017'!H59/100</f>
        <v>313.17</v>
      </c>
      <c r="E65" s="127">
        <f>IF($C$5*'Vic Oct 2017'!AK59/'Vic Oct 2017'!AI59&gt;='Vic Oct 2017'!J59,('Vic Oct 2017'!J59*'Vic Oct 2017'!O59/100)*'Vic Oct 2017'!AI59,($C$5*'Vic Oct 2017'!AK59/'Vic Oct 2017'!AI59*'Vic Oct 2017'!O59/100)*'Vic Oct 2017'!AI59)</f>
        <v>257.39999999999998</v>
      </c>
      <c r="F65" s="128">
        <f>IF($C$5*'Vic Oct 2017'!AK59/'Vic Oct 2017'!AI59&lt;'Vic Oct 2017'!J59,0,IF($C$5*'Vic Oct 2017'!AK59/'Vic Oct 2017'!AI59&lt;='Vic Oct 2017'!K59,($C$5*'Vic Oct 2017'!AK59/'Vic Oct 2017'!AI59-'Vic Oct 2017'!J59)*('Vic Oct 2017'!P59/100)*'Vic Oct 2017'!AI59,('Vic Oct 2017'!K59-'Vic Oct 2017'!J59)*('Vic Oct 2017'!P59/100)*'Vic Oct 2017'!AI59))</f>
        <v>2124</v>
      </c>
      <c r="G65" s="126">
        <f>IF($C$5*'Vic Oct 2017'!AK59/'Vic Oct 2017'!AI59&lt;'Vic Oct 2017'!K59,0,IF($C$5*'Vic Oct 2017'!AK59/'Vic Oct 2017'!AI59&lt;='Vic Oct 2017'!L59,($C$5*'Vic Oct 2017'!AK59/'Vic Oct 2017'!AI59-'Vic Oct 2017'!K59)*('Vic Oct 2017'!Q59/100)*'Vic Oct 2017'!AI59,('Vic Oct 2017'!L59-'Vic Oct 2017'!K59)*('Vic Oct 2017'!Q59/100)*'Vic Oct 2017'!AI59))</f>
        <v>3261.96</v>
      </c>
      <c r="H65" s="127">
        <f>IF($C$5*'Vic Oct 2017'!AK59/'Vic Oct 2017'!AI59&lt;'Vic Oct 2017'!L59,0,IF($C$5*'Vic Oct 2017'!AK59/'Vic Oct 2017'!AI59&lt;='Vic Oct 2017'!M59,($C$5*'Vic Oct 2017'!AK59/'Vic Oct 2017'!AI59-'Vic Oct 2017'!L59)*('Vic Oct 2017'!R59/100)*'Vic Oct 2017'!AI59,('Vic Oct 2017'!M59-'Vic Oct 2017'!L59)*('Vic Oct 2017'!R59/100)*'Vic Oct 2017'!AI59))</f>
        <v>0</v>
      </c>
      <c r="I65" s="126">
        <f>IF(($C$5*'Vic Oct 2017'!AK59/'Vic Oct 2017'!AI59&gt;'Vic Oct 2017'!M59),($C$5*'Vic Oct 2017'!AK59/'Vic Oct 2017'!AI59-'Vic Oct 2017'!M59)*'Vic Oct 2017'!S59/100*'Vic Oct 2017'!AI59,0)</f>
        <v>70.039999999999694</v>
      </c>
      <c r="J65" s="126">
        <f>IF($C$5*'Vic Oct 2017'!AL59/'Vic Oct 2017'!AJ59&gt;='Vic Oct 2017'!J59,('Vic Oct 2017'!J59*'Vic Oct 2017'!U59/100)*'Vic Oct 2017'!AJ59,($C$5*'Vic Oct 2017'!AL59/'Vic Oct 2017'!AJ59*'Vic Oct 2017'!U59/100)*'Vic Oct 2017'!AJ59)</f>
        <v>257.39999999999998</v>
      </c>
      <c r="K65" s="126">
        <f>IF($C$5*'Vic Oct 2017'!AL59/'Vic Oct 2017'!AJ59&lt;'Vic Oct 2017'!J59,0,IF($C$5*'Vic Oct 2017'!AL59/'Vic Oct 2017'!AJ59&lt;='Vic Oct 2017'!K59,($C$5*'Vic Oct 2017'!AL59/'Vic Oct 2017'!AJ59-'Vic Oct 2017'!J59)*('Vic Oct 2017'!V59/100)*'Vic Oct 2017'!AJ59,('Vic Oct 2017'!K59-'Vic Oct 2017'!J59)*('Vic Oct 2017'!V59/100)*'Vic Oct 2017'!AJ59))</f>
        <v>2124</v>
      </c>
      <c r="L65" s="126">
        <f>IF($C$5*'Vic Oct 2017'!AL59/'Vic Oct 2017'!AJ59&lt;'Vic Oct 2017'!K59,0,IF($C$5*'Vic Oct 2017'!AL59/'Vic Oct 2017'!AJ59&lt;='Vic Oct 2017'!L59,($C$5*'Vic Oct 2017'!AL59/'Vic Oct 2017'!AJ59-'Vic Oct 2017'!K59)*('Vic Oct 2017'!W59/100)*'Vic Oct 2017'!AJ59,('Vic Oct 2017'!L59-'Vic Oct 2017'!K59)*('Vic Oct 2017'!W59/100)*'Vic Oct 2017'!AJ59))</f>
        <v>3261.96</v>
      </c>
      <c r="M65" s="126">
        <f>IF($C$5*'Vic Oct 2017'!AL59/'Vic Oct 2017'!AJ59&lt;'Vic Oct 2017'!L59,0,IF($C$5*'Vic Oct 2017'!AL59/'Vic Oct 2017'!AJ59&lt;='Vic Oct 2017'!M59,($C$5*'Vic Oct 2017'!AL59/'Vic Oct 2017'!AJ59-'Vic Oct 2017'!L59)*('Vic Oct 2017'!X59/100)*'Vic Oct 2017'!AJ59,('Vic Oct 2017'!M59-'Vic Oct 2017'!L59)*('Vic Oct 2017'!X59/100)*'Vic Oct 2017'!AJ59))</f>
        <v>0</v>
      </c>
      <c r="N65" s="126">
        <f>IF(($C$5*'Vic Oct 2017'!AL59/'Vic Oct 2017'!AJ59&gt;'Vic Oct 2017'!M59),($C$5*'Vic Oct 2017'!AL59/'Vic Oct 2017'!AJ59-'Vic Oct 2017'!M59)*'Vic Oct 2017'!Y59/100*'Vic Oct 2017'!AJ59,0)</f>
        <v>70.039999999999694</v>
      </c>
      <c r="O65" s="129">
        <f t="shared" si="0"/>
        <v>11739.97</v>
      </c>
      <c r="P65" s="130">
        <f>'Vic Oct 2017'!AM59</f>
        <v>0</v>
      </c>
      <c r="Q65" s="130">
        <f>'Vic Oct 2017'!AN59</f>
        <v>0</v>
      </c>
      <c r="R65" s="130">
        <f>'Vic Oct 2017'!AO59</f>
        <v>10</v>
      </c>
      <c r="S65" s="130">
        <f>'Vic Oct 2017'!AP59</f>
        <v>0</v>
      </c>
      <c r="T65" s="129">
        <f>O65</f>
        <v>11739.97</v>
      </c>
      <c r="U65" s="129">
        <f>T65-(T65*R65/100)</f>
        <v>10565.973</v>
      </c>
      <c r="V65" s="129">
        <f t="shared" si="1"/>
        <v>12913.967000000001</v>
      </c>
      <c r="W65" s="129">
        <f t="shared" si="1"/>
        <v>11622.570300000001</v>
      </c>
      <c r="X65" s="131">
        <f>'Vic Oct 2017'!AW59</f>
        <v>0</v>
      </c>
      <c r="Y65" s="132" t="str">
        <f>'Vic Oct 2017'!AX59</f>
        <v>n</v>
      </c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2"/>
      <c r="BT65" s="122"/>
      <c r="BU65" s="122"/>
      <c r="BV65" s="122"/>
      <c r="BW65" s="122"/>
      <c r="BX65" s="122"/>
      <c r="BY65" s="122"/>
      <c r="BZ65" s="122"/>
      <c r="CA65" s="122"/>
      <c r="CB65" s="122"/>
      <c r="CC65" s="122"/>
      <c r="CD65" s="122"/>
      <c r="CE65" s="122"/>
      <c r="CF65" s="122"/>
      <c r="CG65" s="122"/>
      <c r="CH65" s="122"/>
      <c r="CI65" s="133"/>
      <c r="CJ65" s="133"/>
      <c r="CK65" s="133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133"/>
      <c r="DE65" s="133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3"/>
      <c r="DU65" s="133"/>
      <c r="DV65" s="133"/>
      <c r="DW65" s="133"/>
      <c r="DX65" s="133"/>
      <c r="DY65" s="133"/>
      <c r="DZ65" s="133"/>
      <c r="EA65" s="133"/>
      <c r="EB65" s="133"/>
      <c r="EC65" s="133"/>
      <c r="ED65" s="133"/>
      <c r="EE65" s="133"/>
      <c r="EF65" s="133"/>
      <c r="EG65" s="133"/>
      <c r="EH65" s="133"/>
      <c r="EI65" s="133"/>
      <c r="EJ65" s="133"/>
    </row>
    <row r="66" spans="1:140" s="134" customFormat="1" ht="17" customHeight="1">
      <c r="A66" s="543"/>
      <c r="B66" s="125" t="str">
        <f>'Vic Oct 2017'!F60</f>
        <v>Covau</v>
      </c>
      <c r="C66" s="125" t="str">
        <f>'Vic Oct 2017'!G60</f>
        <v>Market offer</v>
      </c>
      <c r="D66" s="126">
        <f>365*'Vic Oct 2017'!H60/100</f>
        <v>305.14</v>
      </c>
      <c r="E66" s="127">
        <f>IF($C$5*'Vic Oct 2017'!AK60/'Vic Oct 2017'!AI60&gt;='Vic Oct 2017'!J60,('Vic Oct 2017'!J60*'Vic Oct 2017'!O60/100)*'Vic Oct 2017'!AI60,($C$5*'Vic Oct 2017'!AK60/'Vic Oct 2017'!AI60*'Vic Oct 2017'!O60/100)*'Vic Oct 2017'!AI60)</f>
        <v>246.60000000000002</v>
      </c>
      <c r="F66" s="128">
        <f>IF($C$5*'Vic Oct 2017'!AK60/'Vic Oct 2017'!AI60&lt;'Vic Oct 2017'!J60,0,IF($C$5*'Vic Oct 2017'!AK60/'Vic Oct 2017'!AI60&lt;='Vic Oct 2017'!K60,($C$5*'Vic Oct 2017'!AK60/'Vic Oct 2017'!AI60-'Vic Oct 2017'!J60)*('Vic Oct 2017'!P60/100)*'Vic Oct 2017'!AI60,('Vic Oct 2017'!K60-'Vic Oct 2017'!J60)*('Vic Oct 2017'!P60/100)*'Vic Oct 2017'!AI60))</f>
        <v>1980.0000000000005</v>
      </c>
      <c r="G66" s="126">
        <f>IF($C$5*'Vic Oct 2017'!AK60/'Vic Oct 2017'!AI60&lt;'Vic Oct 2017'!K60,0,IF($C$5*'Vic Oct 2017'!AK60/'Vic Oct 2017'!AI60&lt;='Vic Oct 2017'!L60,($C$5*'Vic Oct 2017'!AK60/'Vic Oct 2017'!AI60-'Vic Oct 2017'!K60)*('Vic Oct 2017'!Q60/100)*'Vic Oct 2017'!AI60,('Vic Oct 2017'!L60-'Vic Oct 2017'!K60)*('Vic Oct 2017'!Q60/100)*'Vic Oct 2017'!AI60))</f>
        <v>3070.08</v>
      </c>
      <c r="H66" s="127">
        <f>IF($C$5*'Vic Oct 2017'!AK60/'Vic Oct 2017'!AI60&lt;'Vic Oct 2017'!L60,0,IF($C$5*'Vic Oct 2017'!AK60/'Vic Oct 2017'!AI60&lt;='Vic Oct 2017'!M60,($C$5*'Vic Oct 2017'!AK60/'Vic Oct 2017'!AI60-'Vic Oct 2017'!L60)*('Vic Oct 2017'!R60/100)*'Vic Oct 2017'!AI60,('Vic Oct 2017'!M60-'Vic Oct 2017'!L60)*('Vic Oct 2017'!R60/100)*'Vic Oct 2017'!AI60))</f>
        <v>0</v>
      </c>
      <c r="I66" s="126">
        <f>IF(($C$5*'Vic Oct 2017'!AK60/'Vic Oct 2017'!AI60&gt;'Vic Oct 2017'!M60),($C$5*'Vic Oct 2017'!AK60/'Vic Oct 2017'!AI60-'Vic Oct 2017'!M60)*'Vic Oct 2017'!S60/100*'Vic Oct 2017'!AI60,0)</f>
        <v>63.239999999999725</v>
      </c>
      <c r="J66" s="126">
        <f>IF($C$5*'Vic Oct 2017'!AL60/'Vic Oct 2017'!AJ60&gt;='Vic Oct 2017'!J60,('Vic Oct 2017'!J60*'Vic Oct 2017'!U60/100)*'Vic Oct 2017'!AJ60,($C$5*'Vic Oct 2017'!AL60/'Vic Oct 2017'!AJ60*'Vic Oct 2017'!U60/100)*'Vic Oct 2017'!AJ60)</f>
        <v>246.60000000000002</v>
      </c>
      <c r="K66" s="126">
        <f>IF($C$5*'Vic Oct 2017'!AL60/'Vic Oct 2017'!AJ60&lt;'Vic Oct 2017'!J60,0,IF($C$5*'Vic Oct 2017'!AL60/'Vic Oct 2017'!AJ60&lt;='Vic Oct 2017'!K60,($C$5*'Vic Oct 2017'!AL60/'Vic Oct 2017'!AJ60-'Vic Oct 2017'!J60)*('Vic Oct 2017'!V60/100)*'Vic Oct 2017'!AJ60,('Vic Oct 2017'!K60-'Vic Oct 2017'!J60)*('Vic Oct 2017'!V60/100)*'Vic Oct 2017'!AJ60))</f>
        <v>1980.0000000000005</v>
      </c>
      <c r="L66" s="126">
        <f>IF($C$5*'Vic Oct 2017'!AL60/'Vic Oct 2017'!AJ60&lt;'Vic Oct 2017'!K60,0,IF($C$5*'Vic Oct 2017'!AL60/'Vic Oct 2017'!AJ60&lt;='Vic Oct 2017'!L60,($C$5*'Vic Oct 2017'!AL60/'Vic Oct 2017'!AJ60-'Vic Oct 2017'!K60)*('Vic Oct 2017'!W60/100)*'Vic Oct 2017'!AJ60,('Vic Oct 2017'!L60-'Vic Oct 2017'!K60)*('Vic Oct 2017'!W60/100)*'Vic Oct 2017'!AJ60))</f>
        <v>3070.08</v>
      </c>
      <c r="M66" s="126">
        <f>IF($C$5*'Vic Oct 2017'!AL60/'Vic Oct 2017'!AJ60&lt;'Vic Oct 2017'!L60,0,IF($C$5*'Vic Oct 2017'!AL60/'Vic Oct 2017'!AJ60&lt;='Vic Oct 2017'!M60,($C$5*'Vic Oct 2017'!AL60/'Vic Oct 2017'!AJ60-'Vic Oct 2017'!L60)*('Vic Oct 2017'!X60/100)*'Vic Oct 2017'!AJ60,('Vic Oct 2017'!M60-'Vic Oct 2017'!L60)*('Vic Oct 2017'!X60/100)*'Vic Oct 2017'!AJ60))</f>
        <v>0</v>
      </c>
      <c r="N66" s="126">
        <f>IF(($C$5*'Vic Oct 2017'!AL60/'Vic Oct 2017'!AJ60&gt;'Vic Oct 2017'!M60),($C$5*'Vic Oct 2017'!AL60/'Vic Oct 2017'!AJ60-'Vic Oct 2017'!M60)*'Vic Oct 2017'!Y60/100*'Vic Oct 2017'!AJ60,0)</f>
        <v>63.239999999999725</v>
      </c>
      <c r="O66" s="129">
        <f t="shared" si="0"/>
        <v>11024.980000000001</v>
      </c>
      <c r="P66" s="130">
        <f>'Vic Oct 2017'!AM60</f>
        <v>0</v>
      </c>
      <c r="Q66" s="130">
        <f>'Vic Oct 2017'!AN60</f>
        <v>0</v>
      </c>
      <c r="R66" s="130">
        <f>'Vic Oct 2017'!AO60</f>
        <v>0</v>
      </c>
      <c r="S66" s="130">
        <f>'Vic Oct 2017'!AP60</f>
        <v>20</v>
      </c>
      <c r="T66" s="129">
        <f>O66</f>
        <v>11024.980000000001</v>
      </c>
      <c r="U66" s="129">
        <f>(T66-(T66-D66)*S66/100)</f>
        <v>8881.0120000000006</v>
      </c>
      <c r="V66" s="129">
        <f t="shared" si="1"/>
        <v>12127.478000000003</v>
      </c>
      <c r="W66" s="129">
        <f t="shared" si="1"/>
        <v>9769.1132000000016</v>
      </c>
      <c r="X66" s="131">
        <f>'Vic Oct 2017'!AW60</f>
        <v>12</v>
      </c>
      <c r="Y66" s="132" t="str">
        <f>'Vic Oct 2017'!AX60</f>
        <v>y</v>
      </c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122"/>
      <c r="CC66" s="122"/>
      <c r="CD66" s="122"/>
      <c r="CE66" s="122"/>
      <c r="CF66" s="122"/>
      <c r="CG66" s="122"/>
      <c r="CH66" s="122"/>
      <c r="CI66" s="133"/>
      <c r="CJ66" s="133"/>
      <c r="CK66" s="133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133"/>
      <c r="DE66" s="133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3"/>
      <c r="DU66" s="133"/>
      <c r="DV66" s="133"/>
      <c r="DW66" s="133"/>
      <c r="DX66" s="133"/>
      <c r="DY66" s="133"/>
      <c r="DZ66" s="133"/>
      <c r="EA66" s="133"/>
      <c r="EB66" s="133"/>
      <c r="EC66" s="133"/>
      <c r="ED66" s="133"/>
      <c r="EE66" s="133"/>
      <c r="EF66" s="133"/>
      <c r="EG66" s="133"/>
      <c r="EH66" s="133"/>
      <c r="EI66" s="133"/>
      <c r="EJ66" s="133"/>
    </row>
    <row r="67" spans="1:140" s="134" customFormat="1" ht="17" customHeight="1">
      <c r="A67" s="543"/>
      <c r="B67" s="125" t="str">
        <f>'Vic Oct 2017'!F61</f>
        <v>EnergyAustralia</v>
      </c>
      <c r="C67" s="125" t="str">
        <f>'Vic Oct 2017'!G61</f>
        <v>Everyday Saver Business</v>
      </c>
      <c r="D67" s="126">
        <f>365*'Vic Oct 2017'!H61/100</f>
        <v>316.82</v>
      </c>
      <c r="E67" s="127">
        <f>IF($C$5*'Vic Oct 2017'!AK61/'Vic Oct 2017'!AI61&gt;='Vic Oct 2017'!J61,('Vic Oct 2017'!J61*'Vic Oct 2017'!O61/100)*'Vic Oct 2017'!AI61,($C$5*'Vic Oct 2017'!AK61/'Vic Oct 2017'!AI61*'Vic Oct 2017'!O61/100)*'Vic Oct 2017'!AI61)</f>
        <v>135.6</v>
      </c>
      <c r="F67" s="128">
        <f>IF($C$5*'Vic Oct 2017'!AK61/'Vic Oct 2017'!AI61&lt;'Vic Oct 2017'!J61,0,IF($C$5*'Vic Oct 2017'!AK61/'Vic Oct 2017'!AI61&lt;='Vic Oct 2017'!K61,($C$5*'Vic Oct 2017'!AK61/'Vic Oct 2017'!AI61-'Vic Oct 2017'!J61)*('Vic Oct 2017'!P61/100)*'Vic Oct 2017'!AI61,('Vic Oct 2017'!K61-'Vic Oct 2017'!J61)*('Vic Oct 2017'!P61/100)*'Vic Oct 2017'!AI61))</f>
        <v>1038</v>
      </c>
      <c r="G67" s="126">
        <f>IF($C$5*'Vic Oct 2017'!AK61/'Vic Oct 2017'!AI61&lt;'Vic Oct 2017'!K61,0,IF($C$5*'Vic Oct 2017'!AK61/'Vic Oct 2017'!AI61&lt;='Vic Oct 2017'!L61,($C$5*'Vic Oct 2017'!AK61/'Vic Oct 2017'!AI61-'Vic Oct 2017'!K61)*('Vic Oct 2017'!Q61/100)*'Vic Oct 2017'!AI61,('Vic Oct 2017'!L61-'Vic Oct 2017'!K61)*('Vic Oct 2017'!Q61/100)*'Vic Oct 2017'!AI61))</f>
        <v>1574.4</v>
      </c>
      <c r="H67" s="127">
        <f>IF($C$5*'Vic Oct 2017'!AK61/'Vic Oct 2017'!AI61&lt;'Vic Oct 2017'!L61,0,IF($C$5*'Vic Oct 2017'!AK61/'Vic Oct 2017'!AI61&lt;='Vic Oct 2017'!M61,($C$5*'Vic Oct 2017'!AK61/'Vic Oct 2017'!AI61-'Vic Oct 2017'!L61)*('Vic Oct 2017'!R61/100)*'Vic Oct 2017'!AI61,('Vic Oct 2017'!M61-'Vic Oct 2017'!L61)*('Vic Oct 2017'!R61/100)*'Vic Oct 2017'!AI61))</f>
        <v>0</v>
      </c>
      <c r="I67" s="126">
        <f>IF(($C$5*'Vic Oct 2017'!AK61/'Vic Oct 2017'!AI61&gt;'Vic Oct 2017'!M61),($C$5*'Vic Oct 2017'!AK61/'Vic Oct 2017'!AI61-'Vic Oct 2017'!M61)*'Vic Oct 2017'!S61/100*'Vic Oct 2017'!AI61,0)</f>
        <v>30.825000000000003</v>
      </c>
      <c r="J67" s="126">
        <f>IF($C$5*'Vic Oct 2017'!AL61/'Vic Oct 2017'!AJ61&gt;='Vic Oct 2017'!J61,('Vic Oct 2017'!J61*'Vic Oct 2017'!U61/100)*'Vic Oct 2017'!AJ61,($C$5*'Vic Oct 2017'!AL61/'Vic Oct 2017'!AJ61*'Vic Oct 2017'!U61/100)*'Vic Oct 2017'!AJ61)</f>
        <v>271.2</v>
      </c>
      <c r="K67" s="126">
        <f>IF($C$5*'Vic Oct 2017'!AL61/'Vic Oct 2017'!AJ61&lt;'Vic Oct 2017'!J61,0,IF($C$5*'Vic Oct 2017'!AL61/'Vic Oct 2017'!AJ61&lt;='Vic Oct 2017'!K61,($C$5*'Vic Oct 2017'!AL61/'Vic Oct 2017'!AJ61-'Vic Oct 2017'!J61)*('Vic Oct 2017'!V61/100)*'Vic Oct 2017'!AJ61,('Vic Oct 2017'!K61-'Vic Oct 2017'!J61)*('Vic Oct 2017'!V61/100)*'Vic Oct 2017'!AJ61))</f>
        <v>2076</v>
      </c>
      <c r="L67" s="126">
        <f>IF($C$5*'Vic Oct 2017'!AL61/'Vic Oct 2017'!AJ61&lt;'Vic Oct 2017'!K61,0,IF($C$5*'Vic Oct 2017'!AL61/'Vic Oct 2017'!AJ61&lt;='Vic Oct 2017'!L61,($C$5*'Vic Oct 2017'!AL61/'Vic Oct 2017'!AJ61-'Vic Oct 2017'!K61)*('Vic Oct 2017'!W61/100)*'Vic Oct 2017'!AJ61,('Vic Oct 2017'!L61-'Vic Oct 2017'!K61)*('Vic Oct 2017'!W61/100)*'Vic Oct 2017'!AJ61))</f>
        <v>3148.8</v>
      </c>
      <c r="M67" s="126">
        <f>IF($C$5*'Vic Oct 2017'!AL61/'Vic Oct 2017'!AJ61&lt;'Vic Oct 2017'!L61,0,IF($C$5*'Vic Oct 2017'!AL61/'Vic Oct 2017'!AJ61&lt;='Vic Oct 2017'!M61,($C$5*'Vic Oct 2017'!AL61/'Vic Oct 2017'!AJ61-'Vic Oct 2017'!L61)*('Vic Oct 2017'!X61/100)*'Vic Oct 2017'!AJ61,('Vic Oct 2017'!M61-'Vic Oct 2017'!L61)*('Vic Oct 2017'!X61/100)*'Vic Oct 2017'!AJ61))</f>
        <v>0</v>
      </c>
      <c r="N67" s="126">
        <f>IF(($C$5*'Vic Oct 2017'!AL61/'Vic Oct 2017'!AJ61&gt;'Vic Oct 2017'!M61),($C$5*'Vic Oct 2017'!AL61/'Vic Oct 2017'!AJ61-'Vic Oct 2017'!M61)*'Vic Oct 2017'!Y61/100*'Vic Oct 2017'!AJ61,0)</f>
        <v>61.650000000000006</v>
      </c>
      <c r="O67" s="129">
        <f t="shared" si="0"/>
        <v>8653.2950000000001</v>
      </c>
      <c r="P67" s="130">
        <f>'Vic Oct 2017'!AM61</f>
        <v>0</v>
      </c>
      <c r="Q67" s="130">
        <f>'Vic Oct 2017'!AN61</f>
        <v>20</v>
      </c>
      <c r="R67" s="130">
        <f>'Vic Oct 2017'!AO61</f>
        <v>0</v>
      </c>
      <c r="S67" s="130">
        <f>'Vic Oct 2017'!AP61</f>
        <v>0</v>
      </c>
      <c r="T67" s="129">
        <f>(O67-(O67-D67)*Q67/100)</f>
        <v>6986</v>
      </c>
      <c r="U67" s="129">
        <f>T67</f>
        <v>6986</v>
      </c>
      <c r="V67" s="129">
        <f t="shared" si="1"/>
        <v>7684.6</v>
      </c>
      <c r="W67" s="129">
        <f t="shared" si="1"/>
        <v>7684.6</v>
      </c>
      <c r="X67" s="131">
        <f>'Vic Oct 2017'!AW61</f>
        <v>24</v>
      </c>
      <c r="Y67" s="132" t="str">
        <f>'Vic Oct 2017'!AX61</f>
        <v>y</v>
      </c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2"/>
      <c r="BT67" s="122"/>
      <c r="BU67" s="122"/>
      <c r="BV67" s="122"/>
      <c r="BW67" s="122"/>
      <c r="BX67" s="122"/>
      <c r="BY67" s="122"/>
      <c r="BZ67" s="122"/>
      <c r="CA67" s="122"/>
      <c r="CB67" s="122"/>
      <c r="CC67" s="122"/>
      <c r="CD67" s="122"/>
      <c r="CE67" s="122"/>
      <c r="CF67" s="122"/>
      <c r="CG67" s="122"/>
      <c r="CH67" s="122"/>
      <c r="CI67" s="133"/>
      <c r="CJ67" s="133"/>
      <c r="CK67" s="133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133"/>
      <c r="DE67" s="133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3"/>
      <c r="DU67" s="133"/>
      <c r="DV67" s="133"/>
      <c r="DW67" s="133"/>
      <c r="DX67" s="133"/>
      <c r="DY67" s="133"/>
      <c r="DZ67" s="133"/>
      <c r="EA67" s="133"/>
      <c r="EB67" s="133"/>
      <c r="EC67" s="133"/>
      <c r="ED67" s="133"/>
      <c r="EE67" s="133"/>
      <c r="EF67" s="133"/>
      <c r="EG67" s="133"/>
      <c r="EH67" s="133"/>
      <c r="EI67" s="133"/>
      <c r="EJ67" s="133"/>
    </row>
    <row r="68" spans="1:140" s="134" customFormat="1" ht="17" customHeight="1">
      <c r="A68" s="543"/>
      <c r="B68" s="125" t="str">
        <f>'Vic Oct 2017'!F62</f>
        <v>Lumo Energy</v>
      </c>
      <c r="C68" s="125" t="str">
        <f>'Vic Oct 2017'!G62</f>
        <v>Business Premium</v>
      </c>
      <c r="D68" s="126">
        <f>365*'Vic Oct 2017'!H62/100</f>
        <v>233.81900000000002</v>
      </c>
      <c r="E68" s="127">
        <f>IF($C$5*'Vic Oct 2017'!AK62/'Vic Oct 2017'!AI62&gt;='Vic Oct 2017'!J62,('Vic Oct 2017'!J62*'Vic Oct 2017'!O62/100)*'Vic Oct 2017'!AI62,($C$5*'Vic Oct 2017'!AK62/'Vic Oct 2017'!AI62*'Vic Oct 2017'!O62/100)*'Vic Oct 2017'!AI62)</f>
        <v>168.55721999999997</v>
      </c>
      <c r="F68" s="128">
        <f>IF($C$5*'Vic Oct 2017'!AK62/'Vic Oct 2017'!AI62&lt;'Vic Oct 2017'!J62,0,IF($C$5*'Vic Oct 2017'!AK62/'Vic Oct 2017'!AI62&lt;='Vic Oct 2017'!K62,($C$5*'Vic Oct 2017'!AK62/'Vic Oct 2017'!AI62-'Vic Oct 2017'!J62)*('Vic Oct 2017'!P62/100)*'Vic Oct 2017'!AI62,('Vic Oct 2017'!K62-'Vic Oct 2017'!J62)*('Vic Oct 2017'!P62/100)*'Vic Oct 2017'!AI62))</f>
        <v>1352.3398200000001</v>
      </c>
      <c r="G68" s="126">
        <f>IF($C$5*'Vic Oct 2017'!AK62/'Vic Oct 2017'!AI62&lt;'Vic Oct 2017'!K62,0,IF($C$5*'Vic Oct 2017'!AK62/'Vic Oct 2017'!AI62&lt;='Vic Oct 2017'!L62,($C$5*'Vic Oct 2017'!AK62/'Vic Oct 2017'!AI62-'Vic Oct 2017'!K62)*('Vic Oct 2017'!Q62/100)*'Vic Oct 2017'!AI62,('Vic Oct 2017'!L62-'Vic Oct 2017'!K62)*('Vic Oct 2017'!Q62/100)*'Vic Oct 2017'!AI62))</f>
        <v>2079.7596999999996</v>
      </c>
      <c r="H68" s="127">
        <f>IF($C$5*'Vic Oct 2017'!AK62/'Vic Oct 2017'!AI62&lt;'Vic Oct 2017'!L62,0,IF($C$5*'Vic Oct 2017'!AK62/'Vic Oct 2017'!AI62&lt;='Vic Oct 2017'!M62,($C$5*'Vic Oct 2017'!AK62/'Vic Oct 2017'!AI62-'Vic Oct 2017'!L62)*('Vic Oct 2017'!R62/100)*'Vic Oct 2017'!AI62,('Vic Oct 2017'!M62-'Vic Oct 2017'!L62)*('Vic Oct 2017'!R62/100)*'Vic Oct 2017'!AI62))</f>
        <v>0</v>
      </c>
      <c r="I68" s="126">
        <f>IF(($C$5*'Vic Oct 2017'!AK62/'Vic Oct 2017'!AI62&gt;'Vic Oct 2017'!M62),($C$5*'Vic Oct 2017'!AK62/'Vic Oct 2017'!AI62-'Vic Oct 2017'!M62)*'Vic Oct 2017'!S62/100*'Vic Oct 2017'!AI62,0)</f>
        <v>0</v>
      </c>
      <c r="J68" s="126">
        <f>IF($C$5*'Vic Oct 2017'!AL62/'Vic Oct 2017'!AJ62&gt;='Vic Oct 2017'!J62,('Vic Oct 2017'!J62*'Vic Oct 2017'!U62/100)*'Vic Oct 2017'!AJ62,($C$5*'Vic Oct 2017'!AL62/'Vic Oct 2017'!AJ62*'Vic Oct 2017'!U62/100)*'Vic Oct 2017'!AJ62)</f>
        <v>168.55721999999997</v>
      </c>
      <c r="K68" s="126">
        <f>IF($C$5*'Vic Oct 2017'!AL62/'Vic Oct 2017'!AJ62&lt;'Vic Oct 2017'!J62,0,IF($C$5*'Vic Oct 2017'!AL62/'Vic Oct 2017'!AJ62&lt;='Vic Oct 2017'!K62,($C$5*'Vic Oct 2017'!AL62/'Vic Oct 2017'!AJ62-'Vic Oct 2017'!J62)*('Vic Oct 2017'!V62/100)*'Vic Oct 2017'!AJ62,('Vic Oct 2017'!K62-'Vic Oct 2017'!J62)*('Vic Oct 2017'!V62/100)*'Vic Oct 2017'!AJ62))</f>
        <v>1352.3398200000001</v>
      </c>
      <c r="L68" s="126">
        <f>IF($C$5*'Vic Oct 2017'!AL62/'Vic Oct 2017'!AJ62&lt;'Vic Oct 2017'!K62,0,IF($C$5*'Vic Oct 2017'!AL62/'Vic Oct 2017'!AJ62&lt;='Vic Oct 2017'!L62,($C$5*'Vic Oct 2017'!AL62/'Vic Oct 2017'!AJ62-'Vic Oct 2017'!K62)*('Vic Oct 2017'!W62/100)*'Vic Oct 2017'!AJ62,('Vic Oct 2017'!L62-'Vic Oct 2017'!K62)*('Vic Oct 2017'!W62/100)*'Vic Oct 2017'!AJ62))</f>
        <v>2079.7596999999996</v>
      </c>
      <c r="M68" s="126">
        <f>IF($C$5*'Vic Oct 2017'!AL62/'Vic Oct 2017'!AJ62&lt;'Vic Oct 2017'!L62,0,IF($C$5*'Vic Oct 2017'!AL62/'Vic Oct 2017'!AJ62&lt;='Vic Oct 2017'!M62,($C$5*'Vic Oct 2017'!AL62/'Vic Oct 2017'!AJ62-'Vic Oct 2017'!L62)*('Vic Oct 2017'!X62/100)*'Vic Oct 2017'!AJ62,('Vic Oct 2017'!M62-'Vic Oct 2017'!L62)*('Vic Oct 2017'!X62/100)*'Vic Oct 2017'!AJ62))</f>
        <v>0</v>
      </c>
      <c r="N68" s="126">
        <f>IF(($C$5*'Vic Oct 2017'!AL62/'Vic Oct 2017'!AJ62&gt;'Vic Oct 2017'!M62),($C$5*'Vic Oct 2017'!AL62/'Vic Oct 2017'!AJ62-'Vic Oct 2017'!M62)*'Vic Oct 2017'!Y62/100*'Vic Oct 2017'!AJ62,0)</f>
        <v>0</v>
      </c>
      <c r="O68" s="129">
        <f t="shared" si="0"/>
        <v>7435.1324799999993</v>
      </c>
      <c r="P68" s="130">
        <f>'Vic Oct 2017'!AM62</f>
        <v>0</v>
      </c>
      <c r="Q68" s="130">
        <f>'Vic Oct 2017'!AN62</f>
        <v>0</v>
      </c>
      <c r="R68" s="130">
        <f>'Vic Oct 2017'!AO62</f>
        <v>0</v>
      </c>
      <c r="S68" s="130">
        <f>'Vic Oct 2017'!AP62</f>
        <v>0</v>
      </c>
      <c r="T68" s="129">
        <f>O68</f>
        <v>7435.1324799999993</v>
      </c>
      <c r="U68" s="129">
        <f>T68</f>
        <v>7435.1324799999993</v>
      </c>
      <c r="V68" s="129">
        <f t="shared" si="1"/>
        <v>8178.6457279999995</v>
      </c>
      <c r="W68" s="129">
        <f t="shared" si="1"/>
        <v>8178.6457279999995</v>
      </c>
      <c r="X68" s="131">
        <f>'Vic Oct 2017'!AW62</f>
        <v>36</v>
      </c>
      <c r="Y68" s="132" t="str">
        <f>'Vic Oct 2017'!AX62</f>
        <v>n</v>
      </c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33"/>
      <c r="CJ68" s="133"/>
      <c r="CK68" s="133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133"/>
      <c r="DE68" s="133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3"/>
      <c r="DU68" s="133"/>
      <c r="DV68" s="133"/>
      <c r="DW68" s="133"/>
      <c r="DX68" s="133"/>
      <c r="DY68" s="133"/>
      <c r="DZ68" s="133"/>
      <c r="EA68" s="133"/>
      <c r="EB68" s="133"/>
      <c r="EC68" s="133"/>
      <c r="ED68" s="133"/>
      <c r="EE68" s="133"/>
      <c r="EF68" s="133"/>
      <c r="EG68" s="133"/>
      <c r="EH68" s="133"/>
      <c r="EI68" s="133"/>
      <c r="EJ68" s="133"/>
    </row>
    <row r="69" spans="1:140" s="134" customFormat="1" ht="17" customHeight="1">
      <c r="A69" s="543"/>
      <c r="B69" s="125" t="str">
        <f>'Vic Oct 2017'!F63</f>
        <v>Momentum Energy</v>
      </c>
      <c r="C69" s="125" t="str">
        <f>'Vic Oct 2017'!G63</f>
        <v>Market offer</v>
      </c>
      <c r="D69" s="126">
        <f>365*'Vic Oct 2017'!H63/100</f>
        <v>323.86450000000002</v>
      </c>
      <c r="E69" s="127">
        <f>IF($C$5*'Vic Oct 2017'!AK63/'Vic Oct 2017'!AI63&gt;='Vic Oct 2017'!J63,('Vic Oct 2017'!J63*'Vic Oct 2017'!O63/100)*'Vic Oct 2017'!AI63,($C$5*'Vic Oct 2017'!AK63/'Vic Oct 2017'!AI63*'Vic Oct 2017'!O63/100)*'Vic Oct 2017'!AI63)</f>
        <v>114.06</v>
      </c>
      <c r="F69" s="128">
        <f>IF($C$5*'Vic Oct 2017'!AK63/'Vic Oct 2017'!AI63&lt;'Vic Oct 2017'!J63,0,IF($C$5*'Vic Oct 2017'!AK63/'Vic Oct 2017'!AI63&lt;='Vic Oct 2017'!K63,($C$5*'Vic Oct 2017'!AK63/'Vic Oct 2017'!AI63-'Vic Oct 2017'!J63)*('Vic Oct 2017'!P63/100)*'Vic Oct 2017'!AI63,('Vic Oct 2017'!K63-'Vic Oct 2017'!J63)*('Vic Oct 2017'!P63/100)*'Vic Oct 2017'!AI63))</f>
        <v>919.8</v>
      </c>
      <c r="G69" s="126">
        <f>IF($C$5*'Vic Oct 2017'!AK63/'Vic Oct 2017'!AI63&lt;'Vic Oct 2017'!K63,0,IF($C$5*'Vic Oct 2017'!AK63/'Vic Oct 2017'!AI63&lt;='Vic Oct 2017'!L63,($C$5*'Vic Oct 2017'!AK63/'Vic Oct 2017'!AI63-'Vic Oct 2017'!K63)*('Vic Oct 2017'!Q63/100)*'Vic Oct 2017'!AI63,('Vic Oct 2017'!L63-'Vic Oct 2017'!K63)*('Vic Oct 2017'!Q63/100)*'Vic Oct 2017'!AI63))</f>
        <v>1418.9279999999999</v>
      </c>
      <c r="H69" s="127">
        <f>IF($C$5*'Vic Oct 2017'!AK63/'Vic Oct 2017'!AI63&lt;'Vic Oct 2017'!L63,0,IF($C$5*'Vic Oct 2017'!AK63/'Vic Oct 2017'!AI63&lt;='Vic Oct 2017'!M63,($C$5*'Vic Oct 2017'!AK63/'Vic Oct 2017'!AI63-'Vic Oct 2017'!L63)*('Vic Oct 2017'!R63/100)*'Vic Oct 2017'!AI63,('Vic Oct 2017'!M63-'Vic Oct 2017'!L63)*('Vic Oct 2017'!R63/100)*'Vic Oct 2017'!AI63))</f>
        <v>0</v>
      </c>
      <c r="I69" s="126">
        <f>IF(($C$5*'Vic Oct 2017'!AK63/'Vic Oct 2017'!AI63&gt;'Vic Oct 2017'!M63),($C$5*'Vic Oct 2017'!AK63/'Vic Oct 2017'!AI63-'Vic Oct 2017'!M63)*'Vic Oct 2017'!S63/100*'Vic Oct 2017'!AI63,0)</f>
        <v>28.844999999999999</v>
      </c>
      <c r="J69" s="126">
        <f>IF($C$5*'Vic Oct 2017'!AL63/'Vic Oct 2017'!AJ63&gt;='Vic Oct 2017'!J63,('Vic Oct 2017'!J63*'Vic Oct 2017'!U63/100)*'Vic Oct 2017'!AJ63,($C$5*'Vic Oct 2017'!AL63/'Vic Oct 2017'!AJ63*'Vic Oct 2017'!U63/100)*'Vic Oct 2017'!AJ63)</f>
        <v>219.84</v>
      </c>
      <c r="K69" s="126">
        <f>IF($C$5*'Vic Oct 2017'!AL63/'Vic Oct 2017'!AJ63&lt;'Vic Oct 2017'!J63,0,IF($C$5*'Vic Oct 2017'!AL63/'Vic Oct 2017'!AJ63&lt;='Vic Oct 2017'!K63,($C$5*'Vic Oct 2017'!AL63/'Vic Oct 2017'!AJ63-'Vic Oct 2017'!J63)*('Vic Oct 2017'!V63/100)*'Vic Oct 2017'!AJ63,('Vic Oct 2017'!K63-'Vic Oct 2017'!J63)*('Vic Oct 2017'!V63/100)*'Vic Oct 2017'!AJ63))</f>
        <v>1756.8</v>
      </c>
      <c r="L69" s="126">
        <f>IF($C$5*'Vic Oct 2017'!AL63/'Vic Oct 2017'!AJ63&lt;'Vic Oct 2017'!K63,0,IF($C$5*'Vic Oct 2017'!AL63/'Vic Oct 2017'!AJ63&lt;='Vic Oct 2017'!L63,($C$5*'Vic Oct 2017'!AL63/'Vic Oct 2017'!AJ63-'Vic Oct 2017'!K63)*('Vic Oct 2017'!W63/100)*'Vic Oct 2017'!AJ63,('Vic Oct 2017'!L63-'Vic Oct 2017'!K63)*('Vic Oct 2017'!W63/100)*'Vic Oct 2017'!AJ63))</f>
        <v>2700.0960000000005</v>
      </c>
      <c r="M69" s="126">
        <f>IF($C$5*'Vic Oct 2017'!AL63/'Vic Oct 2017'!AJ63&lt;'Vic Oct 2017'!L63,0,IF($C$5*'Vic Oct 2017'!AL63/'Vic Oct 2017'!AJ63&lt;='Vic Oct 2017'!M63,($C$5*'Vic Oct 2017'!AL63/'Vic Oct 2017'!AJ63-'Vic Oct 2017'!L63)*('Vic Oct 2017'!X63/100)*'Vic Oct 2017'!AJ63,('Vic Oct 2017'!M63-'Vic Oct 2017'!L63)*('Vic Oct 2017'!X63/100)*'Vic Oct 2017'!AJ63))</f>
        <v>0</v>
      </c>
      <c r="N69" s="126">
        <f>IF(($C$5*'Vic Oct 2017'!AL63/'Vic Oct 2017'!AJ63&gt;'Vic Oct 2017'!M63),($C$5*'Vic Oct 2017'!AL63/'Vic Oct 2017'!AJ63-'Vic Oct 2017'!M63)*'Vic Oct 2017'!Y63/100*'Vic Oct 2017'!AJ63,0)</f>
        <v>54.54</v>
      </c>
      <c r="O69" s="129">
        <f t="shared" si="0"/>
        <v>7536.7735000000002</v>
      </c>
      <c r="P69" s="130">
        <f>'Vic Oct 2017'!AM63</f>
        <v>0</v>
      </c>
      <c r="Q69" s="130">
        <f>'Vic Oct 2017'!AN63</f>
        <v>0</v>
      </c>
      <c r="R69" s="130">
        <f>'Vic Oct 2017'!AO63</f>
        <v>0</v>
      </c>
      <c r="S69" s="130">
        <f>'Vic Oct 2017'!AP63</f>
        <v>0</v>
      </c>
      <c r="T69" s="129">
        <f>O69</f>
        <v>7536.7735000000002</v>
      </c>
      <c r="U69" s="129">
        <f>T69</f>
        <v>7536.7735000000002</v>
      </c>
      <c r="V69" s="129">
        <f t="shared" si="1"/>
        <v>8290.4508500000011</v>
      </c>
      <c r="W69" s="129">
        <f t="shared" si="1"/>
        <v>8290.4508500000011</v>
      </c>
      <c r="X69" s="131">
        <f>'Vic Oct 2017'!AW63</f>
        <v>0</v>
      </c>
      <c r="Y69" s="132" t="str">
        <f>'Vic Oct 2017'!AX63</f>
        <v>n</v>
      </c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2"/>
      <c r="BT69" s="122"/>
      <c r="BU69" s="122"/>
      <c r="BV69" s="122"/>
      <c r="BW69" s="122"/>
      <c r="BX69" s="122"/>
      <c r="BY69" s="122"/>
      <c r="BZ69" s="122"/>
      <c r="CA69" s="122"/>
      <c r="CB69" s="122"/>
      <c r="CC69" s="122"/>
      <c r="CD69" s="122"/>
      <c r="CE69" s="122"/>
      <c r="CF69" s="122"/>
      <c r="CG69" s="122"/>
      <c r="CH69" s="122"/>
      <c r="CI69" s="133"/>
      <c r="CJ69" s="133"/>
      <c r="CK69" s="133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133"/>
      <c r="DE69" s="133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3"/>
      <c r="DU69" s="133"/>
      <c r="DV69" s="133"/>
      <c r="DW69" s="133"/>
      <c r="DX69" s="133"/>
      <c r="DY69" s="133"/>
      <c r="DZ69" s="133"/>
      <c r="EA69" s="133"/>
      <c r="EB69" s="133"/>
      <c r="EC69" s="133"/>
      <c r="ED69" s="133"/>
      <c r="EE69" s="133"/>
      <c r="EF69" s="133"/>
      <c r="EG69" s="133"/>
      <c r="EH69" s="133"/>
      <c r="EI69" s="133"/>
      <c r="EJ69" s="133"/>
    </row>
    <row r="70" spans="1:140" s="134" customFormat="1" ht="17" customHeight="1">
      <c r="A70" s="543"/>
      <c r="B70" s="125" t="str">
        <f>'Vic Oct 2017'!F64</f>
        <v>Origin Energy</v>
      </c>
      <c r="C70" s="125" t="str">
        <f>'Vic Oct 2017'!G64</f>
        <v>Business Saver</v>
      </c>
      <c r="D70" s="126">
        <f>365*'Vic Oct 2017'!H64/100</f>
        <v>275.90350000000001</v>
      </c>
      <c r="E70" s="127">
        <f>IF($C$5*'Vic Oct 2017'!AK64/'Vic Oct 2017'!AI64&gt;='Vic Oct 2017'!J64,('Vic Oct 2017'!J64*'Vic Oct 2017'!O64/100)*'Vic Oct 2017'!AI64,($C$5*'Vic Oct 2017'!AK64/'Vic Oct 2017'!AI64*'Vic Oct 2017'!O64/100)*'Vic Oct 2017'!AI64)</f>
        <v>686.86019999999996</v>
      </c>
      <c r="F70" s="128">
        <f>IF($C$5*'Vic Oct 2017'!AK64/'Vic Oct 2017'!AI64&lt;'Vic Oct 2017'!J64,0,IF($C$5*'Vic Oct 2017'!AK64/'Vic Oct 2017'!AI64&lt;='Vic Oct 2017'!K64,($C$5*'Vic Oct 2017'!AK64/'Vic Oct 2017'!AI64-'Vic Oct 2017'!J64)*('Vic Oct 2017'!P64/100)*'Vic Oct 2017'!AI64,('Vic Oct 2017'!K64-'Vic Oct 2017'!J64)*('Vic Oct 2017'!P64/100)*'Vic Oct 2017'!AI64))</f>
        <v>3385.4412000000002</v>
      </c>
      <c r="G70" s="126">
        <f>IF($C$5*'Vic Oct 2017'!AK64/'Vic Oct 2017'!AI64&lt;'Vic Oct 2017'!K64,0,IF($C$5*'Vic Oct 2017'!AK64/'Vic Oct 2017'!AI64&lt;='Vic Oct 2017'!L64,($C$5*'Vic Oct 2017'!AK64/'Vic Oct 2017'!AI64-'Vic Oct 2017'!K64)*('Vic Oct 2017'!Q64/100)*'Vic Oct 2017'!AI64,('Vic Oct 2017'!L64-'Vic Oct 2017'!K64)*('Vic Oct 2017'!Q64/100)*'Vic Oct 2017'!AI64))</f>
        <v>0</v>
      </c>
      <c r="H70" s="127">
        <f>IF($C$5*'Vic Oct 2017'!AK64/'Vic Oct 2017'!AI64&lt;'Vic Oct 2017'!L64,0,IF($C$5*'Vic Oct 2017'!AK64/'Vic Oct 2017'!AI64&lt;='Vic Oct 2017'!M64,($C$5*'Vic Oct 2017'!AK64/'Vic Oct 2017'!AI64-'Vic Oct 2017'!L64)*('Vic Oct 2017'!R64/100)*'Vic Oct 2017'!AI64,('Vic Oct 2017'!M64-'Vic Oct 2017'!L64)*('Vic Oct 2017'!R64/100)*'Vic Oct 2017'!AI64))</f>
        <v>0</v>
      </c>
      <c r="I70" s="126">
        <f>IF(($C$5*'Vic Oct 2017'!AK64/'Vic Oct 2017'!AI64&gt;'Vic Oct 2017'!M64),($C$5*'Vic Oct 2017'!AK64/'Vic Oct 2017'!AI64-'Vic Oct 2017'!M64)*'Vic Oct 2017'!S64/100*'Vic Oct 2017'!AI64,0)</f>
        <v>0</v>
      </c>
      <c r="J70" s="126">
        <f>IF($C$5*'Vic Oct 2017'!AL64/'Vic Oct 2017'!AJ64&gt;='Vic Oct 2017'!J64,('Vic Oct 2017'!J64*'Vic Oct 2017'!U64/100)*'Vic Oct 2017'!AJ64,($C$5*'Vic Oct 2017'!AL64/'Vic Oct 2017'!AJ64*'Vic Oct 2017'!U64/100)*'Vic Oct 2017'!AJ64)</f>
        <v>686.86019999999996</v>
      </c>
      <c r="K70" s="126">
        <f>IF($C$5*'Vic Oct 2017'!AL64/'Vic Oct 2017'!AJ64&lt;'Vic Oct 2017'!J64,0,IF($C$5*'Vic Oct 2017'!AL64/'Vic Oct 2017'!AJ64&lt;='Vic Oct 2017'!K64,($C$5*'Vic Oct 2017'!AL64/'Vic Oct 2017'!AJ64-'Vic Oct 2017'!J64)*('Vic Oct 2017'!V64/100)*'Vic Oct 2017'!AJ64,('Vic Oct 2017'!K64-'Vic Oct 2017'!J64)*('Vic Oct 2017'!V64/100)*'Vic Oct 2017'!AJ64))</f>
        <v>3385.4412000000002</v>
      </c>
      <c r="L70" s="126">
        <f>IF($C$5*'Vic Oct 2017'!AL64/'Vic Oct 2017'!AJ64&lt;'Vic Oct 2017'!K64,0,IF($C$5*'Vic Oct 2017'!AL64/'Vic Oct 2017'!AJ64&lt;='Vic Oct 2017'!L64,($C$5*'Vic Oct 2017'!AL64/'Vic Oct 2017'!AJ64-'Vic Oct 2017'!K64)*('Vic Oct 2017'!W64/100)*'Vic Oct 2017'!AJ64,('Vic Oct 2017'!L64-'Vic Oct 2017'!K64)*('Vic Oct 2017'!W64/100)*'Vic Oct 2017'!AJ64))</f>
        <v>0</v>
      </c>
      <c r="M70" s="126">
        <f>IF($C$5*'Vic Oct 2017'!AL64/'Vic Oct 2017'!AJ64&lt;'Vic Oct 2017'!L64,0,IF($C$5*'Vic Oct 2017'!AL64/'Vic Oct 2017'!AJ64&lt;='Vic Oct 2017'!M64,($C$5*'Vic Oct 2017'!AL64/'Vic Oct 2017'!AJ64-'Vic Oct 2017'!L64)*('Vic Oct 2017'!X64/100)*'Vic Oct 2017'!AJ64,('Vic Oct 2017'!M64-'Vic Oct 2017'!L64)*('Vic Oct 2017'!X64/100)*'Vic Oct 2017'!AJ64))</f>
        <v>0</v>
      </c>
      <c r="N70" s="126">
        <f>IF(($C$5*'Vic Oct 2017'!AL64/'Vic Oct 2017'!AJ64&gt;'Vic Oct 2017'!M64),($C$5*'Vic Oct 2017'!AL64/'Vic Oct 2017'!AJ64-'Vic Oct 2017'!M64)*'Vic Oct 2017'!Y64/100*'Vic Oct 2017'!AJ64,0)</f>
        <v>0</v>
      </c>
      <c r="O70" s="129">
        <f t="shared" si="0"/>
        <v>8420.5063000000009</v>
      </c>
      <c r="P70" s="130">
        <f>'Vic Oct 2017'!AM64</f>
        <v>0</v>
      </c>
      <c r="Q70" s="130">
        <f>'Vic Oct 2017'!AN64</f>
        <v>15</v>
      </c>
      <c r="R70" s="130">
        <f>'Vic Oct 2017'!AO64</f>
        <v>0</v>
      </c>
      <c r="S70" s="130">
        <f>'Vic Oct 2017'!AP64</f>
        <v>0</v>
      </c>
      <c r="T70" s="129">
        <f>(O70-(O70-D70)*Q70/100)</f>
        <v>7198.815880000001</v>
      </c>
      <c r="U70" s="129">
        <f>T70</f>
        <v>7198.815880000001</v>
      </c>
      <c r="V70" s="129">
        <f t="shared" si="1"/>
        <v>7918.6974680000021</v>
      </c>
      <c r="W70" s="129">
        <f t="shared" si="1"/>
        <v>7918.6974680000021</v>
      </c>
      <c r="X70" s="131">
        <f>'Vic Oct 2017'!AW64</f>
        <v>12</v>
      </c>
      <c r="Y70" s="132" t="str">
        <f>'Vic Oct 2017'!AX64</f>
        <v>y</v>
      </c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BS70" s="122"/>
      <c r="BT70" s="122"/>
      <c r="BU70" s="122"/>
      <c r="BV70" s="122"/>
      <c r="BW70" s="122"/>
      <c r="BX70" s="122"/>
      <c r="BY70" s="122"/>
      <c r="BZ70" s="122"/>
      <c r="CA70" s="122"/>
      <c r="CB70" s="122"/>
      <c r="CC70" s="122"/>
      <c r="CD70" s="122"/>
      <c r="CE70" s="122"/>
      <c r="CF70" s="122"/>
      <c r="CG70" s="122"/>
      <c r="CH70" s="122"/>
      <c r="CI70" s="133"/>
      <c r="CJ70" s="133"/>
      <c r="CK70" s="133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133"/>
      <c r="DE70" s="133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3"/>
      <c r="DU70" s="133"/>
      <c r="DV70" s="133"/>
      <c r="DW70" s="133"/>
      <c r="DX70" s="133"/>
      <c r="DY70" s="133"/>
      <c r="DZ70" s="133"/>
      <c r="EA70" s="133"/>
      <c r="EB70" s="133"/>
      <c r="EC70" s="133"/>
      <c r="ED70" s="133"/>
      <c r="EE70" s="133"/>
      <c r="EF70" s="133"/>
      <c r="EG70" s="133"/>
      <c r="EH70" s="133"/>
      <c r="EI70" s="133"/>
      <c r="EJ70" s="133"/>
    </row>
    <row r="71" spans="1:140" s="122" customFormat="1" ht="17" customHeight="1" thickBot="1">
      <c r="A71" s="544"/>
      <c r="B71" s="159" t="str">
        <f>'Vic Oct 2017'!F65</f>
        <v>Simply Energy</v>
      </c>
      <c r="C71" s="159" t="str">
        <f>'Vic Oct 2017'!G65</f>
        <v>Business Save</v>
      </c>
      <c r="D71" s="160">
        <f>365*'Vic Oct 2017'!H65/100</f>
        <v>298.89850000000001</v>
      </c>
      <c r="E71" s="161">
        <f>IF($C$5*'Vic Oct 2017'!AK65/'Vic Oct 2017'!AI65&gt;='Vic Oct 2017'!J65,('Vic Oct 2017'!J65*'Vic Oct 2017'!O65/100)*'Vic Oct 2017'!AI65,($C$5*'Vic Oct 2017'!AK65/'Vic Oct 2017'!AI65*'Vic Oct 2017'!O65/100)*'Vic Oct 2017'!AI65)</f>
        <v>207.16019999999997</v>
      </c>
      <c r="F71" s="162">
        <f>IF($C$5*'Vic Oct 2017'!AK65/'Vic Oct 2017'!AI65&lt;'Vic Oct 2017'!J65,0,IF($C$5*'Vic Oct 2017'!AK65/'Vic Oct 2017'!AI65&lt;='Vic Oct 2017'!K65,($C$5*'Vic Oct 2017'!AK65/'Vic Oct 2017'!AI65-'Vic Oct 2017'!J65)*('Vic Oct 2017'!P65/100)*'Vic Oct 2017'!AI65,('Vic Oct 2017'!K65-'Vic Oct 2017'!J65)*('Vic Oct 2017'!P65/100)*'Vic Oct 2017'!AI65))</f>
        <v>1724.6439</v>
      </c>
      <c r="G71" s="160">
        <f>IF($C$5*'Vic Oct 2017'!AK65/'Vic Oct 2017'!AI65&lt;'Vic Oct 2017'!K65,0,IF($C$5*'Vic Oct 2017'!AK65/'Vic Oct 2017'!AI65&lt;='Vic Oct 2017'!L65,($C$5*'Vic Oct 2017'!AK65/'Vic Oct 2017'!AI65-'Vic Oct 2017'!K65)*('Vic Oct 2017'!Q65/100)*'Vic Oct 2017'!AI65,('Vic Oct 2017'!L65-'Vic Oct 2017'!K65)*('Vic Oct 2017'!Q65/100)*'Vic Oct 2017'!AI65))</f>
        <v>2663.2893999999997</v>
      </c>
      <c r="H71" s="161">
        <f>IF($C$5*'Vic Oct 2017'!AK65/'Vic Oct 2017'!AI65&lt;'Vic Oct 2017'!L65,0,IF($C$5*'Vic Oct 2017'!AK65/'Vic Oct 2017'!AI65&lt;='Vic Oct 2017'!M65,($C$5*'Vic Oct 2017'!AK65/'Vic Oct 2017'!AI65-'Vic Oct 2017'!L65)*('Vic Oct 2017'!R65/100)*'Vic Oct 2017'!AI65,('Vic Oct 2017'!M65-'Vic Oct 2017'!L65)*('Vic Oct 2017'!R65/100)*'Vic Oct 2017'!AI65))</f>
        <v>0</v>
      </c>
      <c r="I71" s="160">
        <f>IF(($C$5*'Vic Oct 2017'!AK65/'Vic Oct 2017'!AI65&gt;'Vic Oct 2017'!M65),($C$5*'Vic Oct 2017'!AK65/'Vic Oct 2017'!AI65-'Vic Oct 2017'!M65)*'Vic Oct 2017'!S65/100*'Vic Oct 2017'!AI65,0)</f>
        <v>0</v>
      </c>
      <c r="J71" s="160">
        <f>IF($C$5*'Vic Oct 2017'!AL65/'Vic Oct 2017'!AJ65&gt;='Vic Oct 2017'!J65,('Vic Oct 2017'!J65*'Vic Oct 2017'!U65/100)*'Vic Oct 2017'!AJ65,($C$5*'Vic Oct 2017'!AL65/'Vic Oct 2017'!AJ65*'Vic Oct 2017'!U65/100)*'Vic Oct 2017'!AJ65)</f>
        <v>207.16019999999997</v>
      </c>
      <c r="K71" s="160">
        <f>IF($C$5*'Vic Oct 2017'!AL65/'Vic Oct 2017'!AJ65&lt;'Vic Oct 2017'!J65,0,IF($C$5*'Vic Oct 2017'!AL65/'Vic Oct 2017'!AJ65&lt;='Vic Oct 2017'!K65,($C$5*'Vic Oct 2017'!AL65/'Vic Oct 2017'!AJ65-'Vic Oct 2017'!J65)*('Vic Oct 2017'!V65/100)*'Vic Oct 2017'!AJ65,('Vic Oct 2017'!K65-'Vic Oct 2017'!J65)*('Vic Oct 2017'!V65/100)*'Vic Oct 2017'!AJ65))</f>
        <v>1724.6439</v>
      </c>
      <c r="L71" s="160">
        <f>IF($C$5*'Vic Oct 2017'!AL65/'Vic Oct 2017'!AJ65&lt;'Vic Oct 2017'!K65,0,IF($C$5*'Vic Oct 2017'!AL65/'Vic Oct 2017'!AJ65&lt;='Vic Oct 2017'!L65,($C$5*'Vic Oct 2017'!AL65/'Vic Oct 2017'!AJ65-'Vic Oct 2017'!K65)*('Vic Oct 2017'!W65/100)*'Vic Oct 2017'!AJ65,('Vic Oct 2017'!L65-'Vic Oct 2017'!K65)*('Vic Oct 2017'!W65/100)*'Vic Oct 2017'!AJ65))</f>
        <v>2663.2893999999997</v>
      </c>
      <c r="M71" s="160">
        <f>IF($C$5*'Vic Oct 2017'!AL65/'Vic Oct 2017'!AJ65&lt;'Vic Oct 2017'!L65,0,IF($C$5*'Vic Oct 2017'!AL65/'Vic Oct 2017'!AJ65&lt;='Vic Oct 2017'!M65,($C$5*'Vic Oct 2017'!AL65/'Vic Oct 2017'!AJ65-'Vic Oct 2017'!L65)*('Vic Oct 2017'!X65/100)*'Vic Oct 2017'!AJ65,('Vic Oct 2017'!M65-'Vic Oct 2017'!L65)*('Vic Oct 2017'!X65/100)*'Vic Oct 2017'!AJ65))</f>
        <v>0</v>
      </c>
      <c r="N71" s="160">
        <f>IF(($C$5*'Vic Oct 2017'!AL65/'Vic Oct 2017'!AJ65&gt;'Vic Oct 2017'!M65),($C$5*'Vic Oct 2017'!AL65/'Vic Oct 2017'!AJ65-'Vic Oct 2017'!M65)*'Vic Oct 2017'!Y65/100*'Vic Oct 2017'!AJ65,0)</f>
        <v>0</v>
      </c>
      <c r="O71" s="163">
        <f t="shared" ref="O71" si="30">SUM(D71:N71)</f>
        <v>9489.085500000001</v>
      </c>
      <c r="P71" s="164">
        <f>'Vic Oct 2017'!AM65</f>
        <v>0</v>
      </c>
      <c r="Q71" s="164">
        <f>'Vic Oct 2017'!AN65</f>
        <v>30</v>
      </c>
      <c r="R71" s="164">
        <f>'Vic Oct 2017'!AO65</f>
        <v>0</v>
      </c>
      <c r="S71" s="164">
        <f>'Vic Oct 2017'!AP65</f>
        <v>0</v>
      </c>
      <c r="T71" s="163">
        <f>(O71-(O71-D71)*Q71/100)</f>
        <v>6732.0294000000013</v>
      </c>
      <c r="U71" s="163">
        <f>T71</f>
        <v>6732.0294000000013</v>
      </c>
      <c r="V71" s="163">
        <f t="shared" ref="V71" si="31">T71*1.1</f>
        <v>7405.2323400000023</v>
      </c>
      <c r="W71" s="163">
        <f t="shared" ref="W71" si="32">U71*1.1</f>
        <v>7405.2323400000023</v>
      </c>
      <c r="X71" s="165">
        <f>'Vic Oct 2017'!AW65</f>
        <v>0</v>
      </c>
      <c r="Y71" s="166" t="str">
        <f>'Vic Oct 2017'!AX65</f>
        <v>n</v>
      </c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167"/>
      <c r="DH71" s="167"/>
      <c r="DI71" s="167"/>
      <c r="DJ71" s="167"/>
      <c r="DK71" s="167"/>
      <c r="DL71" s="167"/>
      <c r="DM71" s="167"/>
      <c r="DN71" s="167"/>
      <c r="DO71" s="167"/>
      <c r="DP71" s="167"/>
      <c r="DQ71" s="167"/>
      <c r="DR71" s="167"/>
      <c r="DS71" s="167"/>
      <c r="DT71" s="167"/>
      <c r="DU71" s="167"/>
      <c r="DV71" s="167"/>
      <c r="DW71" s="167"/>
      <c r="DX71" s="167"/>
      <c r="DY71" s="167"/>
      <c r="DZ71" s="167"/>
      <c r="EA71" s="167"/>
      <c r="EB71" s="167"/>
      <c r="EC71" s="167"/>
      <c r="ED71" s="167"/>
      <c r="EE71" s="167"/>
      <c r="EF71" s="167"/>
      <c r="EG71" s="167"/>
      <c r="EH71" s="167"/>
      <c r="EI71" s="167"/>
      <c r="EJ71" s="167"/>
    </row>
    <row r="72" spans="1:140" s="122" customFormat="1" ht="15" thickTop="1"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167"/>
      <c r="DH72" s="167"/>
      <c r="DI72" s="167"/>
      <c r="DJ72" s="167"/>
      <c r="DK72" s="167"/>
      <c r="DL72" s="167"/>
      <c r="DM72" s="167"/>
      <c r="DN72" s="167"/>
      <c r="DO72" s="167"/>
      <c r="DP72" s="167"/>
      <c r="DQ72" s="167"/>
      <c r="DR72" s="167"/>
      <c r="DS72" s="167"/>
      <c r="DT72" s="167"/>
      <c r="DU72" s="167"/>
      <c r="DV72" s="167"/>
      <c r="DW72" s="167"/>
      <c r="DX72" s="167"/>
      <c r="DY72" s="167"/>
      <c r="DZ72" s="167"/>
      <c r="EA72" s="167"/>
      <c r="EB72" s="167"/>
      <c r="EC72" s="167"/>
      <c r="ED72" s="167"/>
      <c r="EE72" s="167"/>
      <c r="EF72" s="167"/>
      <c r="EG72" s="167"/>
      <c r="EH72" s="167"/>
      <c r="EI72" s="167"/>
      <c r="EJ72" s="167"/>
    </row>
    <row r="73" spans="1:140" s="122" customFormat="1"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167"/>
      <c r="DH73" s="167"/>
      <c r="DI73" s="167"/>
      <c r="DJ73" s="167"/>
      <c r="DK73" s="167"/>
      <c r="DL73" s="167"/>
      <c r="DM73" s="167"/>
      <c r="DN73" s="167"/>
      <c r="DO73" s="167"/>
      <c r="DP73" s="167"/>
      <c r="DQ73" s="167"/>
      <c r="DR73" s="167"/>
      <c r="DS73" s="167"/>
      <c r="DT73" s="167"/>
      <c r="DU73" s="167"/>
      <c r="DV73" s="167"/>
      <c r="DW73" s="167"/>
      <c r="DX73" s="167"/>
      <c r="DY73" s="167"/>
      <c r="DZ73" s="167"/>
      <c r="EA73" s="167"/>
      <c r="EB73" s="167"/>
      <c r="EC73" s="167"/>
      <c r="ED73" s="167"/>
      <c r="EE73" s="167"/>
      <c r="EF73" s="167"/>
      <c r="EG73" s="167"/>
      <c r="EH73" s="167"/>
      <c r="EI73" s="167"/>
      <c r="EJ73" s="167"/>
    </row>
    <row r="74" spans="1:140" s="122" customFormat="1"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167"/>
      <c r="DH74" s="167"/>
      <c r="DI74" s="167"/>
      <c r="DJ74" s="167"/>
      <c r="DK74" s="167"/>
      <c r="DL74" s="167"/>
      <c r="DM74" s="167"/>
      <c r="DN74" s="167"/>
      <c r="DO74" s="167"/>
      <c r="DP74" s="167"/>
      <c r="DQ74" s="167"/>
      <c r="DR74" s="167"/>
      <c r="DS74" s="167"/>
      <c r="DT74" s="167"/>
      <c r="DU74" s="167"/>
      <c r="DV74" s="167"/>
      <c r="DW74" s="167"/>
      <c r="DX74" s="167"/>
      <c r="DY74" s="167"/>
      <c r="DZ74" s="167"/>
      <c r="EA74" s="167"/>
      <c r="EB74" s="167"/>
      <c r="EC74" s="167"/>
      <c r="ED74" s="167"/>
      <c r="EE74" s="167"/>
      <c r="EF74" s="167"/>
      <c r="EG74" s="167"/>
      <c r="EH74" s="167"/>
      <c r="EI74" s="167"/>
      <c r="EJ74" s="167"/>
    </row>
    <row r="75" spans="1:140" s="122" customFormat="1"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167"/>
      <c r="DH75" s="167"/>
      <c r="DI75" s="167"/>
      <c r="DJ75" s="167"/>
      <c r="DK75" s="167"/>
      <c r="DL75" s="167"/>
      <c r="DM75" s="167"/>
      <c r="DN75" s="167"/>
      <c r="DO75" s="167"/>
      <c r="DP75" s="167"/>
      <c r="DQ75" s="167"/>
      <c r="DR75" s="167"/>
      <c r="DS75" s="167"/>
      <c r="DT75" s="167"/>
      <c r="DU75" s="167"/>
      <c r="DV75" s="167"/>
      <c r="DW75" s="167"/>
      <c r="DX75" s="167"/>
      <c r="DY75" s="167"/>
      <c r="DZ75" s="167"/>
      <c r="EA75" s="167"/>
      <c r="EB75" s="167"/>
      <c r="EC75" s="167"/>
      <c r="ED75" s="167"/>
      <c r="EE75" s="167"/>
      <c r="EF75" s="167"/>
      <c r="EG75" s="167"/>
      <c r="EH75" s="167"/>
      <c r="EI75" s="167"/>
      <c r="EJ75" s="167"/>
    </row>
    <row r="76" spans="1:140" s="122" customFormat="1"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167"/>
      <c r="DH76" s="167"/>
      <c r="DI76" s="167"/>
      <c r="DJ76" s="167"/>
      <c r="DK76" s="167"/>
      <c r="DL76" s="167"/>
      <c r="DM76" s="167"/>
      <c r="DN76" s="167"/>
      <c r="DO76" s="167"/>
      <c r="DP76" s="167"/>
      <c r="DQ76" s="167"/>
      <c r="DR76" s="167"/>
      <c r="DS76" s="167"/>
      <c r="DT76" s="167"/>
      <c r="DU76" s="167"/>
      <c r="DV76" s="167"/>
      <c r="DW76" s="167"/>
      <c r="DX76" s="167"/>
      <c r="DY76" s="167"/>
      <c r="DZ76" s="167"/>
      <c r="EA76" s="167"/>
      <c r="EB76" s="167"/>
      <c r="EC76" s="167"/>
      <c r="ED76" s="167"/>
      <c r="EE76" s="167"/>
      <c r="EF76" s="167"/>
      <c r="EG76" s="167"/>
      <c r="EH76" s="167"/>
      <c r="EI76" s="167"/>
      <c r="EJ76" s="167"/>
    </row>
    <row r="77" spans="1:140" s="122" customFormat="1"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167"/>
      <c r="DH77" s="167"/>
      <c r="DI77" s="167"/>
      <c r="DJ77" s="167"/>
      <c r="DK77" s="167"/>
      <c r="DL77" s="167"/>
      <c r="DM77" s="167"/>
      <c r="DN77" s="167"/>
      <c r="DO77" s="167"/>
      <c r="DP77" s="167"/>
      <c r="DQ77" s="167"/>
      <c r="DR77" s="167"/>
      <c r="DS77" s="167"/>
      <c r="DT77" s="167"/>
      <c r="DU77" s="167"/>
      <c r="DV77" s="167"/>
      <c r="DW77" s="167"/>
      <c r="DX77" s="167"/>
      <c r="DY77" s="167"/>
      <c r="DZ77" s="167"/>
      <c r="EA77" s="167"/>
      <c r="EB77" s="167"/>
      <c r="EC77" s="167"/>
      <c r="ED77" s="167"/>
      <c r="EE77" s="167"/>
      <c r="EF77" s="167"/>
      <c r="EG77" s="167"/>
      <c r="EH77" s="167"/>
      <c r="EI77" s="167"/>
      <c r="EJ77" s="167"/>
    </row>
    <row r="78" spans="1:140" s="122" customFormat="1"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167"/>
      <c r="DH78" s="167"/>
      <c r="DI78" s="167"/>
      <c r="DJ78" s="167"/>
      <c r="DK78" s="167"/>
      <c r="DL78" s="167"/>
      <c r="DM78" s="167"/>
      <c r="DN78" s="167"/>
      <c r="DO78" s="167"/>
      <c r="DP78" s="167"/>
      <c r="DQ78" s="167"/>
      <c r="DR78" s="167"/>
      <c r="DS78" s="167"/>
      <c r="DT78" s="167"/>
      <c r="DU78" s="167"/>
      <c r="DV78" s="167"/>
      <c r="DW78" s="167"/>
      <c r="DX78" s="167"/>
      <c r="DY78" s="167"/>
      <c r="DZ78" s="167"/>
      <c r="EA78" s="167"/>
      <c r="EB78" s="167"/>
      <c r="EC78" s="167"/>
      <c r="ED78" s="167"/>
      <c r="EE78" s="167"/>
      <c r="EF78" s="167"/>
      <c r="EG78" s="167"/>
      <c r="EH78" s="167"/>
      <c r="EI78" s="167"/>
      <c r="EJ78" s="167"/>
    </row>
    <row r="79" spans="1:140" s="122" customFormat="1"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167"/>
      <c r="DH79" s="167"/>
      <c r="DI79" s="167"/>
      <c r="DJ79" s="167"/>
      <c r="DK79" s="167"/>
      <c r="DL79" s="167"/>
      <c r="DM79" s="167"/>
      <c r="DN79" s="167"/>
      <c r="DO79" s="167"/>
      <c r="DP79" s="167"/>
      <c r="DQ79" s="167"/>
      <c r="DR79" s="167"/>
      <c r="DS79" s="167"/>
      <c r="DT79" s="167"/>
      <c r="DU79" s="167"/>
      <c r="DV79" s="167"/>
      <c r="DW79" s="167"/>
      <c r="DX79" s="167"/>
      <c r="DY79" s="167"/>
      <c r="DZ79" s="167"/>
      <c r="EA79" s="167"/>
      <c r="EB79" s="167"/>
      <c r="EC79" s="167"/>
      <c r="ED79" s="167"/>
      <c r="EE79" s="167"/>
      <c r="EF79" s="167"/>
      <c r="EG79" s="167"/>
      <c r="EH79" s="167"/>
      <c r="EI79" s="167"/>
      <c r="EJ79" s="167"/>
    </row>
    <row r="80" spans="1:140" s="122" customFormat="1"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167"/>
      <c r="DH80" s="167"/>
      <c r="DI80" s="167"/>
      <c r="DJ80" s="167"/>
      <c r="DK80" s="167"/>
      <c r="DL80" s="167"/>
      <c r="DM80" s="167"/>
      <c r="DN80" s="167"/>
      <c r="DO80" s="167"/>
      <c r="DP80" s="167"/>
      <c r="DQ80" s="167"/>
      <c r="DR80" s="167"/>
      <c r="DS80" s="167"/>
      <c r="DT80" s="167"/>
      <c r="DU80" s="167"/>
      <c r="DV80" s="167"/>
      <c r="DW80" s="167"/>
      <c r="DX80" s="167"/>
      <c r="DY80" s="167"/>
      <c r="DZ80" s="167"/>
      <c r="EA80" s="167"/>
      <c r="EB80" s="167"/>
      <c r="EC80" s="167"/>
      <c r="ED80" s="167"/>
      <c r="EE80" s="167"/>
      <c r="EF80" s="167"/>
      <c r="EG80" s="167"/>
      <c r="EH80" s="167"/>
      <c r="EI80" s="167"/>
      <c r="EJ80" s="167"/>
    </row>
    <row r="81" spans="87:140" s="122" customFormat="1"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167"/>
      <c r="DH81" s="167"/>
      <c r="DI81" s="167"/>
      <c r="DJ81" s="167"/>
      <c r="DK81" s="167"/>
      <c r="DL81" s="167"/>
      <c r="DM81" s="167"/>
      <c r="DN81" s="167"/>
      <c r="DO81" s="167"/>
      <c r="DP81" s="167"/>
      <c r="DQ81" s="167"/>
      <c r="DR81" s="167"/>
      <c r="DS81" s="167"/>
      <c r="DT81" s="167"/>
      <c r="DU81" s="167"/>
      <c r="DV81" s="167"/>
      <c r="DW81" s="167"/>
      <c r="DX81" s="167"/>
      <c r="DY81" s="167"/>
      <c r="DZ81" s="167"/>
      <c r="EA81" s="167"/>
      <c r="EB81" s="167"/>
      <c r="EC81" s="167"/>
      <c r="ED81" s="167"/>
      <c r="EE81" s="167"/>
      <c r="EF81" s="167"/>
      <c r="EG81" s="167"/>
      <c r="EH81" s="167"/>
      <c r="EI81" s="167"/>
      <c r="EJ81" s="167"/>
    </row>
    <row r="82" spans="87:140" s="122" customFormat="1"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167"/>
      <c r="DH82" s="167"/>
      <c r="DI82" s="167"/>
      <c r="DJ82" s="167"/>
      <c r="DK82" s="167"/>
      <c r="DL82" s="167"/>
      <c r="DM82" s="167"/>
      <c r="DN82" s="167"/>
      <c r="DO82" s="167"/>
      <c r="DP82" s="167"/>
      <c r="DQ82" s="167"/>
      <c r="DR82" s="167"/>
      <c r="DS82" s="167"/>
      <c r="DT82" s="167"/>
      <c r="DU82" s="167"/>
      <c r="DV82" s="167"/>
      <c r="DW82" s="167"/>
      <c r="DX82" s="167"/>
      <c r="DY82" s="167"/>
      <c r="DZ82" s="167"/>
      <c r="EA82" s="167"/>
      <c r="EB82" s="167"/>
      <c r="EC82" s="167"/>
      <c r="ED82" s="167"/>
      <c r="EE82" s="167"/>
      <c r="EF82" s="167"/>
      <c r="EG82" s="167"/>
      <c r="EH82" s="167"/>
      <c r="EI82" s="167"/>
      <c r="EJ82" s="167"/>
    </row>
    <row r="83" spans="87:140" s="122" customFormat="1"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167"/>
      <c r="DH83" s="167"/>
      <c r="DI83" s="167"/>
      <c r="DJ83" s="167"/>
      <c r="DK83" s="167"/>
      <c r="DL83" s="167"/>
      <c r="DM83" s="167"/>
      <c r="DN83" s="167"/>
      <c r="DO83" s="167"/>
      <c r="DP83" s="167"/>
      <c r="DQ83" s="167"/>
      <c r="DR83" s="167"/>
      <c r="DS83" s="167"/>
      <c r="DT83" s="167"/>
      <c r="DU83" s="167"/>
      <c r="DV83" s="167"/>
      <c r="DW83" s="167"/>
      <c r="DX83" s="167"/>
      <c r="DY83" s="167"/>
      <c r="DZ83" s="167"/>
      <c r="EA83" s="167"/>
      <c r="EB83" s="167"/>
      <c r="EC83" s="167"/>
      <c r="ED83" s="167"/>
      <c r="EE83" s="167"/>
      <c r="EF83" s="167"/>
      <c r="EG83" s="167"/>
      <c r="EH83" s="167"/>
      <c r="EI83" s="167"/>
      <c r="EJ83" s="167"/>
    </row>
    <row r="84" spans="87:140" s="122" customFormat="1"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167"/>
      <c r="DH84" s="167"/>
      <c r="DI84" s="167"/>
      <c r="DJ84" s="167"/>
      <c r="DK84" s="167"/>
      <c r="DL84" s="167"/>
      <c r="DM84" s="167"/>
      <c r="DN84" s="167"/>
      <c r="DO84" s="167"/>
      <c r="DP84" s="167"/>
      <c r="DQ84" s="167"/>
      <c r="DR84" s="167"/>
      <c r="DS84" s="167"/>
      <c r="DT84" s="167"/>
      <c r="DU84" s="167"/>
      <c r="DV84" s="167"/>
      <c r="DW84" s="167"/>
      <c r="DX84" s="167"/>
      <c r="DY84" s="167"/>
      <c r="DZ84" s="167"/>
      <c r="EA84" s="167"/>
      <c r="EB84" s="167"/>
      <c r="EC84" s="167"/>
      <c r="ED84" s="167"/>
      <c r="EE84" s="167"/>
      <c r="EF84" s="167"/>
      <c r="EG84" s="167"/>
      <c r="EH84" s="167"/>
      <c r="EI84" s="167"/>
      <c r="EJ84" s="167"/>
    </row>
    <row r="85" spans="87:140" s="122" customFormat="1"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167"/>
      <c r="DH85" s="167"/>
      <c r="DI85" s="167"/>
      <c r="DJ85" s="167"/>
      <c r="DK85" s="167"/>
      <c r="DL85" s="167"/>
      <c r="DM85" s="167"/>
      <c r="DN85" s="167"/>
      <c r="DO85" s="167"/>
      <c r="DP85" s="167"/>
      <c r="DQ85" s="167"/>
      <c r="DR85" s="167"/>
      <c r="DS85" s="167"/>
      <c r="DT85" s="167"/>
      <c r="DU85" s="167"/>
      <c r="DV85" s="167"/>
      <c r="DW85" s="167"/>
      <c r="DX85" s="167"/>
      <c r="DY85" s="167"/>
      <c r="DZ85" s="167"/>
      <c r="EA85" s="167"/>
      <c r="EB85" s="167"/>
      <c r="EC85" s="167"/>
      <c r="ED85" s="167"/>
      <c r="EE85" s="167"/>
      <c r="EF85" s="167"/>
      <c r="EG85" s="167"/>
      <c r="EH85" s="167"/>
      <c r="EI85" s="167"/>
      <c r="EJ85" s="167"/>
    </row>
    <row r="86" spans="87:140" s="122" customFormat="1"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  <c r="EC86" s="167"/>
      <c r="ED86" s="167"/>
      <c r="EE86" s="167"/>
      <c r="EF86" s="167"/>
      <c r="EG86" s="167"/>
      <c r="EH86" s="167"/>
      <c r="EI86" s="167"/>
      <c r="EJ86" s="167"/>
    </row>
    <row r="87" spans="87:140" s="122" customFormat="1"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167"/>
      <c r="DH87" s="167"/>
      <c r="DI87" s="167"/>
      <c r="DJ87" s="167"/>
      <c r="DK87" s="167"/>
      <c r="DL87" s="167"/>
      <c r="DM87" s="167"/>
      <c r="DN87" s="167"/>
      <c r="DO87" s="167"/>
      <c r="DP87" s="167"/>
      <c r="DQ87" s="167"/>
      <c r="DR87" s="167"/>
      <c r="DS87" s="167"/>
      <c r="DT87" s="167"/>
      <c r="DU87" s="167"/>
      <c r="DV87" s="167"/>
      <c r="DW87" s="167"/>
      <c r="DX87" s="167"/>
      <c r="DY87" s="167"/>
      <c r="DZ87" s="167"/>
      <c r="EA87" s="167"/>
      <c r="EB87" s="167"/>
      <c r="EC87" s="167"/>
      <c r="ED87" s="167"/>
      <c r="EE87" s="167"/>
      <c r="EF87" s="167"/>
      <c r="EG87" s="167"/>
      <c r="EH87" s="167"/>
      <c r="EI87" s="167"/>
      <c r="EJ87" s="167"/>
    </row>
    <row r="88" spans="87:140" s="122" customFormat="1"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167"/>
      <c r="DH88" s="167"/>
      <c r="DI88" s="167"/>
      <c r="DJ88" s="167"/>
      <c r="DK88" s="167"/>
      <c r="DL88" s="167"/>
      <c r="DM88" s="16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  <c r="EC88" s="167"/>
      <c r="ED88" s="167"/>
      <c r="EE88" s="167"/>
      <c r="EF88" s="167"/>
      <c r="EG88" s="167"/>
      <c r="EH88" s="167"/>
      <c r="EI88" s="167"/>
      <c r="EJ88" s="167"/>
    </row>
    <row r="89" spans="87:140" s="122" customFormat="1"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167"/>
      <c r="DH89" s="167"/>
      <c r="DI89" s="167"/>
      <c r="DJ89" s="167"/>
      <c r="DK89" s="167"/>
      <c r="DL89" s="167"/>
      <c r="DM89" s="16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  <c r="EC89" s="167"/>
      <c r="ED89" s="167"/>
      <c r="EE89" s="167"/>
      <c r="EF89" s="167"/>
      <c r="EG89" s="167"/>
      <c r="EH89" s="167"/>
      <c r="EI89" s="167"/>
      <c r="EJ89" s="167"/>
    </row>
    <row r="90" spans="87:140" s="122" customFormat="1"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167"/>
      <c r="DH90" s="167"/>
      <c r="DI90" s="167"/>
      <c r="DJ90" s="167"/>
      <c r="DK90" s="167"/>
      <c r="DL90" s="167"/>
      <c r="DM90" s="167"/>
      <c r="DN90" s="167"/>
      <c r="DO90" s="167"/>
      <c r="DP90" s="167"/>
      <c r="DQ90" s="167"/>
      <c r="DR90" s="167"/>
      <c r="DS90" s="167"/>
      <c r="DT90" s="167"/>
      <c r="DU90" s="167"/>
      <c r="DV90" s="167"/>
      <c r="DW90" s="167"/>
      <c r="DX90" s="167"/>
      <c r="DY90" s="167"/>
      <c r="DZ90" s="167"/>
      <c r="EA90" s="167"/>
      <c r="EB90" s="167"/>
      <c r="EC90" s="167"/>
      <c r="ED90" s="167"/>
      <c r="EE90" s="167"/>
      <c r="EF90" s="167"/>
      <c r="EG90" s="167"/>
      <c r="EH90" s="167"/>
      <c r="EI90" s="167"/>
      <c r="EJ90" s="167"/>
    </row>
    <row r="91" spans="87:140" s="122" customFormat="1"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167"/>
      <c r="DH91" s="167"/>
      <c r="DI91" s="167"/>
      <c r="DJ91" s="167"/>
      <c r="DK91" s="167"/>
      <c r="DL91" s="167"/>
      <c r="DM91" s="167"/>
      <c r="DN91" s="167"/>
      <c r="DO91" s="167"/>
      <c r="DP91" s="167"/>
      <c r="DQ91" s="167"/>
      <c r="DR91" s="167"/>
      <c r="DS91" s="167"/>
      <c r="DT91" s="167"/>
      <c r="DU91" s="167"/>
      <c r="DV91" s="167"/>
      <c r="DW91" s="167"/>
      <c r="DX91" s="167"/>
      <c r="DY91" s="167"/>
      <c r="DZ91" s="167"/>
      <c r="EA91" s="167"/>
      <c r="EB91" s="167"/>
      <c r="EC91" s="167"/>
      <c r="ED91" s="167"/>
      <c r="EE91" s="167"/>
      <c r="EF91" s="167"/>
      <c r="EG91" s="167"/>
      <c r="EH91" s="167"/>
      <c r="EI91" s="167"/>
      <c r="EJ91" s="167"/>
    </row>
    <row r="92" spans="87:140" s="122" customFormat="1"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167"/>
      <c r="DH92" s="167"/>
      <c r="DI92" s="167"/>
      <c r="DJ92" s="167"/>
      <c r="DK92" s="167"/>
      <c r="DL92" s="167"/>
      <c r="DM92" s="167"/>
      <c r="DN92" s="167"/>
      <c r="DO92" s="167"/>
      <c r="DP92" s="167"/>
      <c r="DQ92" s="167"/>
      <c r="DR92" s="167"/>
      <c r="DS92" s="167"/>
      <c r="DT92" s="167"/>
      <c r="DU92" s="167"/>
      <c r="DV92" s="167"/>
      <c r="DW92" s="167"/>
      <c r="DX92" s="167"/>
      <c r="DY92" s="167"/>
      <c r="DZ92" s="167"/>
      <c r="EA92" s="167"/>
      <c r="EB92" s="167"/>
      <c r="EC92" s="167"/>
      <c r="ED92" s="167"/>
      <c r="EE92" s="167"/>
      <c r="EF92" s="167"/>
      <c r="EG92" s="167"/>
      <c r="EH92" s="167"/>
      <c r="EI92" s="167"/>
      <c r="EJ92" s="167"/>
    </row>
    <row r="93" spans="87:140" s="122" customFormat="1"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167"/>
      <c r="DH93" s="167"/>
      <c r="DI93" s="167"/>
      <c r="DJ93" s="167"/>
      <c r="DK93" s="167"/>
      <c r="DL93" s="167"/>
      <c r="DM93" s="167"/>
      <c r="DN93" s="167"/>
      <c r="DO93" s="167"/>
      <c r="DP93" s="167"/>
      <c r="DQ93" s="167"/>
      <c r="DR93" s="167"/>
      <c r="DS93" s="167"/>
      <c r="DT93" s="167"/>
      <c r="DU93" s="167"/>
      <c r="DV93" s="167"/>
      <c r="DW93" s="167"/>
      <c r="DX93" s="167"/>
      <c r="DY93" s="167"/>
      <c r="DZ93" s="167"/>
      <c r="EA93" s="167"/>
      <c r="EB93" s="167"/>
      <c r="EC93" s="167"/>
      <c r="ED93" s="167"/>
      <c r="EE93" s="167"/>
      <c r="EF93" s="167"/>
      <c r="EG93" s="167"/>
      <c r="EH93" s="167"/>
      <c r="EI93" s="167"/>
      <c r="EJ93" s="167"/>
    </row>
    <row r="94" spans="87:140" s="122" customFormat="1"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167"/>
      <c r="DH94" s="167"/>
      <c r="DI94" s="167"/>
      <c r="DJ94" s="167"/>
      <c r="DK94" s="167"/>
      <c r="DL94" s="167"/>
      <c r="DM94" s="167"/>
      <c r="DN94" s="167"/>
      <c r="DO94" s="167"/>
      <c r="DP94" s="167"/>
      <c r="DQ94" s="167"/>
      <c r="DR94" s="167"/>
      <c r="DS94" s="167"/>
      <c r="DT94" s="167"/>
      <c r="DU94" s="167"/>
      <c r="DV94" s="167"/>
      <c r="DW94" s="167"/>
      <c r="DX94" s="167"/>
      <c r="DY94" s="167"/>
      <c r="DZ94" s="167"/>
      <c r="EA94" s="167"/>
      <c r="EB94" s="167"/>
      <c r="EC94" s="167"/>
      <c r="ED94" s="167"/>
      <c r="EE94" s="167"/>
      <c r="EF94" s="167"/>
      <c r="EG94" s="167"/>
      <c r="EH94" s="167"/>
      <c r="EI94" s="167"/>
      <c r="EJ94" s="167"/>
    </row>
    <row r="95" spans="87:140" s="122" customFormat="1"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167"/>
      <c r="DH95" s="167"/>
      <c r="DI95" s="167"/>
      <c r="DJ95" s="167"/>
      <c r="DK95" s="167"/>
      <c r="DL95" s="167"/>
      <c r="DM95" s="167"/>
      <c r="DN95" s="167"/>
      <c r="DO95" s="167"/>
      <c r="DP95" s="167"/>
      <c r="DQ95" s="167"/>
      <c r="DR95" s="167"/>
      <c r="DS95" s="167"/>
      <c r="DT95" s="167"/>
      <c r="DU95" s="167"/>
      <c r="DV95" s="167"/>
      <c r="DW95" s="167"/>
      <c r="DX95" s="167"/>
      <c r="DY95" s="167"/>
      <c r="DZ95" s="167"/>
      <c r="EA95" s="167"/>
      <c r="EB95" s="167"/>
      <c r="EC95" s="167"/>
      <c r="ED95" s="167"/>
      <c r="EE95" s="167"/>
      <c r="EF95" s="167"/>
      <c r="EG95" s="167"/>
      <c r="EH95" s="167"/>
      <c r="EI95" s="167"/>
      <c r="EJ95" s="167"/>
    </row>
    <row r="96" spans="87:140" s="122" customFormat="1"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167"/>
      <c r="DH96" s="167"/>
      <c r="DI96" s="167"/>
      <c r="DJ96" s="167"/>
      <c r="DK96" s="167"/>
      <c r="DL96" s="167"/>
      <c r="DM96" s="167"/>
      <c r="DN96" s="167"/>
      <c r="DO96" s="167"/>
      <c r="DP96" s="167"/>
      <c r="DQ96" s="167"/>
      <c r="DR96" s="167"/>
      <c r="DS96" s="167"/>
      <c r="DT96" s="167"/>
      <c r="DU96" s="167"/>
      <c r="DV96" s="167"/>
      <c r="DW96" s="167"/>
      <c r="DX96" s="167"/>
      <c r="DY96" s="167"/>
      <c r="DZ96" s="167"/>
      <c r="EA96" s="167"/>
      <c r="EB96" s="167"/>
      <c r="EC96" s="167"/>
      <c r="ED96" s="167"/>
      <c r="EE96" s="167"/>
      <c r="EF96" s="167"/>
      <c r="EG96" s="167"/>
      <c r="EH96" s="167"/>
      <c r="EI96" s="167"/>
      <c r="EJ96" s="167"/>
    </row>
    <row r="97" spans="26:140" s="122" customFormat="1"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  <c r="EC97" s="167"/>
      <c r="ED97" s="167"/>
      <c r="EE97" s="167"/>
      <c r="EF97" s="167"/>
      <c r="EG97" s="167"/>
      <c r="EH97" s="167"/>
      <c r="EI97" s="167"/>
      <c r="EJ97" s="167"/>
    </row>
    <row r="98" spans="26:140" s="122" customFormat="1"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167"/>
      <c r="DH98" s="167"/>
      <c r="DI98" s="167"/>
      <c r="DJ98" s="167"/>
      <c r="DK98" s="167"/>
      <c r="DL98" s="167"/>
      <c r="DM98" s="167"/>
      <c r="DN98" s="167"/>
      <c r="DO98" s="167"/>
      <c r="DP98" s="167"/>
      <c r="DQ98" s="167"/>
      <c r="DR98" s="167"/>
      <c r="DS98" s="167"/>
      <c r="DT98" s="167"/>
      <c r="DU98" s="167"/>
      <c r="DV98" s="167"/>
      <c r="DW98" s="167"/>
      <c r="DX98" s="167"/>
      <c r="DY98" s="167"/>
      <c r="DZ98" s="167"/>
      <c r="EA98" s="167"/>
      <c r="EB98" s="167"/>
      <c r="EC98" s="167"/>
      <c r="ED98" s="167"/>
      <c r="EE98" s="167"/>
      <c r="EF98" s="167"/>
      <c r="EG98" s="167"/>
      <c r="EH98" s="167"/>
      <c r="EI98" s="167"/>
      <c r="EJ98" s="167"/>
    </row>
    <row r="99" spans="26:140" s="122" customFormat="1"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167"/>
      <c r="DH99" s="167"/>
      <c r="DI99" s="167"/>
      <c r="DJ99" s="167"/>
      <c r="DK99" s="167"/>
      <c r="DL99" s="167"/>
      <c r="DM99" s="167"/>
      <c r="DN99" s="167"/>
      <c r="DO99" s="167"/>
      <c r="DP99" s="167"/>
      <c r="DQ99" s="167"/>
      <c r="DR99" s="167"/>
      <c r="DS99" s="167"/>
      <c r="DT99" s="167"/>
      <c r="DU99" s="167"/>
      <c r="DV99" s="167"/>
      <c r="DW99" s="167"/>
      <c r="DX99" s="167"/>
      <c r="DY99" s="167"/>
      <c r="DZ99" s="167"/>
      <c r="EA99" s="167"/>
      <c r="EB99" s="167"/>
      <c r="EC99" s="167"/>
      <c r="ED99" s="167"/>
      <c r="EE99" s="167"/>
      <c r="EF99" s="167"/>
      <c r="EG99" s="167"/>
      <c r="EH99" s="167"/>
      <c r="EI99" s="167"/>
      <c r="EJ99" s="167"/>
    </row>
    <row r="100" spans="26:140" s="122" customFormat="1"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167"/>
      <c r="DH100" s="167"/>
      <c r="DI100" s="167"/>
      <c r="DJ100" s="167"/>
      <c r="DK100" s="167"/>
      <c r="DL100" s="167"/>
      <c r="DM100" s="167"/>
      <c r="DN100" s="167"/>
      <c r="DO100" s="167"/>
      <c r="DP100" s="167"/>
      <c r="DQ100" s="167"/>
      <c r="DR100" s="167"/>
      <c r="DS100" s="167"/>
      <c r="DT100" s="167"/>
      <c r="DU100" s="167"/>
      <c r="DV100" s="167"/>
      <c r="DW100" s="167"/>
      <c r="DX100" s="167"/>
      <c r="DY100" s="167"/>
      <c r="DZ100" s="167"/>
      <c r="EA100" s="167"/>
      <c r="EB100" s="167"/>
      <c r="EC100" s="167"/>
      <c r="ED100" s="167"/>
      <c r="EE100" s="167"/>
      <c r="EF100" s="167"/>
      <c r="EG100" s="167"/>
      <c r="EH100" s="167"/>
      <c r="EI100" s="167"/>
      <c r="EJ100" s="167"/>
    </row>
    <row r="101" spans="26:140" s="122" customFormat="1"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167"/>
      <c r="DH101" s="167"/>
      <c r="DI101" s="167"/>
      <c r="DJ101" s="167"/>
      <c r="DK101" s="167"/>
      <c r="DL101" s="167"/>
      <c r="DM101" s="167"/>
      <c r="DN101" s="167"/>
      <c r="DO101" s="167"/>
      <c r="DP101" s="167"/>
      <c r="DQ101" s="167"/>
      <c r="DR101" s="167"/>
      <c r="DS101" s="167"/>
      <c r="DT101" s="167"/>
      <c r="DU101" s="167"/>
      <c r="DV101" s="167"/>
      <c r="DW101" s="167"/>
      <c r="DX101" s="167"/>
      <c r="DY101" s="167"/>
      <c r="DZ101" s="167"/>
      <c r="EA101" s="167"/>
      <c r="EB101" s="167"/>
      <c r="EC101" s="167"/>
      <c r="ED101" s="167"/>
      <c r="EE101" s="167"/>
      <c r="EF101" s="167"/>
      <c r="EG101" s="167"/>
      <c r="EH101" s="167"/>
      <c r="EI101" s="167"/>
      <c r="EJ101" s="167"/>
    </row>
    <row r="102" spans="26:140" s="122" customFormat="1"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167"/>
      <c r="DH102" s="167"/>
      <c r="DI102" s="167"/>
      <c r="DJ102" s="167"/>
      <c r="DK102" s="167"/>
      <c r="DL102" s="167"/>
      <c r="DM102" s="167"/>
      <c r="DN102" s="167"/>
      <c r="DO102" s="167"/>
      <c r="DP102" s="167"/>
      <c r="DQ102" s="167"/>
      <c r="DR102" s="167"/>
      <c r="DS102" s="167"/>
      <c r="DT102" s="167"/>
      <c r="DU102" s="167"/>
      <c r="DV102" s="167"/>
      <c r="DW102" s="167"/>
      <c r="DX102" s="167"/>
      <c r="DY102" s="167"/>
      <c r="DZ102" s="167"/>
      <c r="EA102" s="167"/>
      <c r="EB102" s="167"/>
      <c r="EC102" s="167"/>
      <c r="ED102" s="167"/>
      <c r="EE102" s="167"/>
      <c r="EF102" s="167"/>
      <c r="EG102" s="167"/>
      <c r="EH102" s="167"/>
      <c r="EI102" s="167"/>
      <c r="EJ102" s="167"/>
    </row>
    <row r="103" spans="26:140" s="122" customFormat="1"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167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  <c r="EC103" s="167"/>
      <c r="ED103" s="167"/>
      <c r="EE103" s="167"/>
      <c r="EF103" s="167"/>
      <c r="EG103" s="167"/>
      <c r="EH103" s="167"/>
      <c r="EI103" s="167"/>
      <c r="EJ103" s="167"/>
    </row>
    <row r="104" spans="26:140" s="122" customFormat="1"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167"/>
      <c r="DH104" s="167"/>
      <c r="DI104" s="167"/>
      <c r="DJ104" s="167"/>
      <c r="DK104" s="167"/>
      <c r="DL104" s="167"/>
      <c r="DM104" s="16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  <c r="EC104" s="167"/>
      <c r="ED104" s="167"/>
      <c r="EE104" s="167"/>
      <c r="EF104" s="167"/>
      <c r="EG104" s="167"/>
      <c r="EH104" s="167"/>
      <c r="EI104" s="167"/>
      <c r="EJ104" s="167"/>
    </row>
    <row r="105" spans="26:140" s="122" customFormat="1"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167"/>
      <c r="DH105" s="167"/>
      <c r="DI105" s="167"/>
      <c r="DJ105" s="167"/>
      <c r="DK105" s="167"/>
      <c r="DL105" s="167"/>
      <c r="DM105" s="16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  <c r="EC105" s="167"/>
      <c r="ED105" s="167"/>
      <c r="EE105" s="167"/>
      <c r="EF105" s="167"/>
      <c r="EG105" s="167"/>
      <c r="EH105" s="167"/>
      <c r="EI105" s="167"/>
      <c r="EJ105" s="167"/>
    </row>
    <row r="106" spans="26:140" s="122" customFormat="1"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167"/>
      <c r="DH106" s="167"/>
      <c r="DI106" s="167"/>
      <c r="DJ106" s="167"/>
      <c r="DK106" s="167"/>
      <c r="DL106" s="167"/>
      <c r="DM106" s="167"/>
      <c r="DN106" s="167"/>
      <c r="DO106" s="167"/>
      <c r="DP106" s="167"/>
      <c r="DQ106" s="167"/>
      <c r="DR106" s="167"/>
      <c r="DS106" s="167"/>
      <c r="DT106" s="167"/>
      <c r="DU106" s="167"/>
      <c r="DV106" s="167"/>
      <c r="DW106" s="167"/>
      <c r="DX106" s="167"/>
      <c r="DY106" s="167"/>
      <c r="DZ106" s="167"/>
      <c r="EA106" s="167"/>
      <c r="EB106" s="167"/>
      <c r="EC106" s="167"/>
      <c r="ED106" s="167"/>
      <c r="EE106" s="167"/>
      <c r="EF106" s="167"/>
      <c r="EG106" s="167"/>
      <c r="EH106" s="167"/>
      <c r="EI106" s="167"/>
      <c r="EJ106" s="167"/>
    </row>
    <row r="107" spans="26:140" s="122" customFormat="1"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167"/>
      <c r="DH107" s="167"/>
      <c r="DI107" s="167"/>
      <c r="DJ107" s="167"/>
      <c r="DK107" s="167"/>
      <c r="DL107" s="167"/>
      <c r="DM107" s="167"/>
      <c r="DN107" s="167"/>
      <c r="DO107" s="167"/>
      <c r="DP107" s="167"/>
      <c r="DQ107" s="167"/>
      <c r="DR107" s="167"/>
      <c r="DS107" s="167"/>
      <c r="DT107" s="167"/>
      <c r="DU107" s="167"/>
      <c r="DV107" s="167"/>
      <c r="DW107" s="167"/>
      <c r="DX107" s="167"/>
      <c r="DY107" s="167"/>
      <c r="DZ107" s="167"/>
      <c r="EA107" s="167"/>
      <c r="EB107" s="167"/>
      <c r="EC107" s="167"/>
      <c r="ED107" s="167"/>
      <c r="EE107" s="167"/>
      <c r="EF107" s="167"/>
      <c r="EG107" s="167"/>
      <c r="EH107" s="167"/>
      <c r="EI107" s="167"/>
      <c r="EJ107" s="167"/>
    </row>
    <row r="108" spans="26:140" s="122" customFormat="1"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167"/>
      <c r="DH108" s="167"/>
      <c r="DI108" s="167"/>
      <c r="DJ108" s="167"/>
      <c r="DK108" s="167"/>
      <c r="DL108" s="167"/>
      <c r="DM108" s="16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  <c r="EC108" s="167"/>
      <c r="ED108" s="167"/>
      <c r="EE108" s="167"/>
      <c r="EF108" s="167"/>
      <c r="EG108" s="167"/>
      <c r="EH108" s="167"/>
      <c r="EI108" s="167"/>
      <c r="EJ108" s="167"/>
    </row>
    <row r="109" spans="26:140" s="122" customFormat="1"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167"/>
      <c r="DH109" s="167"/>
      <c r="DI109" s="167"/>
      <c r="DJ109" s="167"/>
      <c r="DK109" s="167"/>
      <c r="DL109" s="167"/>
      <c r="DM109" s="167"/>
      <c r="DN109" s="167"/>
      <c r="DO109" s="167"/>
      <c r="DP109" s="167"/>
      <c r="DQ109" s="167"/>
      <c r="DR109" s="167"/>
      <c r="DS109" s="167"/>
      <c r="DT109" s="167"/>
      <c r="DU109" s="167"/>
      <c r="DV109" s="167"/>
      <c r="DW109" s="167"/>
      <c r="DX109" s="167"/>
      <c r="DY109" s="167"/>
      <c r="DZ109" s="167"/>
      <c r="EA109" s="167"/>
      <c r="EB109" s="167"/>
      <c r="EC109" s="167"/>
      <c r="ED109" s="167"/>
      <c r="EE109" s="167"/>
      <c r="EF109" s="167"/>
      <c r="EG109" s="167"/>
      <c r="EH109" s="167"/>
      <c r="EI109" s="167"/>
      <c r="EJ109" s="167"/>
    </row>
    <row r="110" spans="26:140" s="122" customFormat="1"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167"/>
      <c r="DH110" s="167"/>
      <c r="DI110" s="167"/>
      <c r="DJ110" s="167"/>
      <c r="DK110" s="167"/>
      <c r="DL110" s="167"/>
      <c r="DM110" s="167"/>
      <c r="DN110" s="167"/>
      <c r="DO110" s="167"/>
      <c r="DP110" s="167"/>
      <c r="DQ110" s="167"/>
      <c r="DR110" s="167"/>
      <c r="DS110" s="167"/>
      <c r="DT110" s="167"/>
      <c r="DU110" s="167"/>
      <c r="DV110" s="167"/>
      <c r="DW110" s="167"/>
      <c r="DX110" s="167"/>
      <c r="DY110" s="167"/>
      <c r="DZ110" s="167"/>
      <c r="EA110" s="167"/>
      <c r="EB110" s="167"/>
      <c r="EC110" s="167"/>
      <c r="ED110" s="167"/>
      <c r="EE110" s="167"/>
      <c r="EF110" s="167"/>
      <c r="EG110" s="167"/>
      <c r="EH110" s="167"/>
      <c r="EI110" s="167"/>
      <c r="EJ110" s="167"/>
    </row>
    <row r="111" spans="26:140" s="122" customFormat="1"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167"/>
      <c r="DH111" s="167"/>
      <c r="DI111" s="167"/>
      <c r="DJ111" s="167"/>
      <c r="DK111" s="167"/>
      <c r="DL111" s="167"/>
      <c r="DM111" s="167"/>
      <c r="DN111" s="167"/>
      <c r="DO111" s="167"/>
      <c r="DP111" s="167"/>
      <c r="DQ111" s="167"/>
      <c r="DR111" s="167"/>
      <c r="DS111" s="167"/>
      <c r="DT111" s="167"/>
      <c r="DU111" s="167"/>
      <c r="DV111" s="167"/>
      <c r="DW111" s="167"/>
      <c r="DX111" s="167"/>
      <c r="DY111" s="167"/>
      <c r="DZ111" s="167"/>
      <c r="EA111" s="167"/>
      <c r="EB111" s="167"/>
      <c r="EC111" s="167"/>
      <c r="ED111" s="167"/>
      <c r="EE111" s="167"/>
      <c r="EF111" s="167"/>
      <c r="EG111" s="167"/>
      <c r="EH111" s="167"/>
      <c r="EI111" s="167"/>
      <c r="EJ111" s="167"/>
    </row>
    <row r="112" spans="26:140" s="122" customFormat="1"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167"/>
      <c r="DH112" s="167"/>
      <c r="DI112" s="167"/>
      <c r="DJ112" s="167"/>
      <c r="DK112" s="167"/>
      <c r="DL112" s="167"/>
      <c r="DM112" s="167"/>
      <c r="DN112" s="167"/>
      <c r="DO112" s="167"/>
      <c r="DP112" s="167"/>
      <c r="DQ112" s="167"/>
      <c r="DR112" s="167"/>
      <c r="DS112" s="167"/>
      <c r="DT112" s="167"/>
      <c r="DU112" s="167"/>
      <c r="DV112" s="167"/>
      <c r="DW112" s="167"/>
      <c r="DX112" s="167"/>
      <c r="DY112" s="167"/>
      <c r="DZ112" s="167"/>
      <c r="EA112" s="167"/>
      <c r="EB112" s="167"/>
      <c r="EC112" s="167"/>
      <c r="ED112" s="167"/>
      <c r="EE112" s="167"/>
      <c r="EF112" s="167"/>
      <c r="EG112" s="167"/>
      <c r="EH112" s="167"/>
      <c r="EI112" s="167"/>
      <c r="EJ112" s="167"/>
    </row>
    <row r="113" spans="26:140" s="122" customFormat="1"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167"/>
      <c r="DH113" s="167"/>
      <c r="DI113" s="167"/>
      <c r="DJ113" s="167"/>
      <c r="DK113" s="167"/>
      <c r="DL113" s="167"/>
      <c r="DM113" s="167"/>
      <c r="DN113" s="167"/>
      <c r="DO113" s="167"/>
      <c r="DP113" s="167"/>
      <c r="DQ113" s="167"/>
      <c r="DR113" s="167"/>
      <c r="DS113" s="167"/>
      <c r="DT113" s="167"/>
      <c r="DU113" s="167"/>
      <c r="DV113" s="167"/>
      <c r="DW113" s="167"/>
      <c r="DX113" s="167"/>
      <c r="DY113" s="167"/>
      <c r="DZ113" s="167"/>
      <c r="EA113" s="167"/>
      <c r="EB113" s="167"/>
      <c r="EC113" s="167"/>
      <c r="ED113" s="167"/>
      <c r="EE113" s="167"/>
      <c r="EF113" s="167"/>
      <c r="EG113" s="167"/>
      <c r="EH113" s="167"/>
      <c r="EI113" s="167"/>
      <c r="EJ113" s="167"/>
    </row>
    <row r="114" spans="26:140" s="122" customFormat="1"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167"/>
      <c r="DH114" s="167"/>
      <c r="DI114" s="167"/>
      <c r="DJ114" s="167"/>
      <c r="DK114" s="167"/>
      <c r="DL114" s="167"/>
      <c r="DM114" s="167"/>
      <c r="DN114" s="167"/>
      <c r="DO114" s="167"/>
      <c r="DP114" s="167"/>
      <c r="DQ114" s="167"/>
      <c r="DR114" s="167"/>
      <c r="DS114" s="167"/>
      <c r="DT114" s="167"/>
      <c r="DU114" s="167"/>
      <c r="DV114" s="167"/>
      <c r="DW114" s="167"/>
      <c r="DX114" s="167"/>
      <c r="DY114" s="167"/>
      <c r="DZ114" s="167"/>
      <c r="EA114" s="167"/>
      <c r="EB114" s="167"/>
      <c r="EC114" s="167"/>
      <c r="ED114" s="167"/>
      <c r="EE114" s="167"/>
      <c r="EF114" s="167"/>
      <c r="EG114" s="167"/>
      <c r="EH114" s="167"/>
      <c r="EI114" s="167"/>
      <c r="EJ114" s="167"/>
    </row>
    <row r="115" spans="26:140" s="122" customFormat="1"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167"/>
      <c r="DH115" s="167"/>
      <c r="DI115" s="167"/>
      <c r="DJ115" s="167"/>
      <c r="DK115" s="167"/>
      <c r="DL115" s="167"/>
      <c r="DM115" s="167"/>
      <c r="DN115" s="167"/>
      <c r="DO115" s="167"/>
      <c r="DP115" s="167"/>
      <c r="DQ115" s="167"/>
      <c r="DR115" s="167"/>
      <c r="DS115" s="167"/>
      <c r="DT115" s="167"/>
      <c r="DU115" s="167"/>
      <c r="DV115" s="167"/>
      <c r="DW115" s="167"/>
      <c r="DX115" s="167"/>
      <c r="DY115" s="167"/>
      <c r="DZ115" s="167"/>
      <c r="EA115" s="167"/>
      <c r="EB115" s="167"/>
      <c r="EC115" s="167"/>
      <c r="ED115" s="167"/>
      <c r="EE115" s="167"/>
      <c r="EF115" s="167"/>
      <c r="EG115" s="167"/>
      <c r="EH115" s="167"/>
      <c r="EI115" s="167"/>
      <c r="EJ115" s="167"/>
    </row>
    <row r="116" spans="26:140" s="122" customFormat="1"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167"/>
      <c r="DH116" s="167"/>
      <c r="DI116" s="167"/>
      <c r="DJ116" s="167"/>
      <c r="DK116" s="167"/>
      <c r="DL116" s="167"/>
      <c r="DM116" s="16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  <c r="EC116" s="167"/>
      <c r="ED116" s="167"/>
      <c r="EE116" s="167"/>
      <c r="EF116" s="167"/>
      <c r="EG116" s="167"/>
      <c r="EH116" s="167"/>
      <c r="EI116" s="167"/>
      <c r="EJ116" s="167"/>
    </row>
    <row r="117" spans="26:140" s="122" customFormat="1"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167"/>
      <c r="DH117" s="167"/>
      <c r="DI117" s="167"/>
      <c r="DJ117" s="167"/>
      <c r="DK117" s="167"/>
      <c r="DL117" s="167"/>
      <c r="DM117" s="167"/>
      <c r="DN117" s="167"/>
      <c r="DO117" s="167"/>
      <c r="DP117" s="167"/>
      <c r="DQ117" s="167"/>
      <c r="DR117" s="167"/>
      <c r="DS117" s="167"/>
      <c r="DT117" s="167"/>
      <c r="DU117" s="167"/>
      <c r="DV117" s="167"/>
      <c r="DW117" s="167"/>
      <c r="DX117" s="167"/>
      <c r="DY117" s="167"/>
      <c r="DZ117" s="167"/>
      <c r="EA117" s="167"/>
      <c r="EB117" s="167"/>
      <c r="EC117" s="167"/>
      <c r="ED117" s="167"/>
      <c r="EE117" s="167"/>
      <c r="EF117" s="167"/>
      <c r="EG117" s="167"/>
      <c r="EH117" s="167"/>
      <c r="EI117" s="167"/>
      <c r="EJ117" s="167"/>
    </row>
    <row r="118" spans="26:140" s="122" customFormat="1"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167"/>
      <c r="DH118" s="167"/>
      <c r="DI118" s="167"/>
      <c r="DJ118" s="167"/>
      <c r="DK118" s="167"/>
      <c r="DL118" s="167"/>
      <c r="DM118" s="16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  <c r="EC118" s="167"/>
      <c r="ED118" s="167"/>
      <c r="EE118" s="167"/>
      <c r="EF118" s="167"/>
      <c r="EG118" s="167"/>
      <c r="EH118" s="167"/>
      <c r="EI118" s="167"/>
      <c r="EJ118" s="167"/>
    </row>
    <row r="119" spans="26:140" s="122" customFormat="1"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  <c r="EC119" s="167"/>
      <c r="ED119" s="167"/>
      <c r="EE119" s="167"/>
      <c r="EF119" s="167"/>
      <c r="EG119" s="167"/>
      <c r="EH119" s="167"/>
      <c r="EI119" s="167"/>
      <c r="EJ119" s="167"/>
    </row>
    <row r="120" spans="26:140" s="122" customFormat="1"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167"/>
      <c r="DH120" s="167"/>
      <c r="DI120" s="167"/>
      <c r="DJ120" s="167"/>
      <c r="DK120" s="167"/>
      <c r="DL120" s="167"/>
      <c r="DM120" s="16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  <c r="EC120" s="167"/>
      <c r="ED120" s="167"/>
      <c r="EE120" s="167"/>
      <c r="EF120" s="167"/>
      <c r="EG120" s="167"/>
      <c r="EH120" s="167"/>
      <c r="EI120" s="167"/>
      <c r="EJ120" s="167"/>
    </row>
    <row r="121" spans="26:140" s="122" customFormat="1"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167"/>
      <c r="DH121" s="167"/>
      <c r="DI121" s="167"/>
      <c r="DJ121" s="167"/>
      <c r="DK121" s="167"/>
      <c r="DL121" s="167"/>
      <c r="DM121" s="167"/>
      <c r="DN121" s="167"/>
      <c r="DO121" s="167"/>
      <c r="DP121" s="167"/>
      <c r="DQ121" s="167"/>
      <c r="DR121" s="167"/>
      <c r="DS121" s="167"/>
      <c r="DT121" s="167"/>
      <c r="DU121" s="167"/>
      <c r="DV121" s="167"/>
      <c r="DW121" s="167"/>
      <c r="DX121" s="167"/>
      <c r="DY121" s="167"/>
      <c r="DZ121" s="167"/>
      <c r="EA121" s="167"/>
      <c r="EB121" s="167"/>
      <c r="EC121" s="167"/>
      <c r="ED121" s="167"/>
      <c r="EE121" s="167"/>
      <c r="EF121" s="167"/>
      <c r="EG121" s="167"/>
      <c r="EH121" s="167"/>
      <c r="EI121" s="167"/>
      <c r="EJ121" s="167"/>
    </row>
    <row r="122" spans="26:140" s="122" customFormat="1"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167"/>
      <c r="DH122" s="167"/>
      <c r="DI122" s="167"/>
      <c r="DJ122" s="167"/>
      <c r="DK122" s="167"/>
      <c r="DL122" s="167"/>
      <c r="DM122" s="167"/>
      <c r="DN122" s="167"/>
      <c r="DO122" s="167"/>
      <c r="DP122" s="167"/>
      <c r="DQ122" s="167"/>
      <c r="DR122" s="167"/>
      <c r="DS122" s="167"/>
      <c r="DT122" s="167"/>
      <c r="DU122" s="167"/>
      <c r="DV122" s="167"/>
      <c r="DW122" s="167"/>
      <c r="DX122" s="167"/>
      <c r="DY122" s="167"/>
      <c r="DZ122" s="167"/>
      <c r="EA122" s="167"/>
      <c r="EB122" s="167"/>
      <c r="EC122" s="167"/>
      <c r="ED122" s="167"/>
      <c r="EE122" s="167"/>
      <c r="EF122" s="167"/>
      <c r="EG122" s="167"/>
      <c r="EH122" s="167"/>
      <c r="EI122" s="167"/>
      <c r="EJ122" s="167"/>
    </row>
    <row r="123" spans="26:140" s="122" customFormat="1"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167"/>
      <c r="DH123" s="167"/>
      <c r="DI123" s="167"/>
      <c r="DJ123" s="167"/>
      <c r="DK123" s="167"/>
      <c r="DL123" s="167"/>
      <c r="DM123" s="167"/>
      <c r="DN123" s="167"/>
      <c r="DO123" s="167"/>
      <c r="DP123" s="167"/>
      <c r="DQ123" s="167"/>
      <c r="DR123" s="167"/>
      <c r="DS123" s="167"/>
      <c r="DT123" s="167"/>
      <c r="DU123" s="167"/>
      <c r="DV123" s="167"/>
      <c r="DW123" s="167"/>
      <c r="DX123" s="167"/>
      <c r="DY123" s="167"/>
      <c r="DZ123" s="167"/>
      <c r="EA123" s="167"/>
      <c r="EB123" s="167"/>
      <c r="EC123" s="167"/>
      <c r="ED123" s="167"/>
      <c r="EE123" s="167"/>
      <c r="EF123" s="167"/>
      <c r="EG123" s="167"/>
      <c r="EH123" s="167"/>
      <c r="EI123" s="167"/>
      <c r="EJ123" s="167"/>
    </row>
    <row r="124" spans="26:140" s="122" customFormat="1"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167"/>
      <c r="DH124" s="167"/>
      <c r="DI124" s="167"/>
      <c r="DJ124" s="167"/>
      <c r="DK124" s="167"/>
      <c r="DL124" s="167"/>
      <c r="DM124" s="167"/>
      <c r="DN124" s="167"/>
      <c r="DO124" s="167"/>
      <c r="DP124" s="167"/>
      <c r="DQ124" s="167"/>
      <c r="DR124" s="167"/>
      <c r="DS124" s="167"/>
      <c r="DT124" s="167"/>
      <c r="DU124" s="167"/>
      <c r="DV124" s="167"/>
      <c r="DW124" s="167"/>
      <c r="DX124" s="167"/>
      <c r="DY124" s="167"/>
      <c r="DZ124" s="167"/>
      <c r="EA124" s="167"/>
      <c r="EB124" s="167"/>
      <c r="EC124" s="167"/>
      <c r="ED124" s="167"/>
      <c r="EE124" s="167"/>
      <c r="EF124" s="167"/>
      <c r="EG124" s="167"/>
      <c r="EH124" s="167"/>
      <c r="EI124" s="167"/>
      <c r="EJ124" s="167"/>
    </row>
    <row r="125" spans="26:140" s="122" customFormat="1"/>
    <row r="126" spans="26:140" s="122" customFormat="1"/>
    <row r="127" spans="26:140" s="122" customFormat="1"/>
    <row r="128" spans="26:140" s="122" customFormat="1"/>
    <row r="129" s="122" customFormat="1"/>
    <row r="130" s="122" customFormat="1"/>
    <row r="131" s="122" customFormat="1"/>
    <row r="132" s="122" customFormat="1"/>
    <row r="133" s="122" customFormat="1"/>
    <row r="134" s="122" customFormat="1"/>
    <row r="135" s="122" customFormat="1"/>
    <row r="136" s="122" customFormat="1"/>
    <row r="137" s="122" customFormat="1"/>
    <row r="138" s="122" customFormat="1"/>
    <row r="139" s="122" customFormat="1"/>
    <row r="140" s="122" customFormat="1"/>
    <row r="141" s="122" customFormat="1"/>
    <row r="142" s="122" customFormat="1"/>
    <row r="143" s="122" customFormat="1"/>
    <row r="144" s="122" customFormat="1"/>
    <row r="145" s="122" customFormat="1"/>
    <row r="146" s="122" customFormat="1"/>
    <row r="147" s="122" customFormat="1"/>
    <row r="148" s="122" customFormat="1"/>
    <row r="149" s="122" customFormat="1"/>
    <row r="150" s="122" customFormat="1"/>
    <row r="151" s="122" customFormat="1"/>
    <row r="152" s="122" customFormat="1"/>
    <row r="153" s="122" customFormat="1"/>
    <row r="154" s="122" customFormat="1"/>
    <row r="155" s="122" customFormat="1"/>
    <row r="156" s="122" customFormat="1"/>
    <row r="157" s="122" customFormat="1"/>
    <row r="158" s="122" customFormat="1"/>
    <row r="159" s="122" customFormat="1"/>
    <row r="160" s="122" customFormat="1"/>
    <row r="161" s="122" customFormat="1"/>
    <row r="162" s="122" customFormat="1"/>
    <row r="163" s="122" customFormat="1"/>
    <row r="164" s="122" customFormat="1"/>
    <row r="165" s="122" customFormat="1"/>
    <row r="166" s="122" customFormat="1"/>
    <row r="167" s="122" customFormat="1"/>
    <row r="168" s="122" customFormat="1"/>
    <row r="169" s="122" customFormat="1"/>
    <row r="170" s="122" customFormat="1"/>
    <row r="171" s="122" customFormat="1"/>
    <row r="172" s="122" customFormat="1"/>
    <row r="173" s="122" customFormat="1"/>
    <row r="174" s="122" customFormat="1"/>
    <row r="175" s="122" customFormat="1"/>
    <row r="176" s="122" customFormat="1"/>
    <row r="177" s="122" customFormat="1"/>
    <row r="178" s="122" customFormat="1"/>
    <row r="179" s="122" customFormat="1"/>
    <row r="180" s="122" customFormat="1"/>
    <row r="181" s="122" customFormat="1"/>
    <row r="182" s="122" customFormat="1"/>
    <row r="183" s="122" customFormat="1"/>
    <row r="184" s="122" customFormat="1"/>
    <row r="185" s="122" customFormat="1"/>
    <row r="186" s="122" customFormat="1"/>
    <row r="187" s="122" customFormat="1"/>
    <row r="188" s="122" customFormat="1"/>
    <row r="189" s="122" customFormat="1"/>
    <row r="190" s="122" customFormat="1"/>
    <row r="191" s="122" customFormat="1"/>
    <row r="192" s="122" customFormat="1"/>
    <row r="193" s="122" customFormat="1"/>
    <row r="194" s="122" customFormat="1"/>
    <row r="195" s="122" customFormat="1"/>
    <row r="196" s="122" customFormat="1"/>
    <row r="197" s="122" customFormat="1"/>
    <row r="198" s="122" customFormat="1"/>
    <row r="199" s="122" customFormat="1"/>
    <row r="200" s="122" customFormat="1"/>
    <row r="201" s="122" customFormat="1"/>
    <row r="202" s="122" customFormat="1"/>
    <row r="203" s="122" customFormat="1"/>
    <row r="204" s="122" customFormat="1"/>
    <row r="205" s="122" customFormat="1"/>
    <row r="206" s="122" customFormat="1"/>
    <row r="207" s="122" customFormat="1"/>
    <row r="208" s="122" customFormat="1"/>
    <row r="209" s="122" customFormat="1"/>
    <row r="210" s="122" customFormat="1"/>
    <row r="211" s="122" customFormat="1"/>
    <row r="212" s="122" customFormat="1"/>
    <row r="213" s="122" customFormat="1"/>
    <row r="214" s="122" customFormat="1"/>
    <row r="215" s="122" customFormat="1"/>
    <row r="216" s="122" customFormat="1"/>
    <row r="217" s="122" customFormat="1"/>
    <row r="218" s="122" customFormat="1"/>
    <row r="219" s="122" customFormat="1"/>
    <row r="220" s="122" customFormat="1"/>
    <row r="221" s="122" customFormat="1"/>
    <row r="222" s="122" customFormat="1"/>
    <row r="223" s="122" customFormat="1"/>
    <row r="224" s="122" customFormat="1"/>
    <row r="225" s="122" customFormat="1"/>
    <row r="226" s="122" customFormat="1"/>
    <row r="227" s="122" customFormat="1"/>
    <row r="228" s="122" customFormat="1"/>
    <row r="229" s="122" customFormat="1"/>
    <row r="230" s="122" customFormat="1"/>
    <row r="231" s="122" customFormat="1"/>
    <row r="232" s="122" customFormat="1"/>
    <row r="233" s="122" customFormat="1"/>
    <row r="234" s="122" customFormat="1"/>
    <row r="235" s="122" customFormat="1"/>
    <row r="236" s="122" customFormat="1"/>
    <row r="237" s="122" customFormat="1"/>
    <row r="238" s="122" customFormat="1"/>
    <row r="239" s="122" customFormat="1"/>
    <row r="240" s="122" customFormat="1"/>
    <row r="241" s="122" customFormat="1"/>
    <row r="242" s="122" customFormat="1"/>
    <row r="243" s="122" customFormat="1"/>
    <row r="244" s="122" customFormat="1"/>
    <row r="245" s="122" customFormat="1"/>
    <row r="246" s="122" customFormat="1"/>
    <row r="247" s="122" customFormat="1"/>
    <row r="248" s="122" customFormat="1"/>
    <row r="249" s="122" customFormat="1"/>
    <row r="250" s="122" customFormat="1"/>
    <row r="251" s="122" customFormat="1"/>
    <row r="252" s="122" customFormat="1"/>
    <row r="253" s="122" customFormat="1"/>
    <row r="254" s="122" customFormat="1"/>
    <row r="255" s="122" customFormat="1"/>
    <row r="256" s="122" customFormat="1"/>
    <row r="257" s="122" customFormat="1"/>
    <row r="258" s="122" customFormat="1"/>
    <row r="259" s="122" customFormat="1"/>
    <row r="260" s="122" customFormat="1"/>
    <row r="261" s="122" customFormat="1"/>
    <row r="262" s="122" customFormat="1"/>
    <row r="263" s="122" customFormat="1"/>
    <row r="264" s="122" customFormat="1"/>
    <row r="265" s="122" customFormat="1"/>
    <row r="266" s="122" customFormat="1"/>
    <row r="267" s="122" customFormat="1"/>
    <row r="268" s="122" customFormat="1"/>
    <row r="269" s="122" customFormat="1"/>
    <row r="270" s="122" customFormat="1"/>
    <row r="271" s="122" customFormat="1"/>
    <row r="272" s="122" customFormat="1"/>
    <row r="273" s="122" customFormat="1"/>
    <row r="274" s="122" customFormat="1"/>
    <row r="275" s="122" customFormat="1"/>
    <row r="276" s="122" customFormat="1"/>
    <row r="277" s="122" customFormat="1"/>
    <row r="278" s="122" customFormat="1"/>
    <row r="279" s="122" customFormat="1"/>
    <row r="280" s="122" customFormat="1"/>
    <row r="281" s="122" customFormat="1"/>
    <row r="282" s="122" customFormat="1"/>
    <row r="283" s="122" customFormat="1"/>
    <row r="284" s="122" customFormat="1"/>
    <row r="285" s="122" customFormat="1"/>
    <row r="286" s="122" customFormat="1"/>
    <row r="287" s="122" customFormat="1"/>
    <row r="288" s="122" customFormat="1"/>
    <row r="289" s="122" customFormat="1"/>
    <row r="290" s="122" customFormat="1"/>
    <row r="291" s="122" customFormat="1"/>
    <row r="292" s="122" customFormat="1"/>
    <row r="293" s="122" customFormat="1"/>
    <row r="294" s="122" customFormat="1"/>
    <row r="295" s="122" customFormat="1"/>
    <row r="296" s="122" customFormat="1"/>
    <row r="297" s="122" customFormat="1"/>
    <row r="298" s="122" customFormat="1"/>
    <row r="299" s="122" customFormat="1"/>
    <row r="300" s="122" customFormat="1"/>
    <row r="301" s="122" customFormat="1"/>
    <row r="302" s="122" customFormat="1"/>
    <row r="303" s="122" customFormat="1"/>
    <row r="304" s="122" customFormat="1"/>
    <row r="305" s="122" customFormat="1"/>
    <row r="306" s="122" customFormat="1"/>
    <row r="307" s="122" customFormat="1"/>
    <row r="308" s="122" customFormat="1"/>
    <row r="309" s="122" customFormat="1"/>
    <row r="310" s="122" customFormat="1"/>
    <row r="311" s="122" customFormat="1"/>
    <row r="312" s="122" customFormat="1"/>
    <row r="313" s="122" customFormat="1"/>
    <row r="314" s="122" customFormat="1"/>
    <row r="315" s="122" customFormat="1"/>
    <row r="316" s="122" customFormat="1"/>
    <row r="317" s="122" customFormat="1"/>
    <row r="318" s="122" customFormat="1"/>
    <row r="319" s="122" customFormat="1"/>
    <row r="320" s="122" customFormat="1"/>
    <row r="321" s="122" customFormat="1"/>
    <row r="322" s="122" customFormat="1"/>
    <row r="323" s="122" customFormat="1"/>
    <row r="324" s="122" customFormat="1"/>
    <row r="325" s="122" customFormat="1"/>
    <row r="326" s="122" customFormat="1"/>
    <row r="327" s="122" customFormat="1"/>
    <row r="328" s="122" customFormat="1"/>
    <row r="329" s="122" customFormat="1"/>
    <row r="330" s="122" customFormat="1"/>
    <row r="331" s="122" customFormat="1"/>
    <row r="332" s="122" customFormat="1"/>
    <row r="333" s="122" customFormat="1"/>
    <row r="334" s="122" customFormat="1"/>
    <row r="335" s="122" customFormat="1"/>
    <row r="336" s="122" customFormat="1"/>
    <row r="337" s="122" customFormat="1"/>
    <row r="338" s="122" customFormat="1"/>
    <row r="339" s="122" customFormat="1"/>
    <row r="340" s="122" customFormat="1"/>
    <row r="341" s="122" customFormat="1"/>
    <row r="342" s="122" customFormat="1"/>
    <row r="343" s="122" customFormat="1"/>
    <row r="344" s="122" customFormat="1"/>
    <row r="345" s="122" customFormat="1"/>
    <row r="346" s="122" customFormat="1"/>
    <row r="347" s="122" customFormat="1"/>
    <row r="348" s="122" customFormat="1"/>
    <row r="349" s="122" customFormat="1"/>
    <row r="350" s="122" customFormat="1"/>
    <row r="351" s="122" customFormat="1"/>
    <row r="352" s="122" customFormat="1"/>
    <row r="353" s="122" customFormat="1"/>
    <row r="354" s="122" customFormat="1"/>
    <row r="355" s="122" customFormat="1"/>
    <row r="356" s="122" customFormat="1"/>
    <row r="357" s="122" customFormat="1"/>
    <row r="358" s="122" customFormat="1"/>
    <row r="359" s="122" customFormat="1"/>
    <row r="360" s="122" customFormat="1"/>
    <row r="361" s="122" customFormat="1"/>
    <row r="362" s="122" customFormat="1"/>
    <row r="363" s="122" customFormat="1"/>
    <row r="364" s="122" customFormat="1"/>
    <row r="365" s="122" customFormat="1"/>
    <row r="366" s="122" customFormat="1"/>
    <row r="367" s="122" customFormat="1"/>
    <row r="368" s="122" customFormat="1"/>
    <row r="369" s="122" customFormat="1"/>
    <row r="370" s="122" customFormat="1"/>
    <row r="371" s="122" customFormat="1"/>
    <row r="372" s="122" customFormat="1"/>
    <row r="373" s="122" customFormat="1"/>
    <row r="374" s="122" customFormat="1"/>
    <row r="375" s="122" customFormat="1"/>
    <row r="376" s="122" customFormat="1"/>
    <row r="377" s="122" customFormat="1"/>
    <row r="378" s="122" customFormat="1"/>
    <row r="379" s="122" customFormat="1"/>
    <row r="380" s="122" customFormat="1"/>
    <row r="381" s="122" customFormat="1"/>
    <row r="382" s="122" customFormat="1"/>
    <row r="383" s="122" customFormat="1"/>
    <row r="384" s="122" customFormat="1"/>
    <row r="385" s="122" customFormat="1"/>
    <row r="386" s="122" customFormat="1"/>
    <row r="387" s="122" customFormat="1"/>
    <row r="388" s="122" customFormat="1"/>
    <row r="389" s="122" customFormat="1"/>
    <row r="390" s="122" customFormat="1"/>
    <row r="391" s="122" customFormat="1"/>
    <row r="392" s="122" customFormat="1"/>
    <row r="393" s="122" customFormat="1"/>
    <row r="394" s="122" customFormat="1"/>
    <row r="395" s="122" customFormat="1"/>
    <row r="396" s="122" customFormat="1"/>
    <row r="397" s="122" customFormat="1"/>
    <row r="398" s="122" customFormat="1"/>
    <row r="399" s="122" customFormat="1"/>
    <row r="400" s="122" customFormat="1"/>
    <row r="401" s="122" customFormat="1"/>
    <row r="402" s="122" customFormat="1"/>
    <row r="403" s="122" customFormat="1"/>
    <row r="404" s="122" customFormat="1"/>
    <row r="405" s="122" customFormat="1"/>
    <row r="406" s="122" customFormat="1"/>
    <row r="407" s="122" customFormat="1"/>
    <row r="408" s="122" customFormat="1"/>
    <row r="409" s="122" customFormat="1"/>
    <row r="410" s="122" customFormat="1"/>
    <row r="411" s="122" customFormat="1"/>
    <row r="412" s="122" customFormat="1"/>
    <row r="413" s="122" customFormat="1"/>
    <row r="414" s="122" customFormat="1"/>
    <row r="415" s="122" customFormat="1"/>
    <row r="416" s="122" customFormat="1"/>
    <row r="417" s="122" customFormat="1"/>
    <row r="418" s="122" customFormat="1"/>
    <row r="419" s="122" customFormat="1"/>
    <row r="420" s="122" customFormat="1"/>
    <row r="421" s="122" customFormat="1"/>
    <row r="422" s="122" customFormat="1"/>
    <row r="423" s="122" customFormat="1"/>
    <row r="424" s="122" customFormat="1"/>
    <row r="425" s="122" customFormat="1"/>
    <row r="426" s="122" customFormat="1"/>
    <row r="427" s="122" customFormat="1"/>
    <row r="428" s="122" customFormat="1"/>
    <row r="429" s="122" customFormat="1"/>
    <row r="430" s="122" customFormat="1"/>
    <row r="431" s="122" customFormat="1"/>
    <row r="432" s="122" customFormat="1"/>
    <row r="433" s="122" customFormat="1"/>
    <row r="434" s="122" customFormat="1"/>
    <row r="435" s="122" customFormat="1"/>
    <row r="436" s="122" customFormat="1"/>
    <row r="437" s="122" customFormat="1"/>
    <row r="438" s="122" customFormat="1"/>
    <row r="439" s="122" customFormat="1"/>
    <row r="440" s="122" customFormat="1"/>
    <row r="441" s="122" customFormat="1"/>
    <row r="442" s="122" customFormat="1"/>
    <row r="443" s="122" customFormat="1"/>
    <row r="444" s="122" customFormat="1"/>
    <row r="445" s="122" customFormat="1"/>
    <row r="446" s="122" customFormat="1"/>
    <row r="447" s="122" customFormat="1"/>
    <row r="448" s="122" customFormat="1"/>
    <row r="449" s="122" customFormat="1"/>
    <row r="450" s="122" customFormat="1"/>
    <row r="451" s="122" customFormat="1"/>
    <row r="452" s="122" customFormat="1"/>
    <row r="453" s="122" customFormat="1"/>
    <row r="454" s="122" customFormat="1"/>
    <row r="455" s="122" customFormat="1"/>
    <row r="456" s="122" customFormat="1"/>
    <row r="457" s="122" customFormat="1"/>
    <row r="458" s="122" customFormat="1"/>
    <row r="459" s="122" customFormat="1"/>
    <row r="460" s="122" customFormat="1"/>
    <row r="461" s="122" customFormat="1"/>
    <row r="462" s="122" customFormat="1"/>
    <row r="463" s="122" customFormat="1"/>
    <row r="464" s="122" customFormat="1"/>
    <row r="465" s="122" customFormat="1"/>
    <row r="466" s="122" customFormat="1"/>
    <row r="467" s="122" customFormat="1"/>
    <row r="468" s="122" customFormat="1"/>
    <row r="469" s="122" customFormat="1"/>
    <row r="470" s="122" customFormat="1"/>
    <row r="471" s="122" customFormat="1"/>
    <row r="472" s="122" customFormat="1"/>
    <row r="473" s="122" customFormat="1"/>
    <row r="474" s="122" customFormat="1"/>
    <row r="475" s="122" customFormat="1"/>
    <row r="476" s="122" customFormat="1"/>
    <row r="477" s="122" customFormat="1"/>
    <row r="478" s="122" customFormat="1"/>
    <row r="479" s="122" customFormat="1"/>
    <row r="480" s="122" customFormat="1"/>
    <row r="481" s="122" customFormat="1"/>
    <row r="482" s="122" customFormat="1"/>
    <row r="483" s="122" customFormat="1"/>
    <row r="484" s="122" customFormat="1"/>
    <row r="485" s="122" customFormat="1"/>
    <row r="486" s="122" customFormat="1"/>
    <row r="487" s="122" customFormat="1"/>
    <row r="488" s="122" customFormat="1"/>
    <row r="489" s="122" customFormat="1"/>
    <row r="490" s="122" customFormat="1"/>
    <row r="491" s="122" customFormat="1"/>
    <row r="492" s="122" customFormat="1"/>
    <row r="493" s="122" customFormat="1"/>
    <row r="494" s="122" customFormat="1"/>
    <row r="495" s="122" customFormat="1"/>
    <row r="496" s="122" customFormat="1"/>
    <row r="497" s="122" customFormat="1"/>
    <row r="498" s="122" customFormat="1"/>
    <row r="499" s="122" customFormat="1"/>
    <row r="500" s="122" customFormat="1"/>
    <row r="501" s="122" customFormat="1"/>
    <row r="502" s="122" customFormat="1"/>
    <row r="503" s="122" customFormat="1"/>
    <row r="504" s="122" customFormat="1"/>
    <row r="505" s="122" customFormat="1"/>
    <row r="506" s="122" customFormat="1"/>
    <row r="507" s="122" customFormat="1"/>
    <row r="508" s="122" customFormat="1"/>
    <row r="509" s="122" customFormat="1"/>
    <row r="510" s="122" customFormat="1"/>
    <row r="511" s="122" customFormat="1"/>
    <row r="512" s="122" customFormat="1"/>
    <row r="513" s="122" customFormat="1"/>
    <row r="514" s="122" customFormat="1"/>
    <row r="515" s="122" customFormat="1"/>
    <row r="516" s="122" customFormat="1"/>
    <row r="517" s="122" customFormat="1"/>
    <row r="518" s="122" customFormat="1"/>
    <row r="519" s="122" customFormat="1"/>
    <row r="520" s="122" customFormat="1"/>
    <row r="521" s="122" customFormat="1"/>
    <row r="522" s="122" customFormat="1"/>
    <row r="523" s="122" customFormat="1"/>
    <row r="524" s="122" customFormat="1"/>
    <row r="525" s="122" customFormat="1"/>
    <row r="526" s="122" customFormat="1"/>
    <row r="527" s="122" customFormat="1"/>
    <row r="528" s="122" customFormat="1"/>
    <row r="529" s="122" customFormat="1"/>
    <row r="530" s="122" customFormat="1"/>
    <row r="531" s="122" customFormat="1"/>
    <row r="532" s="122" customFormat="1"/>
    <row r="533" s="122" customFormat="1"/>
    <row r="534" s="122" customFormat="1"/>
    <row r="535" s="122" customFormat="1"/>
    <row r="536" s="122" customFormat="1"/>
    <row r="537" s="122" customFormat="1"/>
    <row r="538" s="122" customFormat="1"/>
    <row r="539" s="122" customFormat="1"/>
    <row r="540" s="122" customFormat="1"/>
    <row r="541" s="122" customFormat="1"/>
    <row r="542" s="122" customFormat="1"/>
    <row r="543" s="122" customFormat="1"/>
    <row r="544" s="122" customFormat="1"/>
    <row r="545" s="122" customFormat="1"/>
    <row r="546" s="122" customFormat="1"/>
    <row r="547" s="122" customFormat="1"/>
    <row r="548" s="122" customFormat="1"/>
    <row r="549" s="122" customFormat="1"/>
    <row r="550" s="122" customFormat="1"/>
    <row r="551" s="122" customFormat="1"/>
    <row r="552" s="122" customFormat="1"/>
    <row r="553" s="122" customFormat="1"/>
    <row r="554" s="122" customFormat="1"/>
    <row r="555" s="122" customFormat="1"/>
    <row r="556" s="122" customFormat="1"/>
    <row r="557" s="122" customFormat="1"/>
    <row r="558" s="122" customFormat="1"/>
    <row r="559" s="122" customFormat="1"/>
    <row r="560" s="122" customFormat="1"/>
    <row r="561" s="122" customFormat="1"/>
    <row r="562" s="122" customFormat="1"/>
    <row r="563" s="122" customFormat="1"/>
    <row r="564" s="122" customFormat="1"/>
    <row r="565" s="122" customFormat="1"/>
    <row r="566" s="122" customFormat="1"/>
    <row r="567" s="122" customFormat="1"/>
    <row r="568" s="122" customFormat="1"/>
    <row r="569" s="122" customFormat="1"/>
    <row r="570" s="122" customFormat="1"/>
    <row r="571" s="122" customFormat="1"/>
    <row r="572" s="122" customFormat="1"/>
    <row r="573" s="122" customFormat="1"/>
    <row r="574" s="122" customFormat="1"/>
    <row r="575" s="122" customFormat="1"/>
    <row r="576" s="122" customFormat="1"/>
    <row r="577" s="122" customFormat="1"/>
    <row r="578" s="122" customFormat="1"/>
    <row r="579" s="122" customFormat="1"/>
    <row r="580" s="122" customFormat="1"/>
    <row r="581" s="122" customFormat="1"/>
    <row r="582" s="122" customFormat="1"/>
    <row r="583" s="122" customFormat="1"/>
    <row r="584" s="122" customFormat="1"/>
    <row r="585" s="122" customFormat="1"/>
    <row r="586" s="122" customFormat="1"/>
    <row r="587" s="122" customFormat="1"/>
    <row r="588" s="122" customFormat="1"/>
    <row r="589" s="122" customFormat="1"/>
    <row r="590" s="122" customFormat="1"/>
    <row r="591" s="122" customFormat="1"/>
    <row r="592" s="122" customFormat="1"/>
    <row r="593" s="122" customFormat="1"/>
    <row r="594" s="122" customFormat="1"/>
    <row r="595" s="122" customFormat="1"/>
    <row r="596" s="122" customFormat="1"/>
    <row r="597" s="122" customFormat="1"/>
    <row r="598" s="122" customFormat="1"/>
    <row r="599" s="122" customFormat="1"/>
    <row r="600" s="122" customFormat="1"/>
    <row r="601" s="122" customFormat="1"/>
    <row r="602" s="122" customFormat="1"/>
    <row r="603" s="122" customFormat="1"/>
    <row r="604" s="122" customFormat="1"/>
    <row r="605" s="122" customFormat="1"/>
    <row r="606" s="122" customFormat="1"/>
    <row r="607" s="122" customFormat="1"/>
    <row r="608" s="122" customFormat="1"/>
    <row r="609" s="122" customFormat="1"/>
    <row r="610" s="122" customFormat="1"/>
    <row r="611" s="122" customFormat="1"/>
    <row r="612" s="122" customFormat="1"/>
    <row r="613" s="122" customFormat="1"/>
    <row r="614" s="122" customFormat="1"/>
    <row r="615" s="122" customFormat="1"/>
    <row r="616" s="122" customFormat="1"/>
    <row r="617" s="122" customFormat="1"/>
    <row r="618" s="122" customFormat="1"/>
    <row r="619" s="122" customFormat="1"/>
    <row r="620" s="122" customFormat="1"/>
    <row r="621" s="122" customFormat="1"/>
    <row r="622" s="122" customFormat="1"/>
    <row r="623" s="122" customFormat="1"/>
    <row r="624" s="122" customFormat="1"/>
    <row r="625" s="122" customFormat="1"/>
    <row r="626" s="122" customFormat="1"/>
    <row r="627" s="122" customFormat="1"/>
    <row r="628" s="122" customFormat="1"/>
    <row r="629" s="122" customFormat="1"/>
    <row r="630" s="122" customFormat="1"/>
    <row r="631" s="122" customFormat="1"/>
    <row r="632" s="122" customFormat="1"/>
    <row r="633" s="122" customFormat="1"/>
    <row r="634" s="122" customFormat="1"/>
    <row r="635" s="122" customFormat="1"/>
    <row r="636" s="122" customFormat="1"/>
    <row r="637" s="122" customFormat="1"/>
    <row r="638" s="122" customFormat="1"/>
    <row r="639" s="122" customFormat="1"/>
    <row r="640" s="122" customFormat="1"/>
    <row r="641" s="122" customFormat="1"/>
    <row r="642" s="122" customFormat="1"/>
    <row r="643" s="122" customFormat="1"/>
    <row r="644" s="122" customFormat="1"/>
    <row r="645" s="122" customFormat="1"/>
    <row r="646" s="122" customFormat="1"/>
    <row r="647" s="122" customFormat="1"/>
    <row r="648" s="122" customFormat="1"/>
    <row r="649" s="122" customFormat="1"/>
    <row r="650" s="122" customFormat="1"/>
    <row r="651" s="122" customFormat="1"/>
    <row r="652" s="122" customFormat="1"/>
    <row r="653" s="122" customFormat="1"/>
    <row r="654" s="122" customFormat="1"/>
    <row r="655" s="122" customFormat="1"/>
    <row r="656" s="122" customFormat="1"/>
    <row r="657" s="122" customFormat="1"/>
    <row r="658" s="122" customFormat="1"/>
    <row r="659" s="122" customFormat="1"/>
    <row r="660" s="122" customFormat="1"/>
    <row r="661" s="122" customFormat="1"/>
    <row r="662" s="122" customFormat="1"/>
    <row r="663" s="122" customFormat="1"/>
    <row r="664" s="122" customFormat="1"/>
    <row r="665" s="122" customFormat="1"/>
    <row r="666" s="122" customFormat="1"/>
    <row r="667" s="122" customFormat="1"/>
    <row r="668" s="122" customFormat="1"/>
    <row r="669" s="122" customFormat="1"/>
    <row r="670" s="122" customFormat="1"/>
    <row r="671" s="122" customFormat="1"/>
    <row r="672" s="122" customFormat="1"/>
    <row r="673" s="122" customFormat="1"/>
    <row r="674" s="122" customFormat="1"/>
    <row r="675" s="122" customFormat="1"/>
    <row r="676" s="122" customFormat="1"/>
    <row r="677" s="122" customFormat="1"/>
    <row r="678" s="122" customFormat="1"/>
    <row r="679" s="122" customFormat="1"/>
    <row r="680" s="122" customFormat="1"/>
    <row r="681" s="122" customFormat="1"/>
    <row r="682" s="122" customFormat="1"/>
    <row r="683" s="122" customFormat="1"/>
    <row r="684" s="122" customFormat="1"/>
    <row r="685" s="122" customFormat="1"/>
    <row r="686" s="122" customFormat="1"/>
    <row r="687" s="122" customFormat="1"/>
    <row r="688" s="122" customFormat="1"/>
    <row r="689" s="122" customFormat="1"/>
    <row r="690" s="122" customFormat="1"/>
    <row r="691" s="122" customFormat="1"/>
    <row r="692" s="122" customFormat="1"/>
    <row r="693" s="122" customFormat="1"/>
    <row r="694" s="122" customFormat="1"/>
    <row r="695" s="122" customFormat="1"/>
    <row r="696" s="122" customFormat="1"/>
    <row r="697" s="122" customFormat="1"/>
    <row r="698" s="122" customFormat="1"/>
    <row r="699" s="122" customFormat="1"/>
    <row r="700" s="122" customFormat="1"/>
    <row r="701" s="122" customFormat="1"/>
    <row r="702" s="122" customFormat="1"/>
    <row r="703" s="122" customFormat="1"/>
    <row r="704" s="122" customFormat="1"/>
    <row r="705" s="122" customFormat="1"/>
    <row r="706" s="122" customFormat="1"/>
    <row r="707" s="122" customFormat="1"/>
    <row r="708" s="122" customFormat="1"/>
    <row r="709" s="122" customFormat="1"/>
    <row r="710" s="122" customFormat="1"/>
    <row r="711" s="122" customFormat="1"/>
    <row r="712" s="122" customFormat="1"/>
    <row r="713" s="122" customFormat="1"/>
    <row r="714" s="122" customFormat="1"/>
    <row r="715" s="122" customFormat="1"/>
    <row r="716" s="122" customFormat="1"/>
    <row r="717" s="122" customFormat="1"/>
    <row r="718" s="122" customFormat="1"/>
    <row r="719" s="122" customFormat="1"/>
    <row r="720" s="122" customFormat="1"/>
    <row r="721" s="122" customFormat="1"/>
    <row r="722" s="122" customFormat="1"/>
    <row r="723" s="122" customFormat="1"/>
    <row r="724" s="122" customFormat="1"/>
    <row r="725" s="122" customFormat="1"/>
    <row r="726" s="122" customFormat="1"/>
    <row r="727" s="122" customFormat="1"/>
    <row r="728" s="122" customFormat="1"/>
    <row r="729" s="122" customFormat="1"/>
    <row r="730" s="122" customFormat="1"/>
    <row r="731" s="122" customFormat="1"/>
    <row r="732" s="122" customFormat="1"/>
    <row r="733" s="122" customFormat="1"/>
    <row r="734" s="122" customFormat="1"/>
    <row r="735" s="122" customFormat="1"/>
    <row r="736" s="122" customFormat="1"/>
    <row r="737" s="122" customFormat="1"/>
    <row r="738" s="122" customFormat="1"/>
    <row r="739" s="122" customFormat="1"/>
    <row r="740" s="122" customFormat="1"/>
    <row r="741" s="122" customFormat="1"/>
    <row r="742" s="122" customFormat="1"/>
    <row r="743" s="122" customFormat="1"/>
    <row r="744" s="122" customFormat="1"/>
    <row r="745" s="122" customFormat="1"/>
    <row r="746" s="122" customFormat="1"/>
    <row r="747" s="122" customFormat="1"/>
    <row r="748" s="122" customFormat="1"/>
    <row r="749" s="122" customFormat="1"/>
    <row r="750" s="122" customFormat="1"/>
    <row r="751" s="122" customFormat="1"/>
    <row r="752" s="122" customFormat="1"/>
    <row r="753" s="122" customFormat="1"/>
    <row r="754" s="122" customFormat="1"/>
    <row r="755" s="122" customFormat="1"/>
    <row r="756" s="122" customFormat="1"/>
    <row r="757" s="122" customFormat="1"/>
    <row r="758" s="122" customFormat="1"/>
    <row r="759" s="122" customFormat="1"/>
    <row r="760" s="122" customFormat="1"/>
    <row r="761" s="122" customFormat="1"/>
    <row r="762" s="122" customFormat="1"/>
    <row r="763" s="122" customFormat="1"/>
    <row r="764" s="122" customFormat="1"/>
    <row r="765" s="122" customFormat="1"/>
    <row r="766" s="122" customFormat="1"/>
    <row r="767" s="122" customFormat="1"/>
    <row r="768" s="122" customFormat="1"/>
    <row r="769" s="122" customFormat="1"/>
    <row r="770" s="122" customFormat="1"/>
    <row r="771" s="122" customFormat="1"/>
    <row r="772" s="122" customFormat="1"/>
    <row r="773" s="122" customFormat="1"/>
    <row r="774" s="122" customFormat="1"/>
    <row r="775" s="122" customFormat="1"/>
    <row r="776" s="122" customFormat="1"/>
    <row r="777" s="122" customFormat="1"/>
    <row r="778" s="122" customFormat="1"/>
    <row r="779" s="122" customFormat="1"/>
    <row r="780" s="122" customFormat="1"/>
    <row r="781" s="122" customFormat="1"/>
    <row r="782" s="122" customFormat="1"/>
    <row r="783" s="122" customFormat="1"/>
    <row r="784" s="122" customFormat="1"/>
    <row r="785" s="122" customFormat="1"/>
    <row r="786" s="122" customFormat="1"/>
    <row r="787" s="122" customFormat="1"/>
    <row r="788" s="122" customFormat="1"/>
    <row r="789" s="122" customFormat="1"/>
    <row r="790" s="122" customFormat="1"/>
    <row r="791" s="122" customFormat="1"/>
    <row r="792" s="122" customFormat="1"/>
    <row r="793" s="122" customFormat="1"/>
    <row r="794" s="122" customFormat="1"/>
    <row r="795" s="122" customFormat="1"/>
    <row r="796" s="122" customFormat="1"/>
    <row r="797" s="122" customFormat="1"/>
    <row r="798" s="122" customFormat="1"/>
    <row r="799" s="122" customFormat="1"/>
    <row r="800" s="122" customFormat="1"/>
    <row r="801" s="122" customFormat="1"/>
    <row r="802" s="122" customFormat="1"/>
    <row r="803" s="122" customFormat="1"/>
    <row r="804" s="122" customFormat="1"/>
    <row r="805" s="122" customFormat="1"/>
    <row r="806" s="122" customFormat="1"/>
    <row r="807" s="122" customFormat="1"/>
    <row r="808" s="122" customFormat="1"/>
    <row r="809" s="122" customFormat="1"/>
    <row r="810" s="122" customFormat="1"/>
    <row r="811" s="122" customFormat="1"/>
    <row r="812" s="122" customFormat="1"/>
    <row r="813" s="122" customFormat="1"/>
    <row r="814" s="122" customFormat="1"/>
    <row r="815" s="122" customFormat="1"/>
    <row r="816" s="122" customFormat="1"/>
    <row r="817" s="122" customFormat="1"/>
    <row r="818" s="122" customFormat="1"/>
    <row r="819" s="122" customFormat="1"/>
    <row r="820" s="122" customFormat="1"/>
    <row r="821" s="122" customFormat="1"/>
    <row r="822" s="122" customFormat="1"/>
    <row r="823" s="122" customFormat="1"/>
    <row r="824" s="122" customFormat="1"/>
    <row r="825" s="122" customFormat="1"/>
    <row r="826" s="122" customFormat="1"/>
    <row r="827" s="122" customFormat="1"/>
    <row r="828" s="122" customFormat="1"/>
    <row r="829" s="122" customFormat="1"/>
    <row r="830" s="122" customFormat="1"/>
    <row r="831" s="122" customFormat="1"/>
    <row r="832" s="122" customFormat="1"/>
    <row r="833" s="122" customFormat="1"/>
    <row r="834" s="122" customFormat="1"/>
    <row r="835" s="122" customFormat="1"/>
    <row r="836" s="122" customFormat="1"/>
    <row r="837" s="122" customFormat="1"/>
    <row r="838" s="122" customFormat="1"/>
    <row r="839" s="122" customFormat="1"/>
    <row r="840" s="122" customFormat="1"/>
    <row r="841" s="122" customFormat="1"/>
    <row r="842" s="122" customFormat="1"/>
    <row r="843" s="122" customFormat="1"/>
    <row r="844" s="122" customFormat="1"/>
    <row r="845" s="122" customFormat="1"/>
    <row r="846" s="122" customFormat="1"/>
    <row r="847" s="122" customFormat="1"/>
    <row r="848" s="122" customFormat="1"/>
    <row r="849" s="122" customFormat="1"/>
    <row r="850" s="122" customFormat="1"/>
    <row r="851" s="122" customFormat="1"/>
    <row r="852" s="122" customFormat="1"/>
    <row r="853" s="122" customFormat="1"/>
    <row r="854" s="122" customFormat="1"/>
    <row r="855" s="122" customFormat="1"/>
    <row r="856" s="122" customFormat="1"/>
    <row r="857" s="122" customFormat="1"/>
    <row r="858" s="122" customFormat="1"/>
    <row r="859" s="122" customFormat="1"/>
    <row r="860" s="122" customFormat="1"/>
    <row r="861" s="122" customFormat="1"/>
    <row r="862" s="122" customFormat="1"/>
    <row r="863" s="122" customFormat="1"/>
    <row r="864" s="122" customFormat="1"/>
    <row r="865" s="122" customFormat="1"/>
    <row r="866" s="122" customFormat="1"/>
    <row r="867" s="122" customFormat="1"/>
    <row r="868" s="122" customFormat="1"/>
    <row r="869" s="122" customFormat="1"/>
    <row r="870" s="122" customFormat="1"/>
    <row r="871" s="122" customFormat="1"/>
    <row r="872" s="122" customFormat="1"/>
    <row r="873" s="122" customFormat="1"/>
    <row r="874" s="122" customFormat="1"/>
    <row r="875" s="122" customFormat="1"/>
    <row r="876" s="122" customFormat="1"/>
    <row r="877" s="122" customFormat="1"/>
    <row r="878" s="122" customFormat="1"/>
    <row r="879" s="122" customFormat="1"/>
    <row r="880" s="122" customFormat="1"/>
    <row r="881" s="122" customFormat="1"/>
    <row r="882" s="122" customFormat="1"/>
    <row r="883" s="122" customFormat="1"/>
    <row r="884" s="122" customFormat="1"/>
    <row r="885" s="122" customFormat="1"/>
    <row r="886" s="122" customFormat="1"/>
    <row r="887" s="122" customFormat="1"/>
    <row r="888" s="122" customFormat="1"/>
    <row r="889" s="122" customFormat="1"/>
    <row r="890" s="122" customFormat="1"/>
    <row r="891" s="122" customFormat="1"/>
    <row r="892" s="122" customFormat="1"/>
    <row r="893" s="122" customFormat="1"/>
    <row r="894" s="122" customFormat="1"/>
    <row r="895" s="122" customFormat="1"/>
    <row r="896" s="122" customFormat="1"/>
    <row r="897" s="122" customFormat="1"/>
    <row r="898" s="122" customFormat="1"/>
    <row r="899" s="122" customFormat="1"/>
    <row r="900" s="122" customFormat="1"/>
    <row r="901" s="122" customFormat="1"/>
    <row r="902" s="122" customFormat="1"/>
    <row r="903" s="122" customFormat="1"/>
    <row r="904" s="122" customFormat="1"/>
    <row r="905" s="122" customFormat="1"/>
    <row r="906" s="122" customFormat="1"/>
    <row r="907" s="122" customFormat="1"/>
    <row r="908" s="122" customFormat="1"/>
    <row r="909" s="122" customFormat="1"/>
    <row r="910" s="122" customFormat="1"/>
    <row r="911" s="122" customFormat="1"/>
    <row r="912" s="122" customFormat="1"/>
    <row r="913" s="122" customFormat="1"/>
    <row r="914" s="122" customFormat="1"/>
    <row r="915" s="122" customFormat="1"/>
    <row r="916" s="122" customFormat="1"/>
    <row r="917" s="122" customFormat="1"/>
    <row r="918" s="122" customFormat="1"/>
    <row r="919" s="122" customFormat="1"/>
    <row r="920" s="122" customFormat="1"/>
    <row r="921" s="122" customFormat="1"/>
    <row r="922" s="122" customFormat="1"/>
    <row r="923" s="122" customFormat="1"/>
    <row r="924" s="122" customFormat="1"/>
    <row r="925" s="122" customFormat="1"/>
    <row r="926" s="122" customFormat="1"/>
    <row r="927" s="122" customFormat="1"/>
    <row r="928" s="122" customFormat="1"/>
    <row r="929" s="122" customFormat="1"/>
    <row r="930" s="122" customFormat="1"/>
    <row r="931" s="122" customFormat="1"/>
    <row r="932" s="122" customFormat="1"/>
    <row r="933" s="122" customFormat="1"/>
    <row r="934" s="122" customFormat="1"/>
    <row r="935" s="122" customFormat="1"/>
    <row r="936" s="122" customFormat="1"/>
    <row r="937" s="122" customFormat="1"/>
    <row r="938" s="122" customFormat="1"/>
    <row r="939" s="122" customFormat="1"/>
    <row r="940" s="122" customFormat="1"/>
    <row r="941" s="122" customFormat="1"/>
    <row r="942" s="122" customFormat="1"/>
    <row r="943" s="122" customFormat="1"/>
    <row r="944" s="122" customFormat="1"/>
    <row r="945" s="122" customFormat="1"/>
    <row r="946" s="122" customFormat="1"/>
    <row r="947" s="122" customFormat="1"/>
    <row r="948" s="122" customFormat="1"/>
    <row r="949" s="122" customFormat="1"/>
    <row r="950" s="122" customFormat="1"/>
    <row r="951" s="122" customFormat="1"/>
    <row r="952" s="122" customFormat="1"/>
    <row r="953" s="122" customFormat="1"/>
    <row r="954" s="122" customFormat="1"/>
    <row r="955" s="122" customFormat="1"/>
    <row r="956" s="122" customFormat="1"/>
    <row r="957" s="122" customFormat="1"/>
    <row r="958" s="122" customFormat="1"/>
    <row r="959" s="122" customFormat="1"/>
    <row r="960" s="122" customFormat="1"/>
    <row r="961" s="122" customFormat="1"/>
    <row r="962" s="122" customFormat="1"/>
    <row r="963" s="122" customFormat="1"/>
    <row r="964" s="122" customFormat="1"/>
    <row r="965" s="122" customFormat="1"/>
    <row r="966" s="122" customFormat="1"/>
    <row r="967" s="122" customFormat="1"/>
    <row r="968" s="122" customFormat="1"/>
    <row r="969" s="122" customFormat="1"/>
    <row r="970" s="122" customFormat="1"/>
    <row r="971" s="122" customFormat="1"/>
    <row r="972" s="122" customFormat="1"/>
    <row r="973" s="122" customFormat="1"/>
    <row r="974" s="122" customFormat="1"/>
    <row r="975" s="122" customFormat="1"/>
    <row r="976" s="122" customFormat="1"/>
    <row r="977" s="122" customFormat="1"/>
    <row r="978" s="122" customFormat="1"/>
    <row r="979" s="122" customFormat="1"/>
    <row r="980" s="122" customFormat="1"/>
    <row r="981" s="122" customFormat="1"/>
    <row r="982" s="122" customFormat="1"/>
    <row r="983" s="122" customFormat="1"/>
    <row r="984" s="122" customFormat="1"/>
    <row r="985" s="122" customFormat="1"/>
    <row r="986" s="122" customFormat="1"/>
    <row r="987" s="122" customFormat="1"/>
    <row r="988" s="122" customFormat="1"/>
    <row r="989" s="122" customFormat="1"/>
    <row r="990" s="122" customFormat="1"/>
    <row r="991" s="122" customFormat="1"/>
    <row r="992" s="122" customFormat="1"/>
    <row r="993" s="122" customFormat="1"/>
    <row r="994" s="122" customFormat="1"/>
    <row r="995" s="122" customFormat="1"/>
    <row r="996" s="122" customFormat="1"/>
    <row r="997" s="122" customFormat="1"/>
    <row r="998" s="122" customFormat="1"/>
    <row r="999" s="122" customFormat="1"/>
    <row r="1000" s="122" customFormat="1"/>
    <row r="1001" s="122" customFormat="1"/>
    <row r="1002" s="122" customFormat="1"/>
    <row r="1003" s="122" customFormat="1"/>
    <row r="1004" s="122" customFormat="1"/>
    <row r="1005" s="122" customFormat="1"/>
    <row r="1006" s="122" customFormat="1"/>
    <row r="1007" s="122" customFormat="1"/>
    <row r="1008" s="122" customFormat="1"/>
    <row r="1009" s="122" customFormat="1"/>
    <row r="1010" s="122" customFormat="1"/>
    <row r="1011" s="122" customFormat="1"/>
    <row r="1012" s="122" customFormat="1"/>
    <row r="1013" s="122" customFormat="1"/>
    <row r="1014" s="122" customFormat="1"/>
    <row r="1015" s="122" customFormat="1"/>
  </sheetData>
  <sheetProtection algorithmName="SHA-512" hashValue="kYH76dbhSLiHcvMdQW2+UEo2b6fMBIptzzsLwhIh3BL+Pg4rHCsmviRDcLJymlifWOD9L6zOvUk9Z9HYK24qLg==" saltValue="ZkMWezzl6ykaV1eQvzlSTw==" spinCount="100000" sheet="1" objects="1" scenarios="1"/>
  <mergeCells count="8">
    <mergeCell ref="A56:A63"/>
    <mergeCell ref="A64:A71"/>
    <mergeCell ref="A8:A15"/>
    <mergeCell ref="A16:A23"/>
    <mergeCell ref="A24:A31"/>
    <mergeCell ref="A32:A39"/>
    <mergeCell ref="A40:A47"/>
    <mergeCell ref="A48:A55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8" tint="0.79998168889431442"/>
  </sheetPr>
  <dimension ref="A1:EJ826"/>
  <sheetViews>
    <sheetView showGridLines="0" zoomScaleNormal="100" workbookViewId="0">
      <selection activeCell="C5" sqref="C5"/>
    </sheetView>
  </sheetViews>
  <sheetFormatPr baseColWidth="10" defaultRowHeight="14"/>
  <cols>
    <col min="1" max="1" width="17.5" style="101" customWidth="1"/>
    <col min="2" max="2" width="20.33203125" style="101" customWidth="1"/>
    <col min="3" max="3" width="22.5" style="101" customWidth="1"/>
    <col min="4" max="19" width="12.1640625" style="101" customWidth="1"/>
    <col min="20" max="21" width="12.1640625" style="101" hidden="1" customWidth="1"/>
    <col min="22" max="25" width="12.1640625" style="101" customWidth="1"/>
    <col min="26" max="35" width="12.1640625" style="118" customWidth="1"/>
    <col min="36" max="75" width="10.83203125" style="118"/>
    <col min="76" max="16384" width="10.83203125" style="101"/>
  </cols>
  <sheetData>
    <row r="1" spans="1:140" s="118" customFormat="1">
      <c r="A1" s="118" t="s">
        <v>35</v>
      </c>
    </row>
    <row r="2" spans="1:140" s="118" customFormat="1">
      <c r="A2" s="119" t="s">
        <v>99</v>
      </c>
    </row>
    <row r="3" spans="1:140" s="118" customFormat="1" ht="15" thickBot="1">
      <c r="B3" s="120"/>
      <c r="H3" s="120"/>
    </row>
    <row r="4" spans="1:140">
      <c r="A4" s="104" t="s">
        <v>100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6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</row>
    <row r="5" spans="1:140">
      <c r="A5" s="107" t="s">
        <v>761</v>
      </c>
      <c r="B5" s="108"/>
      <c r="C5" s="117">
        <v>100000</v>
      </c>
      <c r="D5" s="109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1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</row>
    <row r="6" spans="1:140">
      <c r="A6" s="41" t="s">
        <v>108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1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</row>
    <row r="7" spans="1:140" ht="75">
      <c r="A7" s="175" t="s">
        <v>57</v>
      </c>
      <c r="B7" s="176" t="s">
        <v>126</v>
      </c>
      <c r="C7" s="176" t="s">
        <v>127</v>
      </c>
      <c r="D7" s="177" t="s">
        <v>40</v>
      </c>
      <c r="E7" s="177" t="s">
        <v>109</v>
      </c>
      <c r="F7" s="178" t="s">
        <v>53</v>
      </c>
      <c r="G7" s="177" t="s">
        <v>88</v>
      </c>
      <c r="H7" s="177" t="s">
        <v>89</v>
      </c>
      <c r="I7" s="177" t="s">
        <v>90</v>
      </c>
      <c r="J7" s="177" t="s">
        <v>128</v>
      </c>
      <c r="K7" s="177" t="s">
        <v>36</v>
      </c>
      <c r="L7" s="177" t="s">
        <v>37</v>
      </c>
      <c r="M7" s="177" t="s">
        <v>38</v>
      </c>
      <c r="N7" s="177" t="s">
        <v>39</v>
      </c>
      <c r="O7" s="179" t="s">
        <v>102</v>
      </c>
      <c r="P7" s="180" t="s">
        <v>129</v>
      </c>
      <c r="Q7" s="180" t="s">
        <v>103</v>
      </c>
      <c r="R7" s="180" t="s">
        <v>104</v>
      </c>
      <c r="S7" s="180" t="s">
        <v>130</v>
      </c>
      <c r="T7" s="181" t="s">
        <v>131</v>
      </c>
      <c r="U7" s="181" t="s">
        <v>75</v>
      </c>
      <c r="V7" s="182" t="s">
        <v>142</v>
      </c>
      <c r="W7" s="182" t="s">
        <v>2</v>
      </c>
      <c r="X7" s="183" t="s">
        <v>6</v>
      </c>
      <c r="Y7" s="184" t="s">
        <v>77</v>
      </c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11"/>
      <c r="EE7" s="111"/>
      <c r="EF7" s="111"/>
      <c r="EG7" s="111"/>
      <c r="EH7" s="111"/>
      <c r="EI7" s="111"/>
      <c r="EJ7" s="111"/>
    </row>
    <row r="8" spans="1:140" ht="17" customHeight="1">
      <c r="A8" s="549" t="str">
        <f>'Vic Apr 2017'!D2</f>
        <v>Multinet 1</v>
      </c>
      <c r="B8" s="205" t="str">
        <f>'Vic Apr 2017'!F2</f>
        <v>AGL</v>
      </c>
      <c r="C8" s="205" t="str">
        <f>'Vic Apr 2017'!G2</f>
        <v>Business Savers</v>
      </c>
      <c r="D8" s="206">
        <f>365*'Vic Apr 2017'!H2/100</f>
        <v>384.60050000000001</v>
      </c>
      <c r="E8" s="207">
        <f>IF($C$5*'Vic Apr 2017'!AK2/'Vic Apr 2017'!AI2&gt;='Vic Apr 2017'!J2,('Vic Apr 2017'!J2*'Vic Apr 2017'!O2/100)*'Vic Apr 2017'!AI2,($C$5*'Vic Apr 2017'!AK2/'Vic Apr 2017'!AI2*'Vic Apr 2017'!O2/100)*'Vic Apr 2017'!AI2)</f>
        <v>837.44999999999993</v>
      </c>
      <c r="F8" s="208">
        <f>IF($C$5*'Vic Apr 2017'!AK2/'Vic Apr 2017'!AI2&lt;'Vic Apr 2017'!J2,0,IF($C$5*'Vic Apr 2017'!AK2/'Vic Apr 2017'!AI2&lt;='Vic Apr 2017'!K2,($C$5*'Vic Apr 2017'!AK2/'Vic Apr 2017'!AI2-'Vic Apr 2017'!J2)*('Vic Apr 2017'!P2/100)*'Vic Apr 2017'!AI2,('Vic Apr 2017'!K2-'Vic Apr 2017'!J2)*('Vic Apr 2017'!P2/100)*'Vic Apr 2017'!AI2))</f>
        <v>73.150000000000048</v>
      </c>
      <c r="G8" s="206">
        <f>IF($C$5*'Vic Apr 2017'!AK2/'Vic Apr 2017'!AI2&lt;'Vic Apr 2017'!K2,0,IF($C$5*'Vic Apr 2017'!AK2/'Vic Apr 2017'!AI2&lt;='Vic Apr 2017'!L2,($C$5*'Vic Apr 2017'!AK2/'Vic Apr 2017'!AI2-'Vic Apr 2017'!K2)*('Vic Apr 2017'!Q2/100)*'Vic Apr 2017'!AI2,('Vic Apr 2017'!L2-'Vic Apr 2017'!K2)*('Vic Apr 2017'!Q2/100)*'Vic Apr 2017'!AI2))</f>
        <v>0</v>
      </c>
      <c r="H8" s="207">
        <f>IF($C$5*'Vic Apr 2017'!AK2/'Vic Apr 2017'!AI2&lt;'Vic Apr 2017'!L2,0,IF($C$5*'Vic Apr 2017'!AK2/'Vic Apr 2017'!AI2&lt;='Vic Apr 2017'!M2,($C$5*'Vic Apr 2017'!AK2/'Vic Apr 2017'!AI2-'Vic Apr 2017'!L2)*('Vic Apr 2017'!R2/100)*'Vic Apr 2017'!AI2,('Vic Apr 2017'!M2-'Vic Apr 2017'!L2)*('Vic Apr 2017'!R2/100)*'Vic Apr 2017'!AI2))</f>
        <v>0</v>
      </c>
      <c r="I8" s="206">
        <f>IF(($C$5*'Vic Apr 2017'!AK2/'Vic Apr 2017'!AI2&gt;'Vic Apr 2017'!M2),($C$5*'Vic Apr 2017'!AK2/'Vic Apr 2017'!AI2-'Vic Apr 2017'!M2)*'Vic Apr 2017'!S2/100*'Vic Apr 2017'!AI2,0)</f>
        <v>0</v>
      </c>
      <c r="J8" s="206">
        <f>IF($C$5*'Vic Apr 2017'!AL2/'Vic Apr 2017'!AJ2&gt;='Vic Apr 2017'!J2,('Vic Apr 2017'!J2*'Vic Apr 2017'!U2/100)*'Vic Apr 2017'!AJ2,($C$5*'Vic Apr 2017'!AL2/'Vic Apr 2017'!AJ2*'Vic Apr 2017'!U2/100)*'Vic Apr 2017'!AJ2)</f>
        <v>798.75</v>
      </c>
      <c r="K8" s="206">
        <f>IF($C$5*'Vic Apr 2017'!AL2/'Vic Apr 2017'!AJ2&lt;'Vic Apr 2017'!J2,0,IF($C$5*'Vic Apr 2017'!AL2/'Vic Apr 2017'!AJ2&lt;='Vic Apr 2017'!K2,($C$5*'Vic Apr 2017'!AL2/'Vic Apr 2017'!AJ2-'Vic Apr 2017'!J2)*('Vic Apr 2017'!V2/100)*'Vic Apr 2017'!AJ2,('Vic Apr 2017'!K2-'Vic Apr 2017'!J2)*('Vic Apr 2017'!V2/100)*'Vic Apr 2017'!AJ2))</f>
        <v>72.350000000000051</v>
      </c>
      <c r="L8" s="206">
        <f>IF($C$5*'Vic Apr 2017'!AL2/'Vic Apr 2017'!AJ2&lt;'Vic Apr 2017'!K2,0,IF($C$5*'Vic Apr 2017'!AL2/'Vic Apr 2017'!AJ2&lt;='Vic Apr 2017'!L2,($C$5*'Vic Apr 2017'!AL2/'Vic Apr 2017'!AJ2-'Vic Apr 2017'!K2)*('Vic Apr 2017'!W2/100)*'Vic Apr 2017'!AJ2,('Vic Apr 2017'!L2-'Vic Apr 2017'!K2)*('Vic Apr 2017'!W2/100)*'Vic Apr 2017'!AJ2))</f>
        <v>0</v>
      </c>
      <c r="M8" s="206">
        <f>IF($C$5*'Vic Apr 2017'!AL2/'Vic Apr 2017'!AJ2&lt;'Vic Apr 2017'!L2,0,IF($C$5*'Vic Apr 2017'!AL2/'Vic Apr 2017'!AJ2&lt;='Vic Apr 2017'!M2,($C$5*'Vic Apr 2017'!AL2/'Vic Apr 2017'!AJ2-'Vic Apr 2017'!L2)*('Vic Apr 2017'!X2/100)*'Vic Apr 2017'!AJ2,('Vic Apr 2017'!M2-'Vic Apr 2017'!L2)*('Vic Apr 2017'!X2/100)*'Vic Apr 2017'!AJ2))</f>
        <v>0</v>
      </c>
      <c r="N8" s="206">
        <f>IF(($C$5*'Vic Apr 2017'!AL2/'Vic Apr 2017'!AJ2&gt;'Vic Apr 2017'!M2),($C$5*'Vic Apr 2017'!AL2/'Vic Apr 2017'!AJ2-'Vic Apr 2017'!M2)*'Vic Apr 2017'!Y2/100*'Vic Apr 2017'!AJ2,0)</f>
        <v>0</v>
      </c>
      <c r="O8" s="209">
        <f>SUM(D8:N8)</f>
        <v>2166.3004999999998</v>
      </c>
      <c r="P8" s="210">
        <f>'Vic Apr 2017'!AM2</f>
        <v>0</v>
      </c>
      <c r="Q8" s="210">
        <f>'Vic Apr 2017'!AN2</f>
        <v>20</v>
      </c>
      <c r="R8" s="210">
        <f>'Vic Apr 2017'!AO2</f>
        <v>0</v>
      </c>
      <c r="S8" s="210">
        <f>'Vic Apr 2017'!AP2</f>
        <v>0</v>
      </c>
      <c r="T8" s="209">
        <f>(O8-(O8-D8)*Q8/100)</f>
        <v>1809.9604999999999</v>
      </c>
      <c r="U8" s="209">
        <f>T8</f>
        <v>1809.9604999999999</v>
      </c>
      <c r="V8" s="209">
        <f>T8*1.1</f>
        <v>1990.9565500000001</v>
      </c>
      <c r="W8" s="209">
        <f>U8*1.1</f>
        <v>1990.9565500000001</v>
      </c>
      <c r="X8" s="211">
        <f>'Vic Apr 2017'!AW2</f>
        <v>0</v>
      </c>
      <c r="Y8" s="212" t="str">
        <f>'Vic Apr 2017'!AX2</f>
        <v>n</v>
      </c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</row>
    <row r="9" spans="1:140" s="112" customFormat="1" ht="17" customHeight="1">
      <c r="A9" s="546"/>
      <c r="B9" s="116" t="str">
        <f>'Vic Apr 2017'!F3</f>
        <v>Click Energy</v>
      </c>
      <c r="C9" s="116" t="str">
        <f>'Vic Apr 2017'!G3</f>
        <v>Business Prime Gas</v>
      </c>
      <c r="D9" s="190">
        <f>365*'Vic Apr 2017'!H3/100</f>
        <v>284.7</v>
      </c>
      <c r="E9" s="191">
        <f>IF($C$5*'Vic Apr 2017'!AK3/'Vic Apr 2017'!AI3&gt;='Vic Apr 2017'!J3,('Vic Apr 2017'!J3*'Vic Apr 2017'!O3/100)*'Vic Apr 2017'!AI3,($C$5*'Vic Apr 2017'!AK3/'Vic Apr 2017'!AI3*'Vic Apr 2017'!O3/100)*'Vic Apr 2017'!AI3)</f>
        <v>697.5</v>
      </c>
      <c r="F9" s="192">
        <f>IF($C$5*'Vic Apr 2017'!AK3/'Vic Apr 2017'!AI3&lt;'Vic Apr 2017'!J3,0,IF($C$5*'Vic Apr 2017'!AK3/'Vic Apr 2017'!AI3&lt;='Vic Apr 2017'!K3,($C$5*'Vic Apr 2017'!AK3/'Vic Apr 2017'!AI3-'Vic Apr 2017'!J3)*('Vic Apr 2017'!P3/100)*'Vic Apr 2017'!AI3,('Vic Apr 2017'!K3-'Vic Apr 2017'!J3)*('Vic Apr 2017'!P3/100)*'Vic Apr 2017'!AI3))</f>
        <v>67.500000000000057</v>
      </c>
      <c r="G9" s="190">
        <f>IF($C$5*'Vic Apr 2017'!AK3/'Vic Apr 2017'!AI3&lt;'Vic Apr 2017'!K3,0,IF($C$5*'Vic Apr 2017'!AK3/'Vic Apr 2017'!AI3&lt;='Vic Apr 2017'!L3,($C$5*'Vic Apr 2017'!AK3/'Vic Apr 2017'!AI3-'Vic Apr 2017'!K3)*('Vic Apr 2017'!Q3/100)*'Vic Apr 2017'!AI3,('Vic Apr 2017'!L3-'Vic Apr 2017'!K3)*('Vic Apr 2017'!Q3/100)*'Vic Apr 2017'!AI3))</f>
        <v>0</v>
      </c>
      <c r="H9" s="191">
        <f>IF($C$5*'Vic Apr 2017'!AK3/'Vic Apr 2017'!AI3&lt;'Vic Apr 2017'!L3,0,IF($C$5*'Vic Apr 2017'!AK3/'Vic Apr 2017'!AI3&lt;='Vic Apr 2017'!M3,($C$5*'Vic Apr 2017'!AK3/'Vic Apr 2017'!AI3-'Vic Apr 2017'!L3)*('Vic Apr 2017'!R3/100)*'Vic Apr 2017'!AI3,('Vic Apr 2017'!M3-'Vic Apr 2017'!L3)*('Vic Apr 2017'!R3/100)*'Vic Apr 2017'!AI3))</f>
        <v>0</v>
      </c>
      <c r="I9" s="190">
        <f>IF(($C$5*'Vic Apr 2017'!AK3/'Vic Apr 2017'!AI3&gt;'Vic Apr 2017'!M3),($C$5*'Vic Apr 2017'!AK3/'Vic Apr 2017'!AI3-'Vic Apr 2017'!M3)*'Vic Apr 2017'!S3/100*'Vic Apr 2017'!AI3,0)</f>
        <v>0</v>
      </c>
      <c r="J9" s="190">
        <f>IF($C$5*'Vic Apr 2017'!AL3/'Vic Apr 2017'!AJ3&gt;='Vic Apr 2017'!J3,('Vic Apr 2017'!J3*'Vic Apr 2017'!U3/100)*'Vic Apr 2017'!AJ3,($C$5*'Vic Apr 2017'!AL3/'Vic Apr 2017'!AJ3*'Vic Apr 2017'!U3/100)*'Vic Apr 2017'!AJ3)</f>
        <v>652.5</v>
      </c>
      <c r="K9" s="190">
        <f>IF($C$5*'Vic Apr 2017'!AL3/'Vic Apr 2017'!AJ3&lt;'Vic Apr 2017'!J3,0,IF($C$5*'Vic Apr 2017'!AL3/'Vic Apr 2017'!AJ3&lt;='Vic Apr 2017'!K3,($C$5*'Vic Apr 2017'!AL3/'Vic Apr 2017'!AJ3-'Vic Apr 2017'!J3)*('Vic Apr 2017'!V3/100)*'Vic Apr 2017'!AJ3,('Vic Apr 2017'!K3-'Vic Apr 2017'!J3)*('Vic Apr 2017'!V3/100)*'Vic Apr 2017'!AJ3))</f>
        <v>67.500000000000057</v>
      </c>
      <c r="L9" s="190">
        <f>IF($C$5*'Vic Apr 2017'!AL3/'Vic Apr 2017'!AJ3&lt;'Vic Apr 2017'!K3,0,IF($C$5*'Vic Apr 2017'!AL3/'Vic Apr 2017'!AJ3&lt;='Vic Apr 2017'!L3,($C$5*'Vic Apr 2017'!AL3/'Vic Apr 2017'!AJ3-'Vic Apr 2017'!K3)*('Vic Apr 2017'!W3/100)*'Vic Apr 2017'!AJ3,('Vic Apr 2017'!L3-'Vic Apr 2017'!K3)*('Vic Apr 2017'!W3/100)*'Vic Apr 2017'!AJ3))</f>
        <v>0</v>
      </c>
      <c r="M9" s="190">
        <f>IF($C$5*'Vic Apr 2017'!AL3/'Vic Apr 2017'!AJ3&lt;'Vic Apr 2017'!L3,0,IF($C$5*'Vic Apr 2017'!AL3/'Vic Apr 2017'!AJ3&lt;='Vic Apr 2017'!M3,($C$5*'Vic Apr 2017'!AL3/'Vic Apr 2017'!AJ3-'Vic Apr 2017'!L3)*('Vic Apr 2017'!X3/100)*'Vic Apr 2017'!AJ3,('Vic Apr 2017'!M3-'Vic Apr 2017'!L3)*('Vic Apr 2017'!X3/100)*'Vic Apr 2017'!AJ3))</f>
        <v>0</v>
      </c>
      <c r="N9" s="190">
        <f>IF(($C$5*'Vic Apr 2017'!AL3/'Vic Apr 2017'!AJ3&gt;'Vic Apr 2017'!M3),($C$5*'Vic Apr 2017'!AL3/'Vic Apr 2017'!AJ3-'Vic Apr 2017'!M3)*'Vic Apr 2017'!Y3/100*'Vic Apr 2017'!AJ3,0)</f>
        <v>0</v>
      </c>
      <c r="O9" s="193">
        <f t="shared" ref="O9:O63" si="0">SUM(D9:N9)</f>
        <v>1769.7</v>
      </c>
      <c r="P9" s="194">
        <f>'Vic Apr 2017'!AM3</f>
        <v>0</v>
      </c>
      <c r="Q9" s="194">
        <f>'Vic Apr 2017'!AN3</f>
        <v>0</v>
      </c>
      <c r="R9" s="194">
        <f>'Vic Apr 2017'!AO3</f>
        <v>10</v>
      </c>
      <c r="S9" s="194">
        <f>'Vic Apr 2017'!AP3</f>
        <v>0</v>
      </c>
      <c r="T9" s="193">
        <f>O9</f>
        <v>1769.7</v>
      </c>
      <c r="U9" s="193">
        <f>T9-(T9*R9/100)</f>
        <v>1592.73</v>
      </c>
      <c r="V9" s="193">
        <f t="shared" ref="V9:W63" si="1">T9*1.1</f>
        <v>1946.6700000000003</v>
      </c>
      <c r="W9" s="193">
        <f t="shared" si="1"/>
        <v>1752.0030000000002</v>
      </c>
      <c r="X9" s="195">
        <f>'Vic Apr 2017'!AW3</f>
        <v>0</v>
      </c>
      <c r="Y9" s="196" t="str">
        <f>'Vic Apr 2017'!AX3</f>
        <v>n</v>
      </c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11"/>
      <c r="ED9" s="111"/>
      <c r="EE9" s="111"/>
      <c r="EF9" s="111"/>
      <c r="EG9" s="111"/>
      <c r="EH9" s="111"/>
      <c r="EI9" s="111"/>
      <c r="EJ9" s="111"/>
    </row>
    <row r="10" spans="1:140" ht="17" customHeight="1">
      <c r="A10" s="546"/>
      <c r="B10" s="116" t="str">
        <f>'Vic Apr 2017'!F4</f>
        <v>Covau</v>
      </c>
      <c r="C10" s="116" t="str">
        <f>'Vic Apr 2017'!G4</f>
        <v>Market offer</v>
      </c>
      <c r="D10" s="190">
        <f>365*'Vic Apr 2017'!H4/100</f>
        <v>341.27499999999998</v>
      </c>
      <c r="E10" s="191">
        <f>IF($C$5*'Vic Apr 2017'!AK4/'Vic Apr 2017'!AI4&gt;='Vic Apr 2017'!J4,('Vic Apr 2017'!J4*'Vic Apr 2017'!O4/100)*'Vic Apr 2017'!AI4,($C$5*'Vic Apr 2017'!AK4/'Vic Apr 2017'!AI4*'Vic Apr 2017'!O4/100)*'Vic Apr 2017'!AI4)</f>
        <v>1035</v>
      </c>
      <c r="F10" s="192">
        <f>IF($C$5*'Vic Apr 2017'!AK4/'Vic Apr 2017'!AI4&lt;'Vic Apr 2017'!J4,0,IF($C$5*'Vic Apr 2017'!AK4/'Vic Apr 2017'!AI4&lt;='Vic Apr 2017'!K4,($C$5*'Vic Apr 2017'!AK4/'Vic Apr 2017'!AI4-'Vic Apr 2017'!J4)*('Vic Apr 2017'!P4/100)*'Vic Apr 2017'!AI4,('Vic Apr 2017'!K4-'Vic Apr 2017'!J4)*('Vic Apr 2017'!P4/100)*'Vic Apr 2017'!AI4))</f>
        <v>100.50000000000006</v>
      </c>
      <c r="G10" s="190">
        <f>IF($C$5*'Vic Apr 2017'!AK4/'Vic Apr 2017'!AI4&lt;'Vic Apr 2017'!K4,0,IF($C$5*'Vic Apr 2017'!AK4/'Vic Apr 2017'!AI4&lt;='Vic Apr 2017'!L4,($C$5*'Vic Apr 2017'!AK4/'Vic Apr 2017'!AI4-'Vic Apr 2017'!K4)*('Vic Apr 2017'!Q4/100)*'Vic Apr 2017'!AI4,('Vic Apr 2017'!L4-'Vic Apr 2017'!K4)*('Vic Apr 2017'!Q4/100)*'Vic Apr 2017'!AI4))</f>
        <v>0</v>
      </c>
      <c r="H10" s="191">
        <f>IF($C$5*'Vic Apr 2017'!AK4/'Vic Apr 2017'!AI4&lt;'Vic Apr 2017'!L4,0,IF($C$5*'Vic Apr 2017'!AK4/'Vic Apr 2017'!AI4&lt;='Vic Apr 2017'!M4,($C$5*'Vic Apr 2017'!AK4/'Vic Apr 2017'!AI4-'Vic Apr 2017'!L4)*('Vic Apr 2017'!R4/100)*'Vic Apr 2017'!AI4,('Vic Apr 2017'!M4-'Vic Apr 2017'!L4)*('Vic Apr 2017'!R4/100)*'Vic Apr 2017'!AI4))</f>
        <v>0</v>
      </c>
      <c r="I10" s="190">
        <f>IF(($C$5*'Vic Apr 2017'!AK4/'Vic Apr 2017'!AI4&gt;'Vic Apr 2017'!M4),($C$5*'Vic Apr 2017'!AK4/'Vic Apr 2017'!AI4-'Vic Apr 2017'!M4)*'Vic Apr 2017'!S4/100*'Vic Apr 2017'!AI4,0)</f>
        <v>0</v>
      </c>
      <c r="J10" s="190">
        <f>IF($C$5*'Vic Apr 2017'!AL4/'Vic Apr 2017'!AJ4&gt;='Vic Apr 2017'!J4,('Vic Apr 2017'!J4*'Vic Apr 2017'!U4/100)*'Vic Apr 2017'!AJ4,($C$5*'Vic Apr 2017'!AL4/'Vic Apr 2017'!AJ4*'Vic Apr 2017'!U4/100)*'Vic Apr 2017'!AJ4)</f>
        <v>918</v>
      </c>
      <c r="K10" s="190">
        <f>IF($C$5*'Vic Apr 2017'!AL4/'Vic Apr 2017'!AJ4&lt;'Vic Apr 2017'!J4,0,IF($C$5*'Vic Apr 2017'!AL4/'Vic Apr 2017'!AJ4&lt;='Vic Apr 2017'!K4,($C$5*'Vic Apr 2017'!AL4/'Vic Apr 2017'!AJ4-'Vic Apr 2017'!J4)*('Vic Apr 2017'!V4/100)*'Vic Apr 2017'!AJ4,('Vic Apr 2017'!K4-'Vic Apr 2017'!J4)*('Vic Apr 2017'!V4/100)*'Vic Apr 2017'!AJ4))</f>
        <v>91.500000000000057</v>
      </c>
      <c r="L10" s="190">
        <f>IF($C$5*'Vic Apr 2017'!AL4/'Vic Apr 2017'!AJ4&lt;'Vic Apr 2017'!K4,0,IF($C$5*'Vic Apr 2017'!AL4/'Vic Apr 2017'!AJ4&lt;='Vic Apr 2017'!L4,($C$5*'Vic Apr 2017'!AL4/'Vic Apr 2017'!AJ4-'Vic Apr 2017'!K4)*('Vic Apr 2017'!W4/100)*'Vic Apr 2017'!AJ4,('Vic Apr 2017'!L4-'Vic Apr 2017'!K4)*('Vic Apr 2017'!W4/100)*'Vic Apr 2017'!AJ4))</f>
        <v>0</v>
      </c>
      <c r="M10" s="190">
        <f>IF($C$5*'Vic Apr 2017'!AL4/'Vic Apr 2017'!AJ4&lt;'Vic Apr 2017'!L4,0,IF($C$5*'Vic Apr 2017'!AL4/'Vic Apr 2017'!AJ4&lt;='Vic Apr 2017'!M4,($C$5*'Vic Apr 2017'!AL4/'Vic Apr 2017'!AJ4-'Vic Apr 2017'!L4)*('Vic Apr 2017'!X4/100)*'Vic Apr 2017'!AJ4,('Vic Apr 2017'!M4-'Vic Apr 2017'!L4)*('Vic Apr 2017'!X4/100)*'Vic Apr 2017'!AJ4))</f>
        <v>0</v>
      </c>
      <c r="N10" s="190">
        <f>IF(($C$5*'Vic Apr 2017'!AL4/'Vic Apr 2017'!AJ4&gt;'Vic Apr 2017'!M4),($C$5*'Vic Apr 2017'!AL4/'Vic Apr 2017'!AJ4-'Vic Apr 2017'!M4)*'Vic Apr 2017'!Y4/100*'Vic Apr 2017'!AJ4,0)</f>
        <v>0</v>
      </c>
      <c r="O10" s="193">
        <f t="shared" si="0"/>
        <v>2486.2750000000001</v>
      </c>
      <c r="P10" s="194">
        <f>'Vic Apr 2017'!AM4</f>
        <v>0</v>
      </c>
      <c r="Q10" s="194">
        <f>'Vic Apr 2017'!AN4</f>
        <v>0</v>
      </c>
      <c r="R10" s="194">
        <f>'Vic Apr 2017'!AO4</f>
        <v>0</v>
      </c>
      <c r="S10" s="194">
        <f>'Vic Apr 2017'!AP4</f>
        <v>20</v>
      </c>
      <c r="T10" s="193">
        <f>O10</f>
        <v>2486.2750000000001</v>
      </c>
      <c r="U10" s="193">
        <f>(T10-(T10-D10)*S10/100)</f>
        <v>2057.2750000000001</v>
      </c>
      <c r="V10" s="193">
        <f t="shared" si="1"/>
        <v>2734.9025000000001</v>
      </c>
      <c r="W10" s="193">
        <f t="shared" si="1"/>
        <v>2263.0025000000005</v>
      </c>
      <c r="X10" s="195">
        <f>'Vic Apr 2017'!AW4</f>
        <v>12</v>
      </c>
      <c r="Y10" s="196" t="str">
        <f>'Vic Apr 2017'!AX4</f>
        <v>y</v>
      </c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11"/>
      <c r="DB10" s="111"/>
      <c r="DC10" s="111"/>
      <c r="DD10" s="111"/>
      <c r="DE10" s="111"/>
      <c r="DF10" s="111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11"/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11"/>
      <c r="ED10" s="111"/>
      <c r="EE10" s="111"/>
      <c r="EF10" s="111"/>
      <c r="EG10" s="111"/>
      <c r="EH10" s="111"/>
      <c r="EI10" s="111"/>
      <c r="EJ10" s="111"/>
    </row>
    <row r="11" spans="1:140" s="112" customFormat="1" ht="17" customHeight="1">
      <c r="A11" s="546"/>
      <c r="B11" s="116" t="str">
        <f>'Vic Apr 2017'!F5</f>
        <v>EnergyAustralia</v>
      </c>
      <c r="C11" s="116" t="str">
        <f>'Vic Apr 2017'!G5</f>
        <v>Everyday Saver Business</v>
      </c>
      <c r="D11" s="190">
        <f>365*'Vic Apr 2017'!H5/100</f>
        <v>363.54</v>
      </c>
      <c r="E11" s="191">
        <f>IF($C$5*'Vic Apr 2017'!AK5/'Vic Apr 2017'!AI5&gt;='Vic Apr 2017'!J5,('Vic Apr 2017'!J5*'Vic Apr 2017'!O5/100)*'Vic Apr 2017'!AI5,($C$5*'Vic Apr 2017'!AK5/'Vic Apr 2017'!AI5*'Vic Apr 2017'!O5/100)*'Vic Apr 2017'!AI5)</f>
        <v>756</v>
      </c>
      <c r="F11" s="192">
        <f>IF($C$5*'Vic Apr 2017'!AK5/'Vic Apr 2017'!AI5&lt;'Vic Apr 2017'!J5,0,IF($C$5*'Vic Apr 2017'!AK5/'Vic Apr 2017'!AI5&lt;='Vic Apr 2017'!K5,($C$5*'Vic Apr 2017'!AK5/'Vic Apr 2017'!AI5-'Vic Apr 2017'!J5)*('Vic Apr 2017'!P5/100)*'Vic Apr 2017'!AI5,('Vic Apr 2017'!K5-'Vic Apr 2017'!J5)*('Vic Apr 2017'!P5/100)*'Vic Apr 2017'!AI5))</f>
        <v>74.500000000000057</v>
      </c>
      <c r="G11" s="190">
        <f>IF($C$5*'Vic Apr 2017'!AK5/'Vic Apr 2017'!AI5&lt;'Vic Apr 2017'!K5,0,IF($C$5*'Vic Apr 2017'!AK5/'Vic Apr 2017'!AI5&lt;='Vic Apr 2017'!L5,($C$5*'Vic Apr 2017'!AK5/'Vic Apr 2017'!AI5-'Vic Apr 2017'!K5)*('Vic Apr 2017'!Q5/100)*'Vic Apr 2017'!AI5,('Vic Apr 2017'!L5-'Vic Apr 2017'!K5)*('Vic Apr 2017'!Q5/100)*'Vic Apr 2017'!AI5))</f>
        <v>0</v>
      </c>
      <c r="H11" s="191">
        <f>IF($C$5*'Vic Apr 2017'!AK5/'Vic Apr 2017'!AI5&lt;'Vic Apr 2017'!L5,0,IF($C$5*'Vic Apr 2017'!AK5/'Vic Apr 2017'!AI5&lt;='Vic Apr 2017'!M5,($C$5*'Vic Apr 2017'!AK5/'Vic Apr 2017'!AI5-'Vic Apr 2017'!L5)*('Vic Apr 2017'!R5/100)*'Vic Apr 2017'!AI5,('Vic Apr 2017'!M5-'Vic Apr 2017'!L5)*('Vic Apr 2017'!R5/100)*'Vic Apr 2017'!AI5))</f>
        <v>0</v>
      </c>
      <c r="I11" s="190">
        <f>IF(($C$5*'Vic Apr 2017'!AK5/'Vic Apr 2017'!AI5&gt;'Vic Apr 2017'!M5),($C$5*'Vic Apr 2017'!AK5/'Vic Apr 2017'!AI5-'Vic Apr 2017'!M5)*'Vic Apr 2017'!S5/100*'Vic Apr 2017'!AI5,0)</f>
        <v>0</v>
      </c>
      <c r="J11" s="190">
        <f>IF($C$5*'Vic Apr 2017'!AL5/'Vic Apr 2017'!AJ5&gt;='Vic Apr 2017'!J5,('Vic Apr 2017'!J5*'Vic Apr 2017'!U5/100)*'Vic Apr 2017'!AJ5,($C$5*'Vic Apr 2017'!AL5/'Vic Apr 2017'!AJ5*'Vic Apr 2017'!U5/100)*'Vic Apr 2017'!AJ5)</f>
        <v>711</v>
      </c>
      <c r="K11" s="190">
        <f>IF($C$5*'Vic Apr 2017'!AL5/'Vic Apr 2017'!AJ5&lt;'Vic Apr 2017'!J5,0,IF($C$5*'Vic Apr 2017'!AL5/'Vic Apr 2017'!AJ5&lt;='Vic Apr 2017'!K5,($C$5*'Vic Apr 2017'!AL5/'Vic Apr 2017'!AJ5-'Vic Apr 2017'!J5)*('Vic Apr 2017'!V5/100)*'Vic Apr 2017'!AJ5,('Vic Apr 2017'!K5-'Vic Apr 2017'!J5)*('Vic Apr 2017'!V5/100)*'Vic Apr 2017'!AJ5))</f>
        <v>71.000000000000043</v>
      </c>
      <c r="L11" s="190">
        <f>IF($C$5*'Vic Apr 2017'!AL5/'Vic Apr 2017'!AJ5&lt;'Vic Apr 2017'!K5,0,IF($C$5*'Vic Apr 2017'!AL5/'Vic Apr 2017'!AJ5&lt;='Vic Apr 2017'!L5,($C$5*'Vic Apr 2017'!AL5/'Vic Apr 2017'!AJ5-'Vic Apr 2017'!K5)*('Vic Apr 2017'!W5/100)*'Vic Apr 2017'!AJ5,('Vic Apr 2017'!L5-'Vic Apr 2017'!K5)*('Vic Apr 2017'!W5/100)*'Vic Apr 2017'!AJ5))</f>
        <v>0</v>
      </c>
      <c r="M11" s="190">
        <f>IF($C$5*'Vic Apr 2017'!AL5/'Vic Apr 2017'!AJ5&lt;'Vic Apr 2017'!L5,0,IF($C$5*'Vic Apr 2017'!AL5/'Vic Apr 2017'!AJ5&lt;='Vic Apr 2017'!M5,($C$5*'Vic Apr 2017'!AL5/'Vic Apr 2017'!AJ5-'Vic Apr 2017'!L5)*('Vic Apr 2017'!X5/100)*'Vic Apr 2017'!AJ5,('Vic Apr 2017'!M5-'Vic Apr 2017'!L5)*('Vic Apr 2017'!X5/100)*'Vic Apr 2017'!AJ5))</f>
        <v>0</v>
      </c>
      <c r="N11" s="190">
        <f>IF(($C$5*'Vic Apr 2017'!AL5/'Vic Apr 2017'!AJ5&gt;'Vic Apr 2017'!M5),($C$5*'Vic Apr 2017'!AL5/'Vic Apr 2017'!AJ5-'Vic Apr 2017'!M5)*'Vic Apr 2017'!Y5/100*'Vic Apr 2017'!AJ5,0)</f>
        <v>0</v>
      </c>
      <c r="O11" s="193">
        <f t="shared" si="0"/>
        <v>1976.04</v>
      </c>
      <c r="P11" s="194">
        <f>'Vic Apr 2017'!AM5</f>
        <v>0</v>
      </c>
      <c r="Q11" s="194">
        <f>'Vic Apr 2017'!AN5</f>
        <v>20</v>
      </c>
      <c r="R11" s="194">
        <f>'Vic Apr 2017'!AO5</f>
        <v>0</v>
      </c>
      <c r="S11" s="194">
        <f>'Vic Apr 2017'!AP5</f>
        <v>0</v>
      </c>
      <c r="T11" s="193">
        <f>(O11-(O11-D11)*Q11/100)</f>
        <v>1653.54</v>
      </c>
      <c r="U11" s="193">
        <f>T11</f>
        <v>1653.54</v>
      </c>
      <c r="V11" s="193">
        <f t="shared" si="1"/>
        <v>1818.894</v>
      </c>
      <c r="W11" s="193">
        <f t="shared" si="1"/>
        <v>1818.894</v>
      </c>
      <c r="X11" s="195">
        <f>'Vic Apr 2017'!AW5</f>
        <v>24</v>
      </c>
      <c r="Y11" s="196" t="str">
        <f>'Vic Apr 2017'!AX5</f>
        <v>y</v>
      </c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11"/>
      <c r="DB11" s="111"/>
      <c r="DC11" s="111"/>
      <c r="DD11" s="111"/>
      <c r="DE11" s="111"/>
      <c r="DF11" s="111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11"/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11"/>
      <c r="ED11" s="111"/>
      <c r="EE11" s="111"/>
      <c r="EF11" s="111"/>
      <c r="EG11" s="111"/>
      <c r="EH11" s="111"/>
      <c r="EI11" s="111"/>
      <c r="EJ11" s="111"/>
    </row>
    <row r="12" spans="1:140" ht="17" customHeight="1">
      <c r="A12" s="546"/>
      <c r="B12" s="116" t="str">
        <f>'Vic Apr 2017'!F6</f>
        <v>Lumo Energy</v>
      </c>
      <c r="C12" s="116" t="str">
        <f>'Vic Apr 2017'!G6</f>
        <v>Business Premium</v>
      </c>
      <c r="D12" s="190">
        <f>365*'Vic Apr 2017'!H6/100</f>
        <v>270.10000000000002</v>
      </c>
      <c r="E12" s="191">
        <f>IF($C$5*'Vic Apr 2017'!AK6/'Vic Apr 2017'!AI6&gt;='Vic Apr 2017'!J6,('Vic Apr 2017'!J6*'Vic Apr 2017'!O6/100)*'Vic Apr 2017'!AI6,($C$5*'Vic Apr 2017'!AK6/'Vic Apr 2017'!AI6*'Vic Apr 2017'!O6/100)*'Vic Apr 2017'!AI6)</f>
        <v>629.61119999999983</v>
      </c>
      <c r="F12" s="192">
        <f>IF($C$5*'Vic Apr 2017'!AK6/'Vic Apr 2017'!AI6&lt;'Vic Apr 2017'!J6,0,IF($C$5*'Vic Apr 2017'!AK6/'Vic Apr 2017'!AI6&lt;='Vic Apr 2017'!K6,($C$5*'Vic Apr 2017'!AK6/'Vic Apr 2017'!AI6-'Vic Apr 2017'!J6)*('Vic Apr 2017'!P6/100)*'Vic Apr 2017'!AI6,('Vic Apr 2017'!K6-'Vic Apr 2017'!J6)*('Vic Apr 2017'!P6/100)*'Vic Apr 2017'!AI6))</f>
        <v>54.306160000000048</v>
      </c>
      <c r="G12" s="190">
        <f>IF($C$5*'Vic Apr 2017'!AK6/'Vic Apr 2017'!AI6&lt;'Vic Apr 2017'!K6,0,IF($C$5*'Vic Apr 2017'!AK6/'Vic Apr 2017'!AI6&lt;='Vic Apr 2017'!L6,($C$5*'Vic Apr 2017'!AK6/'Vic Apr 2017'!AI6-'Vic Apr 2017'!K6)*('Vic Apr 2017'!Q6/100)*'Vic Apr 2017'!AI6,('Vic Apr 2017'!L6-'Vic Apr 2017'!K6)*('Vic Apr 2017'!Q6/100)*'Vic Apr 2017'!AI6))</f>
        <v>0</v>
      </c>
      <c r="H12" s="191">
        <f>IF($C$5*'Vic Apr 2017'!AK6/'Vic Apr 2017'!AI6&lt;'Vic Apr 2017'!L6,0,IF($C$5*'Vic Apr 2017'!AK6/'Vic Apr 2017'!AI6&lt;='Vic Apr 2017'!M6,($C$5*'Vic Apr 2017'!AK6/'Vic Apr 2017'!AI6-'Vic Apr 2017'!L6)*('Vic Apr 2017'!R6/100)*'Vic Apr 2017'!AI6,('Vic Apr 2017'!M6-'Vic Apr 2017'!L6)*('Vic Apr 2017'!R6/100)*'Vic Apr 2017'!AI6))</f>
        <v>0</v>
      </c>
      <c r="I12" s="190">
        <f>IF(($C$5*'Vic Apr 2017'!AK6/'Vic Apr 2017'!AI6&gt;'Vic Apr 2017'!M6),($C$5*'Vic Apr 2017'!AK6/'Vic Apr 2017'!AI6-'Vic Apr 2017'!M6)*'Vic Apr 2017'!S6/100*'Vic Apr 2017'!AI6,0)</f>
        <v>0</v>
      </c>
      <c r="J12" s="190">
        <f>IF($C$5*'Vic Apr 2017'!AL6/'Vic Apr 2017'!AJ6&gt;='Vic Apr 2017'!J6,('Vic Apr 2017'!J6*'Vic Apr 2017'!U6/100)*'Vic Apr 2017'!AJ6,($C$5*'Vic Apr 2017'!AL6/'Vic Apr 2017'!AJ6*'Vic Apr 2017'!U6/100)*'Vic Apr 2017'!AJ6)</f>
        <v>603.14928000000009</v>
      </c>
      <c r="K12" s="190">
        <f>IF($C$5*'Vic Apr 2017'!AL6/'Vic Apr 2017'!AJ6&lt;'Vic Apr 2017'!J6,0,IF($C$5*'Vic Apr 2017'!AL6/'Vic Apr 2017'!AJ6&lt;='Vic Apr 2017'!K6,($C$5*'Vic Apr 2017'!AL6/'Vic Apr 2017'!AJ6-'Vic Apr 2017'!J6)*('Vic Apr 2017'!V6/100)*'Vic Apr 2017'!AJ6,('Vic Apr 2017'!K6-'Vic Apr 2017'!J6)*('Vic Apr 2017'!V6/100)*'Vic Apr 2017'!AJ6))</f>
        <v>52.81832000000005</v>
      </c>
      <c r="L12" s="190">
        <f>IF($C$5*'Vic Apr 2017'!AL6/'Vic Apr 2017'!AJ6&lt;'Vic Apr 2017'!K6,0,IF($C$5*'Vic Apr 2017'!AL6/'Vic Apr 2017'!AJ6&lt;='Vic Apr 2017'!L6,($C$5*'Vic Apr 2017'!AL6/'Vic Apr 2017'!AJ6-'Vic Apr 2017'!K6)*('Vic Apr 2017'!W6/100)*'Vic Apr 2017'!AJ6,('Vic Apr 2017'!L6-'Vic Apr 2017'!K6)*('Vic Apr 2017'!W6/100)*'Vic Apr 2017'!AJ6))</f>
        <v>0</v>
      </c>
      <c r="M12" s="190">
        <f>IF($C$5*'Vic Apr 2017'!AL6/'Vic Apr 2017'!AJ6&lt;'Vic Apr 2017'!L6,0,IF($C$5*'Vic Apr 2017'!AL6/'Vic Apr 2017'!AJ6&lt;='Vic Apr 2017'!M6,($C$5*'Vic Apr 2017'!AL6/'Vic Apr 2017'!AJ6-'Vic Apr 2017'!L6)*('Vic Apr 2017'!X6/100)*'Vic Apr 2017'!AJ6,('Vic Apr 2017'!M6-'Vic Apr 2017'!L6)*('Vic Apr 2017'!X6/100)*'Vic Apr 2017'!AJ6))</f>
        <v>0</v>
      </c>
      <c r="N12" s="190">
        <f>IF(($C$5*'Vic Apr 2017'!AL6/'Vic Apr 2017'!AJ6&gt;'Vic Apr 2017'!M6),($C$5*'Vic Apr 2017'!AL6/'Vic Apr 2017'!AJ6-'Vic Apr 2017'!M6)*'Vic Apr 2017'!Y6/100*'Vic Apr 2017'!AJ6,0)</f>
        <v>0</v>
      </c>
      <c r="O12" s="193">
        <f t="shared" si="0"/>
        <v>1609.98496</v>
      </c>
      <c r="P12" s="194">
        <f>'Vic Apr 2017'!AM6</f>
        <v>0</v>
      </c>
      <c r="Q12" s="194">
        <f>'Vic Apr 2017'!AN6</f>
        <v>0</v>
      </c>
      <c r="R12" s="194">
        <f>'Vic Apr 2017'!AO6</f>
        <v>0</v>
      </c>
      <c r="S12" s="194">
        <f>'Vic Apr 2017'!AP6</f>
        <v>0</v>
      </c>
      <c r="T12" s="193">
        <f>O12</f>
        <v>1609.98496</v>
      </c>
      <c r="U12" s="193">
        <f>T12</f>
        <v>1609.98496</v>
      </c>
      <c r="V12" s="193">
        <f t="shared" si="1"/>
        <v>1770.9834560000002</v>
      </c>
      <c r="W12" s="193">
        <f t="shared" si="1"/>
        <v>1770.9834560000002</v>
      </c>
      <c r="X12" s="195">
        <f>'Vic Apr 2017'!AW6</f>
        <v>36</v>
      </c>
      <c r="Y12" s="196" t="str">
        <f>'Vic Apr 2017'!AX6</f>
        <v>n</v>
      </c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11"/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11"/>
      <c r="ED12" s="111"/>
      <c r="EE12" s="111"/>
      <c r="EF12" s="111"/>
      <c r="EG12" s="111"/>
      <c r="EH12" s="111"/>
      <c r="EI12" s="111"/>
      <c r="EJ12" s="111"/>
    </row>
    <row r="13" spans="1:140" s="112" customFormat="1" ht="17" customHeight="1">
      <c r="A13" s="546"/>
      <c r="B13" s="116" t="str">
        <f>'Vic Apr 2017'!F7</f>
        <v>Momentum Energy</v>
      </c>
      <c r="C13" s="116" t="str">
        <f>'Vic Apr 2017'!G7</f>
        <v>Market offer</v>
      </c>
      <c r="D13" s="190">
        <f>365*'Vic Apr 2017'!H7/100</f>
        <v>355.98449999999997</v>
      </c>
      <c r="E13" s="191">
        <f>IF($C$5*'Vic Apr 2017'!AK7/'Vic Apr 2017'!AI7&gt;='Vic Apr 2017'!J7,('Vic Apr 2017'!J7*'Vic Apr 2017'!O7/100)*'Vic Apr 2017'!AI7,($C$5*'Vic Apr 2017'!AK7/'Vic Apr 2017'!AI7*'Vic Apr 2017'!O7/100)*'Vic Apr 2017'!AI7)</f>
        <v>663.75</v>
      </c>
      <c r="F13" s="192">
        <f>IF($C$5*'Vic Apr 2017'!AK7/'Vic Apr 2017'!AI7&lt;'Vic Apr 2017'!J7,0,IF($C$5*'Vic Apr 2017'!AK7/'Vic Apr 2017'!AI7&lt;='Vic Apr 2017'!K7,($C$5*'Vic Apr 2017'!AK7/'Vic Apr 2017'!AI7-'Vic Apr 2017'!J7)*('Vic Apr 2017'!P7/100)*'Vic Apr 2017'!AI7,('Vic Apr 2017'!K7-'Vic Apr 2017'!J7)*('Vic Apr 2017'!P7/100)*'Vic Apr 2017'!AI7))</f>
        <v>67.150000000000034</v>
      </c>
      <c r="G13" s="190">
        <f>IF($C$5*'Vic Apr 2017'!AK7/'Vic Apr 2017'!AI7&lt;'Vic Apr 2017'!K7,0,IF($C$5*'Vic Apr 2017'!AK7/'Vic Apr 2017'!AI7&lt;='Vic Apr 2017'!L7,($C$5*'Vic Apr 2017'!AK7/'Vic Apr 2017'!AI7-'Vic Apr 2017'!K7)*('Vic Apr 2017'!Q7/100)*'Vic Apr 2017'!AI7,('Vic Apr 2017'!L7-'Vic Apr 2017'!K7)*('Vic Apr 2017'!Q7/100)*'Vic Apr 2017'!AI7))</f>
        <v>0</v>
      </c>
      <c r="H13" s="191">
        <f>IF($C$5*'Vic Apr 2017'!AK7/'Vic Apr 2017'!AI7&lt;'Vic Apr 2017'!L7,0,IF($C$5*'Vic Apr 2017'!AK7/'Vic Apr 2017'!AI7&lt;='Vic Apr 2017'!M7,($C$5*'Vic Apr 2017'!AK7/'Vic Apr 2017'!AI7-'Vic Apr 2017'!L7)*('Vic Apr 2017'!R7/100)*'Vic Apr 2017'!AI7,('Vic Apr 2017'!M7-'Vic Apr 2017'!L7)*('Vic Apr 2017'!R7/100)*'Vic Apr 2017'!AI7))</f>
        <v>0</v>
      </c>
      <c r="I13" s="190">
        <f>IF(($C$5*'Vic Apr 2017'!AK7/'Vic Apr 2017'!AI7&gt;'Vic Apr 2017'!M7),($C$5*'Vic Apr 2017'!AK7/'Vic Apr 2017'!AI7-'Vic Apr 2017'!M7)*'Vic Apr 2017'!S7/100*'Vic Apr 2017'!AI7,0)</f>
        <v>0</v>
      </c>
      <c r="J13" s="190">
        <f>IF($C$5*'Vic Apr 2017'!AL7/'Vic Apr 2017'!AJ7&gt;='Vic Apr 2017'!J7,('Vic Apr 2017'!J7*'Vic Apr 2017'!U7/100)*'Vic Apr 2017'!AJ7,($C$5*'Vic Apr 2017'!AL7/'Vic Apr 2017'!AJ7*'Vic Apr 2017'!U7/100)*'Vic Apr 2017'!AJ7)</f>
        <v>605.25</v>
      </c>
      <c r="K13" s="190">
        <f>IF($C$5*'Vic Apr 2017'!AL7/'Vic Apr 2017'!AJ7&lt;'Vic Apr 2017'!J7,0,IF($C$5*'Vic Apr 2017'!AL7/'Vic Apr 2017'!AJ7&lt;='Vic Apr 2017'!K7,($C$5*'Vic Apr 2017'!AL7/'Vic Apr 2017'!AJ7-'Vic Apr 2017'!J7)*('Vic Apr 2017'!V7/100)*'Vic Apr 2017'!AJ7,('Vic Apr 2017'!K7-'Vic Apr 2017'!J7)*('Vic Apr 2017'!V7/100)*'Vic Apr 2017'!AJ7))</f>
        <v>62.150000000000063</v>
      </c>
      <c r="L13" s="190">
        <f>IF($C$5*'Vic Apr 2017'!AL7/'Vic Apr 2017'!AJ7&lt;'Vic Apr 2017'!K7,0,IF($C$5*'Vic Apr 2017'!AL7/'Vic Apr 2017'!AJ7&lt;='Vic Apr 2017'!L7,($C$5*'Vic Apr 2017'!AL7/'Vic Apr 2017'!AJ7-'Vic Apr 2017'!K7)*('Vic Apr 2017'!W7/100)*'Vic Apr 2017'!AJ7,('Vic Apr 2017'!L7-'Vic Apr 2017'!K7)*('Vic Apr 2017'!W7/100)*'Vic Apr 2017'!AJ7))</f>
        <v>0</v>
      </c>
      <c r="M13" s="190">
        <f>IF($C$5*'Vic Apr 2017'!AL7/'Vic Apr 2017'!AJ7&lt;'Vic Apr 2017'!L7,0,IF($C$5*'Vic Apr 2017'!AL7/'Vic Apr 2017'!AJ7&lt;='Vic Apr 2017'!M7,($C$5*'Vic Apr 2017'!AL7/'Vic Apr 2017'!AJ7-'Vic Apr 2017'!L7)*('Vic Apr 2017'!X7/100)*'Vic Apr 2017'!AJ7,('Vic Apr 2017'!M7-'Vic Apr 2017'!L7)*('Vic Apr 2017'!X7/100)*'Vic Apr 2017'!AJ7))</f>
        <v>0</v>
      </c>
      <c r="N13" s="190">
        <f>IF(($C$5*'Vic Apr 2017'!AL7/'Vic Apr 2017'!AJ7&gt;'Vic Apr 2017'!M7),($C$5*'Vic Apr 2017'!AL7/'Vic Apr 2017'!AJ7-'Vic Apr 2017'!M7)*'Vic Apr 2017'!Y7/100*'Vic Apr 2017'!AJ7,0)</f>
        <v>0</v>
      </c>
      <c r="O13" s="193">
        <f t="shared" si="0"/>
        <v>1754.2845000000002</v>
      </c>
      <c r="P13" s="194">
        <f>'Vic Apr 2017'!AM7</f>
        <v>0</v>
      </c>
      <c r="Q13" s="194">
        <f>'Vic Apr 2017'!AN7</f>
        <v>0</v>
      </c>
      <c r="R13" s="194">
        <f>'Vic Apr 2017'!AO7</f>
        <v>0</v>
      </c>
      <c r="S13" s="194">
        <f>'Vic Apr 2017'!AP7</f>
        <v>0</v>
      </c>
      <c r="T13" s="193">
        <f>O13</f>
        <v>1754.2845000000002</v>
      </c>
      <c r="U13" s="193">
        <f>T13</f>
        <v>1754.2845000000002</v>
      </c>
      <c r="V13" s="193">
        <f t="shared" si="1"/>
        <v>1929.7129500000003</v>
      </c>
      <c r="W13" s="193">
        <f t="shared" si="1"/>
        <v>1929.7129500000003</v>
      </c>
      <c r="X13" s="195">
        <f>'Vic Apr 2017'!AW7</f>
        <v>0</v>
      </c>
      <c r="Y13" s="196" t="str">
        <f>'Vic Apr 2017'!AX7</f>
        <v>n</v>
      </c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11"/>
      <c r="BY13" s="111"/>
      <c r="BZ13" s="111"/>
      <c r="CA13" s="111"/>
      <c r="CB13" s="111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1"/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11"/>
      <c r="DB13" s="111"/>
      <c r="DC13" s="111"/>
      <c r="DD13" s="111"/>
      <c r="DE13" s="111"/>
      <c r="DF13" s="111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11"/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11"/>
      <c r="ED13" s="111"/>
      <c r="EE13" s="111"/>
      <c r="EF13" s="111"/>
      <c r="EG13" s="111"/>
      <c r="EH13" s="111"/>
      <c r="EI13" s="111"/>
      <c r="EJ13" s="111"/>
    </row>
    <row r="14" spans="1:140" ht="17" customHeight="1" thickBot="1">
      <c r="A14" s="547"/>
      <c r="B14" s="213" t="str">
        <f>'Vic Apr 2017'!F8</f>
        <v>Origin Energy</v>
      </c>
      <c r="C14" s="213" t="str">
        <f>'Vic Apr 2017'!G8</f>
        <v>Business Saver</v>
      </c>
      <c r="D14" s="115">
        <f>365*'Vic Apr 2017'!H8/100</f>
        <v>306.96499999999997</v>
      </c>
      <c r="E14" s="113">
        <f>IF($C$5*'Vic Apr 2017'!AK8/'Vic Apr 2017'!AI8&gt;='Vic Apr 2017'!J8,('Vic Apr 2017'!J8*'Vic Apr 2017'!O8/100)*'Vic Apr 2017'!AI8,($C$5*'Vic Apr 2017'!AK8/'Vic Apr 2017'!AI8*'Vic Apr 2017'!O8/100)*'Vic Apr 2017'!AI8)</f>
        <v>794.38319999999999</v>
      </c>
      <c r="F14" s="114">
        <f>IF($C$5*'Vic Apr 2017'!AK8/'Vic Apr 2017'!AI8&lt;'Vic Apr 2017'!J8,0,IF($C$5*'Vic Apr 2017'!AK8/'Vic Apr 2017'!AI8&lt;='Vic Apr 2017'!K8,($C$5*'Vic Apr 2017'!AK8/'Vic Apr 2017'!AI8-'Vic Apr 2017'!J8)*('Vic Apr 2017'!P8/100)*'Vic Apr 2017'!AI8,('Vic Apr 2017'!K8-'Vic Apr 2017'!J8)*('Vic Apr 2017'!P8/100)*'Vic Apr 2017'!AI8))</f>
        <v>83.855200000000053</v>
      </c>
      <c r="G14" s="115">
        <f>IF($C$5*'Vic Apr 2017'!AK8/'Vic Apr 2017'!AI8&lt;'Vic Apr 2017'!K8,0,IF($C$5*'Vic Apr 2017'!AK8/'Vic Apr 2017'!AI8&lt;='Vic Apr 2017'!L8,($C$5*'Vic Apr 2017'!AK8/'Vic Apr 2017'!AI8-'Vic Apr 2017'!K8)*('Vic Apr 2017'!Q8/100)*'Vic Apr 2017'!AI8,('Vic Apr 2017'!L8-'Vic Apr 2017'!K8)*('Vic Apr 2017'!Q8/100)*'Vic Apr 2017'!AI8))</f>
        <v>0</v>
      </c>
      <c r="H14" s="113">
        <f>IF($C$5*'Vic Apr 2017'!AK8/'Vic Apr 2017'!AI8&lt;'Vic Apr 2017'!L8,0,IF($C$5*'Vic Apr 2017'!AK8/'Vic Apr 2017'!AI8&lt;='Vic Apr 2017'!M8,($C$5*'Vic Apr 2017'!AK8/'Vic Apr 2017'!AI8-'Vic Apr 2017'!L8)*('Vic Apr 2017'!R8/100)*'Vic Apr 2017'!AI8,('Vic Apr 2017'!M8-'Vic Apr 2017'!L8)*('Vic Apr 2017'!R8/100)*'Vic Apr 2017'!AI8))</f>
        <v>0</v>
      </c>
      <c r="I14" s="115">
        <f>IF(($C$5*'Vic Apr 2017'!AK8/'Vic Apr 2017'!AI8&gt;'Vic Apr 2017'!M8),($C$5*'Vic Apr 2017'!AK8/'Vic Apr 2017'!AI8-'Vic Apr 2017'!M8)*'Vic Apr 2017'!S8/100*'Vic Apr 2017'!AI8,0)</f>
        <v>0</v>
      </c>
      <c r="J14" s="115">
        <f>IF($C$5*'Vic Apr 2017'!AL8/'Vic Apr 2017'!AJ8&gt;='Vic Apr 2017'!J8,('Vic Apr 2017'!J8*'Vic Apr 2017'!U8/100)*'Vic Apr 2017'!AJ8,($C$5*'Vic Apr 2017'!AL8/'Vic Apr 2017'!AJ8*'Vic Apr 2017'!U8/100)*'Vic Apr 2017'!AJ8)</f>
        <v>749.21759999999995</v>
      </c>
      <c r="K14" s="115">
        <f>IF($C$5*'Vic Apr 2017'!AL8/'Vic Apr 2017'!AJ8&lt;'Vic Apr 2017'!J8,0,IF($C$5*'Vic Apr 2017'!AL8/'Vic Apr 2017'!AJ8&lt;='Vic Apr 2017'!K8,($C$5*'Vic Apr 2017'!AL8/'Vic Apr 2017'!AJ8-'Vic Apr 2017'!J8)*('Vic Apr 2017'!V8/100)*'Vic Apr 2017'!AJ8,('Vic Apr 2017'!K8-'Vic Apr 2017'!J8)*('Vic Apr 2017'!V8/100)*'Vic Apr 2017'!AJ8))</f>
        <v>80.99520000000004</v>
      </c>
      <c r="L14" s="115">
        <f>IF($C$5*'Vic Apr 2017'!AL8/'Vic Apr 2017'!AJ8&lt;'Vic Apr 2017'!K8,0,IF($C$5*'Vic Apr 2017'!AL8/'Vic Apr 2017'!AJ8&lt;='Vic Apr 2017'!L8,($C$5*'Vic Apr 2017'!AL8/'Vic Apr 2017'!AJ8-'Vic Apr 2017'!K8)*('Vic Apr 2017'!W8/100)*'Vic Apr 2017'!AJ8,('Vic Apr 2017'!L8-'Vic Apr 2017'!K8)*('Vic Apr 2017'!W8/100)*'Vic Apr 2017'!AJ8))</f>
        <v>0</v>
      </c>
      <c r="M14" s="115">
        <f>IF($C$5*'Vic Apr 2017'!AL8/'Vic Apr 2017'!AJ8&lt;'Vic Apr 2017'!L8,0,IF($C$5*'Vic Apr 2017'!AL8/'Vic Apr 2017'!AJ8&lt;='Vic Apr 2017'!M8,($C$5*'Vic Apr 2017'!AL8/'Vic Apr 2017'!AJ8-'Vic Apr 2017'!L8)*('Vic Apr 2017'!X8/100)*'Vic Apr 2017'!AJ8,('Vic Apr 2017'!M8-'Vic Apr 2017'!L8)*('Vic Apr 2017'!X8/100)*'Vic Apr 2017'!AJ8))</f>
        <v>0</v>
      </c>
      <c r="N14" s="115">
        <f>IF(($C$5*'Vic Apr 2017'!AL8/'Vic Apr 2017'!AJ8&gt;'Vic Apr 2017'!M8),($C$5*'Vic Apr 2017'!AL8/'Vic Apr 2017'!AJ8-'Vic Apr 2017'!M8)*'Vic Apr 2017'!Y8/100*'Vic Apr 2017'!AJ8,0)</f>
        <v>0</v>
      </c>
      <c r="O14" s="214">
        <f t="shared" si="0"/>
        <v>2015.4161999999999</v>
      </c>
      <c r="P14" s="215">
        <f>'Vic Apr 2017'!AM8</f>
        <v>0</v>
      </c>
      <c r="Q14" s="215">
        <f>'Vic Apr 2017'!AN8</f>
        <v>15</v>
      </c>
      <c r="R14" s="215">
        <f>'Vic Apr 2017'!AO8</f>
        <v>0</v>
      </c>
      <c r="S14" s="215">
        <f>'Vic Apr 2017'!AP8</f>
        <v>0</v>
      </c>
      <c r="T14" s="214">
        <f>(O14-(O14-D14)*Q14/100)</f>
        <v>1759.14852</v>
      </c>
      <c r="U14" s="214">
        <f>T14</f>
        <v>1759.14852</v>
      </c>
      <c r="V14" s="214">
        <f t="shared" si="1"/>
        <v>1935.0633720000001</v>
      </c>
      <c r="W14" s="214">
        <f t="shared" si="1"/>
        <v>1935.0633720000001</v>
      </c>
      <c r="X14" s="216">
        <f>'Vic Apr 2017'!AW8</f>
        <v>12</v>
      </c>
      <c r="Y14" s="217" t="str">
        <f>'Vic Apr 2017'!AX8</f>
        <v>y</v>
      </c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11"/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11"/>
      <c r="ED14" s="111"/>
      <c r="EE14" s="111"/>
      <c r="EF14" s="111"/>
      <c r="EG14" s="111"/>
      <c r="EH14" s="111"/>
      <c r="EI14" s="111"/>
      <c r="EJ14" s="111"/>
    </row>
    <row r="15" spans="1:140" s="112" customFormat="1" ht="17" customHeight="1" thickTop="1">
      <c r="A15" s="545" t="str">
        <f>'Vic Apr 2017'!D9</f>
        <v>Multinet 2</v>
      </c>
      <c r="B15" s="218" t="str">
        <f>'Vic Apr 2017'!F9</f>
        <v>AGL</v>
      </c>
      <c r="C15" s="218" t="str">
        <f>'Vic Apr 2017'!G9</f>
        <v>Business Savers</v>
      </c>
      <c r="D15" s="219">
        <f>365*'Vic Apr 2017'!H9/100</f>
        <v>384.27199999999999</v>
      </c>
      <c r="E15" s="220">
        <f>IF($C$5*'Vic Apr 2017'!AK9/'Vic Apr 2017'!AI9&gt;='Vic Apr 2017'!J9,('Vic Apr 2017'!J9*'Vic Apr 2017'!O9/100)*'Vic Apr 2017'!AI9,($C$5*'Vic Apr 2017'!AK9/'Vic Apr 2017'!AI9*'Vic Apr 2017'!O9/100)*'Vic Apr 2017'!AI9)</f>
        <v>834</v>
      </c>
      <c r="F15" s="221">
        <f>IF($C$5*'Vic Apr 2017'!AK9/'Vic Apr 2017'!AI9&lt;'Vic Apr 2017'!J9,0,IF($C$5*'Vic Apr 2017'!AK9/'Vic Apr 2017'!AI9&lt;='Vic Apr 2017'!K9,($C$5*'Vic Apr 2017'!AK9/'Vic Apr 2017'!AI9-'Vic Apr 2017'!J9)*('Vic Apr 2017'!P9/100)*'Vic Apr 2017'!AI9,('Vic Apr 2017'!K9-'Vic Apr 2017'!J9)*('Vic Apr 2017'!P9/100)*'Vic Apr 2017'!AI9))</f>
        <v>0</v>
      </c>
      <c r="G15" s="219">
        <f>IF($C$5*'Vic Apr 2017'!AK9/'Vic Apr 2017'!AI9&lt;'Vic Apr 2017'!K9,0,IF($C$5*'Vic Apr 2017'!AK9/'Vic Apr 2017'!AI9&lt;='Vic Apr 2017'!L9,($C$5*'Vic Apr 2017'!AK9/'Vic Apr 2017'!AI9-'Vic Apr 2017'!K9)*('Vic Apr 2017'!Q9/100)*'Vic Apr 2017'!AI9,('Vic Apr 2017'!L9-'Vic Apr 2017'!K9)*('Vic Apr 2017'!Q9/100)*'Vic Apr 2017'!AI9))</f>
        <v>0</v>
      </c>
      <c r="H15" s="220">
        <f>IF($C$5*'Vic Apr 2017'!AK9/'Vic Apr 2017'!AI9&lt;'Vic Apr 2017'!L9,0,IF($C$5*'Vic Apr 2017'!AK9/'Vic Apr 2017'!AI9&lt;='Vic Apr 2017'!M9,($C$5*'Vic Apr 2017'!AK9/'Vic Apr 2017'!AI9-'Vic Apr 2017'!L9)*('Vic Apr 2017'!R9/100)*'Vic Apr 2017'!AI9,('Vic Apr 2017'!M9-'Vic Apr 2017'!L9)*('Vic Apr 2017'!R9/100)*'Vic Apr 2017'!AI9))</f>
        <v>0</v>
      </c>
      <c r="I15" s="219">
        <f>IF(($C$5*'Vic Apr 2017'!AK9/'Vic Apr 2017'!AI9&gt;'Vic Apr 2017'!M9),($C$5*'Vic Apr 2017'!AK9/'Vic Apr 2017'!AI9-'Vic Apr 2017'!M9)*'Vic Apr 2017'!S9/100*'Vic Apr 2017'!AI9,0)</f>
        <v>0</v>
      </c>
      <c r="J15" s="219">
        <f>IF($C$5*'Vic Apr 2017'!AL9/'Vic Apr 2017'!AJ9&gt;='Vic Apr 2017'!J9,('Vic Apr 2017'!J9*'Vic Apr 2017'!U9/100)*'Vic Apr 2017'!AJ9,($C$5*'Vic Apr 2017'!AL9/'Vic Apr 2017'!AJ9*'Vic Apr 2017'!U9/100)*'Vic Apr 2017'!AJ9)</f>
        <v>734</v>
      </c>
      <c r="K15" s="219">
        <f>IF($C$5*'Vic Apr 2017'!AL9/'Vic Apr 2017'!AJ9&lt;'Vic Apr 2017'!J9,0,IF($C$5*'Vic Apr 2017'!AL9/'Vic Apr 2017'!AJ9&lt;='Vic Apr 2017'!K9,($C$5*'Vic Apr 2017'!AL9/'Vic Apr 2017'!AJ9-'Vic Apr 2017'!J9)*('Vic Apr 2017'!V9/100)*'Vic Apr 2017'!AJ9,('Vic Apr 2017'!K9-'Vic Apr 2017'!J9)*('Vic Apr 2017'!V9/100)*'Vic Apr 2017'!AJ9))</f>
        <v>0</v>
      </c>
      <c r="L15" s="219">
        <f>IF($C$5*'Vic Apr 2017'!AL9/'Vic Apr 2017'!AJ9&lt;'Vic Apr 2017'!K9,0,IF($C$5*'Vic Apr 2017'!AL9/'Vic Apr 2017'!AJ9&lt;='Vic Apr 2017'!L9,($C$5*'Vic Apr 2017'!AL9/'Vic Apr 2017'!AJ9-'Vic Apr 2017'!K9)*('Vic Apr 2017'!W9/100)*'Vic Apr 2017'!AJ9,('Vic Apr 2017'!L9-'Vic Apr 2017'!K9)*('Vic Apr 2017'!W9/100)*'Vic Apr 2017'!AJ9))</f>
        <v>0</v>
      </c>
      <c r="M15" s="219">
        <f>IF($C$5*'Vic Apr 2017'!AL9/'Vic Apr 2017'!AJ9&lt;'Vic Apr 2017'!L9,0,IF($C$5*'Vic Apr 2017'!AL9/'Vic Apr 2017'!AJ9&lt;='Vic Apr 2017'!M9,($C$5*'Vic Apr 2017'!AL9/'Vic Apr 2017'!AJ9-'Vic Apr 2017'!L9)*('Vic Apr 2017'!X9/100)*'Vic Apr 2017'!AJ9,('Vic Apr 2017'!M9-'Vic Apr 2017'!L9)*('Vic Apr 2017'!X9/100)*'Vic Apr 2017'!AJ9))</f>
        <v>0</v>
      </c>
      <c r="N15" s="219">
        <f>IF(($C$5*'Vic Apr 2017'!AL9/'Vic Apr 2017'!AJ9&gt;'Vic Apr 2017'!M9),($C$5*'Vic Apr 2017'!AL9/'Vic Apr 2017'!AJ9-'Vic Apr 2017'!M9)*'Vic Apr 2017'!Y9/100*'Vic Apr 2017'!AJ9,0)</f>
        <v>0</v>
      </c>
      <c r="O15" s="222">
        <f t="shared" si="0"/>
        <v>1952.2719999999999</v>
      </c>
      <c r="P15" s="223">
        <f>'Vic Apr 2017'!AM9</f>
        <v>0</v>
      </c>
      <c r="Q15" s="223">
        <f>'Vic Apr 2017'!AN9</f>
        <v>20</v>
      </c>
      <c r="R15" s="223">
        <f>'Vic Apr 2017'!AO9</f>
        <v>0</v>
      </c>
      <c r="S15" s="223">
        <f>'Vic Apr 2017'!AP9</f>
        <v>0</v>
      </c>
      <c r="T15" s="222">
        <f>(O15-(O15-D15)*Q15/100)</f>
        <v>1638.672</v>
      </c>
      <c r="U15" s="222">
        <f>T15</f>
        <v>1638.672</v>
      </c>
      <c r="V15" s="222">
        <f t="shared" si="1"/>
        <v>1802.5392000000002</v>
      </c>
      <c r="W15" s="222">
        <f t="shared" si="1"/>
        <v>1802.5392000000002</v>
      </c>
      <c r="X15" s="224">
        <f>'Vic Apr 2017'!AW9</f>
        <v>0</v>
      </c>
      <c r="Y15" s="225" t="str">
        <f>'Vic Apr 2017'!AX9</f>
        <v>n</v>
      </c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</row>
    <row r="16" spans="1:140" s="58" customFormat="1" ht="17" customHeight="1">
      <c r="A16" s="546"/>
      <c r="B16" s="116" t="str">
        <f>'Vic Apr 2017'!F10</f>
        <v>Click Energy</v>
      </c>
      <c r="C16" s="116" t="str">
        <f>'Vic Apr 2017'!G10</f>
        <v>Business Prime Gas</v>
      </c>
      <c r="D16" s="190">
        <f>365*'Vic Apr 2017'!H10/100</f>
        <v>284.7</v>
      </c>
      <c r="E16" s="191">
        <f>IF($C$5*'Vic Apr 2017'!AK10/'Vic Apr 2017'!AI10&gt;='Vic Apr 2017'!J10,('Vic Apr 2017'!J10*'Vic Apr 2017'!O10/100)*'Vic Apr 2017'!AI10,($C$5*'Vic Apr 2017'!AK10/'Vic Apr 2017'!AI10*'Vic Apr 2017'!O10/100)*'Vic Apr 2017'!AI10)</f>
        <v>697.5</v>
      </c>
      <c r="F16" s="192">
        <f>IF($C$5*'Vic Apr 2017'!AK10/'Vic Apr 2017'!AI10&lt;'Vic Apr 2017'!J10,0,IF($C$5*'Vic Apr 2017'!AK10/'Vic Apr 2017'!AI10&lt;='Vic Apr 2017'!K10,($C$5*'Vic Apr 2017'!AK10/'Vic Apr 2017'!AI10-'Vic Apr 2017'!J10)*('Vic Apr 2017'!P10/100)*'Vic Apr 2017'!AI10,('Vic Apr 2017'!K10-'Vic Apr 2017'!J10)*('Vic Apr 2017'!P10/100)*'Vic Apr 2017'!AI10))</f>
        <v>67.500000000000057</v>
      </c>
      <c r="G16" s="190">
        <f>IF($C$5*'Vic Apr 2017'!AK10/'Vic Apr 2017'!AI10&lt;'Vic Apr 2017'!K10,0,IF($C$5*'Vic Apr 2017'!AK10/'Vic Apr 2017'!AI10&lt;='Vic Apr 2017'!L10,($C$5*'Vic Apr 2017'!AK10/'Vic Apr 2017'!AI10-'Vic Apr 2017'!K10)*('Vic Apr 2017'!Q10/100)*'Vic Apr 2017'!AI10,('Vic Apr 2017'!L10-'Vic Apr 2017'!K10)*('Vic Apr 2017'!Q10/100)*'Vic Apr 2017'!AI10))</f>
        <v>0</v>
      </c>
      <c r="H16" s="191">
        <f>IF($C$5*'Vic Apr 2017'!AK10/'Vic Apr 2017'!AI10&lt;'Vic Apr 2017'!L10,0,IF($C$5*'Vic Apr 2017'!AK10/'Vic Apr 2017'!AI10&lt;='Vic Apr 2017'!M10,($C$5*'Vic Apr 2017'!AK10/'Vic Apr 2017'!AI10-'Vic Apr 2017'!L10)*('Vic Apr 2017'!R10/100)*'Vic Apr 2017'!AI10,('Vic Apr 2017'!M10-'Vic Apr 2017'!L10)*('Vic Apr 2017'!R10/100)*'Vic Apr 2017'!AI10))</f>
        <v>0</v>
      </c>
      <c r="I16" s="190">
        <f>IF(($C$5*'Vic Apr 2017'!AK10/'Vic Apr 2017'!AI10&gt;'Vic Apr 2017'!M10),($C$5*'Vic Apr 2017'!AK10/'Vic Apr 2017'!AI10-'Vic Apr 2017'!M10)*'Vic Apr 2017'!S10/100*'Vic Apr 2017'!AI10,0)</f>
        <v>0</v>
      </c>
      <c r="J16" s="190">
        <f>IF($C$5*'Vic Apr 2017'!AL10/'Vic Apr 2017'!AJ10&gt;='Vic Apr 2017'!J10,('Vic Apr 2017'!J10*'Vic Apr 2017'!U10/100)*'Vic Apr 2017'!AJ10,($C$5*'Vic Apr 2017'!AL10/'Vic Apr 2017'!AJ10*'Vic Apr 2017'!U10/100)*'Vic Apr 2017'!AJ10)</f>
        <v>652.5</v>
      </c>
      <c r="K16" s="190">
        <f>IF($C$5*'Vic Apr 2017'!AL10/'Vic Apr 2017'!AJ10&lt;'Vic Apr 2017'!J10,0,IF($C$5*'Vic Apr 2017'!AL10/'Vic Apr 2017'!AJ10&lt;='Vic Apr 2017'!K10,($C$5*'Vic Apr 2017'!AL10/'Vic Apr 2017'!AJ10-'Vic Apr 2017'!J10)*('Vic Apr 2017'!V10/100)*'Vic Apr 2017'!AJ10,('Vic Apr 2017'!K10-'Vic Apr 2017'!J10)*('Vic Apr 2017'!V10/100)*'Vic Apr 2017'!AJ10))</f>
        <v>67.500000000000057</v>
      </c>
      <c r="L16" s="190">
        <f>IF($C$5*'Vic Apr 2017'!AL10/'Vic Apr 2017'!AJ10&lt;'Vic Apr 2017'!K10,0,IF($C$5*'Vic Apr 2017'!AL10/'Vic Apr 2017'!AJ10&lt;='Vic Apr 2017'!L10,($C$5*'Vic Apr 2017'!AL10/'Vic Apr 2017'!AJ10-'Vic Apr 2017'!K10)*('Vic Apr 2017'!W10/100)*'Vic Apr 2017'!AJ10,('Vic Apr 2017'!L10-'Vic Apr 2017'!K10)*('Vic Apr 2017'!W10/100)*'Vic Apr 2017'!AJ10))</f>
        <v>0</v>
      </c>
      <c r="M16" s="190">
        <f>IF($C$5*'Vic Apr 2017'!AL10/'Vic Apr 2017'!AJ10&lt;'Vic Apr 2017'!L10,0,IF($C$5*'Vic Apr 2017'!AL10/'Vic Apr 2017'!AJ10&lt;='Vic Apr 2017'!M10,($C$5*'Vic Apr 2017'!AL10/'Vic Apr 2017'!AJ10-'Vic Apr 2017'!L10)*('Vic Apr 2017'!X10/100)*'Vic Apr 2017'!AJ10,('Vic Apr 2017'!M10-'Vic Apr 2017'!L10)*('Vic Apr 2017'!X10/100)*'Vic Apr 2017'!AJ10))</f>
        <v>0</v>
      </c>
      <c r="N16" s="190">
        <f>IF(($C$5*'Vic Apr 2017'!AL10/'Vic Apr 2017'!AJ10&gt;'Vic Apr 2017'!M10),($C$5*'Vic Apr 2017'!AL10/'Vic Apr 2017'!AJ10-'Vic Apr 2017'!M10)*'Vic Apr 2017'!Y10/100*'Vic Apr 2017'!AJ10,0)</f>
        <v>0</v>
      </c>
      <c r="O16" s="193">
        <f t="shared" si="0"/>
        <v>1769.7</v>
      </c>
      <c r="P16" s="194">
        <f>'Vic Apr 2017'!AM10</f>
        <v>0</v>
      </c>
      <c r="Q16" s="194">
        <f>'Vic Apr 2017'!AN10</f>
        <v>0</v>
      </c>
      <c r="R16" s="194">
        <f>'Vic Apr 2017'!AO10</f>
        <v>10</v>
      </c>
      <c r="S16" s="194">
        <f>'Vic Apr 2017'!AP10</f>
        <v>0</v>
      </c>
      <c r="T16" s="193">
        <f>O16</f>
        <v>1769.7</v>
      </c>
      <c r="U16" s="193">
        <f>T16-(T16*R16/100)</f>
        <v>1592.73</v>
      </c>
      <c r="V16" s="193">
        <f t="shared" si="1"/>
        <v>1946.6700000000003</v>
      </c>
      <c r="W16" s="193">
        <f t="shared" si="1"/>
        <v>1752.0030000000002</v>
      </c>
      <c r="X16" s="195">
        <f>'Vic Apr 2017'!AW10</f>
        <v>0</v>
      </c>
      <c r="Y16" s="196" t="str">
        <f>'Vic Apr 2017'!AX10</f>
        <v>n</v>
      </c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</row>
    <row r="17" spans="1:140" s="112" customFormat="1" ht="17" customHeight="1">
      <c r="A17" s="546"/>
      <c r="B17" s="116" t="str">
        <f>'Vic Apr 2017'!F11</f>
        <v>Covau</v>
      </c>
      <c r="C17" s="116" t="str">
        <f>'Vic Apr 2017'!G11</f>
        <v>Market offer</v>
      </c>
      <c r="D17" s="190">
        <f>365*'Vic Apr 2017'!H11/100</f>
        <v>341.27499999999998</v>
      </c>
      <c r="E17" s="191">
        <f>IF($C$5*'Vic Apr 2017'!AK11/'Vic Apr 2017'!AI11&gt;='Vic Apr 2017'!J11,('Vic Apr 2017'!J11*'Vic Apr 2017'!O11/100)*'Vic Apr 2017'!AI11,($C$5*'Vic Apr 2017'!AK11/'Vic Apr 2017'!AI11*'Vic Apr 2017'!O11/100)*'Vic Apr 2017'!AI11)</f>
        <v>1035</v>
      </c>
      <c r="F17" s="192">
        <f>IF($C$5*'Vic Apr 2017'!AK11/'Vic Apr 2017'!AI11&lt;'Vic Apr 2017'!J11,0,IF($C$5*'Vic Apr 2017'!AK11/'Vic Apr 2017'!AI11&lt;='Vic Apr 2017'!K11,($C$5*'Vic Apr 2017'!AK11/'Vic Apr 2017'!AI11-'Vic Apr 2017'!J11)*('Vic Apr 2017'!P11/100)*'Vic Apr 2017'!AI11,('Vic Apr 2017'!K11-'Vic Apr 2017'!J11)*('Vic Apr 2017'!P11/100)*'Vic Apr 2017'!AI11))</f>
        <v>100.50000000000006</v>
      </c>
      <c r="G17" s="190">
        <f>IF($C$5*'Vic Apr 2017'!AK11/'Vic Apr 2017'!AI11&lt;'Vic Apr 2017'!K11,0,IF($C$5*'Vic Apr 2017'!AK11/'Vic Apr 2017'!AI11&lt;='Vic Apr 2017'!L11,($C$5*'Vic Apr 2017'!AK11/'Vic Apr 2017'!AI11-'Vic Apr 2017'!K11)*('Vic Apr 2017'!Q11/100)*'Vic Apr 2017'!AI11,('Vic Apr 2017'!L11-'Vic Apr 2017'!K11)*('Vic Apr 2017'!Q11/100)*'Vic Apr 2017'!AI11))</f>
        <v>0</v>
      </c>
      <c r="H17" s="191">
        <f>IF($C$5*'Vic Apr 2017'!AK11/'Vic Apr 2017'!AI11&lt;'Vic Apr 2017'!L11,0,IF($C$5*'Vic Apr 2017'!AK11/'Vic Apr 2017'!AI11&lt;='Vic Apr 2017'!M11,($C$5*'Vic Apr 2017'!AK11/'Vic Apr 2017'!AI11-'Vic Apr 2017'!L11)*('Vic Apr 2017'!R11/100)*'Vic Apr 2017'!AI11,('Vic Apr 2017'!M11-'Vic Apr 2017'!L11)*('Vic Apr 2017'!R11/100)*'Vic Apr 2017'!AI11))</f>
        <v>0</v>
      </c>
      <c r="I17" s="190">
        <f>IF(($C$5*'Vic Apr 2017'!AK11/'Vic Apr 2017'!AI11&gt;'Vic Apr 2017'!M11),($C$5*'Vic Apr 2017'!AK11/'Vic Apr 2017'!AI11-'Vic Apr 2017'!M11)*'Vic Apr 2017'!S11/100*'Vic Apr 2017'!AI11,0)</f>
        <v>0</v>
      </c>
      <c r="J17" s="190">
        <f>IF($C$5*'Vic Apr 2017'!AL11/'Vic Apr 2017'!AJ11&gt;='Vic Apr 2017'!J11,('Vic Apr 2017'!J11*'Vic Apr 2017'!U11/100)*'Vic Apr 2017'!AJ11,($C$5*'Vic Apr 2017'!AL11/'Vic Apr 2017'!AJ11*'Vic Apr 2017'!U11/100)*'Vic Apr 2017'!AJ11)</f>
        <v>918</v>
      </c>
      <c r="K17" s="190">
        <f>IF($C$5*'Vic Apr 2017'!AL11/'Vic Apr 2017'!AJ11&lt;'Vic Apr 2017'!J11,0,IF($C$5*'Vic Apr 2017'!AL11/'Vic Apr 2017'!AJ11&lt;='Vic Apr 2017'!K11,($C$5*'Vic Apr 2017'!AL11/'Vic Apr 2017'!AJ11-'Vic Apr 2017'!J11)*('Vic Apr 2017'!V11/100)*'Vic Apr 2017'!AJ11,('Vic Apr 2017'!K11-'Vic Apr 2017'!J11)*('Vic Apr 2017'!V11/100)*'Vic Apr 2017'!AJ11))</f>
        <v>91.500000000000057</v>
      </c>
      <c r="L17" s="190">
        <f>IF($C$5*'Vic Apr 2017'!AL11/'Vic Apr 2017'!AJ11&lt;'Vic Apr 2017'!K11,0,IF($C$5*'Vic Apr 2017'!AL11/'Vic Apr 2017'!AJ11&lt;='Vic Apr 2017'!L11,($C$5*'Vic Apr 2017'!AL11/'Vic Apr 2017'!AJ11-'Vic Apr 2017'!K11)*('Vic Apr 2017'!W11/100)*'Vic Apr 2017'!AJ11,('Vic Apr 2017'!L11-'Vic Apr 2017'!K11)*('Vic Apr 2017'!W11/100)*'Vic Apr 2017'!AJ11))</f>
        <v>0</v>
      </c>
      <c r="M17" s="190">
        <f>IF($C$5*'Vic Apr 2017'!AL11/'Vic Apr 2017'!AJ11&lt;'Vic Apr 2017'!L11,0,IF($C$5*'Vic Apr 2017'!AL11/'Vic Apr 2017'!AJ11&lt;='Vic Apr 2017'!M11,($C$5*'Vic Apr 2017'!AL11/'Vic Apr 2017'!AJ11-'Vic Apr 2017'!L11)*('Vic Apr 2017'!X11/100)*'Vic Apr 2017'!AJ11,('Vic Apr 2017'!M11-'Vic Apr 2017'!L11)*('Vic Apr 2017'!X11/100)*'Vic Apr 2017'!AJ11))</f>
        <v>0</v>
      </c>
      <c r="N17" s="190">
        <f>IF(($C$5*'Vic Apr 2017'!AL11/'Vic Apr 2017'!AJ11&gt;'Vic Apr 2017'!M11),($C$5*'Vic Apr 2017'!AL11/'Vic Apr 2017'!AJ11-'Vic Apr 2017'!M11)*'Vic Apr 2017'!Y11/100*'Vic Apr 2017'!AJ11,0)</f>
        <v>0</v>
      </c>
      <c r="O17" s="193">
        <f t="shared" si="0"/>
        <v>2486.2750000000001</v>
      </c>
      <c r="P17" s="194">
        <f>'Vic Apr 2017'!AM11</f>
        <v>0</v>
      </c>
      <c r="Q17" s="194">
        <f>'Vic Apr 2017'!AN11</f>
        <v>0</v>
      </c>
      <c r="R17" s="194">
        <f>'Vic Apr 2017'!AO11</f>
        <v>0</v>
      </c>
      <c r="S17" s="194">
        <f>'Vic Apr 2017'!AP11</f>
        <v>20</v>
      </c>
      <c r="T17" s="193">
        <f>O17</f>
        <v>2486.2750000000001</v>
      </c>
      <c r="U17" s="193">
        <f>(T17-(T17-D17)*S17/100)</f>
        <v>2057.2750000000001</v>
      </c>
      <c r="V17" s="193">
        <f t="shared" si="1"/>
        <v>2734.9025000000001</v>
      </c>
      <c r="W17" s="193">
        <f t="shared" si="1"/>
        <v>2263.0025000000005</v>
      </c>
      <c r="X17" s="195">
        <f>'Vic Apr 2017'!AW11</f>
        <v>12</v>
      </c>
      <c r="Y17" s="196" t="str">
        <f>'Vic Apr 2017'!AX11</f>
        <v>y</v>
      </c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</row>
    <row r="18" spans="1:140" s="58" customFormat="1" ht="17" customHeight="1">
      <c r="A18" s="546"/>
      <c r="B18" s="116" t="str">
        <f>'Vic Apr 2017'!F12</f>
        <v>EnergyAustralia</v>
      </c>
      <c r="C18" s="116" t="str">
        <f>'Vic Apr 2017'!G12</f>
        <v>Everyday Saver Business</v>
      </c>
      <c r="D18" s="190">
        <f>365*'Vic Apr 2017'!H12/100</f>
        <v>370.84</v>
      </c>
      <c r="E18" s="191">
        <f>IF($C$5*'Vic Apr 2017'!AK12/'Vic Apr 2017'!AI12&gt;='Vic Apr 2017'!J12,('Vic Apr 2017'!J12*'Vic Apr 2017'!O12/100)*'Vic Apr 2017'!AI12,($C$5*'Vic Apr 2017'!AK12/'Vic Apr 2017'!AI12*'Vic Apr 2017'!O12/100)*'Vic Apr 2017'!AI12)</f>
        <v>756</v>
      </c>
      <c r="F18" s="192">
        <f>IF($C$5*'Vic Apr 2017'!AK12/'Vic Apr 2017'!AI12&lt;'Vic Apr 2017'!J12,0,IF($C$5*'Vic Apr 2017'!AK12/'Vic Apr 2017'!AI12&lt;='Vic Apr 2017'!K12,($C$5*'Vic Apr 2017'!AK12/'Vic Apr 2017'!AI12-'Vic Apr 2017'!J12)*('Vic Apr 2017'!P12/100)*'Vic Apr 2017'!AI12,('Vic Apr 2017'!K12-'Vic Apr 2017'!J12)*('Vic Apr 2017'!P12/100)*'Vic Apr 2017'!AI12))</f>
        <v>74.000000000000057</v>
      </c>
      <c r="G18" s="190">
        <f>IF($C$5*'Vic Apr 2017'!AK12/'Vic Apr 2017'!AI12&lt;'Vic Apr 2017'!K12,0,IF($C$5*'Vic Apr 2017'!AK12/'Vic Apr 2017'!AI12&lt;='Vic Apr 2017'!L12,($C$5*'Vic Apr 2017'!AK12/'Vic Apr 2017'!AI12-'Vic Apr 2017'!K12)*('Vic Apr 2017'!Q12/100)*'Vic Apr 2017'!AI12,('Vic Apr 2017'!L12-'Vic Apr 2017'!K12)*('Vic Apr 2017'!Q12/100)*'Vic Apr 2017'!AI12))</f>
        <v>0</v>
      </c>
      <c r="H18" s="191">
        <f>IF($C$5*'Vic Apr 2017'!AK12/'Vic Apr 2017'!AI12&lt;'Vic Apr 2017'!L12,0,IF($C$5*'Vic Apr 2017'!AK12/'Vic Apr 2017'!AI12&lt;='Vic Apr 2017'!M12,($C$5*'Vic Apr 2017'!AK12/'Vic Apr 2017'!AI12-'Vic Apr 2017'!L12)*('Vic Apr 2017'!R12/100)*'Vic Apr 2017'!AI12,('Vic Apr 2017'!M12-'Vic Apr 2017'!L12)*('Vic Apr 2017'!R12/100)*'Vic Apr 2017'!AI12))</f>
        <v>0</v>
      </c>
      <c r="I18" s="190">
        <f>IF(($C$5*'Vic Apr 2017'!AK12/'Vic Apr 2017'!AI12&gt;'Vic Apr 2017'!M12),($C$5*'Vic Apr 2017'!AK12/'Vic Apr 2017'!AI12-'Vic Apr 2017'!M12)*'Vic Apr 2017'!S12/100*'Vic Apr 2017'!AI12,0)</f>
        <v>0</v>
      </c>
      <c r="J18" s="190">
        <f>IF($C$5*'Vic Apr 2017'!AL12/'Vic Apr 2017'!AJ12&gt;='Vic Apr 2017'!J12,('Vic Apr 2017'!J12*'Vic Apr 2017'!U12/100)*'Vic Apr 2017'!AJ12,($C$5*'Vic Apr 2017'!AL12/'Vic Apr 2017'!AJ12*'Vic Apr 2017'!U12/100)*'Vic Apr 2017'!AJ12)</f>
        <v>720</v>
      </c>
      <c r="K18" s="190">
        <f>IF($C$5*'Vic Apr 2017'!AL12/'Vic Apr 2017'!AJ12&lt;'Vic Apr 2017'!J12,0,IF($C$5*'Vic Apr 2017'!AL12/'Vic Apr 2017'!AJ12&lt;='Vic Apr 2017'!K12,($C$5*'Vic Apr 2017'!AL12/'Vic Apr 2017'!AJ12-'Vic Apr 2017'!J12)*('Vic Apr 2017'!V12/100)*'Vic Apr 2017'!AJ12,('Vic Apr 2017'!K12-'Vic Apr 2017'!J12)*('Vic Apr 2017'!V12/100)*'Vic Apr 2017'!AJ12))</f>
        <v>72.000000000000057</v>
      </c>
      <c r="L18" s="190">
        <f>IF($C$5*'Vic Apr 2017'!AL12/'Vic Apr 2017'!AJ12&lt;'Vic Apr 2017'!K12,0,IF($C$5*'Vic Apr 2017'!AL12/'Vic Apr 2017'!AJ12&lt;='Vic Apr 2017'!L12,($C$5*'Vic Apr 2017'!AL12/'Vic Apr 2017'!AJ12-'Vic Apr 2017'!K12)*('Vic Apr 2017'!W12/100)*'Vic Apr 2017'!AJ12,('Vic Apr 2017'!L12-'Vic Apr 2017'!K12)*('Vic Apr 2017'!W12/100)*'Vic Apr 2017'!AJ12))</f>
        <v>0</v>
      </c>
      <c r="M18" s="190">
        <f>IF($C$5*'Vic Apr 2017'!AL12/'Vic Apr 2017'!AJ12&lt;'Vic Apr 2017'!L12,0,IF($C$5*'Vic Apr 2017'!AL12/'Vic Apr 2017'!AJ12&lt;='Vic Apr 2017'!M12,($C$5*'Vic Apr 2017'!AL12/'Vic Apr 2017'!AJ12-'Vic Apr 2017'!L12)*('Vic Apr 2017'!X12/100)*'Vic Apr 2017'!AJ12,('Vic Apr 2017'!M12-'Vic Apr 2017'!L12)*('Vic Apr 2017'!X12/100)*'Vic Apr 2017'!AJ12))</f>
        <v>0</v>
      </c>
      <c r="N18" s="190">
        <f>IF(($C$5*'Vic Apr 2017'!AL12/'Vic Apr 2017'!AJ12&gt;'Vic Apr 2017'!M12),($C$5*'Vic Apr 2017'!AL12/'Vic Apr 2017'!AJ12-'Vic Apr 2017'!M12)*'Vic Apr 2017'!Y12/100*'Vic Apr 2017'!AJ12,0)</f>
        <v>0</v>
      </c>
      <c r="O18" s="193">
        <f t="shared" si="0"/>
        <v>1992.84</v>
      </c>
      <c r="P18" s="194">
        <f>'Vic Apr 2017'!AM12</f>
        <v>0</v>
      </c>
      <c r="Q18" s="194">
        <f>'Vic Apr 2017'!AN12</f>
        <v>20</v>
      </c>
      <c r="R18" s="194">
        <f>'Vic Apr 2017'!AO12</f>
        <v>0</v>
      </c>
      <c r="S18" s="194">
        <f>'Vic Apr 2017'!AP12</f>
        <v>0</v>
      </c>
      <c r="T18" s="193">
        <f>(O18-(O18-D18)*Q18/100)</f>
        <v>1668.44</v>
      </c>
      <c r="U18" s="193">
        <f>T18</f>
        <v>1668.44</v>
      </c>
      <c r="V18" s="193">
        <f t="shared" si="1"/>
        <v>1835.2840000000001</v>
      </c>
      <c r="W18" s="193">
        <f t="shared" si="1"/>
        <v>1835.2840000000001</v>
      </c>
      <c r="X18" s="195">
        <f>'Vic Apr 2017'!AW12</f>
        <v>24</v>
      </c>
      <c r="Y18" s="196" t="str">
        <f>'Vic Apr 2017'!AX12</f>
        <v>y</v>
      </c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11"/>
      <c r="BY18" s="111"/>
      <c r="BZ18" s="111"/>
      <c r="CA18" s="111"/>
      <c r="CB18" s="111"/>
      <c r="CC18" s="111"/>
      <c r="CD18" s="111"/>
      <c r="CE18" s="111"/>
      <c r="CF18" s="111"/>
      <c r="CG18" s="111"/>
      <c r="CH18" s="111"/>
      <c r="CI18" s="111"/>
      <c r="CJ18" s="111"/>
      <c r="CK18" s="111"/>
      <c r="CL18" s="111"/>
      <c r="CM18" s="111"/>
      <c r="CN18" s="111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11"/>
      <c r="DB18" s="111"/>
      <c r="DC18" s="111"/>
      <c r="DD18" s="111"/>
      <c r="DE18" s="111"/>
      <c r="DF18" s="111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11"/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11"/>
      <c r="ED18" s="111"/>
      <c r="EE18" s="111"/>
      <c r="EF18" s="111"/>
      <c r="EG18" s="111"/>
      <c r="EH18" s="111"/>
      <c r="EI18" s="111"/>
      <c r="EJ18" s="111"/>
    </row>
    <row r="19" spans="1:140" s="112" customFormat="1" ht="17" customHeight="1">
      <c r="A19" s="546"/>
      <c r="B19" s="116" t="str">
        <f>'Vic Apr 2017'!F13</f>
        <v>Lumo Energy</v>
      </c>
      <c r="C19" s="116" t="str">
        <f>'Vic Apr 2017'!G13</f>
        <v>Business Premium</v>
      </c>
      <c r="D19" s="190">
        <f>365*'Vic Apr 2017'!H13/100</f>
        <v>270.10000000000002</v>
      </c>
      <c r="E19" s="191">
        <f>IF($C$5*'Vic Apr 2017'!AK13/'Vic Apr 2017'!AI13&gt;='Vic Apr 2017'!J13,('Vic Apr 2017'!J13*'Vic Apr 2017'!O13/100)*'Vic Apr 2017'!AI13,($C$5*'Vic Apr 2017'!AK13/'Vic Apr 2017'!AI13*'Vic Apr 2017'!O13/100)*'Vic Apr 2017'!AI13)</f>
        <v>632.80487999999991</v>
      </c>
      <c r="F19" s="192">
        <f>IF($C$5*'Vic Apr 2017'!AK13/'Vic Apr 2017'!AI13&lt;'Vic Apr 2017'!J13,0,IF($C$5*'Vic Apr 2017'!AK13/'Vic Apr 2017'!AI13&lt;='Vic Apr 2017'!K13,($C$5*'Vic Apr 2017'!AK13/'Vic Apr 2017'!AI13-'Vic Apr 2017'!J13)*('Vic Apr 2017'!P13/100)*'Vic Apr 2017'!AI13,('Vic Apr 2017'!K13-'Vic Apr 2017'!J13)*('Vic Apr 2017'!P13/100)*'Vic Apr 2017'!AI13))</f>
        <v>54.174880000000044</v>
      </c>
      <c r="G19" s="190">
        <f>IF($C$5*'Vic Apr 2017'!AK13/'Vic Apr 2017'!AI13&lt;'Vic Apr 2017'!K13,0,IF($C$5*'Vic Apr 2017'!AK13/'Vic Apr 2017'!AI13&lt;='Vic Apr 2017'!L13,($C$5*'Vic Apr 2017'!AK13/'Vic Apr 2017'!AI13-'Vic Apr 2017'!K13)*('Vic Apr 2017'!Q13/100)*'Vic Apr 2017'!AI13,('Vic Apr 2017'!L13-'Vic Apr 2017'!K13)*('Vic Apr 2017'!Q13/100)*'Vic Apr 2017'!AI13))</f>
        <v>0</v>
      </c>
      <c r="H19" s="191">
        <f>IF($C$5*'Vic Apr 2017'!AK13/'Vic Apr 2017'!AI13&lt;'Vic Apr 2017'!L13,0,IF($C$5*'Vic Apr 2017'!AK13/'Vic Apr 2017'!AI13&lt;='Vic Apr 2017'!M13,($C$5*'Vic Apr 2017'!AK13/'Vic Apr 2017'!AI13-'Vic Apr 2017'!L13)*('Vic Apr 2017'!R13/100)*'Vic Apr 2017'!AI13,('Vic Apr 2017'!M13-'Vic Apr 2017'!L13)*('Vic Apr 2017'!R13/100)*'Vic Apr 2017'!AI13))</f>
        <v>0</v>
      </c>
      <c r="I19" s="190">
        <f>IF(($C$5*'Vic Apr 2017'!AK13/'Vic Apr 2017'!AI13&gt;'Vic Apr 2017'!M13),($C$5*'Vic Apr 2017'!AK13/'Vic Apr 2017'!AI13-'Vic Apr 2017'!M13)*'Vic Apr 2017'!S13/100*'Vic Apr 2017'!AI13,0)</f>
        <v>0</v>
      </c>
      <c r="J19" s="190">
        <f>IF($C$5*'Vic Apr 2017'!AL13/'Vic Apr 2017'!AJ13&gt;='Vic Apr 2017'!J13,('Vic Apr 2017'!J13*'Vic Apr 2017'!U13/100)*'Vic Apr 2017'!AJ13,($C$5*'Vic Apr 2017'!AL13/'Vic Apr 2017'!AJ13*'Vic Apr 2017'!U13/100)*'Vic Apr 2017'!AJ13)</f>
        <v>606.79920000000004</v>
      </c>
      <c r="K19" s="190">
        <f>IF($C$5*'Vic Apr 2017'!AL13/'Vic Apr 2017'!AJ13&lt;'Vic Apr 2017'!J13,0,IF($C$5*'Vic Apr 2017'!AL13/'Vic Apr 2017'!AJ13&lt;='Vic Apr 2017'!K13,($C$5*'Vic Apr 2017'!AL13/'Vic Apr 2017'!AJ13-'Vic Apr 2017'!J13)*('Vic Apr 2017'!V13/100)*'Vic Apr 2017'!AJ13,('Vic Apr 2017'!K13-'Vic Apr 2017'!J13)*('Vic Apr 2017'!V13/100)*'Vic Apr 2017'!AJ13))</f>
        <v>53.168400000000048</v>
      </c>
      <c r="L19" s="190">
        <f>IF($C$5*'Vic Apr 2017'!AL13/'Vic Apr 2017'!AJ13&lt;'Vic Apr 2017'!K13,0,IF($C$5*'Vic Apr 2017'!AL13/'Vic Apr 2017'!AJ13&lt;='Vic Apr 2017'!L13,($C$5*'Vic Apr 2017'!AL13/'Vic Apr 2017'!AJ13-'Vic Apr 2017'!K13)*('Vic Apr 2017'!W13/100)*'Vic Apr 2017'!AJ13,('Vic Apr 2017'!L13-'Vic Apr 2017'!K13)*('Vic Apr 2017'!W13/100)*'Vic Apr 2017'!AJ13))</f>
        <v>0</v>
      </c>
      <c r="M19" s="190">
        <f>IF($C$5*'Vic Apr 2017'!AL13/'Vic Apr 2017'!AJ13&lt;'Vic Apr 2017'!L13,0,IF($C$5*'Vic Apr 2017'!AL13/'Vic Apr 2017'!AJ13&lt;='Vic Apr 2017'!M13,($C$5*'Vic Apr 2017'!AL13/'Vic Apr 2017'!AJ13-'Vic Apr 2017'!L13)*('Vic Apr 2017'!X13/100)*'Vic Apr 2017'!AJ13,('Vic Apr 2017'!M13-'Vic Apr 2017'!L13)*('Vic Apr 2017'!X13/100)*'Vic Apr 2017'!AJ13))</f>
        <v>0</v>
      </c>
      <c r="N19" s="190">
        <f>IF(($C$5*'Vic Apr 2017'!AL13/'Vic Apr 2017'!AJ13&gt;'Vic Apr 2017'!M13),($C$5*'Vic Apr 2017'!AL13/'Vic Apr 2017'!AJ13-'Vic Apr 2017'!M13)*'Vic Apr 2017'!Y13/100*'Vic Apr 2017'!AJ13,0)</f>
        <v>0</v>
      </c>
      <c r="O19" s="193">
        <f t="shared" si="0"/>
        <v>1617.04736</v>
      </c>
      <c r="P19" s="194">
        <f>'Vic Apr 2017'!AM13</f>
        <v>0</v>
      </c>
      <c r="Q19" s="194">
        <f>'Vic Apr 2017'!AN13</f>
        <v>0</v>
      </c>
      <c r="R19" s="194">
        <f>'Vic Apr 2017'!AO13</f>
        <v>0</v>
      </c>
      <c r="S19" s="194">
        <f>'Vic Apr 2017'!AP13</f>
        <v>0</v>
      </c>
      <c r="T19" s="193">
        <f>O19</f>
        <v>1617.04736</v>
      </c>
      <c r="U19" s="193">
        <f>T19</f>
        <v>1617.04736</v>
      </c>
      <c r="V19" s="193">
        <f t="shared" si="1"/>
        <v>1778.7520960000002</v>
      </c>
      <c r="W19" s="193">
        <f t="shared" si="1"/>
        <v>1778.7520960000002</v>
      </c>
      <c r="X19" s="195">
        <f>'Vic Apr 2017'!AW13</f>
        <v>36</v>
      </c>
      <c r="Y19" s="196" t="str">
        <f>'Vic Apr 2017'!AX13</f>
        <v>n</v>
      </c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11"/>
      <c r="BY19" s="111"/>
      <c r="BZ19" s="111"/>
      <c r="CA19" s="111"/>
      <c r="CB19" s="111"/>
      <c r="CC19" s="111"/>
      <c r="CD19" s="111"/>
      <c r="CE19" s="111"/>
      <c r="CF19" s="111"/>
      <c r="CG19" s="111"/>
      <c r="CH19" s="111"/>
      <c r="CI19" s="111"/>
      <c r="CJ19" s="111"/>
      <c r="CK19" s="111"/>
      <c r="CL19" s="111"/>
      <c r="CM19" s="111"/>
      <c r="CN19" s="111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11"/>
      <c r="DB19" s="111"/>
      <c r="DC19" s="111"/>
      <c r="DD19" s="111"/>
      <c r="DE19" s="111"/>
      <c r="DF19" s="111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11"/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11"/>
      <c r="ED19" s="111"/>
      <c r="EE19" s="111"/>
      <c r="EF19" s="111"/>
      <c r="EG19" s="111"/>
      <c r="EH19" s="111"/>
      <c r="EI19" s="111"/>
      <c r="EJ19" s="111"/>
    </row>
    <row r="20" spans="1:140" s="58" customFormat="1" ht="17" customHeight="1">
      <c r="A20" s="546"/>
      <c r="B20" s="116" t="str">
        <f>'Vic Apr 2017'!F14</f>
        <v>Momentum Energy</v>
      </c>
      <c r="C20" s="116" t="str">
        <f>'Vic Apr 2017'!G14</f>
        <v>Market offer</v>
      </c>
      <c r="D20" s="190">
        <f>365*'Vic Apr 2017'!H14/100</f>
        <v>355.98449999999997</v>
      </c>
      <c r="E20" s="191">
        <f>IF($C$5*'Vic Apr 2017'!AK14/'Vic Apr 2017'!AI14&gt;='Vic Apr 2017'!J14,('Vic Apr 2017'!J14*'Vic Apr 2017'!O14/100)*'Vic Apr 2017'!AI14,($C$5*'Vic Apr 2017'!AK14/'Vic Apr 2017'!AI14*'Vic Apr 2017'!O14/100)*'Vic Apr 2017'!AI14)</f>
        <v>663.75</v>
      </c>
      <c r="F20" s="192">
        <f>IF($C$5*'Vic Apr 2017'!AK14/'Vic Apr 2017'!AI14&lt;'Vic Apr 2017'!J14,0,IF($C$5*'Vic Apr 2017'!AK14/'Vic Apr 2017'!AI14&lt;='Vic Apr 2017'!K14,($C$5*'Vic Apr 2017'!AK14/'Vic Apr 2017'!AI14-'Vic Apr 2017'!J14)*('Vic Apr 2017'!P14/100)*'Vic Apr 2017'!AI14,('Vic Apr 2017'!K14-'Vic Apr 2017'!J14)*('Vic Apr 2017'!P14/100)*'Vic Apr 2017'!AI14))</f>
        <v>67.150000000000034</v>
      </c>
      <c r="G20" s="190">
        <f>IF($C$5*'Vic Apr 2017'!AK14/'Vic Apr 2017'!AI14&lt;'Vic Apr 2017'!K14,0,IF($C$5*'Vic Apr 2017'!AK14/'Vic Apr 2017'!AI14&lt;='Vic Apr 2017'!L14,($C$5*'Vic Apr 2017'!AK14/'Vic Apr 2017'!AI14-'Vic Apr 2017'!K14)*('Vic Apr 2017'!Q14/100)*'Vic Apr 2017'!AI14,('Vic Apr 2017'!L14-'Vic Apr 2017'!K14)*('Vic Apr 2017'!Q14/100)*'Vic Apr 2017'!AI14))</f>
        <v>0</v>
      </c>
      <c r="H20" s="191">
        <f>IF($C$5*'Vic Apr 2017'!AK14/'Vic Apr 2017'!AI14&lt;'Vic Apr 2017'!L14,0,IF($C$5*'Vic Apr 2017'!AK14/'Vic Apr 2017'!AI14&lt;='Vic Apr 2017'!M14,($C$5*'Vic Apr 2017'!AK14/'Vic Apr 2017'!AI14-'Vic Apr 2017'!L14)*('Vic Apr 2017'!R14/100)*'Vic Apr 2017'!AI14,('Vic Apr 2017'!M14-'Vic Apr 2017'!L14)*('Vic Apr 2017'!R14/100)*'Vic Apr 2017'!AI14))</f>
        <v>0</v>
      </c>
      <c r="I20" s="190">
        <f>IF(($C$5*'Vic Apr 2017'!AK14/'Vic Apr 2017'!AI14&gt;'Vic Apr 2017'!M14),($C$5*'Vic Apr 2017'!AK14/'Vic Apr 2017'!AI14-'Vic Apr 2017'!M14)*'Vic Apr 2017'!S14/100*'Vic Apr 2017'!AI14,0)</f>
        <v>0</v>
      </c>
      <c r="J20" s="190">
        <f>IF($C$5*'Vic Apr 2017'!AL14/'Vic Apr 2017'!AJ14&gt;='Vic Apr 2017'!J14,('Vic Apr 2017'!J14*'Vic Apr 2017'!U14/100)*'Vic Apr 2017'!AJ14,($C$5*'Vic Apr 2017'!AL14/'Vic Apr 2017'!AJ14*'Vic Apr 2017'!U14/100)*'Vic Apr 2017'!AJ14)</f>
        <v>605.25</v>
      </c>
      <c r="K20" s="190">
        <f>IF($C$5*'Vic Apr 2017'!AL14/'Vic Apr 2017'!AJ14&lt;'Vic Apr 2017'!J14,0,IF($C$5*'Vic Apr 2017'!AL14/'Vic Apr 2017'!AJ14&lt;='Vic Apr 2017'!K14,($C$5*'Vic Apr 2017'!AL14/'Vic Apr 2017'!AJ14-'Vic Apr 2017'!J14)*('Vic Apr 2017'!V14/100)*'Vic Apr 2017'!AJ14,('Vic Apr 2017'!K14-'Vic Apr 2017'!J14)*('Vic Apr 2017'!V14/100)*'Vic Apr 2017'!AJ14))</f>
        <v>62.150000000000063</v>
      </c>
      <c r="L20" s="190">
        <f>IF($C$5*'Vic Apr 2017'!AL14/'Vic Apr 2017'!AJ14&lt;'Vic Apr 2017'!K14,0,IF($C$5*'Vic Apr 2017'!AL14/'Vic Apr 2017'!AJ14&lt;='Vic Apr 2017'!L14,($C$5*'Vic Apr 2017'!AL14/'Vic Apr 2017'!AJ14-'Vic Apr 2017'!K14)*('Vic Apr 2017'!W14/100)*'Vic Apr 2017'!AJ14,('Vic Apr 2017'!L14-'Vic Apr 2017'!K14)*('Vic Apr 2017'!W14/100)*'Vic Apr 2017'!AJ14))</f>
        <v>0</v>
      </c>
      <c r="M20" s="190">
        <f>IF($C$5*'Vic Apr 2017'!AL14/'Vic Apr 2017'!AJ14&lt;'Vic Apr 2017'!L14,0,IF($C$5*'Vic Apr 2017'!AL14/'Vic Apr 2017'!AJ14&lt;='Vic Apr 2017'!M14,($C$5*'Vic Apr 2017'!AL14/'Vic Apr 2017'!AJ14-'Vic Apr 2017'!L14)*('Vic Apr 2017'!X14/100)*'Vic Apr 2017'!AJ14,('Vic Apr 2017'!M14-'Vic Apr 2017'!L14)*('Vic Apr 2017'!X14/100)*'Vic Apr 2017'!AJ14))</f>
        <v>0</v>
      </c>
      <c r="N20" s="190">
        <f>IF(($C$5*'Vic Apr 2017'!AL14/'Vic Apr 2017'!AJ14&gt;'Vic Apr 2017'!M14),($C$5*'Vic Apr 2017'!AL14/'Vic Apr 2017'!AJ14-'Vic Apr 2017'!M14)*'Vic Apr 2017'!Y14/100*'Vic Apr 2017'!AJ14,0)</f>
        <v>0</v>
      </c>
      <c r="O20" s="193">
        <f t="shared" si="0"/>
        <v>1754.2845000000002</v>
      </c>
      <c r="P20" s="194">
        <f>'Vic Apr 2017'!AM14</f>
        <v>0</v>
      </c>
      <c r="Q20" s="194">
        <f>'Vic Apr 2017'!AN14</f>
        <v>0</v>
      </c>
      <c r="R20" s="194">
        <f>'Vic Apr 2017'!AO14</f>
        <v>0</v>
      </c>
      <c r="S20" s="194">
        <f>'Vic Apr 2017'!AP14</f>
        <v>0</v>
      </c>
      <c r="T20" s="193">
        <f>O20</f>
        <v>1754.2845000000002</v>
      </c>
      <c r="U20" s="193">
        <f>T20</f>
        <v>1754.2845000000002</v>
      </c>
      <c r="V20" s="193">
        <f t="shared" si="1"/>
        <v>1929.7129500000003</v>
      </c>
      <c r="W20" s="193">
        <f t="shared" si="1"/>
        <v>1929.7129500000003</v>
      </c>
      <c r="X20" s="195">
        <f>'Vic Apr 2017'!AW14</f>
        <v>0</v>
      </c>
      <c r="Y20" s="196" t="str">
        <f>'Vic Apr 2017'!AX14</f>
        <v>n</v>
      </c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11"/>
      <c r="BY20" s="111"/>
      <c r="BZ20" s="111"/>
      <c r="CA20" s="111"/>
      <c r="CB20" s="111"/>
      <c r="CC20" s="111"/>
      <c r="CD20" s="111"/>
      <c r="CE20" s="111"/>
      <c r="CF20" s="111"/>
      <c r="CG20" s="111"/>
      <c r="CH20" s="111"/>
      <c r="CI20" s="111"/>
      <c r="CJ20" s="111"/>
      <c r="CK20" s="111"/>
      <c r="CL20" s="111"/>
      <c r="CM20" s="111"/>
      <c r="CN20" s="111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11"/>
      <c r="DB20" s="111"/>
      <c r="DC20" s="111"/>
      <c r="DD20" s="111"/>
      <c r="DE20" s="111"/>
      <c r="DF20" s="111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11"/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11"/>
      <c r="ED20" s="111"/>
      <c r="EE20" s="111"/>
      <c r="EF20" s="111"/>
      <c r="EG20" s="111"/>
      <c r="EH20" s="111"/>
      <c r="EI20" s="111"/>
      <c r="EJ20" s="111"/>
    </row>
    <row r="21" spans="1:140" s="112" customFormat="1" ht="17" customHeight="1" thickBot="1">
      <c r="A21" s="547"/>
      <c r="B21" s="213" t="str">
        <f>'Vic Apr 2017'!F15</f>
        <v>Origin Energy</v>
      </c>
      <c r="C21" s="213" t="str">
        <f>'Vic Apr 2017'!G15</f>
        <v>Business Saver</v>
      </c>
      <c r="D21" s="115">
        <f>365*'Vic Apr 2017'!H15/100</f>
        <v>306.96499999999997</v>
      </c>
      <c r="E21" s="113">
        <f>IF($C$5*'Vic Apr 2017'!AK15/'Vic Apr 2017'!AI15&gt;='Vic Apr 2017'!J15,('Vic Apr 2017'!J15*'Vic Apr 2017'!O15/100)*'Vic Apr 2017'!AI15,($C$5*'Vic Apr 2017'!AK15/'Vic Apr 2017'!AI15*'Vic Apr 2017'!O15/100)*'Vic Apr 2017'!AI15)</f>
        <v>794.38319999999999</v>
      </c>
      <c r="F21" s="114">
        <f>IF($C$5*'Vic Apr 2017'!AK15/'Vic Apr 2017'!AI15&lt;'Vic Apr 2017'!J15,0,IF($C$5*'Vic Apr 2017'!AK15/'Vic Apr 2017'!AI15&lt;='Vic Apr 2017'!K15,($C$5*'Vic Apr 2017'!AK15/'Vic Apr 2017'!AI15-'Vic Apr 2017'!J15)*('Vic Apr 2017'!P15/100)*'Vic Apr 2017'!AI15,('Vic Apr 2017'!K15-'Vic Apr 2017'!J15)*('Vic Apr 2017'!P15/100)*'Vic Apr 2017'!AI15))</f>
        <v>83.855200000000053</v>
      </c>
      <c r="G21" s="115">
        <f>IF($C$5*'Vic Apr 2017'!AK15/'Vic Apr 2017'!AI15&lt;'Vic Apr 2017'!K15,0,IF($C$5*'Vic Apr 2017'!AK15/'Vic Apr 2017'!AI15&lt;='Vic Apr 2017'!L15,($C$5*'Vic Apr 2017'!AK15/'Vic Apr 2017'!AI15-'Vic Apr 2017'!K15)*('Vic Apr 2017'!Q15/100)*'Vic Apr 2017'!AI15,('Vic Apr 2017'!L15-'Vic Apr 2017'!K15)*('Vic Apr 2017'!Q15/100)*'Vic Apr 2017'!AI15))</f>
        <v>0</v>
      </c>
      <c r="H21" s="113">
        <f>IF($C$5*'Vic Apr 2017'!AK15/'Vic Apr 2017'!AI15&lt;'Vic Apr 2017'!L15,0,IF($C$5*'Vic Apr 2017'!AK15/'Vic Apr 2017'!AI15&lt;='Vic Apr 2017'!M15,($C$5*'Vic Apr 2017'!AK15/'Vic Apr 2017'!AI15-'Vic Apr 2017'!L15)*('Vic Apr 2017'!R15/100)*'Vic Apr 2017'!AI15,('Vic Apr 2017'!M15-'Vic Apr 2017'!L15)*('Vic Apr 2017'!R15/100)*'Vic Apr 2017'!AI15))</f>
        <v>0</v>
      </c>
      <c r="I21" s="115">
        <f>IF(($C$5*'Vic Apr 2017'!AK15/'Vic Apr 2017'!AI15&gt;'Vic Apr 2017'!M15),($C$5*'Vic Apr 2017'!AK15/'Vic Apr 2017'!AI15-'Vic Apr 2017'!M15)*'Vic Apr 2017'!S15/100*'Vic Apr 2017'!AI15,0)</f>
        <v>0</v>
      </c>
      <c r="J21" s="115">
        <f>IF($C$5*'Vic Apr 2017'!AL15/'Vic Apr 2017'!AJ15&gt;='Vic Apr 2017'!J15,('Vic Apr 2017'!J15*'Vic Apr 2017'!U15/100)*'Vic Apr 2017'!AJ15,($C$5*'Vic Apr 2017'!AL15/'Vic Apr 2017'!AJ15*'Vic Apr 2017'!U15/100)*'Vic Apr 2017'!AJ15)</f>
        <v>749.21759999999995</v>
      </c>
      <c r="K21" s="115">
        <f>IF($C$5*'Vic Apr 2017'!AL15/'Vic Apr 2017'!AJ15&lt;'Vic Apr 2017'!J15,0,IF($C$5*'Vic Apr 2017'!AL15/'Vic Apr 2017'!AJ15&lt;='Vic Apr 2017'!K15,($C$5*'Vic Apr 2017'!AL15/'Vic Apr 2017'!AJ15-'Vic Apr 2017'!J15)*('Vic Apr 2017'!V15/100)*'Vic Apr 2017'!AJ15,('Vic Apr 2017'!K15-'Vic Apr 2017'!J15)*('Vic Apr 2017'!V15/100)*'Vic Apr 2017'!AJ15))</f>
        <v>80.99520000000004</v>
      </c>
      <c r="L21" s="115">
        <f>IF($C$5*'Vic Apr 2017'!AL15/'Vic Apr 2017'!AJ15&lt;'Vic Apr 2017'!K15,0,IF($C$5*'Vic Apr 2017'!AL15/'Vic Apr 2017'!AJ15&lt;='Vic Apr 2017'!L15,($C$5*'Vic Apr 2017'!AL15/'Vic Apr 2017'!AJ15-'Vic Apr 2017'!K15)*('Vic Apr 2017'!W15/100)*'Vic Apr 2017'!AJ15,('Vic Apr 2017'!L15-'Vic Apr 2017'!K15)*('Vic Apr 2017'!W15/100)*'Vic Apr 2017'!AJ15))</f>
        <v>0</v>
      </c>
      <c r="M21" s="115">
        <f>IF($C$5*'Vic Apr 2017'!AL15/'Vic Apr 2017'!AJ15&lt;'Vic Apr 2017'!L15,0,IF($C$5*'Vic Apr 2017'!AL15/'Vic Apr 2017'!AJ15&lt;='Vic Apr 2017'!M15,($C$5*'Vic Apr 2017'!AL15/'Vic Apr 2017'!AJ15-'Vic Apr 2017'!L15)*('Vic Apr 2017'!X15/100)*'Vic Apr 2017'!AJ15,('Vic Apr 2017'!M15-'Vic Apr 2017'!L15)*('Vic Apr 2017'!X15/100)*'Vic Apr 2017'!AJ15))</f>
        <v>0</v>
      </c>
      <c r="N21" s="115">
        <f>IF(($C$5*'Vic Apr 2017'!AL15/'Vic Apr 2017'!AJ15&gt;'Vic Apr 2017'!M15),($C$5*'Vic Apr 2017'!AL15/'Vic Apr 2017'!AJ15-'Vic Apr 2017'!M15)*'Vic Apr 2017'!Y15/100*'Vic Apr 2017'!AJ15,0)</f>
        <v>0</v>
      </c>
      <c r="O21" s="214">
        <f t="shared" si="0"/>
        <v>2015.4161999999999</v>
      </c>
      <c r="P21" s="215">
        <f>'Vic Apr 2017'!AM15</f>
        <v>0</v>
      </c>
      <c r="Q21" s="215">
        <f>'Vic Apr 2017'!AN15</f>
        <v>15</v>
      </c>
      <c r="R21" s="215">
        <f>'Vic Apr 2017'!AO15</f>
        <v>0</v>
      </c>
      <c r="S21" s="215">
        <f>'Vic Apr 2017'!AP15</f>
        <v>0</v>
      </c>
      <c r="T21" s="214">
        <f>(O21-(O21-D21)*Q21/100)</f>
        <v>1759.14852</v>
      </c>
      <c r="U21" s="214">
        <f>T21</f>
        <v>1759.14852</v>
      </c>
      <c r="V21" s="214">
        <f t="shared" si="1"/>
        <v>1935.0633720000001</v>
      </c>
      <c r="W21" s="214">
        <f t="shared" si="1"/>
        <v>1935.0633720000001</v>
      </c>
      <c r="X21" s="216">
        <f>'Vic Apr 2017'!AW15</f>
        <v>12</v>
      </c>
      <c r="Y21" s="217" t="str">
        <f>'Vic Apr 2017'!AX15</f>
        <v>y</v>
      </c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11"/>
      <c r="BY21" s="111"/>
      <c r="BZ21" s="111"/>
      <c r="CA21" s="111"/>
      <c r="CB21" s="111"/>
      <c r="CC21" s="111"/>
      <c r="CD21" s="111"/>
      <c r="CE21" s="111"/>
      <c r="CF21" s="111"/>
      <c r="CG21" s="111"/>
      <c r="CH21" s="111"/>
      <c r="CI21" s="111"/>
      <c r="CJ21" s="111"/>
      <c r="CK21" s="111"/>
      <c r="CL21" s="111"/>
      <c r="CM21" s="111"/>
      <c r="CN21" s="111"/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11"/>
      <c r="DB21" s="111"/>
      <c r="DC21" s="111"/>
      <c r="DD21" s="111"/>
      <c r="DE21" s="111"/>
      <c r="DF21" s="111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11"/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11"/>
      <c r="ED21" s="111"/>
      <c r="EE21" s="111"/>
      <c r="EF21" s="111"/>
      <c r="EG21" s="111"/>
      <c r="EH21" s="111"/>
      <c r="EI21" s="111"/>
      <c r="EJ21" s="111"/>
    </row>
    <row r="22" spans="1:140" s="112" customFormat="1" ht="17" customHeight="1" thickTop="1">
      <c r="A22" s="545" t="str">
        <f>'Vic Apr 2017'!D16</f>
        <v>Ausnet Central 1</v>
      </c>
      <c r="B22" s="218" t="str">
        <f>'Vic Apr 2017'!F16</f>
        <v>AGL</v>
      </c>
      <c r="C22" s="218" t="str">
        <f>'Vic Apr 2017'!G16</f>
        <v>Business Savers</v>
      </c>
      <c r="D22" s="219">
        <f>365*'Vic Apr 2017'!H16/100</f>
        <v>312.95099999999996</v>
      </c>
      <c r="E22" s="220">
        <f>IF($C$5*'Vic Apr 2017'!AK16/'Vic Apr 2017'!AI16&gt;='Vic Apr 2017'!J16,('Vic Apr 2017'!J16*'Vic Apr 2017'!O16/100)*'Vic Apr 2017'!AI16,($C$5*'Vic Apr 2017'!AK16/'Vic Apr 2017'!AI16*'Vic Apr 2017'!O16/100)*'Vic Apr 2017'!AI16)</f>
        <v>555.94439999999997</v>
      </c>
      <c r="F22" s="221">
        <f>IF($C$5*'Vic Apr 2017'!AK16/'Vic Apr 2017'!AI16&lt;'Vic Apr 2017'!J16,0,IF($C$5*'Vic Apr 2017'!AK16/'Vic Apr 2017'!AI16&lt;='Vic Apr 2017'!K16,($C$5*'Vic Apr 2017'!AK16/'Vic Apr 2017'!AI16-'Vic Apr 2017'!J16)*('Vic Apr 2017'!P16/100)*'Vic Apr 2017'!AI16,('Vic Apr 2017'!K16-'Vic Apr 2017'!J16)*('Vic Apr 2017'!P16/100)*'Vic Apr 2017'!AI16))</f>
        <v>0</v>
      </c>
      <c r="G22" s="219">
        <f>IF($C$5*'Vic Apr 2017'!AK16/'Vic Apr 2017'!AI16&lt;'Vic Apr 2017'!K16,0,IF($C$5*'Vic Apr 2017'!AK16/'Vic Apr 2017'!AI16&lt;='Vic Apr 2017'!L16,($C$5*'Vic Apr 2017'!AK16/'Vic Apr 2017'!AI16-'Vic Apr 2017'!K16)*('Vic Apr 2017'!Q16/100)*'Vic Apr 2017'!AI16,('Vic Apr 2017'!L16-'Vic Apr 2017'!K16)*('Vic Apr 2017'!Q16/100)*'Vic Apr 2017'!AI16))</f>
        <v>0</v>
      </c>
      <c r="H22" s="220">
        <f>IF($C$5*'Vic Apr 2017'!AK16/'Vic Apr 2017'!AI16&lt;'Vic Apr 2017'!L16,0,IF($C$5*'Vic Apr 2017'!AK16/'Vic Apr 2017'!AI16&lt;='Vic Apr 2017'!M16,($C$5*'Vic Apr 2017'!AK16/'Vic Apr 2017'!AI16-'Vic Apr 2017'!L16)*('Vic Apr 2017'!R16/100)*'Vic Apr 2017'!AI16,('Vic Apr 2017'!M16-'Vic Apr 2017'!L16)*('Vic Apr 2017'!R16/100)*'Vic Apr 2017'!AI16))</f>
        <v>0</v>
      </c>
      <c r="I22" s="219">
        <f>IF(($C$5*'Vic Apr 2017'!AK16/'Vic Apr 2017'!AI16&gt;'Vic Apr 2017'!M16),($C$5*'Vic Apr 2017'!AK16/'Vic Apr 2017'!AI16-'Vic Apr 2017'!M16)*'Vic Apr 2017'!S16/100*'Vic Apr 2017'!AI16,0)</f>
        <v>0</v>
      </c>
      <c r="J22" s="219">
        <f>IF($C$5*'Vic Apr 2017'!AL16/'Vic Apr 2017'!AJ16&gt;='Vic Apr 2017'!J16,('Vic Apr 2017'!J16*'Vic Apr 2017'!U16/100)*'Vic Apr 2017'!AJ16,($C$5*'Vic Apr 2017'!AL16/'Vic Apr 2017'!AJ16*'Vic Apr 2017'!U16/100)*'Vic Apr 2017'!AJ16)</f>
        <v>1105.8894</v>
      </c>
      <c r="K22" s="219">
        <f>IF($C$5*'Vic Apr 2017'!AL16/'Vic Apr 2017'!AJ16&lt;'Vic Apr 2017'!J16,0,IF($C$5*'Vic Apr 2017'!AL16/'Vic Apr 2017'!AJ16&lt;='Vic Apr 2017'!K16,($C$5*'Vic Apr 2017'!AL16/'Vic Apr 2017'!AJ16-'Vic Apr 2017'!J16)*('Vic Apr 2017'!V16/100)*'Vic Apr 2017'!AJ16,('Vic Apr 2017'!K16-'Vic Apr 2017'!J16)*('Vic Apr 2017'!V16/100)*'Vic Apr 2017'!AJ16))</f>
        <v>0</v>
      </c>
      <c r="L22" s="219">
        <f>IF($C$5*'Vic Apr 2017'!AL16/'Vic Apr 2017'!AJ16&lt;'Vic Apr 2017'!K16,0,IF($C$5*'Vic Apr 2017'!AL16/'Vic Apr 2017'!AJ16&lt;='Vic Apr 2017'!L16,($C$5*'Vic Apr 2017'!AL16/'Vic Apr 2017'!AJ16-'Vic Apr 2017'!K16)*('Vic Apr 2017'!W16/100)*'Vic Apr 2017'!AJ16,('Vic Apr 2017'!L16-'Vic Apr 2017'!K16)*('Vic Apr 2017'!W16/100)*'Vic Apr 2017'!AJ16))</f>
        <v>0</v>
      </c>
      <c r="M22" s="219">
        <f>IF($C$5*'Vic Apr 2017'!AL16/'Vic Apr 2017'!AJ16&lt;'Vic Apr 2017'!L16,0,IF($C$5*'Vic Apr 2017'!AL16/'Vic Apr 2017'!AJ16&lt;='Vic Apr 2017'!M16,($C$5*'Vic Apr 2017'!AL16/'Vic Apr 2017'!AJ16-'Vic Apr 2017'!L16)*('Vic Apr 2017'!X16/100)*'Vic Apr 2017'!AJ16,('Vic Apr 2017'!M16-'Vic Apr 2017'!L16)*('Vic Apr 2017'!X16/100)*'Vic Apr 2017'!AJ16))</f>
        <v>0</v>
      </c>
      <c r="N22" s="219">
        <f>IF(($C$5*'Vic Apr 2017'!AL16/'Vic Apr 2017'!AJ16&gt;'Vic Apr 2017'!M16),($C$5*'Vic Apr 2017'!AL16/'Vic Apr 2017'!AJ16-'Vic Apr 2017'!M16)*'Vic Apr 2017'!Y16/100*'Vic Apr 2017'!AJ16,0)</f>
        <v>0</v>
      </c>
      <c r="O22" s="222">
        <f t="shared" si="0"/>
        <v>1974.7847999999999</v>
      </c>
      <c r="P22" s="223">
        <f>'Vic Apr 2017'!AM16</f>
        <v>0</v>
      </c>
      <c r="Q22" s="223">
        <f>'Vic Apr 2017'!AN16</f>
        <v>20</v>
      </c>
      <c r="R22" s="223">
        <f>'Vic Apr 2017'!AO16</f>
        <v>0</v>
      </c>
      <c r="S22" s="223">
        <f>'Vic Apr 2017'!AP16</f>
        <v>0</v>
      </c>
      <c r="T22" s="222">
        <f>(O22-(O22-D22)*Q22/100)</f>
        <v>1642.41804</v>
      </c>
      <c r="U22" s="222">
        <f>T22</f>
        <v>1642.41804</v>
      </c>
      <c r="V22" s="222">
        <f t="shared" si="1"/>
        <v>1806.6598440000002</v>
      </c>
      <c r="W22" s="222">
        <f t="shared" si="1"/>
        <v>1806.6598440000002</v>
      </c>
      <c r="X22" s="224">
        <f>'Vic Apr 2017'!AW16</f>
        <v>0</v>
      </c>
      <c r="Y22" s="225" t="str">
        <f>'Vic Apr 2017'!AX16</f>
        <v>n</v>
      </c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11"/>
      <c r="BY22" s="111"/>
      <c r="BZ22" s="111"/>
      <c r="CA22" s="111"/>
      <c r="CB22" s="111"/>
      <c r="CC22" s="111"/>
      <c r="CD22" s="111"/>
      <c r="CE22" s="111"/>
      <c r="CF22" s="111"/>
      <c r="CG22" s="111"/>
      <c r="CH22" s="111"/>
      <c r="CI22" s="111"/>
      <c r="CJ22" s="111"/>
      <c r="CK22" s="111"/>
      <c r="CL22" s="111"/>
      <c r="CM22" s="111"/>
      <c r="CN22" s="111"/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</row>
    <row r="23" spans="1:140" s="58" customFormat="1" ht="17" customHeight="1">
      <c r="A23" s="546"/>
      <c r="B23" s="116" t="str">
        <f>'Vic Apr 2017'!F17</f>
        <v>Click Energy</v>
      </c>
      <c r="C23" s="116" t="str">
        <f>'Vic Apr 2017'!G17</f>
        <v>Business Prime Gas</v>
      </c>
      <c r="D23" s="190">
        <f>365*'Vic Apr 2017'!H17/100</f>
        <v>343.1</v>
      </c>
      <c r="E23" s="191">
        <f>IF($C$5*'Vic Apr 2017'!AK17/'Vic Apr 2017'!AI17&gt;='Vic Apr 2017'!J17,('Vic Apr 2017'!J17*'Vic Apr 2017'!O17/100)*'Vic Apr 2017'!AI17,($C$5*'Vic Apr 2017'!AK17/'Vic Apr 2017'!AI17*'Vic Apr 2017'!O17/100)*'Vic Apr 2017'!AI17)</f>
        <v>156</v>
      </c>
      <c r="F23" s="192">
        <f>IF($C$5*'Vic Apr 2017'!AK17/'Vic Apr 2017'!AI17&lt;'Vic Apr 2017'!J17,0,IF($C$5*'Vic Apr 2017'!AK17/'Vic Apr 2017'!AI17&lt;='Vic Apr 2017'!K17,($C$5*'Vic Apr 2017'!AK17/'Vic Apr 2017'!AI17-'Vic Apr 2017'!J17)*('Vic Apr 2017'!P17/100)*'Vic Apr 2017'!AI17,('Vic Apr 2017'!K17-'Vic Apr 2017'!J17)*('Vic Apr 2017'!P17/100)*'Vic Apr 2017'!AI17))</f>
        <v>156</v>
      </c>
      <c r="G23" s="190">
        <f>IF($C$5*'Vic Apr 2017'!AK17/'Vic Apr 2017'!AI17&lt;'Vic Apr 2017'!K17,0,IF($C$5*'Vic Apr 2017'!AK17/'Vic Apr 2017'!AI17&lt;='Vic Apr 2017'!L17,($C$5*'Vic Apr 2017'!AK17/'Vic Apr 2017'!AI17-'Vic Apr 2017'!K17)*('Vic Apr 2017'!Q17/100)*'Vic Apr 2017'!AI17,('Vic Apr 2017'!L17-'Vic Apr 2017'!K17)*('Vic Apr 2017'!Q17/100)*'Vic Apr 2017'!AI17))</f>
        <v>116.625</v>
      </c>
      <c r="H23" s="191">
        <f>IF($C$5*'Vic Apr 2017'!AK17/'Vic Apr 2017'!AI17&lt;'Vic Apr 2017'!L17,0,IF($C$5*'Vic Apr 2017'!AK17/'Vic Apr 2017'!AI17&lt;='Vic Apr 2017'!M17,($C$5*'Vic Apr 2017'!AK17/'Vic Apr 2017'!AI17-'Vic Apr 2017'!L17)*('Vic Apr 2017'!R17/100)*'Vic Apr 2017'!AI17,('Vic Apr 2017'!M17-'Vic Apr 2017'!L17)*('Vic Apr 2017'!R17/100)*'Vic Apr 2017'!AI17))</f>
        <v>0</v>
      </c>
      <c r="I23" s="190">
        <f>IF(($C$5*'Vic Apr 2017'!AK17/'Vic Apr 2017'!AI17&gt;'Vic Apr 2017'!M17),($C$5*'Vic Apr 2017'!AK17/'Vic Apr 2017'!AI17-'Vic Apr 2017'!M17)*'Vic Apr 2017'!S17/100*'Vic Apr 2017'!AI17,0)</f>
        <v>0</v>
      </c>
      <c r="J23" s="190">
        <f>IF($C$5*'Vic Apr 2017'!AL17/'Vic Apr 2017'!AJ17&gt;='Vic Apr 2017'!J17,('Vic Apr 2017'!J17*'Vic Apr 2017'!U17/100)*'Vic Apr 2017'!AJ17,($C$5*'Vic Apr 2017'!AL17/'Vic Apr 2017'!AJ17*'Vic Apr 2017'!U17/100)*'Vic Apr 2017'!AJ17)</f>
        <v>312</v>
      </c>
      <c r="K23" s="190">
        <f>IF($C$5*'Vic Apr 2017'!AL17/'Vic Apr 2017'!AJ17&lt;'Vic Apr 2017'!J17,0,IF($C$5*'Vic Apr 2017'!AL17/'Vic Apr 2017'!AJ17&lt;='Vic Apr 2017'!K17,($C$5*'Vic Apr 2017'!AL17/'Vic Apr 2017'!AJ17-'Vic Apr 2017'!J17)*('Vic Apr 2017'!V17/100)*'Vic Apr 2017'!AJ17,('Vic Apr 2017'!K17-'Vic Apr 2017'!J17)*('Vic Apr 2017'!V17/100)*'Vic Apr 2017'!AJ17))</f>
        <v>300</v>
      </c>
      <c r="L23" s="190">
        <f>IF($C$5*'Vic Apr 2017'!AL17/'Vic Apr 2017'!AJ17&lt;'Vic Apr 2017'!K17,0,IF($C$5*'Vic Apr 2017'!AL17/'Vic Apr 2017'!AJ17&lt;='Vic Apr 2017'!L17,($C$5*'Vic Apr 2017'!AL17/'Vic Apr 2017'!AJ17-'Vic Apr 2017'!K17)*('Vic Apr 2017'!W17/100)*'Vic Apr 2017'!AJ17,('Vic Apr 2017'!L17-'Vic Apr 2017'!K17)*('Vic Apr 2017'!W17/100)*'Vic Apr 2017'!AJ17))</f>
        <v>223.92000000000002</v>
      </c>
      <c r="M23" s="190">
        <f>IF($C$5*'Vic Apr 2017'!AL17/'Vic Apr 2017'!AJ17&lt;'Vic Apr 2017'!L17,0,IF($C$5*'Vic Apr 2017'!AL17/'Vic Apr 2017'!AJ17&lt;='Vic Apr 2017'!M17,($C$5*'Vic Apr 2017'!AL17/'Vic Apr 2017'!AJ17-'Vic Apr 2017'!L17)*('Vic Apr 2017'!X17/100)*'Vic Apr 2017'!AJ17,('Vic Apr 2017'!M17-'Vic Apr 2017'!L17)*('Vic Apr 2017'!X17/100)*'Vic Apr 2017'!AJ17))</f>
        <v>0</v>
      </c>
      <c r="N23" s="190">
        <f>IF(($C$5*'Vic Apr 2017'!AL17/'Vic Apr 2017'!AJ17&gt;'Vic Apr 2017'!M17),($C$5*'Vic Apr 2017'!AL17/'Vic Apr 2017'!AJ17-'Vic Apr 2017'!M17)*'Vic Apr 2017'!Y17/100*'Vic Apr 2017'!AJ17,0)</f>
        <v>0</v>
      </c>
      <c r="O23" s="193">
        <f t="shared" si="0"/>
        <v>1607.645</v>
      </c>
      <c r="P23" s="194">
        <f>'Vic Apr 2017'!AM17</f>
        <v>0</v>
      </c>
      <c r="Q23" s="194">
        <f>'Vic Apr 2017'!AN17</f>
        <v>0</v>
      </c>
      <c r="R23" s="194">
        <f>'Vic Apr 2017'!AO17</f>
        <v>10</v>
      </c>
      <c r="S23" s="194">
        <f>'Vic Apr 2017'!AP17</f>
        <v>0</v>
      </c>
      <c r="T23" s="193">
        <f>O23</f>
        <v>1607.645</v>
      </c>
      <c r="U23" s="193">
        <f>T23-(T23*R23/100)</f>
        <v>1446.8805</v>
      </c>
      <c r="V23" s="193">
        <f t="shared" si="1"/>
        <v>1768.4095000000002</v>
      </c>
      <c r="W23" s="193">
        <f t="shared" si="1"/>
        <v>1591.5685500000002</v>
      </c>
      <c r="X23" s="195">
        <f>'Vic Apr 2017'!AW17</f>
        <v>0</v>
      </c>
      <c r="Y23" s="196" t="str">
        <f>'Vic Apr 2017'!AX17</f>
        <v>n</v>
      </c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11"/>
      <c r="BY23" s="111"/>
      <c r="BZ23" s="111"/>
      <c r="CA23" s="111"/>
      <c r="CB23" s="111"/>
      <c r="CC23" s="111"/>
      <c r="CD23" s="111"/>
      <c r="CE23" s="111"/>
      <c r="CF23" s="111"/>
      <c r="CG23" s="111"/>
      <c r="CH23" s="111"/>
      <c r="CI23" s="111"/>
      <c r="CJ23" s="111"/>
      <c r="CK23" s="111"/>
      <c r="CL23" s="111"/>
      <c r="CM23" s="111"/>
      <c r="CN23" s="111"/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11"/>
      <c r="DB23" s="111"/>
      <c r="DC23" s="111"/>
      <c r="DD23" s="111"/>
      <c r="DE23" s="111"/>
      <c r="DF23" s="111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11"/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11"/>
      <c r="ED23" s="111"/>
      <c r="EE23" s="111"/>
      <c r="EF23" s="111"/>
      <c r="EG23" s="111"/>
      <c r="EH23" s="111"/>
      <c r="EI23" s="111"/>
      <c r="EJ23" s="111"/>
    </row>
    <row r="24" spans="1:140" s="112" customFormat="1" ht="17" customHeight="1">
      <c r="A24" s="546"/>
      <c r="B24" s="116" t="str">
        <f>'Vic Apr 2017'!F18</f>
        <v>Covau</v>
      </c>
      <c r="C24" s="116" t="str">
        <f>'Vic Apr 2017'!G18</f>
        <v>Market offer</v>
      </c>
      <c r="D24" s="190">
        <f>365*'Vic Apr 2017'!H18/100</f>
        <v>313.17</v>
      </c>
      <c r="E24" s="191">
        <f>IF($C$5*'Vic Apr 2017'!AK18/'Vic Apr 2017'!AI18&gt;='Vic Apr 2017'!J18,('Vic Apr 2017'!J18*'Vic Apr 2017'!O18/100)*'Vic Apr 2017'!AI18,($C$5*'Vic Apr 2017'!AK18/'Vic Apr 2017'!AI18*'Vic Apr 2017'!O18/100)*'Vic Apr 2017'!AI18)</f>
        <v>361.79999999999995</v>
      </c>
      <c r="F24" s="192">
        <f>IF($C$5*'Vic Apr 2017'!AK18/'Vic Apr 2017'!AI18&lt;'Vic Apr 2017'!J18,0,IF($C$5*'Vic Apr 2017'!AK18/'Vic Apr 2017'!AI18&lt;='Vic Apr 2017'!K18,($C$5*'Vic Apr 2017'!AK18/'Vic Apr 2017'!AI18-'Vic Apr 2017'!J18)*('Vic Apr 2017'!P18/100)*'Vic Apr 2017'!AI18,('Vic Apr 2017'!K18-'Vic Apr 2017'!J18)*('Vic Apr 2017'!P18/100)*'Vic Apr 2017'!AI18))</f>
        <v>351</v>
      </c>
      <c r="G24" s="190">
        <f>IF($C$5*'Vic Apr 2017'!AK18/'Vic Apr 2017'!AI18&lt;'Vic Apr 2017'!K18,0,IF($C$5*'Vic Apr 2017'!AK18/'Vic Apr 2017'!AI18&lt;='Vic Apr 2017'!L18,($C$5*'Vic Apr 2017'!AK18/'Vic Apr 2017'!AI18-'Vic Apr 2017'!K18)*('Vic Apr 2017'!Q18/100)*'Vic Apr 2017'!AI18,('Vic Apr 2017'!L18-'Vic Apr 2017'!K18)*('Vic Apr 2017'!Q18/100)*'Vic Apr 2017'!AI18))</f>
        <v>271.60000000000008</v>
      </c>
      <c r="H24" s="191">
        <f>IF($C$5*'Vic Apr 2017'!AK18/'Vic Apr 2017'!AI18&lt;'Vic Apr 2017'!L18,0,IF($C$5*'Vic Apr 2017'!AK18/'Vic Apr 2017'!AI18&lt;='Vic Apr 2017'!M18,($C$5*'Vic Apr 2017'!AK18/'Vic Apr 2017'!AI18-'Vic Apr 2017'!L18)*('Vic Apr 2017'!R18/100)*'Vic Apr 2017'!AI18,('Vic Apr 2017'!M18-'Vic Apr 2017'!L18)*('Vic Apr 2017'!R18/100)*'Vic Apr 2017'!AI18))</f>
        <v>0</v>
      </c>
      <c r="I24" s="190">
        <f>IF(($C$5*'Vic Apr 2017'!AK18/'Vic Apr 2017'!AI18&gt;'Vic Apr 2017'!M18),($C$5*'Vic Apr 2017'!AK18/'Vic Apr 2017'!AI18-'Vic Apr 2017'!M18)*'Vic Apr 2017'!S18/100*'Vic Apr 2017'!AI18,0)</f>
        <v>0</v>
      </c>
      <c r="J24" s="190">
        <f>IF($C$5*'Vic Apr 2017'!AL18/'Vic Apr 2017'!AJ18&gt;='Vic Apr 2017'!J18,('Vic Apr 2017'!J18*'Vic Apr 2017'!U18/100)*'Vic Apr 2017'!AJ18,($C$5*'Vic Apr 2017'!AL18/'Vic Apr 2017'!AJ18*'Vic Apr 2017'!U18/100)*'Vic Apr 2017'!AJ18)</f>
        <v>316.79999999999995</v>
      </c>
      <c r="K24" s="190">
        <f>IF($C$5*'Vic Apr 2017'!AL18/'Vic Apr 2017'!AJ18&lt;'Vic Apr 2017'!J18,0,IF($C$5*'Vic Apr 2017'!AL18/'Vic Apr 2017'!AJ18&lt;='Vic Apr 2017'!K18,($C$5*'Vic Apr 2017'!AL18/'Vic Apr 2017'!AJ18-'Vic Apr 2017'!J18)*('Vic Apr 2017'!V18/100)*'Vic Apr 2017'!AJ18,('Vic Apr 2017'!K18-'Vic Apr 2017'!J18)*('Vic Apr 2017'!V18/100)*'Vic Apr 2017'!AJ18))</f>
        <v>307.8</v>
      </c>
      <c r="L24" s="190">
        <f>IF($C$5*'Vic Apr 2017'!AL18/'Vic Apr 2017'!AJ18&lt;'Vic Apr 2017'!K18,0,IF($C$5*'Vic Apr 2017'!AL18/'Vic Apr 2017'!AJ18&lt;='Vic Apr 2017'!L18,($C$5*'Vic Apr 2017'!AL18/'Vic Apr 2017'!AJ18-'Vic Apr 2017'!K18)*('Vic Apr 2017'!W18/100)*'Vic Apr 2017'!AJ18,('Vic Apr 2017'!L18-'Vic Apr 2017'!K18)*('Vic Apr 2017'!W18/100)*'Vic Apr 2017'!AJ18))</f>
        <v>233.80000000000007</v>
      </c>
      <c r="M24" s="190">
        <f>IF($C$5*'Vic Apr 2017'!AL18/'Vic Apr 2017'!AJ18&lt;'Vic Apr 2017'!L18,0,IF($C$5*'Vic Apr 2017'!AL18/'Vic Apr 2017'!AJ18&lt;='Vic Apr 2017'!M18,($C$5*'Vic Apr 2017'!AL18/'Vic Apr 2017'!AJ18-'Vic Apr 2017'!L18)*('Vic Apr 2017'!X18/100)*'Vic Apr 2017'!AJ18,('Vic Apr 2017'!M18-'Vic Apr 2017'!L18)*('Vic Apr 2017'!X18/100)*'Vic Apr 2017'!AJ18))</f>
        <v>0</v>
      </c>
      <c r="N24" s="190">
        <f>IF(($C$5*'Vic Apr 2017'!AL18/'Vic Apr 2017'!AJ18&gt;'Vic Apr 2017'!M18),($C$5*'Vic Apr 2017'!AL18/'Vic Apr 2017'!AJ18-'Vic Apr 2017'!M18)*'Vic Apr 2017'!Y18/100*'Vic Apr 2017'!AJ18,0)</f>
        <v>0</v>
      </c>
      <c r="O24" s="193">
        <f t="shared" si="0"/>
        <v>2155.9700000000003</v>
      </c>
      <c r="P24" s="194">
        <f>'Vic Apr 2017'!AM18</f>
        <v>0</v>
      </c>
      <c r="Q24" s="194">
        <f>'Vic Apr 2017'!AN18</f>
        <v>0</v>
      </c>
      <c r="R24" s="194">
        <f>'Vic Apr 2017'!AO18</f>
        <v>0</v>
      </c>
      <c r="S24" s="194">
        <f>'Vic Apr 2017'!AP18</f>
        <v>20</v>
      </c>
      <c r="T24" s="193">
        <f>O24</f>
        <v>2155.9700000000003</v>
      </c>
      <c r="U24" s="193">
        <f>(T24-(T24-D24)*S24/100)</f>
        <v>1787.4100000000003</v>
      </c>
      <c r="V24" s="193">
        <f t="shared" si="1"/>
        <v>2371.5670000000005</v>
      </c>
      <c r="W24" s="193">
        <f t="shared" si="1"/>
        <v>1966.1510000000005</v>
      </c>
      <c r="X24" s="195">
        <f>'Vic Apr 2017'!AW18</f>
        <v>12</v>
      </c>
      <c r="Y24" s="196" t="str">
        <f>'Vic Apr 2017'!AX18</f>
        <v>y</v>
      </c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11"/>
      <c r="BY24" s="111"/>
      <c r="BZ24" s="111"/>
      <c r="CA24" s="111"/>
      <c r="CB24" s="111"/>
      <c r="CC24" s="111"/>
      <c r="CD24" s="111"/>
      <c r="CE24" s="111"/>
      <c r="CF24" s="111"/>
      <c r="CG24" s="111"/>
      <c r="CH24" s="111"/>
      <c r="CI24" s="111"/>
      <c r="CJ24" s="111"/>
      <c r="CK24" s="111"/>
      <c r="CL24" s="111"/>
      <c r="CM24" s="111"/>
      <c r="CN24" s="111"/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11"/>
      <c r="DB24" s="111"/>
      <c r="DC24" s="111"/>
      <c r="DD24" s="111"/>
      <c r="DE24" s="111"/>
      <c r="DF24" s="111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11"/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11"/>
      <c r="ED24" s="111"/>
      <c r="EE24" s="111"/>
      <c r="EF24" s="111"/>
      <c r="EG24" s="111"/>
      <c r="EH24" s="111"/>
      <c r="EI24" s="111"/>
      <c r="EJ24" s="111"/>
    </row>
    <row r="25" spans="1:140" s="58" customFormat="1" ht="17" customHeight="1">
      <c r="A25" s="546"/>
      <c r="B25" s="116" t="str">
        <f>'Vic Apr 2017'!F19</f>
        <v>EnergyAustralia</v>
      </c>
      <c r="C25" s="116" t="str">
        <f>'Vic Apr 2017'!G19</f>
        <v>Everyday Saver Business</v>
      </c>
      <c r="D25" s="190">
        <f>365*'Vic Apr 2017'!H19/100</f>
        <v>374.85500000000002</v>
      </c>
      <c r="E25" s="191">
        <f>IF($C$5*'Vic Apr 2017'!AK19/'Vic Apr 2017'!AI19&gt;='Vic Apr 2017'!J19,('Vic Apr 2017'!J19*'Vic Apr 2017'!O19/100)*'Vic Apr 2017'!AI19,($C$5*'Vic Apr 2017'!AK19/'Vic Apr 2017'!AI19*'Vic Apr 2017'!O19/100)*'Vic Apr 2017'!AI19)</f>
        <v>194.4</v>
      </c>
      <c r="F25" s="192">
        <f>IF($C$5*'Vic Apr 2017'!AK19/'Vic Apr 2017'!AI19&lt;'Vic Apr 2017'!J19,0,IF($C$5*'Vic Apr 2017'!AK19/'Vic Apr 2017'!AI19&lt;='Vic Apr 2017'!K19,($C$5*'Vic Apr 2017'!AK19/'Vic Apr 2017'!AI19-'Vic Apr 2017'!J19)*('Vic Apr 2017'!P19/100)*'Vic Apr 2017'!AI19,('Vic Apr 2017'!K19-'Vic Apr 2017'!J19)*('Vic Apr 2017'!P19/100)*'Vic Apr 2017'!AI19))</f>
        <v>186</v>
      </c>
      <c r="G25" s="190">
        <f>IF($C$5*'Vic Apr 2017'!AK19/'Vic Apr 2017'!AI19&lt;'Vic Apr 2017'!K19,0,IF($C$5*'Vic Apr 2017'!AK19/'Vic Apr 2017'!AI19&lt;='Vic Apr 2017'!L19,($C$5*'Vic Apr 2017'!AK19/'Vic Apr 2017'!AI19-'Vic Apr 2017'!K19)*('Vic Apr 2017'!Q19/100)*'Vic Apr 2017'!AI19,('Vic Apr 2017'!L19-'Vic Apr 2017'!K19)*('Vic Apr 2017'!Q19/100)*'Vic Apr 2017'!AI19))</f>
        <v>144.61500000000001</v>
      </c>
      <c r="H25" s="191">
        <f>IF($C$5*'Vic Apr 2017'!AK19/'Vic Apr 2017'!AI19&lt;'Vic Apr 2017'!L19,0,IF($C$5*'Vic Apr 2017'!AK19/'Vic Apr 2017'!AI19&lt;='Vic Apr 2017'!M19,($C$5*'Vic Apr 2017'!AK19/'Vic Apr 2017'!AI19-'Vic Apr 2017'!L19)*('Vic Apr 2017'!R19/100)*'Vic Apr 2017'!AI19,('Vic Apr 2017'!M19-'Vic Apr 2017'!L19)*('Vic Apr 2017'!R19/100)*'Vic Apr 2017'!AI19))</f>
        <v>0</v>
      </c>
      <c r="I25" s="190">
        <f>IF(($C$5*'Vic Apr 2017'!AK19/'Vic Apr 2017'!AI19&gt;'Vic Apr 2017'!M19),($C$5*'Vic Apr 2017'!AK19/'Vic Apr 2017'!AI19-'Vic Apr 2017'!M19)*'Vic Apr 2017'!S19/100*'Vic Apr 2017'!AI19,0)</f>
        <v>0</v>
      </c>
      <c r="J25" s="190">
        <f>IF($C$5*'Vic Apr 2017'!AL19/'Vic Apr 2017'!AJ19&gt;='Vic Apr 2017'!J19,('Vic Apr 2017'!J19*'Vic Apr 2017'!U19/100)*'Vic Apr 2017'!AJ19,($C$5*'Vic Apr 2017'!AL19/'Vic Apr 2017'!AJ19*'Vic Apr 2017'!U19/100)*'Vic Apr 2017'!AJ19)</f>
        <v>386.4</v>
      </c>
      <c r="K25" s="190">
        <f>IF($C$5*'Vic Apr 2017'!AL19/'Vic Apr 2017'!AJ19&lt;'Vic Apr 2017'!J19,0,IF($C$5*'Vic Apr 2017'!AL19/'Vic Apr 2017'!AJ19&lt;='Vic Apr 2017'!K19,($C$5*'Vic Apr 2017'!AL19/'Vic Apr 2017'!AJ19-'Vic Apr 2017'!J19)*('Vic Apr 2017'!V19/100)*'Vic Apr 2017'!AJ19,('Vic Apr 2017'!K19-'Vic Apr 2017'!J19)*('Vic Apr 2017'!V19/100)*'Vic Apr 2017'!AJ19))</f>
        <v>360</v>
      </c>
      <c r="L25" s="190">
        <f>IF($C$5*'Vic Apr 2017'!AL19/'Vic Apr 2017'!AJ19&lt;'Vic Apr 2017'!K19,0,IF($C$5*'Vic Apr 2017'!AL19/'Vic Apr 2017'!AJ19&lt;='Vic Apr 2017'!L19,($C$5*'Vic Apr 2017'!AL19/'Vic Apr 2017'!AJ19-'Vic Apr 2017'!K19)*('Vic Apr 2017'!W19/100)*'Vic Apr 2017'!AJ19,('Vic Apr 2017'!L19-'Vic Apr 2017'!K19)*('Vic Apr 2017'!W19/100)*'Vic Apr 2017'!AJ19))</f>
        <v>268.70400000000001</v>
      </c>
      <c r="M25" s="190">
        <f>IF($C$5*'Vic Apr 2017'!AL19/'Vic Apr 2017'!AJ19&lt;'Vic Apr 2017'!L19,0,IF($C$5*'Vic Apr 2017'!AL19/'Vic Apr 2017'!AJ19&lt;='Vic Apr 2017'!M19,($C$5*'Vic Apr 2017'!AL19/'Vic Apr 2017'!AJ19-'Vic Apr 2017'!L19)*('Vic Apr 2017'!X19/100)*'Vic Apr 2017'!AJ19,('Vic Apr 2017'!M19-'Vic Apr 2017'!L19)*('Vic Apr 2017'!X19/100)*'Vic Apr 2017'!AJ19))</f>
        <v>0</v>
      </c>
      <c r="N25" s="190">
        <f>IF(($C$5*'Vic Apr 2017'!AL19/'Vic Apr 2017'!AJ19&gt;'Vic Apr 2017'!M19),($C$5*'Vic Apr 2017'!AL19/'Vic Apr 2017'!AJ19-'Vic Apr 2017'!M19)*'Vic Apr 2017'!Y19/100*'Vic Apr 2017'!AJ19,0)</f>
        <v>0</v>
      </c>
      <c r="O25" s="193">
        <f t="shared" si="0"/>
        <v>1914.9739999999999</v>
      </c>
      <c r="P25" s="194">
        <f>'Vic Apr 2017'!AM19</f>
        <v>0</v>
      </c>
      <c r="Q25" s="194">
        <f>'Vic Apr 2017'!AN19</f>
        <v>20</v>
      </c>
      <c r="R25" s="194">
        <f>'Vic Apr 2017'!AO19</f>
        <v>0</v>
      </c>
      <c r="S25" s="194">
        <f>'Vic Apr 2017'!AP19</f>
        <v>0</v>
      </c>
      <c r="T25" s="193">
        <f>(O25-(O25-D25)*Q25/100)</f>
        <v>1606.9502</v>
      </c>
      <c r="U25" s="193">
        <f>T25</f>
        <v>1606.9502</v>
      </c>
      <c r="V25" s="193">
        <f t="shared" si="1"/>
        <v>1767.6452200000001</v>
      </c>
      <c r="W25" s="193">
        <f t="shared" si="1"/>
        <v>1767.6452200000001</v>
      </c>
      <c r="X25" s="195">
        <f>'Vic Apr 2017'!AW19</f>
        <v>24</v>
      </c>
      <c r="Y25" s="196" t="str">
        <f>'Vic Apr 2017'!AX19</f>
        <v>y</v>
      </c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11"/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11"/>
      <c r="ED25" s="111"/>
      <c r="EE25" s="111"/>
      <c r="EF25" s="111"/>
      <c r="EG25" s="111"/>
      <c r="EH25" s="111"/>
      <c r="EI25" s="111"/>
      <c r="EJ25" s="111"/>
    </row>
    <row r="26" spans="1:140" s="112" customFormat="1" ht="17" customHeight="1">
      <c r="A26" s="546"/>
      <c r="B26" s="116" t="str">
        <f>'Vic Apr 2017'!F20</f>
        <v>Lumo Energy</v>
      </c>
      <c r="C26" s="116" t="str">
        <f>'Vic Apr 2017'!G20</f>
        <v>Business Premium</v>
      </c>
      <c r="D26" s="190">
        <f>365*'Vic Apr 2017'!H20/100</f>
        <v>222.86900000000003</v>
      </c>
      <c r="E26" s="191">
        <f>IF($C$5*'Vic Apr 2017'!AK20/'Vic Apr 2017'!AI20&gt;='Vic Apr 2017'!J20,('Vic Apr 2017'!J20*'Vic Apr 2017'!O20/100)*'Vic Apr 2017'!AI20,($C$5*'Vic Apr 2017'!AK20/'Vic Apr 2017'!AI20*'Vic Apr 2017'!O20/100)*'Vic Apr 2017'!AI20)</f>
        <v>149.0335</v>
      </c>
      <c r="F26" s="192">
        <f>IF($C$5*'Vic Apr 2017'!AK20/'Vic Apr 2017'!AI20&lt;'Vic Apr 2017'!J20,0,IF($C$5*'Vic Apr 2017'!AK20/'Vic Apr 2017'!AI20&lt;='Vic Apr 2017'!K20,($C$5*'Vic Apr 2017'!AK20/'Vic Apr 2017'!AI20-'Vic Apr 2017'!J20)*('Vic Apr 2017'!P20/100)*'Vic Apr 2017'!AI20,('Vic Apr 2017'!K20-'Vic Apr 2017'!J20)*('Vic Apr 2017'!P20/100)*'Vic Apr 2017'!AI20))</f>
        <v>148.54686000000001</v>
      </c>
      <c r="G26" s="190">
        <f>IF($C$5*'Vic Apr 2017'!AK20/'Vic Apr 2017'!AI20&lt;'Vic Apr 2017'!K20,0,IF($C$5*'Vic Apr 2017'!AK20/'Vic Apr 2017'!AI20&lt;='Vic Apr 2017'!L20,($C$5*'Vic Apr 2017'!AK20/'Vic Apr 2017'!AI20-'Vic Apr 2017'!K20)*('Vic Apr 2017'!Q20/100)*'Vic Apr 2017'!AI20,('Vic Apr 2017'!L20-'Vic Apr 2017'!K20)*('Vic Apr 2017'!Q20/100)*'Vic Apr 2017'!AI20))</f>
        <v>108.24594</v>
      </c>
      <c r="H26" s="191">
        <f>IF($C$5*'Vic Apr 2017'!AK20/'Vic Apr 2017'!AI20&lt;'Vic Apr 2017'!L20,0,IF($C$5*'Vic Apr 2017'!AK20/'Vic Apr 2017'!AI20&lt;='Vic Apr 2017'!M20,($C$5*'Vic Apr 2017'!AK20/'Vic Apr 2017'!AI20-'Vic Apr 2017'!L20)*('Vic Apr 2017'!R20/100)*'Vic Apr 2017'!AI20,('Vic Apr 2017'!M20-'Vic Apr 2017'!L20)*('Vic Apr 2017'!R20/100)*'Vic Apr 2017'!AI20))</f>
        <v>0</v>
      </c>
      <c r="I26" s="190">
        <f>IF(($C$5*'Vic Apr 2017'!AK20/'Vic Apr 2017'!AI20&gt;'Vic Apr 2017'!M20),($C$5*'Vic Apr 2017'!AK20/'Vic Apr 2017'!AI20-'Vic Apr 2017'!M20)*'Vic Apr 2017'!S20/100*'Vic Apr 2017'!AI20,0)</f>
        <v>0</v>
      </c>
      <c r="J26" s="190">
        <f>IF($C$5*'Vic Apr 2017'!AL20/'Vic Apr 2017'!AJ20&gt;='Vic Apr 2017'!J20,('Vic Apr 2017'!J20*'Vic Apr 2017'!U20/100)*'Vic Apr 2017'!AJ20,($C$5*'Vic Apr 2017'!AL20/'Vic Apr 2017'!AJ20*'Vic Apr 2017'!U20/100)*'Vic Apr 2017'!AJ20)</f>
        <v>296.36376000000001</v>
      </c>
      <c r="K26" s="190">
        <f>IF($C$5*'Vic Apr 2017'!AL20/'Vic Apr 2017'!AJ20&lt;'Vic Apr 2017'!J20,0,IF($C$5*'Vic Apr 2017'!AL20/'Vic Apr 2017'!AJ20&lt;='Vic Apr 2017'!K20,($C$5*'Vic Apr 2017'!AL20/'Vic Apr 2017'!AJ20-'Vic Apr 2017'!J20)*('Vic Apr 2017'!V20/100)*'Vic Apr 2017'!AJ20,('Vic Apr 2017'!K20-'Vic Apr 2017'!J20)*('Vic Apr 2017'!V20/100)*'Vic Apr 2017'!AJ20))</f>
        <v>282.25119999999998</v>
      </c>
      <c r="L26" s="190">
        <f>IF($C$5*'Vic Apr 2017'!AL20/'Vic Apr 2017'!AJ20&lt;'Vic Apr 2017'!K20,0,IF($C$5*'Vic Apr 2017'!AL20/'Vic Apr 2017'!AJ20&lt;='Vic Apr 2017'!L20,($C$5*'Vic Apr 2017'!AL20/'Vic Apr 2017'!AJ20-'Vic Apr 2017'!K20)*('Vic Apr 2017'!W20/100)*'Vic Apr 2017'!AJ20,('Vic Apr 2017'!L20-'Vic Apr 2017'!K20)*('Vic Apr 2017'!W20/100)*'Vic Apr 2017'!AJ20))</f>
        <v>206.41412000000003</v>
      </c>
      <c r="M26" s="190">
        <f>IF($C$5*'Vic Apr 2017'!AL20/'Vic Apr 2017'!AJ20&lt;'Vic Apr 2017'!L20,0,IF($C$5*'Vic Apr 2017'!AL20/'Vic Apr 2017'!AJ20&lt;='Vic Apr 2017'!M20,($C$5*'Vic Apr 2017'!AL20/'Vic Apr 2017'!AJ20-'Vic Apr 2017'!L20)*('Vic Apr 2017'!X20/100)*'Vic Apr 2017'!AJ20,('Vic Apr 2017'!M20-'Vic Apr 2017'!L20)*('Vic Apr 2017'!X20/100)*'Vic Apr 2017'!AJ20))</f>
        <v>0</v>
      </c>
      <c r="N26" s="190">
        <f>IF(($C$5*'Vic Apr 2017'!AL20/'Vic Apr 2017'!AJ20&gt;'Vic Apr 2017'!M20),($C$5*'Vic Apr 2017'!AL20/'Vic Apr 2017'!AJ20-'Vic Apr 2017'!M20)*'Vic Apr 2017'!Y20/100*'Vic Apr 2017'!AJ20,0)</f>
        <v>0</v>
      </c>
      <c r="O26" s="193">
        <f t="shared" si="0"/>
        <v>1413.7243800000001</v>
      </c>
      <c r="P26" s="194">
        <f>'Vic Apr 2017'!AM20</f>
        <v>0</v>
      </c>
      <c r="Q26" s="194">
        <f>'Vic Apr 2017'!AN20</f>
        <v>0</v>
      </c>
      <c r="R26" s="194">
        <f>'Vic Apr 2017'!AO20</f>
        <v>0</v>
      </c>
      <c r="S26" s="194">
        <f>'Vic Apr 2017'!AP20</f>
        <v>0</v>
      </c>
      <c r="T26" s="193">
        <f>O26</f>
        <v>1413.7243800000001</v>
      </c>
      <c r="U26" s="193">
        <f>T26</f>
        <v>1413.7243800000001</v>
      </c>
      <c r="V26" s="193">
        <f t="shared" si="1"/>
        <v>1555.0968180000002</v>
      </c>
      <c r="W26" s="193">
        <f t="shared" si="1"/>
        <v>1555.0968180000002</v>
      </c>
      <c r="X26" s="195">
        <f>'Vic Apr 2017'!AW20</f>
        <v>36</v>
      </c>
      <c r="Y26" s="196" t="str">
        <f>'Vic Apr 2017'!AX20</f>
        <v>n</v>
      </c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11"/>
      <c r="BY26" s="111"/>
      <c r="BZ26" s="111"/>
      <c r="CA26" s="111"/>
      <c r="CB26" s="111"/>
      <c r="CC26" s="111"/>
      <c r="CD26" s="111"/>
      <c r="CE26" s="111"/>
      <c r="CF26" s="111"/>
      <c r="CG26" s="111"/>
      <c r="CH26" s="111"/>
      <c r="CI26" s="111"/>
      <c r="CJ26" s="111"/>
      <c r="CK26" s="111"/>
      <c r="CL26" s="111"/>
      <c r="CM26" s="111"/>
      <c r="CN26" s="111"/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11"/>
      <c r="DB26" s="111"/>
      <c r="DC26" s="111"/>
      <c r="DD26" s="111"/>
      <c r="DE26" s="111"/>
      <c r="DF26" s="111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11"/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11"/>
      <c r="ED26" s="111"/>
      <c r="EE26" s="111"/>
      <c r="EF26" s="111"/>
      <c r="EG26" s="111"/>
      <c r="EH26" s="111"/>
      <c r="EI26" s="111"/>
      <c r="EJ26" s="111"/>
    </row>
    <row r="27" spans="1:140" s="58" customFormat="1" ht="17" customHeight="1">
      <c r="A27" s="546"/>
      <c r="B27" s="116" t="str">
        <f>'Vic Apr 2017'!F21</f>
        <v>Momentum Energy</v>
      </c>
      <c r="C27" s="116" t="str">
        <f>'Vic Apr 2017'!G21</f>
        <v>Market offer</v>
      </c>
      <c r="D27" s="190">
        <f>365*'Vic Apr 2017'!H21/100</f>
        <v>335.98250000000002</v>
      </c>
      <c r="E27" s="191">
        <f>IF($C$5*'Vic Apr 2017'!AK21/'Vic Apr 2017'!AI21&gt;='Vic Apr 2017'!J21,('Vic Apr 2017'!J21*'Vic Apr 2017'!O21/100)*'Vic Apr 2017'!AI21,($C$5*'Vic Apr 2017'!AK21/'Vic Apr 2017'!AI21*'Vic Apr 2017'!O21/100)*'Vic Apr 2017'!AI21)</f>
        <v>154.32</v>
      </c>
      <c r="F27" s="192">
        <f>IF($C$5*'Vic Apr 2017'!AK21/'Vic Apr 2017'!AI21&lt;'Vic Apr 2017'!J21,0,IF($C$5*'Vic Apr 2017'!AK21/'Vic Apr 2017'!AI21&lt;='Vic Apr 2017'!K21,($C$5*'Vic Apr 2017'!AK21/'Vic Apr 2017'!AI21-'Vic Apr 2017'!J21)*('Vic Apr 2017'!P21/100)*'Vic Apr 2017'!AI21,('Vic Apr 2017'!K21-'Vic Apr 2017'!J21)*('Vic Apr 2017'!P21/100)*'Vic Apr 2017'!AI21))</f>
        <v>153.35999999999999</v>
      </c>
      <c r="G27" s="190">
        <f>IF($C$5*'Vic Apr 2017'!AK21/'Vic Apr 2017'!AI21&lt;'Vic Apr 2017'!K21,0,IF($C$5*'Vic Apr 2017'!AK21/'Vic Apr 2017'!AI21&lt;='Vic Apr 2017'!L21,($C$5*'Vic Apr 2017'!AK21/'Vic Apr 2017'!AI21-'Vic Apr 2017'!K21)*('Vic Apr 2017'!Q21/100)*'Vic Apr 2017'!AI21,('Vic Apr 2017'!L21-'Vic Apr 2017'!K21)*('Vic Apr 2017'!Q21/100)*'Vic Apr 2017'!AI21))</f>
        <v>117.74459999999999</v>
      </c>
      <c r="H27" s="191">
        <f>IF($C$5*'Vic Apr 2017'!AK21/'Vic Apr 2017'!AI21&lt;'Vic Apr 2017'!L21,0,IF($C$5*'Vic Apr 2017'!AK21/'Vic Apr 2017'!AI21&lt;='Vic Apr 2017'!M21,($C$5*'Vic Apr 2017'!AK21/'Vic Apr 2017'!AI21-'Vic Apr 2017'!L21)*('Vic Apr 2017'!R21/100)*'Vic Apr 2017'!AI21,('Vic Apr 2017'!M21-'Vic Apr 2017'!L21)*('Vic Apr 2017'!R21/100)*'Vic Apr 2017'!AI21))</f>
        <v>0</v>
      </c>
      <c r="I27" s="190">
        <f>IF(($C$5*'Vic Apr 2017'!AK21/'Vic Apr 2017'!AI21&gt;'Vic Apr 2017'!M21),($C$5*'Vic Apr 2017'!AK21/'Vic Apr 2017'!AI21-'Vic Apr 2017'!M21)*'Vic Apr 2017'!S21/100*'Vic Apr 2017'!AI21,0)</f>
        <v>0</v>
      </c>
      <c r="J27" s="190">
        <f>IF($C$5*'Vic Apr 2017'!AL21/'Vic Apr 2017'!AJ21&gt;='Vic Apr 2017'!J21,('Vic Apr 2017'!J21*'Vic Apr 2017'!U21/100)*'Vic Apr 2017'!AJ21,($C$5*'Vic Apr 2017'!AL21/'Vic Apr 2017'!AJ21*'Vic Apr 2017'!U21/100)*'Vic Apr 2017'!AJ21)</f>
        <v>289.68</v>
      </c>
      <c r="K27" s="190">
        <f>IF($C$5*'Vic Apr 2017'!AL21/'Vic Apr 2017'!AJ21&lt;'Vic Apr 2017'!J21,0,IF($C$5*'Vic Apr 2017'!AL21/'Vic Apr 2017'!AJ21&lt;='Vic Apr 2017'!K21,($C$5*'Vic Apr 2017'!AL21/'Vic Apr 2017'!AJ21-'Vic Apr 2017'!J21)*('Vic Apr 2017'!V21/100)*'Vic Apr 2017'!AJ21,('Vic Apr 2017'!K21-'Vic Apr 2017'!J21)*('Vic Apr 2017'!V21/100)*'Vic Apr 2017'!AJ21))</f>
        <v>278.87999999999994</v>
      </c>
      <c r="L27" s="190">
        <f>IF($C$5*'Vic Apr 2017'!AL21/'Vic Apr 2017'!AJ21&lt;'Vic Apr 2017'!K21,0,IF($C$5*'Vic Apr 2017'!AL21/'Vic Apr 2017'!AJ21&lt;='Vic Apr 2017'!L21,($C$5*'Vic Apr 2017'!AL21/'Vic Apr 2017'!AJ21-'Vic Apr 2017'!K21)*('Vic Apr 2017'!W21/100)*'Vic Apr 2017'!AJ21,('Vic Apr 2017'!L21-'Vic Apr 2017'!K21)*('Vic Apr 2017'!W21/100)*'Vic Apr 2017'!AJ21))</f>
        <v>213.28380000000001</v>
      </c>
      <c r="M27" s="190">
        <f>IF($C$5*'Vic Apr 2017'!AL21/'Vic Apr 2017'!AJ21&lt;'Vic Apr 2017'!L21,0,IF($C$5*'Vic Apr 2017'!AL21/'Vic Apr 2017'!AJ21&lt;='Vic Apr 2017'!M21,($C$5*'Vic Apr 2017'!AL21/'Vic Apr 2017'!AJ21-'Vic Apr 2017'!L21)*('Vic Apr 2017'!X21/100)*'Vic Apr 2017'!AJ21,('Vic Apr 2017'!M21-'Vic Apr 2017'!L21)*('Vic Apr 2017'!X21/100)*'Vic Apr 2017'!AJ21))</f>
        <v>0</v>
      </c>
      <c r="N27" s="190">
        <f>IF(($C$5*'Vic Apr 2017'!AL21/'Vic Apr 2017'!AJ21&gt;'Vic Apr 2017'!M21),($C$5*'Vic Apr 2017'!AL21/'Vic Apr 2017'!AJ21-'Vic Apr 2017'!M21)*'Vic Apr 2017'!Y21/100*'Vic Apr 2017'!AJ21,0)</f>
        <v>0</v>
      </c>
      <c r="O27" s="193">
        <f t="shared" si="0"/>
        <v>1543.2508999999998</v>
      </c>
      <c r="P27" s="194">
        <f>'Vic Apr 2017'!AM21</f>
        <v>0</v>
      </c>
      <c r="Q27" s="194">
        <f>'Vic Apr 2017'!AN21</f>
        <v>0</v>
      </c>
      <c r="R27" s="194">
        <f>'Vic Apr 2017'!AO21</f>
        <v>0</v>
      </c>
      <c r="S27" s="194">
        <f>'Vic Apr 2017'!AP21</f>
        <v>0</v>
      </c>
      <c r="T27" s="193">
        <f>O27</f>
        <v>1543.2508999999998</v>
      </c>
      <c r="U27" s="193">
        <f>T27</f>
        <v>1543.2508999999998</v>
      </c>
      <c r="V27" s="193">
        <f t="shared" si="1"/>
        <v>1697.5759899999998</v>
      </c>
      <c r="W27" s="193">
        <f t="shared" si="1"/>
        <v>1697.5759899999998</v>
      </c>
      <c r="X27" s="195">
        <f>'Vic Apr 2017'!AW21</f>
        <v>0</v>
      </c>
      <c r="Y27" s="196" t="str">
        <f>'Vic Apr 2017'!AX21</f>
        <v>n</v>
      </c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11"/>
      <c r="BY27" s="111"/>
      <c r="BZ27" s="111"/>
      <c r="CA27" s="111"/>
      <c r="CB27" s="111"/>
      <c r="CC27" s="111"/>
      <c r="CD27" s="111"/>
      <c r="CE27" s="111"/>
      <c r="CF27" s="111"/>
      <c r="CG27" s="111"/>
      <c r="CH27" s="111"/>
      <c r="CI27" s="111"/>
      <c r="CJ27" s="111"/>
      <c r="CK27" s="111"/>
      <c r="CL27" s="111"/>
      <c r="CM27" s="111"/>
      <c r="CN27" s="111"/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11"/>
      <c r="DB27" s="111"/>
      <c r="DC27" s="111"/>
      <c r="DD27" s="111"/>
      <c r="DE27" s="111"/>
      <c r="DF27" s="111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11"/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11"/>
      <c r="ED27" s="111"/>
      <c r="EE27" s="111"/>
      <c r="EF27" s="111"/>
      <c r="EG27" s="111"/>
      <c r="EH27" s="111"/>
      <c r="EI27" s="111"/>
      <c r="EJ27" s="111"/>
    </row>
    <row r="28" spans="1:140" s="112" customFormat="1" ht="17" customHeight="1" thickBot="1">
      <c r="A28" s="547"/>
      <c r="B28" s="213" t="str">
        <f>'Vic Apr 2017'!F22</f>
        <v>Origin Energy</v>
      </c>
      <c r="C28" s="213" t="str">
        <f>'Vic Apr 2017'!G22</f>
        <v>Business Saver</v>
      </c>
      <c r="D28" s="115">
        <f>365*'Vic Apr 2017'!H22/100</f>
        <v>342.62550000000005</v>
      </c>
      <c r="E28" s="113">
        <f>IF($C$5*'Vic Apr 2017'!AK22/'Vic Apr 2017'!AI22&gt;='Vic Apr 2017'!J22,('Vic Apr 2017'!J22*'Vic Apr 2017'!O22/100)*'Vic Apr 2017'!AI22,($C$5*'Vic Apr 2017'!AK22/'Vic Apr 2017'!AI22*'Vic Apr 2017'!O22/100)*'Vic Apr 2017'!AI22)</f>
        <v>515.61509999999998</v>
      </c>
      <c r="F28" s="114">
        <f>IF($C$5*'Vic Apr 2017'!AK22/'Vic Apr 2017'!AI22&lt;'Vic Apr 2017'!J22,0,IF($C$5*'Vic Apr 2017'!AK22/'Vic Apr 2017'!AI22&lt;='Vic Apr 2017'!K22,($C$5*'Vic Apr 2017'!AK22/'Vic Apr 2017'!AI22-'Vic Apr 2017'!J22)*('Vic Apr 2017'!P22/100)*'Vic Apr 2017'!AI22,('Vic Apr 2017'!K22-'Vic Apr 2017'!J22)*('Vic Apr 2017'!P22/100)*'Vic Apr 2017'!AI22))</f>
        <v>0</v>
      </c>
      <c r="G28" s="115">
        <f>IF($C$5*'Vic Apr 2017'!AK22/'Vic Apr 2017'!AI22&lt;'Vic Apr 2017'!K22,0,IF($C$5*'Vic Apr 2017'!AK22/'Vic Apr 2017'!AI22&lt;='Vic Apr 2017'!L22,($C$5*'Vic Apr 2017'!AK22/'Vic Apr 2017'!AI22-'Vic Apr 2017'!K22)*('Vic Apr 2017'!Q22/100)*'Vic Apr 2017'!AI22,('Vic Apr 2017'!L22-'Vic Apr 2017'!K22)*('Vic Apr 2017'!Q22/100)*'Vic Apr 2017'!AI22))</f>
        <v>0</v>
      </c>
      <c r="H28" s="113">
        <f>IF($C$5*'Vic Apr 2017'!AK22/'Vic Apr 2017'!AI22&lt;'Vic Apr 2017'!L22,0,IF($C$5*'Vic Apr 2017'!AK22/'Vic Apr 2017'!AI22&lt;='Vic Apr 2017'!M22,($C$5*'Vic Apr 2017'!AK22/'Vic Apr 2017'!AI22-'Vic Apr 2017'!L22)*('Vic Apr 2017'!R22/100)*'Vic Apr 2017'!AI22,('Vic Apr 2017'!M22-'Vic Apr 2017'!L22)*('Vic Apr 2017'!R22/100)*'Vic Apr 2017'!AI22))</f>
        <v>0</v>
      </c>
      <c r="I28" s="115">
        <f>IF(($C$5*'Vic Apr 2017'!AK22/'Vic Apr 2017'!AI22&gt;'Vic Apr 2017'!M22),($C$5*'Vic Apr 2017'!AK22/'Vic Apr 2017'!AI22-'Vic Apr 2017'!M22)*'Vic Apr 2017'!S22/100*'Vic Apr 2017'!AI22,0)</f>
        <v>0</v>
      </c>
      <c r="J28" s="115">
        <f>IF($C$5*'Vic Apr 2017'!AL22/'Vic Apr 2017'!AJ22&gt;='Vic Apr 2017'!J22,('Vic Apr 2017'!J22*'Vic Apr 2017'!U22/100)*'Vic Apr 2017'!AJ22,($C$5*'Vic Apr 2017'!AL22/'Vic Apr 2017'!AJ22*'Vic Apr 2017'!U22/100)*'Vic Apr 2017'!AJ22)</f>
        <v>956.57100000000003</v>
      </c>
      <c r="K28" s="115">
        <f>IF($C$5*'Vic Apr 2017'!AL22/'Vic Apr 2017'!AJ22&lt;'Vic Apr 2017'!J22,0,IF($C$5*'Vic Apr 2017'!AL22/'Vic Apr 2017'!AJ22&lt;='Vic Apr 2017'!K22,($C$5*'Vic Apr 2017'!AL22/'Vic Apr 2017'!AJ22-'Vic Apr 2017'!J22)*('Vic Apr 2017'!V22/100)*'Vic Apr 2017'!AJ22,('Vic Apr 2017'!K22-'Vic Apr 2017'!J22)*('Vic Apr 2017'!V22/100)*'Vic Apr 2017'!AJ22))</f>
        <v>0</v>
      </c>
      <c r="L28" s="115">
        <f>IF($C$5*'Vic Apr 2017'!AL22/'Vic Apr 2017'!AJ22&lt;'Vic Apr 2017'!K22,0,IF($C$5*'Vic Apr 2017'!AL22/'Vic Apr 2017'!AJ22&lt;='Vic Apr 2017'!L22,($C$5*'Vic Apr 2017'!AL22/'Vic Apr 2017'!AJ22-'Vic Apr 2017'!K22)*('Vic Apr 2017'!W22/100)*'Vic Apr 2017'!AJ22,('Vic Apr 2017'!L22-'Vic Apr 2017'!K22)*('Vic Apr 2017'!W22/100)*'Vic Apr 2017'!AJ22))</f>
        <v>0</v>
      </c>
      <c r="M28" s="115">
        <f>IF($C$5*'Vic Apr 2017'!AL22/'Vic Apr 2017'!AJ22&lt;'Vic Apr 2017'!L22,0,IF($C$5*'Vic Apr 2017'!AL22/'Vic Apr 2017'!AJ22&lt;='Vic Apr 2017'!M22,($C$5*'Vic Apr 2017'!AL22/'Vic Apr 2017'!AJ22-'Vic Apr 2017'!L22)*('Vic Apr 2017'!X22/100)*'Vic Apr 2017'!AJ22,('Vic Apr 2017'!M22-'Vic Apr 2017'!L22)*('Vic Apr 2017'!X22/100)*'Vic Apr 2017'!AJ22))</f>
        <v>0</v>
      </c>
      <c r="N28" s="115">
        <f>IF(($C$5*'Vic Apr 2017'!AL22/'Vic Apr 2017'!AJ22&gt;'Vic Apr 2017'!M22),($C$5*'Vic Apr 2017'!AL22/'Vic Apr 2017'!AJ22-'Vic Apr 2017'!M22)*'Vic Apr 2017'!Y22/100*'Vic Apr 2017'!AJ22,0)</f>
        <v>0</v>
      </c>
      <c r="O28" s="214">
        <f t="shared" si="0"/>
        <v>1814.8116</v>
      </c>
      <c r="P28" s="215">
        <f>'Vic Apr 2017'!AM22</f>
        <v>0</v>
      </c>
      <c r="Q28" s="215">
        <f>'Vic Apr 2017'!AN22</f>
        <v>15</v>
      </c>
      <c r="R28" s="215">
        <f>'Vic Apr 2017'!AO22</f>
        <v>0</v>
      </c>
      <c r="S28" s="215">
        <f>'Vic Apr 2017'!AP22</f>
        <v>0</v>
      </c>
      <c r="T28" s="214">
        <f>(O28-(O28-D28)*Q28/100)</f>
        <v>1593.9836849999999</v>
      </c>
      <c r="U28" s="214">
        <f>T28</f>
        <v>1593.9836849999999</v>
      </c>
      <c r="V28" s="214">
        <f t="shared" si="1"/>
        <v>1753.3820535</v>
      </c>
      <c r="W28" s="214">
        <f t="shared" si="1"/>
        <v>1753.3820535</v>
      </c>
      <c r="X28" s="216">
        <f>'Vic Apr 2017'!AW22</f>
        <v>12</v>
      </c>
      <c r="Y28" s="217" t="str">
        <f>'Vic Apr 2017'!AX22</f>
        <v>y</v>
      </c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  <c r="CM28" s="111"/>
      <c r="CN28" s="111"/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11"/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11"/>
      <c r="ED28" s="111"/>
      <c r="EE28" s="111"/>
      <c r="EF28" s="111"/>
      <c r="EG28" s="111"/>
      <c r="EH28" s="111"/>
      <c r="EI28" s="111"/>
      <c r="EJ28" s="111"/>
    </row>
    <row r="29" spans="1:140" s="112" customFormat="1" ht="17" customHeight="1" thickTop="1">
      <c r="A29" s="545" t="str">
        <f>'Vic Apr 2017'!D23</f>
        <v>Ausnet Central 2</v>
      </c>
      <c r="B29" s="218" t="str">
        <f>'Vic Apr 2017'!F23</f>
        <v>AGL</v>
      </c>
      <c r="C29" s="218" t="str">
        <f>'Vic Apr 2017'!G23</f>
        <v>Business Savers</v>
      </c>
      <c r="D29" s="219">
        <f>365*'Vic Apr 2017'!H23/100</f>
        <v>309.30099999999999</v>
      </c>
      <c r="E29" s="220">
        <f>IF($C$5*'Vic Apr 2017'!AK23/'Vic Apr 2017'!AI23&gt;='Vic Apr 2017'!J23,('Vic Apr 2017'!J23*'Vic Apr 2017'!O23/100)*'Vic Apr 2017'!AI23,($C$5*'Vic Apr 2017'!AK23/'Vic Apr 2017'!AI23*'Vic Apr 2017'!O23/100)*'Vic Apr 2017'!AI23)</f>
        <v>540.27930000000003</v>
      </c>
      <c r="F29" s="221">
        <f>IF($C$5*'Vic Apr 2017'!AK23/'Vic Apr 2017'!AI23&lt;'Vic Apr 2017'!J23,0,IF($C$5*'Vic Apr 2017'!AK23/'Vic Apr 2017'!AI23&lt;='Vic Apr 2017'!K23,($C$5*'Vic Apr 2017'!AK23/'Vic Apr 2017'!AI23-'Vic Apr 2017'!J23)*('Vic Apr 2017'!P23/100)*'Vic Apr 2017'!AI23,('Vic Apr 2017'!K23-'Vic Apr 2017'!J23)*('Vic Apr 2017'!P23/100)*'Vic Apr 2017'!AI23))</f>
        <v>0</v>
      </c>
      <c r="G29" s="219">
        <f>IF($C$5*'Vic Apr 2017'!AK23/'Vic Apr 2017'!AI23&lt;'Vic Apr 2017'!K23,0,IF($C$5*'Vic Apr 2017'!AK23/'Vic Apr 2017'!AI23&lt;='Vic Apr 2017'!L23,($C$5*'Vic Apr 2017'!AK23/'Vic Apr 2017'!AI23-'Vic Apr 2017'!K23)*('Vic Apr 2017'!Q23/100)*'Vic Apr 2017'!AI23,('Vic Apr 2017'!L23-'Vic Apr 2017'!K23)*('Vic Apr 2017'!Q23/100)*'Vic Apr 2017'!AI23))</f>
        <v>0</v>
      </c>
      <c r="H29" s="220">
        <f>IF($C$5*'Vic Apr 2017'!AK23/'Vic Apr 2017'!AI23&lt;'Vic Apr 2017'!L23,0,IF($C$5*'Vic Apr 2017'!AK23/'Vic Apr 2017'!AI23&lt;='Vic Apr 2017'!M23,($C$5*'Vic Apr 2017'!AK23/'Vic Apr 2017'!AI23-'Vic Apr 2017'!L23)*('Vic Apr 2017'!R23/100)*'Vic Apr 2017'!AI23,('Vic Apr 2017'!M23-'Vic Apr 2017'!L23)*('Vic Apr 2017'!R23/100)*'Vic Apr 2017'!AI23))</f>
        <v>0</v>
      </c>
      <c r="I29" s="219">
        <f>IF(($C$5*'Vic Apr 2017'!AK23/'Vic Apr 2017'!AI23&gt;'Vic Apr 2017'!M23),($C$5*'Vic Apr 2017'!AK23/'Vic Apr 2017'!AI23-'Vic Apr 2017'!M23)*'Vic Apr 2017'!S23/100*'Vic Apr 2017'!AI23,0)</f>
        <v>0</v>
      </c>
      <c r="J29" s="219">
        <f>IF($C$5*'Vic Apr 2017'!AL23/'Vic Apr 2017'!AJ23&gt;='Vic Apr 2017'!J23,('Vic Apr 2017'!J23*'Vic Apr 2017'!U23/100)*'Vic Apr 2017'!AJ23,($C$5*'Vic Apr 2017'!AL23/'Vic Apr 2017'!AJ23*'Vic Apr 2017'!U23/100)*'Vic Apr 2017'!AJ23)</f>
        <v>1042.5624</v>
      </c>
      <c r="K29" s="219">
        <f>IF($C$5*'Vic Apr 2017'!AL23/'Vic Apr 2017'!AJ23&lt;'Vic Apr 2017'!J23,0,IF($C$5*'Vic Apr 2017'!AL23/'Vic Apr 2017'!AJ23&lt;='Vic Apr 2017'!K23,($C$5*'Vic Apr 2017'!AL23/'Vic Apr 2017'!AJ23-'Vic Apr 2017'!J23)*('Vic Apr 2017'!V23/100)*'Vic Apr 2017'!AJ23,('Vic Apr 2017'!K23-'Vic Apr 2017'!J23)*('Vic Apr 2017'!V23/100)*'Vic Apr 2017'!AJ23))</f>
        <v>0</v>
      </c>
      <c r="L29" s="219">
        <f>IF($C$5*'Vic Apr 2017'!AL23/'Vic Apr 2017'!AJ23&lt;'Vic Apr 2017'!K23,0,IF($C$5*'Vic Apr 2017'!AL23/'Vic Apr 2017'!AJ23&lt;='Vic Apr 2017'!L23,($C$5*'Vic Apr 2017'!AL23/'Vic Apr 2017'!AJ23-'Vic Apr 2017'!K23)*('Vic Apr 2017'!W23/100)*'Vic Apr 2017'!AJ23,('Vic Apr 2017'!L23-'Vic Apr 2017'!K23)*('Vic Apr 2017'!W23/100)*'Vic Apr 2017'!AJ23))</f>
        <v>0</v>
      </c>
      <c r="M29" s="219">
        <f>IF($C$5*'Vic Apr 2017'!AL23/'Vic Apr 2017'!AJ23&lt;'Vic Apr 2017'!L23,0,IF($C$5*'Vic Apr 2017'!AL23/'Vic Apr 2017'!AJ23&lt;='Vic Apr 2017'!M23,($C$5*'Vic Apr 2017'!AL23/'Vic Apr 2017'!AJ23-'Vic Apr 2017'!L23)*('Vic Apr 2017'!X23/100)*'Vic Apr 2017'!AJ23,('Vic Apr 2017'!M23-'Vic Apr 2017'!L23)*('Vic Apr 2017'!X23/100)*'Vic Apr 2017'!AJ23))</f>
        <v>0</v>
      </c>
      <c r="N29" s="219">
        <f>IF(($C$5*'Vic Apr 2017'!AL23/'Vic Apr 2017'!AJ23&gt;'Vic Apr 2017'!M23),($C$5*'Vic Apr 2017'!AL23/'Vic Apr 2017'!AJ23-'Vic Apr 2017'!M23)*'Vic Apr 2017'!Y23/100*'Vic Apr 2017'!AJ23,0)</f>
        <v>0</v>
      </c>
      <c r="O29" s="222">
        <f t="shared" si="0"/>
        <v>1892.1427000000001</v>
      </c>
      <c r="P29" s="223">
        <f>'Vic Apr 2017'!AM23</f>
        <v>0</v>
      </c>
      <c r="Q29" s="223">
        <f>'Vic Apr 2017'!AN23</f>
        <v>20</v>
      </c>
      <c r="R29" s="223">
        <f>'Vic Apr 2017'!AO23</f>
        <v>0</v>
      </c>
      <c r="S29" s="223">
        <f>'Vic Apr 2017'!AP23</f>
        <v>0</v>
      </c>
      <c r="T29" s="222">
        <f>(O29-(O29-D29)*Q29/100)</f>
        <v>1575.5743600000001</v>
      </c>
      <c r="U29" s="222">
        <f>T29</f>
        <v>1575.5743600000001</v>
      </c>
      <c r="V29" s="222">
        <f t="shared" si="1"/>
        <v>1733.1317960000001</v>
      </c>
      <c r="W29" s="222">
        <f t="shared" si="1"/>
        <v>1733.1317960000001</v>
      </c>
      <c r="X29" s="224">
        <f>'Vic Apr 2017'!AW23</f>
        <v>0</v>
      </c>
      <c r="Y29" s="225" t="str">
        <f>'Vic Apr 2017'!AX23</f>
        <v>n</v>
      </c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11"/>
      <c r="DB29" s="111"/>
      <c r="DC29" s="111"/>
      <c r="DD29" s="111"/>
      <c r="DE29" s="111"/>
      <c r="DF29" s="111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11"/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11"/>
      <c r="ED29" s="111"/>
      <c r="EE29" s="111"/>
      <c r="EF29" s="111"/>
      <c r="EG29" s="111"/>
      <c r="EH29" s="111"/>
      <c r="EI29" s="111"/>
      <c r="EJ29" s="111"/>
    </row>
    <row r="30" spans="1:140" s="58" customFormat="1" ht="17" customHeight="1">
      <c r="A30" s="546"/>
      <c r="B30" s="116" t="str">
        <f>'Vic Apr 2017'!F24</f>
        <v>Click Energy</v>
      </c>
      <c r="C30" s="116" t="str">
        <f>'Vic Apr 2017'!G24</f>
        <v>Business Prime Gas</v>
      </c>
      <c r="D30" s="190">
        <f>365*'Vic Apr 2017'!H24/100</f>
        <v>343.1</v>
      </c>
      <c r="E30" s="191">
        <f>IF($C$5*'Vic Apr 2017'!AK24/'Vic Apr 2017'!AI24&gt;='Vic Apr 2017'!J24,('Vic Apr 2017'!J24*'Vic Apr 2017'!O24/100)*'Vic Apr 2017'!AI24,($C$5*'Vic Apr 2017'!AK24/'Vic Apr 2017'!AI24*'Vic Apr 2017'!O24/100)*'Vic Apr 2017'!AI24)</f>
        <v>156</v>
      </c>
      <c r="F30" s="192">
        <f>IF($C$5*'Vic Apr 2017'!AK24/'Vic Apr 2017'!AI24&lt;'Vic Apr 2017'!J24,0,IF($C$5*'Vic Apr 2017'!AK24/'Vic Apr 2017'!AI24&lt;='Vic Apr 2017'!K24,($C$5*'Vic Apr 2017'!AK24/'Vic Apr 2017'!AI24-'Vic Apr 2017'!J24)*('Vic Apr 2017'!P24/100)*'Vic Apr 2017'!AI24,('Vic Apr 2017'!K24-'Vic Apr 2017'!J24)*('Vic Apr 2017'!P24/100)*'Vic Apr 2017'!AI24))</f>
        <v>156</v>
      </c>
      <c r="G30" s="190">
        <f>IF($C$5*'Vic Apr 2017'!AK24/'Vic Apr 2017'!AI24&lt;'Vic Apr 2017'!K24,0,IF($C$5*'Vic Apr 2017'!AK24/'Vic Apr 2017'!AI24&lt;='Vic Apr 2017'!L24,($C$5*'Vic Apr 2017'!AK24/'Vic Apr 2017'!AI24-'Vic Apr 2017'!K24)*('Vic Apr 2017'!Q24/100)*'Vic Apr 2017'!AI24,('Vic Apr 2017'!L24-'Vic Apr 2017'!K24)*('Vic Apr 2017'!Q24/100)*'Vic Apr 2017'!AI24))</f>
        <v>116.625</v>
      </c>
      <c r="H30" s="191">
        <f>IF($C$5*'Vic Apr 2017'!AK24/'Vic Apr 2017'!AI24&lt;'Vic Apr 2017'!L24,0,IF($C$5*'Vic Apr 2017'!AK24/'Vic Apr 2017'!AI24&lt;='Vic Apr 2017'!M24,($C$5*'Vic Apr 2017'!AK24/'Vic Apr 2017'!AI24-'Vic Apr 2017'!L24)*('Vic Apr 2017'!R24/100)*'Vic Apr 2017'!AI24,('Vic Apr 2017'!M24-'Vic Apr 2017'!L24)*('Vic Apr 2017'!R24/100)*'Vic Apr 2017'!AI24))</f>
        <v>0</v>
      </c>
      <c r="I30" s="190">
        <f>IF(($C$5*'Vic Apr 2017'!AK24/'Vic Apr 2017'!AI24&gt;'Vic Apr 2017'!M24),($C$5*'Vic Apr 2017'!AK24/'Vic Apr 2017'!AI24-'Vic Apr 2017'!M24)*'Vic Apr 2017'!S24/100*'Vic Apr 2017'!AI24,0)</f>
        <v>0</v>
      </c>
      <c r="J30" s="190">
        <f>IF($C$5*'Vic Apr 2017'!AL24/'Vic Apr 2017'!AJ24&gt;='Vic Apr 2017'!J24,('Vic Apr 2017'!J24*'Vic Apr 2017'!U24/100)*'Vic Apr 2017'!AJ24,($C$5*'Vic Apr 2017'!AL24/'Vic Apr 2017'!AJ24*'Vic Apr 2017'!U24/100)*'Vic Apr 2017'!AJ24)</f>
        <v>312</v>
      </c>
      <c r="K30" s="190">
        <f>IF($C$5*'Vic Apr 2017'!AL24/'Vic Apr 2017'!AJ24&lt;'Vic Apr 2017'!J24,0,IF($C$5*'Vic Apr 2017'!AL24/'Vic Apr 2017'!AJ24&lt;='Vic Apr 2017'!K24,($C$5*'Vic Apr 2017'!AL24/'Vic Apr 2017'!AJ24-'Vic Apr 2017'!J24)*('Vic Apr 2017'!V24/100)*'Vic Apr 2017'!AJ24,('Vic Apr 2017'!K24-'Vic Apr 2017'!J24)*('Vic Apr 2017'!V24/100)*'Vic Apr 2017'!AJ24))</f>
        <v>300</v>
      </c>
      <c r="L30" s="190">
        <f>IF($C$5*'Vic Apr 2017'!AL24/'Vic Apr 2017'!AJ24&lt;'Vic Apr 2017'!K24,0,IF($C$5*'Vic Apr 2017'!AL24/'Vic Apr 2017'!AJ24&lt;='Vic Apr 2017'!L24,($C$5*'Vic Apr 2017'!AL24/'Vic Apr 2017'!AJ24-'Vic Apr 2017'!K24)*('Vic Apr 2017'!W24/100)*'Vic Apr 2017'!AJ24,('Vic Apr 2017'!L24-'Vic Apr 2017'!K24)*('Vic Apr 2017'!W24/100)*'Vic Apr 2017'!AJ24))</f>
        <v>223.92000000000002</v>
      </c>
      <c r="M30" s="190">
        <f>IF($C$5*'Vic Apr 2017'!AL24/'Vic Apr 2017'!AJ24&lt;'Vic Apr 2017'!L24,0,IF($C$5*'Vic Apr 2017'!AL24/'Vic Apr 2017'!AJ24&lt;='Vic Apr 2017'!M24,($C$5*'Vic Apr 2017'!AL24/'Vic Apr 2017'!AJ24-'Vic Apr 2017'!L24)*('Vic Apr 2017'!X24/100)*'Vic Apr 2017'!AJ24,('Vic Apr 2017'!M24-'Vic Apr 2017'!L24)*('Vic Apr 2017'!X24/100)*'Vic Apr 2017'!AJ24))</f>
        <v>0</v>
      </c>
      <c r="N30" s="190">
        <f>IF(($C$5*'Vic Apr 2017'!AL24/'Vic Apr 2017'!AJ24&gt;'Vic Apr 2017'!M24),($C$5*'Vic Apr 2017'!AL24/'Vic Apr 2017'!AJ24-'Vic Apr 2017'!M24)*'Vic Apr 2017'!Y24/100*'Vic Apr 2017'!AJ24,0)</f>
        <v>0</v>
      </c>
      <c r="O30" s="193">
        <f t="shared" si="0"/>
        <v>1607.645</v>
      </c>
      <c r="P30" s="194">
        <f>'Vic Apr 2017'!AM24</f>
        <v>0</v>
      </c>
      <c r="Q30" s="194">
        <f>'Vic Apr 2017'!AN24</f>
        <v>0</v>
      </c>
      <c r="R30" s="194">
        <f>'Vic Apr 2017'!AO24</f>
        <v>10</v>
      </c>
      <c r="S30" s="194">
        <f>'Vic Apr 2017'!AP24</f>
        <v>0</v>
      </c>
      <c r="T30" s="193">
        <f>O30</f>
        <v>1607.645</v>
      </c>
      <c r="U30" s="193">
        <f>T30-(T30*R30/100)</f>
        <v>1446.8805</v>
      </c>
      <c r="V30" s="193">
        <f t="shared" si="1"/>
        <v>1768.4095000000002</v>
      </c>
      <c r="W30" s="193">
        <f t="shared" si="1"/>
        <v>1591.5685500000002</v>
      </c>
      <c r="X30" s="195">
        <f>'Vic Apr 2017'!AW24</f>
        <v>0</v>
      </c>
      <c r="Y30" s="196" t="str">
        <f>'Vic Apr 2017'!AX24</f>
        <v>n</v>
      </c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11"/>
      <c r="BY30" s="111"/>
      <c r="BZ30" s="111"/>
      <c r="CA30" s="111"/>
      <c r="CB30" s="111"/>
      <c r="CC30" s="111"/>
      <c r="CD30" s="111"/>
      <c r="CE30" s="111"/>
      <c r="CF30" s="111"/>
      <c r="CG30" s="111"/>
      <c r="CH30" s="111"/>
      <c r="CI30" s="111"/>
      <c r="CJ30" s="111"/>
      <c r="CK30" s="111"/>
      <c r="CL30" s="111"/>
      <c r="CM30" s="111"/>
      <c r="CN30" s="111"/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11"/>
      <c r="DB30" s="111"/>
      <c r="DC30" s="111"/>
      <c r="DD30" s="111"/>
      <c r="DE30" s="111"/>
      <c r="DF30" s="111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11"/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11"/>
      <c r="ED30" s="111"/>
      <c r="EE30" s="111"/>
      <c r="EF30" s="111"/>
      <c r="EG30" s="111"/>
      <c r="EH30" s="111"/>
      <c r="EI30" s="111"/>
      <c r="EJ30" s="111"/>
    </row>
    <row r="31" spans="1:140" s="112" customFormat="1" ht="17" customHeight="1">
      <c r="A31" s="546"/>
      <c r="B31" s="116" t="str">
        <f>'Vic Apr 2017'!F25</f>
        <v>Covau</v>
      </c>
      <c r="C31" s="116" t="str">
        <f>'Vic Apr 2017'!G25</f>
        <v>Market offer</v>
      </c>
      <c r="D31" s="190">
        <f>365*'Vic Apr 2017'!H25/100</f>
        <v>313.17</v>
      </c>
      <c r="E31" s="191">
        <f>IF($C$5*'Vic Apr 2017'!AK25/'Vic Apr 2017'!AI25&gt;='Vic Apr 2017'!J25,('Vic Apr 2017'!J25*'Vic Apr 2017'!O25/100)*'Vic Apr 2017'!AI25,($C$5*'Vic Apr 2017'!AK25/'Vic Apr 2017'!AI25*'Vic Apr 2017'!O25/100)*'Vic Apr 2017'!AI25)</f>
        <v>361.79999999999995</v>
      </c>
      <c r="F31" s="192">
        <f>IF($C$5*'Vic Apr 2017'!AK25/'Vic Apr 2017'!AI25&lt;'Vic Apr 2017'!J25,0,IF($C$5*'Vic Apr 2017'!AK25/'Vic Apr 2017'!AI25&lt;='Vic Apr 2017'!K25,($C$5*'Vic Apr 2017'!AK25/'Vic Apr 2017'!AI25-'Vic Apr 2017'!J25)*('Vic Apr 2017'!P25/100)*'Vic Apr 2017'!AI25,('Vic Apr 2017'!K25-'Vic Apr 2017'!J25)*('Vic Apr 2017'!P25/100)*'Vic Apr 2017'!AI25))</f>
        <v>351</v>
      </c>
      <c r="G31" s="190">
        <f>IF($C$5*'Vic Apr 2017'!AK25/'Vic Apr 2017'!AI25&lt;'Vic Apr 2017'!K25,0,IF($C$5*'Vic Apr 2017'!AK25/'Vic Apr 2017'!AI25&lt;='Vic Apr 2017'!L25,($C$5*'Vic Apr 2017'!AK25/'Vic Apr 2017'!AI25-'Vic Apr 2017'!K25)*('Vic Apr 2017'!Q25/100)*'Vic Apr 2017'!AI25,('Vic Apr 2017'!L25-'Vic Apr 2017'!K25)*('Vic Apr 2017'!Q25/100)*'Vic Apr 2017'!AI25))</f>
        <v>271.60000000000008</v>
      </c>
      <c r="H31" s="191">
        <f>IF($C$5*'Vic Apr 2017'!AK25/'Vic Apr 2017'!AI25&lt;'Vic Apr 2017'!L25,0,IF($C$5*'Vic Apr 2017'!AK25/'Vic Apr 2017'!AI25&lt;='Vic Apr 2017'!M25,($C$5*'Vic Apr 2017'!AK25/'Vic Apr 2017'!AI25-'Vic Apr 2017'!L25)*('Vic Apr 2017'!R25/100)*'Vic Apr 2017'!AI25,('Vic Apr 2017'!M25-'Vic Apr 2017'!L25)*('Vic Apr 2017'!R25/100)*'Vic Apr 2017'!AI25))</f>
        <v>0</v>
      </c>
      <c r="I31" s="190">
        <f>IF(($C$5*'Vic Apr 2017'!AK25/'Vic Apr 2017'!AI25&gt;'Vic Apr 2017'!M25),($C$5*'Vic Apr 2017'!AK25/'Vic Apr 2017'!AI25-'Vic Apr 2017'!M25)*'Vic Apr 2017'!S25/100*'Vic Apr 2017'!AI25,0)</f>
        <v>0</v>
      </c>
      <c r="J31" s="190">
        <f>IF($C$5*'Vic Apr 2017'!AL25/'Vic Apr 2017'!AJ25&gt;='Vic Apr 2017'!J25,('Vic Apr 2017'!J25*'Vic Apr 2017'!U25/100)*'Vic Apr 2017'!AJ25,($C$5*'Vic Apr 2017'!AL25/'Vic Apr 2017'!AJ25*'Vic Apr 2017'!U25/100)*'Vic Apr 2017'!AJ25)</f>
        <v>316.79999999999995</v>
      </c>
      <c r="K31" s="190">
        <f>IF($C$5*'Vic Apr 2017'!AL25/'Vic Apr 2017'!AJ25&lt;'Vic Apr 2017'!J25,0,IF($C$5*'Vic Apr 2017'!AL25/'Vic Apr 2017'!AJ25&lt;='Vic Apr 2017'!K25,($C$5*'Vic Apr 2017'!AL25/'Vic Apr 2017'!AJ25-'Vic Apr 2017'!J25)*('Vic Apr 2017'!V25/100)*'Vic Apr 2017'!AJ25,('Vic Apr 2017'!K25-'Vic Apr 2017'!J25)*('Vic Apr 2017'!V25/100)*'Vic Apr 2017'!AJ25))</f>
        <v>307.8</v>
      </c>
      <c r="L31" s="190">
        <f>IF($C$5*'Vic Apr 2017'!AL25/'Vic Apr 2017'!AJ25&lt;'Vic Apr 2017'!K25,0,IF($C$5*'Vic Apr 2017'!AL25/'Vic Apr 2017'!AJ25&lt;='Vic Apr 2017'!L25,($C$5*'Vic Apr 2017'!AL25/'Vic Apr 2017'!AJ25-'Vic Apr 2017'!K25)*('Vic Apr 2017'!W25/100)*'Vic Apr 2017'!AJ25,('Vic Apr 2017'!L25-'Vic Apr 2017'!K25)*('Vic Apr 2017'!W25/100)*'Vic Apr 2017'!AJ25))</f>
        <v>233.80000000000007</v>
      </c>
      <c r="M31" s="190">
        <f>IF($C$5*'Vic Apr 2017'!AL25/'Vic Apr 2017'!AJ25&lt;'Vic Apr 2017'!L25,0,IF($C$5*'Vic Apr 2017'!AL25/'Vic Apr 2017'!AJ25&lt;='Vic Apr 2017'!M25,($C$5*'Vic Apr 2017'!AL25/'Vic Apr 2017'!AJ25-'Vic Apr 2017'!L25)*('Vic Apr 2017'!X25/100)*'Vic Apr 2017'!AJ25,('Vic Apr 2017'!M25-'Vic Apr 2017'!L25)*('Vic Apr 2017'!X25/100)*'Vic Apr 2017'!AJ25))</f>
        <v>0</v>
      </c>
      <c r="N31" s="190">
        <f>IF(($C$5*'Vic Apr 2017'!AL25/'Vic Apr 2017'!AJ25&gt;'Vic Apr 2017'!M25),($C$5*'Vic Apr 2017'!AL25/'Vic Apr 2017'!AJ25-'Vic Apr 2017'!M25)*'Vic Apr 2017'!Y25/100*'Vic Apr 2017'!AJ25,0)</f>
        <v>0</v>
      </c>
      <c r="O31" s="193">
        <f t="shared" si="0"/>
        <v>2155.9700000000003</v>
      </c>
      <c r="P31" s="194">
        <f>'Vic Apr 2017'!AM25</f>
        <v>0</v>
      </c>
      <c r="Q31" s="194">
        <f>'Vic Apr 2017'!AN25</f>
        <v>0</v>
      </c>
      <c r="R31" s="194">
        <f>'Vic Apr 2017'!AO25</f>
        <v>0</v>
      </c>
      <c r="S31" s="194">
        <f>'Vic Apr 2017'!AP25</f>
        <v>20</v>
      </c>
      <c r="T31" s="193">
        <f>O31</f>
        <v>2155.9700000000003</v>
      </c>
      <c r="U31" s="193">
        <f>(T31-(T31-D31)*S31/100)</f>
        <v>1787.4100000000003</v>
      </c>
      <c r="V31" s="193">
        <f t="shared" si="1"/>
        <v>2371.5670000000005</v>
      </c>
      <c r="W31" s="193">
        <f t="shared" si="1"/>
        <v>1966.1510000000005</v>
      </c>
      <c r="X31" s="195">
        <f>'Vic Apr 2017'!AW25</f>
        <v>12</v>
      </c>
      <c r="Y31" s="196" t="str">
        <f>'Vic Apr 2017'!AX25</f>
        <v>y</v>
      </c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11"/>
      <c r="DB31" s="111"/>
      <c r="DC31" s="111"/>
      <c r="DD31" s="111"/>
      <c r="DE31" s="111"/>
      <c r="DF31" s="111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11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/>
      <c r="ED31" s="111"/>
      <c r="EE31" s="111"/>
      <c r="EF31" s="111"/>
      <c r="EG31" s="111"/>
      <c r="EH31" s="111"/>
      <c r="EI31" s="111"/>
      <c r="EJ31" s="111"/>
    </row>
    <row r="32" spans="1:140" s="58" customFormat="1" ht="17" customHeight="1">
      <c r="A32" s="546"/>
      <c r="B32" s="116" t="str">
        <f>'Vic Apr 2017'!F26</f>
        <v>EnergyAustralia</v>
      </c>
      <c r="C32" s="116" t="str">
        <f>'Vic Apr 2017'!G26</f>
        <v>Everyday Saver Business</v>
      </c>
      <c r="D32" s="190">
        <f>365*'Vic Apr 2017'!H26/100</f>
        <v>360.255</v>
      </c>
      <c r="E32" s="191">
        <f>IF($C$5*'Vic Apr 2017'!AK26/'Vic Apr 2017'!AI26&gt;='Vic Apr 2017'!J26,('Vic Apr 2017'!J26*'Vic Apr 2017'!O26/100)*'Vic Apr 2017'!AI26,($C$5*'Vic Apr 2017'!AK26/'Vic Apr 2017'!AI26*'Vic Apr 2017'!O26/100)*'Vic Apr 2017'!AI26)</f>
        <v>190.8</v>
      </c>
      <c r="F32" s="192">
        <f>IF($C$5*'Vic Apr 2017'!AK26/'Vic Apr 2017'!AI26&lt;'Vic Apr 2017'!J26,0,IF($C$5*'Vic Apr 2017'!AK26/'Vic Apr 2017'!AI26&lt;='Vic Apr 2017'!K26,($C$5*'Vic Apr 2017'!AK26/'Vic Apr 2017'!AI26-'Vic Apr 2017'!J26)*('Vic Apr 2017'!P26/100)*'Vic Apr 2017'!AI26,('Vic Apr 2017'!K26-'Vic Apr 2017'!J26)*('Vic Apr 2017'!P26/100)*'Vic Apr 2017'!AI26))</f>
        <v>186</v>
      </c>
      <c r="G32" s="190">
        <f>IF($C$5*'Vic Apr 2017'!AK26/'Vic Apr 2017'!AI26&lt;'Vic Apr 2017'!K26,0,IF($C$5*'Vic Apr 2017'!AK26/'Vic Apr 2017'!AI26&lt;='Vic Apr 2017'!L26,($C$5*'Vic Apr 2017'!AK26/'Vic Apr 2017'!AI26-'Vic Apr 2017'!K26)*('Vic Apr 2017'!Q26/100)*'Vic Apr 2017'!AI26,('Vic Apr 2017'!L26-'Vic Apr 2017'!K26)*('Vic Apr 2017'!Q26/100)*'Vic Apr 2017'!AI26))</f>
        <v>142.74900000000002</v>
      </c>
      <c r="H32" s="191">
        <f>IF($C$5*'Vic Apr 2017'!AK26/'Vic Apr 2017'!AI26&lt;'Vic Apr 2017'!L26,0,IF($C$5*'Vic Apr 2017'!AK26/'Vic Apr 2017'!AI26&lt;='Vic Apr 2017'!M26,($C$5*'Vic Apr 2017'!AK26/'Vic Apr 2017'!AI26-'Vic Apr 2017'!L26)*('Vic Apr 2017'!R26/100)*'Vic Apr 2017'!AI26,('Vic Apr 2017'!M26-'Vic Apr 2017'!L26)*('Vic Apr 2017'!R26/100)*'Vic Apr 2017'!AI26))</f>
        <v>0</v>
      </c>
      <c r="I32" s="190">
        <f>IF(($C$5*'Vic Apr 2017'!AK26/'Vic Apr 2017'!AI26&gt;'Vic Apr 2017'!M26),($C$5*'Vic Apr 2017'!AK26/'Vic Apr 2017'!AI26-'Vic Apr 2017'!M26)*'Vic Apr 2017'!S26/100*'Vic Apr 2017'!AI26,0)</f>
        <v>0</v>
      </c>
      <c r="J32" s="190">
        <f>IF($C$5*'Vic Apr 2017'!AL26/'Vic Apr 2017'!AJ26&gt;='Vic Apr 2017'!J26,('Vic Apr 2017'!J26*'Vic Apr 2017'!U26/100)*'Vic Apr 2017'!AJ26,($C$5*'Vic Apr 2017'!AL26/'Vic Apr 2017'!AJ26*'Vic Apr 2017'!U26/100)*'Vic Apr 2017'!AJ26)</f>
        <v>379.2</v>
      </c>
      <c r="K32" s="190">
        <f>IF($C$5*'Vic Apr 2017'!AL26/'Vic Apr 2017'!AJ26&lt;'Vic Apr 2017'!J26,0,IF($C$5*'Vic Apr 2017'!AL26/'Vic Apr 2017'!AJ26&lt;='Vic Apr 2017'!K26,($C$5*'Vic Apr 2017'!AL26/'Vic Apr 2017'!AJ26-'Vic Apr 2017'!J26)*('Vic Apr 2017'!V26/100)*'Vic Apr 2017'!AJ26,('Vic Apr 2017'!K26-'Vic Apr 2017'!J26)*('Vic Apr 2017'!V26/100)*'Vic Apr 2017'!AJ26))</f>
        <v>352.8</v>
      </c>
      <c r="L32" s="190">
        <f>IF($C$5*'Vic Apr 2017'!AL26/'Vic Apr 2017'!AJ26&lt;'Vic Apr 2017'!K26,0,IF($C$5*'Vic Apr 2017'!AL26/'Vic Apr 2017'!AJ26&lt;='Vic Apr 2017'!L26,($C$5*'Vic Apr 2017'!AL26/'Vic Apr 2017'!AJ26-'Vic Apr 2017'!K26)*('Vic Apr 2017'!W26/100)*'Vic Apr 2017'!AJ26,('Vic Apr 2017'!L26-'Vic Apr 2017'!K26)*('Vic Apr 2017'!W26/100)*'Vic Apr 2017'!AJ26))</f>
        <v>266.83800000000002</v>
      </c>
      <c r="M32" s="190">
        <f>IF($C$5*'Vic Apr 2017'!AL26/'Vic Apr 2017'!AJ26&lt;'Vic Apr 2017'!L26,0,IF($C$5*'Vic Apr 2017'!AL26/'Vic Apr 2017'!AJ26&lt;='Vic Apr 2017'!M26,($C$5*'Vic Apr 2017'!AL26/'Vic Apr 2017'!AJ26-'Vic Apr 2017'!L26)*('Vic Apr 2017'!X26/100)*'Vic Apr 2017'!AJ26,('Vic Apr 2017'!M26-'Vic Apr 2017'!L26)*('Vic Apr 2017'!X26/100)*'Vic Apr 2017'!AJ26))</f>
        <v>0</v>
      </c>
      <c r="N32" s="190">
        <f>IF(($C$5*'Vic Apr 2017'!AL26/'Vic Apr 2017'!AJ26&gt;'Vic Apr 2017'!M26),($C$5*'Vic Apr 2017'!AL26/'Vic Apr 2017'!AJ26-'Vic Apr 2017'!M26)*'Vic Apr 2017'!Y26/100*'Vic Apr 2017'!AJ26,0)</f>
        <v>0</v>
      </c>
      <c r="O32" s="193">
        <f t="shared" si="0"/>
        <v>1878.6420000000001</v>
      </c>
      <c r="P32" s="194">
        <f>'Vic Apr 2017'!AM26</f>
        <v>0</v>
      </c>
      <c r="Q32" s="194">
        <f>'Vic Apr 2017'!AN26</f>
        <v>20</v>
      </c>
      <c r="R32" s="194">
        <f>'Vic Apr 2017'!AO26</f>
        <v>0</v>
      </c>
      <c r="S32" s="194">
        <f>'Vic Apr 2017'!AP26</f>
        <v>0</v>
      </c>
      <c r="T32" s="193">
        <f>(O32-(O32-D32)*Q32/100)</f>
        <v>1574.9646</v>
      </c>
      <c r="U32" s="193">
        <f>T32</f>
        <v>1574.9646</v>
      </c>
      <c r="V32" s="193">
        <f t="shared" si="1"/>
        <v>1732.4610600000001</v>
      </c>
      <c r="W32" s="193">
        <f t="shared" si="1"/>
        <v>1732.4610600000001</v>
      </c>
      <c r="X32" s="195">
        <f>'Vic Apr 2017'!AW26</f>
        <v>24</v>
      </c>
      <c r="Y32" s="196" t="str">
        <f>'Vic Apr 2017'!AX26</f>
        <v>y</v>
      </c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11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11"/>
      <c r="ED32" s="111"/>
      <c r="EE32" s="111"/>
      <c r="EF32" s="111"/>
      <c r="EG32" s="111"/>
      <c r="EH32" s="111"/>
      <c r="EI32" s="111"/>
      <c r="EJ32" s="111"/>
    </row>
    <row r="33" spans="1:140" s="112" customFormat="1" ht="17" customHeight="1">
      <c r="A33" s="546"/>
      <c r="B33" s="116" t="str">
        <f>'Vic Apr 2017'!F27</f>
        <v>Lumo Energy</v>
      </c>
      <c r="C33" s="116" t="str">
        <f>'Vic Apr 2017'!G27</f>
        <v>Business Premium</v>
      </c>
      <c r="D33" s="190">
        <f>365*'Vic Apr 2017'!H27/100</f>
        <v>288.78800000000001</v>
      </c>
      <c r="E33" s="191">
        <f>IF($C$5*'Vic Apr 2017'!AK27/'Vic Apr 2017'!AI27&gt;='Vic Apr 2017'!J27,('Vic Apr 2017'!J27*'Vic Apr 2017'!O27/100)*'Vic Apr 2017'!AI27,($C$5*'Vic Apr 2017'!AK27/'Vic Apr 2017'!AI27*'Vic Apr 2017'!O27/100)*'Vic Apr 2017'!AI27)</f>
        <v>143.55879999999999</v>
      </c>
      <c r="F33" s="192">
        <f>IF($C$5*'Vic Apr 2017'!AK27/'Vic Apr 2017'!AI27&lt;'Vic Apr 2017'!J27,0,IF($C$5*'Vic Apr 2017'!AK27/'Vic Apr 2017'!AI27&lt;='Vic Apr 2017'!K27,($C$5*'Vic Apr 2017'!AK27/'Vic Apr 2017'!AI27-'Vic Apr 2017'!J27)*('Vic Apr 2017'!P27/100)*'Vic Apr 2017'!AI27,('Vic Apr 2017'!K27-'Vic Apr 2017'!J27)*('Vic Apr 2017'!P27/100)*'Vic Apr 2017'!AI27))</f>
        <v>141.73390000000001</v>
      </c>
      <c r="G33" s="190">
        <f>IF($C$5*'Vic Apr 2017'!AK27/'Vic Apr 2017'!AI27&lt;'Vic Apr 2017'!K27,0,IF($C$5*'Vic Apr 2017'!AK27/'Vic Apr 2017'!AI27&lt;='Vic Apr 2017'!L27,($C$5*'Vic Apr 2017'!AK27/'Vic Apr 2017'!AI27-'Vic Apr 2017'!K27)*('Vic Apr 2017'!Q27/100)*'Vic Apr 2017'!AI27,('Vic Apr 2017'!L27-'Vic Apr 2017'!K27)*('Vic Apr 2017'!Q27/100)*'Vic Apr 2017'!AI27))</f>
        <v>103.11708</v>
      </c>
      <c r="H33" s="191">
        <f>IF($C$5*'Vic Apr 2017'!AK27/'Vic Apr 2017'!AI27&lt;'Vic Apr 2017'!L27,0,IF($C$5*'Vic Apr 2017'!AK27/'Vic Apr 2017'!AI27&lt;='Vic Apr 2017'!M27,($C$5*'Vic Apr 2017'!AK27/'Vic Apr 2017'!AI27-'Vic Apr 2017'!L27)*('Vic Apr 2017'!R27/100)*'Vic Apr 2017'!AI27,('Vic Apr 2017'!M27-'Vic Apr 2017'!L27)*('Vic Apr 2017'!R27/100)*'Vic Apr 2017'!AI27))</f>
        <v>0</v>
      </c>
      <c r="I33" s="190">
        <f>IF(($C$5*'Vic Apr 2017'!AK27/'Vic Apr 2017'!AI27&gt;'Vic Apr 2017'!M27),($C$5*'Vic Apr 2017'!AK27/'Vic Apr 2017'!AI27-'Vic Apr 2017'!M27)*'Vic Apr 2017'!S27/100*'Vic Apr 2017'!AI27,0)</f>
        <v>0</v>
      </c>
      <c r="J33" s="190">
        <f>IF($C$5*'Vic Apr 2017'!AL27/'Vic Apr 2017'!AJ27&gt;='Vic Apr 2017'!J27,('Vic Apr 2017'!J27*'Vic Apr 2017'!U27/100)*'Vic Apr 2017'!AJ27,($C$5*'Vic Apr 2017'!AL27/'Vic Apr 2017'!AJ27*'Vic Apr 2017'!U27/100)*'Vic Apr 2017'!AJ27)</f>
        <v>285.41435999999999</v>
      </c>
      <c r="K33" s="190">
        <f>IF($C$5*'Vic Apr 2017'!AL27/'Vic Apr 2017'!AJ27&lt;'Vic Apr 2017'!J27,0,IF($C$5*'Vic Apr 2017'!AL27/'Vic Apr 2017'!AJ27&lt;='Vic Apr 2017'!K27,($C$5*'Vic Apr 2017'!AL27/'Vic Apr 2017'!AJ27-'Vic Apr 2017'!J27)*('Vic Apr 2017'!V27/100)*'Vic Apr 2017'!AJ27,('Vic Apr 2017'!K27-'Vic Apr 2017'!J27)*('Vic Apr 2017'!V27/100)*'Vic Apr 2017'!AJ27))</f>
        <v>271.54512000000005</v>
      </c>
      <c r="L33" s="190">
        <f>IF($C$5*'Vic Apr 2017'!AL27/'Vic Apr 2017'!AJ27&lt;'Vic Apr 2017'!K27,0,IF($C$5*'Vic Apr 2017'!AL27/'Vic Apr 2017'!AJ27&lt;='Vic Apr 2017'!L27,($C$5*'Vic Apr 2017'!AL27/'Vic Apr 2017'!AJ27-'Vic Apr 2017'!K27)*('Vic Apr 2017'!W27/100)*'Vic Apr 2017'!AJ27,('Vic Apr 2017'!L27-'Vic Apr 2017'!K27)*('Vic Apr 2017'!W27/100)*'Vic Apr 2017'!AJ27))</f>
        <v>196.33635999999998</v>
      </c>
      <c r="M33" s="190">
        <f>IF($C$5*'Vic Apr 2017'!AL27/'Vic Apr 2017'!AJ27&lt;'Vic Apr 2017'!L27,0,IF($C$5*'Vic Apr 2017'!AL27/'Vic Apr 2017'!AJ27&lt;='Vic Apr 2017'!M27,($C$5*'Vic Apr 2017'!AL27/'Vic Apr 2017'!AJ27-'Vic Apr 2017'!L27)*('Vic Apr 2017'!X27/100)*'Vic Apr 2017'!AJ27,('Vic Apr 2017'!M27-'Vic Apr 2017'!L27)*('Vic Apr 2017'!X27/100)*'Vic Apr 2017'!AJ27))</f>
        <v>0</v>
      </c>
      <c r="N33" s="190">
        <f>IF(($C$5*'Vic Apr 2017'!AL27/'Vic Apr 2017'!AJ27&gt;'Vic Apr 2017'!M27),($C$5*'Vic Apr 2017'!AL27/'Vic Apr 2017'!AJ27-'Vic Apr 2017'!M27)*'Vic Apr 2017'!Y27/100*'Vic Apr 2017'!AJ27,0)</f>
        <v>0</v>
      </c>
      <c r="O33" s="193">
        <f t="shared" si="0"/>
        <v>1430.49362</v>
      </c>
      <c r="P33" s="194">
        <f>'Vic Apr 2017'!AM27</f>
        <v>0</v>
      </c>
      <c r="Q33" s="194">
        <f>'Vic Apr 2017'!AN27</f>
        <v>0</v>
      </c>
      <c r="R33" s="194">
        <f>'Vic Apr 2017'!AO27</f>
        <v>0</v>
      </c>
      <c r="S33" s="194">
        <f>'Vic Apr 2017'!AP27</f>
        <v>0</v>
      </c>
      <c r="T33" s="193">
        <f>O33</f>
        <v>1430.49362</v>
      </c>
      <c r="U33" s="193">
        <f>T33</f>
        <v>1430.49362</v>
      </c>
      <c r="V33" s="193">
        <f t="shared" si="1"/>
        <v>1573.5429820000002</v>
      </c>
      <c r="W33" s="193">
        <f t="shared" si="1"/>
        <v>1573.5429820000002</v>
      </c>
      <c r="X33" s="195">
        <f>'Vic Apr 2017'!AW27</f>
        <v>36</v>
      </c>
      <c r="Y33" s="196" t="str">
        <f>'Vic Apr 2017'!AX27</f>
        <v>n</v>
      </c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11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11"/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11"/>
      <c r="ED33" s="111"/>
      <c r="EE33" s="111"/>
      <c r="EF33" s="111"/>
      <c r="EG33" s="111"/>
      <c r="EH33" s="111"/>
      <c r="EI33" s="111"/>
      <c r="EJ33" s="111"/>
    </row>
    <row r="34" spans="1:140" s="58" customFormat="1" ht="17" customHeight="1">
      <c r="A34" s="546"/>
      <c r="B34" s="116" t="str">
        <f>'Vic Apr 2017'!F28</f>
        <v>Momentum Energy</v>
      </c>
      <c r="C34" s="116" t="str">
        <f>'Vic Apr 2017'!G28</f>
        <v>Market offer</v>
      </c>
      <c r="D34" s="190">
        <f>365*'Vic Apr 2017'!H28/100</f>
        <v>335.98250000000002</v>
      </c>
      <c r="E34" s="191">
        <f>IF($C$5*'Vic Apr 2017'!AK28/'Vic Apr 2017'!AI28&gt;='Vic Apr 2017'!J28,('Vic Apr 2017'!J28*'Vic Apr 2017'!O28/100)*'Vic Apr 2017'!AI28,($C$5*'Vic Apr 2017'!AK28/'Vic Apr 2017'!AI28*'Vic Apr 2017'!O28/100)*'Vic Apr 2017'!AI28)</f>
        <v>154.32</v>
      </c>
      <c r="F34" s="192">
        <f>IF($C$5*'Vic Apr 2017'!AK28/'Vic Apr 2017'!AI28&lt;'Vic Apr 2017'!J28,0,IF($C$5*'Vic Apr 2017'!AK28/'Vic Apr 2017'!AI28&lt;='Vic Apr 2017'!K28,($C$5*'Vic Apr 2017'!AK28/'Vic Apr 2017'!AI28-'Vic Apr 2017'!J28)*('Vic Apr 2017'!P28/100)*'Vic Apr 2017'!AI28,('Vic Apr 2017'!K28-'Vic Apr 2017'!J28)*('Vic Apr 2017'!P28/100)*'Vic Apr 2017'!AI28))</f>
        <v>153.35999999999999</v>
      </c>
      <c r="G34" s="190">
        <f>IF($C$5*'Vic Apr 2017'!AK28/'Vic Apr 2017'!AI28&lt;'Vic Apr 2017'!K28,0,IF($C$5*'Vic Apr 2017'!AK28/'Vic Apr 2017'!AI28&lt;='Vic Apr 2017'!L28,($C$5*'Vic Apr 2017'!AK28/'Vic Apr 2017'!AI28-'Vic Apr 2017'!K28)*('Vic Apr 2017'!Q28/100)*'Vic Apr 2017'!AI28,('Vic Apr 2017'!L28-'Vic Apr 2017'!K28)*('Vic Apr 2017'!Q28/100)*'Vic Apr 2017'!AI28))</f>
        <v>117.74459999999999</v>
      </c>
      <c r="H34" s="191">
        <f>IF($C$5*'Vic Apr 2017'!AK28/'Vic Apr 2017'!AI28&lt;'Vic Apr 2017'!L28,0,IF($C$5*'Vic Apr 2017'!AK28/'Vic Apr 2017'!AI28&lt;='Vic Apr 2017'!M28,($C$5*'Vic Apr 2017'!AK28/'Vic Apr 2017'!AI28-'Vic Apr 2017'!L28)*('Vic Apr 2017'!R28/100)*'Vic Apr 2017'!AI28,('Vic Apr 2017'!M28-'Vic Apr 2017'!L28)*('Vic Apr 2017'!R28/100)*'Vic Apr 2017'!AI28))</f>
        <v>0</v>
      </c>
      <c r="I34" s="190">
        <f>IF(($C$5*'Vic Apr 2017'!AK28/'Vic Apr 2017'!AI28&gt;'Vic Apr 2017'!M28),($C$5*'Vic Apr 2017'!AK28/'Vic Apr 2017'!AI28-'Vic Apr 2017'!M28)*'Vic Apr 2017'!S28/100*'Vic Apr 2017'!AI28,0)</f>
        <v>0</v>
      </c>
      <c r="J34" s="190">
        <f>IF($C$5*'Vic Apr 2017'!AL28/'Vic Apr 2017'!AJ28&gt;='Vic Apr 2017'!J28,('Vic Apr 2017'!J28*'Vic Apr 2017'!U28/100)*'Vic Apr 2017'!AJ28,($C$5*'Vic Apr 2017'!AL28/'Vic Apr 2017'!AJ28*'Vic Apr 2017'!U28/100)*'Vic Apr 2017'!AJ28)</f>
        <v>289.68</v>
      </c>
      <c r="K34" s="190">
        <f>IF($C$5*'Vic Apr 2017'!AL28/'Vic Apr 2017'!AJ28&lt;'Vic Apr 2017'!J28,0,IF($C$5*'Vic Apr 2017'!AL28/'Vic Apr 2017'!AJ28&lt;='Vic Apr 2017'!K28,($C$5*'Vic Apr 2017'!AL28/'Vic Apr 2017'!AJ28-'Vic Apr 2017'!J28)*('Vic Apr 2017'!V28/100)*'Vic Apr 2017'!AJ28,('Vic Apr 2017'!K28-'Vic Apr 2017'!J28)*('Vic Apr 2017'!V28/100)*'Vic Apr 2017'!AJ28))</f>
        <v>278.87999999999994</v>
      </c>
      <c r="L34" s="190">
        <f>IF($C$5*'Vic Apr 2017'!AL28/'Vic Apr 2017'!AJ28&lt;'Vic Apr 2017'!K28,0,IF($C$5*'Vic Apr 2017'!AL28/'Vic Apr 2017'!AJ28&lt;='Vic Apr 2017'!L28,($C$5*'Vic Apr 2017'!AL28/'Vic Apr 2017'!AJ28-'Vic Apr 2017'!K28)*('Vic Apr 2017'!W28/100)*'Vic Apr 2017'!AJ28,('Vic Apr 2017'!L28-'Vic Apr 2017'!K28)*('Vic Apr 2017'!W28/100)*'Vic Apr 2017'!AJ28))</f>
        <v>213.28380000000001</v>
      </c>
      <c r="M34" s="190">
        <f>IF($C$5*'Vic Apr 2017'!AL28/'Vic Apr 2017'!AJ28&lt;'Vic Apr 2017'!L28,0,IF($C$5*'Vic Apr 2017'!AL28/'Vic Apr 2017'!AJ28&lt;='Vic Apr 2017'!M28,($C$5*'Vic Apr 2017'!AL28/'Vic Apr 2017'!AJ28-'Vic Apr 2017'!L28)*('Vic Apr 2017'!X28/100)*'Vic Apr 2017'!AJ28,('Vic Apr 2017'!M28-'Vic Apr 2017'!L28)*('Vic Apr 2017'!X28/100)*'Vic Apr 2017'!AJ28))</f>
        <v>0</v>
      </c>
      <c r="N34" s="190">
        <f>IF(($C$5*'Vic Apr 2017'!AL28/'Vic Apr 2017'!AJ28&gt;'Vic Apr 2017'!M28),($C$5*'Vic Apr 2017'!AL28/'Vic Apr 2017'!AJ28-'Vic Apr 2017'!M28)*'Vic Apr 2017'!Y28/100*'Vic Apr 2017'!AJ28,0)</f>
        <v>0</v>
      </c>
      <c r="O34" s="193">
        <f t="shared" si="0"/>
        <v>1543.2508999999998</v>
      </c>
      <c r="P34" s="194">
        <f>'Vic Apr 2017'!AM28</f>
        <v>0</v>
      </c>
      <c r="Q34" s="194">
        <f>'Vic Apr 2017'!AN28</f>
        <v>0</v>
      </c>
      <c r="R34" s="194">
        <f>'Vic Apr 2017'!AO28</f>
        <v>0</v>
      </c>
      <c r="S34" s="194">
        <f>'Vic Apr 2017'!AP28</f>
        <v>0</v>
      </c>
      <c r="T34" s="193">
        <f>O34</f>
        <v>1543.2508999999998</v>
      </c>
      <c r="U34" s="193">
        <f>T34</f>
        <v>1543.2508999999998</v>
      </c>
      <c r="V34" s="193">
        <f t="shared" si="1"/>
        <v>1697.5759899999998</v>
      </c>
      <c r="W34" s="193">
        <f t="shared" si="1"/>
        <v>1697.5759899999998</v>
      </c>
      <c r="X34" s="195">
        <f>'Vic Apr 2017'!AW28</f>
        <v>0</v>
      </c>
      <c r="Y34" s="196" t="str">
        <f>'Vic Apr 2017'!AX28</f>
        <v>n</v>
      </c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11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  <c r="CI34" s="111"/>
      <c r="CJ34" s="111"/>
      <c r="CK34" s="111"/>
      <c r="CL34" s="111"/>
      <c r="CM34" s="111"/>
      <c r="CN34" s="111"/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11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11"/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11"/>
      <c r="ED34" s="111"/>
      <c r="EE34" s="111"/>
      <c r="EF34" s="111"/>
      <c r="EG34" s="111"/>
      <c r="EH34" s="111"/>
      <c r="EI34" s="111"/>
      <c r="EJ34" s="111"/>
    </row>
    <row r="35" spans="1:140" s="112" customFormat="1" ht="17" customHeight="1" thickBot="1">
      <c r="A35" s="547"/>
      <c r="B35" s="213" t="str">
        <f>'Vic Apr 2017'!F29</f>
        <v>Origin Energy</v>
      </c>
      <c r="C35" s="213" t="str">
        <f>'Vic Apr 2017'!G29</f>
        <v>Business Saver</v>
      </c>
      <c r="D35" s="115">
        <f>365*'Vic Apr 2017'!H29/100</f>
        <v>342.62550000000005</v>
      </c>
      <c r="E35" s="113">
        <f>IF($C$5*'Vic Apr 2017'!AK29/'Vic Apr 2017'!AI29&gt;='Vic Apr 2017'!J29,('Vic Apr 2017'!J29*'Vic Apr 2017'!O29/100)*'Vic Apr 2017'!AI29,($C$5*'Vic Apr 2017'!AK29/'Vic Apr 2017'!AI29*'Vic Apr 2017'!O29/100)*'Vic Apr 2017'!AI29)</f>
        <v>515.61509999999998</v>
      </c>
      <c r="F35" s="114">
        <f>IF($C$5*'Vic Apr 2017'!AK29/'Vic Apr 2017'!AI29&lt;'Vic Apr 2017'!J29,0,IF($C$5*'Vic Apr 2017'!AK29/'Vic Apr 2017'!AI29&lt;='Vic Apr 2017'!K29,($C$5*'Vic Apr 2017'!AK29/'Vic Apr 2017'!AI29-'Vic Apr 2017'!J29)*('Vic Apr 2017'!P29/100)*'Vic Apr 2017'!AI29,('Vic Apr 2017'!K29-'Vic Apr 2017'!J29)*('Vic Apr 2017'!P29/100)*'Vic Apr 2017'!AI29))</f>
        <v>0</v>
      </c>
      <c r="G35" s="115">
        <f>IF($C$5*'Vic Apr 2017'!AK29/'Vic Apr 2017'!AI29&lt;'Vic Apr 2017'!K29,0,IF($C$5*'Vic Apr 2017'!AK29/'Vic Apr 2017'!AI29&lt;='Vic Apr 2017'!L29,($C$5*'Vic Apr 2017'!AK29/'Vic Apr 2017'!AI29-'Vic Apr 2017'!K29)*('Vic Apr 2017'!Q29/100)*'Vic Apr 2017'!AI29,('Vic Apr 2017'!L29-'Vic Apr 2017'!K29)*('Vic Apr 2017'!Q29/100)*'Vic Apr 2017'!AI29))</f>
        <v>0</v>
      </c>
      <c r="H35" s="113">
        <f>IF($C$5*'Vic Apr 2017'!AK29/'Vic Apr 2017'!AI29&lt;'Vic Apr 2017'!L29,0,IF($C$5*'Vic Apr 2017'!AK29/'Vic Apr 2017'!AI29&lt;='Vic Apr 2017'!M29,($C$5*'Vic Apr 2017'!AK29/'Vic Apr 2017'!AI29-'Vic Apr 2017'!L29)*('Vic Apr 2017'!R29/100)*'Vic Apr 2017'!AI29,('Vic Apr 2017'!M29-'Vic Apr 2017'!L29)*('Vic Apr 2017'!R29/100)*'Vic Apr 2017'!AI29))</f>
        <v>0</v>
      </c>
      <c r="I35" s="115">
        <f>IF(($C$5*'Vic Apr 2017'!AK29/'Vic Apr 2017'!AI29&gt;'Vic Apr 2017'!M29),($C$5*'Vic Apr 2017'!AK29/'Vic Apr 2017'!AI29-'Vic Apr 2017'!M29)*'Vic Apr 2017'!S29/100*'Vic Apr 2017'!AI29,0)</f>
        <v>0</v>
      </c>
      <c r="J35" s="115">
        <f>IF($C$5*'Vic Apr 2017'!AL29/'Vic Apr 2017'!AJ29&gt;='Vic Apr 2017'!J29,('Vic Apr 2017'!J29*'Vic Apr 2017'!U29/100)*'Vic Apr 2017'!AJ29,($C$5*'Vic Apr 2017'!AL29/'Vic Apr 2017'!AJ29*'Vic Apr 2017'!U29/100)*'Vic Apr 2017'!AJ29)</f>
        <v>956.57100000000003</v>
      </c>
      <c r="K35" s="115">
        <f>IF($C$5*'Vic Apr 2017'!AL29/'Vic Apr 2017'!AJ29&lt;'Vic Apr 2017'!J29,0,IF($C$5*'Vic Apr 2017'!AL29/'Vic Apr 2017'!AJ29&lt;='Vic Apr 2017'!K29,($C$5*'Vic Apr 2017'!AL29/'Vic Apr 2017'!AJ29-'Vic Apr 2017'!J29)*('Vic Apr 2017'!V29/100)*'Vic Apr 2017'!AJ29,('Vic Apr 2017'!K29-'Vic Apr 2017'!J29)*('Vic Apr 2017'!V29/100)*'Vic Apr 2017'!AJ29))</f>
        <v>0</v>
      </c>
      <c r="L35" s="115">
        <f>IF($C$5*'Vic Apr 2017'!AL29/'Vic Apr 2017'!AJ29&lt;'Vic Apr 2017'!K29,0,IF($C$5*'Vic Apr 2017'!AL29/'Vic Apr 2017'!AJ29&lt;='Vic Apr 2017'!L29,($C$5*'Vic Apr 2017'!AL29/'Vic Apr 2017'!AJ29-'Vic Apr 2017'!K29)*('Vic Apr 2017'!W29/100)*'Vic Apr 2017'!AJ29,('Vic Apr 2017'!L29-'Vic Apr 2017'!K29)*('Vic Apr 2017'!W29/100)*'Vic Apr 2017'!AJ29))</f>
        <v>0</v>
      </c>
      <c r="M35" s="115">
        <f>IF($C$5*'Vic Apr 2017'!AL29/'Vic Apr 2017'!AJ29&lt;'Vic Apr 2017'!L29,0,IF($C$5*'Vic Apr 2017'!AL29/'Vic Apr 2017'!AJ29&lt;='Vic Apr 2017'!M29,($C$5*'Vic Apr 2017'!AL29/'Vic Apr 2017'!AJ29-'Vic Apr 2017'!L29)*('Vic Apr 2017'!X29/100)*'Vic Apr 2017'!AJ29,('Vic Apr 2017'!M29-'Vic Apr 2017'!L29)*('Vic Apr 2017'!X29/100)*'Vic Apr 2017'!AJ29))</f>
        <v>0</v>
      </c>
      <c r="N35" s="115">
        <f>IF(($C$5*'Vic Apr 2017'!AL29/'Vic Apr 2017'!AJ29&gt;'Vic Apr 2017'!M29),($C$5*'Vic Apr 2017'!AL29/'Vic Apr 2017'!AJ29-'Vic Apr 2017'!M29)*'Vic Apr 2017'!Y29/100*'Vic Apr 2017'!AJ29,0)</f>
        <v>0</v>
      </c>
      <c r="O35" s="214">
        <f t="shared" si="0"/>
        <v>1814.8116</v>
      </c>
      <c r="P35" s="215">
        <f>'Vic Apr 2017'!AM29</f>
        <v>0</v>
      </c>
      <c r="Q35" s="215">
        <f>'Vic Apr 2017'!AN29</f>
        <v>15</v>
      </c>
      <c r="R35" s="215">
        <f>'Vic Apr 2017'!AO29</f>
        <v>0</v>
      </c>
      <c r="S35" s="215">
        <f>'Vic Apr 2017'!AP29</f>
        <v>0</v>
      </c>
      <c r="T35" s="214">
        <f>(O35-(O35-D35)*Q35/100)</f>
        <v>1593.9836849999999</v>
      </c>
      <c r="U35" s="214">
        <f>T35</f>
        <v>1593.9836849999999</v>
      </c>
      <c r="V35" s="214">
        <f t="shared" si="1"/>
        <v>1753.3820535</v>
      </c>
      <c r="W35" s="214">
        <f t="shared" si="1"/>
        <v>1753.3820535</v>
      </c>
      <c r="X35" s="216">
        <f>'Vic Apr 2017'!AW29</f>
        <v>12</v>
      </c>
      <c r="Y35" s="217" t="str">
        <f>'Vic Apr 2017'!AX29</f>
        <v>y</v>
      </c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11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11"/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11"/>
      <c r="ED35" s="111"/>
      <c r="EE35" s="111"/>
      <c r="EF35" s="111"/>
      <c r="EG35" s="111"/>
      <c r="EH35" s="111"/>
      <c r="EI35" s="111"/>
      <c r="EJ35" s="111"/>
    </row>
    <row r="36" spans="1:140" s="112" customFormat="1" ht="17" customHeight="1" thickTop="1">
      <c r="A36" s="545" t="str">
        <f>'Vic Apr 2017'!D30</f>
        <v>Ausnet West</v>
      </c>
      <c r="B36" s="218" t="str">
        <f>'Vic Apr 2017'!F30</f>
        <v>AGL</v>
      </c>
      <c r="C36" s="218" t="str">
        <f>'Vic Apr 2017'!G30</f>
        <v>Business Savers</v>
      </c>
      <c r="D36" s="219">
        <f>365*'Vic Apr 2017'!H30/100</f>
        <v>327.916</v>
      </c>
      <c r="E36" s="220">
        <f>IF($C$5*'Vic Apr 2017'!AK30/'Vic Apr 2017'!AI30&gt;='Vic Apr 2017'!J30,('Vic Apr 2017'!J30*'Vic Apr 2017'!O30/100)*'Vic Apr 2017'!AI30,($C$5*'Vic Apr 2017'!AK30/'Vic Apr 2017'!AI30*'Vic Apr 2017'!O30/100)*'Vic Apr 2017'!AI30)</f>
        <v>227.16</v>
      </c>
      <c r="F36" s="221">
        <f>IF($C$5*'Vic Apr 2017'!AK30/'Vic Apr 2017'!AI30&lt;'Vic Apr 2017'!J30,0,IF($C$5*'Vic Apr 2017'!AK30/'Vic Apr 2017'!AI30&lt;='Vic Apr 2017'!K30,($C$5*'Vic Apr 2017'!AK30/'Vic Apr 2017'!AI30-'Vic Apr 2017'!J30)*('Vic Apr 2017'!P30/100)*'Vic Apr 2017'!AI30,('Vic Apr 2017'!K30-'Vic Apr 2017'!J30)*('Vic Apr 2017'!P30/100)*'Vic Apr 2017'!AI30))</f>
        <v>215.04000000000002</v>
      </c>
      <c r="G36" s="219">
        <f>IF($C$5*'Vic Apr 2017'!AK30/'Vic Apr 2017'!AI30&lt;'Vic Apr 2017'!K30,0,IF($C$5*'Vic Apr 2017'!AK30/'Vic Apr 2017'!AI30&lt;='Vic Apr 2017'!L30,($C$5*'Vic Apr 2017'!AK30/'Vic Apr 2017'!AI30-'Vic Apr 2017'!K30)*('Vic Apr 2017'!Q30/100)*'Vic Apr 2017'!AI30,('Vic Apr 2017'!L30-'Vic Apr 2017'!K30)*('Vic Apr 2017'!Q30/100)*'Vic Apr 2017'!AI30))</f>
        <v>158.42339999999999</v>
      </c>
      <c r="H36" s="220">
        <f>IF($C$5*'Vic Apr 2017'!AK30/'Vic Apr 2017'!AI30&lt;'Vic Apr 2017'!L30,0,IF($C$5*'Vic Apr 2017'!AK30/'Vic Apr 2017'!AI30&lt;='Vic Apr 2017'!M30,($C$5*'Vic Apr 2017'!AK30/'Vic Apr 2017'!AI30-'Vic Apr 2017'!L30)*('Vic Apr 2017'!R30/100)*'Vic Apr 2017'!AI30,('Vic Apr 2017'!M30-'Vic Apr 2017'!L30)*('Vic Apr 2017'!R30/100)*'Vic Apr 2017'!AI30))</f>
        <v>0</v>
      </c>
      <c r="I36" s="219">
        <f>IF(($C$5*'Vic Apr 2017'!AK30/'Vic Apr 2017'!AI30&gt;'Vic Apr 2017'!M30),($C$5*'Vic Apr 2017'!AK30/'Vic Apr 2017'!AI30-'Vic Apr 2017'!M30)*'Vic Apr 2017'!S30/100*'Vic Apr 2017'!AI30,0)</f>
        <v>0</v>
      </c>
      <c r="J36" s="219">
        <f>IF($C$5*'Vic Apr 2017'!AL30/'Vic Apr 2017'!AJ30&gt;='Vic Apr 2017'!J30,('Vic Apr 2017'!J30*'Vic Apr 2017'!U30/100)*'Vic Apr 2017'!AJ30,($C$5*'Vic Apr 2017'!AL30/'Vic Apr 2017'!AJ30*'Vic Apr 2017'!U30/100)*'Vic Apr 2017'!AJ30)</f>
        <v>439.44</v>
      </c>
      <c r="K36" s="219">
        <f>IF($C$5*'Vic Apr 2017'!AL30/'Vic Apr 2017'!AJ30&lt;'Vic Apr 2017'!J30,0,IF($C$5*'Vic Apr 2017'!AL30/'Vic Apr 2017'!AJ30&lt;='Vic Apr 2017'!K30,($C$5*'Vic Apr 2017'!AL30/'Vic Apr 2017'!AJ30-'Vic Apr 2017'!J30)*('Vic Apr 2017'!V30/100)*'Vic Apr 2017'!AJ30,('Vic Apr 2017'!K30-'Vic Apr 2017'!J30)*('Vic Apr 2017'!V30/100)*'Vic Apr 2017'!AJ30))</f>
        <v>424.8</v>
      </c>
      <c r="L36" s="219">
        <f>IF($C$5*'Vic Apr 2017'!AL30/'Vic Apr 2017'!AJ30&lt;'Vic Apr 2017'!K30,0,IF($C$5*'Vic Apr 2017'!AL30/'Vic Apr 2017'!AJ30&lt;='Vic Apr 2017'!L30,($C$5*'Vic Apr 2017'!AL30/'Vic Apr 2017'!AJ30-'Vic Apr 2017'!K30)*('Vic Apr 2017'!W30/100)*'Vic Apr 2017'!AJ30,('Vic Apr 2017'!L30-'Vic Apr 2017'!K30)*('Vic Apr 2017'!W30/100)*'Vic Apr 2017'!AJ30))</f>
        <v>304.53119999999996</v>
      </c>
      <c r="M36" s="219">
        <f>IF($C$5*'Vic Apr 2017'!AL30/'Vic Apr 2017'!AJ30&lt;'Vic Apr 2017'!L30,0,IF($C$5*'Vic Apr 2017'!AL30/'Vic Apr 2017'!AJ30&lt;='Vic Apr 2017'!M30,($C$5*'Vic Apr 2017'!AL30/'Vic Apr 2017'!AJ30-'Vic Apr 2017'!L30)*('Vic Apr 2017'!X30/100)*'Vic Apr 2017'!AJ30,('Vic Apr 2017'!M30-'Vic Apr 2017'!L30)*('Vic Apr 2017'!X30/100)*'Vic Apr 2017'!AJ30))</f>
        <v>0</v>
      </c>
      <c r="N36" s="219">
        <f>IF(($C$5*'Vic Apr 2017'!AL30/'Vic Apr 2017'!AJ30&gt;'Vic Apr 2017'!M30),($C$5*'Vic Apr 2017'!AL30/'Vic Apr 2017'!AJ30-'Vic Apr 2017'!M30)*'Vic Apr 2017'!Y30/100*'Vic Apr 2017'!AJ30,0)</f>
        <v>0</v>
      </c>
      <c r="O36" s="222">
        <f t="shared" si="0"/>
        <v>2097.3105999999998</v>
      </c>
      <c r="P36" s="223">
        <f>'Vic Apr 2017'!AM30</f>
        <v>0</v>
      </c>
      <c r="Q36" s="223">
        <f>'Vic Apr 2017'!AN30</f>
        <v>20</v>
      </c>
      <c r="R36" s="223">
        <f>'Vic Apr 2017'!AO30</f>
        <v>0</v>
      </c>
      <c r="S36" s="223">
        <f>'Vic Apr 2017'!AP30</f>
        <v>0</v>
      </c>
      <c r="T36" s="222">
        <f>(O36-(O36-D36)*Q36/100)</f>
        <v>1743.4316799999997</v>
      </c>
      <c r="U36" s="222">
        <f>T36</f>
        <v>1743.4316799999997</v>
      </c>
      <c r="V36" s="222">
        <f t="shared" si="1"/>
        <v>1917.7748479999998</v>
      </c>
      <c r="W36" s="222">
        <f t="shared" si="1"/>
        <v>1917.7748479999998</v>
      </c>
      <c r="X36" s="224">
        <f>'Vic Apr 2017'!AW30</f>
        <v>0</v>
      </c>
      <c r="Y36" s="225" t="str">
        <f>'Vic Apr 2017'!AX30</f>
        <v>n</v>
      </c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1"/>
      <c r="DV36" s="111"/>
      <c r="DW36" s="111"/>
      <c r="DX36" s="111"/>
      <c r="DY36" s="111"/>
      <c r="DZ36" s="111"/>
      <c r="EA36" s="111"/>
      <c r="EB36" s="111"/>
      <c r="EC36" s="111"/>
      <c r="ED36" s="111"/>
      <c r="EE36" s="111"/>
      <c r="EF36" s="111"/>
      <c r="EG36" s="111"/>
      <c r="EH36" s="111"/>
      <c r="EI36" s="111"/>
      <c r="EJ36" s="111"/>
    </row>
    <row r="37" spans="1:140" s="58" customFormat="1" ht="17" customHeight="1">
      <c r="A37" s="546"/>
      <c r="B37" s="116" t="str">
        <f>'Vic Apr 2017'!F31</f>
        <v>Click Energy</v>
      </c>
      <c r="C37" s="116" t="str">
        <f>'Vic Apr 2017'!G31</f>
        <v>Business Prime Gas</v>
      </c>
      <c r="D37" s="190">
        <f>365*'Vic Apr 2017'!H31/100</f>
        <v>343.1</v>
      </c>
      <c r="E37" s="191">
        <f>IF($C$5*'Vic Apr 2017'!AK31/'Vic Apr 2017'!AI31&gt;='Vic Apr 2017'!J31,('Vic Apr 2017'!J31*'Vic Apr 2017'!O31/100)*'Vic Apr 2017'!AI31,($C$5*'Vic Apr 2017'!AK31/'Vic Apr 2017'!AI31*'Vic Apr 2017'!O31/100)*'Vic Apr 2017'!AI31)</f>
        <v>174</v>
      </c>
      <c r="F37" s="192">
        <f>IF($C$5*'Vic Apr 2017'!AK31/'Vic Apr 2017'!AI31&lt;'Vic Apr 2017'!J31,0,IF($C$5*'Vic Apr 2017'!AK31/'Vic Apr 2017'!AI31&lt;='Vic Apr 2017'!K31,($C$5*'Vic Apr 2017'!AK31/'Vic Apr 2017'!AI31-'Vic Apr 2017'!J31)*('Vic Apr 2017'!P31/100)*'Vic Apr 2017'!AI31,('Vic Apr 2017'!K31-'Vic Apr 2017'!J31)*('Vic Apr 2017'!P31/100)*'Vic Apr 2017'!AI31))</f>
        <v>167.99999999999997</v>
      </c>
      <c r="G37" s="190">
        <f>IF($C$5*'Vic Apr 2017'!AK31/'Vic Apr 2017'!AI31&lt;'Vic Apr 2017'!K31,0,IF($C$5*'Vic Apr 2017'!AK31/'Vic Apr 2017'!AI31&lt;='Vic Apr 2017'!L31,($C$5*'Vic Apr 2017'!AK31/'Vic Apr 2017'!AI31-'Vic Apr 2017'!K31)*('Vic Apr 2017'!Q31/100)*'Vic Apr 2017'!AI31,('Vic Apr 2017'!L31-'Vic Apr 2017'!K31)*('Vic Apr 2017'!Q31/100)*'Vic Apr 2017'!AI31))</f>
        <v>121.29</v>
      </c>
      <c r="H37" s="191">
        <f>IF($C$5*'Vic Apr 2017'!AK31/'Vic Apr 2017'!AI31&lt;'Vic Apr 2017'!L31,0,IF($C$5*'Vic Apr 2017'!AK31/'Vic Apr 2017'!AI31&lt;='Vic Apr 2017'!M31,($C$5*'Vic Apr 2017'!AK31/'Vic Apr 2017'!AI31-'Vic Apr 2017'!L31)*('Vic Apr 2017'!R31/100)*'Vic Apr 2017'!AI31,('Vic Apr 2017'!M31-'Vic Apr 2017'!L31)*('Vic Apr 2017'!R31/100)*'Vic Apr 2017'!AI31))</f>
        <v>0</v>
      </c>
      <c r="I37" s="190">
        <f>IF(($C$5*'Vic Apr 2017'!AK31/'Vic Apr 2017'!AI31&gt;'Vic Apr 2017'!M31),($C$5*'Vic Apr 2017'!AK31/'Vic Apr 2017'!AI31-'Vic Apr 2017'!M31)*'Vic Apr 2017'!S31/100*'Vic Apr 2017'!AI31,0)</f>
        <v>0</v>
      </c>
      <c r="J37" s="190">
        <f>IF($C$5*'Vic Apr 2017'!AL31/'Vic Apr 2017'!AJ31&gt;='Vic Apr 2017'!J31,('Vic Apr 2017'!J31*'Vic Apr 2017'!U31/100)*'Vic Apr 2017'!AJ31,($C$5*'Vic Apr 2017'!AL31/'Vic Apr 2017'!AJ31*'Vic Apr 2017'!U31/100)*'Vic Apr 2017'!AJ31)</f>
        <v>312</v>
      </c>
      <c r="K37" s="190">
        <f>IF($C$5*'Vic Apr 2017'!AL31/'Vic Apr 2017'!AJ31&lt;'Vic Apr 2017'!J31,0,IF($C$5*'Vic Apr 2017'!AL31/'Vic Apr 2017'!AJ31&lt;='Vic Apr 2017'!K31,($C$5*'Vic Apr 2017'!AL31/'Vic Apr 2017'!AJ31-'Vic Apr 2017'!J31)*('Vic Apr 2017'!V31/100)*'Vic Apr 2017'!AJ31,('Vic Apr 2017'!K31-'Vic Apr 2017'!J31)*('Vic Apr 2017'!V31/100)*'Vic Apr 2017'!AJ31))</f>
        <v>300</v>
      </c>
      <c r="L37" s="190">
        <f>IF($C$5*'Vic Apr 2017'!AL31/'Vic Apr 2017'!AJ31&lt;'Vic Apr 2017'!K31,0,IF($C$5*'Vic Apr 2017'!AL31/'Vic Apr 2017'!AJ31&lt;='Vic Apr 2017'!L31,($C$5*'Vic Apr 2017'!AL31/'Vic Apr 2017'!AJ31-'Vic Apr 2017'!K31)*('Vic Apr 2017'!W31/100)*'Vic Apr 2017'!AJ31,('Vic Apr 2017'!L31-'Vic Apr 2017'!K31)*('Vic Apr 2017'!W31/100)*'Vic Apr 2017'!AJ31))</f>
        <v>233.25</v>
      </c>
      <c r="M37" s="190">
        <f>IF($C$5*'Vic Apr 2017'!AL31/'Vic Apr 2017'!AJ31&lt;'Vic Apr 2017'!L31,0,IF($C$5*'Vic Apr 2017'!AL31/'Vic Apr 2017'!AJ31&lt;='Vic Apr 2017'!M31,($C$5*'Vic Apr 2017'!AL31/'Vic Apr 2017'!AJ31-'Vic Apr 2017'!L31)*('Vic Apr 2017'!X31/100)*'Vic Apr 2017'!AJ31,('Vic Apr 2017'!M31-'Vic Apr 2017'!L31)*('Vic Apr 2017'!X31/100)*'Vic Apr 2017'!AJ31))</f>
        <v>0</v>
      </c>
      <c r="N37" s="190">
        <f>IF(($C$5*'Vic Apr 2017'!AL31/'Vic Apr 2017'!AJ31&gt;'Vic Apr 2017'!M31),($C$5*'Vic Apr 2017'!AL31/'Vic Apr 2017'!AJ31-'Vic Apr 2017'!M31)*'Vic Apr 2017'!Y31/100*'Vic Apr 2017'!AJ31,0)</f>
        <v>0</v>
      </c>
      <c r="O37" s="193">
        <f t="shared" si="0"/>
        <v>1651.6399999999999</v>
      </c>
      <c r="P37" s="194">
        <f>'Vic Apr 2017'!AM31</f>
        <v>0</v>
      </c>
      <c r="Q37" s="194">
        <f>'Vic Apr 2017'!AN31</f>
        <v>0</v>
      </c>
      <c r="R37" s="194">
        <f>'Vic Apr 2017'!AO31</f>
        <v>10</v>
      </c>
      <c r="S37" s="194">
        <f>'Vic Apr 2017'!AP31</f>
        <v>0</v>
      </c>
      <c r="T37" s="193">
        <f>O37</f>
        <v>1651.6399999999999</v>
      </c>
      <c r="U37" s="193">
        <f>T37-(T37*R37/100)</f>
        <v>1486.4759999999999</v>
      </c>
      <c r="V37" s="193">
        <f t="shared" si="1"/>
        <v>1816.8040000000001</v>
      </c>
      <c r="W37" s="193">
        <f t="shared" si="1"/>
        <v>1635.1235999999999</v>
      </c>
      <c r="X37" s="195">
        <f>'Vic Apr 2017'!AW31</f>
        <v>0</v>
      </c>
      <c r="Y37" s="196" t="str">
        <f>'Vic Apr 2017'!AX31</f>
        <v>n</v>
      </c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/>
    </row>
    <row r="38" spans="1:140" s="112" customFormat="1" ht="17" customHeight="1">
      <c r="A38" s="546"/>
      <c r="B38" s="116" t="str">
        <f>'Vic Apr 2017'!F32</f>
        <v>Covau</v>
      </c>
      <c r="C38" s="116" t="str">
        <f>'Vic Apr 2017'!G32</f>
        <v>Market offer</v>
      </c>
      <c r="D38" s="190">
        <f>365*'Vic Apr 2017'!H32/100</f>
        <v>321.2</v>
      </c>
      <c r="E38" s="191">
        <f>IF($C$5*'Vic Apr 2017'!AK32/'Vic Apr 2017'!AI32&gt;='Vic Apr 2017'!J32,('Vic Apr 2017'!J32*'Vic Apr 2017'!O32/100)*'Vic Apr 2017'!AI32,($C$5*'Vic Apr 2017'!AK32/'Vic Apr 2017'!AI32*'Vic Apr 2017'!O32/100)*'Vic Apr 2017'!AI32)</f>
        <v>394.20000000000005</v>
      </c>
      <c r="F38" s="192">
        <f>IF($C$5*'Vic Apr 2017'!AK32/'Vic Apr 2017'!AI32&lt;'Vic Apr 2017'!J32,0,IF($C$5*'Vic Apr 2017'!AK32/'Vic Apr 2017'!AI32&lt;='Vic Apr 2017'!K32,($C$5*'Vic Apr 2017'!AK32/'Vic Apr 2017'!AI32-'Vic Apr 2017'!J32)*('Vic Apr 2017'!P32/100)*'Vic Apr 2017'!AI32,('Vic Apr 2017'!K32-'Vic Apr 2017'!J32)*('Vic Apr 2017'!P32/100)*'Vic Apr 2017'!AI32))</f>
        <v>372.6</v>
      </c>
      <c r="G38" s="190">
        <f>IF($C$5*'Vic Apr 2017'!AK32/'Vic Apr 2017'!AI32&lt;'Vic Apr 2017'!K32,0,IF($C$5*'Vic Apr 2017'!AK32/'Vic Apr 2017'!AI32&lt;='Vic Apr 2017'!L32,($C$5*'Vic Apr 2017'!AK32/'Vic Apr 2017'!AI32-'Vic Apr 2017'!K32)*('Vic Apr 2017'!Q32/100)*'Vic Apr 2017'!AI32,('Vic Apr 2017'!L32-'Vic Apr 2017'!K32)*('Vic Apr 2017'!Q32/100)*'Vic Apr 2017'!AI32))</f>
        <v>261.80000000000007</v>
      </c>
      <c r="H38" s="191">
        <f>IF($C$5*'Vic Apr 2017'!AK32/'Vic Apr 2017'!AI32&lt;'Vic Apr 2017'!L32,0,IF($C$5*'Vic Apr 2017'!AK32/'Vic Apr 2017'!AI32&lt;='Vic Apr 2017'!M32,($C$5*'Vic Apr 2017'!AK32/'Vic Apr 2017'!AI32-'Vic Apr 2017'!L32)*('Vic Apr 2017'!R32/100)*'Vic Apr 2017'!AI32,('Vic Apr 2017'!M32-'Vic Apr 2017'!L32)*('Vic Apr 2017'!R32/100)*'Vic Apr 2017'!AI32))</f>
        <v>0</v>
      </c>
      <c r="I38" s="190">
        <f>IF(($C$5*'Vic Apr 2017'!AK32/'Vic Apr 2017'!AI32&gt;'Vic Apr 2017'!M32),($C$5*'Vic Apr 2017'!AK32/'Vic Apr 2017'!AI32-'Vic Apr 2017'!M32)*'Vic Apr 2017'!S32/100*'Vic Apr 2017'!AI32,0)</f>
        <v>0</v>
      </c>
      <c r="J38" s="190">
        <f>IF($C$5*'Vic Apr 2017'!AL32/'Vic Apr 2017'!AJ32&gt;='Vic Apr 2017'!J32,('Vic Apr 2017'!J32*'Vic Apr 2017'!U32/100)*'Vic Apr 2017'!AJ32,($C$5*'Vic Apr 2017'!AL32/'Vic Apr 2017'!AJ32*'Vic Apr 2017'!U32/100)*'Vic Apr 2017'!AJ32)</f>
        <v>327.60000000000002</v>
      </c>
      <c r="K38" s="190">
        <f>IF($C$5*'Vic Apr 2017'!AL32/'Vic Apr 2017'!AJ32&lt;'Vic Apr 2017'!J32,0,IF($C$5*'Vic Apr 2017'!AL32/'Vic Apr 2017'!AJ32&lt;='Vic Apr 2017'!K32,($C$5*'Vic Apr 2017'!AL32/'Vic Apr 2017'!AJ32-'Vic Apr 2017'!J32)*('Vic Apr 2017'!V32/100)*'Vic Apr 2017'!AJ32,('Vic Apr 2017'!K32-'Vic Apr 2017'!J32)*('Vic Apr 2017'!V32/100)*'Vic Apr 2017'!AJ32))</f>
        <v>313.2</v>
      </c>
      <c r="L38" s="190">
        <f>IF($C$5*'Vic Apr 2017'!AL32/'Vic Apr 2017'!AJ32&lt;'Vic Apr 2017'!K32,0,IF($C$5*'Vic Apr 2017'!AL32/'Vic Apr 2017'!AJ32&lt;='Vic Apr 2017'!L32,($C$5*'Vic Apr 2017'!AL32/'Vic Apr 2017'!AJ32-'Vic Apr 2017'!K32)*('Vic Apr 2017'!W32/100)*'Vic Apr 2017'!AJ32,('Vic Apr 2017'!L32-'Vic Apr 2017'!K32)*('Vic Apr 2017'!W32/100)*'Vic Apr 2017'!AJ32))</f>
        <v>229.60000000000002</v>
      </c>
      <c r="M38" s="190">
        <f>IF($C$5*'Vic Apr 2017'!AL32/'Vic Apr 2017'!AJ32&lt;'Vic Apr 2017'!L32,0,IF($C$5*'Vic Apr 2017'!AL32/'Vic Apr 2017'!AJ32&lt;='Vic Apr 2017'!M32,($C$5*'Vic Apr 2017'!AL32/'Vic Apr 2017'!AJ32-'Vic Apr 2017'!L32)*('Vic Apr 2017'!X32/100)*'Vic Apr 2017'!AJ32,('Vic Apr 2017'!M32-'Vic Apr 2017'!L32)*('Vic Apr 2017'!X32/100)*'Vic Apr 2017'!AJ32))</f>
        <v>0</v>
      </c>
      <c r="N38" s="190">
        <f>IF(($C$5*'Vic Apr 2017'!AL32/'Vic Apr 2017'!AJ32&gt;'Vic Apr 2017'!M32),($C$5*'Vic Apr 2017'!AL32/'Vic Apr 2017'!AJ32-'Vic Apr 2017'!M32)*'Vic Apr 2017'!Y32/100*'Vic Apr 2017'!AJ32,0)</f>
        <v>0</v>
      </c>
      <c r="O38" s="193">
        <f t="shared" si="0"/>
        <v>2220.2000000000003</v>
      </c>
      <c r="P38" s="194">
        <f>'Vic Apr 2017'!AM32</f>
        <v>0</v>
      </c>
      <c r="Q38" s="194">
        <f>'Vic Apr 2017'!AN32</f>
        <v>0</v>
      </c>
      <c r="R38" s="194">
        <f>'Vic Apr 2017'!AO32</f>
        <v>0</v>
      </c>
      <c r="S38" s="194">
        <f>'Vic Apr 2017'!AP32</f>
        <v>20</v>
      </c>
      <c r="T38" s="193">
        <f>O38</f>
        <v>2220.2000000000003</v>
      </c>
      <c r="U38" s="193">
        <f>(T38-(T38-D38)*S38/100)</f>
        <v>1840.4</v>
      </c>
      <c r="V38" s="193">
        <f t="shared" si="1"/>
        <v>2442.2200000000007</v>
      </c>
      <c r="W38" s="193">
        <f t="shared" si="1"/>
        <v>2024.4400000000003</v>
      </c>
      <c r="X38" s="195">
        <f>'Vic Apr 2017'!AW32</f>
        <v>12</v>
      </c>
      <c r="Y38" s="196" t="str">
        <f>'Vic Apr 2017'!AX32</f>
        <v>y</v>
      </c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11"/>
      <c r="BY38" s="111"/>
      <c r="BZ38" s="111"/>
      <c r="CA38" s="111"/>
      <c r="CB38" s="111"/>
      <c r="CC38" s="111"/>
      <c r="CD38" s="111"/>
      <c r="CE38" s="111"/>
      <c r="CF38" s="111"/>
      <c r="CG38" s="111"/>
      <c r="CH38" s="111"/>
      <c r="CI38" s="111"/>
      <c r="CJ38" s="111"/>
      <c r="CK38" s="111"/>
      <c r="CL38" s="111"/>
      <c r="CM38" s="111"/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1"/>
      <c r="DG38" s="111"/>
      <c r="DH38" s="111"/>
      <c r="DI38" s="111"/>
      <c r="DJ38" s="111"/>
      <c r="DK38" s="111"/>
      <c r="DL38" s="111"/>
      <c r="DM38" s="111"/>
      <c r="DN38" s="111"/>
      <c r="DO38" s="111"/>
      <c r="DP38" s="111"/>
      <c r="DQ38" s="111"/>
      <c r="DR38" s="111"/>
      <c r="DS38" s="111"/>
      <c r="DT38" s="111"/>
      <c r="DU38" s="111"/>
      <c r="DV38" s="111"/>
      <c r="DW38" s="111"/>
      <c r="DX38" s="111"/>
      <c r="DY38" s="111"/>
      <c r="DZ38" s="111"/>
      <c r="EA38" s="111"/>
      <c r="EB38" s="111"/>
      <c r="EC38" s="111"/>
      <c r="ED38" s="111"/>
      <c r="EE38" s="111"/>
      <c r="EF38" s="111"/>
      <c r="EG38" s="111"/>
      <c r="EH38" s="111"/>
      <c r="EI38" s="111"/>
      <c r="EJ38" s="111"/>
    </row>
    <row r="39" spans="1:140" s="58" customFormat="1" ht="17" customHeight="1">
      <c r="A39" s="546"/>
      <c r="B39" s="116" t="str">
        <f>'Vic Apr 2017'!F33</f>
        <v>EnergyAustralia</v>
      </c>
      <c r="C39" s="116" t="str">
        <f>'Vic Apr 2017'!G33</f>
        <v>Everyday Saver Business</v>
      </c>
      <c r="D39" s="190">
        <f>365*'Vic Apr 2017'!H33/100</f>
        <v>385.80500000000001</v>
      </c>
      <c r="E39" s="191">
        <f>IF($C$5*'Vic Apr 2017'!AK33/'Vic Apr 2017'!AI33&gt;='Vic Apr 2017'!J33,('Vic Apr 2017'!J33*'Vic Apr 2017'!O33/100)*'Vic Apr 2017'!AI33,($C$5*'Vic Apr 2017'!AK33/'Vic Apr 2017'!AI33*'Vic Apr 2017'!O33/100)*'Vic Apr 2017'!AI33)</f>
        <v>234</v>
      </c>
      <c r="F39" s="192">
        <f>IF($C$5*'Vic Apr 2017'!AK33/'Vic Apr 2017'!AI33&lt;'Vic Apr 2017'!J33,0,IF($C$5*'Vic Apr 2017'!AK33/'Vic Apr 2017'!AI33&lt;='Vic Apr 2017'!K33,($C$5*'Vic Apr 2017'!AK33/'Vic Apr 2017'!AI33-'Vic Apr 2017'!J33)*('Vic Apr 2017'!P33/100)*'Vic Apr 2017'!AI33,('Vic Apr 2017'!K33-'Vic Apr 2017'!J33)*('Vic Apr 2017'!P33/100)*'Vic Apr 2017'!AI33))</f>
        <v>222.00000000000003</v>
      </c>
      <c r="G39" s="190">
        <f>IF($C$5*'Vic Apr 2017'!AK33/'Vic Apr 2017'!AI33&lt;'Vic Apr 2017'!K33,0,IF($C$5*'Vic Apr 2017'!AK33/'Vic Apr 2017'!AI33&lt;='Vic Apr 2017'!L33,($C$5*'Vic Apr 2017'!AK33/'Vic Apr 2017'!AI33-'Vic Apr 2017'!K33)*('Vic Apr 2017'!Q33/100)*'Vic Apr 2017'!AI33,('Vic Apr 2017'!L33-'Vic Apr 2017'!K33)*('Vic Apr 2017'!Q33/100)*'Vic Apr 2017'!AI33))</f>
        <v>151.14600000000002</v>
      </c>
      <c r="H39" s="191">
        <f>IF($C$5*'Vic Apr 2017'!AK33/'Vic Apr 2017'!AI33&lt;'Vic Apr 2017'!L33,0,IF($C$5*'Vic Apr 2017'!AK33/'Vic Apr 2017'!AI33&lt;='Vic Apr 2017'!M33,($C$5*'Vic Apr 2017'!AK33/'Vic Apr 2017'!AI33-'Vic Apr 2017'!L33)*('Vic Apr 2017'!R33/100)*'Vic Apr 2017'!AI33,('Vic Apr 2017'!M33-'Vic Apr 2017'!L33)*('Vic Apr 2017'!R33/100)*'Vic Apr 2017'!AI33))</f>
        <v>0</v>
      </c>
      <c r="I39" s="190">
        <f>IF(($C$5*'Vic Apr 2017'!AK33/'Vic Apr 2017'!AI33&gt;'Vic Apr 2017'!M33),($C$5*'Vic Apr 2017'!AK33/'Vic Apr 2017'!AI33-'Vic Apr 2017'!M33)*'Vic Apr 2017'!S33/100*'Vic Apr 2017'!AI33,0)</f>
        <v>0</v>
      </c>
      <c r="J39" s="190">
        <f>IF($C$5*'Vic Apr 2017'!AL33/'Vic Apr 2017'!AJ33&gt;='Vic Apr 2017'!J33,('Vic Apr 2017'!J33*'Vic Apr 2017'!U33/100)*'Vic Apr 2017'!AJ33,($C$5*'Vic Apr 2017'!AL33/'Vic Apr 2017'!AJ33*'Vic Apr 2017'!U33/100)*'Vic Apr 2017'!AJ33)</f>
        <v>386.4</v>
      </c>
      <c r="K39" s="190">
        <f>IF($C$5*'Vic Apr 2017'!AL33/'Vic Apr 2017'!AJ33&lt;'Vic Apr 2017'!J33,0,IF($C$5*'Vic Apr 2017'!AL33/'Vic Apr 2017'!AJ33&lt;='Vic Apr 2017'!K33,($C$5*'Vic Apr 2017'!AL33/'Vic Apr 2017'!AJ33-'Vic Apr 2017'!J33)*('Vic Apr 2017'!V33/100)*'Vic Apr 2017'!AJ33,('Vic Apr 2017'!K33-'Vic Apr 2017'!J33)*('Vic Apr 2017'!V33/100)*'Vic Apr 2017'!AJ33))</f>
        <v>374.40000000000003</v>
      </c>
      <c r="L39" s="190">
        <f>IF($C$5*'Vic Apr 2017'!AL33/'Vic Apr 2017'!AJ33&lt;'Vic Apr 2017'!K33,0,IF($C$5*'Vic Apr 2017'!AL33/'Vic Apr 2017'!AJ33&lt;='Vic Apr 2017'!L33,($C$5*'Vic Apr 2017'!AL33/'Vic Apr 2017'!AJ33-'Vic Apr 2017'!K33)*('Vic Apr 2017'!W33/100)*'Vic Apr 2017'!AJ33,('Vic Apr 2017'!L33-'Vic Apr 2017'!K33)*('Vic Apr 2017'!W33/100)*'Vic Apr 2017'!AJ33))</f>
        <v>272.43599999999998</v>
      </c>
      <c r="M39" s="190">
        <f>IF($C$5*'Vic Apr 2017'!AL33/'Vic Apr 2017'!AJ33&lt;'Vic Apr 2017'!L33,0,IF($C$5*'Vic Apr 2017'!AL33/'Vic Apr 2017'!AJ33&lt;='Vic Apr 2017'!M33,($C$5*'Vic Apr 2017'!AL33/'Vic Apr 2017'!AJ33-'Vic Apr 2017'!L33)*('Vic Apr 2017'!X33/100)*'Vic Apr 2017'!AJ33,('Vic Apr 2017'!M33-'Vic Apr 2017'!L33)*('Vic Apr 2017'!X33/100)*'Vic Apr 2017'!AJ33))</f>
        <v>0</v>
      </c>
      <c r="N39" s="190">
        <f>IF(($C$5*'Vic Apr 2017'!AL33/'Vic Apr 2017'!AJ33&gt;'Vic Apr 2017'!M33),($C$5*'Vic Apr 2017'!AL33/'Vic Apr 2017'!AJ33-'Vic Apr 2017'!M33)*'Vic Apr 2017'!Y33/100*'Vic Apr 2017'!AJ33,0)</f>
        <v>0</v>
      </c>
      <c r="O39" s="193">
        <f t="shared" si="0"/>
        <v>2026.1870000000001</v>
      </c>
      <c r="P39" s="194">
        <f>'Vic Apr 2017'!AM33</f>
        <v>0</v>
      </c>
      <c r="Q39" s="194">
        <f>'Vic Apr 2017'!AN33</f>
        <v>20</v>
      </c>
      <c r="R39" s="194">
        <f>'Vic Apr 2017'!AO33</f>
        <v>0</v>
      </c>
      <c r="S39" s="194">
        <f>'Vic Apr 2017'!AP33</f>
        <v>0</v>
      </c>
      <c r="T39" s="193">
        <f>(O39-(O39-D39)*Q39/100)</f>
        <v>1698.1106000000002</v>
      </c>
      <c r="U39" s="193">
        <f>T39</f>
        <v>1698.1106000000002</v>
      </c>
      <c r="V39" s="193">
        <f t="shared" si="1"/>
        <v>1867.9216600000004</v>
      </c>
      <c r="W39" s="193">
        <f t="shared" si="1"/>
        <v>1867.9216600000004</v>
      </c>
      <c r="X39" s="195">
        <f>'Vic Apr 2017'!AW33</f>
        <v>24</v>
      </c>
      <c r="Y39" s="196" t="str">
        <f>'Vic Apr 2017'!AX33</f>
        <v>y</v>
      </c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  <c r="CV39" s="111"/>
      <c r="CW39" s="111"/>
      <c r="CX39" s="111"/>
      <c r="CY39" s="111"/>
      <c r="CZ39" s="111"/>
      <c r="DA39" s="111"/>
      <c r="DB39" s="111"/>
      <c r="DC39" s="111"/>
      <c r="DD39" s="111"/>
      <c r="DE39" s="111"/>
      <c r="DF39" s="111"/>
      <c r="DG39" s="111"/>
      <c r="DH39" s="111"/>
      <c r="DI39" s="111"/>
      <c r="DJ39" s="111"/>
      <c r="DK39" s="111"/>
      <c r="DL39" s="111"/>
      <c r="DM39" s="111"/>
      <c r="DN39" s="111"/>
      <c r="DO39" s="111"/>
      <c r="DP39" s="111"/>
      <c r="DQ39" s="111"/>
      <c r="DR39" s="111"/>
      <c r="DS39" s="111"/>
      <c r="DT39" s="111"/>
      <c r="DU39" s="111"/>
      <c r="DV39" s="111"/>
      <c r="DW39" s="111"/>
      <c r="DX39" s="111"/>
      <c r="DY39" s="111"/>
      <c r="DZ39" s="111"/>
      <c r="EA39" s="111"/>
      <c r="EB39" s="111"/>
      <c r="EC39" s="111"/>
      <c r="ED39" s="111"/>
      <c r="EE39" s="111"/>
      <c r="EF39" s="111"/>
      <c r="EG39" s="111"/>
      <c r="EH39" s="111"/>
      <c r="EI39" s="111"/>
      <c r="EJ39" s="111"/>
    </row>
    <row r="40" spans="1:140" s="112" customFormat="1" ht="17" customHeight="1">
      <c r="A40" s="546"/>
      <c r="B40" s="116" t="str">
        <f>'Vic Apr 2017'!F34</f>
        <v>Lumo Energy</v>
      </c>
      <c r="C40" s="116" t="str">
        <f>'Vic Apr 2017'!G34</f>
        <v>Business Premium</v>
      </c>
      <c r="D40" s="190">
        <f>365*'Vic Apr 2017'!H34/100</f>
        <v>288.78800000000001</v>
      </c>
      <c r="E40" s="191">
        <f>IF($C$5*'Vic Apr 2017'!AK34/'Vic Apr 2017'!AI34&gt;='Vic Apr 2017'!J34,('Vic Apr 2017'!J34*'Vic Apr 2017'!O34/100)*'Vic Apr 2017'!AI34,($C$5*'Vic Apr 2017'!AK34/'Vic Apr 2017'!AI34*'Vic Apr 2017'!O34/100)*'Vic Apr 2017'!AI34)</f>
        <v>162.17277999999999</v>
      </c>
      <c r="F40" s="192">
        <f>IF($C$5*'Vic Apr 2017'!AK34/'Vic Apr 2017'!AI34&lt;'Vic Apr 2017'!J34,0,IF($C$5*'Vic Apr 2017'!AK34/'Vic Apr 2017'!AI34&lt;='Vic Apr 2017'!K34,($C$5*'Vic Apr 2017'!AK34/'Vic Apr 2017'!AI34-'Vic Apr 2017'!J34)*('Vic Apr 2017'!P34/100)*'Vic Apr 2017'!AI34,('Vic Apr 2017'!K34-'Vic Apr 2017'!J34)*('Vic Apr 2017'!P34/100)*'Vic Apr 2017'!AI34))</f>
        <v>156.57641999999998</v>
      </c>
      <c r="G40" s="190">
        <f>IF($C$5*'Vic Apr 2017'!AK34/'Vic Apr 2017'!AI34&lt;'Vic Apr 2017'!K34,0,IF($C$5*'Vic Apr 2017'!AK34/'Vic Apr 2017'!AI34&lt;='Vic Apr 2017'!L34,($C$5*'Vic Apr 2017'!AK34/'Vic Apr 2017'!AI34-'Vic Apr 2017'!K34)*('Vic Apr 2017'!Q34/100)*'Vic Apr 2017'!AI34,('Vic Apr 2017'!L34-'Vic Apr 2017'!K34)*('Vic Apr 2017'!Q34/100)*'Vic Apr 2017'!AI34))</f>
        <v>106.35636</v>
      </c>
      <c r="H40" s="191">
        <f>IF($C$5*'Vic Apr 2017'!AK34/'Vic Apr 2017'!AI34&lt;'Vic Apr 2017'!L34,0,IF($C$5*'Vic Apr 2017'!AK34/'Vic Apr 2017'!AI34&lt;='Vic Apr 2017'!M34,($C$5*'Vic Apr 2017'!AK34/'Vic Apr 2017'!AI34-'Vic Apr 2017'!L34)*('Vic Apr 2017'!R34/100)*'Vic Apr 2017'!AI34,('Vic Apr 2017'!M34-'Vic Apr 2017'!L34)*('Vic Apr 2017'!R34/100)*'Vic Apr 2017'!AI34))</f>
        <v>0</v>
      </c>
      <c r="I40" s="190">
        <f>IF(($C$5*'Vic Apr 2017'!AK34/'Vic Apr 2017'!AI34&gt;'Vic Apr 2017'!M34),($C$5*'Vic Apr 2017'!AK34/'Vic Apr 2017'!AI34-'Vic Apr 2017'!M34)*'Vic Apr 2017'!S34/100*'Vic Apr 2017'!AI34,0)</f>
        <v>0</v>
      </c>
      <c r="J40" s="190">
        <f>IF($C$5*'Vic Apr 2017'!AL34/'Vic Apr 2017'!AJ34&gt;='Vic Apr 2017'!J34,('Vic Apr 2017'!J34*'Vic Apr 2017'!U34/100)*'Vic Apr 2017'!AJ34,($C$5*'Vic Apr 2017'!AL34/'Vic Apr 2017'!AJ34*'Vic Apr 2017'!U34/100)*'Vic Apr 2017'!AJ34)</f>
        <v>283.71111999999999</v>
      </c>
      <c r="K40" s="190">
        <f>IF($C$5*'Vic Apr 2017'!AL34/'Vic Apr 2017'!AJ34&lt;'Vic Apr 2017'!J34,0,IF($C$5*'Vic Apr 2017'!AL34/'Vic Apr 2017'!AJ34&lt;='Vic Apr 2017'!K34,($C$5*'Vic Apr 2017'!AL34/'Vic Apr 2017'!AJ34-'Vic Apr 2017'!J34)*('Vic Apr 2017'!V34/100)*'Vic Apr 2017'!AJ34,('Vic Apr 2017'!K34-'Vic Apr 2017'!J34)*('Vic Apr 2017'!V34/100)*'Vic Apr 2017'!AJ34))</f>
        <v>280.54795999999999</v>
      </c>
      <c r="L40" s="190">
        <f>IF($C$5*'Vic Apr 2017'!AL34/'Vic Apr 2017'!AJ34&lt;'Vic Apr 2017'!K34,0,IF($C$5*'Vic Apr 2017'!AL34/'Vic Apr 2017'!AJ34&lt;='Vic Apr 2017'!L34,($C$5*'Vic Apr 2017'!AL34/'Vic Apr 2017'!AJ34-'Vic Apr 2017'!K34)*('Vic Apr 2017'!W34/100)*'Vic Apr 2017'!AJ34,('Vic Apr 2017'!L34-'Vic Apr 2017'!K34)*('Vic Apr 2017'!W34/100)*'Vic Apr 2017'!AJ34))</f>
        <v>199.39568000000003</v>
      </c>
      <c r="M40" s="190">
        <f>IF($C$5*'Vic Apr 2017'!AL34/'Vic Apr 2017'!AJ34&lt;'Vic Apr 2017'!L34,0,IF($C$5*'Vic Apr 2017'!AL34/'Vic Apr 2017'!AJ34&lt;='Vic Apr 2017'!M34,($C$5*'Vic Apr 2017'!AL34/'Vic Apr 2017'!AJ34-'Vic Apr 2017'!L34)*('Vic Apr 2017'!X34/100)*'Vic Apr 2017'!AJ34,('Vic Apr 2017'!M34-'Vic Apr 2017'!L34)*('Vic Apr 2017'!X34/100)*'Vic Apr 2017'!AJ34))</f>
        <v>0</v>
      </c>
      <c r="N40" s="190">
        <f>IF(($C$5*'Vic Apr 2017'!AL34/'Vic Apr 2017'!AJ34&gt;'Vic Apr 2017'!M34),($C$5*'Vic Apr 2017'!AL34/'Vic Apr 2017'!AJ34-'Vic Apr 2017'!M34)*'Vic Apr 2017'!Y34/100*'Vic Apr 2017'!AJ34,0)</f>
        <v>0</v>
      </c>
      <c r="O40" s="193">
        <f>SUM(D40:N40)</f>
        <v>1477.5483199999999</v>
      </c>
      <c r="P40" s="194">
        <f>'Vic Apr 2017'!AM34</f>
        <v>0</v>
      </c>
      <c r="Q40" s="194">
        <f>'Vic Apr 2017'!AN34</f>
        <v>0</v>
      </c>
      <c r="R40" s="194">
        <f>'Vic Apr 2017'!AO34</f>
        <v>0</v>
      </c>
      <c r="S40" s="194">
        <f>'Vic Apr 2017'!AP34</f>
        <v>0</v>
      </c>
      <c r="T40" s="193">
        <f>O40</f>
        <v>1477.5483199999999</v>
      </c>
      <c r="U40" s="193">
        <f>T40</f>
        <v>1477.5483199999999</v>
      </c>
      <c r="V40" s="193">
        <f t="shared" si="1"/>
        <v>1625.303152</v>
      </c>
      <c r="W40" s="193">
        <f t="shared" si="1"/>
        <v>1625.303152</v>
      </c>
      <c r="X40" s="195">
        <f>'Vic Apr 2017'!AW34</f>
        <v>36</v>
      </c>
      <c r="Y40" s="196" t="str">
        <f>'Vic Apr 2017'!AX34</f>
        <v>n</v>
      </c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  <c r="DZ40" s="111"/>
      <c r="EA40" s="111"/>
      <c r="EB40" s="111"/>
      <c r="EC40" s="111"/>
      <c r="ED40" s="111"/>
      <c r="EE40" s="111"/>
      <c r="EF40" s="111"/>
      <c r="EG40" s="111"/>
      <c r="EH40" s="111"/>
      <c r="EI40" s="111"/>
      <c r="EJ40" s="111"/>
    </row>
    <row r="41" spans="1:140" s="58" customFormat="1" ht="17" customHeight="1">
      <c r="A41" s="546"/>
      <c r="B41" s="116" t="str">
        <f>'Vic Apr 2017'!F35</f>
        <v>Momentum Energy</v>
      </c>
      <c r="C41" s="116" t="str">
        <f>'Vic Apr 2017'!G35</f>
        <v>Market offer</v>
      </c>
      <c r="D41" s="190">
        <f>365*'Vic Apr 2017'!H35/100</f>
        <v>332.07700000000006</v>
      </c>
      <c r="E41" s="191">
        <f>IF($C$5*'Vic Apr 2017'!AK35/'Vic Apr 2017'!AI35&gt;='Vic Apr 2017'!J35,('Vic Apr 2017'!J35*'Vic Apr 2017'!O35/100)*'Vic Apr 2017'!AI35,($C$5*'Vic Apr 2017'!AK35/'Vic Apr 2017'!AI35*'Vic Apr 2017'!O35/100)*'Vic Apr 2017'!AI35)</f>
        <v>172.2</v>
      </c>
      <c r="F41" s="192">
        <f>IF($C$5*'Vic Apr 2017'!AK35/'Vic Apr 2017'!AI35&lt;'Vic Apr 2017'!J35,0,IF($C$5*'Vic Apr 2017'!AK35/'Vic Apr 2017'!AI35&lt;='Vic Apr 2017'!K35,($C$5*'Vic Apr 2017'!AK35/'Vic Apr 2017'!AI35-'Vic Apr 2017'!J35)*('Vic Apr 2017'!P35/100)*'Vic Apr 2017'!AI35,('Vic Apr 2017'!K35-'Vic Apr 2017'!J35)*('Vic Apr 2017'!P35/100)*'Vic Apr 2017'!AI35))</f>
        <v>167.16</v>
      </c>
      <c r="G41" s="190">
        <f>IF($C$5*'Vic Apr 2017'!AK35/'Vic Apr 2017'!AI35&lt;'Vic Apr 2017'!K35,0,IF($C$5*'Vic Apr 2017'!AK35/'Vic Apr 2017'!AI35&lt;='Vic Apr 2017'!L35,($C$5*'Vic Apr 2017'!AK35/'Vic Apr 2017'!AI35-'Vic Apr 2017'!K35)*('Vic Apr 2017'!Q35/100)*'Vic Apr 2017'!AI35,('Vic Apr 2017'!L35-'Vic Apr 2017'!K35)*('Vic Apr 2017'!Q35/100)*'Vic Apr 2017'!AI35))</f>
        <v>120.8235</v>
      </c>
      <c r="H41" s="191">
        <f>IF($C$5*'Vic Apr 2017'!AK35/'Vic Apr 2017'!AI35&lt;'Vic Apr 2017'!L35,0,IF($C$5*'Vic Apr 2017'!AK35/'Vic Apr 2017'!AI35&lt;='Vic Apr 2017'!M35,($C$5*'Vic Apr 2017'!AK35/'Vic Apr 2017'!AI35-'Vic Apr 2017'!L35)*('Vic Apr 2017'!R35/100)*'Vic Apr 2017'!AI35,('Vic Apr 2017'!M35-'Vic Apr 2017'!L35)*('Vic Apr 2017'!R35/100)*'Vic Apr 2017'!AI35))</f>
        <v>0</v>
      </c>
      <c r="I41" s="190">
        <f>IF(($C$5*'Vic Apr 2017'!AK35/'Vic Apr 2017'!AI35&gt;'Vic Apr 2017'!M35),($C$5*'Vic Apr 2017'!AK35/'Vic Apr 2017'!AI35-'Vic Apr 2017'!M35)*'Vic Apr 2017'!S35/100*'Vic Apr 2017'!AI35,0)</f>
        <v>0</v>
      </c>
      <c r="J41" s="190">
        <f>IF($C$5*'Vic Apr 2017'!AL35/'Vic Apr 2017'!AJ35&gt;='Vic Apr 2017'!J35,('Vic Apr 2017'!J35*'Vic Apr 2017'!U35/100)*'Vic Apr 2017'!AJ35,($C$5*'Vic Apr 2017'!AL35/'Vic Apr 2017'!AJ35*'Vic Apr 2017'!U35/100)*'Vic Apr 2017'!AJ35)</f>
        <v>290.88</v>
      </c>
      <c r="K41" s="190">
        <f>IF($C$5*'Vic Apr 2017'!AL35/'Vic Apr 2017'!AJ35&lt;'Vic Apr 2017'!J35,0,IF($C$5*'Vic Apr 2017'!AL35/'Vic Apr 2017'!AJ35&lt;='Vic Apr 2017'!K35,($C$5*'Vic Apr 2017'!AL35/'Vic Apr 2017'!AJ35-'Vic Apr 2017'!J35)*('Vic Apr 2017'!V35/100)*'Vic Apr 2017'!AJ35,('Vic Apr 2017'!K35-'Vic Apr 2017'!J35)*('Vic Apr 2017'!V35/100)*'Vic Apr 2017'!AJ35))</f>
        <v>286.8</v>
      </c>
      <c r="L41" s="190">
        <f>IF($C$5*'Vic Apr 2017'!AL35/'Vic Apr 2017'!AJ35&lt;'Vic Apr 2017'!K35,0,IF($C$5*'Vic Apr 2017'!AL35/'Vic Apr 2017'!AJ35&lt;='Vic Apr 2017'!L35,($C$5*'Vic Apr 2017'!AL35/'Vic Apr 2017'!AJ35-'Vic Apr 2017'!K35)*('Vic Apr 2017'!W35/100)*'Vic Apr 2017'!AJ35,('Vic Apr 2017'!L35-'Vic Apr 2017'!K35)*('Vic Apr 2017'!W35/100)*'Vic Apr 2017'!AJ35))</f>
        <v>215.1498</v>
      </c>
      <c r="M41" s="190">
        <f>IF($C$5*'Vic Apr 2017'!AL35/'Vic Apr 2017'!AJ35&lt;'Vic Apr 2017'!L35,0,IF($C$5*'Vic Apr 2017'!AL35/'Vic Apr 2017'!AJ35&lt;='Vic Apr 2017'!M35,($C$5*'Vic Apr 2017'!AL35/'Vic Apr 2017'!AJ35-'Vic Apr 2017'!L35)*('Vic Apr 2017'!X35/100)*'Vic Apr 2017'!AJ35,('Vic Apr 2017'!M35-'Vic Apr 2017'!L35)*('Vic Apr 2017'!X35/100)*'Vic Apr 2017'!AJ35))</f>
        <v>0</v>
      </c>
      <c r="N41" s="190">
        <f>IF(($C$5*'Vic Apr 2017'!AL35/'Vic Apr 2017'!AJ35&gt;'Vic Apr 2017'!M35),($C$5*'Vic Apr 2017'!AL35/'Vic Apr 2017'!AJ35-'Vic Apr 2017'!M35)*'Vic Apr 2017'!Y35/100*'Vic Apr 2017'!AJ35,0)</f>
        <v>0</v>
      </c>
      <c r="O41" s="193">
        <f t="shared" si="0"/>
        <v>1585.0902999999998</v>
      </c>
      <c r="P41" s="194">
        <f>'Vic Apr 2017'!AM35</f>
        <v>0</v>
      </c>
      <c r="Q41" s="194">
        <f>'Vic Apr 2017'!AN35</f>
        <v>0</v>
      </c>
      <c r="R41" s="194">
        <f>'Vic Apr 2017'!AO35</f>
        <v>0</v>
      </c>
      <c r="S41" s="194">
        <f>'Vic Apr 2017'!AP35</f>
        <v>0</v>
      </c>
      <c r="T41" s="193">
        <f>O41</f>
        <v>1585.0902999999998</v>
      </c>
      <c r="U41" s="193">
        <f>T41</f>
        <v>1585.0902999999998</v>
      </c>
      <c r="V41" s="193">
        <f t="shared" si="1"/>
        <v>1743.59933</v>
      </c>
      <c r="W41" s="193">
        <f t="shared" si="1"/>
        <v>1743.59933</v>
      </c>
      <c r="X41" s="195">
        <f>'Vic Apr 2017'!AW35</f>
        <v>0</v>
      </c>
      <c r="Y41" s="196" t="str">
        <f>'Vic Apr 2017'!AX35</f>
        <v>n</v>
      </c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1"/>
      <c r="DO41" s="111"/>
      <c r="DP41" s="111"/>
      <c r="DQ41" s="111"/>
      <c r="DR41" s="111"/>
      <c r="DS41" s="111"/>
      <c r="DT41" s="111"/>
      <c r="DU41" s="111"/>
      <c r="DV41" s="111"/>
      <c r="DW41" s="111"/>
      <c r="DX41" s="111"/>
      <c r="DY41" s="111"/>
      <c r="DZ41" s="111"/>
      <c r="EA41" s="111"/>
      <c r="EB41" s="111"/>
      <c r="EC41" s="111"/>
      <c r="ED41" s="111"/>
      <c r="EE41" s="111"/>
      <c r="EF41" s="111"/>
      <c r="EG41" s="111"/>
      <c r="EH41" s="111"/>
      <c r="EI41" s="111"/>
      <c r="EJ41" s="111"/>
    </row>
    <row r="42" spans="1:140" s="112" customFormat="1" ht="17" customHeight="1" thickBot="1">
      <c r="A42" s="547"/>
      <c r="B42" s="213" t="str">
        <f>'Vic Apr 2017'!F36</f>
        <v>Origin Energy</v>
      </c>
      <c r="C42" s="213" t="str">
        <f>'Vic Apr 2017'!G36</f>
        <v>Business Saver</v>
      </c>
      <c r="D42" s="115">
        <f>365*'Vic Apr 2017'!H36/100</f>
        <v>346.20249999999999</v>
      </c>
      <c r="E42" s="113">
        <f>IF($C$5*'Vic Apr 2017'!AK36/'Vic Apr 2017'!AI36&gt;='Vic Apr 2017'!J36,('Vic Apr 2017'!J36*'Vic Apr 2017'!O36/100)*'Vic Apr 2017'!AI36,($C$5*'Vic Apr 2017'!AK36/'Vic Apr 2017'!AI36*'Vic Apr 2017'!O36/100)*'Vic Apr 2017'!AI36)</f>
        <v>552.6114</v>
      </c>
      <c r="F42" s="114">
        <f>IF($C$5*'Vic Apr 2017'!AK36/'Vic Apr 2017'!AI36&lt;'Vic Apr 2017'!J36,0,IF($C$5*'Vic Apr 2017'!AK36/'Vic Apr 2017'!AI36&lt;='Vic Apr 2017'!K36,($C$5*'Vic Apr 2017'!AK36/'Vic Apr 2017'!AI36-'Vic Apr 2017'!J36)*('Vic Apr 2017'!P36/100)*'Vic Apr 2017'!AI36,('Vic Apr 2017'!K36-'Vic Apr 2017'!J36)*('Vic Apr 2017'!P36/100)*'Vic Apr 2017'!AI36))</f>
        <v>0</v>
      </c>
      <c r="G42" s="115">
        <f>IF($C$5*'Vic Apr 2017'!AK36/'Vic Apr 2017'!AI36&lt;'Vic Apr 2017'!K36,0,IF($C$5*'Vic Apr 2017'!AK36/'Vic Apr 2017'!AI36&lt;='Vic Apr 2017'!L36,($C$5*'Vic Apr 2017'!AK36/'Vic Apr 2017'!AI36-'Vic Apr 2017'!K36)*('Vic Apr 2017'!Q36/100)*'Vic Apr 2017'!AI36,('Vic Apr 2017'!L36-'Vic Apr 2017'!K36)*('Vic Apr 2017'!Q36/100)*'Vic Apr 2017'!AI36))</f>
        <v>0</v>
      </c>
      <c r="H42" s="113">
        <f>IF($C$5*'Vic Apr 2017'!AK36/'Vic Apr 2017'!AI36&lt;'Vic Apr 2017'!L36,0,IF($C$5*'Vic Apr 2017'!AK36/'Vic Apr 2017'!AI36&lt;='Vic Apr 2017'!M36,($C$5*'Vic Apr 2017'!AK36/'Vic Apr 2017'!AI36-'Vic Apr 2017'!L36)*('Vic Apr 2017'!R36/100)*'Vic Apr 2017'!AI36,('Vic Apr 2017'!M36-'Vic Apr 2017'!L36)*('Vic Apr 2017'!R36/100)*'Vic Apr 2017'!AI36))</f>
        <v>0</v>
      </c>
      <c r="I42" s="115">
        <f>IF(($C$5*'Vic Apr 2017'!AK36/'Vic Apr 2017'!AI36&gt;'Vic Apr 2017'!M36),($C$5*'Vic Apr 2017'!AK36/'Vic Apr 2017'!AI36-'Vic Apr 2017'!M36)*'Vic Apr 2017'!S36/100*'Vic Apr 2017'!AI36,0)</f>
        <v>0</v>
      </c>
      <c r="J42" s="115">
        <f>IF($C$5*'Vic Apr 2017'!AL36/'Vic Apr 2017'!AJ36&gt;='Vic Apr 2017'!J36,('Vic Apr 2017'!J36*'Vic Apr 2017'!U36/100)*'Vic Apr 2017'!AJ36,($C$5*'Vic Apr 2017'!AL36/'Vic Apr 2017'!AJ36*'Vic Apr 2017'!U36/100)*'Vic Apr 2017'!AJ36)</f>
        <v>989.23440000000005</v>
      </c>
      <c r="K42" s="115">
        <f>IF($C$5*'Vic Apr 2017'!AL36/'Vic Apr 2017'!AJ36&lt;'Vic Apr 2017'!J36,0,IF($C$5*'Vic Apr 2017'!AL36/'Vic Apr 2017'!AJ36&lt;='Vic Apr 2017'!K36,($C$5*'Vic Apr 2017'!AL36/'Vic Apr 2017'!AJ36-'Vic Apr 2017'!J36)*('Vic Apr 2017'!V36/100)*'Vic Apr 2017'!AJ36,('Vic Apr 2017'!K36-'Vic Apr 2017'!J36)*('Vic Apr 2017'!V36/100)*'Vic Apr 2017'!AJ36))</f>
        <v>0</v>
      </c>
      <c r="L42" s="115">
        <f>IF($C$5*'Vic Apr 2017'!AL36/'Vic Apr 2017'!AJ36&lt;'Vic Apr 2017'!K36,0,IF($C$5*'Vic Apr 2017'!AL36/'Vic Apr 2017'!AJ36&lt;='Vic Apr 2017'!L36,($C$5*'Vic Apr 2017'!AL36/'Vic Apr 2017'!AJ36-'Vic Apr 2017'!K36)*('Vic Apr 2017'!W36/100)*'Vic Apr 2017'!AJ36,('Vic Apr 2017'!L36-'Vic Apr 2017'!K36)*('Vic Apr 2017'!W36/100)*'Vic Apr 2017'!AJ36))</f>
        <v>0</v>
      </c>
      <c r="M42" s="115">
        <f>IF($C$5*'Vic Apr 2017'!AL36/'Vic Apr 2017'!AJ36&lt;'Vic Apr 2017'!L36,0,IF($C$5*'Vic Apr 2017'!AL36/'Vic Apr 2017'!AJ36&lt;='Vic Apr 2017'!M36,($C$5*'Vic Apr 2017'!AL36/'Vic Apr 2017'!AJ36-'Vic Apr 2017'!L36)*('Vic Apr 2017'!X36/100)*'Vic Apr 2017'!AJ36,('Vic Apr 2017'!M36-'Vic Apr 2017'!L36)*('Vic Apr 2017'!X36/100)*'Vic Apr 2017'!AJ36))</f>
        <v>0</v>
      </c>
      <c r="N42" s="115">
        <f>IF(($C$5*'Vic Apr 2017'!AL36/'Vic Apr 2017'!AJ36&gt;'Vic Apr 2017'!M36),($C$5*'Vic Apr 2017'!AL36/'Vic Apr 2017'!AJ36-'Vic Apr 2017'!M36)*'Vic Apr 2017'!Y36/100*'Vic Apr 2017'!AJ36,0)</f>
        <v>0</v>
      </c>
      <c r="O42" s="214">
        <f t="shared" si="0"/>
        <v>1888.0482999999999</v>
      </c>
      <c r="P42" s="215">
        <f>'Vic Apr 2017'!AM36</f>
        <v>0</v>
      </c>
      <c r="Q42" s="215">
        <f>'Vic Apr 2017'!AN36</f>
        <v>15</v>
      </c>
      <c r="R42" s="215">
        <f>'Vic Apr 2017'!AO36</f>
        <v>0</v>
      </c>
      <c r="S42" s="215">
        <f>'Vic Apr 2017'!AP36</f>
        <v>0</v>
      </c>
      <c r="T42" s="214">
        <f>(O42-(O42-D42)*Q42/100)</f>
        <v>1656.7714299999998</v>
      </c>
      <c r="U42" s="214">
        <f>T42</f>
        <v>1656.7714299999998</v>
      </c>
      <c r="V42" s="214">
        <f t="shared" si="1"/>
        <v>1822.4485729999999</v>
      </c>
      <c r="W42" s="214">
        <f t="shared" si="1"/>
        <v>1822.4485729999999</v>
      </c>
      <c r="X42" s="216">
        <f>'Vic Apr 2017'!AW36</f>
        <v>12</v>
      </c>
      <c r="Y42" s="217" t="str">
        <f>'Vic Apr 2017'!AX36</f>
        <v>y</v>
      </c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  <c r="DY42" s="111"/>
      <c r="DZ42" s="111"/>
      <c r="EA42" s="111"/>
      <c r="EB42" s="111"/>
      <c r="EC42" s="111"/>
      <c r="ED42" s="111"/>
      <c r="EE42" s="111"/>
      <c r="EF42" s="111"/>
      <c r="EG42" s="111"/>
      <c r="EH42" s="111"/>
      <c r="EI42" s="111"/>
      <c r="EJ42" s="111"/>
    </row>
    <row r="43" spans="1:140" s="112" customFormat="1" ht="17" customHeight="1" thickTop="1">
      <c r="A43" s="545" t="str">
        <f>'Vic Apr 2017'!D37</f>
        <v>Envestra Central 1</v>
      </c>
      <c r="B43" s="218" t="str">
        <f>'Vic Apr 2017'!F37</f>
        <v>AGL</v>
      </c>
      <c r="C43" s="218" t="str">
        <f>'Vic Apr 2017'!G37</f>
        <v>Business Savers</v>
      </c>
      <c r="D43" s="219">
        <f>365*'Vic Apr 2017'!H37/100</f>
        <v>338.93900000000002</v>
      </c>
      <c r="E43" s="220">
        <f>IF($C$5*'Vic Apr 2017'!AK37/'Vic Apr 2017'!AI37&gt;='Vic Apr 2017'!J37,('Vic Apr 2017'!J37*'Vic Apr 2017'!O37/100)*'Vic Apr 2017'!AI37,($C$5*'Vic Apr 2017'!AK37/'Vic Apr 2017'!AI37*'Vic Apr 2017'!O37/100)*'Vic Apr 2017'!AI37)</f>
        <v>199.53000000000003</v>
      </c>
      <c r="F43" s="221">
        <f>IF($C$5*'Vic Apr 2017'!AK37/'Vic Apr 2017'!AI37&lt;'Vic Apr 2017'!J37,0,IF($C$5*'Vic Apr 2017'!AK37/'Vic Apr 2017'!AI37&lt;='Vic Apr 2017'!K37,($C$5*'Vic Apr 2017'!AK37/'Vic Apr 2017'!AI37-'Vic Apr 2017'!J37)*('Vic Apr 2017'!P37/100)*'Vic Apr 2017'!AI37,('Vic Apr 2017'!K37-'Vic Apr 2017'!J37)*('Vic Apr 2017'!P37/100)*'Vic Apr 2017'!AI37))</f>
        <v>712.58</v>
      </c>
      <c r="G43" s="219">
        <f>IF($C$5*'Vic Apr 2017'!AK37/'Vic Apr 2017'!AI37&lt;'Vic Apr 2017'!K37,0,IF($C$5*'Vic Apr 2017'!AK37/'Vic Apr 2017'!AI37&lt;='Vic Apr 2017'!L37,($C$5*'Vic Apr 2017'!AK37/'Vic Apr 2017'!AI37-'Vic Apr 2017'!K37)*('Vic Apr 2017'!Q37/100)*'Vic Apr 2017'!AI37,('Vic Apr 2017'!L37-'Vic Apr 2017'!K37)*('Vic Apr 2017'!Q37/100)*'Vic Apr 2017'!AI37))</f>
        <v>0</v>
      </c>
      <c r="H43" s="220">
        <f>IF($C$5*'Vic Apr 2017'!AK37/'Vic Apr 2017'!AI37&lt;'Vic Apr 2017'!L37,0,IF($C$5*'Vic Apr 2017'!AK37/'Vic Apr 2017'!AI37&lt;='Vic Apr 2017'!M37,($C$5*'Vic Apr 2017'!AK37/'Vic Apr 2017'!AI37-'Vic Apr 2017'!L37)*('Vic Apr 2017'!R37/100)*'Vic Apr 2017'!AI37,('Vic Apr 2017'!M37-'Vic Apr 2017'!L37)*('Vic Apr 2017'!R37/100)*'Vic Apr 2017'!AI37))</f>
        <v>0</v>
      </c>
      <c r="I43" s="219">
        <f>IF(($C$5*'Vic Apr 2017'!AK37/'Vic Apr 2017'!AI37&gt;'Vic Apr 2017'!M37),($C$5*'Vic Apr 2017'!AK37/'Vic Apr 2017'!AI37-'Vic Apr 2017'!M37)*'Vic Apr 2017'!S37/100*'Vic Apr 2017'!AI37,0)</f>
        <v>0</v>
      </c>
      <c r="J43" s="219">
        <f>IF($C$5*'Vic Apr 2017'!AL37/'Vic Apr 2017'!AJ37&gt;='Vic Apr 2017'!J37,('Vic Apr 2017'!J37*'Vic Apr 2017'!U37/100)*'Vic Apr 2017'!AJ37,($C$5*'Vic Apr 2017'!AL37/'Vic Apr 2017'!AJ37*'Vic Apr 2017'!U37/100)*'Vic Apr 2017'!AJ37)</f>
        <v>199.53000000000003</v>
      </c>
      <c r="K43" s="219">
        <f>IF($C$5*'Vic Apr 2017'!AL37/'Vic Apr 2017'!AJ37&lt;'Vic Apr 2017'!J37,0,IF($C$5*'Vic Apr 2017'!AL37/'Vic Apr 2017'!AJ37&lt;='Vic Apr 2017'!K37,($C$5*'Vic Apr 2017'!AL37/'Vic Apr 2017'!AJ37-'Vic Apr 2017'!J37)*('Vic Apr 2017'!V37/100)*'Vic Apr 2017'!AJ37,('Vic Apr 2017'!K37-'Vic Apr 2017'!J37)*('Vic Apr 2017'!V37/100)*'Vic Apr 2017'!AJ37))</f>
        <v>712.58</v>
      </c>
      <c r="L43" s="219">
        <f>IF($C$5*'Vic Apr 2017'!AL37/'Vic Apr 2017'!AJ37&lt;'Vic Apr 2017'!K37,0,IF($C$5*'Vic Apr 2017'!AL37/'Vic Apr 2017'!AJ37&lt;='Vic Apr 2017'!L37,($C$5*'Vic Apr 2017'!AL37/'Vic Apr 2017'!AJ37-'Vic Apr 2017'!K37)*('Vic Apr 2017'!W37/100)*'Vic Apr 2017'!AJ37,('Vic Apr 2017'!L37-'Vic Apr 2017'!K37)*('Vic Apr 2017'!W37/100)*'Vic Apr 2017'!AJ37))</f>
        <v>0</v>
      </c>
      <c r="M43" s="219">
        <f>IF($C$5*'Vic Apr 2017'!AL37/'Vic Apr 2017'!AJ37&lt;'Vic Apr 2017'!L37,0,IF($C$5*'Vic Apr 2017'!AL37/'Vic Apr 2017'!AJ37&lt;='Vic Apr 2017'!M37,($C$5*'Vic Apr 2017'!AL37/'Vic Apr 2017'!AJ37-'Vic Apr 2017'!L37)*('Vic Apr 2017'!X37/100)*'Vic Apr 2017'!AJ37,('Vic Apr 2017'!M37-'Vic Apr 2017'!L37)*('Vic Apr 2017'!X37/100)*'Vic Apr 2017'!AJ37))</f>
        <v>0</v>
      </c>
      <c r="N43" s="219">
        <f>IF(($C$5*'Vic Apr 2017'!AL37/'Vic Apr 2017'!AJ37&gt;'Vic Apr 2017'!M37),($C$5*'Vic Apr 2017'!AL37/'Vic Apr 2017'!AJ37-'Vic Apr 2017'!M37)*'Vic Apr 2017'!Y37/100*'Vic Apr 2017'!AJ37,0)</f>
        <v>0</v>
      </c>
      <c r="O43" s="222">
        <f t="shared" si="0"/>
        <v>2163.1590000000001</v>
      </c>
      <c r="P43" s="223">
        <f>'Vic Apr 2017'!AM37</f>
        <v>0</v>
      </c>
      <c r="Q43" s="223">
        <f>'Vic Apr 2017'!AN37</f>
        <v>20</v>
      </c>
      <c r="R43" s="223">
        <f>'Vic Apr 2017'!AO37</f>
        <v>0</v>
      </c>
      <c r="S43" s="223">
        <f>'Vic Apr 2017'!AP37</f>
        <v>0</v>
      </c>
      <c r="T43" s="222">
        <f>(O43-(O43-D43)*Q43/100)</f>
        <v>1798.3150000000001</v>
      </c>
      <c r="U43" s="222">
        <f>T43</f>
        <v>1798.3150000000001</v>
      </c>
      <c r="V43" s="222">
        <f t="shared" si="1"/>
        <v>1978.1465000000003</v>
      </c>
      <c r="W43" s="222">
        <f t="shared" si="1"/>
        <v>1978.1465000000003</v>
      </c>
      <c r="X43" s="224">
        <f>'Vic Apr 2017'!AW37</f>
        <v>0</v>
      </c>
      <c r="Y43" s="225" t="str">
        <f>'Vic Apr 2017'!AX37</f>
        <v>n</v>
      </c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  <c r="DY43" s="111"/>
      <c r="DZ43" s="111"/>
      <c r="EA43" s="111"/>
      <c r="EB43" s="111"/>
      <c r="EC43" s="111"/>
      <c r="ED43" s="111"/>
      <c r="EE43" s="111"/>
      <c r="EF43" s="111"/>
      <c r="EG43" s="111"/>
      <c r="EH43" s="111"/>
      <c r="EI43" s="111"/>
      <c r="EJ43" s="111"/>
    </row>
    <row r="44" spans="1:140" s="58" customFormat="1" ht="17" customHeight="1">
      <c r="A44" s="546"/>
      <c r="B44" s="116" t="str">
        <f>'Vic Apr 2017'!F38</f>
        <v>Click Energy</v>
      </c>
      <c r="C44" s="116" t="str">
        <f>'Vic Apr 2017'!G38</f>
        <v>Business Prime Gas</v>
      </c>
      <c r="D44" s="190">
        <f>365*'Vic Apr 2017'!H38/100</f>
        <v>284.7</v>
      </c>
      <c r="E44" s="191">
        <f>IF($C$5*'Vic Apr 2017'!AK38/'Vic Apr 2017'!AI38&gt;='Vic Apr 2017'!J38,('Vic Apr 2017'!J38*'Vic Apr 2017'!O38/100)*'Vic Apr 2017'!AI38,($C$5*'Vic Apr 2017'!AK38/'Vic Apr 2017'!AI38*'Vic Apr 2017'!O38/100)*'Vic Apr 2017'!AI38)</f>
        <v>189</v>
      </c>
      <c r="F44" s="192">
        <f>IF($C$5*'Vic Apr 2017'!AK38/'Vic Apr 2017'!AI38&lt;'Vic Apr 2017'!J38,0,IF($C$5*'Vic Apr 2017'!AK38/'Vic Apr 2017'!AI38&lt;='Vic Apr 2017'!K38,($C$5*'Vic Apr 2017'!AK38/'Vic Apr 2017'!AI38-'Vic Apr 2017'!J38)*('Vic Apr 2017'!P38/100)*'Vic Apr 2017'!AI38,('Vic Apr 2017'!K38-'Vic Apr 2017'!J38)*('Vic Apr 2017'!P38/100)*'Vic Apr 2017'!AI38))</f>
        <v>615</v>
      </c>
      <c r="G44" s="190">
        <f>IF($C$5*'Vic Apr 2017'!AK38/'Vic Apr 2017'!AI38&lt;'Vic Apr 2017'!K38,0,IF($C$5*'Vic Apr 2017'!AK38/'Vic Apr 2017'!AI38&lt;='Vic Apr 2017'!L38,($C$5*'Vic Apr 2017'!AK38/'Vic Apr 2017'!AI38-'Vic Apr 2017'!K38)*('Vic Apr 2017'!Q38/100)*'Vic Apr 2017'!AI38,('Vic Apr 2017'!L38-'Vic Apr 2017'!K38)*('Vic Apr 2017'!Q38/100)*'Vic Apr 2017'!AI38))</f>
        <v>0</v>
      </c>
      <c r="H44" s="191">
        <f>IF($C$5*'Vic Apr 2017'!AK38/'Vic Apr 2017'!AI38&lt;'Vic Apr 2017'!L38,0,IF($C$5*'Vic Apr 2017'!AK38/'Vic Apr 2017'!AI38&lt;='Vic Apr 2017'!M38,($C$5*'Vic Apr 2017'!AK38/'Vic Apr 2017'!AI38-'Vic Apr 2017'!L38)*('Vic Apr 2017'!R38/100)*'Vic Apr 2017'!AI38,('Vic Apr 2017'!M38-'Vic Apr 2017'!L38)*('Vic Apr 2017'!R38/100)*'Vic Apr 2017'!AI38))</f>
        <v>0</v>
      </c>
      <c r="I44" s="190">
        <f>IF(($C$5*'Vic Apr 2017'!AK38/'Vic Apr 2017'!AI38&gt;'Vic Apr 2017'!M38),($C$5*'Vic Apr 2017'!AK38/'Vic Apr 2017'!AI38-'Vic Apr 2017'!M38)*'Vic Apr 2017'!S38/100*'Vic Apr 2017'!AI38,0)</f>
        <v>0</v>
      </c>
      <c r="J44" s="190">
        <f>IF($C$5*'Vic Apr 2017'!AL38/'Vic Apr 2017'!AJ38&gt;='Vic Apr 2017'!J38,('Vic Apr 2017'!J38*'Vic Apr 2017'!U38/100)*'Vic Apr 2017'!AJ38,($C$5*'Vic Apr 2017'!AL38/'Vic Apr 2017'!AJ38*'Vic Apr 2017'!U38/100)*'Vic Apr 2017'!AJ38)</f>
        <v>189</v>
      </c>
      <c r="K44" s="190">
        <f>IF($C$5*'Vic Apr 2017'!AL38/'Vic Apr 2017'!AJ38&lt;'Vic Apr 2017'!J38,0,IF($C$5*'Vic Apr 2017'!AL38/'Vic Apr 2017'!AJ38&lt;='Vic Apr 2017'!K38,($C$5*'Vic Apr 2017'!AL38/'Vic Apr 2017'!AJ38-'Vic Apr 2017'!J38)*('Vic Apr 2017'!V38/100)*'Vic Apr 2017'!AJ38,('Vic Apr 2017'!K38-'Vic Apr 2017'!J38)*('Vic Apr 2017'!V38/100)*'Vic Apr 2017'!AJ38))</f>
        <v>615</v>
      </c>
      <c r="L44" s="190">
        <f>IF($C$5*'Vic Apr 2017'!AL38/'Vic Apr 2017'!AJ38&lt;'Vic Apr 2017'!K38,0,IF($C$5*'Vic Apr 2017'!AL38/'Vic Apr 2017'!AJ38&lt;='Vic Apr 2017'!L38,($C$5*'Vic Apr 2017'!AL38/'Vic Apr 2017'!AJ38-'Vic Apr 2017'!K38)*('Vic Apr 2017'!W38/100)*'Vic Apr 2017'!AJ38,('Vic Apr 2017'!L38-'Vic Apr 2017'!K38)*('Vic Apr 2017'!W38/100)*'Vic Apr 2017'!AJ38))</f>
        <v>0</v>
      </c>
      <c r="M44" s="190">
        <f>IF($C$5*'Vic Apr 2017'!AL38/'Vic Apr 2017'!AJ38&lt;'Vic Apr 2017'!L38,0,IF($C$5*'Vic Apr 2017'!AL38/'Vic Apr 2017'!AJ38&lt;='Vic Apr 2017'!M38,($C$5*'Vic Apr 2017'!AL38/'Vic Apr 2017'!AJ38-'Vic Apr 2017'!L38)*('Vic Apr 2017'!X38/100)*'Vic Apr 2017'!AJ38,('Vic Apr 2017'!M38-'Vic Apr 2017'!L38)*('Vic Apr 2017'!X38/100)*'Vic Apr 2017'!AJ38))</f>
        <v>0</v>
      </c>
      <c r="N44" s="190">
        <f>IF(($C$5*'Vic Apr 2017'!AL38/'Vic Apr 2017'!AJ38&gt;'Vic Apr 2017'!M38),($C$5*'Vic Apr 2017'!AL38/'Vic Apr 2017'!AJ38-'Vic Apr 2017'!M38)*'Vic Apr 2017'!Y38/100*'Vic Apr 2017'!AJ38,0)</f>
        <v>0</v>
      </c>
      <c r="O44" s="193">
        <f t="shared" si="0"/>
        <v>1892.7</v>
      </c>
      <c r="P44" s="194">
        <f>'Vic Apr 2017'!AM38</f>
        <v>0</v>
      </c>
      <c r="Q44" s="194">
        <f>'Vic Apr 2017'!AN38</f>
        <v>0</v>
      </c>
      <c r="R44" s="194">
        <f>'Vic Apr 2017'!AO38</f>
        <v>10</v>
      </c>
      <c r="S44" s="194">
        <f>'Vic Apr 2017'!AP38</f>
        <v>0</v>
      </c>
      <c r="T44" s="193">
        <f>O44</f>
        <v>1892.7</v>
      </c>
      <c r="U44" s="193">
        <f>T44-(T44*R44/100)</f>
        <v>1703.43</v>
      </c>
      <c r="V44" s="193">
        <f t="shared" si="1"/>
        <v>2081.9700000000003</v>
      </c>
      <c r="W44" s="193">
        <f t="shared" si="1"/>
        <v>1873.7730000000001</v>
      </c>
      <c r="X44" s="195">
        <f>'Vic Apr 2017'!AW38</f>
        <v>0</v>
      </c>
      <c r="Y44" s="196" t="str">
        <f>'Vic Apr 2017'!AX38</f>
        <v>n</v>
      </c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11"/>
      <c r="BY44" s="111"/>
      <c r="BZ44" s="111"/>
      <c r="CA44" s="111"/>
      <c r="CB44" s="111"/>
      <c r="CC44" s="111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1"/>
      <c r="DO44" s="111"/>
      <c r="DP44" s="111"/>
      <c r="DQ44" s="111"/>
      <c r="DR44" s="111"/>
      <c r="DS44" s="111"/>
      <c r="DT44" s="111"/>
      <c r="DU44" s="111"/>
      <c r="DV44" s="111"/>
      <c r="DW44" s="111"/>
      <c r="DX44" s="111"/>
      <c r="DY44" s="111"/>
      <c r="DZ44" s="111"/>
      <c r="EA44" s="111"/>
      <c r="EB44" s="111"/>
      <c r="EC44" s="111"/>
      <c r="ED44" s="111"/>
      <c r="EE44" s="111"/>
      <c r="EF44" s="111"/>
      <c r="EG44" s="111"/>
      <c r="EH44" s="111"/>
      <c r="EI44" s="111"/>
      <c r="EJ44" s="111"/>
    </row>
    <row r="45" spans="1:140" s="112" customFormat="1" ht="17" customHeight="1">
      <c r="A45" s="546"/>
      <c r="B45" s="116" t="str">
        <f>'Vic Apr 2017'!F39</f>
        <v>Covau</v>
      </c>
      <c r="C45" s="116" t="str">
        <f>'Vic Apr 2017'!G39</f>
        <v>Market offer</v>
      </c>
      <c r="D45" s="190">
        <f>365*'Vic Apr 2017'!H39/100</f>
        <v>305.14</v>
      </c>
      <c r="E45" s="191">
        <f>IF($C$5*'Vic Apr 2017'!AK39/'Vic Apr 2017'!AI39&gt;='Vic Apr 2017'!J39,('Vic Apr 2017'!J39*'Vic Apr 2017'!O39/100)*'Vic Apr 2017'!AI39,($C$5*'Vic Apr 2017'!AK39/'Vic Apr 2017'!AI39*'Vic Apr 2017'!O39/100)*'Vic Apr 2017'!AI39)</f>
        <v>262.79999999999995</v>
      </c>
      <c r="F45" s="192">
        <f>IF($C$5*'Vic Apr 2017'!AK39/'Vic Apr 2017'!AI39&lt;'Vic Apr 2017'!J39,0,IF($C$5*'Vic Apr 2017'!AK39/'Vic Apr 2017'!AI39&lt;='Vic Apr 2017'!K39,($C$5*'Vic Apr 2017'!AK39/'Vic Apr 2017'!AI39-'Vic Apr 2017'!J39)*('Vic Apr 2017'!P39/100)*'Vic Apr 2017'!AI39,('Vic Apr 2017'!K39-'Vic Apr 2017'!J39)*('Vic Apr 2017'!P39/100)*'Vic Apr 2017'!AI39))</f>
        <v>951.2</v>
      </c>
      <c r="G45" s="190">
        <f>IF($C$5*'Vic Apr 2017'!AK39/'Vic Apr 2017'!AI39&lt;'Vic Apr 2017'!K39,0,IF($C$5*'Vic Apr 2017'!AK39/'Vic Apr 2017'!AI39&lt;='Vic Apr 2017'!L39,($C$5*'Vic Apr 2017'!AK39/'Vic Apr 2017'!AI39-'Vic Apr 2017'!K39)*('Vic Apr 2017'!Q39/100)*'Vic Apr 2017'!AI39,('Vic Apr 2017'!L39-'Vic Apr 2017'!K39)*('Vic Apr 2017'!Q39/100)*'Vic Apr 2017'!AI39))</f>
        <v>0</v>
      </c>
      <c r="H45" s="191">
        <f>IF($C$5*'Vic Apr 2017'!AK39/'Vic Apr 2017'!AI39&lt;'Vic Apr 2017'!L39,0,IF($C$5*'Vic Apr 2017'!AK39/'Vic Apr 2017'!AI39&lt;='Vic Apr 2017'!M39,($C$5*'Vic Apr 2017'!AK39/'Vic Apr 2017'!AI39-'Vic Apr 2017'!L39)*('Vic Apr 2017'!R39/100)*'Vic Apr 2017'!AI39,('Vic Apr 2017'!M39-'Vic Apr 2017'!L39)*('Vic Apr 2017'!R39/100)*'Vic Apr 2017'!AI39))</f>
        <v>0</v>
      </c>
      <c r="I45" s="190">
        <f>IF(($C$5*'Vic Apr 2017'!AK39/'Vic Apr 2017'!AI39&gt;'Vic Apr 2017'!M39),($C$5*'Vic Apr 2017'!AK39/'Vic Apr 2017'!AI39-'Vic Apr 2017'!M39)*'Vic Apr 2017'!S39/100*'Vic Apr 2017'!AI39,0)</f>
        <v>0</v>
      </c>
      <c r="J45" s="190">
        <f>IF($C$5*'Vic Apr 2017'!AL39/'Vic Apr 2017'!AJ39&gt;='Vic Apr 2017'!J39,('Vic Apr 2017'!J39*'Vic Apr 2017'!U39/100)*'Vic Apr 2017'!AJ39,($C$5*'Vic Apr 2017'!AL39/'Vic Apr 2017'!AJ39*'Vic Apr 2017'!U39/100)*'Vic Apr 2017'!AJ39)</f>
        <v>216.89999999999998</v>
      </c>
      <c r="K45" s="190">
        <f>IF($C$5*'Vic Apr 2017'!AL39/'Vic Apr 2017'!AJ39&lt;'Vic Apr 2017'!J39,0,IF($C$5*'Vic Apr 2017'!AL39/'Vic Apr 2017'!AJ39&lt;='Vic Apr 2017'!K39,($C$5*'Vic Apr 2017'!AL39/'Vic Apr 2017'!AJ39-'Vic Apr 2017'!J39)*('Vic Apr 2017'!V39/100)*'Vic Apr 2017'!AJ39,('Vic Apr 2017'!K39-'Vic Apr 2017'!J39)*('Vic Apr 2017'!V39/100)*'Vic Apr 2017'!AJ39))</f>
        <v>746.20000000000016</v>
      </c>
      <c r="L45" s="190">
        <f>IF($C$5*'Vic Apr 2017'!AL39/'Vic Apr 2017'!AJ39&lt;'Vic Apr 2017'!K39,0,IF($C$5*'Vic Apr 2017'!AL39/'Vic Apr 2017'!AJ39&lt;='Vic Apr 2017'!L39,($C$5*'Vic Apr 2017'!AL39/'Vic Apr 2017'!AJ39-'Vic Apr 2017'!K39)*('Vic Apr 2017'!W39/100)*'Vic Apr 2017'!AJ39,('Vic Apr 2017'!L39-'Vic Apr 2017'!K39)*('Vic Apr 2017'!W39/100)*'Vic Apr 2017'!AJ39))</f>
        <v>0</v>
      </c>
      <c r="M45" s="190">
        <f>IF($C$5*'Vic Apr 2017'!AL39/'Vic Apr 2017'!AJ39&lt;'Vic Apr 2017'!L39,0,IF($C$5*'Vic Apr 2017'!AL39/'Vic Apr 2017'!AJ39&lt;='Vic Apr 2017'!M39,($C$5*'Vic Apr 2017'!AL39/'Vic Apr 2017'!AJ39-'Vic Apr 2017'!L39)*('Vic Apr 2017'!X39/100)*'Vic Apr 2017'!AJ39,('Vic Apr 2017'!M39-'Vic Apr 2017'!L39)*('Vic Apr 2017'!X39/100)*'Vic Apr 2017'!AJ39))</f>
        <v>0</v>
      </c>
      <c r="N45" s="190">
        <f>IF(($C$5*'Vic Apr 2017'!AL39/'Vic Apr 2017'!AJ39&gt;'Vic Apr 2017'!M39),($C$5*'Vic Apr 2017'!AL39/'Vic Apr 2017'!AJ39-'Vic Apr 2017'!M39)*'Vic Apr 2017'!Y39/100*'Vic Apr 2017'!AJ39,0)</f>
        <v>0</v>
      </c>
      <c r="O45" s="193">
        <f t="shared" si="0"/>
        <v>2482.2400000000002</v>
      </c>
      <c r="P45" s="194">
        <f>'Vic Apr 2017'!AM39</f>
        <v>0</v>
      </c>
      <c r="Q45" s="194">
        <f>'Vic Apr 2017'!AN39</f>
        <v>0</v>
      </c>
      <c r="R45" s="194">
        <f>'Vic Apr 2017'!AO39</f>
        <v>0</v>
      </c>
      <c r="S45" s="194">
        <f>'Vic Apr 2017'!AP39</f>
        <v>20</v>
      </c>
      <c r="T45" s="193">
        <f>O45</f>
        <v>2482.2400000000002</v>
      </c>
      <c r="U45" s="193">
        <f>(T45-(T45-D45)*S45/100)</f>
        <v>2046.8200000000002</v>
      </c>
      <c r="V45" s="193">
        <f t="shared" si="1"/>
        <v>2730.4640000000004</v>
      </c>
      <c r="W45" s="193">
        <f t="shared" si="1"/>
        <v>2251.5020000000004</v>
      </c>
      <c r="X45" s="195">
        <f>'Vic Apr 2017'!AW39</f>
        <v>12</v>
      </c>
      <c r="Y45" s="196" t="str">
        <f>'Vic Apr 2017'!AX39</f>
        <v>y</v>
      </c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11"/>
      <c r="BY45" s="111"/>
      <c r="BZ45" s="111"/>
      <c r="CA45" s="111"/>
      <c r="CB45" s="111"/>
      <c r="CC45" s="111"/>
      <c r="CD45" s="111"/>
      <c r="CE45" s="111"/>
      <c r="CF45" s="111"/>
      <c r="CG45" s="111"/>
      <c r="CH45" s="111"/>
      <c r="CI45" s="111"/>
      <c r="CJ45" s="111"/>
      <c r="CK45" s="111"/>
      <c r="CL45" s="111"/>
      <c r="CM45" s="111"/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  <c r="DU45" s="111"/>
      <c r="DV45" s="111"/>
      <c r="DW45" s="111"/>
      <c r="DX45" s="111"/>
      <c r="DY45" s="111"/>
      <c r="DZ45" s="111"/>
      <c r="EA45" s="111"/>
      <c r="EB45" s="111"/>
      <c r="EC45" s="111"/>
      <c r="ED45" s="111"/>
      <c r="EE45" s="111"/>
      <c r="EF45" s="111"/>
      <c r="EG45" s="111"/>
      <c r="EH45" s="111"/>
      <c r="EI45" s="111"/>
      <c r="EJ45" s="111"/>
    </row>
    <row r="46" spans="1:140" s="58" customFormat="1" ht="17" customHeight="1">
      <c r="A46" s="546"/>
      <c r="B46" s="116" t="str">
        <f>'Vic Apr 2017'!F40</f>
        <v>EnergyAustralia</v>
      </c>
      <c r="C46" s="116" t="str">
        <f>'Vic Apr 2017'!G40</f>
        <v>Everyday Saver Business</v>
      </c>
      <c r="D46" s="190">
        <f>365*'Vic Apr 2017'!H40/100</f>
        <v>330.32499999999999</v>
      </c>
      <c r="E46" s="191">
        <f>IF($C$5*'Vic Apr 2017'!AK40/'Vic Apr 2017'!AI40&gt;='Vic Apr 2017'!J40,('Vic Apr 2017'!J40*'Vic Apr 2017'!O40/100)*'Vic Apr 2017'!AI40,($C$5*'Vic Apr 2017'!AK40/'Vic Apr 2017'!AI40*'Vic Apr 2017'!O40/100)*'Vic Apr 2017'!AI40)</f>
        <v>132.00000000000003</v>
      </c>
      <c r="F46" s="192">
        <f>IF($C$5*'Vic Apr 2017'!AK40/'Vic Apr 2017'!AI40&lt;'Vic Apr 2017'!J40,0,IF($C$5*'Vic Apr 2017'!AK40/'Vic Apr 2017'!AI40&lt;='Vic Apr 2017'!K40,($C$5*'Vic Apr 2017'!AK40/'Vic Apr 2017'!AI40-'Vic Apr 2017'!J40)*('Vic Apr 2017'!P40/100)*'Vic Apr 2017'!AI40,('Vic Apr 2017'!K40-'Vic Apr 2017'!J40)*('Vic Apr 2017'!P40/100)*'Vic Apr 2017'!AI40))</f>
        <v>459.14399999999995</v>
      </c>
      <c r="G46" s="190">
        <f>IF($C$5*'Vic Apr 2017'!AK40/'Vic Apr 2017'!AI40&lt;'Vic Apr 2017'!K40,0,IF($C$5*'Vic Apr 2017'!AK40/'Vic Apr 2017'!AI40&lt;='Vic Apr 2017'!L40,($C$5*'Vic Apr 2017'!AK40/'Vic Apr 2017'!AI40-'Vic Apr 2017'!K40)*('Vic Apr 2017'!Q40/100)*'Vic Apr 2017'!AI40,('Vic Apr 2017'!L40-'Vic Apr 2017'!K40)*('Vic Apr 2017'!Q40/100)*'Vic Apr 2017'!AI40))</f>
        <v>0</v>
      </c>
      <c r="H46" s="191">
        <f>IF($C$5*'Vic Apr 2017'!AK40/'Vic Apr 2017'!AI40&lt;'Vic Apr 2017'!L40,0,IF($C$5*'Vic Apr 2017'!AK40/'Vic Apr 2017'!AI40&lt;='Vic Apr 2017'!M40,($C$5*'Vic Apr 2017'!AK40/'Vic Apr 2017'!AI40-'Vic Apr 2017'!L40)*('Vic Apr 2017'!R40/100)*'Vic Apr 2017'!AI40,('Vic Apr 2017'!M40-'Vic Apr 2017'!L40)*('Vic Apr 2017'!R40/100)*'Vic Apr 2017'!AI40))</f>
        <v>0</v>
      </c>
      <c r="I46" s="190">
        <f>IF(($C$5*'Vic Apr 2017'!AK40/'Vic Apr 2017'!AI40&gt;'Vic Apr 2017'!M40),($C$5*'Vic Apr 2017'!AK40/'Vic Apr 2017'!AI40-'Vic Apr 2017'!M40)*'Vic Apr 2017'!S40/100*'Vic Apr 2017'!AI40,0)</f>
        <v>0</v>
      </c>
      <c r="J46" s="190">
        <f>IF($C$5*'Vic Apr 2017'!AL40/'Vic Apr 2017'!AJ40&gt;='Vic Apr 2017'!J40,('Vic Apr 2017'!J40*'Vic Apr 2017'!U40/100)*'Vic Apr 2017'!AJ40,($C$5*'Vic Apr 2017'!AL40/'Vic Apr 2017'!AJ40*'Vic Apr 2017'!U40/100)*'Vic Apr 2017'!AJ40)</f>
        <v>264.00000000000006</v>
      </c>
      <c r="K46" s="190">
        <f>IF($C$5*'Vic Apr 2017'!AL40/'Vic Apr 2017'!AJ40&lt;'Vic Apr 2017'!J40,0,IF($C$5*'Vic Apr 2017'!AL40/'Vic Apr 2017'!AJ40&lt;='Vic Apr 2017'!K40,($C$5*'Vic Apr 2017'!AL40/'Vic Apr 2017'!AJ40-'Vic Apr 2017'!J40)*('Vic Apr 2017'!V40/100)*'Vic Apr 2017'!AJ40,('Vic Apr 2017'!K40-'Vic Apr 2017'!J40)*('Vic Apr 2017'!V40/100)*'Vic Apr 2017'!AJ40))</f>
        <v>918.2879999999999</v>
      </c>
      <c r="L46" s="190">
        <f>IF($C$5*'Vic Apr 2017'!AL40/'Vic Apr 2017'!AJ40&lt;'Vic Apr 2017'!K40,0,IF($C$5*'Vic Apr 2017'!AL40/'Vic Apr 2017'!AJ40&lt;='Vic Apr 2017'!L40,($C$5*'Vic Apr 2017'!AL40/'Vic Apr 2017'!AJ40-'Vic Apr 2017'!K40)*('Vic Apr 2017'!W40/100)*'Vic Apr 2017'!AJ40,('Vic Apr 2017'!L40-'Vic Apr 2017'!K40)*('Vic Apr 2017'!W40/100)*'Vic Apr 2017'!AJ40))</f>
        <v>0</v>
      </c>
      <c r="M46" s="190">
        <f>IF($C$5*'Vic Apr 2017'!AL40/'Vic Apr 2017'!AJ40&lt;'Vic Apr 2017'!L40,0,IF($C$5*'Vic Apr 2017'!AL40/'Vic Apr 2017'!AJ40&lt;='Vic Apr 2017'!M40,($C$5*'Vic Apr 2017'!AL40/'Vic Apr 2017'!AJ40-'Vic Apr 2017'!L40)*('Vic Apr 2017'!X40/100)*'Vic Apr 2017'!AJ40,('Vic Apr 2017'!M40-'Vic Apr 2017'!L40)*('Vic Apr 2017'!X40/100)*'Vic Apr 2017'!AJ40))</f>
        <v>0</v>
      </c>
      <c r="N46" s="190">
        <f>IF(($C$5*'Vic Apr 2017'!AL40/'Vic Apr 2017'!AJ40&gt;'Vic Apr 2017'!M40),($C$5*'Vic Apr 2017'!AL40/'Vic Apr 2017'!AJ40-'Vic Apr 2017'!M40)*'Vic Apr 2017'!Y40/100*'Vic Apr 2017'!AJ40,0)</f>
        <v>0</v>
      </c>
      <c r="O46" s="193">
        <f t="shared" si="0"/>
        <v>2103.7570000000001</v>
      </c>
      <c r="P46" s="194">
        <f>'Vic Apr 2017'!AM40</f>
        <v>0</v>
      </c>
      <c r="Q46" s="194">
        <f>'Vic Apr 2017'!AN40</f>
        <v>20</v>
      </c>
      <c r="R46" s="194">
        <f>'Vic Apr 2017'!AO40</f>
        <v>0</v>
      </c>
      <c r="S46" s="194">
        <f>'Vic Apr 2017'!AP40</f>
        <v>0</v>
      </c>
      <c r="T46" s="193">
        <f>(O46-(O46-D46)*Q46/100)</f>
        <v>1749.0706</v>
      </c>
      <c r="U46" s="193">
        <f>T46</f>
        <v>1749.0706</v>
      </c>
      <c r="V46" s="193">
        <f t="shared" si="1"/>
        <v>1923.9776600000002</v>
      </c>
      <c r="W46" s="193">
        <f t="shared" si="1"/>
        <v>1923.9776600000002</v>
      </c>
      <c r="X46" s="195">
        <f>'Vic Apr 2017'!AW40</f>
        <v>24</v>
      </c>
      <c r="Y46" s="196" t="str">
        <f>'Vic Apr 2017'!AX40</f>
        <v>y</v>
      </c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1"/>
      <c r="DW46" s="111"/>
      <c r="DX46" s="111"/>
      <c r="DY46" s="111"/>
      <c r="DZ46" s="111"/>
      <c r="EA46" s="111"/>
      <c r="EB46" s="111"/>
      <c r="EC46" s="111"/>
      <c r="ED46" s="111"/>
      <c r="EE46" s="111"/>
      <c r="EF46" s="111"/>
      <c r="EG46" s="111"/>
      <c r="EH46" s="111"/>
      <c r="EI46" s="111"/>
      <c r="EJ46" s="111"/>
    </row>
    <row r="47" spans="1:140" s="112" customFormat="1" ht="17" customHeight="1">
      <c r="A47" s="546"/>
      <c r="B47" s="116" t="str">
        <f>'Vic Apr 2017'!F41</f>
        <v>Lumo Energy</v>
      </c>
      <c r="C47" s="116" t="str">
        <f>'Vic Apr 2017'!G41</f>
        <v>Business Premium</v>
      </c>
      <c r="D47" s="190">
        <f>365*'Vic Apr 2017'!H41/100</f>
        <v>343.31900000000002</v>
      </c>
      <c r="E47" s="191">
        <f>IF($C$5*'Vic Apr 2017'!AK41/'Vic Apr 2017'!AI41&gt;='Vic Apr 2017'!J41,('Vic Apr 2017'!J41*'Vic Apr 2017'!O41/100)*'Vic Apr 2017'!AI41,($C$5*'Vic Apr 2017'!AK41/'Vic Apr 2017'!AI41*'Vic Apr 2017'!O41/100)*'Vic Apr 2017'!AI41)</f>
        <v>164.08548000000002</v>
      </c>
      <c r="F47" s="192">
        <f>IF($C$5*'Vic Apr 2017'!AK41/'Vic Apr 2017'!AI41&lt;'Vic Apr 2017'!J41,0,IF($C$5*'Vic Apr 2017'!AK41/'Vic Apr 2017'!AI41&lt;='Vic Apr 2017'!K41,($C$5*'Vic Apr 2017'!AK41/'Vic Apr 2017'!AI41-'Vic Apr 2017'!J41)*('Vic Apr 2017'!P41/100)*'Vic Apr 2017'!AI41,('Vic Apr 2017'!K41-'Vic Apr 2017'!J41)*('Vic Apr 2017'!P41/100)*'Vic Apr 2017'!AI41))</f>
        <v>558.33884000000012</v>
      </c>
      <c r="G47" s="190">
        <f>IF($C$5*'Vic Apr 2017'!AK41/'Vic Apr 2017'!AI41&lt;'Vic Apr 2017'!K41,0,IF($C$5*'Vic Apr 2017'!AK41/'Vic Apr 2017'!AI41&lt;='Vic Apr 2017'!L41,($C$5*'Vic Apr 2017'!AK41/'Vic Apr 2017'!AI41-'Vic Apr 2017'!K41)*('Vic Apr 2017'!Q41/100)*'Vic Apr 2017'!AI41,('Vic Apr 2017'!L41-'Vic Apr 2017'!K41)*('Vic Apr 2017'!Q41/100)*'Vic Apr 2017'!AI41))</f>
        <v>0</v>
      </c>
      <c r="H47" s="191">
        <f>IF($C$5*'Vic Apr 2017'!AK41/'Vic Apr 2017'!AI41&lt;'Vic Apr 2017'!L41,0,IF($C$5*'Vic Apr 2017'!AK41/'Vic Apr 2017'!AI41&lt;='Vic Apr 2017'!M41,($C$5*'Vic Apr 2017'!AK41/'Vic Apr 2017'!AI41-'Vic Apr 2017'!L41)*('Vic Apr 2017'!R41/100)*'Vic Apr 2017'!AI41,('Vic Apr 2017'!M41-'Vic Apr 2017'!L41)*('Vic Apr 2017'!R41/100)*'Vic Apr 2017'!AI41))</f>
        <v>0</v>
      </c>
      <c r="I47" s="190">
        <f>IF(($C$5*'Vic Apr 2017'!AK41/'Vic Apr 2017'!AI41&gt;'Vic Apr 2017'!M41),($C$5*'Vic Apr 2017'!AK41/'Vic Apr 2017'!AI41-'Vic Apr 2017'!M41)*'Vic Apr 2017'!S41/100*'Vic Apr 2017'!AI41,0)</f>
        <v>0</v>
      </c>
      <c r="J47" s="190">
        <f>IF($C$5*'Vic Apr 2017'!AL41/'Vic Apr 2017'!AJ41&gt;='Vic Apr 2017'!J41,('Vic Apr 2017'!J41*'Vic Apr 2017'!U41/100)*'Vic Apr 2017'!AJ41,($C$5*'Vic Apr 2017'!AL41/'Vic Apr 2017'!AJ41*'Vic Apr 2017'!U41/100)*'Vic Apr 2017'!AJ41)</f>
        <v>164.08548000000002</v>
      </c>
      <c r="K47" s="190">
        <f>IF($C$5*'Vic Apr 2017'!AL41/'Vic Apr 2017'!AJ41&lt;'Vic Apr 2017'!J41,0,IF($C$5*'Vic Apr 2017'!AL41/'Vic Apr 2017'!AJ41&lt;='Vic Apr 2017'!K41,($C$5*'Vic Apr 2017'!AL41/'Vic Apr 2017'!AJ41-'Vic Apr 2017'!J41)*('Vic Apr 2017'!V41/100)*'Vic Apr 2017'!AJ41,('Vic Apr 2017'!K41-'Vic Apr 2017'!J41)*('Vic Apr 2017'!V41/100)*'Vic Apr 2017'!AJ41))</f>
        <v>558.33884000000012</v>
      </c>
      <c r="L47" s="190">
        <f>IF($C$5*'Vic Apr 2017'!AL41/'Vic Apr 2017'!AJ41&lt;'Vic Apr 2017'!K41,0,IF($C$5*'Vic Apr 2017'!AL41/'Vic Apr 2017'!AJ41&lt;='Vic Apr 2017'!L41,($C$5*'Vic Apr 2017'!AL41/'Vic Apr 2017'!AJ41-'Vic Apr 2017'!K41)*('Vic Apr 2017'!W41/100)*'Vic Apr 2017'!AJ41,('Vic Apr 2017'!L41-'Vic Apr 2017'!K41)*('Vic Apr 2017'!W41/100)*'Vic Apr 2017'!AJ41))</f>
        <v>0</v>
      </c>
      <c r="M47" s="190">
        <f>IF($C$5*'Vic Apr 2017'!AL41/'Vic Apr 2017'!AJ41&lt;'Vic Apr 2017'!L41,0,IF($C$5*'Vic Apr 2017'!AL41/'Vic Apr 2017'!AJ41&lt;='Vic Apr 2017'!M41,($C$5*'Vic Apr 2017'!AL41/'Vic Apr 2017'!AJ41-'Vic Apr 2017'!L41)*('Vic Apr 2017'!X41/100)*'Vic Apr 2017'!AJ41,('Vic Apr 2017'!M41-'Vic Apr 2017'!L41)*('Vic Apr 2017'!X41/100)*'Vic Apr 2017'!AJ41))</f>
        <v>0</v>
      </c>
      <c r="N47" s="190">
        <f>IF(($C$5*'Vic Apr 2017'!AL41/'Vic Apr 2017'!AJ41&gt;'Vic Apr 2017'!M41),($C$5*'Vic Apr 2017'!AL41/'Vic Apr 2017'!AJ41-'Vic Apr 2017'!M41)*'Vic Apr 2017'!Y41/100*'Vic Apr 2017'!AJ41,0)</f>
        <v>0</v>
      </c>
      <c r="O47" s="193">
        <f t="shared" si="0"/>
        <v>1788.1676400000001</v>
      </c>
      <c r="P47" s="194">
        <f>'Vic Apr 2017'!AM41</f>
        <v>0</v>
      </c>
      <c r="Q47" s="194">
        <f>'Vic Apr 2017'!AN41</f>
        <v>0</v>
      </c>
      <c r="R47" s="194">
        <f>'Vic Apr 2017'!AO41</f>
        <v>0</v>
      </c>
      <c r="S47" s="194">
        <f>'Vic Apr 2017'!AP41</f>
        <v>0</v>
      </c>
      <c r="T47" s="193">
        <f>O47</f>
        <v>1788.1676400000001</v>
      </c>
      <c r="U47" s="193">
        <f>T47</f>
        <v>1788.1676400000001</v>
      </c>
      <c r="V47" s="193">
        <f t="shared" si="1"/>
        <v>1966.9844040000003</v>
      </c>
      <c r="W47" s="193">
        <f t="shared" si="1"/>
        <v>1966.9844040000003</v>
      </c>
      <c r="X47" s="195">
        <f>'Vic Apr 2017'!AW41</f>
        <v>36</v>
      </c>
      <c r="Y47" s="196" t="str">
        <f>'Vic Apr 2017'!AX41</f>
        <v>n</v>
      </c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  <c r="CH47" s="111"/>
      <c r="CI47" s="111"/>
      <c r="CJ47" s="111"/>
      <c r="CK47" s="111"/>
      <c r="CL47" s="111"/>
      <c r="CM47" s="111"/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1"/>
      <c r="DO47" s="111"/>
      <c r="DP47" s="111"/>
      <c r="DQ47" s="111"/>
      <c r="DR47" s="111"/>
      <c r="DS47" s="111"/>
      <c r="DT47" s="111"/>
      <c r="DU47" s="111"/>
      <c r="DV47" s="111"/>
      <c r="DW47" s="111"/>
      <c r="DX47" s="111"/>
      <c r="DY47" s="111"/>
      <c r="DZ47" s="111"/>
      <c r="EA47" s="111"/>
      <c r="EB47" s="111"/>
      <c r="EC47" s="111"/>
      <c r="ED47" s="111"/>
      <c r="EE47" s="111"/>
      <c r="EF47" s="111"/>
      <c r="EG47" s="111"/>
      <c r="EH47" s="111"/>
      <c r="EI47" s="111"/>
      <c r="EJ47" s="111"/>
    </row>
    <row r="48" spans="1:140" s="58" customFormat="1" ht="17" customHeight="1">
      <c r="A48" s="546"/>
      <c r="B48" s="116" t="str">
        <f>'Vic Apr 2017'!F42</f>
        <v>Momentum Energy</v>
      </c>
      <c r="C48" s="116" t="str">
        <f>'Vic Apr 2017'!G42</f>
        <v>Market offer</v>
      </c>
      <c r="D48" s="190">
        <f>365*'Vic Apr 2017'!H42/100</f>
        <v>311.2355</v>
      </c>
      <c r="E48" s="191">
        <f>IF($C$5*'Vic Apr 2017'!AK42/'Vic Apr 2017'!AI42&gt;='Vic Apr 2017'!J42,('Vic Apr 2017'!J42*'Vic Apr 2017'!O42/100)*'Vic Apr 2017'!AI42,($C$5*'Vic Apr 2017'!AK42/'Vic Apr 2017'!AI42*'Vic Apr 2017'!O42/100)*'Vic Apr 2017'!AI42)</f>
        <v>115.44</v>
      </c>
      <c r="F48" s="192">
        <f>IF($C$5*'Vic Apr 2017'!AK42/'Vic Apr 2017'!AI42&lt;'Vic Apr 2017'!J42,0,IF($C$5*'Vic Apr 2017'!AK42/'Vic Apr 2017'!AI42&lt;='Vic Apr 2017'!K42,($C$5*'Vic Apr 2017'!AK42/'Vic Apr 2017'!AI42-'Vic Apr 2017'!J42)*('Vic Apr 2017'!P42/100)*'Vic Apr 2017'!AI42,('Vic Apr 2017'!K42-'Vic Apr 2017'!J42)*('Vic Apr 2017'!P42/100)*'Vic Apr 2017'!AI42))</f>
        <v>412.68299999999999</v>
      </c>
      <c r="G48" s="190">
        <f>IF($C$5*'Vic Apr 2017'!AK42/'Vic Apr 2017'!AI42&lt;'Vic Apr 2017'!K42,0,IF($C$5*'Vic Apr 2017'!AK42/'Vic Apr 2017'!AI42&lt;='Vic Apr 2017'!L42,($C$5*'Vic Apr 2017'!AK42/'Vic Apr 2017'!AI42-'Vic Apr 2017'!K42)*('Vic Apr 2017'!Q42/100)*'Vic Apr 2017'!AI42,('Vic Apr 2017'!L42-'Vic Apr 2017'!K42)*('Vic Apr 2017'!Q42/100)*'Vic Apr 2017'!AI42))</f>
        <v>0</v>
      </c>
      <c r="H48" s="191">
        <f>IF($C$5*'Vic Apr 2017'!AK42/'Vic Apr 2017'!AI42&lt;'Vic Apr 2017'!L42,0,IF($C$5*'Vic Apr 2017'!AK42/'Vic Apr 2017'!AI42&lt;='Vic Apr 2017'!M42,($C$5*'Vic Apr 2017'!AK42/'Vic Apr 2017'!AI42-'Vic Apr 2017'!L42)*('Vic Apr 2017'!R42/100)*'Vic Apr 2017'!AI42,('Vic Apr 2017'!M42-'Vic Apr 2017'!L42)*('Vic Apr 2017'!R42/100)*'Vic Apr 2017'!AI42))</f>
        <v>0</v>
      </c>
      <c r="I48" s="190">
        <f>IF(($C$5*'Vic Apr 2017'!AK42/'Vic Apr 2017'!AI42&gt;'Vic Apr 2017'!M42),($C$5*'Vic Apr 2017'!AK42/'Vic Apr 2017'!AI42-'Vic Apr 2017'!M42)*'Vic Apr 2017'!S42/100*'Vic Apr 2017'!AI42,0)</f>
        <v>0</v>
      </c>
      <c r="J48" s="190">
        <f>IF($C$5*'Vic Apr 2017'!AL42/'Vic Apr 2017'!AJ42&gt;='Vic Apr 2017'!J42,('Vic Apr 2017'!J42*'Vic Apr 2017'!U42/100)*'Vic Apr 2017'!AJ42,($C$5*'Vic Apr 2017'!AL42/'Vic Apr 2017'!AJ42*'Vic Apr 2017'!U42/100)*'Vic Apr 2017'!AJ42)</f>
        <v>222.48</v>
      </c>
      <c r="K48" s="190">
        <f>IF($C$5*'Vic Apr 2017'!AL42/'Vic Apr 2017'!AJ42&lt;'Vic Apr 2017'!J42,0,IF($C$5*'Vic Apr 2017'!AL42/'Vic Apr 2017'!AJ42&lt;='Vic Apr 2017'!K42,($C$5*'Vic Apr 2017'!AL42/'Vic Apr 2017'!AJ42-'Vic Apr 2017'!J42)*('Vic Apr 2017'!V42/100)*'Vic Apr 2017'!AJ42,('Vic Apr 2017'!K42-'Vic Apr 2017'!J42)*('Vic Apr 2017'!V42/100)*'Vic Apr 2017'!AJ42))</f>
        <v>787.65060000000005</v>
      </c>
      <c r="L48" s="190">
        <f>IF($C$5*'Vic Apr 2017'!AL42/'Vic Apr 2017'!AJ42&lt;'Vic Apr 2017'!K42,0,IF($C$5*'Vic Apr 2017'!AL42/'Vic Apr 2017'!AJ42&lt;='Vic Apr 2017'!L42,($C$5*'Vic Apr 2017'!AL42/'Vic Apr 2017'!AJ42-'Vic Apr 2017'!K42)*('Vic Apr 2017'!W42/100)*'Vic Apr 2017'!AJ42,('Vic Apr 2017'!L42-'Vic Apr 2017'!K42)*('Vic Apr 2017'!W42/100)*'Vic Apr 2017'!AJ42))</f>
        <v>0</v>
      </c>
      <c r="M48" s="190">
        <f>IF($C$5*'Vic Apr 2017'!AL42/'Vic Apr 2017'!AJ42&lt;'Vic Apr 2017'!L42,0,IF($C$5*'Vic Apr 2017'!AL42/'Vic Apr 2017'!AJ42&lt;='Vic Apr 2017'!M42,($C$5*'Vic Apr 2017'!AL42/'Vic Apr 2017'!AJ42-'Vic Apr 2017'!L42)*('Vic Apr 2017'!X42/100)*'Vic Apr 2017'!AJ42,('Vic Apr 2017'!M42-'Vic Apr 2017'!L42)*('Vic Apr 2017'!X42/100)*'Vic Apr 2017'!AJ42))</f>
        <v>0</v>
      </c>
      <c r="N48" s="190">
        <f>IF(($C$5*'Vic Apr 2017'!AL42/'Vic Apr 2017'!AJ42&gt;'Vic Apr 2017'!M42),($C$5*'Vic Apr 2017'!AL42/'Vic Apr 2017'!AJ42-'Vic Apr 2017'!M42)*'Vic Apr 2017'!Y42/100*'Vic Apr 2017'!AJ42,0)</f>
        <v>0</v>
      </c>
      <c r="O48" s="193">
        <f t="shared" si="0"/>
        <v>1849.4891000000002</v>
      </c>
      <c r="P48" s="194">
        <f>'Vic Apr 2017'!AM42</f>
        <v>0</v>
      </c>
      <c r="Q48" s="194">
        <f>'Vic Apr 2017'!AN42</f>
        <v>0</v>
      </c>
      <c r="R48" s="194">
        <f>'Vic Apr 2017'!AO42</f>
        <v>0</v>
      </c>
      <c r="S48" s="194">
        <f>'Vic Apr 2017'!AP42</f>
        <v>0</v>
      </c>
      <c r="T48" s="193">
        <f>O48</f>
        <v>1849.4891000000002</v>
      </c>
      <c r="U48" s="193">
        <f>T48</f>
        <v>1849.4891000000002</v>
      </c>
      <c r="V48" s="193">
        <f t="shared" si="1"/>
        <v>2034.4380100000005</v>
      </c>
      <c r="W48" s="193">
        <f t="shared" si="1"/>
        <v>2034.4380100000005</v>
      </c>
      <c r="X48" s="195">
        <f>'Vic Apr 2017'!AW42</f>
        <v>0</v>
      </c>
      <c r="Y48" s="196" t="str">
        <f>'Vic Apr 2017'!AX42</f>
        <v>n</v>
      </c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11"/>
      <c r="BY48" s="111"/>
      <c r="BZ48" s="111"/>
      <c r="CA48" s="111"/>
      <c r="CB48" s="111"/>
      <c r="CC48" s="111"/>
      <c r="CD48" s="111"/>
      <c r="CE48" s="111"/>
      <c r="CF48" s="111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111"/>
      <c r="DW48" s="111"/>
      <c r="DX48" s="111"/>
      <c r="DY48" s="111"/>
      <c r="DZ48" s="111"/>
      <c r="EA48" s="111"/>
      <c r="EB48" s="111"/>
      <c r="EC48" s="111"/>
      <c r="ED48" s="111"/>
      <c r="EE48" s="111"/>
      <c r="EF48" s="111"/>
      <c r="EG48" s="111"/>
      <c r="EH48" s="111"/>
      <c r="EI48" s="111"/>
      <c r="EJ48" s="111"/>
    </row>
    <row r="49" spans="1:140" s="112" customFormat="1" ht="17" customHeight="1" thickBot="1">
      <c r="A49" s="547"/>
      <c r="B49" s="213" t="str">
        <f>'Vic Apr 2017'!F43</f>
        <v>Origin Energy</v>
      </c>
      <c r="C49" s="213" t="str">
        <f>'Vic Apr 2017'!G43</f>
        <v>Business Saver</v>
      </c>
      <c r="D49" s="115">
        <f>365*'Vic Apr 2017'!H43/100</f>
        <v>275.90350000000001</v>
      </c>
      <c r="E49" s="113">
        <f>IF($C$5*'Vic Apr 2017'!AK43/'Vic Apr 2017'!AI43&gt;='Vic Apr 2017'!J43,('Vic Apr 2017'!J43*'Vic Apr 2017'!O43/100)*'Vic Apr 2017'!AI43,($C$5*'Vic Apr 2017'!AK43/'Vic Apr 2017'!AI43*'Vic Apr 2017'!O43/100)*'Vic Apr 2017'!AI43)</f>
        <v>652.46399999999994</v>
      </c>
      <c r="F49" s="114">
        <f>IF($C$5*'Vic Apr 2017'!AK43/'Vic Apr 2017'!AI43&lt;'Vic Apr 2017'!J43,0,IF($C$5*'Vic Apr 2017'!AK43/'Vic Apr 2017'!AI43&lt;='Vic Apr 2017'!K43,($C$5*'Vic Apr 2017'!AK43/'Vic Apr 2017'!AI43-'Vic Apr 2017'!J43)*('Vic Apr 2017'!P43/100)*'Vic Apr 2017'!AI43,('Vic Apr 2017'!K43-'Vic Apr 2017'!J43)*('Vic Apr 2017'!P43/100)*'Vic Apr 2017'!AI43))</f>
        <v>223.62520000000006</v>
      </c>
      <c r="G49" s="115">
        <f>IF($C$5*'Vic Apr 2017'!AK43/'Vic Apr 2017'!AI43&lt;'Vic Apr 2017'!K43,0,IF($C$5*'Vic Apr 2017'!AK43/'Vic Apr 2017'!AI43&lt;='Vic Apr 2017'!L43,($C$5*'Vic Apr 2017'!AK43/'Vic Apr 2017'!AI43-'Vic Apr 2017'!K43)*('Vic Apr 2017'!Q43/100)*'Vic Apr 2017'!AI43,('Vic Apr 2017'!L43-'Vic Apr 2017'!K43)*('Vic Apr 2017'!Q43/100)*'Vic Apr 2017'!AI43))</f>
        <v>0</v>
      </c>
      <c r="H49" s="113">
        <f>IF($C$5*'Vic Apr 2017'!AK43/'Vic Apr 2017'!AI43&lt;'Vic Apr 2017'!L43,0,IF($C$5*'Vic Apr 2017'!AK43/'Vic Apr 2017'!AI43&lt;='Vic Apr 2017'!M43,($C$5*'Vic Apr 2017'!AK43/'Vic Apr 2017'!AI43-'Vic Apr 2017'!L43)*('Vic Apr 2017'!R43/100)*'Vic Apr 2017'!AI43,('Vic Apr 2017'!M43-'Vic Apr 2017'!L43)*('Vic Apr 2017'!R43/100)*'Vic Apr 2017'!AI43))</f>
        <v>0</v>
      </c>
      <c r="I49" s="115">
        <f>IF(($C$5*'Vic Apr 2017'!AK43/'Vic Apr 2017'!AI43&gt;'Vic Apr 2017'!M43),($C$5*'Vic Apr 2017'!AK43/'Vic Apr 2017'!AI43-'Vic Apr 2017'!M43)*'Vic Apr 2017'!S43/100*'Vic Apr 2017'!AI43,0)</f>
        <v>0</v>
      </c>
      <c r="J49" s="115">
        <f>IF($C$5*'Vic Apr 2017'!AL43/'Vic Apr 2017'!AJ43&gt;='Vic Apr 2017'!J43,('Vic Apr 2017'!J43*'Vic Apr 2017'!U43/100)*'Vic Apr 2017'!AJ43,($C$5*'Vic Apr 2017'!AL43/'Vic Apr 2017'!AJ43*'Vic Apr 2017'!U43/100)*'Vic Apr 2017'!AJ43)</f>
        <v>652.46399999999994</v>
      </c>
      <c r="K49" s="115">
        <f>IF($C$5*'Vic Apr 2017'!AL43/'Vic Apr 2017'!AJ43&lt;'Vic Apr 2017'!J43,0,IF($C$5*'Vic Apr 2017'!AL43/'Vic Apr 2017'!AJ43&lt;='Vic Apr 2017'!K43,($C$5*'Vic Apr 2017'!AL43/'Vic Apr 2017'!AJ43-'Vic Apr 2017'!J43)*('Vic Apr 2017'!V43/100)*'Vic Apr 2017'!AJ43,('Vic Apr 2017'!K43-'Vic Apr 2017'!J43)*('Vic Apr 2017'!V43/100)*'Vic Apr 2017'!AJ43))</f>
        <v>223.62520000000006</v>
      </c>
      <c r="L49" s="115">
        <f>IF($C$5*'Vic Apr 2017'!AL43/'Vic Apr 2017'!AJ43&lt;'Vic Apr 2017'!K43,0,IF($C$5*'Vic Apr 2017'!AL43/'Vic Apr 2017'!AJ43&lt;='Vic Apr 2017'!L43,($C$5*'Vic Apr 2017'!AL43/'Vic Apr 2017'!AJ43-'Vic Apr 2017'!K43)*('Vic Apr 2017'!W43/100)*'Vic Apr 2017'!AJ43,('Vic Apr 2017'!L43-'Vic Apr 2017'!K43)*('Vic Apr 2017'!W43/100)*'Vic Apr 2017'!AJ43))</f>
        <v>0</v>
      </c>
      <c r="M49" s="115">
        <f>IF($C$5*'Vic Apr 2017'!AL43/'Vic Apr 2017'!AJ43&lt;'Vic Apr 2017'!L43,0,IF($C$5*'Vic Apr 2017'!AL43/'Vic Apr 2017'!AJ43&lt;='Vic Apr 2017'!M43,($C$5*'Vic Apr 2017'!AL43/'Vic Apr 2017'!AJ43-'Vic Apr 2017'!L43)*('Vic Apr 2017'!X43/100)*'Vic Apr 2017'!AJ43,('Vic Apr 2017'!M43-'Vic Apr 2017'!L43)*('Vic Apr 2017'!X43/100)*'Vic Apr 2017'!AJ43))</f>
        <v>0</v>
      </c>
      <c r="N49" s="115">
        <f>IF(($C$5*'Vic Apr 2017'!AL43/'Vic Apr 2017'!AJ43&gt;'Vic Apr 2017'!M43),($C$5*'Vic Apr 2017'!AL43/'Vic Apr 2017'!AJ43-'Vic Apr 2017'!M43)*'Vic Apr 2017'!Y43/100*'Vic Apr 2017'!AJ43,0)</f>
        <v>0</v>
      </c>
      <c r="O49" s="214">
        <f t="shared" si="0"/>
        <v>2028.0819000000001</v>
      </c>
      <c r="P49" s="215">
        <f>'Vic Apr 2017'!AM43</f>
        <v>0</v>
      </c>
      <c r="Q49" s="215">
        <f>'Vic Apr 2017'!AN43</f>
        <v>15</v>
      </c>
      <c r="R49" s="215">
        <f>'Vic Apr 2017'!AO43</f>
        <v>0</v>
      </c>
      <c r="S49" s="215">
        <f>'Vic Apr 2017'!AP43</f>
        <v>0</v>
      </c>
      <c r="T49" s="214">
        <f>(O49-(O49-D49)*Q49/100)</f>
        <v>1765.2551400000002</v>
      </c>
      <c r="U49" s="214">
        <f>T49</f>
        <v>1765.2551400000002</v>
      </c>
      <c r="V49" s="214">
        <f t="shared" si="1"/>
        <v>1941.7806540000004</v>
      </c>
      <c r="W49" s="214">
        <f t="shared" si="1"/>
        <v>1941.7806540000004</v>
      </c>
      <c r="X49" s="216">
        <f>'Vic Apr 2017'!AW43</f>
        <v>12</v>
      </c>
      <c r="Y49" s="217" t="str">
        <f>'Vic Apr 2017'!AX43</f>
        <v>y</v>
      </c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</row>
    <row r="50" spans="1:140" s="112" customFormat="1" ht="17" customHeight="1" thickTop="1">
      <c r="A50" s="545" t="str">
        <f>'Vic Apr 2017'!D44</f>
        <v>Envestra Central 2</v>
      </c>
      <c r="B50" s="218" t="str">
        <f>'Vic Apr 2017'!F44</f>
        <v>AGL</v>
      </c>
      <c r="C50" s="218" t="str">
        <f>'Vic Apr 2017'!G44</f>
        <v>Business Savers</v>
      </c>
      <c r="D50" s="219">
        <f>365*'Vic Apr 2017'!H44/100</f>
        <v>307.25700000000001</v>
      </c>
      <c r="E50" s="220">
        <f>IF($C$5*'Vic Apr 2017'!AK44/'Vic Apr 2017'!AI44&gt;='Vic Apr 2017'!J44,('Vic Apr 2017'!J44*'Vic Apr 2017'!O44/100)*'Vic Apr 2017'!AI44,($C$5*'Vic Apr 2017'!AK44/'Vic Apr 2017'!AI44*'Vic Apr 2017'!O44/100)*'Vic Apr 2017'!AI44)</f>
        <v>187.64999999999998</v>
      </c>
      <c r="F50" s="221">
        <f>IF($C$5*'Vic Apr 2017'!AK44/'Vic Apr 2017'!AI44&lt;'Vic Apr 2017'!J44,0,IF($C$5*'Vic Apr 2017'!AK44/'Vic Apr 2017'!AI44&lt;='Vic Apr 2017'!K44,($C$5*'Vic Apr 2017'!AK44/'Vic Apr 2017'!AI44-'Vic Apr 2017'!J44)*('Vic Apr 2017'!P44/100)*'Vic Apr 2017'!AI44,('Vic Apr 2017'!K44-'Vic Apr 2017'!J44)*('Vic Apr 2017'!P44/100)*'Vic Apr 2017'!AI44))</f>
        <v>726.11000000000013</v>
      </c>
      <c r="G50" s="219">
        <f>IF($C$5*'Vic Apr 2017'!AK44/'Vic Apr 2017'!AI44&lt;'Vic Apr 2017'!K44,0,IF($C$5*'Vic Apr 2017'!AK44/'Vic Apr 2017'!AI44&lt;='Vic Apr 2017'!L44,($C$5*'Vic Apr 2017'!AK44/'Vic Apr 2017'!AI44-'Vic Apr 2017'!K44)*('Vic Apr 2017'!Q44/100)*'Vic Apr 2017'!AI44,('Vic Apr 2017'!L44-'Vic Apr 2017'!K44)*('Vic Apr 2017'!Q44/100)*'Vic Apr 2017'!AI44))</f>
        <v>0</v>
      </c>
      <c r="H50" s="220">
        <f>IF($C$5*'Vic Apr 2017'!AK44/'Vic Apr 2017'!AI44&lt;'Vic Apr 2017'!L44,0,IF($C$5*'Vic Apr 2017'!AK44/'Vic Apr 2017'!AI44&lt;='Vic Apr 2017'!M44,($C$5*'Vic Apr 2017'!AK44/'Vic Apr 2017'!AI44-'Vic Apr 2017'!L44)*('Vic Apr 2017'!R44/100)*'Vic Apr 2017'!AI44,('Vic Apr 2017'!M44-'Vic Apr 2017'!L44)*('Vic Apr 2017'!R44/100)*'Vic Apr 2017'!AI44))</f>
        <v>0</v>
      </c>
      <c r="I50" s="219">
        <f>IF(($C$5*'Vic Apr 2017'!AK44/'Vic Apr 2017'!AI44&gt;'Vic Apr 2017'!M44),($C$5*'Vic Apr 2017'!AK44/'Vic Apr 2017'!AI44-'Vic Apr 2017'!M44)*'Vic Apr 2017'!S44/100*'Vic Apr 2017'!AI44,0)</f>
        <v>0</v>
      </c>
      <c r="J50" s="219">
        <f>IF($C$5*'Vic Apr 2017'!AL44/'Vic Apr 2017'!AJ44&gt;='Vic Apr 2017'!J44,('Vic Apr 2017'!J44*'Vic Apr 2017'!U44/100)*'Vic Apr 2017'!AJ44,($C$5*'Vic Apr 2017'!AL44/'Vic Apr 2017'!AJ44*'Vic Apr 2017'!U44/100)*'Vic Apr 2017'!AJ44)</f>
        <v>187.64999999999998</v>
      </c>
      <c r="K50" s="219">
        <f>IF($C$5*'Vic Apr 2017'!AL44/'Vic Apr 2017'!AJ44&lt;'Vic Apr 2017'!J44,0,IF($C$5*'Vic Apr 2017'!AL44/'Vic Apr 2017'!AJ44&lt;='Vic Apr 2017'!K44,($C$5*'Vic Apr 2017'!AL44/'Vic Apr 2017'!AJ44-'Vic Apr 2017'!J44)*('Vic Apr 2017'!V44/100)*'Vic Apr 2017'!AJ44,('Vic Apr 2017'!K44-'Vic Apr 2017'!J44)*('Vic Apr 2017'!V44/100)*'Vic Apr 2017'!AJ44))</f>
        <v>726.11000000000013</v>
      </c>
      <c r="L50" s="219">
        <f>IF($C$5*'Vic Apr 2017'!AL44/'Vic Apr 2017'!AJ44&lt;'Vic Apr 2017'!K44,0,IF($C$5*'Vic Apr 2017'!AL44/'Vic Apr 2017'!AJ44&lt;='Vic Apr 2017'!L44,($C$5*'Vic Apr 2017'!AL44/'Vic Apr 2017'!AJ44-'Vic Apr 2017'!K44)*('Vic Apr 2017'!W44/100)*'Vic Apr 2017'!AJ44,('Vic Apr 2017'!L44-'Vic Apr 2017'!K44)*('Vic Apr 2017'!W44/100)*'Vic Apr 2017'!AJ44))</f>
        <v>0</v>
      </c>
      <c r="M50" s="219">
        <f>IF($C$5*'Vic Apr 2017'!AL44/'Vic Apr 2017'!AJ44&lt;'Vic Apr 2017'!L44,0,IF($C$5*'Vic Apr 2017'!AL44/'Vic Apr 2017'!AJ44&lt;='Vic Apr 2017'!M44,($C$5*'Vic Apr 2017'!AL44/'Vic Apr 2017'!AJ44-'Vic Apr 2017'!L44)*('Vic Apr 2017'!X44/100)*'Vic Apr 2017'!AJ44,('Vic Apr 2017'!M44-'Vic Apr 2017'!L44)*('Vic Apr 2017'!X44/100)*'Vic Apr 2017'!AJ44))</f>
        <v>0</v>
      </c>
      <c r="N50" s="219">
        <f>IF(($C$5*'Vic Apr 2017'!AL44/'Vic Apr 2017'!AJ44&gt;'Vic Apr 2017'!M44),($C$5*'Vic Apr 2017'!AL44/'Vic Apr 2017'!AJ44-'Vic Apr 2017'!M44)*'Vic Apr 2017'!Y44/100*'Vic Apr 2017'!AJ44,0)</f>
        <v>0</v>
      </c>
      <c r="O50" s="222">
        <f t="shared" si="0"/>
        <v>2134.777</v>
      </c>
      <c r="P50" s="223">
        <f>'Vic Apr 2017'!AM44</f>
        <v>0</v>
      </c>
      <c r="Q50" s="223">
        <f>'Vic Apr 2017'!AN44</f>
        <v>20</v>
      </c>
      <c r="R50" s="223">
        <f>'Vic Apr 2017'!AO44</f>
        <v>0</v>
      </c>
      <c r="S50" s="223">
        <f>'Vic Apr 2017'!AP44</f>
        <v>0</v>
      </c>
      <c r="T50" s="222">
        <f>(O50-(O50-D50)*Q50/100)</f>
        <v>1769.2730000000001</v>
      </c>
      <c r="U50" s="222">
        <f>T50</f>
        <v>1769.2730000000001</v>
      </c>
      <c r="V50" s="222">
        <f t="shared" si="1"/>
        <v>1946.2003000000002</v>
      </c>
      <c r="W50" s="222">
        <f t="shared" si="1"/>
        <v>1946.2003000000002</v>
      </c>
      <c r="X50" s="224">
        <f>'Vic Apr 2017'!AW44</f>
        <v>0</v>
      </c>
      <c r="Y50" s="225" t="str">
        <f>'Vic Apr 2017'!AX44</f>
        <v>n</v>
      </c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1"/>
      <c r="EF50" s="111"/>
      <c r="EG50" s="111"/>
      <c r="EH50" s="111"/>
      <c r="EI50" s="111"/>
      <c r="EJ50" s="111"/>
    </row>
    <row r="51" spans="1:140" s="58" customFormat="1" ht="17" customHeight="1">
      <c r="A51" s="546"/>
      <c r="B51" s="116" t="str">
        <f>'Vic Apr 2017'!F45</f>
        <v>Click Energy</v>
      </c>
      <c r="C51" s="116" t="str">
        <f>'Vic Apr 2017'!G45</f>
        <v>Business Prime Gas</v>
      </c>
      <c r="D51" s="190">
        <f>365*'Vic Apr 2017'!H45/100</f>
        <v>284.7</v>
      </c>
      <c r="E51" s="191">
        <f>IF($C$5*'Vic Apr 2017'!AK45/'Vic Apr 2017'!AI45&gt;='Vic Apr 2017'!J45,('Vic Apr 2017'!J45*'Vic Apr 2017'!O45/100)*'Vic Apr 2017'!AI45,($C$5*'Vic Apr 2017'!AK45/'Vic Apr 2017'!AI45*'Vic Apr 2017'!O45/100)*'Vic Apr 2017'!AI45)</f>
        <v>189</v>
      </c>
      <c r="F51" s="192">
        <f>IF($C$5*'Vic Apr 2017'!AK45/'Vic Apr 2017'!AI45&lt;'Vic Apr 2017'!J45,0,IF($C$5*'Vic Apr 2017'!AK45/'Vic Apr 2017'!AI45&lt;='Vic Apr 2017'!K45,($C$5*'Vic Apr 2017'!AK45/'Vic Apr 2017'!AI45-'Vic Apr 2017'!J45)*('Vic Apr 2017'!P45/100)*'Vic Apr 2017'!AI45,('Vic Apr 2017'!K45-'Vic Apr 2017'!J45)*('Vic Apr 2017'!P45/100)*'Vic Apr 2017'!AI45))</f>
        <v>615</v>
      </c>
      <c r="G51" s="190">
        <f>IF($C$5*'Vic Apr 2017'!AK45/'Vic Apr 2017'!AI45&lt;'Vic Apr 2017'!K45,0,IF($C$5*'Vic Apr 2017'!AK45/'Vic Apr 2017'!AI45&lt;='Vic Apr 2017'!L45,($C$5*'Vic Apr 2017'!AK45/'Vic Apr 2017'!AI45-'Vic Apr 2017'!K45)*('Vic Apr 2017'!Q45/100)*'Vic Apr 2017'!AI45,('Vic Apr 2017'!L45-'Vic Apr 2017'!K45)*('Vic Apr 2017'!Q45/100)*'Vic Apr 2017'!AI45))</f>
        <v>0</v>
      </c>
      <c r="H51" s="191">
        <f>IF($C$5*'Vic Apr 2017'!AK45/'Vic Apr 2017'!AI45&lt;'Vic Apr 2017'!L45,0,IF($C$5*'Vic Apr 2017'!AK45/'Vic Apr 2017'!AI45&lt;='Vic Apr 2017'!M45,($C$5*'Vic Apr 2017'!AK45/'Vic Apr 2017'!AI45-'Vic Apr 2017'!L45)*('Vic Apr 2017'!R45/100)*'Vic Apr 2017'!AI45,('Vic Apr 2017'!M45-'Vic Apr 2017'!L45)*('Vic Apr 2017'!R45/100)*'Vic Apr 2017'!AI45))</f>
        <v>0</v>
      </c>
      <c r="I51" s="190">
        <f>IF(($C$5*'Vic Apr 2017'!AK45/'Vic Apr 2017'!AI45&gt;'Vic Apr 2017'!M45),($C$5*'Vic Apr 2017'!AK45/'Vic Apr 2017'!AI45-'Vic Apr 2017'!M45)*'Vic Apr 2017'!S45/100*'Vic Apr 2017'!AI45,0)</f>
        <v>0</v>
      </c>
      <c r="J51" s="190">
        <f>IF($C$5*'Vic Apr 2017'!AL45/'Vic Apr 2017'!AJ45&gt;='Vic Apr 2017'!J45,('Vic Apr 2017'!J45*'Vic Apr 2017'!U45/100)*'Vic Apr 2017'!AJ45,($C$5*'Vic Apr 2017'!AL45/'Vic Apr 2017'!AJ45*'Vic Apr 2017'!U45/100)*'Vic Apr 2017'!AJ45)</f>
        <v>189</v>
      </c>
      <c r="K51" s="190">
        <f>IF($C$5*'Vic Apr 2017'!AL45/'Vic Apr 2017'!AJ45&lt;'Vic Apr 2017'!J45,0,IF($C$5*'Vic Apr 2017'!AL45/'Vic Apr 2017'!AJ45&lt;='Vic Apr 2017'!K45,($C$5*'Vic Apr 2017'!AL45/'Vic Apr 2017'!AJ45-'Vic Apr 2017'!J45)*('Vic Apr 2017'!V45/100)*'Vic Apr 2017'!AJ45,('Vic Apr 2017'!K45-'Vic Apr 2017'!J45)*('Vic Apr 2017'!V45/100)*'Vic Apr 2017'!AJ45))</f>
        <v>615</v>
      </c>
      <c r="L51" s="190">
        <f>IF($C$5*'Vic Apr 2017'!AL45/'Vic Apr 2017'!AJ45&lt;'Vic Apr 2017'!K45,0,IF($C$5*'Vic Apr 2017'!AL45/'Vic Apr 2017'!AJ45&lt;='Vic Apr 2017'!L45,($C$5*'Vic Apr 2017'!AL45/'Vic Apr 2017'!AJ45-'Vic Apr 2017'!K45)*('Vic Apr 2017'!W45/100)*'Vic Apr 2017'!AJ45,('Vic Apr 2017'!L45-'Vic Apr 2017'!K45)*('Vic Apr 2017'!W45/100)*'Vic Apr 2017'!AJ45))</f>
        <v>0</v>
      </c>
      <c r="M51" s="190">
        <f>IF($C$5*'Vic Apr 2017'!AL45/'Vic Apr 2017'!AJ45&lt;'Vic Apr 2017'!L45,0,IF($C$5*'Vic Apr 2017'!AL45/'Vic Apr 2017'!AJ45&lt;='Vic Apr 2017'!M45,($C$5*'Vic Apr 2017'!AL45/'Vic Apr 2017'!AJ45-'Vic Apr 2017'!L45)*('Vic Apr 2017'!X45/100)*'Vic Apr 2017'!AJ45,('Vic Apr 2017'!M45-'Vic Apr 2017'!L45)*('Vic Apr 2017'!X45/100)*'Vic Apr 2017'!AJ45))</f>
        <v>0</v>
      </c>
      <c r="N51" s="190">
        <f>IF(($C$5*'Vic Apr 2017'!AL45/'Vic Apr 2017'!AJ45&gt;'Vic Apr 2017'!M45),($C$5*'Vic Apr 2017'!AL45/'Vic Apr 2017'!AJ45-'Vic Apr 2017'!M45)*'Vic Apr 2017'!Y45/100*'Vic Apr 2017'!AJ45,0)</f>
        <v>0</v>
      </c>
      <c r="O51" s="193">
        <f t="shared" si="0"/>
        <v>1892.7</v>
      </c>
      <c r="P51" s="194">
        <f>'Vic Apr 2017'!AM45</f>
        <v>0</v>
      </c>
      <c r="Q51" s="194">
        <f>'Vic Apr 2017'!AN45</f>
        <v>0</v>
      </c>
      <c r="R51" s="194">
        <f>'Vic Apr 2017'!AO45</f>
        <v>10</v>
      </c>
      <c r="S51" s="194">
        <f>'Vic Apr 2017'!AP45</f>
        <v>0</v>
      </c>
      <c r="T51" s="193">
        <f>O51</f>
        <v>1892.7</v>
      </c>
      <c r="U51" s="193">
        <f>T51-(T51*R51/100)</f>
        <v>1703.43</v>
      </c>
      <c r="V51" s="193">
        <f t="shared" si="1"/>
        <v>2081.9700000000003</v>
      </c>
      <c r="W51" s="193">
        <f t="shared" si="1"/>
        <v>1873.7730000000001</v>
      </c>
      <c r="X51" s="195">
        <f>'Vic Apr 2017'!AW45</f>
        <v>0</v>
      </c>
      <c r="Y51" s="196" t="str">
        <f>'Vic Apr 2017'!AX45</f>
        <v>n</v>
      </c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11"/>
      <c r="BY51" s="111"/>
      <c r="BZ51" s="111"/>
      <c r="CA51" s="111"/>
      <c r="CB51" s="111"/>
      <c r="CC51" s="111"/>
      <c r="CD51" s="111"/>
      <c r="CE51" s="111"/>
      <c r="CF51" s="111"/>
      <c r="CG51" s="111"/>
      <c r="CH51" s="111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1"/>
      <c r="CY51" s="111"/>
      <c r="CZ51" s="111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1"/>
      <c r="DM51" s="111"/>
      <c r="DN51" s="111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1"/>
      <c r="EF51" s="111"/>
      <c r="EG51" s="111"/>
      <c r="EH51" s="111"/>
      <c r="EI51" s="111"/>
      <c r="EJ51" s="111"/>
    </row>
    <row r="52" spans="1:140" s="112" customFormat="1" ht="17" customHeight="1">
      <c r="A52" s="546"/>
      <c r="B52" s="116" t="str">
        <f>'Vic Apr 2017'!F46</f>
        <v>Covau</v>
      </c>
      <c r="C52" s="116" t="str">
        <f>'Vic Apr 2017'!G46</f>
        <v>Market offer</v>
      </c>
      <c r="D52" s="190">
        <f>365*'Vic Apr 2017'!H46/100</f>
        <v>305.14</v>
      </c>
      <c r="E52" s="191">
        <f>IF($C$5*'Vic Apr 2017'!AK46/'Vic Apr 2017'!AI46&gt;='Vic Apr 2017'!J46,('Vic Apr 2017'!J46*'Vic Apr 2017'!O46/100)*'Vic Apr 2017'!AI46,($C$5*'Vic Apr 2017'!AK46/'Vic Apr 2017'!AI46*'Vic Apr 2017'!O46/100)*'Vic Apr 2017'!AI46)</f>
        <v>262.79999999999995</v>
      </c>
      <c r="F52" s="192">
        <f>IF($C$5*'Vic Apr 2017'!AK46/'Vic Apr 2017'!AI46&lt;'Vic Apr 2017'!J46,0,IF($C$5*'Vic Apr 2017'!AK46/'Vic Apr 2017'!AI46&lt;='Vic Apr 2017'!K46,($C$5*'Vic Apr 2017'!AK46/'Vic Apr 2017'!AI46-'Vic Apr 2017'!J46)*('Vic Apr 2017'!P46/100)*'Vic Apr 2017'!AI46,('Vic Apr 2017'!K46-'Vic Apr 2017'!J46)*('Vic Apr 2017'!P46/100)*'Vic Apr 2017'!AI46))</f>
        <v>951.2</v>
      </c>
      <c r="G52" s="190">
        <f>IF($C$5*'Vic Apr 2017'!AK46/'Vic Apr 2017'!AI46&lt;'Vic Apr 2017'!K46,0,IF($C$5*'Vic Apr 2017'!AK46/'Vic Apr 2017'!AI46&lt;='Vic Apr 2017'!L46,($C$5*'Vic Apr 2017'!AK46/'Vic Apr 2017'!AI46-'Vic Apr 2017'!K46)*('Vic Apr 2017'!Q46/100)*'Vic Apr 2017'!AI46,('Vic Apr 2017'!L46-'Vic Apr 2017'!K46)*('Vic Apr 2017'!Q46/100)*'Vic Apr 2017'!AI46))</f>
        <v>0</v>
      </c>
      <c r="H52" s="191">
        <f>IF($C$5*'Vic Apr 2017'!AK46/'Vic Apr 2017'!AI46&lt;'Vic Apr 2017'!L46,0,IF($C$5*'Vic Apr 2017'!AK46/'Vic Apr 2017'!AI46&lt;='Vic Apr 2017'!M46,($C$5*'Vic Apr 2017'!AK46/'Vic Apr 2017'!AI46-'Vic Apr 2017'!L46)*('Vic Apr 2017'!R46/100)*'Vic Apr 2017'!AI46,('Vic Apr 2017'!M46-'Vic Apr 2017'!L46)*('Vic Apr 2017'!R46/100)*'Vic Apr 2017'!AI46))</f>
        <v>0</v>
      </c>
      <c r="I52" s="190">
        <f>IF(($C$5*'Vic Apr 2017'!AK46/'Vic Apr 2017'!AI46&gt;'Vic Apr 2017'!M46),($C$5*'Vic Apr 2017'!AK46/'Vic Apr 2017'!AI46-'Vic Apr 2017'!M46)*'Vic Apr 2017'!S46/100*'Vic Apr 2017'!AI46,0)</f>
        <v>0</v>
      </c>
      <c r="J52" s="190">
        <f>IF($C$5*'Vic Apr 2017'!AL46/'Vic Apr 2017'!AJ46&gt;='Vic Apr 2017'!J46,('Vic Apr 2017'!J46*'Vic Apr 2017'!U46/100)*'Vic Apr 2017'!AJ46,($C$5*'Vic Apr 2017'!AL46/'Vic Apr 2017'!AJ46*'Vic Apr 2017'!U46/100)*'Vic Apr 2017'!AJ46)</f>
        <v>216.89999999999998</v>
      </c>
      <c r="K52" s="190">
        <f>IF($C$5*'Vic Apr 2017'!AL46/'Vic Apr 2017'!AJ46&lt;'Vic Apr 2017'!J46,0,IF($C$5*'Vic Apr 2017'!AL46/'Vic Apr 2017'!AJ46&lt;='Vic Apr 2017'!K46,($C$5*'Vic Apr 2017'!AL46/'Vic Apr 2017'!AJ46-'Vic Apr 2017'!J46)*('Vic Apr 2017'!V46/100)*'Vic Apr 2017'!AJ46,('Vic Apr 2017'!K46-'Vic Apr 2017'!J46)*('Vic Apr 2017'!V46/100)*'Vic Apr 2017'!AJ46))</f>
        <v>746.20000000000016</v>
      </c>
      <c r="L52" s="190">
        <f>IF($C$5*'Vic Apr 2017'!AL46/'Vic Apr 2017'!AJ46&lt;'Vic Apr 2017'!K46,0,IF($C$5*'Vic Apr 2017'!AL46/'Vic Apr 2017'!AJ46&lt;='Vic Apr 2017'!L46,($C$5*'Vic Apr 2017'!AL46/'Vic Apr 2017'!AJ46-'Vic Apr 2017'!K46)*('Vic Apr 2017'!W46/100)*'Vic Apr 2017'!AJ46,('Vic Apr 2017'!L46-'Vic Apr 2017'!K46)*('Vic Apr 2017'!W46/100)*'Vic Apr 2017'!AJ46))</f>
        <v>0</v>
      </c>
      <c r="M52" s="190">
        <f>IF($C$5*'Vic Apr 2017'!AL46/'Vic Apr 2017'!AJ46&lt;'Vic Apr 2017'!L46,0,IF($C$5*'Vic Apr 2017'!AL46/'Vic Apr 2017'!AJ46&lt;='Vic Apr 2017'!M46,($C$5*'Vic Apr 2017'!AL46/'Vic Apr 2017'!AJ46-'Vic Apr 2017'!L46)*('Vic Apr 2017'!X46/100)*'Vic Apr 2017'!AJ46,('Vic Apr 2017'!M46-'Vic Apr 2017'!L46)*('Vic Apr 2017'!X46/100)*'Vic Apr 2017'!AJ46))</f>
        <v>0</v>
      </c>
      <c r="N52" s="190">
        <f>IF(($C$5*'Vic Apr 2017'!AL46/'Vic Apr 2017'!AJ46&gt;'Vic Apr 2017'!M46),($C$5*'Vic Apr 2017'!AL46/'Vic Apr 2017'!AJ46-'Vic Apr 2017'!M46)*'Vic Apr 2017'!Y46/100*'Vic Apr 2017'!AJ46,0)</f>
        <v>0</v>
      </c>
      <c r="O52" s="193">
        <f t="shared" si="0"/>
        <v>2482.2400000000002</v>
      </c>
      <c r="P52" s="194">
        <f>'Vic Apr 2017'!AM46</f>
        <v>0</v>
      </c>
      <c r="Q52" s="194">
        <f>'Vic Apr 2017'!AN46</f>
        <v>0</v>
      </c>
      <c r="R52" s="194">
        <f>'Vic Apr 2017'!AO46</f>
        <v>0</v>
      </c>
      <c r="S52" s="194">
        <f>'Vic Apr 2017'!AP46</f>
        <v>20</v>
      </c>
      <c r="T52" s="193">
        <f>O52</f>
        <v>2482.2400000000002</v>
      </c>
      <c r="U52" s="193">
        <f>(T52-(T52-D52)*S52/100)</f>
        <v>2046.8200000000002</v>
      </c>
      <c r="V52" s="193">
        <f t="shared" si="1"/>
        <v>2730.4640000000004</v>
      </c>
      <c r="W52" s="193">
        <f t="shared" si="1"/>
        <v>2251.5020000000004</v>
      </c>
      <c r="X52" s="195">
        <f>'Vic Apr 2017'!AW46</f>
        <v>12</v>
      </c>
      <c r="Y52" s="196" t="str">
        <f>'Vic Apr 2017'!AX46</f>
        <v>y</v>
      </c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11"/>
      <c r="BY52" s="111"/>
      <c r="BZ52" s="111"/>
      <c r="CA52" s="111"/>
      <c r="CB52" s="111"/>
      <c r="CC52" s="111"/>
      <c r="CD52" s="111"/>
      <c r="CE52" s="111"/>
      <c r="CF52" s="111"/>
      <c r="CG52" s="111"/>
      <c r="CH52" s="111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1"/>
      <c r="CY52" s="111"/>
      <c r="CZ52" s="111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1"/>
      <c r="DM52" s="111"/>
      <c r="DN52" s="111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1"/>
      <c r="EF52" s="111"/>
      <c r="EG52" s="111"/>
      <c r="EH52" s="111"/>
      <c r="EI52" s="111"/>
      <c r="EJ52" s="111"/>
    </row>
    <row r="53" spans="1:140" s="58" customFormat="1" ht="17" customHeight="1">
      <c r="A53" s="546"/>
      <c r="B53" s="116" t="str">
        <f>'Vic Apr 2017'!F47</f>
        <v>EnergyAustralia</v>
      </c>
      <c r="C53" s="116" t="str">
        <f>'Vic Apr 2017'!G47</f>
        <v>Everyday Saver Business</v>
      </c>
      <c r="D53" s="190">
        <f>365*'Vic Apr 2017'!H47/100</f>
        <v>308.42500000000001</v>
      </c>
      <c r="E53" s="191">
        <f>IF($C$5*'Vic Apr 2017'!AK47/'Vic Apr 2017'!AI47&gt;='Vic Apr 2017'!J47,('Vic Apr 2017'!J47*'Vic Apr 2017'!O47/100)*'Vic Apr 2017'!AI47,($C$5*'Vic Apr 2017'!AK47/'Vic Apr 2017'!AI47*'Vic Apr 2017'!O47/100)*'Vic Apr 2017'!AI47)</f>
        <v>133.20000000000002</v>
      </c>
      <c r="F53" s="192">
        <f>IF($C$5*'Vic Apr 2017'!AK47/'Vic Apr 2017'!AI47&lt;'Vic Apr 2017'!J47,0,IF($C$5*'Vic Apr 2017'!AK47/'Vic Apr 2017'!AI47&lt;='Vic Apr 2017'!K47,($C$5*'Vic Apr 2017'!AK47/'Vic Apr 2017'!AI47-'Vic Apr 2017'!J47)*('Vic Apr 2017'!P47/100)*'Vic Apr 2017'!AI47,('Vic Apr 2017'!K47-'Vic Apr 2017'!J47)*('Vic Apr 2017'!P47/100)*'Vic Apr 2017'!AI47))</f>
        <v>461.87699999999995</v>
      </c>
      <c r="G53" s="190">
        <f>IF($C$5*'Vic Apr 2017'!AK47/'Vic Apr 2017'!AI47&lt;'Vic Apr 2017'!K47,0,IF($C$5*'Vic Apr 2017'!AK47/'Vic Apr 2017'!AI47&lt;='Vic Apr 2017'!L47,($C$5*'Vic Apr 2017'!AK47/'Vic Apr 2017'!AI47-'Vic Apr 2017'!K47)*('Vic Apr 2017'!Q47/100)*'Vic Apr 2017'!AI47,('Vic Apr 2017'!L47-'Vic Apr 2017'!K47)*('Vic Apr 2017'!Q47/100)*'Vic Apr 2017'!AI47))</f>
        <v>0</v>
      </c>
      <c r="H53" s="191">
        <f>IF($C$5*'Vic Apr 2017'!AK47/'Vic Apr 2017'!AI47&lt;'Vic Apr 2017'!L47,0,IF($C$5*'Vic Apr 2017'!AK47/'Vic Apr 2017'!AI47&lt;='Vic Apr 2017'!M47,($C$5*'Vic Apr 2017'!AK47/'Vic Apr 2017'!AI47-'Vic Apr 2017'!L47)*('Vic Apr 2017'!R47/100)*'Vic Apr 2017'!AI47,('Vic Apr 2017'!M47-'Vic Apr 2017'!L47)*('Vic Apr 2017'!R47/100)*'Vic Apr 2017'!AI47))</f>
        <v>0</v>
      </c>
      <c r="I53" s="190">
        <f>IF(($C$5*'Vic Apr 2017'!AK47/'Vic Apr 2017'!AI47&gt;'Vic Apr 2017'!M47),($C$5*'Vic Apr 2017'!AK47/'Vic Apr 2017'!AI47-'Vic Apr 2017'!M47)*'Vic Apr 2017'!S47/100*'Vic Apr 2017'!AI47,0)</f>
        <v>0</v>
      </c>
      <c r="J53" s="190">
        <f>IF($C$5*'Vic Apr 2017'!AL47/'Vic Apr 2017'!AJ47&gt;='Vic Apr 2017'!J47,('Vic Apr 2017'!J47*'Vic Apr 2017'!U47/100)*'Vic Apr 2017'!AJ47,($C$5*'Vic Apr 2017'!AL47/'Vic Apr 2017'!AJ47*'Vic Apr 2017'!U47/100)*'Vic Apr 2017'!AJ47)</f>
        <v>266.40000000000003</v>
      </c>
      <c r="K53" s="190">
        <f>IF($C$5*'Vic Apr 2017'!AL47/'Vic Apr 2017'!AJ47&lt;'Vic Apr 2017'!J47,0,IF($C$5*'Vic Apr 2017'!AL47/'Vic Apr 2017'!AJ47&lt;='Vic Apr 2017'!K47,($C$5*'Vic Apr 2017'!AL47/'Vic Apr 2017'!AJ47-'Vic Apr 2017'!J47)*('Vic Apr 2017'!V47/100)*'Vic Apr 2017'!AJ47,('Vic Apr 2017'!K47-'Vic Apr 2017'!J47)*('Vic Apr 2017'!V47/100)*'Vic Apr 2017'!AJ47))</f>
        <v>923.75399999999991</v>
      </c>
      <c r="L53" s="190">
        <f>IF($C$5*'Vic Apr 2017'!AL47/'Vic Apr 2017'!AJ47&lt;'Vic Apr 2017'!K47,0,IF($C$5*'Vic Apr 2017'!AL47/'Vic Apr 2017'!AJ47&lt;='Vic Apr 2017'!L47,($C$5*'Vic Apr 2017'!AL47/'Vic Apr 2017'!AJ47-'Vic Apr 2017'!K47)*('Vic Apr 2017'!W47/100)*'Vic Apr 2017'!AJ47,('Vic Apr 2017'!L47-'Vic Apr 2017'!K47)*('Vic Apr 2017'!W47/100)*'Vic Apr 2017'!AJ47))</f>
        <v>0</v>
      </c>
      <c r="M53" s="190">
        <f>IF($C$5*'Vic Apr 2017'!AL47/'Vic Apr 2017'!AJ47&lt;'Vic Apr 2017'!L47,0,IF($C$5*'Vic Apr 2017'!AL47/'Vic Apr 2017'!AJ47&lt;='Vic Apr 2017'!M47,($C$5*'Vic Apr 2017'!AL47/'Vic Apr 2017'!AJ47-'Vic Apr 2017'!L47)*('Vic Apr 2017'!X47/100)*'Vic Apr 2017'!AJ47,('Vic Apr 2017'!M47-'Vic Apr 2017'!L47)*('Vic Apr 2017'!X47/100)*'Vic Apr 2017'!AJ47))</f>
        <v>0</v>
      </c>
      <c r="N53" s="190">
        <f>IF(($C$5*'Vic Apr 2017'!AL47/'Vic Apr 2017'!AJ47&gt;'Vic Apr 2017'!M47),($C$5*'Vic Apr 2017'!AL47/'Vic Apr 2017'!AJ47-'Vic Apr 2017'!M47)*'Vic Apr 2017'!Y47/100*'Vic Apr 2017'!AJ47,0)</f>
        <v>0</v>
      </c>
      <c r="O53" s="193">
        <f t="shared" si="0"/>
        <v>2093.6559999999999</v>
      </c>
      <c r="P53" s="194">
        <f>'Vic Apr 2017'!AM47</f>
        <v>0</v>
      </c>
      <c r="Q53" s="194">
        <f>'Vic Apr 2017'!AN47</f>
        <v>20</v>
      </c>
      <c r="R53" s="194">
        <f>'Vic Apr 2017'!AO47</f>
        <v>0</v>
      </c>
      <c r="S53" s="194">
        <f>'Vic Apr 2017'!AP47</f>
        <v>0</v>
      </c>
      <c r="T53" s="193">
        <f>(O53-(O53-D53)*Q53/100)</f>
        <v>1736.6098</v>
      </c>
      <c r="U53" s="193">
        <f>T53</f>
        <v>1736.6098</v>
      </c>
      <c r="V53" s="193">
        <f t="shared" si="1"/>
        <v>1910.2707800000001</v>
      </c>
      <c r="W53" s="193">
        <f t="shared" si="1"/>
        <v>1910.2707800000001</v>
      </c>
      <c r="X53" s="195">
        <f>'Vic Apr 2017'!AW47</f>
        <v>24</v>
      </c>
      <c r="Y53" s="196" t="str">
        <f>'Vic Apr 2017'!AX47</f>
        <v>y</v>
      </c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11"/>
      <c r="BY53" s="111"/>
      <c r="BZ53" s="111"/>
      <c r="CA53" s="111"/>
      <c r="CB53" s="111"/>
      <c r="CC53" s="111"/>
      <c r="CD53" s="111"/>
      <c r="CE53" s="111"/>
      <c r="CF53" s="111"/>
      <c r="CG53" s="111"/>
      <c r="CH53" s="111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  <c r="DM53" s="111"/>
      <c r="DN53" s="111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1"/>
      <c r="EF53" s="111"/>
      <c r="EG53" s="111"/>
      <c r="EH53" s="111"/>
      <c r="EI53" s="111"/>
      <c r="EJ53" s="111"/>
    </row>
    <row r="54" spans="1:140" s="112" customFormat="1" ht="17" customHeight="1">
      <c r="A54" s="546"/>
      <c r="B54" s="116" t="str">
        <f>'Vic Apr 2017'!F48</f>
        <v>Lumo Energy</v>
      </c>
      <c r="C54" s="116" t="str">
        <f>'Vic Apr 2017'!G48</f>
        <v>Business Premium</v>
      </c>
      <c r="D54" s="190">
        <f>365*'Vic Apr 2017'!H48/100</f>
        <v>233.81900000000002</v>
      </c>
      <c r="E54" s="191">
        <f>IF($C$5*'Vic Apr 2017'!AK48/'Vic Apr 2017'!AI48&gt;='Vic Apr 2017'!J48,('Vic Apr 2017'!J48*'Vic Apr 2017'!O48/100)*'Vic Apr 2017'!AI48,($C$5*'Vic Apr 2017'!AK48/'Vic Apr 2017'!AI48*'Vic Apr 2017'!O48/100)*'Vic Apr 2017'!AI48)</f>
        <v>171.20375999999999</v>
      </c>
      <c r="F54" s="192">
        <f>IF($C$5*'Vic Apr 2017'!AK48/'Vic Apr 2017'!AI48&lt;'Vic Apr 2017'!J48,0,IF($C$5*'Vic Apr 2017'!AK48/'Vic Apr 2017'!AI48&lt;='Vic Apr 2017'!K48,($C$5*'Vic Apr 2017'!AK48/'Vic Apr 2017'!AI48-'Vic Apr 2017'!J48)*('Vic Apr 2017'!P48/100)*'Vic Apr 2017'!AI48,('Vic Apr 2017'!K48-'Vic Apr 2017'!J48)*('Vic Apr 2017'!P48/100)*'Vic Apr 2017'!AI48))</f>
        <v>575.91466000000014</v>
      </c>
      <c r="G54" s="190">
        <f>IF($C$5*'Vic Apr 2017'!AK48/'Vic Apr 2017'!AI48&lt;'Vic Apr 2017'!K48,0,IF($C$5*'Vic Apr 2017'!AK48/'Vic Apr 2017'!AI48&lt;='Vic Apr 2017'!L48,($C$5*'Vic Apr 2017'!AK48/'Vic Apr 2017'!AI48-'Vic Apr 2017'!K48)*('Vic Apr 2017'!Q48/100)*'Vic Apr 2017'!AI48,('Vic Apr 2017'!L48-'Vic Apr 2017'!K48)*('Vic Apr 2017'!Q48/100)*'Vic Apr 2017'!AI48))</f>
        <v>0</v>
      </c>
      <c r="H54" s="191">
        <f>IF($C$5*'Vic Apr 2017'!AK48/'Vic Apr 2017'!AI48&lt;'Vic Apr 2017'!L48,0,IF($C$5*'Vic Apr 2017'!AK48/'Vic Apr 2017'!AI48&lt;='Vic Apr 2017'!M48,($C$5*'Vic Apr 2017'!AK48/'Vic Apr 2017'!AI48-'Vic Apr 2017'!L48)*('Vic Apr 2017'!R48/100)*'Vic Apr 2017'!AI48,('Vic Apr 2017'!M48-'Vic Apr 2017'!L48)*('Vic Apr 2017'!R48/100)*'Vic Apr 2017'!AI48))</f>
        <v>0</v>
      </c>
      <c r="I54" s="190">
        <f>IF(($C$5*'Vic Apr 2017'!AK48/'Vic Apr 2017'!AI48&gt;'Vic Apr 2017'!M48),($C$5*'Vic Apr 2017'!AK48/'Vic Apr 2017'!AI48-'Vic Apr 2017'!M48)*'Vic Apr 2017'!S48/100*'Vic Apr 2017'!AI48,0)</f>
        <v>0</v>
      </c>
      <c r="J54" s="190">
        <f>IF($C$5*'Vic Apr 2017'!AL48/'Vic Apr 2017'!AJ48&gt;='Vic Apr 2017'!J48,('Vic Apr 2017'!J48*'Vic Apr 2017'!U48/100)*'Vic Apr 2017'!AJ48,($C$5*'Vic Apr 2017'!AL48/'Vic Apr 2017'!AJ48*'Vic Apr 2017'!U48/100)*'Vic Apr 2017'!AJ48)</f>
        <v>171.20375999999999</v>
      </c>
      <c r="K54" s="190">
        <f>IF($C$5*'Vic Apr 2017'!AL48/'Vic Apr 2017'!AJ48&lt;'Vic Apr 2017'!J48,0,IF($C$5*'Vic Apr 2017'!AL48/'Vic Apr 2017'!AJ48&lt;='Vic Apr 2017'!K48,($C$5*'Vic Apr 2017'!AL48/'Vic Apr 2017'!AJ48-'Vic Apr 2017'!J48)*('Vic Apr 2017'!V48/100)*'Vic Apr 2017'!AJ48,('Vic Apr 2017'!K48-'Vic Apr 2017'!J48)*('Vic Apr 2017'!V48/100)*'Vic Apr 2017'!AJ48))</f>
        <v>575.91466000000014</v>
      </c>
      <c r="L54" s="190">
        <f>IF($C$5*'Vic Apr 2017'!AL48/'Vic Apr 2017'!AJ48&lt;'Vic Apr 2017'!K48,0,IF($C$5*'Vic Apr 2017'!AL48/'Vic Apr 2017'!AJ48&lt;='Vic Apr 2017'!L48,($C$5*'Vic Apr 2017'!AL48/'Vic Apr 2017'!AJ48-'Vic Apr 2017'!K48)*('Vic Apr 2017'!W48/100)*'Vic Apr 2017'!AJ48,('Vic Apr 2017'!L48-'Vic Apr 2017'!K48)*('Vic Apr 2017'!W48/100)*'Vic Apr 2017'!AJ48))</f>
        <v>0</v>
      </c>
      <c r="M54" s="190">
        <f>IF($C$5*'Vic Apr 2017'!AL48/'Vic Apr 2017'!AJ48&lt;'Vic Apr 2017'!L48,0,IF($C$5*'Vic Apr 2017'!AL48/'Vic Apr 2017'!AJ48&lt;='Vic Apr 2017'!M48,($C$5*'Vic Apr 2017'!AL48/'Vic Apr 2017'!AJ48-'Vic Apr 2017'!L48)*('Vic Apr 2017'!X48/100)*'Vic Apr 2017'!AJ48,('Vic Apr 2017'!M48-'Vic Apr 2017'!L48)*('Vic Apr 2017'!X48/100)*'Vic Apr 2017'!AJ48))</f>
        <v>0</v>
      </c>
      <c r="N54" s="190">
        <f>IF(($C$5*'Vic Apr 2017'!AL48/'Vic Apr 2017'!AJ48&gt;'Vic Apr 2017'!M48),($C$5*'Vic Apr 2017'!AL48/'Vic Apr 2017'!AJ48-'Vic Apr 2017'!M48)*'Vic Apr 2017'!Y48/100*'Vic Apr 2017'!AJ48,0)</f>
        <v>0</v>
      </c>
      <c r="O54" s="193">
        <f t="shared" si="0"/>
        <v>1728.0558400000002</v>
      </c>
      <c r="P54" s="194">
        <f>'Vic Apr 2017'!AM48</f>
        <v>0</v>
      </c>
      <c r="Q54" s="194">
        <f>'Vic Apr 2017'!AN48</f>
        <v>0</v>
      </c>
      <c r="R54" s="194">
        <f>'Vic Apr 2017'!AO48</f>
        <v>0</v>
      </c>
      <c r="S54" s="194">
        <f>'Vic Apr 2017'!AP48</f>
        <v>0</v>
      </c>
      <c r="T54" s="193">
        <f>O54</f>
        <v>1728.0558400000002</v>
      </c>
      <c r="U54" s="193">
        <f>T54</f>
        <v>1728.0558400000002</v>
      </c>
      <c r="V54" s="193">
        <f t="shared" si="1"/>
        <v>1900.8614240000004</v>
      </c>
      <c r="W54" s="193">
        <f t="shared" si="1"/>
        <v>1900.8614240000004</v>
      </c>
      <c r="X54" s="195">
        <f>'Vic Apr 2017'!AW48</f>
        <v>36</v>
      </c>
      <c r="Y54" s="196" t="str">
        <f>'Vic Apr 2017'!AX48</f>
        <v>n</v>
      </c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11"/>
      <c r="BY54" s="111"/>
      <c r="BZ54" s="111"/>
      <c r="CA54" s="111"/>
      <c r="CB54" s="111"/>
      <c r="CC54" s="111"/>
      <c r="CD54" s="111"/>
      <c r="CE54" s="111"/>
      <c r="CF54" s="111"/>
      <c r="CG54" s="111"/>
      <c r="CH54" s="111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1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1"/>
      <c r="DM54" s="111"/>
      <c r="DN54" s="111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1"/>
      <c r="EF54" s="111"/>
      <c r="EG54" s="111"/>
      <c r="EH54" s="111"/>
      <c r="EI54" s="111"/>
      <c r="EJ54" s="111"/>
    </row>
    <row r="55" spans="1:140" s="58" customFormat="1" ht="17" customHeight="1">
      <c r="A55" s="546"/>
      <c r="B55" s="116" t="str">
        <f>'Vic Apr 2017'!F49</f>
        <v>Momentum Energy</v>
      </c>
      <c r="C55" s="116" t="str">
        <f>'Vic Apr 2017'!G49</f>
        <v>Market offer</v>
      </c>
      <c r="D55" s="190">
        <f>365*'Vic Apr 2017'!H49/100</f>
        <v>311.2355</v>
      </c>
      <c r="E55" s="191">
        <f>IF($C$5*'Vic Apr 2017'!AK49/'Vic Apr 2017'!AI49&gt;='Vic Apr 2017'!J49,('Vic Apr 2017'!J49*'Vic Apr 2017'!O49/100)*'Vic Apr 2017'!AI49,($C$5*'Vic Apr 2017'!AK49/'Vic Apr 2017'!AI49*'Vic Apr 2017'!O49/100)*'Vic Apr 2017'!AI49)</f>
        <v>115.44</v>
      </c>
      <c r="F55" s="192">
        <f>IF($C$5*'Vic Apr 2017'!AK49/'Vic Apr 2017'!AI49&lt;'Vic Apr 2017'!J49,0,IF($C$5*'Vic Apr 2017'!AK49/'Vic Apr 2017'!AI49&lt;='Vic Apr 2017'!K49,($C$5*'Vic Apr 2017'!AK49/'Vic Apr 2017'!AI49-'Vic Apr 2017'!J49)*('Vic Apr 2017'!P49/100)*'Vic Apr 2017'!AI49,('Vic Apr 2017'!K49-'Vic Apr 2017'!J49)*('Vic Apr 2017'!P49/100)*'Vic Apr 2017'!AI49))</f>
        <v>412.68299999999999</v>
      </c>
      <c r="G55" s="190">
        <f>IF($C$5*'Vic Apr 2017'!AK49/'Vic Apr 2017'!AI49&lt;'Vic Apr 2017'!K49,0,IF($C$5*'Vic Apr 2017'!AK49/'Vic Apr 2017'!AI49&lt;='Vic Apr 2017'!L49,($C$5*'Vic Apr 2017'!AK49/'Vic Apr 2017'!AI49-'Vic Apr 2017'!K49)*('Vic Apr 2017'!Q49/100)*'Vic Apr 2017'!AI49,('Vic Apr 2017'!L49-'Vic Apr 2017'!K49)*('Vic Apr 2017'!Q49/100)*'Vic Apr 2017'!AI49))</f>
        <v>0</v>
      </c>
      <c r="H55" s="191">
        <f>IF($C$5*'Vic Apr 2017'!AK49/'Vic Apr 2017'!AI49&lt;'Vic Apr 2017'!L49,0,IF($C$5*'Vic Apr 2017'!AK49/'Vic Apr 2017'!AI49&lt;='Vic Apr 2017'!M49,($C$5*'Vic Apr 2017'!AK49/'Vic Apr 2017'!AI49-'Vic Apr 2017'!L49)*('Vic Apr 2017'!R49/100)*'Vic Apr 2017'!AI49,('Vic Apr 2017'!M49-'Vic Apr 2017'!L49)*('Vic Apr 2017'!R49/100)*'Vic Apr 2017'!AI49))</f>
        <v>0</v>
      </c>
      <c r="I55" s="190">
        <f>IF(($C$5*'Vic Apr 2017'!AK49/'Vic Apr 2017'!AI49&gt;'Vic Apr 2017'!M49),($C$5*'Vic Apr 2017'!AK49/'Vic Apr 2017'!AI49-'Vic Apr 2017'!M49)*'Vic Apr 2017'!S49/100*'Vic Apr 2017'!AI49,0)</f>
        <v>0</v>
      </c>
      <c r="J55" s="190">
        <f>IF($C$5*'Vic Apr 2017'!AL49/'Vic Apr 2017'!AJ49&gt;='Vic Apr 2017'!J49,('Vic Apr 2017'!J49*'Vic Apr 2017'!U49/100)*'Vic Apr 2017'!AJ49,($C$5*'Vic Apr 2017'!AL49/'Vic Apr 2017'!AJ49*'Vic Apr 2017'!U49/100)*'Vic Apr 2017'!AJ49)</f>
        <v>222.48</v>
      </c>
      <c r="K55" s="190">
        <f>IF($C$5*'Vic Apr 2017'!AL49/'Vic Apr 2017'!AJ49&lt;'Vic Apr 2017'!J49,0,IF($C$5*'Vic Apr 2017'!AL49/'Vic Apr 2017'!AJ49&lt;='Vic Apr 2017'!K49,($C$5*'Vic Apr 2017'!AL49/'Vic Apr 2017'!AJ49-'Vic Apr 2017'!J49)*('Vic Apr 2017'!V49/100)*'Vic Apr 2017'!AJ49,('Vic Apr 2017'!K49-'Vic Apr 2017'!J49)*('Vic Apr 2017'!V49/100)*'Vic Apr 2017'!AJ49))</f>
        <v>787.65060000000005</v>
      </c>
      <c r="L55" s="190">
        <f>IF($C$5*'Vic Apr 2017'!AL49/'Vic Apr 2017'!AJ49&lt;'Vic Apr 2017'!K49,0,IF($C$5*'Vic Apr 2017'!AL49/'Vic Apr 2017'!AJ49&lt;='Vic Apr 2017'!L49,($C$5*'Vic Apr 2017'!AL49/'Vic Apr 2017'!AJ49-'Vic Apr 2017'!K49)*('Vic Apr 2017'!W49/100)*'Vic Apr 2017'!AJ49,('Vic Apr 2017'!L49-'Vic Apr 2017'!K49)*('Vic Apr 2017'!W49/100)*'Vic Apr 2017'!AJ49))</f>
        <v>0</v>
      </c>
      <c r="M55" s="190">
        <f>IF($C$5*'Vic Apr 2017'!AL49/'Vic Apr 2017'!AJ49&lt;'Vic Apr 2017'!L49,0,IF($C$5*'Vic Apr 2017'!AL49/'Vic Apr 2017'!AJ49&lt;='Vic Apr 2017'!M49,($C$5*'Vic Apr 2017'!AL49/'Vic Apr 2017'!AJ49-'Vic Apr 2017'!L49)*('Vic Apr 2017'!X49/100)*'Vic Apr 2017'!AJ49,('Vic Apr 2017'!M49-'Vic Apr 2017'!L49)*('Vic Apr 2017'!X49/100)*'Vic Apr 2017'!AJ49))</f>
        <v>0</v>
      </c>
      <c r="N55" s="190">
        <f>IF(($C$5*'Vic Apr 2017'!AL49/'Vic Apr 2017'!AJ49&gt;'Vic Apr 2017'!M49),($C$5*'Vic Apr 2017'!AL49/'Vic Apr 2017'!AJ49-'Vic Apr 2017'!M49)*'Vic Apr 2017'!Y49/100*'Vic Apr 2017'!AJ49,0)</f>
        <v>0</v>
      </c>
      <c r="O55" s="193">
        <f t="shared" si="0"/>
        <v>1849.4891000000002</v>
      </c>
      <c r="P55" s="194">
        <f>'Vic Apr 2017'!AM49</f>
        <v>0</v>
      </c>
      <c r="Q55" s="194">
        <f>'Vic Apr 2017'!AN49</f>
        <v>0</v>
      </c>
      <c r="R55" s="194">
        <f>'Vic Apr 2017'!AO49</f>
        <v>0</v>
      </c>
      <c r="S55" s="194">
        <f>'Vic Apr 2017'!AP49</f>
        <v>0</v>
      </c>
      <c r="T55" s="193">
        <f>O55</f>
        <v>1849.4891000000002</v>
      </c>
      <c r="U55" s="193">
        <f>T55</f>
        <v>1849.4891000000002</v>
      </c>
      <c r="V55" s="193">
        <f t="shared" si="1"/>
        <v>2034.4380100000005</v>
      </c>
      <c r="W55" s="193">
        <f t="shared" si="1"/>
        <v>2034.4380100000005</v>
      </c>
      <c r="X55" s="195">
        <f>'Vic Apr 2017'!AW49</f>
        <v>0</v>
      </c>
      <c r="Y55" s="196" t="str">
        <f>'Vic Apr 2017'!AX49</f>
        <v>n</v>
      </c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11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1"/>
      <c r="EF55" s="111"/>
      <c r="EG55" s="111"/>
      <c r="EH55" s="111"/>
      <c r="EI55" s="111"/>
      <c r="EJ55" s="111"/>
    </row>
    <row r="56" spans="1:140" s="112" customFormat="1" ht="17" customHeight="1" thickBot="1">
      <c r="A56" s="547"/>
      <c r="B56" s="213" t="str">
        <f>'Vic Apr 2017'!F50</f>
        <v>Origin Energy</v>
      </c>
      <c r="C56" s="213" t="str">
        <f>'Vic Apr 2017'!G50</f>
        <v>Business Saver</v>
      </c>
      <c r="D56" s="115">
        <f>365*'Vic Apr 2017'!H50/100</f>
        <v>275.90350000000001</v>
      </c>
      <c r="E56" s="113">
        <f>IF($C$5*'Vic Apr 2017'!AK50/'Vic Apr 2017'!AI50&gt;='Vic Apr 2017'!J50,('Vic Apr 2017'!J50*'Vic Apr 2017'!O50/100)*'Vic Apr 2017'!AI50,($C$5*'Vic Apr 2017'!AK50/'Vic Apr 2017'!AI50*'Vic Apr 2017'!O50/100)*'Vic Apr 2017'!AI50)</f>
        <v>652.46399999999994</v>
      </c>
      <c r="F56" s="114">
        <f>IF($C$5*'Vic Apr 2017'!AK50/'Vic Apr 2017'!AI50&lt;'Vic Apr 2017'!J50,0,IF($C$5*'Vic Apr 2017'!AK50/'Vic Apr 2017'!AI50&lt;='Vic Apr 2017'!K50,($C$5*'Vic Apr 2017'!AK50/'Vic Apr 2017'!AI50-'Vic Apr 2017'!J50)*('Vic Apr 2017'!P50/100)*'Vic Apr 2017'!AI50,('Vic Apr 2017'!K50-'Vic Apr 2017'!J50)*('Vic Apr 2017'!P50/100)*'Vic Apr 2017'!AI50))</f>
        <v>223.62520000000006</v>
      </c>
      <c r="G56" s="115">
        <f>IF($C$5*'Vic Apr 2017'!AK50/'Vic Apr 2017'!AI50&lt;'Vic Apr 2017'!K50,0,IF($C$5*'Vic Apr 2017'!AK50/'Vic Apr 2017'!AI50&lt;='Vic Apr 2017'!L50,($C$5*'Vic Apr 2017'!AK50/'Vic Apr 2017'!AI50-'Vic Apr 2017'!K50)*('Vic Apr 2017'!Q50/100)*'Vic Apr 2017'!AI50,('Vic Apr 2017'!L50-'Vic Apr 2017'!K50)*('Vic Apr 2017'!Q50/100)*'Vic Apr 2017'!AI50))</f>
        <v>0</v>
      </c>
      <c r="H56" s="113">
        <f>IF($C$5*'Vic Apr 2017'!AK50/'Vic Apr 2017'!AI50&lt;'Vic Apr 2017'!L50,0,IF($C$5*'Vic Apr 2017'!AK50/'Vic Apr 2017'!AI50&lt;='Vic Apr 2017'!M50,($C$5*'Vic Apr 2017'!AK50/'Vic Apr 2017'!AI50-'Vic Apr 2017'!L50)*('Vic Apr 2017'!R50/100)*'Vic Apr 2017'!AI50,('Vic Apr 2017'!M50-'Vic Apr 2017'!L50)*('Vic Apr 2017'!R50/100)*'Vic Apr 2017'!AI50))</f>
        <v>0</v>
      </c>
      <c r="I56" s="115">
        <f>IF(($C$5*'Vic Apr 2017'!AK50/'Vic Apr 2017'!AI50&gt;'Vic Apr 2017'!M50),($C$5*'Vic Apr 2017'!AK50/'Vic Apr 2017'!AI50-'Vic Apr 2017'!M50)*'Vic Apr 2017'!S50/100*'Vic Apr 2017'!AI50,0)</f>
        <v>0</v>
      </c>
      <c r="J56" s="115">
        <f>IF($C$5*'Vic Apr 2017'!AL50/'Vic Apr 2017'!AJ50&gt;='Vic Apr 2017'!J50,('Vic Apr 2017'!J50*'Vic Apr 2017'!U50/100)*'Vic Apr 2017'!AJ50,($C$5*'Vic Apr 2017'!AL50/'Vic Apr 2017'!AJ50*'Vic Apr 2017'!U50/100)*'Vic Apr 2017'!AJ50)</f>
        <v>652.46399999999994</v>
      </c>
      <c r="K56" s="115">
        <f>IF($C$5*'Vic Apr 2017'!AL50/'Vic Apr 2017'!AJ50&lt;'Vic Apr 2017'!J50,0,IF($C$5*'Vic Apr 2017'!AL50/'Vic Apr 2017'!AJ50&lt;='Vic Apr 2017'!K50,($C$5*'Vic Apr 2017'!AL50/'Vic Apr 2017'!AJ50-'Vic Apr 2017'!J50)*('Vic Apr 2017'!V50/100)*'Vic Apr 2017'!AJ50,('Vic Apr 2017'!K50-'Vic Apr 2017'!J50)*('Vic Apr 2017'!V50/100)*'Vic Apr 2017'!AJ50))</f>
        <v>223.62520000000006</v>
      </c>
      <c r="L56" s="115">
        <f>IF($C$5*'Vic Apr 2017'!AL50/'Vic Apr 2017'!AJ50&lt;'Vic Apr 2017'!K50,0,IF($C$5*'Vic Apr 2017'!AL50/'Vic Apr 2017'!AJ50&lt;='Vic Apr 2017'!L50,($C$5*'Vic Apr 2017'!AL50/'Vic Apr 2017'!AJ50-'Vic Apr 2017'!K50)*('Vic Apr 2017'!W50/100)*'Vic Apr 2017'!AJ50,('Vic Apr 2017'!L50-'Vic Apr 2017'!K50)*('Vic Apr 2017'!W50/100)*'Vic Apr 2017'!AJ50))</f>
        <v>0</v>
      </c>
      <c r="M56" s="115">
        <f>IF($C$5*'Vic Apr 2017'!AL50/'Vic Apr 2017'!AJ50&lt;'Vic Apr 2017'!L50,0,IF($C$5*'Vic Apr 2017'!AL50/'Vic Apr 2017'!AJ50&lt;='Vic Apr 2017'!M50,($C$5*'Vic Apr 2017'!AL50/'Vic Apr 2017'!AJ50-'Vic Apr 2017'!L50)*('Vic Apr 2017'!X50/100)*'Vic Apr 2017'!AJ50,('Vic Apr 2017'!M50-'Vic Apr 2017'!L50)*('Vic Apr 2017'!X50/100)*'Vic Apr 2017'!AJ50))</f>
        <v>0</v>
      </c>
      <c r="N56" s="115">
        <f>IF(($C$5*'Vic Apr 2017'!AL50/'Vic Apr 2017'!AJ50&gt;'Vic Apr 2017'!M50),($C$5*'Vic Apr 2017'!AL50/'Vic Apr 2017'!AJ50-'Vic Apr 2017'!M50)*'Vic Apr 2017'!Y50/100*'Vic Apr 2017'!AJ50,0)</f>
        <v>0</v>
      </c>
      <c r="O56" s="214">
        <f t="shared" si="0"/>
        <v>2028.0819000000001</v>
      </c>
      <c r="P56" s="215">
        <f>'Vic Apr 2017'!AM50</f>
        <v>0</v>
      </c>
      <c r="Q56" s="215">
        <f>'Vic Apr 2017'!AN50</f>
        <v>15</v>
      </c>
      <c r="R56" s="215">
        <f>'Vic Apr 2017'!AO50</f>
        <v>0</v>
      </c>
      <c r="S56" s="215">
        <f>'Vic Apr 2017'!AP50</f>
        <v>0</v>
      </c>
      <c r="T56" s="214">
        <f>(O56-(O56-D56)*Q56/100)</f>
        <v>1765.2551400000002</v>
      </c>
      <c r="U56" s="214">
        <f>T56</f>
        <v>1765.2551400000002</v>
      </c>
      <c r="V56" s="214">
        <f t="shared" si="1"/>
        <v>1941.7806540000004</v>
      </c>
      <c r="W56" s="214">
        <f t="shared" si="1"/>
        <v>1941.7806540000004</v>
      </c>
      <c r="X56" s="216">
        <f>'Vic Apr 2017'!AW50</f>
        <v>12</v>
      </c>
      <c r="Y56" s="217" t="str">
        <f>'Vic Apr 2017'!AX50</f>
        <v>y</v>
      </c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11"/>
      <c r="BY56" s="111"/>
      <c r="BZ56" s="111"/>
      <c r="CA56" s="111"/>
      <c r="CB56" s="111"/>
      <c r="CC56" s="111"/>
      <c r="CD56" s="111"/>
      <c r="CE56" s="111"/>
      <c r="CF56" s="111"/>
      <c r="CG56" s="111"/>
      <c r="CH56" s="111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1"/>
      <c r="CY56" s="111"/>
      <c r="CZ56" s="111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1"/>
      <c r="DM56" s="111"/>
      <c r="DN56" s="111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1"/>
      <c r="EF56" s="111"/>
      <c r="EG56" s="111"/>
      <c r="EH56" s="111"/>
      <c r="EI56" s="111"/>
      <c r="EJ56" s="111"/>
    </row>
    <row r="57" spans="1:140" s="112" customFormat="1" ht="17" customHeight="1" thickTop="1">
      <c r="A57" s="546" t="str">
        <f>'Vic Apr 2017'!D51</f>
        <v>Envestra North</v>
      </c>
      <c r="B57" s="116" t="str">
        <f>'Vic Apr 2017'!F51</f>
        <v>AGL</v>
      </c>
      <c r="C57" s="116" t="str">
        <f>'Vic Apr 2017'!G51</f>
        <v>Business Savers</v>
      </c>
      <c r="D57" s="190">
        <f>365*'Vic Apr 2017'!H51/100</f>
        <v>321.09050000000002</v>
      </c>
      <c r="E57" s="191">
        <f>IF($C$5*'Vic Apr 2017'!AK51/'Vic Apr 2017'!AI51&gt;='Vic Apr 2017'!J51,('Vic Apr 2017'!J51*'Vic Apr 2017'!O51/100)*'Vic Apr 2017'!AI51,($C$5*'Vic Apr 2017'!AK51/'Vic Apr 2017'!AI51*'Vic Apr 2017'!O51/100)*'Vic Apr 2017'!AI51)</f>
        <v>192.24</v>
      </c>
      <c r="F57" s="192">
        <f>IF($C$5*'Vic Apr 2017'!AK51/'Vic Apr 2017'!AI51&lt;'Vic Apr 2017'!J51,0,IF($C$5*'Vic Apr 2017'!AK51/'Vic Apr 2017'!AI51&lt;='Vic Apr 2017'!K51,($C$5*'Vic Apr 2017'!AK51/'Vic Apr 2017'!AI51-'Vic Apr 2017'!J51)*('Vic Apr 2017'!P51/100)*'Vic Apr 2017'!AI51,('Vic Apr 2017'!K51-'Vic Apr 2017'!J51)*('Vic Apr 2017'!P51/100)*'Vic Apr 2017'!AI51))</f>
        <v>703.56</v>
      </c>
      <c r="G57" s="190">
        <f>IF($C$5*'Vic Apr 2017'!AK51/'Vic Apr 2017'!AI51&lt;'Vic Apr 2017'!K51,0,IF($C$5*'Vic Apr 2017'!AK51/'Vic Apr 2017'!AI51&lt;='Vic Apr 2017'!L51,($C$5*'Vic Apr 2017'!AK51/'Vic Apr 2017'!AI51-'Vic Apr 2017'!K51)*('Vic Apr 2017'!Q51/100)*'Vic Apr 2017'!AI51,('Vic Apr 2017'!L51-'Vic Apr 2017'!K51)*('Vic Apr 2017'!Q51/100)*'Vic Apr 2017'!AI51))</f>
        <v>0</v>
      </c>
      <c r="H57" s="191">
        <f>IF($C$5*'Vic Apr 2017'!AK51/'Vic Apr 2017'!AI51&lt;'Vic Apr 2017'!L51,0,IF($C$5*'Vic Apr 2017'!AK51/'Vic Apr 2017'!AI51&lt;='Vic Apr 2017'!M51,($C$5*'Vic Apr 2017'!AK51/'Vic Apr 2017'!AI51-'Vic Apr 2017'!L51)*('Vic Apr 2017'!R51/100)*'Vic Apr 2017'!AI51,('Vic Apr 2017'!M51-'Vic Apr 2017'!L51)*('Vic Apr 2017'!R51/100)*'Vic Apr 2017'!AI51))</f>
        <v>0</v>
      </c>
      <c r="I57" s="190">
        <f>IF(($C$5*'Vic Apr 2017'!AK51/'Vic Apr 2017'!AI51&gt;'Vic Apr 2017'!M51),($C$5*'Vic Apr 2017'!AK51/'Vic Apr 2017'!AI51-'Vic Apr 2017'!M51)*'Vic Apr 2017'!S51/100*'Vic Apr 2017'!AI51,0)</f>
        <v>0</v>
      </c>
      <c r="J57" s="190">
        <f>IF($C$5*'Vic Apr 2017'!AL51/'Vic Apr 2017'!AJ51&gt;='Vic Apr 2017'!J51,('Vic Apr 2017'!J51*'Vic Apr 2017'!U51/100)*'Vic Apr 2017'!AJ51,($C$5*'Vic Apr 2017'!AL51/'Vic Apr 2017'!AJ51*'Vic Apr 2017'!U51/100)*'Vic Apr 2017'!AJ51)</f>
        <v>192.24</v>
      </c>
      <c r="K57" s="190">
        <f>IF($C$5*'Vic Apr 2017'!AL51/'Vic Apr 2017'!AJ51&lt;'Vic Apr 2017'!J51,0,IF($C$5*'Vic Apr 2017'!AL51/'Vic Apr 2017'!AJ51&lt;='Vic Apr 2017'!K51,($C$5*'Vic Apr 2017'!AL51/'Vic Apr 2017'!AJ51-'Vic Apr 2017'!J51)*('Vic Apr 2017'!V51/100)*'Vic Apr 2017'!AJ51,('Vic Apr 2017'!K51-'Vic Apr 2017'!J51)*('Vic Apr 2017'!V51/100)*'Vic Apr 2017'!AJ51))</f>
        <v>703.56</v>
      </c>
      <c r="L57" s="190">
        <f>IF($C$5*'Vic Apr 2017'!AL51/'Vic Apr 2017'!AJ51&lt;'Vic Apr 2017'!K51,0,IF($C$5*'Vic Apr 2017'!AL51/'Vic Apr 2017'!AJ51&lt;='Vic Apr 2017'!L51,($C$5*'Vic Apr 2017'!AL51/'Vic Apr 2017'!AJ51-'Vic Apr 2017'!K51)*('Vic Apr 2017'!W51/100)*'Vic Apr 2017'!AJ51,('Vic Apr 2017'!L51-'Vic Apr 2017'!K51)*('Vic Apr 2017'!W51/100)*'Vic Apr 2017'!AJ51))</f>
        <v>0</v>
      </c>
      <c r="M57" s="190">
        <f>IF($C$5*'Vic Apr 2017'!AL51/'Vic Apr 2017'!AJ51&lt;'Vic Apr 2017'!L51,0,IF($C$5*'Vic Apr 2017'!AL51/'Vic Apr 2017'!AJ51&lt;='Vic Apr 2017'!M51,($C$5*'Vic Apr 2017'!AL51/'Vic Apr 2017'!AJ51-'Vic Apr 2017'!L51)*('Vic Apr 2017'!X51/100)*'Vic Apr 2017'!AJ51,('Vic Apr 2017'!M51-'Vic Apr 2017'!L51)*('Vic Apr 2017'!X51/100)*'Vic Apr 2017'!AJ51))</f>
        <v>0</v>
      </c>
      <c r="N57" s="190">
        <f>IF(($C$5*'Vic Apr 2017'!AL51/'Vic Apr 2017'!AJ51&gt;'Vic Apr 2017'!M51),($C$5*'Vic Apr 2017'!AL51/'Vic Apr 2017'!AJ51-'Vic Apr 2017'!M51)*'Vic Apr 2017'!Y51/100*'Vic Apr 2017'!AJ51,0)</f>
        <v>0</v>
      </c>
      <c r="O57" s="193">
        <f t="shared" si="0"/>
        <v>2112.6904999999997</v>
      </c>
      <c r="P57" s="194">
        <f>'Vic Apr 2017'!AM51</f>
        <v>0</v>
      </c>
      <c r="Q57" s="194">
        <f>'Vic Apr 2017'!AN51</f>
        <v>20</v>
      </c>
      <c r="R57" s="194">
        <f>'Vic Apr 2017'!AO51</f>
        <v>0</v>
      </c>
      <c r="S57" s="194">
        <f>'Vic Apr 2017'!AP51</f>
        <v>0</v>
      </c>
      <c r="T57" s="193">
        <f>(O57-(O57-D57)*Q57/100)</f>
        <v>1754.3704999999998</v>
      </c>
      <c r="U57" s="193">
        <f>T57</f>
        <v>1754.3704999999998</v>
      </c>
      <c r="V57" s="193">
        <f t="shared" si="1"/>
        <v>1929.80755</v>
      </c>
      <c r="W57" s="193">
        <f t="shared" si="1"/>
        <v>1929.80755</v>
      </c>
      <c r="X57" s="195">
        <f>'Vic Apr 2017'!AW51</f>
        <v>0</v>
      </c>
      <c r="Y57" s="196" t="str">
        <f>'Vic Apr 2017'!AX51</f>
        <v>n</v>
      </c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11"/>
      <c r="BY57" s="111"/>
      <c r="BZ57" s="111"/>
      <c r="CA57" s="111"/>
      <c r="CB57" s="111"/>
      <c r="CC57" s="111"/>
      <c r="CD57" s="111"/>
      <c r="CE57" s="111"/>
      <c r="CF57" s="111"/>
      <c r="CG57" s="111"/>
      <c r="CH57" s="111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1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1"/>
      <c r="DM57" s="111"/>
      <c r="DN57" s="111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1"/>
      <c r="EF57" s="111"/>
      <c r="EG57" s="111"/>
      <c r="EH57" s="111"/>
      <c r="EI57" s="111"/>
      <c r="EJ57" s="111"/>
    </row>
    <row r="58" spans="1:140" s="58" customFormat="1" ht="17" customHeight="1">
      <c r="A58" s="546"/>
      <c r="B58" s="116" t="str">
        <f>'Vic Apr 2017'!F52</f>
        <v>Click Energy</v>
      </c>
      <c r="C58" s="116" t="str">
        <f>'Vic Apr 2017'!G52</f>
        <v>Business Prime Gas</v>
      </c>
      <c r="D58" s="190">
        <f>365*'Vic Apr 2017'!H52/100</f>
        <v>284.7</v>
      </c>
      <c r="E58" s="191">
        <f>IF($C$5*'Vic Apr 2017'!AK52/'Vic Apr 2017'!AI52&gt;='Vic Apr 2017'!J52,('Vic Apr 2017'!J52*'Vic Apr 2017'!O52/100)*'Vic Apr 2017'!AI52,($C$5*'Vic Apr 2017'!AK52/'Vic Apr 2017'!AI52*'Vic Apr 2017'!O52/100)*'Vic Apr 2017'!AI52)</f>
        <v>184.49999999999997</v>
      </c>
      <c r="F58" s="192">
        <f>IF($C$5*'Vic Apr 2017'!AK52/'Vic Apr 2017'!AI52&lt;'Vic Apr 2017'!J52,0,IF($C$5*'Vic Apr 2017'!AK52/'Vic Apr 2017'!AI52&lt;='Vic Apr 2017'!K52,($C$5*'Vic Apr 2017'!AK52/'Vic Apr 2017'!AI52-'Vic Apr 2017'!J52)*('Vic Apr 2017'!P52/100)*'Vic Apr 2017'!AI52,('Vic Apr 2017'!K52-'Vic Apr 2017'!J52)*('Vic Apr 2017'!P52/100)*'Vic Apr 2017'!AI52))</f>
        <v>656</v>
      </c>
      <c r="G58" s="190">
        <f>IF($C$5*'Vic Apr 2017'!AK52/'Vic Apr 2017'!AI52&lt;'Vic Apr 2017'!K52,0,IF($C$5*'Vic Apr 2017'!AK52/'Vic Apr 2017'!AI52&lt;='Vic Apr 2017'!L52,($C$5*'Vic Apr 2017'!AK52/'Vic Apr 2017'!AI52-'Vic Apr 2017'!K52)*('Vic Apr 2017'!Q52/100)*'Vic Apr 2017'!AI52,('Vic Apr 2017'!L52-'Vic Apr 2017'!K52)*('Vic Apr 2017'!Q52/100)*'Vic Apr 2017'!AI52))</f>
        <v>0</v>
      </c>
      <c r="H58" s="191">
        <f>IF($C$5*'Vic Apr 2017'!AK52/'Vic Apr 2017'!AI52&lt;'Vic Apr 2017'!L52,0,IF($C$5*'Vic Apr 2017'!AK52/'Vic Apr 2017'!AI52&lt;='Vic Apr 2017'!M52,($C$5*'Vic Apr 2017'!AK52/'Vic Apr 2017'!AI52-'Vic Apr 2017'!L52)*('Vic Apr 2017'!R52/100)*'Vic Apr 2017'!AI52,('Vic Apr 2017'!M52-'Vic Apr 2017'!L52)*('Vic Apr 2017'!R52/100)*'Vic Apr 2017'!AI52))</f>
        <v>0</v>
      </c>
      <c r="I58" s="190">
        <f>IF(($C$5*'Vic Apr 2017'!AK52/'Vic Apr 2017'!AI52&gt;'Vic Apr 2017'!M52),($C$5*'Vic Apr 2017'!AK52/'Vic Apr 2017'!AI52-'Vic Apr 2017'!M52)*'Vic Apr 2017'!S52/100*'Vic Apr 2017'!AI52,0)</f>
        <v>0</v>
      </c>
      <c r="J58" s="190">
        <f>IF($C$5*'Vic Apr 2017'!AL52/'Vic Apr 2017'!AJ52&gt;='Vic Apr 2017'!J52,('Vic Apr 2017'!J52*'Vic Apr 2017'!U52/100)*'Vic Apr 2017'!AJ52,($C$5*'Vic Apr 2017'!AL52/'Vic Apr 2017'!AJ52*'Vic Apr 2017'!U52/100)*'Vic Apr 2017'!AJ52)</f>
        <v>184.49999999999997</v>
      </c>
      <c r="K58" s="190">
        <f>IF($C$5*'Vic Apr 2017'!AL52/'Vic Apr 2017'!AJ52&lt;'Vic Apr 2017'!J52,0,IF($C$5*'Vic Apr 2017'!AL52/'Vic Apr 2017'!AJ52&lt;='Vic Apr 2017'!K52,($C$5*'Vic Apr 2017'!AL52/'Vic Apr 2017'!AJ52-'Vic Apr 2017'!J52)*('Vic Apr 2017'!V52/100)*'Vic Apr 2017'!AJ52,('Vic Apr 2017'!K52-'Vic Apr 2017'!J52)*('Vic Apr 2017'!V52/100)*'Vic Apr 2017'!AJ52))</f>
        <v>656</v>
      </c>
      <c r="L58" s="190">
        <f>IF($C$5*'Vic Apr 2017'!AL52/'Vic Apr 2017'!AJ52&lt;'Vic Apr 2017'!K52,0,IF($C$5*'Vic Apr 2017'!AL52/'Vic Apr 2017'!AJ52&lt;='Vic Apr 2017'!L52,($C$5*'Vic Apr 2017'!AL52/'Vic Apr 2017'!AJ52-'Vic Apr 2017'!K52)*('Vic Apr 2017'!W52/100)*'Vic Apr 2017'!AJ52,('Vic Apr 2017'!L52-'Vic Apr 2017'!K52)*('Vic Apr 2017'!W52/100)*'Vic Apr 2017'!AJ52))</f>
        <v>0</v>
      </c>
      <c r="M58" s="190">
        <f>IF($C$5*'Vic Apr 2017'!AL52/'Vic Apr 2017'!AJ52&lt;'Vic Apr 2017'!L52,0,IF($C$5*'Vic Apr 2017'!AL52/'Vic Apr 2017'!AJ52&lt;='Vic Apr 2017'!M52,($C$5*'Vic Apr 2017'!AL52/'Vic Apr 2017'!AJ52-'Vic Apr 2017'!L52)*('Vic Apr 2017'!X52/100)*'Vic Apr 2017'!AJ52,('Vic Apr 2017'!M52-'Vic Apr 2017'!L52)*('Vic Apr 2017'!X52/100)*'Vic Apr 2017'!AJ52))</f>
        <v>0</v>
      </c>
      <c r="N58" s="190">
        <f>IF(($C$5*'Vic Apr 2017'!AL52/'Vic Apr 2017'!AJ52&gt;'Vic Apr 2017'!M52),($C$5*'Vic Apr 2017'!AL52/'Vic Apr 2017'!AJ52-'Vic Apr 2017'!M52)*'Vic Apr 2017'!Y52/100*'Vic Apr 2017'!AJ52,0)</f>
        <v>0</v>
      </c>
      <c r="O58" s="193">
        <f t="shared" si="0"/>
        <v>1965.6999999999998</v>
      </c>
      <c r="P58" s="194">
        <f>'Vic Apr 2017'!AM52</f>
        <v>0</v>
      </c>
      <c r="Q58" s="194">
        <f>'Vic Apr 2017'!AN52</f>
        <v>0</v>
      </c>
      <c r="R58" s="194">
        <f>'Vic Apr 2017'!AO52</f>
        <v>10</v>
      </c>
      <c r="S58" s="194">
        <f>'Vic Apr 2017'!AP52</f>
        <v>0</v>
      </c>
      <c r="T58" s="193">
        <f>O58</f>
        <v>1965.6999999999998</v>
      </c>
      <c r="U58" s="193">
        <f>T58-(T58*R58/100)</f>
        <v>1769.1299999999999</v>
      </c>
      <c r="V58" s="193">
        <f t="shared" si="1"/>
        <v>2162.27</v>
      </c>
      <c r="W58" s="193">
        <f t="shared" si="1"/>
        <v>1946.0430000000001</v>
      </c>
      <c r="X58" s="195">
        <f>'Vic Apr 2017'!AW52</f>
        <v>0</v>
      </c>
      <c r="Y58" s="196" t="str">
        <f>'Vic Apr 2017'!AX52</f>
        <v>n</v>
      </c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11"/>
      <c r="BY58" s="111"/>
      <c r="BZ58" s="111"/>
      <c r="CA58" s="111"/>
      <c r="CB58" s="111"/>
      <c r="CC58" s="111"/>
      <c r="CD58" s="111"/>
      <c r="CE58" s="111"/>
      <c r="CF58" s="111"/>
      <c r="CG58" s="111"/>
      <c r="CH58" s="111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1"/>
      <c r="CY58" s="111"/>
      <c r="CZ58" s="111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1"/>
      <c r="DM58" s="111"/>
      <c r="DN58" s="111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1"/>
      <c r="EF58" s="111"/>
      <c r="EG58" s="111"/>
      <c r="EH58" s="111"/>
      <c r="EI58" s="111"/>
      <c r="EJ58" s="111"/>
    </row>
    <row r="59" spans="1:140" s="112" customFormat="1" ht="17" customHeight="1">
      <c r="A59" s="546"/>
      <c r="B59" s="116" t="str">
        <f>'Vic Apr 2017'!F53</f>
        <v>Covau</v>
      </c>
      <c r="C59" s="116" t="str">
        <f>'Vic Apr 2017'!G53</f>
        <v>Market offer</v>
      </c>
      <c r="D59" s="190">
        <f>365*'Vic Apr 2017'!H53/100</f>
        <v>305.14</v>
      </c>
      <c r="E59" s="191">
        <f>IF($C$5*'Vic Apr 2017'!AK53/'Vic Apr 2017'!AI53&gt;='Vic Apr 2017'!J53,('Vic Apr 2017'!J53*'Vic Apr 2017'!O53/100)*'Vic Apr 2017'!AI53,($C$5*'Vic Apr 2017'!AK53/'Vic Apr 2017'!AI53*'Vic Apr 2017'!O53/100)*'Vic Apr 2017'!AI53)</f>
        <v>246.60000000000002</v>
      </c>
      <c r="F59" s="192">
        <f>IF($C$5*'Vic Apr 2017'!AK53/'Vic Apr 2017'!AI53&lt;'Vic Apr 2017'!J53,0,IF($C$5*'Vic Apr 2017'!AK53/'Vic Apr 2017'!AI53&lt;='Vic Apr 2017'!K53,($C$5*'Vic Apr 2017'!AK53/'Vic Apr 2017'!AI53-'Vic Apr 2017'!J53)*('Vic Apr 2017'!P53/100)*'Vic Apr 2017'!AI53,('Vic Apr 2017'!K53-'Vic Apr 2017'!J53)*('Vic Apr 2017'!P53/100)*'Vic Apr 2017'!AI53))</f>
        <v>902.00000000000023</v>
      </c>
      <c r="G59" s="190">
        <f>IF($C$5*'Vic Apr 2017'!AK53/'Vic Apr 2017'!AI53&lt;'Vic Apr 2017'!K53,0,IF($C$5*'Vic Apr 2017'!AK53/'Vic Apr 2017'!AI53&lt;='Vic Apr 2017'!L53,($C$5*'Vic Apr 2017'!AK53/'Vic Apr 2017'!AI53-'Vic Apr 2017'!K53)*('Vic Apr 2017'!Q53/100)*'Vic Apr 2017'!AI53,('Vic Apr 2017'!L53-'Vic Apr 2017'!K53)*('Vic Apr 2017'!Q53/100)*'Vic Apr 2017'!AI53))</f>
        <v>0</v>
      </c>
      <c r="H59" s="191">
        <f>IF($C$5*'Vic Apr 2017'!AK53/'Vic Apr 2017'!AI53&lt;'Vic Apr 2017'!L53,0,IF($C$5*'Vic Apr 2017'!AK53/'Vic Apr 2017'!AI53&lt;='Vic Apr 2017'!M53,($C$5*'Vic Apr 2017'!AK53/'Vic Apr 2017'!AI53-'Vic Apr 2017'!L53)*('Vic Apr 2017'!R53/100)*'Vic Apr 2017'!AI53,('Vic Apr 2017'!M53-'Vic Apr 2017'!L53)*('Vic Apr 2017'!R53/100)*'Vic Apr 2017'!AI53))</f>
        <v>0</v>
      </c>
      <c r="I59" s="190">
        <f>IF(($C$5*'Vic Apr 2017'!AK53/'Vic Apr 2017'!AI53&gt;'Vic Apr 2017'!M53),($C$5*'Vic Apr 2017'!AK53/'Vic Apr 2017'!AI53-'Vic Apr 2017'!M53)*'Vic Apr 2017'!S53/100*'Vic Apr 2017'!AI53,0)</f>
        <v>0</v>
      </c>
      <c r="J59" s="190">
        <f>IF($C$5*'Vic Apr 2017'!AL53/'Vic Apr 2017'!AJ53&gt;='Vic Apr 2017'!J53,('Vic Apr 2017'!J53*'Vic Apr 2017'!U53/100)*'Vic Apr 2017'!AJ53,($C$5*'Vic Apr 2017'!AL53/'Vic Apr 2017'!AJ53*'Vic Apr 2017'!U53/100)*'Vic Apr 2017'!AJ53)</f>
        <v>246.60000000000002</v>
      </c>
      <c r="K59" s="190">
        <f>IF($C$5*'Vic Apr 2017'!AL53/'Vic Apr 2017'!AJ53&lt;'Vic Apr 2017'!J53,0,IF($C$5*'Vic Apr 2017'!AL53/'Vic Apr 2017'!AJ53&lt;='Vic Apr 2017'!K53,($C$5*'Vic Apr 2017'!AL53/'Vic Apr 2017'!AJ53-'Vic Apr 2017'!J53)*('Vic Apr 2017'!V53/100)*'Vic Apr 2017'!AJ53,('Vic Apr 2017'!K53-'Vic Apr 2017'!J53)*('Vic Apr 2017'!V53/100)*'Vic Apr 2017'!AJ53))</f>
        <v>902.00000000000023</v>
      </c>
      <c r="L59" s="190">
        <f>IF($C$5*'Vic Apr 2017'!AL53/'Vic Apr 2017'!AJ53&lt;'Vic Apr 2017'!K53,0,IF($C$5*'Vic Apr 2017'!AL53/'Vic Apr 2017'!AJ53&lt;='Vic Apr 2017'!L53,($C$5*'Vic Apr 2017'!AL53/'Vic Apr 2017'!AJ53-'Vic Apr 2017'!K53)*('Vic Apr 2017'!W53/100)*'Vic Apr 2017'!AJ53,('Vic Apr 2017'!L53-'Vic Apr 2017'!K53)*('Vic Apr 2017'!W53/100)*'Vic Apr 2017'!AJ53))</f>
        <v>0</v>
      </c>
      <c r="M59" s="190">
        <f>IF($C$5*'Vic Apr 2017'!AL53/'Vic Apr 2017'!AJ53&lt;'Vic Apr 2017'!L53,0,IF($C$5*'Vic Apr 2017'!AL53/'Vic Apr 2017'!AJ53&lt;='Vic Apr 2017'!M53,($C$5*'Vic Apr 2017'!AL53/'Vic Apr 2017'!AJ53-'Vic Apr 2017'!L53)*('Vic Apr 2017'!X53/100)*'Vic Apr 2017'!AJ53,('Vic Apr 2017'!M53-'Vic Apr 2017'!L53)*('Vic Apr 2017'!X53/100)*'Vic Apr 2017'!AJ53))</f>
        <v>0</v>
      </c>
      <c r="N59" s="190">
        <f>IF(($C$5*'Vic Apr 2017'!AL53/'Vic Apr 2017'!AJ53&gt;'Vic Apr 2017'!M53),($C$5*'Vic Apr 2017'!AL53/'Vic Apr 2017'!AJ53-'Vic Apr 2017'!M53)*'Vic Apr 2017'!Y53/100*'Vic Apr 2017'!AJ53,0)</f>
        <v>0</v>
      </c>
      <c r="O59" s="193">
        <f t="shared" si="0"/>
        <v>2602.34</v>
      </c>
      <c r="P59" s="194">
        <f>'Vic Apr 2017'!AM53</f>
        <v>0</v>
      </c>
      <c r="Q59" s="194">
        <f>'Vic Apr 2017'!AN53</f>
        <v>0</v>
      </c>
      <c r="R59" s="194">
        <f>'Vic Apr 2017'!AO53</f>
        <v>0</v>
      </c>
      <c r="S59" s="194">
        <f>'Vic Apr 2017'!AP53</f>
        <v>20</v>
      </c>
      <c r="T59" s="193">
        <f>O59</f>
        <v>2602.34</v>
      </c>
      <c r="U59" s="193">
        <f>(T59-(T59-D59)*S59/100)</f>
        <v>2142.9</v>
      </c>
      <c r="V59" s="193">
        <f t="shared" si="1"/>
        <v>2862.5740000000005</v>
      </c>
      <c r="W59" s="193">
        <f t="shared" si="1"/>
        <v>2357.1900000000005</v>
      </c>
      <c r="X59" s="195">
        <f>'Vic Apr 2017'!AW53</f>
        <v>12</v>
      </c>
      <c r="Y59" s="196" t="str">
        <f>'Vic Apr 2017'!AX53</f>
        <v>y</v>
      </c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11"/>
      <c r="BY59" s="111"/>
      <c r="BZ59" s="111"/>
      <c r="CA59" s="111"/>
      <c r="CB59" s="111"/>
      <c r="CC59" s="111"/>
      <c r="CD59" s="111"/>
      <c r="CE59" s="111"/>
      <c r="CF59" s="111"/>
      <c r="CG59" s="111"/>
      <c r="CH59" s="111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1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1"/>
      <c r="DM59" s="111"/>
      <c r="DN59" s="111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1"/>
      <c r="EF59" s="111"/>
      <c r="EG59" s="111"/>
      <c r="EH59" s="111"/>
      <c r="EI59" s="111"/>
      <c r="EJ59" s="111"/>
    </row>
    <row r="60" spans="1:140" s="58" customFormat="1" ht="17" customHeight="1">
      <c r="A60" s="546"/>
      <c r="B60" s="116" t="str">
        <f>'Vic Apr 2017'!F54</f>
        <v>EnergyAustralia</v>
      </c>
      <c r="C60" s="116" t="str">
        <f>'Vic Apr 2017'!G54</f>
        <v>Everyday Saver Business</v>
      </c>
      <c r="D60" s="190">
        <f>365*'Vic Apr 2017'!H54/100</f>
        <v>316.82</v>
      </c>
      <c r="E60" s="191">
        <f>IF($C$5*'Vic Apr 2017'!AK54/'Vic Apr 2017'!AI54&gt;='Vic Apr 2017'!J54,('Vic Apr 2017'!J54*'Vic Apr 2017'!O54/100)*'Vic Apr 2017'!AI54,($C$5*'Vic Apr 2017'!AK54/'Vic Apr 2017'!AI54*'Vic Apr 2017'!O54/100)*'Vic Apr 2017'!AI54)</f>
        <v>135.6</v>
      </c>
      <c r="F60" s="192">
        <f>IF($C$5*'Vic Apr 2017'!AK54/'Vic Apr 2017'!AI54&lt;'Vic Apr 2017'!J54,0,IF($C$5*'Vic Apr 2017'!AK54/'Vic Apr 2017'!AI54&lt;='Vic Apr 2017'!K54,($C$5*'Vic Apr 2017'!AK54/'Vic Apr 2017'!AI54-'Vic Apr 2017'!J54)*('Vic Apr 2017'!P54/100)*'Vic Apr 2017'!AI54,('Vic Apr 2017'!K54-'Vic Apr 2017'!J54)*('Vic Apr 2017'!P54/100)*'Vic Apr 2017'!AI54))</f>
        <v>472.80899999999997</v>
      </c>
      <c r="G60" s="190">
        <f>IF($C$5*'Vic Apr 2017'!AK54/'Vic Apr 2017'!AI54&lt;'Vic Apr 2017'!K54,0,IF($C$5*'Vic Apr 2017'!AK54/'Vic Apr 2017'!AI54&lt;='Vic Apr 2017'!L54,($C$5*'Vic Apr 2017'!AK54/'Vic Apr 2017'!AI54-'Vic Apr 2017'!K54)*('Vic Apr 2017'!Q54/100)*'Vic Apr 2017'!AI54,('Vic Apr 2017'!L54-'Vic Apr 2017'!K54)*('Vic Apr 2017'!Q54/100)*'Vic Apr 2017'!AI54))</f>
        <v>0</v>
      </c>
      <c r="H60" s="191">
        <f>IF($C$5*'Vic Apr 2017'!AK54/'Vic Apr 2017'!AI54&lt;'Vic Apr 2017'!L54,0,IF($C$5*'Vic Apr 2017'!AK54/'Vic Apr 2017'!AI54&lt;='Vic Apr 2017'!M54,($C$5*'Vic Apr 2017'!AK54/'Vic Apr 2017'!AI54-'Vic Apr 2017'!L54)*('Vic Apr 2017'!R54/100)*'Vic Apr 2017'!AI54,('Vic Apr 2017'!M54-'Vic Apr 2017'!L54)*('Vic Apr 2017'!R54/100)*'Vic Apr 2017'!AI54))</f>
        <v>0</v>
      </c>
      <c r="I60" s="190">
        <f>IF(($C$5*'Vic Apr 2017'!AK54/'Vic Apr 2017'!AI54&gt;'Vic Apr 2017'!M54),($C$5*'Vic Apr 2017'!AK54/'Vic Apr 2017'!AI54-'Vic Apr 2017'!M54)*'Vic Apr 2017'!S54/100*'Vic Apr 2017'!AI54,0)</f>
        <v>0</v>
      </c>
      <c r="J60" s="190">
        <f>IF($C$5*'Vic Apr 2017'!AL54/'Vic Apr 2017'!AJ54&gt;='Vic Apr 2017'!J54,('Vic Apr 2017'!J54*'Vic Apr 2017'!U54/100)*'Vic Apr 2017'!AJ54,($C$5*'Vic Apr 2017'!AL54/'Vic Apr 2017'!AJ54*'Vic Apr 2017'!U54/100)*'Vic Apr 2017'!AJ54)</f>
        <v>271.2</v>
      </c>
      <c r="K60" s="190">
        <f>IF($C$5*'Vic Apr 2017'!AL54/'Vic Apr 2017'!AJ54&lt;'Vic Apr 2017'!J54,0,IF($C$5*'Vic Apr 2017'!AL54/'Vic Apr 2017'!AJ54&lt;='Vic Apr 2017'!K54,($C$5*'Vic Apr 2017'!AL54/'Vic Apr 2017'!AJ54-'Vic Apr 2017'!J54)*('Vic Apr 2017'!V54/100)*'Vic Apr 2017'!AJ54,('Vic Apr 2017'!K54-'Vic Apr 2017'!J54)*('Vic Apr 2017'!V54/100)*'Vic Apr 2017'!AJ54))</f>
        <v>945.61799999999994</v>
      </c>
      <c r="L60" s="190">
        <f>IF($C$5*'Vic Apr 2017'!AL54/'Vic Apr 2017'!AJ54&lt;'Vic Apr 2017'!K54,0,IF($C$5*'Vic Apr 2017'!AL54/'Vic Apr 2017'!AJ54&lt;='Vic Apr 2017'!L54,($C$5*'Vic Apr 2017'!AL54/'Vic Apr 2017'!AJ54-'Vic Apr 2017'!K54)*('Vic Apr 2017'!W54/100)*'Vic Apr 2017'!AJ54,('Vic Apr 2017'!L54-'Vic Apr 2017'!K54)*('Vic Apr 2017'!W54/100)*'Vic Apr 2017'!AJ54))</f>
        <v>0</v>
      </c>
      <c r="M60" s="190">
        <f>IF($C$5*'Vic Apr 2017'!AL54/'Vic Apr 2017'!AJ54&lt;'Vic Apr 2017'!L54,0,IF($C$5*'Vic Apr 2017'!AL54/'Vic Apr 2017'!AJ54&lt;='Vic Apr 2017'!M54,($C$5*'Vic Apr 2017'!AL54/'Vic Apr 2017'!AJ54-'Vic Apr 2017'!L54)*('Vic Apr 2017'!X54/100)*'Vic Apr 2017'!AJ54,('Vic Apr 2017'!M54-'Vic Apr 2017'!L54)*('Vic Apr 2017'!X54/100)*'Vic Apr 2017'!AJ54))</f>
        <v>0</v>
      </c>
      <c r="N60" s="190">
        <f>IF(($C$5*'Vic Apr 2017'!AL54/'Vic Apr 2017'!AJ54&gt;'Vic Apr 2017'!M54),($C$5*'Vic Apr 2017'!AL54/'Vic Apr 2017'!AJ54-'Vic Apr 2017'!M54)*'Vic Apr 2017'!Y54/100*'Vic Apr 2017'!AJ54,0)</f>
        <v>0</v>
      </c>
      <c r="O60" s="193">
        <f t="shared" si="0"/>
        <v>2142.0469999999996</v>
      </c>
      <c r="P60" s="194">
        <f>'Vic Apr 2017'!AM54</f>
        <v>0</v>
      </c>
      <c r="Q60" s="194">
        <f>'Vic Apr 2017'!AN54</f>
        <v>20</v>
      </c>
      <c r="R60" s="194">
        <f>'Vic Apr 2017'!AO54</f>
        <v>0</v>
      </c>
      <c r="S60" s="194">
        <f>'Vic Apr 2017'!AP54</f>
        <v>0</v>
      </c>
      <c r="T60" s="193">
        <f>(O60-(O60-D60)*Q60/100)</f>
        <v>1777.0015999999996</v>
      </c>
      <c r="U60" s="193">
        <f>T60</f>
        <v>1777.0015999999996</v>
      </c>
      <c r="V60" s="193">
        <f t="shared" si="1"/>
        <v>1954.7017599999997</v>
      </c>
      <c r="W60" s="193">
        <f t="shared" si="1"/>
        <v>1954.7017599999997</v>
      </c>
      <c r="X60" s="195">
        <f>'Vic Apr 2017'!AW54</f>
        <v>24</v>
      </c>
      <c r="Y60" s="196" t="str">
        <f>'Vic Apr 2017'!AX54</f>
        <v>y</v>
      </c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11"/>
      <c r="BY60" s="111"/>
      <c r="BZ60" s="111"/>
      <c r="CA60" s="111"/>
      <c r="CB60" s="111"/>
      <c r="CC60" s="111"/>
      <c r="CD60" s="111"/>
      <c r="CE60" s="111"/>
      <c r="CF60" s="111"/>
      <c r="CG60" s="111"/>
      <c r="CH60" s="111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1"/>
      <c r="CY60" s="111"/>
      <c r="CZ60" s="111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1"/>
      <c r="DM60" s="111"/>
      <c r="DN60" s="111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1"/>
      <c r="EF60" s="111"/>
      <c r="EG60" s="111"/>
      <c r="EH60" s="111"/>
      <c r="EI60" s="111"/>
      <c r="EJ60" s="111"/>
    </row>
    <row r="61" spans="1:140" s="112" customFormat="1" ht="17" customHeight="1">
      <c r="A61" s="546"/>
      <c r="B61" s="116" t="str">
        <f>'Vic Apr 2017'!F55</f>
        <v>Lumo Energy</v>
      </c>
      <c r="C61" s="116" t="str">
        <f>'Vic Apr 2017'!G55</f>
        <v>Business Premium</v>
      </c>
      <c r="D61" s="190">
        <f>365*'Vic Apr 2017'!H55/100</f>
        <v>233.81900000000002</v>
      </c>
      <c r="E61" s="191">
        <f>IF($C$5*'Vic Apr 2017'!AK55/'Vic Apr 2017'!AI55&gt;='Vic Apr 2017'!J55,('Vic Apr 2017'!J55*'Vic Apr 2017'!O55/100)*'Vic Apr 2017'!AI55,($C$5*'Vic Apr 2017'!AK55/'Vic Apr 2017'!AI55*'Vic Apr 2017'!O55/100)*'Vic Apr 2017'!AI55)</f>
        <v>168.55721999999997</v>
      </c>
      <c r="F61" s="192">
        <f>IF($C$5*'Vic Apr 2017'!AK55/'Vic Apr 2017'!AI55&lt;'Vic Apr 2017'!J55,0,IF($C$5*'Vic Apr 2017'!AK55/'Vic Apr 2017'!AI55&lt;='Vic Apr 2017'!K55,($C$5*'Vic Apr 2017'!AK55/'Vic Apr 2017'!AI55-'Vic Apr 2017'!J55)*('Vic Apr 2017'!P55/100)*'Vic Apr 2017'!AI55,('Vic Apr 2017'!K55-'Vic Apr 2017'!J55)*('Vic Apr 2017'!P55/100)*'Vic Apr 2017'!AI55))</f>
        <v>605.75268000000005</v>
      </c>
      <c r="G61" s="190">
        <f>IF($C$5*'Vic Apr 2017'!AK55/'Vic Apr 2017'!AI55&lt;'Vic Apr 2017'!K55,0,IF($C$5*'Vic Apr 2017'!AK55/'Vic Apr 2017'!AI55&lt;='Vic Apr 2017'!L55,($C$5*'Vic Apr 2017'!AK55/'Vic Apr 2017'!AI55-'Vic Apr 2017'!K55)*('Vic Apr 2017'!Q55/100)*'Vic Apr 2017'!AI55,('Vic Apr 2017'!L55-'Vic Apr 2017'!K55)*('Vic Apr 2017'!Q55/100)*'Vic Apr 2017'!AI55))</f>
        <v>0</v>
      </c>
      <c r="H61" s="191">
        <f>IF($C$5*'Vic Apr 2017'!AK55/'Vic Apr 2017'!AI55&lt;'Vic Apr 2017'!L55,0,IF($C$5*'Vic Apr 2017'!AK55/'Vic Apr 2017'!AI55&lt;='Vic Apr 2017'!M55,($C$5*'Vic Apr 2017'!AK55/'Vic Apr 2017'!AI55-'Vic Apr 2017'!L55)*('Vic Apr 2017'!R55/100)*'Vic Apr 2017'!AI55,('Vic Apr 2017'!M55-'Vic Apr 2017'!L55)*('Vic Apr 2017'!R55/100)*'Vic Apr 2017'!AI55))</f>
        <v>0</v>
      </c>
      <c r="I61" s="190">
        <f>IF(($C$5*'Vic Apr 2017'!AK55/'Vic Apr 2017'!AI55&gt;'Vic Apr 2017'!M55),($C$5*'Vic Apr 2017'!AK55/'Vic Apr 2017'!AI55-'Vic Apr 2017'!M55)*'Vic Apr 2017'!S55/100*'Vic Apr 2017'!AI55,0)</f>
        <v>0</v>
      </c>
      <c r="J61" s="190">
        <f>IF($C$5*'Vic Apr 2017'!AL55/'Vic Apr 2017'!AJ55&gt;='Vic Apr 2017'!J55,('Vic Apr 2017'!J55*'Vic Apr 2017'!U55/100)*'Vic Apr 2017'!AJ55,($C$5*'Vic Apr 2017'!AL55/'Vic Apr 2017'!AJ55*'Vic Apr 2017'!U55/100)*'Vic Apr 2017'!AJ55)</f>
        <v>168.55721999999997</v>
      </c>
      <c r="K61" s="190">
        <f>IF($C$5*'Vic Apr 2017'!AL55/'Vic Apr 2017'!AJ55&lt;'Vic Apr 2017'!J55,0,IF($C$5*'Vic Apr 2017'!AL55/'Vic Apr 2017'!AJ55&lt;='Vic Apr 2017'!K55,($C$5*'Vic Apr 2017'!AL55/'Vic Apr 2017'!AJ55-'Vic Apr 2017'!J55)*('Vic Apr 2017'!V55/100)*'Vic Apr 2017'!AJ55,('Vic Apr 2017'!K55-'Vic Apr 2017'!J55)*('Vic Apr 2017'!V55/100)*'Vic Apr 2017'!AJ55))</f>
        <v>605.75268000000005</v>
      </c>
      <c r="L61" s="190">
        <f>IF($C$5*'Vic Apr 2017'!AL55/'Vic Apr 2017'!AJ55&lt;'Vic Apr 2017'!K55,0,IF($C$5*'Vic Apr 2017'!AL55/'Vic Apr 2017'!AJ55&lt;='Vic Apr 2017'!L55,($C$5*'Vic Apr 2017'!AL55/'Vic Apr 2017'!AJ55-'Vic Apr 2017'!K55)*('Vic Apr 2017'!W55/100)*'Vic Apr 2017'!AJ55,('Vic Apr 2017'!L55-'Vic Apr 2017'!K55)*('Vic Apr 2017'!W55/100)*'Vic Apr 2017'!AJ55))</f>
        <v>0</v>
      </c>
      <c r="M61" s="190">
        <f>IF($C$5*'Vic Apr 2017'!AL55/'Vic Apr 2017'!AJ55&lt;'Vic Apr 2017'!L55,0,IF($C$5*'Vic Apr 2017'!AL55/'Vic Apr 2017'!AJ55&lt;='Vic Apr 2017'!M55,($C$5*'Vic Apr 2017'!AL55/'Vic Apr 2017'!AJ55-'Vic Apr 2017'!L55)*('Vic Apr 2017'!X55/100)*'Vic Apr 2017'!AJ55,('Vic Apr 2017'!M55-'Vic Apr 2017'!L55)*('Vic Apr 2017'!X55/100)*'Vic Apr 2017'!AJ55))</f>
        <v>0</v>
      </c>
      <c r="N61" s="190">
        <f>IF(($C$5*'Vic Apr 2017'!AL55/'Vic Apr 2017'!AJ55&gt;'Vic Apr 2017'!M55),($C$5*'Vic Apr 2017'!AL55/'Vic Apr 2017'!AJ55-'Vic Apr 2017'!M55)*'Vic Apr 2017'!Y55/100*'Vic Apr 2017'!AJ55,0)</f>
        <v>0</v>
      </c>
      <c r="O61" s="193">
        <f t="shared" si="0"/>
        <v>1782.4388000000001</v>
      </c>
      <c r="P61" s="194">
        <f>'Vic Apr 2017'!AM55</f>
        <v>0</v>
      </c>
      <c r="Q61" s="194">
        <f>'Vic Apr 2017'!AN55</f>
        <v>0</v>
      </c>
      <c r="R61" s="194">
        <f>'Vic Apr 2017'!AO55</f>
        <v>0</v>
      </c>
      <c r="S61" s="194">
        <f>'Vic Apr 2017'!AP55</f>
        <v>0</v>
      </c>
      <c r="T61" s="193">
        <f>O61</f>
        <v>1782.4388000000001</v>
      </c>
      <c r="U61" s="193">
        <f>T61</f>
        <v>1782.4388000000001</v>
      </c>
      <c r="V61" s="193">
        <f t="shared" si="1"/>
        <v>1960.6826800000003</v>
      </c>
      <c r="W61" s="193">
        <f t="shared" si="1"/>
        <v>1960.6826800000003</v>
      </c>
      <c r="X61" s="195">
        <f>'Vic Apr 2017'!AW55</f>
        <v>36</v>
      </c>
      <c r="Y61" s="196" t="str">
        <f>'Vic Apr 2017'!AX55</f>
        <v>n</v>
      </c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11"/>
      <c r="BY61" s="111"/>
      <c r="BZ61" s="111"/>
      <c r="CA61" s="111"/>
      <c r="CB61" s="111"/>
      <c r="CC61" s="111"/>
      <c r="CD61" s="111"/>
      <c r="CE61" s="111"/>
      <c r="CF61" s="111"/>
      <c r="CG61" s="111"/>
      <c r="CH61" s="111"/>
      <c r="CI61" s="111"/>
      <c r="CJ61" s="111"/>
      <c r="CK61" s="111"/>
      <c r="CL61" s="111"/>
      <c r="CM61" s="111"/>
      <c r="CN61" s="111"/>
      <c r="CO61" s="111"/>
      <c r="CP61" s="111"/>
      <c r="CQ61" s="111"/>
      <c r="CR61" s="111"/>
      <c r="CS61" s="111"/>
      <c r="CT61" s="111"/>
      <c r="CU61" s="111"/>
      <c r="CV61" s="111"/>
      <c r="CW61" s="111"/>
      <c r="CX61" s="111"/>
      <c r="CY61" s="111"/>
      <c r="CZ61" s="111"/>
      <c r="DA61" s="111"/>
      <c r="DB61" s="111"/>
      <c r="DC61" s="111"/>
      <c r="DD61" s="111"/>
      <c r="DE61" s="111"/>
      <c r="DF61" s="111"/>
      <c r="DG61" s="111"/>
      <c r="DH61" s="111"/>
      <c r="DI61" s="111"/>
      <c r="DJ61" s="111"/>
      <c r="DK61" s="111"/>
      <c r="DL61" s="111"/>
      <c r="DM61" s="111"/>
      <c r="DN61" s="111"/>
      <c r="DO61" s="111"/>
      <c r="DP61" s="111"/>
      <c r="DQ61" s="111"/>
      <c r="DR61" s="111"/>
      <c r="DS61" s="111"/>
      <c r="DT61" s="111"/>
      <c r="DU61" s="111"/>
      <c r="DV61" s="111"/>
      <c r="DW61" s="111"/>
      <c r="DX61" s="111"/>
      <c r="DY61" s="111"/>
      <c r="DZ61" s="111"/>
      <c r="EA61" s="111"/>
      <c r="EB61" s="111"/>
      <c r="EC61" s="111"/>
      <c r="ED61" s="111"/>
      <c r="EE61" s="111"/>
      <c r="EF61" s="111"/>
      <c r="EG61" s="111"/>
      <c r="EH61" s="111"/>
      <c r="EI61" s="111"/>
      <c r="EJ61" s="111"/>
    </row>
    <row r="62" spans="1:140" s="58" customFormat="1" ht="17" customHeight="1">
      <c r="A62" s="546"/>
      <c r="B62" s="116" t="str">
        <f>'Vic Apr 2017'!F56</f>
        <v>Momentum Energy</v>
      </c>
      <c r="C62" s="116" t="str">
        <f>'Vic Apr 2017'!G56</f>
        <v>Market offer</v>
      </c>
      <c r="D62" s="190">
        <f>365*'Vic Apr 2017'!H56/100</f>
        <v>323.86450000000002</v>
      </c>
      <c r="E62" s="191">
        <f>IF($C$5*'Vic Apr 2017'!AK56/'Vic Apr 2017'!AI56&gt;='Vic Apr 2017'!J56,('Vic Apr 2017'!J56*'Vic Apr 2017'!O56/100)*'Vic Apr 2017'!AI56,($C$5*'Vic Apr 2017'!AK56/'Vic Apr 2017'!AI56*'Vic Apr 2017'!O56/100)*'Vic Apr 2017'!AI56)</f>
        <v>114.06</v>
      </c>
      <c r="F62" s="192">
        <f>IF($C$5*'Vic Apr 2017'!AK56/'Vic Apr 2017'!AI56&lt;'Vic Apr 2017'!J56,0,IF($C$5*'Vic Apr 2017'!AK56/'Vic Apr 2017'!AI56&lt;='Vic Apr 2017'!K56,($C$5*'Vic Apr 2017'!AK56/'Vic Apr 2017'!AI56-'Vic Apr 2017'!J56)*('Vic Apr 2017'!P56/100)*'Vic Apr 2017'!AI56,('Vic Apr 2017'!K56-'Vic Apr 2017'!J56)*('Vic Apr 2017'!P56/100)*'Vic Apr 2017'!AI56))</f>
        <v>418.96890000000002</v>
      </c>
      <c r="G62" s="190">
        <f>IF($C$5*'Vic Apr 2017'!AK56/'Vic Apr 2017'!AI56&lt;'Vic Apr 2017'!K56,0,IF($C$5*'Vic Apr 2017'!AK56/'Vic Apr 2017'!AI56&lt;='Vic Apr 2017'!L56,($C$5*'Vic Apr 2017'!AK56/'Vic Apr 2017'!AI56-'Vic Apr 2017'!K56)*('Vic Apr 2017'!Q56/100)*'Vic Apr 2017'!AI56,('Vic Apr 2017'!L56-'Vic Apr 2017'!K56)*('Vic Apr 2017'!Q56/100)*'Vic Apr 2017'!AI56))</f>
        <v>0</v>
      </c>
      <c r="H62" s="191">
        <f>IF($C$5*'Vic Apr 2017'!AK56/'Vic Apr 2017'!AI56&lt;'Vic Apr 2017'!L56,0,IF($C$5*'Vic Apr 2017'!AK56/'Vic Apr 2017'!AI56&lt;='Vic Apr 2017'!M56,($C$5*'Vic Apr 2017'!AK56/'Vic Apr 2017'!AI56-'Vic Apr 2017'!L56)*('Vic Apr 2017'!R56/100)*'Vic Apr 2017'!AI56,('Vic Apr 2017'!M56-'Vic Apr 2017'!L56)*('Vic Apr 2017'!R56/100)*'Vic Apr 2017'!AI56))</f>
        <v>0</v>
      </c>
      <c r="I62" s="190">
        <f>IF(($C$5*'Vic Apr 2017'!AK56/'Vic Apr 2017'!AI56&gt;'Vic Apr 2017'!M56),($C$5*'Vic Apr 2017'!AK56/'Vic Apr 2017'!AI56-'Vic Apr 2017'!M56)*'Vic Apr 2017'!S56/100*'Vic Apr 2017'!AI56,0)</f>
        <v>0</v>
      </c>
      <c r="J62" s="190">
        <f>IF($C$5*'Vic Apr 2017'!AL56/'Vic Apr 2017'!AJ56&gt;='Vic Apr 2017'!J56,('Vic Apr 2017'!J56*'Vic Apr 2017'!U56/100)*'Vic Apr 2017'!AJ56,($C$5*'Vic Apr 2017'!AL56/'Vic Apr 2017'!AJ56*'Vic Apr 2017'!U56/100)*'Vic Apr 2017'!AJ56)</f>
        <v>219.84</v>
      </c>
      <c r="K62" s="190">
        <f>IF($C$5*'Vic Apr 2017'!AL56/'Vic Apr 2017'!AJ56&lt;'Vic Apr 2017'!J56,0,IF($C$5*'Vic Apr 2017'!AL56/'Vic Apr 2017'!AJ56&lt;='Vic Apr 2017'!K56,($C$5*'Vic Apr 2017'!AL56/'Vic Apr 2017'!AJ56-'Vic Apr 2017'!J56)*('Vic Apr 2017'!V56/100)*'Vic Apr 2017'!AJ56,('Vic Apr 2017'!K56-'Vic Apr 2017'!J56)*('Vic Apr 2017'!V56/100)*'Vic Apr 2017'!AJ56))</f>
        <v>800.22239999999999</v>
      </c>
      <c r="L62" s="190">
        <f>IF($C$5*'Vic Apr 2017'!AL56/'Vic Apr 2017'!AJ56&lt;'Vic Apr 2017'!K56,0,IF($C$5*'Vic Apr 2017'!AL56/'Vic Apr 2017'!AJ56&lt;='Vic Apr 2017'!L56,($C$5*'Vic Apr 2017'!AL56/'Vic Apr 2017'!AJ56-'Vic Apr 2017'!K56)*('Vic Apr 2017'!W56/100)*'Vic Apr 2017'!AJ56,('Vic Apr 2017'!L56-'Vic Apr 2017'!K56)*('Vic Apr 2017'!W56/100)*'Vic Apr 2017'!AJ56))</f>
        <v>0</v>
      </c>
      <c r="M62" s="190">
        <f>IF($C$5*'Vic Apr 2017'!AL56/'Vic Apr 2017'!AJ56&lt;'Vic Apr 2017'!L56,0,IF($C$5*'Vic Apr 2017'!AL56/'Vic Apr 2017'!AJ56&lt;='Vic Apr 2017'!M56,($C$5*'Vic Apr 2017'!AL56/'Vic Apr 2017'!AJ56-'Vic Apr 2017'!L56)*('Vic Apr 2017'!X56/100)*'Vic Apr 2017'!AJ56,('Vic Apr 2017'!M56-'Vic Apr 2017'!L56)*('Vic Apr 2017'!X56/100)*'Vic Apr 2017'!AJ56))</f>
        <v>0</v>
      </c>
      <c r="N62" s="190">
        <f>IF(($C$5*'Vic Apr 2017'!AL56/'Vic Apr 2017'!AJ56&gt;'Vic Apr 2017'!M56),($C$5*'Vic Apr 2017'!AL56/'Vic Apr 2017'!AJ56-'Vic Apr 2017'!M56)*'Vic Apr 2017'!Y56/100*'Vic Apr 2017'!AJ56,0)</f>
        <v>0</v>
      </c>
      <c r="O62" s="193">
        <f t="shared" si="0"/>
        <v>1876.9558000000002</v>
      </c>
      <c r="P62" s="194">
        <f>'Vic Apr 2017'!AM56</f>
        <v>0</v>
      </c>
      <c r="Q62" s="194">
        <f>'Vic Apr 2017'!AN56</f>
        <v>0</v>
      </c>
      <c r="R62" s="194">
        <f>'Vic Apr 2017'!AO56</f>
        <v>0</v>
      </c>
      <c r="S62" s="194">
        <f>'Vic Apr 2017'!AP56</f>
        <v>0</v>
      </c>
      <c r="T62" s="193">
        <f>O62</f>
        <v>1876.9558000000002</v>
      </c>
      <c r="U62" s="193">
        <f>T62</f>
        <v>1876.9558000000002</v>
      </c>
      <c r="V62" s="193">
        <f t="shared" si="1"/>
        <v>2064.6513800000002</v>
      </c>
      <c r="W62" s="193">
        <f t="shared" si="1"/>
        <v>2064.6513800000002</v>
      </c>
      <c r="X62" s="195">
        <f>'Vic Apr 2017'!AW56</f>
        <v>0</v>
      </c>
      <c r="Y62" s="196" t="str">
        <f>'Vic Apr 2017'!AX56</f>
        <v>n</v>
      </c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11"/>
      <c r="BY62" s="111"/>
      <c r="BZ62" s="111"/>
      <c r="CA62" s="111"/>
      <c r="CB62" s="111"/>
      <c r="CC62" s="111"/>
      <c r="CD62" s="111"/>
      <c r="CE62" s="111"/>
      <c r="CF62" s="111"/>
      <c r="CG62" s="111"/>
      <c r="CH62" s="111"/>
      <c r="CI62" s="111"/>
      <c r="CJ62" s="111"/>
      <c r="CK62" s="111"/>
      <c r="CL62" s="111"/>
      <c r="CM62" s="111"/>
      <c r="CN62" s="111"/>
      <c r="CO62" s="111"/>
      <c r="CP62" s="111"/>
      <c r="CQ62" s="111"/>
      <c r="CR62" s="111"/>
      <c r="CS62" s="111"/>
      <c r="CT62" s="111"/>
      <c r="CU62" s="111"/>
      <c r="CV62" s="111"/>
      <c r="CW62" s="111"/>
      <c r="CX62" s="111"/>
      <c r="CY62" s="111"/>
      <c r="CZ62" s="111"/>
      <c r="DA62" s="111"/>
      <c r="DB62" s="111"/>
      <c r="DC62" s="111"/>
      <c r="DD62" s="111"/>
      <c r="DE62" s="111"/>
      <c r="DF62" s="111"/>
      <c r="DG62" s="111"/>
      <c r="DH62" s="111"/>
      <c r="DI62" s="111"/>
      <c r="DJ62" s="111"/>
      <c r="DK62" s="111"/>
      <c r="DL62" s="111"/>
      <c r="DM62" s="111"/>
      <c r="DN62" s="111"/>
      <c r="DO62" s="111"/>
      <c r="DP62" s="111"/>
      <c r="DQ62" s="111"/>
      <c r="DR62" s="111"/>
      <c r="DS62" s="111"/>
      <c r="DT62" s="111"/>
      <c r="DU62" s="111"/>
      <c r="DV62" s="111"/>
      <c r="DW62" s="111"/>
      <c r="DX62" s="111"/>
      <c r="DY62" s="111"/>
      <c r="DZ62" s="111"/>
      <c r="EA62" s="111"/>
      <c r="EB62" s="111"/>
      <c r="EC62" s="111"/>
      <c r="ED62" s="111"/>
      <c r="EE62" s="111"/>
      <c r="EF62" s="111"/>
      <c r="EG62" s="111"/>
      <c r="EH62" s="111"/>
      <c r="EI62" s="111"/>
      <c r="EJ62" s="111"/>
    </row>
    <row r="63" spans="1:140" s="112" customFormat="1" ht="17" customHeight="1" thickBot="1">
      <c r="A63" s="548"/>
      <c r="B63" s="197" t="str">
        <f>'Vic Apr 2017'!F57</f>
        <v>Origin Energy</v>
      </c>
      <c r="C63" s="197" t="str">
        <f>'Vic Apr 2017'!G57</f>
        <v>Business Saver</v>
      </c>
      <c r="D63" s="198">
        <f>365*'Vic Apr 2017'!H57/100</f>
        <v>275.90350000000001</v>
      </c>
      <c r="E63" s="199">
        <f>IF($C$5*'Vic Apr 2017'!AK57/'Vic Apr 2017'!AI57&gt;='Vic Apr 2017'!J57,('Vic Apr 2017'!J57*'Vic Apr 2017'!O57/100)*'Vic Apr 2017'!AI57,($C$5*'Vic Apr 2017'!AK57/'Vic Apr 2017'!AI57*'Vic Apr 2017'!O57/100)*'Vic Apr 2017'!AI57)</f>
        <v>686.86019999999996</v>
      </c>
      <c r="F63" s="200">
        <f>IF($C$5*'Vic Apr 2017'!AK57/'Vic Apr 2017'!AI57&lt;'Vic Apr 2017'!J57,0,IF($C$5*'Vic Apr 2017'!AK57/'Vic Apr 2017'!AI57&lt;='Vic Apr 2017'!K57,($C$5*'Vic Apr 2017'!AK57/'Vic Apr 2017'!AI57-'Vic Apr 2017'!J57)*('Vic Apr 2017'!P57/100)*'Vic Apr 2017'!AI57,('Vic Apr 2017'!K57-'Vic Apr 2017'!J57)*('Vic Apr 2017'!P57/100)*'Vic Apr 2017'!AI57))</f>
        <v>229.44120000000009</v>
      </c>
      <c r="G63" s="198">
        <f>IF($C$5*'Vic Apr 2017'!AK57/'Vic Apr 2017'!AI57&lt;'Vic Apr 2017'!K57,0,IF($C$5*'Vic Apr 2017'!AK57/'Vic Apr 2017'!AI57&lt;='Vic Apr 2017'!L57,($C$5*'Vic Apr 2017'!AK57/'Vic Apr 2017'!AI57-'Vic Apr 2017'!K57)*('Vic Apr 2017'!Q57/100)*'Vic Apr 2017'!AI57,('Vic Apr 2017'!L57-'Vic Apr 2017'!K57)*('Vic Apr 2017'!Q57/100)*'Vic Apr 2017'!AI57))</f>
        <v>0</v>
      </c>
      <c r="H63" s="199">
        <f>IF($C$5*'Vic Apr 2017'!AK57/'Vic Apr 2017'!AI57&lt;'Vic Apr 2017'!L57,0,IF($C$5*'Vic Apr 2017'!AK57/'Vic Apr 2017'!AI57&lt;='Vic Apr 2017'!M57,($C$5*'Vic Apr 2017'!AK57/'Vic Apr 2017'!AI57-'Vic Apr 2017'!L57)*('Vic Apr 2017'!R57/100)*'Vic Apr 2017'!AI57,('Vic Apr 2017'!M57-'Vic Apr 2017'!L57)*('Vic Apr 2017'!R57/100)*'Vic Apr 2017'!AI57))</f>
        <v>0</v>
      </c>
      <c r="I63" s="198">
        <f>IF(($C$5*'Vic Apr 2017'!AK57/'Vic Apr 2017'!AI57&gt;'Vic Apr 2017'!M57),($C$5*'Vic Apr 2017'!AK57/'Vic Apr 2017'!AI57-'Vic Apr 2017'!M57)*'Vic Apr 2017'!S57/100*'Vic Apr 2017'!AI57,0)</f>
        <v>0</v>
      </c>
      <c r="J63" s="198">
        <f>IF($C$5*'Vic Apr 2017'!AL57/'Vic Apr 2017'!AJ57&gt;='Vic Apr 2017'!J57,('Vic Apr 2017'!J57*'Vic Apr 2017'!U57/100)*'Vic Apr 2017'!AJ57,($C$5*'Vic Apr 2017'!AL57/'Vic Apr 2017'!AJ57*'Vic Apr 2017'!U57/100)*'Vic Apr 2017'!AJ57)</f>
        <v>686.86019999999996</v>
      </c>
      <c r="K63" s="198">
        <f>IF($C$5*'Vic Apr 2017'!AL57/'Vic Apr 2017'!AJ57&lt;'Vic Apr 2017'!J57,0,IF($C$5*'Vic Apr 2017'!AL57/'Vic Apr 2017'!AJ57&lt;='Vic Apr 2017'!K57,($C$5*'Vic Apr 2017'!AL57/'Vic Apr 2017'!AJ57-'Vic Apr 2017'!J57)*('Vic Apr 2017'!V57/100)*'Vic Apr 2017'!AJ57,('Vic Apr 2017'!K57-'Vic Apr 2017'!J57)*('Vic Apr 2017'!V57/100)*'Vic Apr 2017'!AJ57))</f>
        <v>229.44120000000009</v>
      </c>
      <c r="L63" s="198">
        <f>IF($C$5*'Vic Apr 2017'!AL57/'Vic Apr 2017'!AJ57&lt;'Vic Apr 2017'!K57,0,IF($C$5*'Vic Apr 2017'!AL57/'Vic Apr 2017'!AJ57&lt;='Vic Apr 2017'!L57,($C$5*'Vic Apr 2017'!AL57/'Vic Apr 2017'!AJ57-'Vic Apr 2017'!K57)*('Vic Apr 2017'!W57/100)*'Vic Apr 2017'!AJ57,('Vic Apr 2017'!L57-'Vic Apr 2017'!K57)*('Vic Apr 2017'!W57/100)*'Vic Apr 2017'!AJ57))</f>
        <v>0</v>
      </c>
      <c r="M63" s="198">
        <f>IF($C$5*'Vic Apr 2017'!AL57/'Vic Apr 2017'!AJ57&lt;'Vic Apr 2017'!L57,0,IF($C$5*'Vic Apr 2017'!AL57/'Vic Apr 2017'!AJ57&lt;='Vic Apr 2017'!M57,($C$5*'Vic Apr 2017'!AL57/'Vic Apr 2017'!AJ57-'Vic Apr 2017'!L57)*('Vic Apr 2017'!X57/100)*'Vic Apr 2017'!AJ57,('Vic Apr 2017'!M57-'Vic Apr 2017'!L57)*('Vic Apr 2017'!X57/100)*'Vic Apr 2017'!AJ57))</f>
        <v>0</v>
      </c>
      <c r="N63" s="198">
        <f>IF(($C$5*'Vic Apr 2017'!AL57/'Vic Apr 2017'!AJ57&gt;'Vic Apr 2017'!M57),($C$5*'Vic Apr 2017'!AL57/'Vic Apr 2017'!AJ57-'Vic Apr 2017'!M57)*'Vic Apr 2017'!Y57/100*'Vic Apr 2017'!AJ57,0)</f>
        <v>0</v>
      </c>
      <c r="O63" s="201">
        <f t="shared" si="0"/>
        <v>2108.5063000000005</v>
      </c>
      <c r="P63" s="202">
        <f>'Vic Apr 2017'!AM57</f>
        <v>0</v>
      </c>
      <c r="Q63" s="202">
        <f>'Vic Apr 2017'!AN57</f>
        <v>15</v>
      </c>
      <c r="R63" s="202">
        <f>'Vic Apr 2017'!AO57</f>
        <v>0</v>
      </c>
      <c r="S63" s="202">
        <f>'Vic Apr 2017'!AP57</f>
        <v>0</v>
      </c>
      <c r="T63" s="201">
        <f>(O63-(O63-D63)*Q63/100)</f>
        <v>1833.6158800000003</v>
      </c>
      <c r="U63" s="201">
        <f>T63</f>
        <v>1833.6158800000003</v>
      </c>
      <c r="V63" s="201">
        <f t="shared" si="1"/>
        <v>2016.9774680000005</v>
      </c>
      <c r="W63" s="201">
        <f t="shared" si="1"/>
        <v>2016.9774680000005</v>
      </c>
      <c r="X63" s="203">
        <f>'Vic Apr 2017'!AW57</f>
        <v>12</v>
      </c>
      <c r="Y63" s="204" t="str">
        <f>'Vic Apr 2017'!AX57</f>
        <v>y</v>
      </c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11"/>
      <c r="BY63" s="111"/>
      <c r="BZ63" s="111"/>
      <c r="CA63" s="111"/>
      <c r="CB63" s="111"/>
      <c r="CC63" s="111"/>
      <c r="CD63" s="111"/>
      <c r="CE63" s="111"/>
      <c r="CF63" s="111"/>
      <c r="CG63" s="111"/>
      <c r="CH63" s="111"/>
      <c r="CI63" s="111"/>
      <c r="CJ63" s="111"/>
      <c r="CK63" s="111"/>
      <c r="CL63" s="111"/>
      <c r="CM63" s="111"/>
      <c r="CN63" s="111"/>
      <c r="CO63" s="111"/>
      <c r="CP63" s="111"/>
      <c r="CQ63" s="111"/>
      <c r="CR63" s="111"/>
      <c r="CS63" s="111"/>
      <c r="CT63" s="111"/>
      <c r="CU63" s="111"/>
      <c r="CV63" s="111"/>
      <c r="CW63" s="111"/>
      <c r="CX63" s="111"/>
      <c r="CY63" s="111"/>
      <c r="CZ63" s="111"/>
      <c r="DA63" s="111"/>
      <c r="DB63" s="111"/>
      <c r="DC63" s="111"/>
      <c r="DD63" s="111"/>
      <c r="DE63" s="111"/>
      <c r="DF63" s="111"/>
      <c r="DG63" s="111"/>
      <c r="DH63" s="111"/>
      <c r="DI63" s="111"/>
      <c r="DJ63" s="111"/>
      <c r="DK63" s="111"/>
      <c r="DL63" s="111"/>
      <c r="DM63" s="111"/>
      <c r="DN63" s="111"/>
      <c r="DO63" s="111"/>
      <c r="DP63" s="111"/>
      <c r="DQ63" s="111"/>
      <c r="DR63" s="111"/>
      <c r="DS63" s="111"/>
      <c r="DT63" s="111"/>
      <c r="DU63" s="111"/>
      <c r="DV63" s="111"/>
      <c r="DW63" s="111"/>
      <c r="DX63" s="111"/>
      <c r="DY63" s="111"/>
      <c r="DZ63" s="111"/>
      <c r="EA63" s="111"/>
      <c r="EB63" s="111"/>
      <c r="EC63" s="111"/>
      <c r="ED63" s="111"/>
      <c r="EE63" s="111"/>
      <c r="EF63" s="111"/>
      <c r="EG63" s="111"/>
      <c r="EH63" s="111"/>
      <c r="EI63" s="111"/>
      <c r="EJ63" s="111"/>
    </row>
    <row r="64" spans="1:140" s="118" customFormat="1"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  <c r="DK64" s="121"/>
      <c r="DL64" s="121"/>
      <c r="DM64" s="121"/>
      <c r="DN64" s="121"/>
      <c r="DO64" s="121"/>
      <c r="DP64" s="121"/>
      <c r="DQ64" s="121"/>
      <c r="DR64" s="121"/>
      <c r="DS64" s="121"/>
      <c r="DT64" s="121"/>
      <c r="DU64" s="121"/>
      <c r="DV64" s="121"/>
      <c r="DW64" s="121"/>
      <c r="DX64" s="121"/>
      <c r="DY64" s="121"/>
      <c r="DZ64" s="121"/>
      <c r="EA64" s="121"/>
      <c r="EB64" s="121"/>
      <c r="EC64" s="121"/>
      <c r="ED64" s="121"/>
      <c r="EE64" s="121"/>
      <c r="EF64" s="121"/>
      <c r="EG64" s="121"/>
      <c r="EH64" s="121"/>
      <c r="EI64" s="121"/>
      <c r="EJ64" s="121"/>
    </row>
    <row r="65" spans="26:140" s="118" customFormat="1"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  <c r="DK65" s="121"/>
      <c r="DL65" s="121"/>
      <c r="DM65" s="121"/>
      <c r="DN65" s="121"/>
      <c r="DO65" s="121"/>
      <c r="DP65" s="121"/>
      <c r="DQ65" s="121"/>
      <c r="DR65" s="121"/>
      <c r="DS65" s="121"/>
      <c r="DT65" s="121"/>
      <c r="DU65" s="121"/>
      <c r="DV65" s="121"/>
      <c r="DW65" s="121"/>
      <c r="DX65" s="121"/>
      <c r="DY65" s="121"/>
      <c r="DZ65" s="121"/>
      <c r="EA65" s="121"/>
      <c r="EB65" s="121"/>
      <c r="EC65" s="121"/>
      <c r="ED65" s="121"/>
      <c r="EE65" s="121"/>
      <c r="EF65" s="121"/>
      <c r="EG65" s="121"/>
      <c r="EH65" s="121"/>
      <c r="EI65" s="121"/>
      <c r="EJ65" s="121"/>
    </row>
    <row r="66" spans="26:140" s="118" customFormat="1"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  <c r="DK66" s="121"/>
      <c r="DL66" s="121"/>
      <c r="DM66" s="121"/>
      <c r="DN66" s="121"/>
      <c r="DO66" s="121"/>
      <c r="DP66" s="121"/>
      <c r="DQ66" s="121"/>
      <c r="DR66" s="121"/>
      <c r="DS66" s="121"/>
      <c r="DT66" s="121"/>
      <c r="DU66" s="121"/>
      <c r="DV66" s="121"/>
      <c r="DW66" s="121"/>
      <c r="DX66" s="121"/>
      <c r="DY66" s="121"/>
      <c r="DZ66" s="121"/>
      <c r="EA66" s="121"/>
      <c r="EB66" s="121"/>
      <c r="EC66" s="121"/>
      <c r="ED66" s="121"/>
      <c r="EE66" s="121"/>
      <c r="EF66" s="121"/>
      <c r="EG66" s="121"/>
      <c r="EH66" s="121"/>
      <c r="EI66" s="121"/>
      <c r="EJ66" s="121"/>
    </row>
    <row r="67" spans="26:140" s="118" customFormat="1"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  <c r="DK67" s="121"/>
      <c r="DL67" s="121"/>
      <c r="DM67" s="121"/>
      <c r="DN67" s="121"/>
      <c r="DO67" s="121"/>
      <c r="DP67" s="121"/>
      <c r="DQ67" s="121"/>
      <c r="DR67" s="121"/>
      <c r="DS67" s="121"/>
      <c r="DT67" s="121"/>
      <c r="DU67" s="121"/>
      <c r="DV67" s="121"/>
      <c r="DW67" s="121"/>
      <c r="DX67" s="121"/>
      <c r="DY67" s="121"/>
      <c r="DZ67" s="121"/>
      <c r="EA67" s="121"/>
      <c r="EB67" s="121"/>
      <c r="EC67" s="121"/>
      <c r="ED67" s="121"/>
      <c r="EE67" s="121"/>
      <c r="EF67" s="121"/>
      <c r="EG67" s="121"/>
      <c r="EH67" s="121"/>
      <c r="EI67" s="121"/>
      <c r="EJ67" s="121"/>
    </row>
    <row r="68" spans="26:140" s="118" customFormat="1"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  <c r="DK68" s="121"/>
      <c r="DL68" s="121"/>
      <c r="DM68" s="121"/>
      <c r="DN68" s="121"/>
      <c r="DO68" s="121"/>
      <c r="DP68" s="121"/>
      <c r="DQ68" s="121"/>
      <c r="DR68" s="121"/>
      <c r="DS68" s="121"/>
      <c r="DT68" s="121"/>
      <c r="DU68" s="121"/>
      <c r="DV68" s="121"/>
      <c r="DW68" s="121"/>
      <c r="DX68" s="121"/>
      <c r="DY68" s="121"/>
      <c r="DZ68" s="121"/>
      <c r="EA68" s="121"/>
      <c r="EB68" s="121"/>
      <c r="EC68" s="121"/>
      <c r="ED68" s="121"/>
      <c r="EE68" s="121"/>
      <c r="EF68" s="121"/>
      <c r="EG68" s="121"/>
      <c r="EH68" s="121"/>
      <c r="EI68" s="121"/>
      <c r="EJ68" s="121"/>
    </row>
    <row r="69" spans="26:140" s="118" customFormat="1"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  <c r="DK69" s="121"/>
      <c r="DL69" s="121"/>
      <c r="DM69" s="121"/>
      <c r="DN69" s="121"/>
      <c r="DO69" s="121"/>
      <c r="DP69" s="121"/>
      <c r="DQ69" s="121"/>
      <c r="DR69" s="121"/>
      <c r="DS69" s="121"/>
      <c r="DT69" s="121"/>
      <c r="DU69" s="121"/>
      <c r="DV69" s="121"/>
      <c r="DW69" s="121"/>
      <c r="DX69" s="121"/>
      <c r="DY69" s="121"/>
      <c r="DZ69" s="121"/>
      <c r="EA69" s="121"/>
      <c r="EB69" s="121"/>
      <c r="EC69" s="121"/>
      <c r="ED69" s="121"/>
      <c r="EE69" s="121"/>
      <c r="EF69" s="121"/>
      <c r="EG69" s="121"/>
      <c r="EH69" s="121"/>
      <c r="EI69" s="121"/>
      <c r="EJ69" s="121"/>
    </row>
    <row r="70" spans="26:140" s="118" customFormat="1"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  <c r="DK70" s="121"/>
      <c r="DL70" s="121"/>
      <c r="DM70" s="121"/>
      <c r="DN70" s="121"/>
      <c r="DO70" s="121"/>
      <c r="DP70" s="121"/>
      <c r="DQ70" s="121"/>
      <c r="DR70" s="121"/>
      <c r="DS70" s="121"/>
      <c r="DT70" s="121"/>
      <c r="DU70" s="121"/>
      <c r="DV70" s="121"/>
      <c r="DW70" s="121"/>
      <c r="DX70" s="121"/>
      <c r="DY70" s="121"/>
      <c r="DZ70" s="121"/>
      <c r="EA70" s="121"/>
      <c r="EB70" s="121"/>
      <c r="EC70" s="121"/>
      <c r="ED70" s="121"/>
      <c r="EE70" s="121"/>
      <c r="EF70" s="121"/>
      <c r="EG70" s="121"/>
      <c r="EH70" s="121"/>
      <c r="EI70" s="121"/>
      <c r="EJ70" s="121"/>
    </row>
    <row r="71" spans="26:140" s="118" customFormat="1"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  <c r="DK71" s="121"/>
      <c r="DL71" s="121"/>
      <c r="DM71" s="121"/>
      <c r="DN71" s="121"/>
      <c r="DO71" s="121"/>
      <c r="DP71" s="121"/>
      <c r="DQ71" s="121"/>
      <c r="DR71" s="121"/>
      <c r="DS71" s="121"/>
      <c r="DT71" s="121"/>
      <c r="DU71" s="121"/>
      <c r="DV71" s="121"/>
      <c r="DW71" s="121"/>
      <c r="DX71" s="121"/>
      <c r="DY71" s="121"/>
      <c r="DZ71" s="121"/>
      <c r="EA71" s="121"/>
      <c r="EB71" s="121"/>
      <c r="EC71" s="121"/>
      <c r="ED71" s="121"/>
      <c r="EE71" s="121"/>
      <c r="EF71" s="121"/>
      <c r="EG71" s="121"/>
      <c r="EH71" s="121"/>
      <c r="EI71" s="121"/>
      <c r="EJ71" s="121"/>
    </row>
    <row r="72" spans="26:140" s="118" customFormat="1"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  <c r="DK72" s="121"/>
      <c r="DL72" s="121"/>
      <c r="DM72" s="121"/>
      <c r="DN72" s="121"/>
      <c r="DO72" s="121"/>
      <c r="DP72" s="121"/>
      <c r="DQ72" s="121"/>
      <c r="DR72" s="121"/>
      <c r="DS72" s="121"/>
      <c r="DT72" s="121"/>
      <c r="DU72" s="121"/>
      <c r="DV72" s="121"/>
      <c r="DW72" s="121"/>
      <c r="DX72" s="121"/>
      <c r="DY72" s="121"/>
      <c r="DZ72" s="121"/>
      <c r="EA72" s="121"/>
      <c r="EB72" s="121"/>
      <c r="EC72" s="121"/>
      <c r="ED72" s="121"/>
      <c r="EE72" s="121"/>
      <c r="EF72" s="121"/>
      <c r="EG72" s="121"/>
      <c r="EH72" s="121"/>
      <c r="EI72" s="121"/>
      <c r="EJ72" s="121"/>
    </row>
    <row r="73" spans="26:140" s="118" customFormat="1"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1"/>
      <c r="DU73" s="121"/>
      <c r="DV73" s="121"/>
      <c r="DW73" s="121"/>
      <c r="DX73" s="121"/>
      <c r="DY73" s="121"/>
      <c r="DZ73" s="121"/>
      <c r="EA73" s="121"/>
      <c r="EB73" s="121"/>
      <c r="EC73" s="121"/>
      <c r="ED73" s="121"/>
      <c r="EE73" s="121"/>
      <c r="EF73" s="121"/>
      <c r="EG73" s="121"/>
      <c r="EH73" s="121"/>
      <c r="EI73" s="121"/>
      <c r="EJ73" s="121"/>
    </row>
    <row r="74" spans="26:140" s="118" customFormat="1"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1"/>
      <c r="DU74" s="121"/>
      <c r="DV74" s="121"/>
      <c r="DW74" s="121"/>
      <c r="DX74" s="121"/>
      <c r="DY74" s="121"/>
      <c r="DZ74" s="121"/>
      <c r="EA74" s="121"/>
      <c r="EB74" s="121"/>
      <c r="EC74" s="121"/>
      <c r="ED74" s="121"/>
      <c r="EE74" s="121"/>
      <c r="EF74" s="121"/>
      <c r="EG74" s="121"/>
      <c r="EH74" s="121"/>
      <c r="EI74" s="121"/>
      <c r="EJ74" s="121"/>
    </row>
    <row r="75" spans="26:140" s="118" customFormat="1"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1"/>
      <c r="DU75" s="121"/>
      <c r="DV75" s="121"/>
      <c r="DW75" s="121"/>
      <c r="DX75" s="121"/>
      <c r="DY75" s="121"/>
      <c r="DZ75" s="121"/>
      <c r="EA75" s="121"/>
      <c r="EB75" s="121"/>
      <c r="EC75" s="121"/>
      <c r="ED75" s="121"/>
      <c r="EE75" s="121"/>
      <c r="EF75" s="121"/>
      <c r="EG75" s="121"/>
      <c r="EH75" s="121"/>
      <c r="EI75" s="121"/>
      <c r="EJ75" s="121"/>
    </row>
    <row r="76" spans="26:140" s="118" customFormat="1"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  <c r="DK76" s="121"/>
      <c r="DL76" s="121"/>
      <c r="DM76" s="121"/>
      <c r="DN76" s="121"/>
      <c r="DO76" s="121"/>
      <c r="DP76" s="121"/>
      <c r="DQ76" s="121"/>
      <c r="DR76" s="121"/>
      <c r="DS76" s="121"/>
      <c r="DT76" s="121"/>
      <c r="DU76" s="121"/>
      <c r="DV76" s="121"/>
      <c r="DW76" s="121"/>
      <c r="DX76" s="121"/>
      <c r="DY76" s="121"/>
      <c r="DZ76" s="121"/>
      <c r="EA76" s="121"/>
      <c r="EB76" s="121"/>
      <c r="EC76" s="121"/>
      <c r="ED76" s="121"/>
      <c r="EE76" s="121"/>
      <c r="EF76" s="121"/>
      <c r="EG76" s="121"/>
      <c r="EH76" s="121"/>
      <c r="EI76" s="121"/>
      <c r="EJ76" s="121"/>
    </row>
    <row r="77" spans="26:140" s="118" customFormat="1"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1"/>
      <c r="DU77" s="121"/>
      <c r="DV77" s="121"/>
      <c r="DW77" s="121"/>
      <c r="DX77" s="121"/>
      <c r="DY77" s="121"/>
      <c r="DZ77" s="121"/>
      <c r="EA77" s="121"/>
      <c r="EB77" s="121"/>
      <c r="EC77" s="121"/>
      <c r="ED77" s="121"/>
      <c r="EE77" s="121"/>
      <c r="EF77" s="121"/>
      <c r="EG77" s="121"/>
      <c r="EH77" s="121"/>
      <c r="EI77" s="121"/>
      <c r="EJ77" s="121"/>
    </row>
    <row r="78" spans="26:140" s="118" customFormat="1"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1"/>
      <c r="DU78" s="121"/>
      <c r="DV78" s="121"/>
      <c r="DW78" s="121"/>
      <c r="DX78" s="121"/>
      <c r="DY78" s="121"/>
      <c r="DZ78" s="121"/>
      <c r="EA78" s="121"/>
      <c r="EB78" s="121"/>
      <c r="EC78" s="121"/>
      <c r="ED78" s="121"/>
      <c r="EE78" s="121"/>
      <c r="EF78" s="121"/>
      <c r="EG78" s="121"/>
      <c r="EH78" s="121"/>
      <c r="EI78" s="121"/>
      <c r="EJ78" s="121"/>
    </row>
    <row r="79" spans="26:140" s="118" customFormat="1"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  <c r="DK79" s="121"/>
      <c r="DL79" s="121"/>
      <c r="DM79" s="121"/>
      <c r="DN79" s="121"/>
      <c r="DO79" s="121"/>
      <c r="DP79" s="121"/>
      <c r="DQ79" s="121"/>
      <c r="DR79" s="121"/>
      <c r="DS79" s="121"/>
      <c r="DT79" s="121"/>
      <c r="DU79" s="121"/>
      <c r="DV79" s="121"/>
      <c r="DW79" s="121"/>
      <c r="DX79" s="121"/>
      <c r="DY79" s="121"/>
      <c r="DZ79" s="121"/>
      <c r="EA79" s="121"/>
      <c r="EB79" s="121"/>
      <c r="EC79" s="121"/>
      <c r="ED79" s="121"/>
      <c r="EE79" s="121"/>
      <c r="EF79" s="121"/>
      <c r="EG79" s="121"/>
      <c r="EH79" s="121"/>
      <c r="EI79" s="121"/>
      <c r="EJ79" s="121"/>
    </row>
    <row r="80" spans="26:140" s="118" customFormat="1"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  <c r="DK80" s="121"/>
      <c r="DL80" s="121"/>
      <c r="DM80" s="121"/>
      <c r="DN80" s="121"/>
      <c r="DO80" s="121"/>
      <c r="DP80" s="121"/>
      <c r="DQ80" s="121"/>
      <c r="DR80" s="121"/>
      <c r="DS80" s="121"/>
      <c r="DT80" s="121"/>
      <c r="DU80" s="121"/>
      <c r="DV80" s="121"/>
      <c r="DW80" s="121"/>
      <c r="DX80" s="121"/>
      <c r="DY80" s="121"/>
      <c r="DZ80" s="121"/>
      <c r="EA80" s="121"/>
      <c r="EB80" s="121"/>
      <c r="EC80" s="121"/>
      <c r="ED80" s="121"/>
      <c r="EE80" s="121"/>
      <c r="EF80" s="121"/>
      <c r="EG80" s="121"/>
      <c r="EH80" s="121"/>
      <c r="EI80" s="121"/>
      <c r="EJ80" s="121"/>
    </row>
    <row r="81" spans="26:140" s="118" customFormat="1"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1"/>
      <c r="DU81" s="121"/>
      <c r="DV81" s="121"/>
      <c r="DW81" s="121"/>
      <c r="DX81" s="121"/>
      <c r="DY81" s="121"/>
      <c r="DZ81" s="121"/>
      <c r="EA81" s="121"/>
      <c r="EB81" s="121"/>
      <c r="EC81" s="121"/>
      <c r="ED81" s="121"/>
      <c r="EE81" s="121"/>
      <c r="EF81" s="121"/>
      <c r="EG81" s="121"/>
      <c r="EH81" s="121"/>
      <c r="EI81" s="121"/>
      <c r="EJ81" s="121"/>
    </row>
    <row r="82" spans="26:140" s="118" customFormat="1"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1"/>
      <c r="DU82" s="121"/>
      <c r="DV82" s="121"/>
      <c r="DW82" s="121"/>
      <c r="DX82" s="121"/>
      <c r="DY82" s="121"/>
      <c r="DZ82" s="121"/>
      <c r="EA82" s="121"/>
      <c r="EB82" s="121"/>
      <c r="EC82" s="121"/>
      <c r="ED82" s="121"/>
      <c r="EE82" s="121"/>
      <c r="EF82" s="121"/>
      <c r="EG82" s="121"/>
      <c r="EH82" s="121"/>
      <c r="EI82" s="121"/>
      <c r="EJ82" s="121"/>
    </row>
    <row r="83" spans="26:140" s="118" customFormat="1"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1"/>
      <c r="DU83" s="121"/>
      <c r="DV83" s="121"/>
      <c r="DW83" s="121"/>
      <c r="DX83" s="121"/>
      <c r="DY83" s="121"/>
      <c r="DZ83" s="121"/>
      <c r="EA83" s="121"/>
      <c r="EB83" s="121"/>
      <c r="EC83" s="121"/>
      <c r="ED83" s="121"/>
      <c r="EE83" s="121"/>
      <c r="EF83" s="121"/>
      <c r="EG83" s="121"/>
      <c r="EH83" s="121"/>
      <c r="EI83" s="121"/>
      <c r="EJ83" s="121"/>
    </row>
    <row r="84" spans="26:140" s="118" customFormat="1"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1"/>
      <c r="DU84" s="121"/>
      <c r="DV84" s="121"/>
      <c r="DW84" s="121"/>
      <c r="DX84" s="121"/>
      <c r="DY84" s="121"/>
      <c r="DZ84" s="121"/>
      <c r="EA84" s="121"/>
      <c r="EB84" s="121"/>
      <c r="EC84" s="121"/>
      <c r="ED84" s="121"/>
      <c r="EE84" s="121"/>
      <c r="EF84" s="121"/>
      <c r="EG84" s="121"/>
      <c r="EH84" s="121"/>
      <c r="EI84" s="121"/>
      <c r="EJ84" s="121"/>
    </row>
    <row r="85" spans="26:140" s="118" customFormat="1"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1"/>
      <c r="DU85" s="121"/>
      <c r="DV85" s="121"/>
      <c r="DW85" s="121"/>
      <c r="DX85" s="121"/>
      <c r="DY85" s="121"/>
      <c r="DZ85" s="121"/>
      <c r="EA85" s="121"/>
      <c r="EB85" s="121"/>
      <c r="EC85" s="121"/>
      <c r="ED85" s="121"/>
      <c r="EE85" s="121"/>
      <c r="EF85" s="121"/>
      <c r="EG85" s="121"/>
      <c r="EH85" s="121"/>
      <c r="EI85" s="121"/>
      <c r="EJ85" s="121"/>
    </row>
    <row r="86" spans="26:140" s="118" customFormat="1"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1"/>
      <c r="DU86" s="121"/>
      <c r="DV86" s="121"/>
      <c r="DW86" s="121"/>
      <c r="DX86" s="121"/>
      <c r="DY86" s="121"/>
      <c r="DZ86" s="121"/>
      <c r="EA86" s="121"/>
      <c r="EB86" s="121"/>
      <c r="EC86" s="121"/>
      <c r="ED86" s="121"/>
      <c r="EE86" s="121"/>
      <c r="EF86" s="121"/>
      <c r="EG86" s="121"/>
      <c r="EH86" s="121"/>
      <c r="EI86" s="121"/>
      <c r="EJ86" s="121"/>
    </row>
    <row r="87" spans="26:140" s="118" customFormat="1"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1"/>
      <c r="DU87" s="121"/>
      <c r="DV87" s="121"/>
      <c r="DW87" s="121"/>
      <c r="DX87" s="121"/>
      <c r="DY87" s="121"/>
      <c r="DZ87" s="121"/>
      <c r="EA87" s="121"/>
      <c r="EB87" s="121"/>
      <c r="EC87" s="121"/>
      <c r="ED87" s="121"/>
      <c r="EE87" s="121"/>
      <c r="EF87" s="121"/>
      <c r="EG87" s="121"/>
      <c r="EH87" s="121"/>
      <c r="EI87" s="121"/>
      <c r="EJ87" s="121"/>
    </row>
    <row r="88" spans="26:140" s="118" customFormat="1"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  <c r="DK88" s="121"/>
      <c r="DL88" s="121"/>
      <c r="DM88" s="121"/>
      <c r="DN88" s="121"/>
      <c r="DO88" s="121"/>
      <c r="DP88" s="121"/>
      <c r="DQ88" s="121"/>
      <c r="DR88" s="121"/>
      <c r="DS88" s="121"/>
      <c r="DT88" s="121"/>
      <c r="DU88" s="121"/>
      <c r="DV88" s="121"/>
      <c r="DW88" s="121"/>
      <c r="DX88" s="121"/>
      <c r="DY88" s="121"/>
      <c r="DZ88" s="121"/>
      <c r="EA88" s="121"/>
      <c r="EB88" s="121"/>
      <c r="EC88" s="121"/>
      <c r="ED88" s="121"/>
      <c r="EE88" s="121"/>
      <c r="EF88" s="121"/>
      <c r="EG88" s="121"/>
      <c r="EH88" s="121"/>
      <c r="EI88" s="121"/>
      <c r="EJ88" s="121"/>
    </row>
    <row r="89" spans="26:140" s="118" customFormat="1"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1"/>
      <c r="DU89" s="121"/>
      <c r="DV89" s="121"/>
      <c r="DW89" s="121"/>
      <c r="DX89" s="121"/>
      <c r="DY89" s="121"/>
      <c r="DZ89" s="121"/>
      <c r="EA89" s="121"/>
      <c r="EB89" s="121"/>
      <c r="EC89" s="121"/>
      <c r="ED89" s="121"/>
      <c r="EE89" s="121"/>
      <c r="EF89" s="121"/>
      <c r="EG89" s="121"/>
      <c r="EH89" s="121"/>
      <c r="EI89" s="121"/>
      <c r="EJ89" s="121"/>
    </row>
    <row r="90" spans="26:140" s="118" customFormat="1"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1"/>
      <c r="DU90" s="121"/>
      <c r="DV90" s="121"/>
      <c r="DW90" s="121"/>
      <c r="DX90" s="121"/>
      <c r="DY90" s="121"/>
      <c r="DZ90" s="121"/>
      <c r="EA90" s="121"/>
      <c r="EB90" s="121"/>
      <c r="EC90" s="121"/>
      <c r="ED90" s="121"/>
      <c r="EE90" s="121"/>
      <c r="EF90" s="121"/>
      <c r="EG90" s="121"/>
      <c r="EH90" s="121"/>
      <c r="EI90" s="121"/>
      <c r="EJ90" s="121"/>
    </row>
    <row r="91" spans="26:140" s="118" customFormat="1"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  <c r="DK91" s="121"/>
      <c r="DL91" s="121"/>
      <c r="DM91" s="121"/>
      <c r="DN91" s="121"/>
      <c r="DO91" s="121"/>
      <c r="DP91" s="121"/>
      <c r="DQ91" s="121"/>
      <c r="DR91" s="121"/>
      <c r="DS91" s="121"/>
      <c r="DT91" s="121"/>
      <c r="DU91" s="121"/>
      <c r="DV91" s="121"/>
      <c r="DW91" s="121"/>
      <c r="DX91" s="121"/>
      <c r="DY91" s="121"/>
      <c r="DZ91" s="121"/>
      <c r="EA91" s="121"/>
      <c r="EB91" s="121"/>
      <c r="EC91" s="121"/>
      <c r="ED91" s="121"/>
      <c r="EE91" s="121"/>
      <c r="EF91" s="121"/>
      <c r="EG91" s="121"/>
      <c r="EH91" s="121"/>
      <c r="EI91" s="121"/>
      <c r="EJ91" s="121"/>
    </row>
    <row r="92" spans="26:140" s="118" customFormat="1"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  <c r="DK92" s="121"/>
      <c r="DL92" s="121"/>
      <c r="DM92" s="121"/>
      <c r="DN92" s="121"/>
      <c r="DO92" s="121"/>
      <c r="DP92" s="121"/>
      <c r="DQ92" s="121"/>
      <c r="DR92" s="121"/>
      <c r="DS92" s="121"/>
      <c r="DT92" s="121"/>
      <c r="DU92" s="121"/>
      <c r="DV92" s="121"/>
      <c r="DW92" s="121"/>
      <c r="DX92" s="121"/>
      <c r="DY92" s="121"/>
      <c r="DZ92" s="121"/>
      <c r="EA92" s="121"/>
      <c r="EB92" s="121"/>
      <c r="EC92" s="121"/>
      <c r="ED92" s="121"/>
      <c r="EE92" s="121"/>
      <c r="EF92" s="121"/>
      <c r="EG92" s="121"/>
      <c r="EH92" s="121"/>
      <c r="EI92" s="121"/>
      <c r="EJ92" s="121"/>
    </row>
    <row r="93" spans="26:140" s="118" customFormat="1"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  <c r="DK93" s="121"/>
      <c r="DL93" s="121"/>
      <c r="DM93" s="121"/>
      <c r="DN93" s="121"/>
      <c r="DO93" s="121"/>
      <c r="DP93" s="121"/>
      <c r="DQ93" s="121"/>
      <c r="DR93" s="121"/>
      <c r="DS93" s="121"/>
      <c r="DT93" s="121"/>
      <c r="DU93" s="121"/>
      <c r="DV93" s="121"/>
      <c r="DW93" s="121"/>
      <c r="DX93" s="121"/>
      <c r="DY93" s="121"/>
      <c r="DZ93" s="121"/>
      <c r="EA93" s="121"/>
      <c r="EB93" s="121"/>
      <c r="EC93" s="121"/>
      <c r="ED93" s="121"/>
      <c r="EE93" s="121"/>
      <c r="EF93" s="121"/>
      <c r="EG93" s="121"/>
      <c r="EH93" s="121"/>
      <c r="EI93" s="121"/>
      <c r="EJ93" s="121"/>
    </row>
    <row r="94" spans="26:140" s="118" customFormat="1"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  <c r="DK94" s="121"/>
      <c r="DL94" s="121"/>
      <c r="DM94" s="121"/>
      <c r="DN94" s="121"/>
      <c r="DO94" s="121"/>
      <c r="DP94" s="121"/>
      <c r="DQ94" s="121"/>
      <c r="DR94" s="121"/>
      <c r="DS94" s="121"/>
      <c r="DT94" s="121"/>
      <c r="DU94" s="121"/>
      <c r="DV94" s="121"/>
      <c r="DW94" s="121"/>
      <c r="DX94" s="121"/>
      <c r="DY94" s="121"/>
      <c r="DZ94" s="121"/>
      <c r="EA94" s="121"/>
      <c r="EB94" s="121"/>
      <c r="EC94" s="121"/>
      <c r="ED94" s="121"/>
      <c r="EE94" s="121"/>
      <c r="EF94" s="121"/>
      <c r="EG94" s="121"/>
      <c r="EH94" s="121"/>
      <c r="EI94" s="121"/>
      <c r="EJ94" s="121"/>
    </row>
    <row r="95" spans="26:140" s="118" customFormat="1"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  <c r="DK95" s="121"/>
      <c r="DL95" s="121"/>
      <c r="DM95" s="121"/>
      <c r="DN95" s="121"/>
      <c r="DO95" s="121"/>
      <c r="DP95" s="121"/>
      <c r="DQ95" s="121"/>
      <c r="DR95" s="121"/>
      <c r="DS95" s="121"/>
      <c r="DT95" s="121"/>
      <c r="DU95" s="121"/>
      <c r="DV95" s="121"/>
      <c r="DW95" s="121"/>
      <c r="DX95" s="121"/>
      <c r="DY95" s="121"/>
      <c r="DZ95" s="121"/>
      <c r="EA95" s="121"/>
      <c r="EB95" s="121"/>
      <c r="EC95" s="121"/>
      <c r="ED95" s="121"/>
      <c r="EE95" s="121"/>
      <c r="EF95" s="121"/>
      <c r="EG95" s="121"/>
      <c r="EH95" s="121"/>
      <c r="EI95" s="121"/>
      <c r="EJ95" s="121"/>
    </row>
    <row r="96" spans="26:140" s="118" customFormat="1"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  <c r="DK96" s="121"/>
      <c r="DL96" s="121"/>
      <c r="DM96" s="121"/>
      <c r="DN96" s="121"/>
      <c r="DO96" s="121"/>
      <c r="DP96" s="121"/>
      <c r="DQ96" s="121"/>
      <c r="DR96" s="121"/>
      <c r="DS96" s="121"/>
      <c r="DT96" s="121"/>
      <c r="DU96" s="121"/>
      <c r="DV96" s="121"/>
      <c r="DW96" s="121"/>
      <c r="DX96" s="121"/>
      <c r="DY96" s="121"/>
      <c r="DZ96" s="121"/>
      <c r="EA96" s="121"/>
      <c r="EB96" s="121"/>
      <c r="EC96" s="121"/>
      <c r="ED96" s="121"/>
      <c r="EE96" s="121"/>
      <c r="EF96" s="121"/>
      <c r="EG96" s="121"/>
      <c r="EH96" s="121"/>
      <c r="EI96" s="121"/>
      <c r="EJ96" s="121"/>
    </row>
    <row r="97" spans="26:140" s="118" customFormat="1"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  <c r="DK97" s="121"/>
      <c r="DL97" s="121"/>
      <c r="DM97" s="121"/>
      <c r="DN97" s="121"/>
      <c r="DO97" s="121"/>
      <c r="DP97" s="121"/>
      <c r="DQ97" s="121"/>
      <c r="DR97" s="121"/>
      <c r="DS97" s="121"/>
      <c r="DT97" s="121"/>
      <c r="DU97" s="121"/>
      <c r="DV97" s="121"/>
      <c r="DW97" s="121"/>
      <c r="DX97" s="121"/>
      <c r="DY97" s="121"/>
      <c r="DZ97" s="121"/>
      <c r="EA97" s="121"/>
      <c r="EB97" s="121"/>
      <c r="EC97" s="121"/>
      <c r="ED97" s="121"/>
      <c r="EE97" s="121"/>
      <c r="EF97" s="121"/>
      <c r="EG97" s="121"/>
      <c r="EH97" s="121"/>
      <c r="EI97" s="121"/>
      <c r="EJ97" s="121"/>
    </row>
    <row r="98" spans="26:140" s="118" customFormat="1"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  <c r="DK98" s="121"/>
      <c r="DL98" s="121"/>
      <c r="DM98" s="121"/>
      <c r="DN98" s="121"/>
      <c r="DO98" s="121"/>
      <c r="DP98" s="121"/>
      <c r="DQ98" s="121"/>
      <c r="DR98" s="121"/>
      <c r="DS98" s="121"/>
      <c r="DT98" s="121"/>
      <c r="DU98" s="121"/>
      <c r="DV98" s="121"/>
      <c r="DW98" s="121"/>
      <c r="DX98" s="121"/>
      <c r="DY98" s="121"/>
      <c r="DZ98" s="121"/>
      <c r="EA98" s="121"/>
      <c r="EB98" s="121"/>
      <c r="EC98" s="121"/>
      <c r="ED98" s="121"/>
      <c r="EE98" s="121"/>
      <c r="EF98" s="121"/>
      <c r="EG98" s="121"/>
      <c r="EH98" s="121"/>
      <c r="EI98" s="121"/>
      <c r="EJ98" s="121"/>
    </row>
    <row r="99" spans="26:140" s="118" customFormat="1"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  <c r="DK99" s="121"/>
      <c r="DL99" s="121"/>
      <c r="DM99" s="121"/>
      <c r="DN99" s="121"/>
      <c r="DO99" s="121"/>
      <c r="DP99" s="121"/>
      <c r="DQ99" s="121"/>
      <c r="DR99" s="121"/>
      <c r="DS99" s="121"/>
      <c r="DT99" s="121"/>
      <c r="DU99" s="121"/>
      <c r="DV99" s="121"/>
      <c r="DW99" s="121"/>
      <c r="DX99" s="121"/>
      <c r="DY99" s="121"/>
      <c r="DZ99" s="121"/>
      <c r="EA99" s="121"/>
      <c r="EB99" s="121"/>
      <c r="EC99" s="121"/>
      <c r="ED99" s="121"/>
      <c r="EE99" s="121"/>
      <c r="EF99" s="121"/>
      <c r="EG99" s="121"/>
      <c r="EH99" s="121"/>
      <c r="EI99" s="121"/>
      <c r="EJ99" s="121"/>
    </row>
    <row r="100" spans="26:140" s="118" customFormat="1"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  <c r="DK100" s="121"/>
      <c r="DL100" s="121"/>
      <c r="DM100" s="121"/>
      <c r="DN100" s="121"/>
      <c r="DO100" s="121"/>
      <c r="DP100" s="121"/>
      <c r="DQ100" s="121"/>
      <c r="DR100" s="121"/>
      <c r="DS100" s="121"/>
      <c r="DT100" s="121"/>
      <c r="DU100" s="121"/>
      <c r="DV100" s="121"/>
      <c r="DW100" s="121"/>
      <c r="DX100" s="121"/>
      <c r="DY100" s="121"/>
      <c r="DZ100" s="121"/>
      <c r="EA100" s="121"/>
      <c r="EB100" s="121"/>
      <c r="EC100" s="121"/>
      <c r="ED100" s="121"/>
      <c r="EE100" s="121"/>
      <c r="EF100" s="121"/>
      <c r="EG100" s="121"/>
      <c r="EH100" s="121"/>
      <c r="EI100" s="121"/>
      <c r="EJ100" s="121"/>
    </row>
    <row r="101" spans="26:140" s="118" customFormat="1"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  <c r="DK101" s="121"/>
      <c r="DL101" s="121"/>
      <c r="DM101" s="121"/>
      <c r="DN101" s="121"/>
      <c r="DO101" s="121"/>
      <c r="DP101" s="121"/>
      <c r="DQ101" s="121"/>
      <c r="DR101" s="121"/>
      <c r="DS101" s="121"/>
      <c r="DT101" s="121"/>
      <c r="DU101" s="121"/>
      <c r="DV101" s="121"/>
      <c r="DW101" s="121"/>
      <c r="DX101" s="121"/>
      <c r="DY101" s="121"/>
      <c r="DZ101" s="121"/>
      <c r="EA101" s="121"/>
      <c r="EB101" s="121"/>
      <c r="EC101" s="121"/>
      <c r="ED101" s="121"/>
      <c r="EE101" s="121"/>
      <c r="EF101" s="121"/>
      <c r="EG101" s="121"/>
      <c r="EH101" s="121"/>
      <c r="EI101" s="121"/>
      <c r="EJ101" s="121"/>
    </row>
    <row r="102" spans="26:140" s="118" customFormat="1"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  <c r="DK102" s="121"/>
      <c r="DL102" s="121"/>
      <c r="DM102" s="121"/>
      <c r="DN102" s="121"/>
      <c r="DO102" s="121"/>
      <c r="DP102" s="121"/>
      <c r="DQ102" s="121"/>
      <c r="DR102" s="121"/>
      <c r="DS102" s="121"/>
      <c r="DT102" s="121"/>
      <c r="DU102" s="121"/>
      <c r="DV102" s="121"/>
      <c r="DW102" s="121"/>
      <c r="DX102" s="121"/>
      <c r="DY102" s="121"/>
      <c r="DZ102" s="121"/>
      <c r="EA102" s="121"/>
      <c r="EB102" s="121"/>
      <c r="EC102" s="121"/>
      <c r="ED102" s="121"/>
      <c r="EE102" s="121"/>
      <c r="EF102" s="121"/>
      <c r="EG102" s="121"/>
      <c r="EH102" s="121"/>
      <c r="EI102" s="121"/>
      <c r="EJ102" s="121"/>
    </row>
    <row r="103" spans="26:140" s="118" customFormat="1"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  <c r="DK103" s="121"/>
      <c r="DL103" s="121"/>
      <c r="DM103" s="121"/>
      <c r="DN103" s="121"/>
      <c r="DO103" s="121"/>
      <c r="DP103" s="121"/>
      <c r="DQ103" s="121"/>
      <c r="DR103" s="121"/>
      <c r="DS103" s="121"/>
      <c r="DT103" s="121"/>
      <c r="DU103" s="121"/>
      <c r="DV103" s="121"/>
      <c r="DW103" s="121"/>
      <c r="DX103" s="121"/>
      <c r="DY103" s="121"/>
      <c r="DZ103" s="121"/>
      <c r="EA103" s="121"/>
      <c r="EB103" s="121"/>
      <c r="EC103" s="121"/>
      <c r="ED103" s="121"/>
      <c r="EE103" s="121"/>
      <c r="EF103" s="121"/>
      <c r="EG103" s="121"/>
      <c r="EH103" s="121"/>
      <c r="EI103" s="121"/>
      <c r="EJ103" s="121"/>
    </row>
    <row r="104" spans="26:140" s="118" customFormat="1"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  <c r="DK104" s="121"/>
      <c r="DL104" s="121"/>
      <c r="DM104" s="121"/>
      <c r="DN104" s="121"/>
      <c r="DO104" s="121"/>
      <c r="DP104" s="121"/>
      <c r="DQ104" s="121"/>
      <c r="DR104" s="121"/>
      <c r="DS104" s="121"/>
      <c r="DT104" s="121"/>
      <c r="DU104" s="121"/>
      <c r="DV104" s="121"/>
      <c r="DW104" s="121"/>
      <c r="DX104" s="121"/>
      <c r="DY104" s="121"/>
      <c r="DZ104" s="121"/>
      <c r="EA104" s="121"/>
      <c r="EB104" s="121"/>
      <c r="EC104" s="121"/>
      <c r="ED104" s="121"/>
      <c r="EE104" s="121"/>
      <c r="EF104" s="121"/>
      <c r="EG104" s="121"/>
      <c r="EH104" s="121"/>
      <c r="EI104" s="121"/>
      <c r="EJ104" s="121"/>
    </row>
    <row r="105" spans="26:140" s="118" customFormat="1"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  <c r="DK105" s="121"/>
      <c r="DL105" s="121"/>
      <c r="DM105" s="121"/>
      <c r="DN105" s="121"/>
      <c r="DO105" s="121"/>
      <c r="DP105" s="121"/>
      <c r="DQ105" s="121"/>
      <c r="DR105" s="121"/>
      <c r="DS105" s="121"/>
      <c r="DT105" s="121"/>
      <c r="DU105" s="121"/>
      <c r="DV105" s="121"/>
      <c r="DW105" s="121"/>
      <c r="DX105" s="121"/>
      <c r="DY105" s="121"/>
      <c r="DZ105" s="121"/>
      <c r="EA105" s="121"/>
      <c r="EB105" s="121"/>
      <c r="EC105" s="121"/>
      <c r="ED105" s="121"/>
      <c r="EE105" s="121"/>
      <c r="EF105" s="121"/>
      <c r="EG105" s="121"/>
      <c r="EH105" s="121"/>
      <c r="EI105" s="121"/>
      <c r="EJ105" s="121"/>
    </row>
    <row r="106" spans="26:140" s="118" customFormat="1"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  <c r="DK106" s="121"/>
      <c r="DL106" s="121"/>
      <c r="DM106" s="121"/>
      <c r="DN106" s="121"/>
      <c r="DO106" s="121"/>
      <c r="DP106" s="121"/>
      <c r="DQ106" s="121"/>
      <c r="DR106" s="121"/>
      <c r="DS106" s="121"/>
      <c r="DT106" s="121"/>
      <c r="DU106" s="121"/>
      <c r="DV106" s="121"/>
      <c r="DW106" s="121"/>
      <c r="DX106" s="121"/>
      <c r="DY106" s="121"/>
      <c r="DZ106" s="121"/>
      <c r="EA106" s="121"/>
      <c r="EB106" s="121"/>
      <c r="EC106" s="121"/>
      <c r="ED106" s="121"/>
      <c r="EE106" s="121"/>
      <c r="EF106" s="121"/>
      <c r="EG106" s="121"/>
      <c r="EH106" s="121"/>
      <c r="EI106" s="121"/>
      <c r="EJ106" s="121"/>
    </row>
    <row r="107" spans="26:140" s="118" customFormat="1"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  <c r="DK107" s="121"/>
      <c r="DL107" s="121"/>
      <c r="DM107" s="121"/>
      <c r="DN107" s="121"/>
      <c r="DO107" s="121"/>
      <c r="DP107" s="121"/>
      <c r="DQ107" s="121"/>
      <c r="DR107" s="121"/>
      <c r="DS107" s="121"/>
      <c r="DT107" s="121"/>
      <c r="DU107" s="121"/>
      <c r="DV107" s="121"/>
      <c r="DW107" s="121"/>
      <c r="DX107" s="121"/>
      <c r="DY107" s="121"/>
      <c r="DZ107" s="121"/>
      <c r="EA107" s="121"/>
      <c r="EB107" s="121"/>
      <c r="EC107" s="121"/>
      <c r="ED107" s="121"/>
      <c r="EE107" s="121"/>
      <c r="EF107" s="121"/>
      <c r="EG107" s="121"/>
      <c r="EH107" s="121"/>
      <c r="EI107" s="121"/>
      <c r="EJ107" s="121"/>
    </row>
    <row r="108" spans="26:140" s="118" customFormat="1"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  <c r="DK108" s="121"/>
      <c r="DL108" s="121"/>
      <c r="DM108" s="121"/>
      <c r="DN108" s="121"/>
      <c r="DO108" s="121"/>
      <c r="DP108" s="121"/>
      <c r="DQ108" s="121"/>
      <c r="DR108" s="121"/>
      <c r="DS108" s="121"/>
      <c r="DT108" s="121"/>
      <c r="DU108" s="121"/>
      <c r="DV108" s="121"/>
      <c r="DW108" s="121"/>
      <c r="DX108" s="121"/>
      <c r="DY108" s="121"/>
      <c r="DZ108" s="121"/>
      <c r="EA108" s="121"/>
      <c r="EB108" s="121"/>
      <c r="EC108" s="121"/>
      <c r="ED108" s="121"/>
      <c r="EE108" s="121"/>
      <c r="EF108" s="121"/>
      <c r="EG108" s="121"/>
      <c r="EH108" s="121"/>
      <c r="EI108" s="121"/>
      <c r="EJ108" s="121"/>
    </row>
    <row r="109" spans="26:140" s="118" customFormat="1"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  <c r="DK109" s="121"/>
      <c r="DL109" s="121"/>
      <c r="DM109" s="121"/>
      <c r="DN109" s="121"/>
      <c r="DO109" s="121"/>
      <c r="DP109" s="121"/>
      <c r="DQ109" s="121"/>
      <c r="DR109" s="121"/>
      <c r="DS109" s="121"/>
      <c r="DT109" s="121"/>
      <c r="DU109" s="121"/>
      <c r="DV109" s="121"/>
      <c r="DW109" s="121"/>
      <c r="DX109" s="121"/>
      <c r="DY109" s="121"/>
      <c r="DZ109" s="121"/>
      <c r="EA109" s="121"/>
      <c r="EB109" s="121"/>
      <c r="EC109" s="121"/>
      <c r="ED109" s="121"/>
      <c r="EE109" s="121"/>
      <c r="EF109" s="121"/>
      <c r="EG109" s="121"/>
      <c r="EH109" s="121"/>
      <c r="EI109" s="121"/>
      <c r="EJ109" s="121"/>
    </row>
    <row r="110" spans="26:140" s="118" customFormat="1"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  <c r="DK110" s="121"/>
      <c r="DL110" s="121"/>
      <c r="DM110" s="121"/>
      <c r="DN110" s="121"/>
      <c r="DO110" s="121"/>
      <c r="DP110" s="121"/>
      <c r="DQ110" s="121"/>
      <c r="DR110" s="121"/>
      <c r="DS110" s="121"/>
      <c r="DT110" s="121"/>
      <c r="DU110" s="121"/>
      <c r="DV110" s="121"/>
      <c r="DW110" s="121"/>
      <c r="DX110" s="121"/>
      <c r="DY110" s="121"/>
      <c r="DZ110" s="121"/>
      <c r="EA110" s="121"/>
      <c r="EB110" s="121"/>
      <c r="EC110" s="121"/>
      <c r="ED110" s="121"/>
      <c r="EE110" s="121"/>
      <c r="EF110" s="121"/>
      <c r="EG110" s="121"/>
      <c r="EH110" s="121"/>
      <c r="EI110" s="121"/>
      <c r="EJ110" s="121"/>
    </row>
    <row r="111" spans="26:140" s="118" customFormat="1"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  <c r="DK111" s="121"/>
      <c r="DL111" s="121"/>
      <c r="DM111" s="121"/>
      <c r="DN111" s="121"/>
      <c r="DO111" s="121"/>
      <c r="DP111" s="121"/>
      <c r="DQ111" s="121"/>
      <c r="DR111" s="121"/>
      <c r="DS111" s="121"/>
      <c r="DT111" s="121"/>
      <c r="DU111" s="121"/>
      <c r="DV111" s="121"/>
      <c r="DW111" s="121"/>
      <c r="DX111" s="121"/>
      <c r="DY111" s="121"/>
      <c r="DZ111" s="121"/>
      <c r="EA111" s="121"/>
      <c r="EB111" s="121"/>
      <c r="EC111" s="121"/>
      <c r="ED111" s="121"/>
      <c r="EE111" s="121"/>
      <c r="EF111" s="121"/>
      <c r="EG111" s="121"/>
      <c r="EH111" s="121"/>
      <c r="EI111" s="121"/>
      <c r="EJ111" s="121"/>
    </row>
    <row r="112" spans="26:140" s="118" customFormat="1"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  <c r="DK112" s="121"/>
      <c r="DL112" s="121"/>
      <c r="DM112" s="121"/>
      <c r="DN112" s="121"/>
      <c r="DO112" s="121"/>
      <c r="DP112" s="121"/>
      <c r="DQ112" s="121"/>
      <c r="DR112" s="121"/>
      <c r="DS112" s="121"/>
      <c r="DT112" s="121"/>
      <c r="DU112" s="121"/>
      <c r="DV112" s="121"/>
      <c r="DW112" s="121"/>
      <c r="DX112" s="121"/>
      <c r="DY112" s="121"/>
      <c r="DZ112" s="121"/>
      <c r="EA112" s="121"/>
      <c r="EB112" s="121"/>
      <c r="EC112" s="121"/>
      <c r="ED112" s="121"/>
      <c r="EE112" s="121"/>
      <c r="EF112" s="121"/>
      <c r="EG112" s="121"/>
      <c r="EH112" s="121"/>
      <c r="EI112" s="121"/>
      <c r="EJ112" s="121"/>
    </row>
    <row r="113" spans="26:140" s="118" customFormat="1"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1"/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1"/>
      <c r="ED113" s="121"/>
      <c r="EE113" s="121"/>
      <c r="EF113" s="121"/>
      <c r="EG113" s="121"/>
      <c r="EH113" s="121"/>
      <c r="EI113" s="121"/>
      <c r="EJ113" s="121"/>
    </row>
    <row r="114" spans="26:140" s="118" customFormat="1"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1"/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1"/>
      <c r="ED114" s="121"/>
      <c r="EE114" s="121"/>
      <c r="EF114" s="121"/>
      <c r="EG114" s="121"/>
      <c r="EH114" s="121"/>
      <c r="EI114" s="121"/>
      <c r="EJ114" s="121"/>
    </row>
    <row r="115" spans="26:140" s="118" customFormat="1"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  <c r="DK115" s="121"/>
      <c r="DL115" s="121"/>
      <c r="DM115" s="121"/>
      <c r="DN115" s="121"/>
      <c r="DO115" s="121"/>
      <c r="DP115" s="121"/>
      <c r="DQ115" s="121"/>
      <c r="DR115" s="121"/>
      <c r="DS115" s="121"/>
      <c r="DT115" s="121"/>
      <c r="DU115" s="121"/>
      <c r="DV115" s="121"/>
      <c r="DW115" s="121"/>
      <c r="DX115" s="121"/>
      <c r="DY115" s="121"/>
      <c r="DZ115" s="121"/>
      <c r="EA115" s="121"/>
      <c r="EB115" s="121"/>
      <c r="EC115" s="121"/>
      <c r="ED115" s="121"/>
      <c r="EE115" s="121"/>
      <c r="EF115" s="121"/>
      <c r="EG115" s="121"/>
      <c r="EH115" s="121"/>
      <c r="EI115" s="121"/>
      <c r="EJ115" s="121"/>
    </row>
    <row r="116" spans="26:140" s="118" customFormat="1"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</row>
    <row r="117" spans="26:140" s="118" customFormat="1"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  <c r="DK117" s="121"/>
      <c r="DL117" s="121"/>
      <c r="DM117" s="121"/>
      <c r="DN117" s="121"/>
      <c r="DO117" s="121"/>
      <c r="DP117" s="121"/>
      <c r="DQ117" s="121"/>
      <c r="DR117" s="121"/>
      <c r="DS117" s="121"/>
      <c r="DT117" s="121"/>
      <c r="DU117" s="121"/>
      <c r="DV117" s="121"/>
      <c r="DW117" s="121"/>
      <c r="DX117" s="121"/>
      <c r="DY117" s="121"/>
      <c r="DZ117" s="121"/>
      <c r="EA117" s="121"/>
      <c r="EB117" s="121"/>
      <c r="EC117" s="121"/>
      <c r="ED117" s="121"/>
      <c r="EE117" s="121"/>
      <c r="EF117" s="121"/>
      <c r="EG117" s="121"/>
      <c r="EH117" s="121"/>
      <c r="EI117" s="121"/>
      <c r="EJ117" s="121"/>
    </row>
    <row r="118" spans="26:140" s="118" customFormat="1"/>
    <row r="119" spans="26:140" s="118" customFormat="1"/>
    <row r="120" spans="26:140" s="118" customFormat="1"/>
    <row r="121" spans="26:140" s="118" customFormat="1"/>
    <row r="122" spans="26:140" s="118" customFormat="1"/>
    <row r="123" spans="26:140" s="118" customFormat="1"/>
    <row r="124" spans="26:140" s="118" customFormat="1"/>
    <row r="125" spans="26:140" s="118" customFormat="1"/>
    <row r="126" spans="26:140" s="118" customFormat="1"/>
    <row r="127" spans="26:140" s="118" customFormat="1"/>
    <row r="128" spans="26:140" s="118" customFormat="1"/>
    <row r="129" s="118" customFormat="1"/>
    <row r="130" s="118" customFormat="1"/>
    <row r="131" s="118" customFormat="1"/>
    <row r="132" s="118" customFormat="1"/>
    <row r="133" s="118" customFormat="1"/>
    <row r="134" s="118" customFormat="1"/>
    <row r="135" s="118" customFormat="1"/>
    <row r="136" s="118" customFormat="1"/>
    <row r="137" s="118" customFormat="1"/>
    <row r="138" s="118" customFormat="1"/>
    <row r="139" s="118" customFormat="1"/>
    <row r="140" s="118" customFormat="1"/>
    <row r="141" s="118" customFormat="1"/>
    <row r="142" s="118" customFormat="1"/>
    <row r="143" s="118" customFormat="1"/>
    <row r="144" s="118" customFormat="1"/>
    <row r="145" s="118" customFormat="1"/>
    <row r="146" s="118" customFormat="1"/>
    <row r="147" s="118" customFormat="1"/>
    <row r="148" s="118" customFormat="1"/>
    <row r="149" s="118" customFormat="1"/>
    <row r="150" s="118" customFormat="1"/>
    <row r="151" s="118" customFormat="1"/>
    <row r="152" s="118" customFormat="1"/>
    <row r="153" s="118" customFormat="1"/>
    <row r="154" s="118" customFormat="1"/>
    <row r="155" s="118" customFormat="1"/>
    <row r="156" s="118" customFormat="1"/>
    <row r="157" s="118" customFormat="1"/>
    <row r="158" s="118" customFormat="1"/>
    <row r="159" s="118" customFormat="1"/>
    <row r="160" s="118" customFormat="1"/>
    <row r="161" s="118" customFormat="1"/>
    <row r="162" s="118" customFormat="1"/>
    <row r="163" s="118" customFormat="1"/>
    <row r="164" s="118" customFormat="1"/>
    <row r="165" s="118" customFormat="1"/>
    <row r="166" s="118" customFormat="1"/>
    <row r="167" s="118" customFormat="1"/>
    <row r="168" s="118" customFormat="1"/>
    <row r="169" s="118" customFormat="1"/>
    <row r="170" s="118" customFormat="1"/>
    <row r="171" s="118" customFormat="1"/>
    <row r="172" s="118" customFormat="1"/>
    <row r="173" s="118" customFormat="1"/>
    <row r="174" s="118" customFormat="1"/>
    <row r="175" s="118" customFormat="1"/>
    <row r="176" s="118" customFormat="1"/>
    <row r="177" s="118" customFormat="1"/>
    <row r="178" s="118" customFormat="1"/>
    <row r="179" s="118" customFormat="1"/>
    <row r="180" s="118" customFormat="1"/>
    <row r="181" s="118" customFormat="1"/>
    <row r="182" s="118" customFormat="1"/>
    <row r="183" s="118" customFormat="1"/>
    <row r="184" s="118" customFormat="1"/>
    <row r="185" s="118" customFormat="1"/>
    <row r="186" s="118" customFormat="1"/>
    <row r="187" s="118" customFormat="1"/>
    <row r="188" s="118" customFormat="1"/>
    <row r="189" s="118" customFormat="1"/>
    <row r="190" s="118" customFormat="1"/>
    <row r="191" s="118" customFormat="1"/>
    <row r="192" s="118" customFormat="1"/>
    <row r="193" s="118" customFormat="1"/>
    <row r="194" s="118" customFormat="1"/>
    <row r="195" s="118" customFormat="1"/>
    <row r="196" s="118" customFormat="1"/>
    <row r="197" s="118" customFormat="1"/>
    <row r="198" s="118" customFormat="1"/>
    <row r="199" s="118" customFormat="1"/>
    <row r="200" s="118" customFormat="1"/>
    <row r="201" s="118" customFormat="1"/>
    <row r="202" s="118" customFormat="1"/>
    <row r="203" s="118" customFormat="1"/>
    <row r="204" s="118" customFormat="1"/>
    <row r="205" s="118" customFormat="1"/>
    <row r="206" s="118" customFormat="1"/>
    <row r="207" s="118" customFormat="1"/>
    <row r="208" s="118" customFormat="1"/>
    <row r="209" s="118" customFormat="1"/>
    <row r="210" s="118" customFormat="1"/>
    <row r="211" s="118" customFormat="1"/>
    <row r="212" s="118" customFormat="1"/>
    <row r="213" s="118" customFormat="1"/>
    <row r="214" s="118" customFormat="1"/>
    <row r="215" s="118" customFormat="1"/>
    <row r="216" s="118" customFormat="1"/>
    <row r="217" s="118" customFormat="1"/>
    <row r="218" s="118" customFormat="1"/>
    <row r="219" s="118" customFormat="1"/>
    <row r="220" s="118" customFormat="1"/>
    <row r="221" s="118" customFormat="1"/>
    <row r="222" s="118" customFormat="1"/>
    <row r="223" s="118" customFormat="1"/>
    <row r="224" s="118" customFormat="1"/>
    <row r="225" s="118" customFormat="1"/>
    <row r="226" s="118" customFormat="1"/>
    <row r="227" s="118" customFormat="1"/>
    <row r="228" s="118" customFormat="1"/>
    <row r="229" s="118" customFormat="1"/>
    <row r="230" s="118" customFormat="1"/>
    <row r="231" s="118" customFormat="1"/>
    <row r="232" s="118" customFormat="1"/>
    <row r="233" s="118" customFormat="1"/>
    <row r="234" s="118" customFormat="1"/>
    <row r="235" s="118" customFormat="1"/>
    <row r="236" s="118" customFormat="1"/>
    <row r="237" s="118" customFormat="1"/>
    <row r="238" s="118" customFormat="1"/>
    <row r="239" s="118" customFormat="1"/>
    <row r="240" s="118" customFormat="1"/>
    <row r="241" s="118" customFormat="1"/>
    <row r="242" s="118" customFormat="1"/>
    <row r="243" s="118" customFormat="1"/>
    <row r="244" s="118" customFormat="1"/>
    <row r="245" s="118" customFormat="1"/>
    <row r="246" s="118" customFormat="1"/>
    <row r="247" s="118" customFormat="1"/>
    <row r="248" s="118" customFormat="1"/>
    <row r="249" s="118" customFormat="1"/>
    <row r="250" s="118" customFormat="1"/>
    <row r="251" s="118" customFormat="1"/>
    <row r="252" s="118" customFormat="1"/>
    <row r="253" s="118" customFormat="1"/>
    <row r="254" s="118" customFormat="1"/>
    <row r="255" s="118" customFormat="1"/>
    <row r="256" s="118" customFormat="1"/>
    <row r="257" s="118" customFormat="1"/>
    <row r="258" s="118" customFormat="1"/>
    <row r="259" s="118" customFormat="1"/>
    <row r="260" s="118" customFormat="1"/>
    <row r="261" s="118" customFormat="1"/>
    <row r="262" s="118" customFormat="1"/>
    <row r="263" s="118" customFormat="1"/>
    <row r="264" s="118" customFormat="1"/>
    <row r="265" s="118" customFormat="1"/>
    <row r="266" s="118" customFormat="1"/>
    <row r="267" s="118" customFormat="1"/>
    <row r="268" s="118" customFormat="1"/>
    <row r="269" s="118" customFormat="1"/>
    <row r="270" s="118" customFormat="1"/>
    <row r="271" s="118" customFormat="1"/>
    <row r="272" s="118" customFormat="1"/>
    <row r="273" s="118" customFormat="1"/>
    <row r="274" s="118" customFormat="1"/>
    <row r="275" s="118" customFormat="1"/>
    <row r="276" s="118" customFormat="1"/>
    <row r="277" s="118" customFormat="1"/>
    <row r="278" s="118" customFormat="1"/>
    <row r="279" s="118" customFormat="1"/>
    <row r="280" s="118" customFormat="1"/>
    <row r="281" s="118" customFormat="1"/>
    <row r="282" s="118" customFormat="1"/>
    <row r="283" s="118" customFormat="1"/>
    <row r="284" s="118" customFormat="1"/>
    <row r="285" s="118" customFormat="1"/>
    <row r="286" s="118" customFormat="1"/>
    <row r="287" s="118" customFormat="1"/>
    <row r="288" s="118" customFormat="1"/>
    <row r="289" s="118" customFormat="1"/>
    <row r="290" s="118" customFormat="1"/>
    <row r="291" s="118" customFormat="1"/>
    <row r="292" s="118" customFormat="1"/>
    <row r="293" s="118" customFormat="1"/>
    <row r="294" s="118" customFormat="1"/>
    <row r="295" s="118" customFormat="1"/>
    <row r="296" s="118" customFormat="1"/>
    <row r="297" s="118" customFormat="1"/>
    <row r="298" s="118" customFormat="1"/>
    <row r="299" s="118" customFormat="1"/>
    <row r="300" s="118" customFormat="1"/>
    <row r="301" s="118" customFormat="1"/>
    <row r="302" s="118" customFormat="1"/>
    <row r="303" s="118" customFormat="1"/>
    <row r="304" s="118" customFormat="1"/>
    <row r="305" s="118" customFormat="1"/>
    <row r="306" s="118" customFormat="1"/>
    <row r="307" s="118" customFormat="1"/>
    <row r="308" s="118" customFormat="1"/>
    <row r="309" s="118" customFormat="1"/>
    <row r="310" s="118" customFormat="1"/>
    <row r="311" s="118" customFormat="1"/>
    <row r="312" s="118" customFormat="1"/>
    <row r="313" s="118" customFormat="1"/>
    <row r="314" s="118" customFormat="1"/>
    <row r="315" s="118" customFormat="1"/>
    <row r="316" s="118" customFormat="1"/>
    <row r="317" s="118" customFormat="1"/>
    <row r="318" s="118" customFormat="1"/>
    <row r="319" s="118" customFormat="1"/>
    <row r="320" s="118" customFormat="1"/>
    <row r="321" s="118" customFormat="1"/>
    <row r="322" s="118" customFormat="1"/>
    <row r="323" s="118" customFormat="1"/>
    <row r="324" s="118" customFormat="1"/>
    <row r="325" s="118" customFormat="1"/>
    <row r="326" s="118" customFormat="1"/>
    <row r="327" s="118" customFormat="1"/>
    <row r="328" s="118" customFormat="1"/>
    <row r="329" s="118" customFormat="1"/>
    <row r="330" s="118" customFormat="1"/>
    <row r="331" s="118" customFormat="1"/>
    <row r="332" s="118" customFormat="1"/>
    <row r="333" s="118" customFormat="1"/>
    <row r="334" s="118" customFormat="1"/>
    <row r="335" s="118" customFormat="1"/>
    <row r="336" s="118" customFormat="1"/>
    <row r="337" s="118" customFormat="1"/>
    <row r="338" s="118" customFormat="1"/>
    <row r="339" s="118" customFormat="1"/>
    <row r="340" s="118" customFormat="1"/>
    <row r="341" s="118" customFormat="1"/>
    <row r="342" s="118" customFormat="1"/>
    <row r="343" s="118" customFormat="1"/>
    <row r="344" s="118" customFormat="1"/>
    <row r="345" s="118" customFormat="1"/>
    <row r="346" s="118" customFormat="1"/>
    <row r="347" s="118" customFormat="1"/>
    <row r="348" s="118" customFormat="1"/>
    <row r="349" s="118" customFormat="1"/>
    <row r="350" s="118" customFormat="1"/>
    <row r="351" s="118" customFormat="1"/>
    <row r="352" s="118" customFormat="1"/>
    <row r="353" s="118" customFormat="1"/>
    <row r="354" s="118" customFormat="1"/>
    <row r="355" s="118" customFormat="1"/>
    <row r="356" s="118" customFormat="1"/>
    <row r="357" s="118" customFormat="1"/>
    <row r="358" s="118" customFormat="1"/>
    <row r="359" s="118" customFormat="1"/>
    <row r="360" s="118" customFormat="1"/>
    <row r="361" s="118" customFormat="1"/>
    <row r="362" s="118" customFormat="1"/>
    <row r="363" s="118" customFormat="1"/>
    <row r="364" s="118" customFormat="1"/>
    <row r="365" s="118" customFormat="1"/>
    <row r="366" s="118" customFormat="1"/>
    <row r="367" s="118" customFormat="1"/>
    <row r="368" s="118" customFormat="1"/>
    <row r="369" s="118" customFormat="1"/>
    <row r="370" s="118" customFormat="1"/>
    <row r="371" s="118" customFormat="1"/>
    <row r="372" s="118" customFormat="1"/>
    <row r="373" s="118" customFormat="1"/>
    <row r="374" s="118" customFormat="1"/>
    <row r="375" s="118" customFormat="1"/>
    <row r="376" s="118" customFormat="1"/>
    <row r="377" s="118" customFormat="1"/>
    <row r="378" s="118" customFormat="1"/>
    <row r="379" s="118" customFormat="1"/>
    <row r="380" s="118" customFormat="1"/>
    <row r="381" s="118" customFormat="1"/>
    <row r="382" s="118" customFormat="1"/>
    <row r="383" s="118" customFormat="1"/>
    <row r="384" s="118" customFormat="1"/>
    <row r="385" s="118" customFormat="1"/>
    <row r="386" s="118" customFormat="1"/>
    <row r="387" s="118" customFormat="1"/>
    <row r="388" s="118" customFormat="1"/>
    <row r="389" s="118" customFormat="1"/>
    <row r="390" s="118" customFormat="1"/>
    <row r="391" s="118" customFormat="1"/>
    <row r="392" s="118" customFormat="1"/>
    <row r="393" s="118" customFormat="1"/>
    <row r="394" s="118" customFormat="1"/>
    <row r="395" s="118" customFormat="1"/>
    <row r="396" s="118" customFormat="1"/>
    <row r="397" s="118" customFormat="1"/>
    <row r="398" s="118" customFormat="1"/>
    <row r="399" s="118" customFormat="1"/>
    <row r="400" s="118" customFormat="1"/>
    <row r="401" s="118" customFormat="1"/>
    <row r="402" s="118" customFormat="1"/>
    <row r="403" s="118" customFormat="1"/>
    <row r="404" s="118" customFormat="1"/>
    <row r="405" s="118" customFormat="1"/>
    <row r="406" s="118" customFormat="1"/>
    <row r="407" s="118" customFormat="1"/>
    <row r="408" s="118" customFormat="1"/>
    <row r="409" s="118" customFormat="1"/>
    <row r="410" s="118" customFormat="1"/>
    <row r="411" s="118" customFormat="1"/>
    <row r="412" s="118" customFormat="1"/>
    <row r="413" s="118" customFormat="1"/>
    <row r="414" s="118" customFormat="1"/>
    <row r="415" s="118" customFormat="1"/>
    <row r="416" s="118" customFormat="1"/>
    <row r="417" s="118" customFormat="1"/>
    <row r="418" s="118" customFormat="1"/>
    <row r="419" s="118" customFormat="1"/>
    <row r="420" s="118" customFormat="1"/>
    <row r="421" s="118" customFormat="1"/>
    <row r="422" s="118" customFormat="1"/>
    <row r="423" s="118" customFormat="1"/>
    <row r="424" s="118" customFormat="1"/>
    <row r="425" s="118" customFormat="1"/>
    <row r="426" s="118" customFormat="1"/>
    <row r="427" s="118" customFormat="1"/>
    <row r="428" s="118" customFormat="1"/>
    <row r="429" s="118" customFormat="1"/>
    <row r="430" s="118" customFormat="1"/>
    <row r="431" s="118" customFormat="1"/>
    <row r="432" s="118" customFormat="1"/>
    <row r="433" s="118" customFormat="1"/>
    <row r="434" s="118" customFormat="1"/>
    <row r="435" s="118" customFormat="1"/>
    <row r="436" s="118" customFormat="1"/>
    <row r="437" s="118" customFormat="1"/>
    <row r="438" s="118" customFormat="1"/>
    <row r="439" s="118" customFormat="1"/>
    <row r="440" s="118" customFormat="1"/>
    <row r="441" s="118" customFormat="1"/>
    <row r="442" s="118" customFormat="1"/>
    <row r="443" s="118" customFormat="1"/>
    <row r="444" s="118" customFormat="1"/>
    <row r="445" s="118" customFormat="1"/>
    <row r="446" s="118" customFormat="1"/>
    <row r="447" s="118" customFormat="1"/>
    <row r="448" s="118" customFormat="1"/>
    <row r="449" s="118" customFormat="1"/>
    <row r="450" s="118" customFormat="1"/>
    <row r="451" s="118" customFormat="1"/>
    <row r="452" s="118" customFormat="1"/>
    <row r="453" s="118" customFormat="1"/>
    <row r="454" s="118" customFormat="1"/>
    <row r="455" s="118" customFormat="1"/>
    <row r="456" s="118" customFormat="1"/>
    <row r="457" s="118" customFormat="1"/>
    <row r="458" s="118" customFormat="1"/>
    <row r="459" s="118" customFormat="1"/>
    <row r="460" s="118" customFormat="1"/>
    <row r="461" s="118" customFormat="1"/>
    <row r="462" s="118" customFormat="1"/>
    <row r="463" s="118" customFormat="1"/>
    <row r="464" s="118" customFormat="1"/>
    <row r="465" s="118" customFormat="1"/>
    <row r="466" s="118" customFormat="1"/>
    <row r="467" s="118" customFormat="1"/>
    <row r="468" s="118" customFormat="1"/>
    <row r="469" s="118" customFormat="1"/>
    <row r="470" s="118" customFormat="1"/>
    <row r="471" s="118" customFormat="1"/>
    <row r="472" s="118" customFormat="1"/>
    <row r="473" s="118" customFormat="1"/>
    <row r="474" s="118" customFormat="1"/>
    <row r="475" s="118" customFormat="1"/>
    <row r="476" s="118" customFormat="1"/>
    <row r="477" s="118" customFormat="1"/>
    <row r="478" s="118" customFormat="1"/>
    <row r="479" s="118" customFormat="1"/>
    <row r="480" s="118" customFormat="1"/>
    <row r="481" s="118" customFormat="1"/>
    <row r="482" s="118" customFormat="1"/>
    <row r="483" s="118" customFormat="1"/>
    <row r="484" s="118" customFormat="1"/>
    <row r="485" s="118" customFormat="1"/>
    <row r="486" s="118" customFormat="1"/>
    <row r="487" s="118" customFormat="1"/>
    <row r="488" s="118" customFormat="1"/>
    <row r="489" s="118" customFormat="1"/>
    <row r="490" s="118" customFormat="1"/>
    <row r="491" s="118" customFormat="1"/>
    <row r="492" s="118" customFormat="1"/>
    <row r="493" s="118" customFormat="1"/>
    <row r="494" s="118" customFormat="1"/>
    <row r="495" s="118" customFormat="1"/>
    <row r="496" s="118" customFormat="1"/>
    <row r="497" s="118" customFormat="1"/>
    <row r="498" s="118" customFormat="1"/>
    <row r="499" s="118" customFormat="1"/>
    <row r="500" s="118" customFormat="1"/>
    <row r="501" s="118" customFormat="1"/>
    <row r="502" s="118" customFormat="1"/>
    <row r="503" s="118" customFormat="1"/>
    <row r="504" s="118" customFormat="1"/>
    <row r="505" s="118" customFormat="1"/>
    <row r="506" s="118" customFormat="1"/>
    <row r="507" s="118" customFormat="1"/>
    <row r="508" s="118" customFormat="1"/>
    <row r="509" s="118" customFormat="1"/>
    <row r="510" s="118" customFormat="1"/>
    <row r="511" s="118" customFormat="1"/>
    <row r="512" s="118" customFormat="1"/>
    <row r="513" s="118" customFormat="1"/>
    <row r="514" s="118" customFormat="1"/>
    <row r="515" s="118" customFormat="1"/>
    <row r="516" s="118" customFormat="1"/>
    <row r="517" s="118" customFormat="1"/>
    <row r="518" s="118" customFormat="1"/>
    <row r="519" s="118" customFormat="1"/>
    <row r="520" s="118" customFormat="1"/>
    <row r="521" s="118" customFormat="1"/>
    <row r="522" s="118" customFormat="1"/>
    <row r="523" s="118" customFormat="1"/>
    <row r="524" s="118" customFormat="1"/>
    <row r="525" s="118" customFormat="1"/>
    <row r="526" s="118" customFormat="1"/>
    <row r="527" s="118" customFormat="1"/>
    <row r="528" s="118" customFormat="1"/>
    <row r="529" s="118" customFormat="1"/>
    <row r="530" s="118" customFormat="1"/>
    <row r="531" s="118" customFormat="1"/>
    <row r="532" s="118" customFormat="1"/>
    <row r="533" s="118" customFormat="1"/>
    <row r="534" s="118" customFormat="1"/>
    <row r="535" s="118" customFormat="1"/>
    <row r="536" s="118" customFormat="1"/>
    <row r="537" s="118" customFormat="1"/>
    <row r="538" s="118" customFormat="1"/>
    <row r="539" s="118" customFormat="1"/>
    <row r="540" s="118" customFormat="1"/>
    <row r="541" s="118" customFormat="1"/>
    <row r="542" s="118" customFormat="1"/>
    <row r="543" s="118" customFormat="1"/>
    <row r="544" s="118" customFormat="1"/>
    <row r="545" s="118" customFormat="1"/>
    <row r="546" s="118" customFormat="1"/>
    <row r="547" s="118" customFormat="1"/>
    <row r="548" s="118" customFormat="1"/>
    <row r="549" s="118" customFormat="1"/>
    <row r="550" s="118" customFormat="1"/>
    <row r="551" s="118" customFormat="1"/>
    <row r="552" s="118" customFormat="1"/>
    <row r="553" s="118" customFormat="1"/>
    <row r="554" s="118" customFormat="1"/>
    <row r="555" s="118" customFormat="1"/>
    <row r="556" s="118" customFormat="1"/>
    <row r="557" s="118" customFormat="1"/>
    <row r="558" s="118" customFormat="1"/>
    <row r="559" s="118" customFormat="1"/>
    <row r="560" s="118" customFormat="1"/>
    <row r="561" s="118" customFormat="1"/>
    <row r="562" s="118" customFormat="1"/>
    <row r="563" s="118" customFormat="1"/>
    <row r="564" s="118" customFormat="1"/>
    <row r="565" s="118" customFormat="1"/>
    <row r="566" s="118" customFormat="1"/>
    <row r="567" s="118" customFormat="1"/>
    <row r="568" s="118" customFormat="1"/>
    <row r="569" s="118" customFormat="1"/>
    <row r="570" s="118" customFormat="1"/>
    <row r="571" s="118" customFormat="1"/>
    <row r="572" s="118" customFormat="1"/>
    <row r="573" s="118" customFormat="1"/>
    <row r="574" s="118" customFormat="1"/>
    <row r="575" s="118" customFormat="1"/>
    <row r="576" s="118" customFormat="1"/>
    <row r="577" s="118" customFormat="1"/>
    <row r="578" s="118" customFormat="1"/>
    <row r="579" s="118" customFormat="1"/>
    <row r="580" s="118" customFormat="1"/>
    <row r="581" s="118" customFormat="1"/>
    <row r="582" s="118" customFormat="1"/>
    <row r="583" s="118" customFormat="1"/>
    <row r="584" s="118" customFormat="1"/>
    <row r="585" s="118" customFormat="1"/>
    <row r="586" s="118" customFormat="1"/>
    <row r="587" s="118" customFormat="1"/>
    <row r="588" s="118" customFormat="1"/>
    <row r="589" s="118" customFormat="1"/>
    <row r="590" s="118" customFormat="1"/>
    <row r="591" s="118" customFormat="1"/>
    <row r="592" s="118" customFormat="1"/>
    <row r="593" s="118" customFormat="1"/>
    <row r="594" s="118" customFormat="1"/>
    <row r="595" s="118" customFormat="1"/>
    <row r="596" s="118" customFormat="1"/>
    <row r="597" s="118" customFormat="1"/>
    <row r="598" s="118" customFormat="1"/>
    <row r="599" s="118" customFormat="1"/>
    <row r="600" s="118" customFormat="1"/>
    <row r="601" s="118" customFormat="1"/>
    <row r="602" s="118" customFormat="1"/>
    <row r="603" s="118" customFormat="1"/>
    <row r="604" s="118" customFormat="1"/>
    <row r="605" s="118" customFormat="1"/>
    <row r="606" s="118" customFormat="1"/>
    <row r="607" s="118" customFormat="1"/>
    <row r="608" s="118" customFormat="1"/>
    <row r="609" s="118" customFormat="1"/>
    <row r="610" s="118" customFormat="1"/>
    <row r="611" s="118" customFormat="1"/>
    <row r="612" s="118" customFormat="1"/>
    <row r="613" s="118" customFormat="1"/>
    <row r="614" s="118" customFormat="1"/>
    <row r="615" s="118" customFormat="1"/>
    <row r="616" s="118" customFormat="1"/>
    <row r="617" s="118" customFormat="1"/>
    <row r="618" s="118" customFormat="1"/>
    <row r="619" s="118" customFormat="1"/>
    <row r="620" s="118" customFormat="1"/>
    <row r="621" s="118" customFormat="1"/>
    <row r="622" s="118" customFormat="1"/>
    <row r="623" s="118" customFormat="1"/>
    <row r="624" s="118" customFormat="1"/>
    <row r="625" s="118" customFormat="1"/>
    <row r="626" s="118" customFormat="1"/>
    <row r="627" s="118" customFormat="1"/>
    <row r="628" s="118" customFormat="1"/>
    <row r="629" s="118" customFormat="1"/>
    <row r="630" s="118" customFormat="1"/>
    <row r="631" s="118" customFormat="1"/>
    <row r="632" s="118" customFormat="1"/>
    <row r="633" s="118" customFormat="1"/>
    <row r="634" s="118" customFormat="1"/>
    <row r="635" s="118" customFormat="1"/>
    <row r="636" s="118" customFormat="1"/>
    <row r="637" s="118" customFormat="1"/>
    <row r="638" s="118" customFormat="1"/>
    <row r="639" s="118" customFormat="1"/>
    <row r="640" s="118" customFormat="1"/>
    <row r="641" s="118" customFormat="1"/>
    <row r="642" s="118" customFormat="1"/>
    <row r="643" s="118" customFormat="1"/>
    <row r="644" s="118" customFormat="1"/>
    <row r="645" s="118" customFormat="1"/>
    <row r="646" s="118" customFormat="1"/>
    <row r="647" s="118" customFormat="1"/>
    <row r="648" s="118" customFormat="1"/>
    <row r="649" s="118" customFormat="1"/>
    <row r="650" s="118" customFormat="1"/>
    <row r="651" s="118" customFormat="1"/>
    <row r="652" s="118" customFormat="1"/>
    <row r="653" s="118" customFormat="1"/>
    <row r="654" s="118" customFormat="1"/>
    <row r="655" s="118" customFormat="1"/>
    <row r="656" s="118" customFormat="1"/>
    <row r="657" s="118" customFormat="1"/>
    <row r="658" s="118" customFormat="1"/>
    <row r="659" s="118" customFormat="1"/>
    <row r="660" s="118" customFormat="1"/>
    <row r="661" s="118" customFormat="1"/>
    <row r="662" s="118" customFormat="1"/>
    <row r="663" s="118" customFormat="1"/>
    <row r="664" s="118" customFormat="1"/>
    <row r="665" s="118" customFormat="1"/>
    <row r="666" s="118" customFormat="1"/>
    <row r="667" s="118" customFormat="1"/>
    <row r="668" s="118" customFormat="1"/>
    <row r="669" s="118" customFormat="1"/>
    <row r="670" s="118" customFormat="1"/>
    <row r="671" s="118" customFormat="1"/>
    <row r="672" s="118" customFormat="1"/>
    <row r="673" s="118" customFormat="1"/>
    <row r="674" s="118" customFormat="1"/>
    <row r="675" s="118" customFormat="1"/>
    <row r="676" s="118" customFormat="1"/>
    <row r="677" s="118" customFormat="1"/>
    <row r="678" s="118" customFormat="1"/>
    <row r="679" s="118" customFormat="1"/>
    <row r="680" s="118" customFormat="1"/>
    <row r="681" s="118" customFormat="1"/>
    <row r="682" s="118" customFormat="1"/>
    <row r="683" s="118" customFormat="1"/>
    <row r="684" s="118" customFormat="1"/>
    <row r="685" s="118" customFormat="1"/>
    <row r="686" s="118" customFormat="1"/>
    <row r="687" s="118" customFormat="1"/>
    <row r="688" s="118" customFormat="1"/>
    <row r="689" s="118" customFormat="1"/>
    <row r="690" s="118" customFormat="1"/>
    <row r="691" s="118" customFormat="1"/>
    <row r="692" s="118" customFormat="1"/>
    <row r="693" s="118" customFormat="1"/>
    <row r="694" s="118" customFormat="1"/>
    <row r="695" s="118" customFormat="1"/>
    <row r="696" s="118" customFormat="1"/>
    <row r="697" s="118" customFormat="1"/>
    <row r="698" s="118" customFormat="1"/>
    <row r="699" s="118" customFormat="1"/>
    <row r="700" s="118" customFormat="1"/>
    <row r="701" s="118" customFormat="1"/>
    <row r="702" s="118" customFormat="1"/>
    <row r="703" s="118" customFormat="1"/>
    <row r="704" s="118" customFormat="1"/>
    <row r="705" s="118" customFormat="1"/>
    <row r="706" s="118" customFormat="1"/>
    <row r="707" s="118" customFormat="1"/>
    <row r="708" s="118" customFormat="1"/>
    <row r="709" s="118" customFormat="1"/>
    <row r="710" s="118" customFormat="1"/>
    <row r="711" s="118" customFormat="1"/>
    <row r="712" s="118" customFormat="1"/>
    <row r="713" s="118" customFormat="1"/>
    <row r="714" s="118" customFormat="1"/>
    <row r="715" s="118" customFormat="1"/>
    <row r="716" s="118" customFormat="1"/>
    <row r="717" s="118" customFormat="1"/>
    <row r="718" s="118" customFormat="1"/>
    <row r="719" s="118" customFormat="1"/>
    <row r="720" s="118" customFormat="1"/>
    <row r="721" s="118" customFormat="1"/>
    <row r="722" s="118" customFormat="1"/>
    <row r="723" s="118" customFormat="1"/>
    <row r="724" s="118" customFormat="1"/>
    <row r="725" s="118" customFormat="1"/>
    <row r="726" s="118" customFormat="1"/>
    <row r="727" s="118" customFormat="1"/>
    <row r="728" s="118" customFormat="1"/>
    <row r="729" s="118" customFormat="1"/>
    <row r="730" s="118" customFormat="1"/>
    <row r="731" s="118" customFormat="1"/>
    <row r="732" s="118" customFormat="1"/>
    <row r="733" s="118" customFormat="1"/>
    <row r="734" s="118" customFormat="1"/>
    <row r="735" s="118" customFormat="1"/>
    <row r="736" s="118" customFormat="1"/>
    <row r="737" s="118" customFormat="1"/>
    <row r="738" s="118" customFormat="1"/>
    <row r="739" s="118" customFormat="1"/>
    <row r="740" s="118" customFormat="1"/>
    <row r="741" s="118" customFormat="1"/>
    <row r="742" s="118" customFormat="1"/>
    <row r="743" s="118" customFormat="1"/>
    <row r="744" s="118" customFormat="1"/>
    <row r="745" s="118" customFormat="1"/>
    <row r="746" s="118" customFormat="1"/>
    <row r="747" s="118" customFormat="1"/>
    <row r="748" s="118" customFormat="1"/>
    <row r="749" s="118" customFormat="1"/>
    <row r="750" s="118" customFormat="1"/>
    <row r="751" s="118" customFormat="1"/>
    <row r="752" s="118" customFormat="1"/>
    <row r="753" s="118" customFormat="1"/>
    <row r="754" s="118" customFormat="1"/>
    <row r="755" s="118" customFormat="1"/>
    <row r="756" s="118" customFormat="1"/>
    <row r="757" s="118" customFormat="1"/>
    <row r="758" s="118" customFormat="1"/>
    <row r="759" s="118" customFormat="1"/>
    <row r="760" s="118" customFormat="1"/>
    <row r="761" s="118" customFormat="1"/>
    <row r="762" s="118" customFormat="1"/>
    <row r="763" s="118" customFormat="1"/>
    <row r="764" s="118" customFormat="1"/>
    <row r="765" s="118" customFormat="1"/>
    <row r="766" s="118" customFormat="1"/>
    <row r="767" s="118" customFormat="1"/>
    <row r="768" s="118" customFormat="1"/>
    <row r="769" s="118" customFormat="1"/>
    <row r="770" s="118" customFormat="1"/>
    <row r="771" s="118" customFormat="1"/>
    <row r="772" s="118" customFormat="1"/>
    <row r="773" s="118" customFormat="1"/>
    <row r="774" s="118" customFormat="1"/>
    <row r="775" s="118" customFormat="1"/>
    <row r="776" s="118" customFormat="1"/>
    <row r="777" s="118" customFormat="1"/>
    <row r="778" s="118" customFormat="1"/>
    <row r="779" s="118" customFormat="1"/>
    <row r="780" s="118" customFormat="1"/>
    <row r="781" s="118" customFormat="1"/>
    <row r="782" s="118" customFormat="1"/>
    <row r="783" s="118" customFormat="1"/>
    <row r="784" s="118" customFormat="1"/>
    <row r="785" s="118" customFormat="1"/>
    <row r="786" s="118" customFormat="1"/>
    <row r="787" s="118" customFormat="1"/>
    <row r="788" s="118" customFormat="1"/>
    <row r="789" s="118" customFormat="1"/>
    <row r="790" s="118" customFormat="1"/>
    <row r="791" s="118" customFormat="1"/>
    <row r="792" s="118" customFormat="1"/>
    <row r="793" s="118" customFormat="1"/>
    <row r="794" s="118" customFormat="1"/>
    <row r="795" s="118" customFormat="1"/>
    <row r="796" s="118" customFormat="1"/>
    <row r="797" s="118" customFormat="1"/>
    <row r="798" s="118" customFormat="1"/>
    <row r="799" s="118" customFormat="1"/>
    <row r="800" s="118" customFormat="1"/>
    <row r="801" s="118" customFormat="1"/>
    <row r="802" s="118" customFormat="1"/>
    <row r="803" s="118" customFormat="1"/>
    <row r="804" s="118" customFormat="1"/>
    <row r="805" s="118" customFormat="1"/>
    <row r="806" s="118" customFormat="1"/>
    <row r="807" s="118" customFormat="1"/>
    <row r="808" s="118" customFormat="1"/>
    <row r="809" s="118" customFormat="1"/>
    <row r="810" s="118" customFormat="1"/>
    <row r="811" s="118" customFormat="1"/>
    <row r="812" s="118" customFormat="1"/>
    <row r="813" s="118" customFormat="1"/>
    <row r="814" s="118" customFormat="1"/>
    <row r="815" s="118" customFormat="1"/>
    <row r="816" s="118" customFormat="1"/>
    <row r="817" s="118" customFormat="1"/>
    <row r="818" s="118" customFormat="1"/>
    <row r="819" s="118" customFormat="1"/>
    <row r="820" s="118" customFormat="1"/>
    <row r="821" s="118" customFormat="1"/>
    <row r="822" s="118" customFormat="1"/>
    <row r="823" s="118" customFormat="1"/>
    <row r="824" s="118" customFormat="1"/>
    <row r="825" s="118" customFormat="1"/>
    <row r="826" s="118" customFormat="1"/>
  </sheetData>
  <sheetProtection algorithmName="SHA-512" hashValue="GYkBDiYbCcMNw3EzI56d8VbjHuR8Ubz9g2hCr3ExmUoC2h1yNuZF29EBnwHBdQJE6u6ESxWyEU9IYbIMwyCzZA==" saltValue="2lk3K69S0oe6vRFkMDeI0Q==" spinCount="100000" sheet="1" objects="1" scenarios="1"/>
  <mergeCells count="8">
    <mergeCell ref="A43:A49"/>
    <mergeCell ref="A50:A56"/>
    <mergeCell ref="A57:A63"/>
    <mergeCell ref="A8:A14"/>
    <mergeCell ref="A15:A21"/>
    <mergeCell ref="A22:A28"/>
    <mergeCell ref="A29:A35"/>
    <mergeCell ref="A36:A42"/>
  </mergeCells>
  <phoneticPr fontId="3" type="noConversion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EJ126"/>
  <sheetViews>
    <sheetView zoomScale="68" workbookViewId="0">
      <selection activeCell="C5" sqref="C5"/>
    </sheetView>
  </sheetViews>
  <sheetFormatPr baseColWidth="10" defaultRowHeight="14"/>
  <cols>
    <col min="1" max="1" width="17.5" style="101" customWidth="1"/>
    <col min="2" max="2" width="20.33203125" style="101" customWidth="1"/>
    <col min="3" max="3" width="22.33203125" style="101" customWidth="1"/>
    <col min="4" max="19" width="12.1640625" style="101" customWidth="1"/>
    <col min="20" max="21" width="12.1640625" style="101" hidden="1" customWidth="1"/>
    <col min="22" max="35" width="12.1640625" style="101" customWidth="1"/>
    <col min="36" max="16384" width="10.83203125" style="101"/>
  </cols>
  <sheetData>
    <row r="1" spans="1:140">
      <c r="A1" s="100" t="s">
        <v>35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</row>
    <row r="2" spans="1:140">
      <c r="A2" s="102" t="s">
        <v>99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</row>
    <row r="3" spans="1:140" ht="15" thickBot="1">
      <c r="A3" s="100"/>
      <c r="B3" s="103"/>
      <c r="C3" s="100"/>
      <c r="D3" s="100"/>
      <c r="E3" s="100"/>
      <c r="F3" s="100"/>
      <c r="G3" s="100"/>
      <c r="H3" s="103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</row>
    <row r="4" spans="1:140">
      <c r="A4" s="104" t="s">
        <v>100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6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</row>
    <row r="5" spans="1:140">
      <c r="A5" s="107" t="s">
        <v>761</v>
      </c>
      <c r="B5" s="108"/>
      <c r="C5" s="117">
        <v>100000</v>
      </c>
      <c r="D5" s="109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1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</row>
    <row r="6" spans="1:140">
      <c r="A6" s="41" t="s">
        <v>108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1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</row>
    <row r="7" spans="1:140" ht="75">
      <c r="A7" s="175" t="s">
        <v>101</v>
      </c>
      <c r="B7" s="176" t="s">
        <v>126</v>
      </c>
      <c r="C7" s="176" t="s">
        <v>127</v>
      </c>
      <c r="D7" s="177" t="s">
        <v>40</v>
      </c>
      <c r="E7" s="177" t="s">
        <v>109</v>
      </c>
      <c r="F7" s="178" t="s">
        <v>53</v>
      </c>
      <c r="G7" s="177" t="s">
        <v>88</v>
      </c>
      <c r="H7" s="177" t="s">
        <v>89</v>
      </c>
      <c r="I7" s="177" t="s">
        <v>90</v>
      </c>
      <c r="J7" s="177" t="s">
        <v>128</v>
      </c>
      <c r="K7" s="177" t="s">
        <v>36</v>
      </c>
      <c r="L7" s="177" t="s">
        <v>37</v>
      </c>
      <c r="M7" s="177" t="s">
        <v>38</v>
      </c>
      <c r="N7" s="177" t="s">
        <v>39</v>
      </c>
      <c r="O7" s="179" t="s">
        <v>102</v>
      </c>
      <c r="P7" s="180" t="s">
        <v>129</v>
      </c>
      <c r="Q7" s="180" t="s">
        <v>103</v>
      </c>
      <c r="R7" s="180" t="s">
        <v>47</v>
      </c>
      <c r="S7" s="180" t="s">
        <v>130</v>
      </c>
      <c r="T7" s="182" t="s">
        <v>131</v>
      </c>
      <c r="U7" s="182" t="s">
        <v>75</v>
      </c>
      <c r="V7" s="182" t="s">
        <v>142</v>
      </c>
      <c r="W7" s="182" t="s">
        <v>2</v>
      </c>
      <c r="X7" s="183" t="s">
        <v>6</v>
      </c>
      <c r="Y7" s="184" t="s">
        <v>77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11"/>
      <c r="EE7" s="111"/>
      <c r="EF7" s="111"/>
      <c r="EG7" s="111"/>
      <c r="EH7" s="111"/>
      <c r="EI7" s="111"/>
      <c r="EJ7" s="111"/>
    </row>
    <row r="8" spans="1:140" ht="17" customHeight="1">
      <c r="A8" s="546" t="str">
        <f>'Vic Apr 2016'!D2</f>
        <v>Multinet 1</v>
      </c>
      <c r="B8" s="116" t="str">
        <f>'Vic Apr 2016'!F2</f>
        <v>AGL</v>
      </c>
      <c r="C8" s="116" t="str">
        <f>'Vic Apr 2016'!G2</f>
        <v>Business Savers</v>
      </c>
      <c r="D8" s="190">
        <f>365*'Vic Apr 2016'!H2/100</f>
        <v>345.87400000000002</v>
      </c>
      <c r="E8" s="191">
        <f>IF($C$5*'Vic Apr 2016'!AK2/'Vic Apr 2016'!AI2&gt;='Vic Apr 2016'!J2,('Vic Apr 2016'!J2*'Vic Apr 2016'!O2/100)*'Vic Apr 2016'!AI2,($C$5*'Vic Apr 2016'!AK2/'Vic Apr 2016'!AI2*'Vic Apr 2016'!O2/100)*'Vic Apr 2016'!AI2)</f>
        <v>753.3</v>
      </c>
      <c r="F8" s="192">
        <f>IF($C$5*'Vic Apr 2016'!AK2/'Vic Apr 2016'!AI2&lt;'Vic Apr 2016'!J2,0,IF($C$5*'Vic Apr 2016'!AK2/'Vic Apr 2016'!AI2&lt;='Vic Apr 2016'!K2,($C$5*'Vic Apr 2016'!AK2/'Vic Apr 2016'!AI2-'Vic Apr 2016'!J2)*('Vic Apr 2016'!P2/100)*'Vic Apr 2016'!AI2,('Vic Apr 2016'!K2-'Vic Apr 2016'!J2)*('Vic Apr 2016'!P2/100)*'Vic Apr 2016'!AI2))</f>
        <v>65.80000000000004</v>
      </c>
      <c r="G8" s="190">
        <f>IF($C$5*'Vic Apr 2016'!AK2/'Vic Apr 2016'!AI2&lt;'Vic Apr 2016'!K2,0,IF($C$5*'Vic Apr 2016'!AK2/'Vic Apr 2016'!AI2&lt;='Vic Apr 2016'!L2,($C$5*'Vic Apr 2016'!AK2/'Vic Apr 2016'!AI2-'Vic Apr 2016'!K2)*('Vic Apr 2016'!Q2/100)*'Vic Apr 2016'!AI2,('Vic Apr 2016'!L2-'Vic Apr 2016'!K2)*('Vic Apr 2016'!Q2/100)*'Vic Apr 2016'!AI2))</f>
        <v>0</v>
      </c>
      <c r="H8" s="191">
        <f>IF($C$5*'Vic Apr 2016'!AK2/'Vic Apr 2016'!AI2&lt;'Vic Apr 2016'!L2,0,IF($C$5*'Vic Apr 2016'!AK2/'Vic Apr 2016'!AI2&lt;='Vic Apr 2016'!M2,($C$5*'Vic Apr 2016'!AK2/'Vic Apr 2016'!AI2-'Vic Apr 2016'!L2)*('Vic Apr 2016'!R2/100)*'Vic Apr 2016'!AI2,('Vic Apr 2016'!M2-'Vic Apr 2016'!L2)*('Vic Apr 2016'!R2/100)*'Vic Apr 2016'!AI2))</f>
        <v>0</v>
      </c>
      <c r="I8" s="190">
        <f>IF(($C$5*'Vic Apr 2016'!AK2/'Vic Apr 2016'!AI2&gt;'Vic Apr 2016'!M2),($C$5*'Vic Apr 2016'!AK2/'Vic Apr 2016'!AI2-'Vic Apr 2016'!M2)*'Vic Apr 2016'!S2/100*'Vic Apr 2016'!AI2,0)</f>
        <v>0</v>
      </c>
      <c r="J8" s="190">
        <f>IF($C$5*'Vic Apr 2016'!AL2/'Vic Apr 2016'!AJ2&gt;='Vic Apr 2016'!J2,('Vic Apr 2016'!J2*'Vic Apr 2016'!U2/100)*'Vic Apr 2016'!AJ2,($C$5*'Vic Apr 2016'!AL2/'Vic Apr 2016'!AJ2*'Vic Apr 2016'!U2/100)*'Vic Apr 2016'!AJ2)</f>
        <v>718.65000000000009</v>
      </c>
      <c r="K8" s="190">
        <f>IF($C$5*'Vic Apr 2016'!AL2/'Vic Apr 2016'!AJ2&lt;'Vic Apr 2016'!J2,0,IF($C$5*'Vic Apr 2016'!AL2/'Vic Apr 2016'!AJ2&lt;='Vic Apr 2016'!K2,($C$5*'Vic Apr 2016'!AL2/'Vic Apr 2016'!AJ2-'Vic Apr 2016'!J2)*('Vic Apr 2016'!V2/100)*'Vic Apr 2016'!AJ2,('Vic Apr 2016'!K2-'Vic Apr 2016'!J2)*('Vic Apr 2016'!V2/100)*'Vic Apr 2016'!AJ2))</f>
        <v>65.100000000000051</v>
      </c>
      <c r="L8" s="190">
        <f>IF($C$5*'Vic Apr 2016'!AL2/'Vic Apr 2016'!AJ2&lt;'Vic Apr 2016'!K2,0,IF($C$5*'Vic Apr 2016'!AL2/'Vic Apr 2016'!AJ2&lt;='Vic Apr 2016'!L2,($C$5*'Vic Apr 2016'!AL2/'Vic Apr 2016'!AJ2-'Vic Apr 2016'!K2)*('Vic Apr 2016'!W2/100)*'Vic Apr 2016'!AJ2,('Vic Apr 2016'!L2-'Vic Apr 2016'!K2)*('Vic Apr 2016'!W2/100)*'Vic Apr 2016'!AJ2))</f>
        <v>0</v>
      </c>
      <c r="M8" s="190">
        <f>IF($C$5*'Vic Apr 2016'!AL2/'Vic Apr 2016'!AJ2&lt;'Vic Apr 2016'!L2,0,IF($C$5*'Vic Apr 2016'!AL2/'Vic Apr 2016'!AJ2&lt;='Vic Apr 2016'!M2,($C$5*'Vic Apr 2016'!AL2/'Vic Apr 2016'!AJ2-'Vic Apr 2016'!L2)*('Vic Apr 2016'!X2/100)*'Vic Apr 2016'!AJ2,('Vic Apr 2016'!M2-'Vic Apr 2016'!L2)*('Vic Apr 2016'!X2/100)*'Vic Apr 2016'!AJ2))</f>
        <v>0</v>
      </c>
      <c r="N8" s="190">
        <f>IF(($C$5*'Vic Apr 2016'!AL2/'Vic Apr 2016'!AJ2&gt;'Vic Apr 2016'!M2),($C$5*'Vic Apr 2016'!AL2/'Vic Apr 2016'!AJ2-'Vic Apr 2016'!M2)*'Vic Apr 2016'!Y2/100*'Vic Apr 2016'!AJ2,0)</f>
        <v>0</v>
      </c>
      <c r="O8" s="193">
        <f>SUM(D8:N8)</f>
        <v>1948.7240000000002</v>
      </c>
      <c r="P8" s="194">
        <f>'Vic Apr 2016'!AM2</f>
        <v>0</v>
      </c>
      <c r="Q8" s="194">
        <f>'Vic Apr 2016'!AN2</f>
        <v>19</v>
      </c>
      <c r="R8" s="194">
        <f>'Vic Apr 2016'!AO2</f>
        <v>0</v>
      </c>
      <c r="S8" s="194">
        <f>'Vic Apr 2016'!AP2</f>
        <v>0</v>
      </c>
      <c r="T8" s="193">
        <f>(O8-(O8-D8)*Q8/100)</f>
        <v>1644.1825000000001</v>
      </c>
      <c r="U8" s="193">
        <f>T8</f>
        <v>1644.1825000000001</v>
      </c>
      <c r="V8" s="193">
        <f>T8*1.1</f>
        <v>1808.6007500000003</v>
      </c>
      <c r="W8" s="193">
        <f>U8*1.1</f>
        <v>1808.6007500000003</v>
      </c>
      <c r="X8" s="195">
        <f>'Vic Apr 2016'!AW2</f>
        <v>0</v>
      </c>
      <c r="Y8" s="196" t="str">
        <f>'Vic Apr 2016'!AX2</f>
        <v>n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</row>
    <row r="9" spans="1:140" s="112" customFormat="1" ht="17" customHeight="1">
      <c r="A9" s="546"/>
      <c r="B9" s="116" t="str">
        <f>'Vic Apr 2016'!F3</f>
        <v>Click Energy</v>
      </c>
      <c r="C9" s="116" t="str">
        <f>'Vic Apr 2016'!G3</f>
        <v>Business Prime Gas</v>
      </c>
      <c r="D9" s="190">
        <f>365*'Vic Apr 2016'!H3/100</f>
        <v>279.22500000000002</v>
      </c>
      <c r="E9" s="191">
        <f>IF($C$5*'Vic Apr 2016'!AK3/'Vic Apr 2016'!AI3&gt;='Vic Apr 2016'!J3,('Vic Apr 2016'!J3*'Vic Apr 2016'!O3/100)*'Vic Apr 2016'!AI3,($C$5*'Vic Apr 2016'!AK3/'Vic Apr 2016'!AI3*'Vic Apr 2016'!O3/100)*'Vic Apr 2016'!AI3)</f>
        <v>639</v>
      </c>
      <c r="F9" s="192">
        <f>IF($C$5*'Vic Apr 2016'!AK3/'Vic Apr 2016'!AI3&lt;'Vic Apr 2016'!J3,0,IF($C$5*'Vic Apr 2016'!AK3/'Vic Apr 2016'!AI3&lt;='Vic Apr 2016'!K3,($C$5*'Vic Apr 2016'!AK3/'Vic Apr 2016'!AI3-'Vic Apr 2016'!J3)*('Vic Apr 2016'!P3/100)*'Vic Apr 2016'!AI3,('Vic Apr 2016'!K3-'Vic Apr 2016'!J3)*('Vic Apr 2016'!P3/100)*'Vic Apr 2016'!AI3))</f>
        <v>63.500000000000043</v>
      </c>
      <c r="G9" s="190">
        <f>IF($C$5*'Vic Apr 2016'!AK3/'Vic Apr 2016'!AI3&lt;'Vic Apr 2016'!K3,0,IF($C$5*'Vic Apr 2016'!AK3/'Vic Apr 2016'!AI3&lt;='Vic Apr 2016'!L3,($C$5*'Vic Apr 2016'!AK3/'Vic Apr 2016'!AI3-'Vic Apr 2016'!K3)*('Vic Apr 2016'!Q3/100)*'Vic Apr 2016'!AI3,('Vic Apr 2016'!L3-'Vic Apr 2016'!K3)*('Vic Apr 2016'!Q3/100)*'Vic Apr 2016'!AI3))</f>
        <v>0</v>
      </c>
      <c r="H9" s="191">
        <f>IF($C$5*'Vic Apr 2016'!AK3/'Vic Apr 2016'!AI3&lt;'Vic Apr 2016'!L3,0,IF($C$5*'Vic Apr 2016'!AK3/'Vic Apr 2016'!AI3&lt;='Vic Apr 2016'!M3,($C$5*'Vic Apr 2016'!AK3/'Vic Apr 2016'!AI3-'Vic Apr 2016'!L3)*('Vic Apr 2016'!R3/100)*'Vic Apr 2016'!AI3,('Vic Apr 2016'!M3-'Vic Apr 2016'!L3)*('Vic Apr 2016'!R3/100)*'Vic Apr 2016'!AI3))</f>
        <v>0</v>
      </c>
      <c r="I9" s="190">
        <f>IF(($C$5*'Vic Apr 2016'!AK3/'Vic Apr 2016'!AI3&gt;'Vic Apr 2016'!M3),($C$5*'Vic Apr 2016'!AK3/'Vic Apr 2016'!AI3-'Vic Apr 2016'!M3)*'Vic Apr 2016'!S3/100*'Vic Apr 2016'!AI3,0)</f>
        <v>0</v>
      </c>
      <c r="J9" s="190">
        <f>IF($C$5*'Vic Apr 2016'!AL3/'Vic Apr 2016'!AJ3&gt;='Vic Apr 2016'!J3,('Vic Apr 2016'!J3*'Vic Apr 2016'!U3/100)*'Vic Apr 2016'!AJ3,($C$5*'Vic Apr 2016'!AL3/'Vic Apr 2016'!AJ3*'Vic Apr 2016'!U3/100)*'Vic Apr 2016'!AJ3)</f>
        <v>607.5</v>
      </c>
      <c r="K9" s="190">
        <f>IF($C$5*'Vic Apr 2016'!AL3/'Vic Apr 2016'!AJ3&lt;'Vic Apr 2016'!J3,0,IF($C$5*'Vic Apr 2016'!AL3/'Vic Apr 2016'!AJ3&lt;='Vic Apr 2016'!K3,($C$5*'Vic Apr 2016'!AL3/'Vic Apr 2016'!AJ3-'Vic Apr 2016'!J3)*('Vic Apr 2016'!V3/100)*'Vic Apr 2016'!AJ3,('Vic Apr 2016'!K3-'Vic Apr 2016'!J3)*('Vic Apr 2016'!V3/100)*'Vic Apr 2016'!AJ3))</f>
        <v>62.000000000000043</v>
      </c>
      <c r="L9" s="190">
        <f>IF($C$5*'Vic Apr 2016'!AL3/'Vic Apr 2016'!AJ3&lt;'Vic Apr 2016'!K3,0,IF($C$5*'Vic Apr 2016'!AL3/'Vic Apr 2016'!AJ3&lt;='Vic Apr 2016'!L3,($C$5*'Vic Apr 2016'!AL3/'Vic Apr 2016'!AJ3-'Vic Apr 2016'!K3)*('Vic Apr 2016'!W3/100)*'Vic Apr 2016'!AJ3,('Vic Apr 2016'!L3-'Vic Apr 2016'!K3)*('Vic Apr 2016'!W3/100)*'Vic Apr 2016'!AJ3))</f>
        <v>0</v>
      </c>
      <c r="M9" s="190">
        <f>IF($C$5*'Vic Apr 2016'!AL3/'Vic Apr 2016'!AJ3&lt;'Vic Apr 2016'!L3,0,IF($C$5*'Vic Apr 2016'!AL3/'Vic Apr 2016'!AJ3&lt;='Vic Apr 2016'!M3,($C$5*'Vic Apr 2016'!AL3/'Vic Apr 2016'!AJ3-'Vic Apr 2016'!L3)*('Vic Apr 2016'!X3/100)*'Vic Apr 2016'!AJ3,('Vic Apr 2016'!M3-'Vic Apr 2016'!L3)*('Vic Apr 2016'!X3/100)*'Vic Apr 2016'!AJ3))</f>
        <v>0</v>
      </c>
      <c r="N9" s="190">
        <f>IF(($C$5*'Vic Apr 2016'!AL3/'Vic Apr 2016'!AJ3&gt;'Vic Apr 2016'!M3),($C$5*'Vic Apr 2016'!AL3/'Vic Apr 2016'!AJ3-'Vic Apr 2016'!M3)*'Vic Apr 2016'!Y3/100*'Vic Apr 2016'!AJ3,0)</f>
        <v>0</v>
      </c>
      <c r="O9" s="193">
        <f t="shared" ref="O9:O72" si="0">SUM(D9:N9)</f>
        <v>1651.2249999999999</v>
      </c>
      <c r="P9" s="194">
        <f>'Vic Apr 2016'!AM3</f>
        <v>0</v>
      </c>
      <c r="Q9" s="194">
        <f>'Vic Apr 2016'!AN3</f>
        <v>0</v>
      </c>
      <c r="R9" s="194">
        <f>'Vic Apr 2016'!AO3</f>
        <v>10</v>
      </c>
      <c r="S9" s="194">
        <f>'Vic Apr 2016'!AP3</f>
        <v>0</v>
      </c>
      <c r="T9" s="193">
        <f>O9</f>
        <v>1651.2249999999999</v>
      </c>
      <c r="U9" s="193">
        <f>T9-(T9*R9/100)</f>
        <v>1486.1025</v>
      </c>
      <c r="V9" s="193">
        <f t="shared" ref="V9:V72" si="1">T9*1.1</f>
        <v>1816.3475000000001</v>
      </c>
      <c r="W9" s="193">
        <f t="shared" ref="W9:W72" si="2">U9*1.1</f>
        <v>1634.7127500000001</v>
      </c>
      <c r="X9" s="195">
        <f>'Vic Apr 2016'!AW3</f>
        <v>0</v>
      </c>
      <c r="Y9" s="196" t="str">
        <f>'Vic Apr 2016'!AX3</f>
        <v>n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11"/>
      <c r="ED9" s="111"/>
      <c r="EE9" s="111"/>
      <c r="EF9" s="111"/>
      <c r="EG9" s="111"/>
      <c r="EH9" s="111"/>
      <c r="EI9" s="111"/>
      <c r="EJ9" s="111"/>
    </row>
    <row r="10" spans="1:140" ht="17" customHeight="1">
      <c r="A10" s="546"/>
      <c r="B10" s="116" t="str">
        <f>'Vic Apr 2016'!F4</f>
        <v>Covau</v>
      </c>
      <c r="C10" s="116" t="str">
        <f>'Vic Apr 2016'!G4</f>
        <v>Market offer</v>
      </c>
      <c r="D10" s="190">
        <f>365*'Vic Apr 2016'!H4/100</f>
        <v>310.25</v>
      </c>
      <c r="E10" s="191">
        <f>IF($C$5*'Vic Apr 2016'!AK4/'Vic Apr 2016'!AI4&gt;='Vic Apr 2016'!J4,('Vic Apr 2016'!J4*'Vic Apr 2016'!O4/100)*'Vic Apr 2016'!AI4,($C$5*'Vic Apr 2016'!AK4/'Vic Apr 2016'!AI4*'Vic Apr 2016'!O4/100)*'Vic Apr 2016'!AI4)</f>
        <v>787.5</v>
      </c>
      <c r="F10" s="192">
        <f>IF($C$5*'Vic Apr 2016'!AK4/'Vic Apr 2016'!AI4&lt;'Vic Apr 2016'!J4,0,IF($C$5*'Vic Apr 2016'!AK4/'Vic Apr 2016'!AI4&lt;='Vic Apr 2016'!K4,($C$5*'Vic Apr 2016'!AK4/'Vic Apr 2016'!AI4-'Vic Apr 2016'!J4)*('Vic Apr 2016'!P4/100)*'Vic Apr 2016'!AI4,('Vic Apr 2016'!K4-'Vic Apr 2016'!J4)*('Vic Apr 2016'!P4/100)*'Vic Apr 2016'!AI4))</f>
        <v>77.000000000000057</v>
      </c>
      <c r="G10" s="190">
        <f>IF($C$5*'Vic Apr 2016'!AK4/'Vic Apr 2016'!AI4&lt;'Vic Apr 2016'!K4,0,IF($C$5*'Vic Apr 2016'!AK4/'Vic Apr 2016'!AI4&lt;='Vic Apr 2016'!L4,($C$5*'Vic Apr 2016'!AK4/'Vic Apr 2016'!AI4-'Vic Apr 2016'!K4)*('Vic Apr 2016'!Q4/100)*'Vic Apr 2016'!AI4,('Vic Apr 2016'!L4-'Vic Apr 2016'!K4)*('Vic Apr 2016'!Q4/100)*'Vic Apr 2016'!AI4))</f>
        <v>0</v>
      </c>
      <c r="H10" s="191">
        <f>IF($C$5*'Vic Apr 2016'!AK4/'Vic Apr 2016'!AI4&lt;'Vic Apr 2016'!L4,0,IF($C$5*'Vic Apr 2016'!AK4/'Vic Apr 2016'!AI4&lt;='Vic Apr 2016'!M4,($C$5*'Vic Apr 2016'!AK4/'Vic Apr 2016'!AI4-'Vic Apr 2016'!L4)*('Vic Apr 2016'!R4/100)*'Vic Apr 2016'!AI4,('Vic Apr 2016'!M4-'Vic Apr 2016'!L4)*('Vic Apr 2016'!R4/100)*'Vic Apr 2016'!AI4))</f>
        <v>0</v>
      </c>
      <c r="I10" s="190">
        <f>IF(($C$5*'Vic Apr 2016'!AK4/'Vic Apr 2016'!AI4&gt;'Vic Apr 2016'!M4),($C$5*'Vic Apr 2016'!AK4/'Vic Apr 2016'!AI4-'Vic Apr 2016'!M4)*'Vic Apr 2016'!S4/100*'Vic Apr 2016'!AI4,0)</f>
        <v>0</v>
      </c>
      <c r="J10" s="190">
        <f>IF($C$5*'Vic Apr 2016'!AL4/'Vic Apr 2016'!AJ4&gt;='Vic Apr 2016'!J4,('Vic Apr 2016'!J4*'Vic Apr 2016'!U4/100)*'Vic Apr 2016'!AJ4,($C$5*'Vic Apr 2016'!AL4/'Vic Apr 2016'!AJ4*'Vic Apr 2016'!U4/100)*'Vic Apr 2016'!AJ4)</f>
        <v>666</v>
      </c>
      <c r="K10" s="190">
        <f>IF($C$5*'Vic Apr 2016'!AL4/'Vic Apr 2016'!AJ4&lt;'Vic Apr 2016'!J4,0,IF($C$5*'Vic Apr 2016'!AL4/'Vic Apr 2016'!AJ4&lt;='Vic Apr 2016'!K4,($C$5*'Vic Apr 2016'!AL4/'Vic Apr 2016'!AJ4-'Vic Apr 2016'!J4)*('Vic Apr 2016'!V4/100)*'Vic Apr 2016'!AJ4,('Vic Apr 2016'!K4-'Vic Apr 2016'!J4)*('Vic Apr 2016'!V4/100)*'Vic Apr 2016'!AJ4))</f>
        <v>66.500000000000057</v>
      </c>
      <c r="L10" s="190">
        <f>IF($C$5*'Vic Apr 2016'!AL4/'Vic Apr 2016'!AJ4&lt;'Vic Apr 2016'!K4,0,IF($C$5*'Vic Apr 2016'!AL4/'Vic Apr 2016'!AJ4&lt;='Vic Apr 2016'!L4,($C$5*'Vic Apr 2016'!AL4/'Vic Apr 2016'!AJ4-'Vic Apr 2016'!K4)*('Vic Apr 2016'!W4/100)*'Vic Apr 2016'!AJ4,('Vic Apr 2016'!L4-'Vic Apr 2016'!K4)*('Vic Apr 2016'!W4/100)*'Vic Apr 2016'!AJ4))</f>
        <v>0</v>
      </c>
      <c r="M10" s="190">
        <f>IF($C$5*'Vic Apr 2016'!AL4/'Vic Apr 2016'!AJ4&lt;'Vic Apr 2016'!L4,0,IF($C$5*'Vic Apr 2016'!AL4/'Vic Apr 2016'!AJ4&lt;='Vic Apr 2016'!M4,($C$5*'Vic Apr 2016'!AL4/'Vic Apr 2016'!AJ4-'Vic Apr 2016'!L4)*('Vic Apr 2016'!X4/100)*'Vic Apr 2016'!AJ4,('Vic Apr 2016'!M4-'Vic Apr 2016'!L4)*('Vic Apr 2016'!X4/100)*'Vic Apr 2016'!AJ4))</f>
        <v>0</v>
      </c>
      <c r="N10" s="190">
        <f>IF(($C$5*'Vic Apr 2016'!AL4/'Vic Apr 2016'!AJ4&gt;'Vic Apr 2016'!M4),($C$5*'Vic Apr 2016'!AL4/'Vic Apr 2016'!AJ4-'Vic Apr 2016'!M4)*'Vic Apr 2016'!Y4/100*'Vic Apr 2016'!AJ4,0)</f>
        <v>0</v>
      </c>
      <c r="O10" s="193">
        <f t="shared" si="0"/>
        <v>1907.25</v>
      </c>
      <c r="P10" s="194">
        <f>'Vic Apr 2016'!AM4</f>
        <v>0</v>
      </c>
      <c r="Q10" s="194">
        <f>'Vic Apr 2016'!AN4</f>
        <v>0</v>
      </c>
      <c r="R10" s="194">
        <f>'Vic Apr 2016'!AO4</f>
        <v>0</v>
      </c>
      <c r="S10" s="194">
        <f>'Vic Apr 2016'!AP4</f>
        <v>16</v>
      </c>
      <c r="T10" s="193">
        <f>O10</f>
        <v>1907.25</v>
      </c>
      <c r="U10" s="193">
        <f>(T10-(T10-D10)*S10/100)</f>
        <v>1651.73</v>
      </c>
      <c r="V10" s="193">
        <f t="shared" si="1"/>
        <v>2097.9750000000004</v>
      </c>
      <c r="W10" s="193">
        <f t="shared" si="2"/>
        <v>1816.9030000000002</v>
      </c>
      <c r="X10" s="195">
        <f>'Vic Apr 2016'!AW4</f>
        <v>12</v>
      </c>
      <c r="Y10" s="196" t="str">
        <f>'Vic Apr 2016'!AX4</f>
        <v>y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11"/>
      <c r="DB10" s="111"/>
      <c r="DC10" s="111"/>
      <c r="DD10" s="111"/>
      <c r="DE10" s="111"/>
      <c r="DF10" s="111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11"/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11"/>
      <c r="ED10" s="111"/>
      <c r="EE10" s="111"/>
      <c r="EF10" s="111"/>
      <c r="EG10" s="111"/>
      <c r="EH10" s="111"/>
      <c r="EI10" s="111"/>
      <c r="EJ10" s="111"/>
    </row>
    <row r="11" spans="1:140" s="112" customFormat="1" ht="17" customHeight="1">
      <c r="A11" s="546"/>
      <c r="B11" s="116" t="str">
        <f>'Vic Apr 2016'!F5</f>
        <v>EnergyAustralia</v>
      </c>
      <c r="C11" s="116" t="str">
        <f>'Vic Apr 2016'!G5</f>
        <v>Everyday Saver Business</v>
      </c>
      <c r="D11" s="190">
        <f>365*'Vic Apr 2016'!H5/100</f>
        <v>350.4</v>
      </c>
      <c r="E11" s="191">
        <f>IF($C$5*'Vic Apr 2016'!AK5/'Vic Apr 2016'!AI5&gt;='Vic Apr 2016'!J5,('Vic Apr 2016'!J5*'Vic Apr 2016'!O5/100)*'Vic Apr 2016'!AI5,($C$5*'Vic Apr 2016'!AK5/'Vic Apr 2016'!AI5*'Vic Apr 2016'!O5/100)*'Vic Apr 2016'!AI5)</f>
        <v>694.34999999999991</v>
      </c>
      <c r="F11" s="192">
        <f>IF($C$5*'Vic Apr 2016'!AK5/'Vic Apr 2016'!AI5&lt;'Vic Apr 2016'!J5,0,IF($C$5*'Vic Apr 2016'!AK5/'Vic Apr 2016'!AI5&lt;='Vic Apr 2016'!K5,($C$5*'Vic Apr 2016'!AK5/'Vic Apr 2016'!AI5-'Vic Apr 2016'!J5)*('Vic Apr 2016'!P5/100)*'Vic Apr 2016'!AI5,('Vic Apr 2016'!K5-'Vic Apr 2016'!J5)*('Vic Apr 2016'!P5/100)*'Vic Apr 2016'!AI5))</f>
        <v>68.150000000000048</v>
      </c>
      <c r="G11" s="190">
        <f>IF($C$5*'Vic Apr 2016'!AK5/'Vic Apr 2016'!AI5&lt;'Vic Apr 2016'!K5,0,IF($C$5*'Vic Apr 2016'!AK5/'Vic Apr 2016'!AI5&lt;='Vic Apr 2016'!L5,($C$5*'Vic Apr 2016'!AK5/'Vic Apr 2016'!AI5-'Vic Apr 2016'!K5)*('Vic Apr 2016'!Q5/100)*'Vic Apr 2016'!AI5,('Vic Apr 2016'!L5-'Vic Apr 2016'!K5)*('Vic Apr 2016'!Q5/100)*'Vic Apr 2016'!AI5))</f>
        <v>0</v>
      </c>
      <c r="H11" s="191">
        <f>IF($C$5*'Vic Apr 2016'!AK5/'Vic Apr 2016'!AI5&lt;'Vic Apr 2016'!L5,0,IF($C$5*'Vic Apr 2016'!AK5/'Vic Apr 2016'!AI5&lt;='Vic Apr 2016'!M5,($C$5*'Vic Apr 2016'!AK5/'Vic Apr 2016'!AI5-'Vic Apr 2016'!L5)*('Vic Apr 2016'!R5/100)*'Vic Apr 2016'!AI5,('Vic Apr 2016'!M5-'Vic Apr 2016'!L5)*('Vic Apr 2016'!R5/100)*'Vic Apr 2016'!AI5))</f>
        <v>0</v>
      </c>
      <c r="I11" s="190">
        <f>IF(($C$5*'Vic Apr 2016'!AK5/'Vic Apr 2016'!AI5&gt;'Vic Apr 2016'!M5),($C$5*'Vic Apr 2016'!AK5/'Vic Apr 2016'!AI5-'Vic Apr 2016'!M5)*'Vic Apr 2016'!S5/100*'Vic Apr 2016'!AI5,0)</f>
        <v>0</v>
      </c>
      <c r="J11" s="190">
        <f>IF($C$5*'Vic Apr 2016'!AL5/'Vic Apr 2016'!AJ5&gt;='Vic Apr 2016'!J5,('Vic Apr 2016'!J5*'Vic Apr 2016'!U5/100)*'Vic Apr 2016'!AJ5,($C$5*'Vic Apr 2016'!AL5/'Vic Apr 2016'!AJ5*'Vic Apr 2016'!U5/100)*'Vic Apr 2016'!AJ5)</f>
        <v>650.25</v>
      </c>
      <c r="K11" s="190">
        <f>IF($C$5*'Vic Apr 2016'!AL5/'Vic Apr 2016'!AJ5&lt;'Vic Apr 2016'!J5,0,IF($C$5*'Vic Apr 2016'!AL5/'Vic Apr 2016'!AJ5&lt;='Vic Apr 2016'!K5,($C$5*'Vic Apr 2016'!AL5/'Vic Apr 2016'!AJ5-'Vic Apr 2016'!J5)*('Vic Apr 2016'!V5/100)*'Vic Apr 2016'!AJ5,('Vic Apr 2016'!K5-'Vic Apr 2016'!J5)*('Vic Apr 2016'!V5/100)*'Vic Apr 2016'!AJ5))</f>
        <v>65.300000000000054</v>
      </c>
      <c r="L11" s="190">
        <f>IF($C$5*'Vic Apr 2016'!AL5/'Vic Apr 2016'!AJ5&lt;'Vic Apr 2016'!K5,0,IF($C$5*'Vic Apr 2016'!AL5/'Vic Apr 2016'!AJ5&lt;='Vic Apr 2016'!L5,($C$5*'Vic Apr 2016'!AL5/'Vic Apr 2016'!AJ5-'Vic Apr 2016'!K5)*('Vic Apr 2016'!W5/100)*'Vic Apr 2016'!AJ5,('Vic Apr 2016'!L5-'Vic Apr 2016'!K5)*('Vic Apr 2016'!W5/100)*'Vic Apr 2016'!AJ5))</f>
        <v>0</v>
      </c>
      <c r="M11" s="190">
        <f>IF($C$5*'Vic Apr 2016'!AL5/'Vic Apr 2016'!AJ5&lt;'Vic Apr 2016'!L5,0,IF($C$5*'Vic Apr 2016'!AL5/'Vic Apr 2016'!AJ5&lt;='Vic Apr 2016'!M5,($C$5*'Vic Apr 2016'!AL5/'Vic Apr 2016'!AJ5-'Vic Apr 2016'!L5)*('Vic Apr 2016'!X5/100)*'Vic Apr 2016'!AJ5,('Vic Apr 2016'!M5-'Vic Apr 2016'!L5)*('Vic Apr 2016'!X5/100)*'Vic Apr 2016'!AJ5))</f>
        <v>0</v>
      </c>
      <c r="N11" s="190">
        <f>IF(($C$5*'Vic Apr 2016'!AL5/'Vic Apr 2016'!AJ5&gt;'Vic Apr 2016'!M5),($C$5*'Vic Apr 2016'!AL5/'Vic Apr 2016'!AJ5-'Vic Apr 2016'!M5)*'Vic Apr 2016'!Y5/100*'Vic Apr 2016'!AJ5,0)</f>
        <v>0</v>
      </c>
      <c r="O11" s="193">
        <f t="shared" si="0"/>
        <v>1828.45</v>
      </c>
      <c r="P11" s="194">
        <f>'Vic Apr 2016'!AM5</f>
        <v>0</v>
      </c>
      <c r="Q11" s="194">
        <f>'Vic Apr 2016'!AN5</f>
        <v>22</v>
      </c>
      <c r="R11" s="194">
        <f>'Vic Apr 2016'!AO5</f>
        <v>0</v>
      </c>
      <c r="S11" s="194">
        <f>'Vic Apr 2016'!AP5</f>
        <v>0</v>
      </c>
      <c r="T11" s="193">
        <f>(O11-(O11-D11)*Q11/100)</f>
        <v>1503.279</v>
      </c>
      <c r="U11" s="193">
        <f>T11</f>
        <v>1503.279</v>
      </c>
      <c r="V11" s="193">
        <f t="shared" si="1"/>
        <v>1653.6069000000002</v>
      </c>
      <c r="W11" s="193">
        <f t="shared" si="2"/>
        <v>1653.6069000000002</v>
      </c>
      <c r="X11" s="195">
        <f>'Vic Apr 2016'!AW5</f>
        <v>24</v>
      </c>
      <c r="Y11" s="196" t="str">
        <f>'Vic Apr 2016'!AX5</f>
        <v>y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11"/>
      <c r="DB11" s="111"/>
      <c r="DC11" s="111"/>
      <c r="DD11" s="111"/>
      <c r="DE11" s="111"/>
      <c r="DF11" s="111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11"/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11"/>
      <c r="ED11" s="111"/>
      <c r="EE11" s="111"/>
      <c r="EF11" s="111"/>
      <c r="EG11" s="111"/>
      <c r="EH11" s="111"/>
      <c r="EI11" s="111"/>
      <c r="EJ11" s="111"/>
    </row>
    <row r="12" spans="1:140" ht="17" customHeight="1">
      <c r="A12" s="546"/>
      <c r="B12" s="116" t="str">
        <f>'Vic Apr 2016'!F6</f>
        <v>Lumo Energy</v>
      </c>
      <c r="C12" s="116" t="str">
        <f>'Vic Apr 2016'!G6</f>
        <v>Business Premium</v>
      </c>
      <c r="D12" s="190">
        <f>365*'Vic Apr 2016'!H6/100</f>
        <v>265.13599999999997</v>
      </c>
      <c r="E12" s="191">
        <f>IF($C$5*'Vic Apr 2016'!AK6/'Vic Apr 2016'!AI6&gt;='Vic Apr 2016'!J6,('Vic Apr 2016'!J6*'Vic Apr 2016'!O6/100)*'Vic Apr 2016'!AI6,($C$5*'Vic Apr 2016'!AK6/'Vic Apr 2016'!AI6*'Vic Apr 2016'!O6/100)*'Vic Apr 2016'!AI6)</f>
        <v>565.73759999999993</v>
      </c>
      <c r="F12" s="192">
        <f>IF($C$5*'Vic Apr 2016'!AK6/'Vic Apr 2016'!AI6&lt;'Vic Apr 2016'!J6,0,IF($C$5*'Vic Apr 2016'!AK6/'Vic Apr 2016'!AI6&lt;='Vic Apr 2016'!K6,($C$5*'Vic Apr 2016'!AK6/'Vic Apr 2016'!AI6-'Vic Apr 2016'!J6)*('Vic Apr 2016'!P6/100)*'Vic Apr 2016'!AI6,('Vic Apr 2016'!K6-'Vic Apr 2016'!J6)*('Vic Apr 2016'!P6/100)*'Vic Apr 2016'!AI6))</f>
        <v>49.011200000000045</v>
      </c>
      <c r="G12" s="190">
        <f>IF($C$5*'Vic Apr 2016'!AK6/'Vic Apr 2016'!AI6&lt;'Vic Apr 2016'!K6,0,IF($C$5*'Vic Apr 2016'!AK6/'Vic Apr 2016'!AI6&lt;='Vic Apr 2016'!L6,($C$5*'Vic Apr 2016'!AK6/'Vic Apr 2016'!AI6-'Vic Apr 2016'!K6)*('Vic Apr 2016'!Q6/100)*'Vic Apr 2016'!AI6,('Vic Apr 2016'!L6-'Vic Apr 2016'!K6)*('Vic Apr 2016'!Q6/100)*'Vic Apr 2016'!AI6))</f>
        <v>0</v>
      </c>
      <c r="H12" s="191">
        <f>IF($C$5*'Vic Apr 2016'!AK6/'Vic Apr 2016'!AI6&lt;'Vic Apr 2016'!L6,0,IF($C$5*'Vic Apr 2016'!AK6/'Vic Apr 2016'!AI6&lt;='Vic Apr 2016'!M6,($C$5*'Vic Apr 2016'!AK6/'Vic Apr 2016'!AI6-'Vic Apr 2016'!L6)*('Vic Apr 2016'!R6/100)*'Vic Apr 2016'!AI6,('Vic Apr 2016'!M6-'Vic Apr 2016'!L6)*('Vic Apr 2016'!R6/100)*'Vic Apr 2016'!AI6))</f>
        <v>0</v>
      </c>
      <c r="I12" s="190">
        <f>IF(($C$5*'Vic Apr 2016'!AK6/'Vic Apr 2016'!AI6&gt;'Vic Apr 2016'!M6),($C$5*'Vic Apr 2016'!AK6/'Vic Apr 2016'!AI6-'Vic Apr 2016'!M6)*'Vic Apr 2016'!S6/100*'Vic Apr 2016'!AI6,0)</f>
        <v>0</v>
      </c>
      <c r="J12" s="190">
        <f>IF($C$5*'Vic Apr 2016'!AL6/'Vic Apr 2016'!AJ6&gt;='Vic Apr 2016'!J6,('Vic Apr 2016'!J6*'Vic Apr 2016'!U6/100)*'Vic Apr 2016'!AJ6,($C$5*'Vic Apr 2016'!AL6/'Vic Apr 2016'!AJ6*'Vic Apr 2016'!U6/100)*'Vic Apr 2016'!AJ6)</f>
        <v>542.92560000000003</v>
      </c>
      <c r="K12" s="190">
        <f>IF($C$5*'Vic Apr 2016'!AL6/'Vic Apr 2016'!AJ6&lt;'Vic Apr 2016'!J6,0,IF($C$5*'Vic Apr 2016'!AL6/'Vic Apr 2016'!AJ6&lt;='Vic Apr 2016'!K6,($C$5*'Vic Apr 2016'!AL6/'Vic Apr 2016'!AJ6-'Vic Apr 2016'!J6)*('Vic Apr 2016'!V6/100)*'Vic Apr 2016'!AJ6,('Vic Apr 2016'!K6-'Vic Apr 2016'!J6)*('Vic Apr 2016'!V6/100)*'Vic Apr 2016'!AJ6))</f>
        <v>47.698400000000035</v>
      </c>
      <c r="L12" s="190">
        <f>IF($C$5*'Vic Apr 2016'!AL6/'Vic Apr 2016'!AJ6&lt;'Vic Apr 2016'!K6,0,IF($C$5*'Vic Apr 2016'!AL6/'Vic Apr 2016'!AJ6&lt;='Vic Apr 2016'!L6,($C$5*'Vic Apr 2016'!AL6/'Vic Apr 2016'!AJ6-'Vic Apr 2016'!K6)*('Vic Apr 2016'!W6/100)*'Vic Apr 2016'!AJ6,('Vic Apr 2016'!L6-'Vic Apr 2016'!K6)*('Vic Apr 2016'!W6/100)*'Vic Apr 2016'!AJ6))</f>
        <v>0</v>
      </c>
      <c r="M12" s="190">
        <f>IF($C$5*'Vic Apr 2016'!AL6/'Vic Apr 2016'!AJ6&lt;'Vic Apr 2016'!L6,0,IF($C$5*'Vic Apr 2016'!AL6/'Vic Apr 2016'!AJ6&lt;='Vic Apr 2016'!M6,($C$5*'Vic Apr 2016'!AL6/'Vic Apr 2016'!AJ6-'Vic Apr 2016'!L6)*('Vic Apr 2016'!X6/100)*'Vic Apr 2016'!AJ6,('Vic Apr 2016'!M6-'Vic Apr 2016'!L6)*('Vic Apr 2016'!X6/100)*'Vic Apr 2016'!AJ6))</f>
        <v>0</v>
      </c>
      <c r="N12" s="190">
        <f>IF(($C$5*'Vic Apr 2016'!AL6/'Vic Apr 2016'!AJ6&gt;'Vic Apr 2016'!M6),($C$5*'Vic Apr 2016'!AL6/'Vic Apr 2016'!AJ6-'Vic Apr 2016'!M6)*'Vic Apr 2016'!Y6/100*'Vic Apr 2016'!AJ6,0)</f>
        <v>0</v>
      </c>
      <c r="O12" s="193">
        <f t="shared" si="0"/>
        <v>1470.5087999999998</v>
      </c>
      <c r="P12" s="194">
        <f>'Vic Apr 2016'!AM6</f>
        <v>0</v>
      </c>
      <c r="Q12" s="194">
        <f>'Vic Apr 2016'!AN6</f>
        <v>0</v>
      </c>
      <c r="R12" s="194">
        <f>'Vic Apr 2016'!AO6</f>
        <v>0</v>
      </c>
      <c r="S12" s="194">
        <f>'Vic Apr 2016'!AP6</f>
        <v>0</v>
      </c>
      <c r="T12" s="193">
        <f>O12</f>
        <v>1470.5087999999998</v>
      </c>
      <c r="U12" s="193">
        <f>T12</f>
        <v>1470.5087999999998</v>
      </c>
      <c r="V12" s="193">
        <f t="shared" si="1"/>
        <v>1617.5596799999998</v>
      </c>
      <c r="W12" s="193">
        <f t="shared" si="2"/>
        <v>1617.5596799999998</v>
      </c>
      <c r="X12" s="195">
        <f>'Vic Apr 2016'!AW6</f>
        <v>36</v>
      </c>
      <c r="Y12" s="196" t="str">
        <f>'Vic Apr 2016'!AX6</f>
        <v>n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11"/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11"/>
      <c r="ED12" s="111"/>
      <c r="EE12" s="111"/>
      <c r="EF12" s="111"/>
      <c r="EG12" s="111"/>
      <c r="EH12" s="111"/>
      <c r="EI12" s="111"/>
      <c r="EJ12" s="111"/>
    </row>
    <row r="13" spans="1:140" s="112" customFormat="1" ht="17" customHeight="1">
      <c r="A13" s="546"/>
      <c r="B13" s="116" t="str">
        <f>'Vic Apr 2016'!F7</f>
        <v>Momentum Energy</v>
      </c>
      <c r="C13" s="116" t="str">
        <f>'Vic Apr 2016'!G7</f>
        <v>Market offer</v>
      </c>
      <c r="D13" s="190">
        <f>365*'Vic Apr 2016'!H7/100</f>
        <v>319.48450000000003</v>
      </c>
      <c r="E13" s="191">
        <f>IF($C$5*'Vic Apr 2016'!AK7/'Vic Apr 2016'!AI7&gt;='Vic Apr 2016'!J7,('Vic Apr 2016'!J7*'Vic Apr 2016'!O7/100)*'Vic Apr 2016'!AI7,($C$5*'Vic Apr 2016'!AK7/'Vic Apr 2016'!AI7*'Vic Apr 2016'!O7/100)*'Vic Apr 2016'!AI7)</f>
        <v>547.65000000000009</v>
      </c>
      <c r="F13" s="192">
        <f>IF($C$5*'Vic Apr 2016'!AK7/'Vic Apr 2016'!AI7&lt;'Vic Apr 2016'!J7,0,IF($C$5*'Vic Apr 2016'!AK7/'Vic Apr 2016'!AI7&lt;='Vic Apr 2016'!K7,($C$5*'Vic Apr 2016'!AK7/'Vic Apr 2016'!AI7-'Vic Apr 2016'!J7)*('Vic Apr 2016'!P7/100)*'Vic Apr 2016'!AI7,('Vic Apr 2016'!K7-'Vic Apr 2016'!J7)*('Vic Apr 2016'!P7/100)*'Vic Apr 2016'!AI7))</f>
        <v>54.550000000000033</v>
      </c>
      <c r="G13" s="190">
        <f>IF($C$5*'Vic Apr 2016'!AK7/'Vic Apr 2016'!AI7&lt;'Vic Apr 2016'!K7,0,IF($C$5*'Vic Apr 2016'!AK7/'Vic Apr 2016'!AI7&lt;='Vic Apr 2016'!L7,($C$5*'Vic Apr 2016'!AK7/'Vic Apr 2016'!AI7-'Vic Apr 2016'!K7)*('Vic Apr 2016'!Q7/100)*'Vic Apr 2016'!AI7,('Vic Apr 2016'!L7-'Vic Apr 2016'!K7)*('Vic Apr 2016'!Q7/100)*'Vic Apr 2016'!AI7))</f>
        <v>0</v>
      </c>
      <c r="H13" s="191">
        <f>IF($C$5*'Vic Apr 2016'!AK7/'Vic Apr 2016'!AI7&lt;'Vic Apr 2016'!L7,0,IF($C$5*'Vic Apr 2016'!AK7/'Vic Apr 2016'!AI7&lt;='Vic Apr 2016'!M7,($C$5*'Vic Apr 2016'!AK7/'Vic Apr 2016'!AI7-'Vic Apr 2016'!L7)*('Vic Apr 2016'!R7/100)*'Vic Apr 2016'!AI7,('Vic Apr 2016'!M7-'Vic Apr 2016'!L7)*('Vic Apr 2016'!R7/100)*'Vic Apr 2016'!AI7))</f>
        <v>0</v>
      </c>
      <c r="I13" s="190">
        <f>IF(($C$5*'Vic Apr 2016'!AK7/'Vic Apr 2016'!AI7&gt;'Vic Apr 2016'!M7),($C$5*'Vic Apr 2016'!AK7/'Vic Apr 2016'!AI7-'Vic Apr 2016'!M7)*'Vic Apr 2016'!S7/100*'Vic Apr 2016'!AI7,0)</f>
        <v>0</v>
      </c>
      <c r="J13" s="190">
        <f>IF($C$5*'Vic Apr 2016'!AL7/'Vic Apr 2016'!AJ7&gt;='Vic Apr 2016'!J7,('Vic Apr 2016'!J7*'Vic Apr 2016'!U7/100)*'Vic Apr 2016'!AJ7,($C$5*'Vic Apr 2016'!AL7/'Vic Apr 2016'!AJ7*'Vic Apr 2016'!U7/100)*'Vic Apr 2016'!AJ7)</f>
        <v>497.25</v>
      </c>
      <c r="K13" s="190">
        <f>IF($C$5*'Vic Apr 2016'!AL7/'Vic Apr 2016'!AJ7&lt;'Vic Apr 2016'!J7,0,IF($C$5*'Vic Apr 2016'!AL7/'Vic Apr 2016'!AJ7&lt;='Vic Apr 2016'!K7,($C$5*'Vic Apr 2016'!AL7/'Vic Apr 2016'!AJ7-'Vic Apr 2016'!J7)*('Vic Apr 2016'!V7/100)*'Vic Apr 2016'!AJ7,('Vic Apr 2016'!K7-'Vic Apr 2016'!J7)*('Vic Apr 2016'!V7/100)*'Vic Apr 2016'!AJ7))</f>
        <v>50.400000000000034</v>
      </c>
      <c r="L13" s="190">
        <f>IF($C$5*'Vic Apr 2016'!AL7/'Vic Apr 2016'!AJ7&lt;'Vic Apr 2016'!K7,0,IF($C$5*'Vic Apr 2016'!AL7/'Vic Apr 2016'!AJ7&lt;='Vic Apr 2016'!L7,($C$5*'Vic Apr 2016'!AL7/'Vic Apr 2016'!AJ7-'Vic Apr 2016'!K7)*('Vic Apr 2016'!W7/100)*'Vic Apr 2016'!AJ7,('Vic Apr 2016'!L7-'Vic Apr 2016'!K7)*('Vic Apr 2016'!W7/100)*'Vic Apr 2016'!AJ7))</f>
        <v>0</v>
      </c>
      <c r="M13" s="190">
        <f>IF($C$5*'Vic Apr 2016'!AL7/'Vic Apr 2016'!AJ7&lt;'Vic Apr 2016'!L7,0,IF($C$5*'Vic Apr 2016'!AL7/'Vic Apr 2016'!AJ7&lt;='Vic Apr 2016'!M7,($C$5*'Vic Apr 2016'!AL7/'Vic Apr 2016'!AJ7-'Vic Apr 2016'!L7)*('Vic Apr 2016'!X7/100)*'Vic Apr 2016'!AJ7,('Vic Apr 2016'!M7-'Vic Apr 2016'!L7)*('Vic Apr 2016'!X7/100)*'Vic Apr 2016'!AJ7))</f>
        <v>0</v>
      </c>
      <c r="N13" s="190">
        <f>IF(($C$5*'Vic Apr 2016'!AL7/'Vic Apr 2016'!AJ7&gt;'Vic Apr 2016'!M7),($C$5*'Vic Apr 2016'!AL7/'Vic Apr 2016'!AJ7-'Vic Apr 2016'!M7)*'Vic Apr 2016'!Y7/100*'Vic Apr 2016'!AJ7,0)</f>
        <v>0</v>
      </c>
      <c r="O13" s="193">
        <f t="shared" si="0"/>
        <v>1469.3345000000004</v>
      </c>
      <c r="P13" s="194">
        <f>'Vic Apr 2016'!AM7</f>
        <v>0</v>
      </c>
      <c r="Q13" s="194">
        <f>'Vic Apr 2016'!AN7</f>
        <v>0</v>
      </c>
      <c r="R13" s="194">
        <f>'Vic Apr 2016'!AO7</f>
        <v>0</v>
      </c>
      <c r="S13" s="194">
        <f>'Vic Apr 2016'!AP7</f>
        <v>0</v>
      </c>
      <c r="T13" s="193">
        <f>O13</f>
        <v>1469.3345000000004</v>
      </c>
      <c r="U13" s="193">
        <f>T13</f>
        <v>1469.3345000000004</v>
      </c>
      <c r="V13" s="193">
        <f t="shared" si="1"/>
        <v>1616.2679500000006</v>
      </c>
      <c r="W13" s="193">
        <f t="shared" si="2"/>
        <v>1616.2679500000006</v>
      </c>
      <c r="X13" s="195">
        <f>'Vic Apr 2016'!AW7</f>
        <v>0</v>
      </c>
      <c r="Y13" s="196" t="str">
        <f>'Vic Apr 2016'!AX7</f>
        <v>n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1"/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11"/>
      <c r="DB13" s="111"/>
      <c r="DC13" s="111"/>
      <c r="DD13" s="111"/>
      <c r="DE13" s="111"/>
      <c r="DF13" s="111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11"/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11"/>
      <c r="ED13" s="111"/>
      <c r="EE13" s="111"/>
      <c r="EF13" s="111"/>
      <c r="EG13" s="111"/>
      <c r="EH13" s="111"/>
      <c r="EI13" s="111"/>
      <c r="EJ13" s="111"/>
    </row>
    <row r="14" spans="1:140" ht="17" customHeight="1">
      <c r="A14" s="546"/>
      <c r="B14" s="116" t="str">
        <f>'Vic Apr 2016'!F8</f>
        <v>Origin Energy</v>
      </c>
      <c r="C14" s="116" t="str">
        <f>'Vic Apr 2016'!G8</f>
        <v>Business Saver</v>
      </c>
      <c r="D14" s="190">
        <f>365*'Vic Apr 2016'!H8/100</f>
        <v>283.75099999999998</v>
      </c>
      <c r="E14" s="191">
        <f>IF($C$5*'Vic Apr 2016'!AK8/'Vic Apr 2016'!AI8&gt;='Vic Apr 2016'!J8,('Vic Apr 2016'!J8*'Vic Apr 2016'!O8/100)*'Vic Apr 2016'!AI8,($C$5*'Vic Apr 2016'!AK8/'Vic Apr 2016'!AI8*'Vic Apr 2016'!O8/100)*'Vic Apr 2016'!AI8)</f>
        <v>747.44639999999993</v>
      </c>
      <c r="F14" s="192">
        <f>IF($C$5*'Vic Apr 2016'!AK8/'Vic Apr 2016'!AI8&lt;'Vic Apr 2016'!J8,0,IF($C$5*'Vic Apr 2016'!AK8/'Vic Apr 2016'!AI8&lt;='Vic Apr 2016'!K8,($C$5*'Vic Apr 2016'!AK8/'Vic Apr 2016'!AI8-'Vic Apr 2016'!J8)*('Vic Apr 2016'!P8/100)*'Vic Apr 2016'!AI8,('Vic Apr 2016'!K8-'Vic Apr 2016'!J8)*('Vic Apr 2016'!P8/100)*'Vic Apr 2016'!AI8))</f>
        <v>77.849200000000053</v>
      </c>
      <c r="G14" s="190">
        <f>IF($C$5*'Vic Apr 2016'!AK8/'Vic Apr 2016'!AI8&lt;'Vic Apr 2016'!K8,0,IF($C$5*'Vic Apr 2016'!AK8/'Vic Apr 2016'!AI8&lt;='Vic Apr 2016'!L8,($C$5*'Vic Apr 2016'!AK8/'Vic Apr 2016'!AI8-'Vic Apr 2016'!K8)*('Vic Apr 2016'!Q8/100)*'Vic Apr 2016'!AI8,('Vic Apr 2016'!L8-'Vic Apr 2016'!K8)*('Vic Apr 2016'!Q8/100)*'Vic Apr 2016'!AI8))</f>
        <v>0</v>
      </c>
      <c r="H14" s="191">
        <f>IF($C$5*'Vic Apr 2016'!AK8/'Vic Apr 2016'!AI8&lt;'Vic Apr 2016'!L8,0,IF($C$5*'Vic Apr 2016'!AK8/'Vic Apr 2016'!AI8&lt;='Vic Apr 2016'!M8,($C$5*'Vic Apr 2016'!AK8/'Vic Apr 2016'!AI8-'Vic Apr 2016'!L8)*('Vic Apr 2016'!R8/100)*'Vic Apr 2016'!AI8,('Vic Apr 2016'!M8-'Vic Apr 2016'!L8)*('Vic Apr 2016'!R8/100)*'Vic Apr 2016'!AI8))</f>
        <v>0</v>
      </c>
      <c r="I14" s="190">
        <f>IF(($C$5*'Vic Apr 2016'!AK8/'Vic Apr 2016'!AI8&gt;'Vic Apr 2016'!M8),($C$5*'Vic Apr 2016'!AK8/'Vic Apr 2016'!AI8-'Vic Apr 2016'!M8)*'Vic Apr 2016'!S8/100*'Vic Apr 2016'!AI8,0)</f>
        <v>0</v>
      </c>
      <c r="J14" s="190">
        <f>IF($C$5*'Vic Apr 2016'!AL8/'Vic Apr 2016'!AJ8&gt;='Vic Apr 2016'!J8,('Vic Apr 2016'!J8*'Vic Apr 2016'!U8/100)*'Vic Apr 2016'!AJ8,($C$5*'Vic Apr 2016'!AL8/'Vic Apr 2016'!AJ8*'Vic Apr 2016'!U8/100)*'Vic Apr 2016'!AJ8)</f>
        <v>702.2808</v>
      </c>
      <c r="K14" s="190">
        <f>IF($C$5*'Vic Apr 2016'!AL8/'Vic Apr 2016'!AJ8&lt;'Vic Apr 2016'!J8,0,IF($C$5*'Vic Apr 2016'!AL8/'Vic Apr 2016'!AJ8&lt;='Vic Apr 2016'!K8,($C$5*'Vic Apr 2016'!AL8/'Vic Apr 2016'!AJ8-'Vic Apr 2016'!J8)*('Vic Apr 2016'!V8/100)*'Vic Apr 2016'!AJ8,('Vic Apr 2016'!K8-'Vic Apr 2016'!J8)*('Vic Apr 2016'!V8/100)*'Vic Apr 2016'!AJ8))</f>
        <v>74.989200000000039</v>
      </c>
      <c r="L14" s="190">
        <f>IF($C$5*'Vic Apr 2016'!AL8/'Vic Apr 2016'!AJ8&lt;'Vic Apr 2016'!K8,0,IF($C$5*'Vic Apr 2016'!AL8/'Vic Apr 2016'!AJ8&lt;='Vic Apr 2016'!L8,($C$5*'Vic Apr 2016'!AL8/'Vic Apr 2016'!AJ8-'Vic Apr 2016'!K8)*('Vic Apr 2016'!W8/100)*'Vic Apr 2016'!AJ8,('Vic Apr 2016'!L8-'Vic Apr 2016'!K8)*('Vic Apr 2016'!W8/100)*'Vic Apr 2016'!AJ8))</f>
        <v>0</v>
      </c>
      <c r="M14" s="190">
        <f>IF($C$5*'Vic Apr 2016'!AL8/'Vic Apr 2016'!AJ8&lt;'Vic Apr 2016'!L8,0,IF($C$5*'Vic Apr 2016'!AL8/'Vic Apr 2016'!AJ8&lt;='Vic Apr 2016'!M8,($C$5*'Vic Apr 2016'!AL8/'Vic Apr 2016'!AJ8-'Vic Apr 2016'!L8)*('Vic Apr 2016'!X8/100)*'Vic Apr 2016'!AJ8,('Vic Apr 2016'!M8-'Vic Apr 2016'!L8)*('Vic Apr 2016'!X8/100)*'Vic Apr 2016'!AJ8))</f>
        <v>0</v>
      </c>
      <c r="N14" s="190">
        <f>IF(($C$5*'Vic Apr 2016'!AL8/'Vic Apr 2016'!AJ8&gt;'Vic Apr 2016'!M8),($C$5*'Vic Apr 2016'!AL8/'Vic Apr 2016'!AJ8-'Vic Apr 2016'!M8)*'Vic Apr 2016'!Y8/100*'Vic Apr 2016'!AJ8,0)</f>
        <v>0</v>
      </c>
      <c r="O14" s="193">
        <f t="shared" si="0"/>
        <v>1886.3166000000001</v>
      </c>
      <c r="P14" s="194">
        <f>'Vic Apr 2016'!AM8</f>
        <v>0</v>
      </c>
      <c r="Q14" s="194">
        <f>'Vic Apr 2016'!AN8</f>
        <v>15</v>
      </c>
      <c r="R14" s="194">
        <f>'Vic Apr 2016'!AO8</f>
        <v>0</v>
      </c>
      <c r="S14" s="194">
        <f>'Vic Apr 2016'!AP8</f>
        <v>0</v>
      </c>
      <c r="T14" s="193">
        <f>(O14-(O14-D14)*Q14/100)</f>
        <v>1645.9317600000002</v>
      </c>
      <c r="U14" s="193">
        <f>T14</f>
        <v>1645.9317600000002</v>
      </c>
      <c r="V14" s="193">
        <f t="shared" si="1"/>
        <v>1810.5249360000003</v>
      </c>
      <c r="W14" s="193">
        <f t="shared" si="2"/>
        <v>1810.5249360000003</v>
      </c>
      <c r="X14" s="195">
        <f>'Vic Apr 2016'!AW8</f>
        <v>12</v>
      </c>
      <c r="Y14" s="196" t="str">
        <f>'Vic Apr 2016'!AX8</f>
        <v>y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11"/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11"/>
      <c r="ED14" s="111"/>
      <c r="EE14" s="111"/>
      <c r="EF14" s="111"/>
      <c r="EG14" s="111"/>
      <c r="EH14" s="111"/>
      <c r="EI14" s="111"/>
      <c r="EJ14" s="111"/>
    </row>
    <row r="15" spans="1:140" s="112" customFormat="1" ht="17" customHeight="1">
      <c r="A15" s="546"/>
      <c r="B15" s="116" t="str">
        <f>'Vic Apr 2016'!F9</f>
        <v>Red Energy</v>
      </c>
      <c r="C15" s="116" t="str">
        <f>'Vic Apr 2016'!G9</f>
        <v>Living Energy Saver</v>
      </c>
      <c r="D15" s="190">
        <f>365*'Vic Apr 2016'!H9/100</f>
        <v>248.2</v>
      </c>
      <c r="E15" s="191">
        <f>IF($C$5*'Vic Apr 2016'!AK9/'Vic Apr 2016'!AI9&gt;='Vic Apr 2016'!J9,('Vic Apr 2016'!J9*'Vic Apr 2016'!O9/100)*'Vic Apr 2016'!AI9,($C$5*'Vic Apr 2016'!AK9/'Vic Apr 2016'!AI9*'Vic Apr 2016'!O9/100)*'Vic Apr 2016'!AI9)</f>
        <v>729</v>
      </c>
      <c r="F15" s="192">
        <f>IF($C$5*'Vic Apr 2016'!AK9/'Vic Apr 2016'!AI9&lt;'Vic Apr 2016'!J9,0,IF($C$5*'Vic Apr 2016'!AK9/'Vic Apr 2016'!AI9&lt;='Vic Apr 2016'!K9,($C$5*'Vic Apr 2016'!AK9/'Vic Apr 2016'!AI9-'Vic Apr 2016'!J9)*('Vic Apr 2016'!P9/100)*'Vic Apr 2016'!AI9,('Vic Apr 2016'!K9-'Vic Apr 2016'!J9)*('Vic Apr 2016'!P9/100)*'Vic Apr 2016'!AI9))</f>
        <v>62.100000000000051</v>
      </c>
      <c r="G15" s="190">
        <f>IF($C$5*'Vic Apr 2016'!AK9/'Vic Apr 2016'!AI9&lt;'Vic Apr 2016'!K9,0,IF($C$5*'Vic Apr 2016'!AK9/'Vic Apr 2016'!AI9&lt;='Vic Apr 2016'!L9,($C$5*'Vic Apr 2016'!AK9/'Vic Apr 2016'!AI9-'Vic Apr 2016'!K9)*('Vic Apr 2016'!Q9/100)*'Vic Apr 2016'!AI9,('Vic Apr 2016'!L9-'Vic Apr 2016'!K9)*('Vic Apr 2016'!Q9/100)*'Vic Apr 2016'!AI9))</f>
        <v>0</v>
      </c>
      <c r="H15" s="191">
        <f>IF($C$5*'Vic Apr 2016'!AK9/'Vic Apr 2016'!AI9&lt;'Vic Apr 2016'!L9,0,IF($C$5*'Vic Apr 2016'!AK9/'Vic Apr 2016'!AI9&lt;='Vic Apr 2016'!M9,($C$5*'Vic Apr 2016'!AK9/'Vic Apr 2016'!AI9-'Vic Apr 2016'!L9)*('Vic Apr 2016'!R9/100)*'Vic Apr 2016'!AI9,('Vic Apr 2016'!M9-'Vic Apr 2016'!L9)*('Vic Apr 2016'!R9/100)*'Vic Apr 2016'!AI9))</f>
        <v>0</v>
      </c>
      <c r="I15" s="190">
        <f>IF(($C$5*'Vic Apr 2016'!AK9/'Vic Apr 2016'!AI9&gt;'Vic Apr 2016'!M9),($C$5*'Vic Apr 2016'!AK9/'Vic Apr 2016'!AI9-'Vic Apr 2016'!M9)*'Vic Apr 2016'!S9/100*'Vic Apr 2016'!AI9,0)</f>
        <v>0</v>
      </c>
      <c r="J15" s="190">
        <f>IF($C$5*'Vic Apr 2016'!AL9/'Vic Apr 2016'!AJ9&gt;='Vic Apr 2016'!J9,('Vic Apr 2016'!J9*'Vic Apr 2016'!U9/100)*'Vic Apr 2016'!AJ9,($C$5*'Vic Apr 2016'!AL9/'Vic Apr 2016'!AJ9*'Vic Apr 2016'!U9/100)*'Vic Apr 2016'!AJ9)</f>
        <v>684</v>
      </c>
      <c r="K15" s="190">
        <f>IF($C$5*'Vic Apr 2016'!AL9/'Vic Apr 2016'!AJ9&lt;'Vic Apr 2016'!J9,0,IF($C$5*'Vic Apr 2016'!AL9/'Vic Apr 2016'!AJ9&lt;='Vic Apr 2016'!K9,($C$5*'Vic Apr 2016'!AL9/'Vic Apr 2016'!AJ9-'Vic Apr 2016'!J9)*('Vic Apr 2016'!V9/100)*'Vic Apr 2016'!AJ9,('Vic Apr 2016'!K9-'Vic Apr 2016'!J9)*('Vic Apr 2016'!V9/100)*'Vic Apr 2016'!AJ9))</f>
        <v>50.000000000000036</v>
      </c>
      <c r="L15" s="190">
        <f>IF($C$5*'Vic Apr 2016'!AL9/'Vic Apr 2016'!AJ9&lt;'Vic Apr 2016'!K9,0,IF($C$5*'Vic Apr 2016'!AL9/'Vic Apr 2016'!AJ9&lt;='Vic Apr 2016'!L9,($C$5*'Vic Apr 2016'!AL9/'Vic Apr 2016'!AJ9-'Vic Apr 2016'!K9)*('Vic Apr 2016'!W9/100)*'Vic Apr 2016'!AJ9,('Vic Apr 2016'!L9-'Vic Apr 2016'!K9)*('Vic Apr 2016'!W9/100)*'Vic Apr 2016'!AJ9))</f>
        <v>0</v>
      </c>
      <c r="M15" s="190">
        <f>IF($C$5*'Vic Apr 2016'!AL9/'Vic Apr 2016'!AJ9&lt;'Vic Apr 2016'!L9,0,IF($C$5*'Vic Apr 2016'!AL9/'Vic Apr 2016'!AJ9&lt;='Vic Apr 2016'!M9,($C$5*'Vic Apr 2016'!AL9/'Vic Apr 2016'!AJ9-'Vic Apr 2016'!L9)*('Vic Apr 2016'!X9/100)*'Vic Apr 2016'!AJ9,('Vic Apr 2016'!M9-'Vic Apr 2016'!L9)*('Vic Apr 2016'!X9/100)*'Vic Apr 2016'!AJ9))</f>
        <v>0</v>
      </c>
      <c r="N15" s="190">
        <f>IF(($C$5*'Vic Apr 2016'!AL9/'Vic Apr 2016'!AJ9&gt;'Vic Apr 2016'!M9),($C$5*'Vic Apr 2016'!AL9/'Vic Apr 2016'!AJ9-'Vic Apr 2016'!M9)*'Vic Apr 2016'!Y9/100*'Vic Apr 2016'!AJ9,0)</f>
        <v>0</v>
      </c>
      <c r="O15" s="193">
        <f t="shared" si="0"/>
        <v>1773.3000000000002</v>
      </c>
      <c r="P15" s="194">
        <f>'Vic Apr 2016'!AM9</f>
        <v>0</v>
      </c>
      <c r="Q15" s="194">
        <f>'Vic Apr 2016'!AN9</f>
        <v>0</v>
      </c>
      <c r="R15" s="194">
        <f>'Vic Apr 2016'!AO9</f>
        <v>10</v>
      </c>
      <c r="S15" s="194">
        <f>'Vic Apr 2016'!AP9</f>
        <v>0</v>
      </c>
      <c r="T15" s="193">
        <f>O15</f>
        <v>1773.3000000000002</v>
      </c>
      <c r="U15" s="193">
        <f>T15-(T15*R15/100)</f>
        <v>1595.9700000000003</v>
      </c>
      <c r="V15" s="193">
        <f t="shared" si="1"/>
        <v>1950.6300000000003</v>
      </c>
      <c r="W15" s="193">
        <f t="shared" si="2"/>
        <v>1755.5670000000005</v>
      </c>
      <c r="X15" s="195">
        <f>'Vic Apr 2016'!AW9</f>
        <v>24</v>
      </c>
      <c r="Y15" s="196" t="str">
        <f>'Vic Apr 2016'!AX9</f>
        <v>y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</row>
    <row r="16" spans="1:140" ht="17" customHeight="1" thickBot="1">
      <c r="A16" s="547"/>
      <c r="B16" s="213" t="str">
        <f>'Vic Apr 2016'!F10</f>
        <v>Simply Energy</v>
      </c>
      <c r="C16" s="213" t="str">
        <f>'Vic Apr 2016'!G10</f>
        <v>Small Office Plus Online</v>
      </c>
      <c r="D16" s="115">
        <f>365*'Vic Apr 2016'!H10/100</f>
        <v>203.48750000000001</v>
      </c>
      <c r="E16" s="113">
        <f>IF($C$5*'Vic Apr 2016'!AK10/'Vic Apr 2016'!AI10&gt;='Vic Apr 2016'!J10,('Vic Apr 2016'!J10*'Vic Apr 2016'!O10/100)*'Vic Apr 2016'!AI10,($C$5*'Vic Apr 2016'!AK10/'Vic Apr 2016'!AI10*'Vic Apr 2016'!O10/100)*'Vic Apr 2016'!AI10)</f>
        <v>186.71796000000001</v>
      </c>
      <c r="F16" s="114">
        <f>IF($C$5*'Vic Apr 2016'!AK10/'Vic Apr 2016'!AI10&lt;'Vic Apr 2016'!J10,0,IF($C$5*'Vic Apr 2016'!AK10/'Vic Apr 2016'!AI10&lt;='Vic Apr 2016'!K10,($C$5*'Vic Apr 2016'!AK10/'Vic Apr 2016'!AI10-'Vic Apr 2016'!J10)*('Vic Apr 2016'!P10/100)*'Vic Apr 2016'!AI10,('Vic Apr 2016'!K10-'Vic Apr 2016'!J10)*('Vic Apr 2016'!P10/100)*'Vic Apr 2016'!AI10))</f>
        <v>166.95089999999999</v>
      </c>
      <c r="G16" s="115">
        <f>IF($C$5*'Vic Apr 2016'!AK10/'Vic Apr 2016'!AI10&lt;'Vic Apr 2016'!K10,0,IF($C$5*'Vic Apr 2016'!AK10/'Vic Apr 2016'!AI10&lt;='Vic Apr 2016'!L10,($C$5*'Vic Apr 2016'!AK10/'Vic Apr 2016'!AI10-'Vic Apr 2016'!K10)*('Vic Apr 2016'!Q10/100)*'Vic Apr 2016'!AI10,('Vic Apr 2016'!L10-'Vic Apr 2016'!K10)*('Vic Apr 2016'!Q10/100)*'Vic Apr 2016'!AI10))</f>
        <v>142.63937999999999</v>
      </c>
      <c r="H16" s="113">
        <f>IF($C$5*'Vic Apr 2016'!AK10/'Vic Apr 2016'!AI10&lt;'Vic Apr 2016'!L10,0,IF($C$5*'Vic Apr 2016'!AK10/'Vic Apr 2016'!AI10&lt;='Vic Apr 2016'!M10,($C$5*'Vic Apr 2016'!AK10/'Vic Apr 2016'!AI10-'Vic Apr 2016'!L10)*('Vic Apr 2016'!R10/100)*'Vic Apr 2016'!AI10,('Vic Apr 2016'!M10-'Vic Apr 2016'!L10)*('Vic Apr 2016'!R10/100)*'Vic Apr 2016'!AI10))</f>
        <v>260.23073999999997</v>
      </c>
      <c r="I16" s="115">
        <f>IF(($C$5*'Vic Apr 2016'!AK10/'Vic Apr 2016'!AI10&gt;'Vic Apr 2016'!M10),($C$5*'Vic Apr 2016'!AK10/'Vic Apr 2016'!AI10-'Vic Apr 2016'!M10)*'Vic Apr 2016'!S10/100*'Vic Apr 2016'!AI10,0)</f>
        <v>60.826400000000042</v>
      </c>
      <c r="J16" s="115">
        <f>IF($C$5*'Vic Apr 2016'!AL10/'Vic Apr 2016'!AJ10&gt;='Vic Apr 2016'!J10,('Vic Apr 2016'!J10*'Vic Apr 2016'!U10/100)*'Vic Apr 2016'!AJ10,($C$5*'Vic Apr 2016'!AL10/'Vic Apr 2016'!AJ10*'Vic Apr 2016'!U10/100)*'Vic Apr 2016'!AJ10)</f>
        <v>177.0444</v>
      </c>
      <c r="K16" s="115">
        <f>IF($C$5*'Vic Apr 2016'!AL10/'Vic Apr 2016'!AJ10&lt;'Vic Apr 2016'!J10,0,IF($C$5*'Vic Apr 2016'!AL10/'Vic Apr 2016'!AJ10&lt;='Vic Apr 2016'!K10,($C$5*'Vic Apr 2016'!AL10/'Vic Apr 2016'!AJ10-'Vic Apr 2016'!J10)*('Vic Apr 2016'!V10/100)*'Vic Apr 2016'!AJ10,('Vic Apr 2016'!K10-'Vic Apr 2016'!J10)*('Vic Apr 2016'!V10/100)*'Vic Apr 2016'!AJ10))</f>
        <v>159.65250000000003</v>
      </c>
      <c r="L16" s="115">
        <f>IF($C$5*'Vic Apr 2016'!AL10/'Vic Apr 2016'!AJ10&lt;'Vic Apr 2016'!K10,0,IF($C$5*'Vic Apr 2016'!AL10/'Vic Apr 2016'!AJ10&lt;='Vic Apr 2016'!L10,($C$5*'Vic Apr 2016'!AL10/'Vic Apr 2016'!AJ10-'Vic Apr 2016'!K10)*('Vic Apr 2016'!W10/100)*'Vic Apr 2016'!AJ10,('Vic Apr 2016'!L10-'Vic Apr 2016'!K10)*('Vic Apr 2016'!W10/100)*'Vic Apr 2016'!AJ10))</f>
        <v>139.62780000000001</v>
      </c>
      <c r="M16" s="115">
        <f>IF($C$5*'Vic Apr 2016'!AL10/'Vic Apr 2016'!AJ10&lt;'Vic Apr 2016'!L10,0,IF($C$5*'Vic Apr 2016'!AL10/'Vic Apr 2016'!AJ10&lt;='Vic Apr 2016'!M10,($C$5*'Vic Apr 2016'!AL10/'Vic Apr 2016'!AJ10-'Vic Apr 2016'!L10)*('Vic Apr 2016'!X10/100)*'Vic Apr 2016'!AJ10,('Vic Apr 2016'!M10-'Vic Apr 2016'!L10)*('Vic Apr 2016'!X10/100)*'Vic Apr 2016'!AJ10))</f>
        <v>255.48599999999999</v>
      </c>
      <c r="N16" s="115">
        <f>IF(($C$5*'Vic Apr 2016'!AL10/'Vic Apr 2016'!AJ10&gt;'Vic Apr 2016'!M10),($C$5*'Vic Apr 2016'!AL10/'Vic Apr 2016'!AJ10-'Vic Apr 2016'!M10)*'Vic Apr 2016'!Y10/100*'Vic Apr 2016'!AJ10,0)</f>
        <v>59.951200000000057</v>
      </c>
      <c r="O16" s="214">
        <f t="shared" si="0"/>
        <v>1812.6147799999999</v>
      </c>
      <c r="P16" s="215">
        <f>'Vic Apr 2016'!AM10</f>
        <v>0</v>
      </c>
      <c r="Q16" s="215">
        <f>'Vic Apr 2016'!AN10</f>
        <v>15</v>
      </c>
      <c r="R16" s="215">
        <f>'Vic Apr 2016'!AO10</f>
        <v>0</v>
      </c>
      <c r="S16" s="215">
        <f>'Vic Apr 2016'!AP10</f>
        <v>5</v>
      </c>
      <c r="T16" s="214">
        <f>(O16-(O16-D16)*Q16/100)</f>
        <v>1571.245688</v>
      </c>
      <c r="U16" s="214">
        <f>(T16-(T16-D16)*S16/100)</f>
        <v>1502.8577786000001</v>
      </c>
      <c r="V16" s="214">
        <f t="shared" si="1"/>
        <v>1728.3702568000001</v>
      </c>
      <c r="W16" s="214">
        <f t="shared" si="2"/>
        <v>1653.1435564600001</v>
      </c>
      <c r="X16" s="216">
        <f>'Vic Apr 2016'!AW10</f>
        <v>24</v>
      </c>
      <c r="Y16" s="217" t="str">
        <f>'Vic Apr 2016'!AX10</f>
        <v>n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</row>
    <row r="17" spans="1:140" s="112" customFormat="1" ht="17" customHeight="1" thickTop="1">
      <c r="A17" s="545" t="str">
        <f>'Vic Apr 2016'!D11</f>
        <v>Multinet 2</v>
      </c>
      <c r="B17" s="116" t="str">
        <f>'Vic Apr 2016'!F11</f>
        <v>AGL</v>
      </c>
      <c r="C17" s="116" t="str">
        <f>'Vic Apr 2016'!G11</f>
        <v>Business Savers</v>
      </c>
      <c r="D17" s="190">
        <f>365*'Vic Apr 2016'!H11/100</f>
        <v>345.58200000000005</v>
      </c>
      <c r="E17" s="191">
        <f>IF($C$5*'Vic Apr 2016'!AK11/'Vic Apr 2016'!AI11&gt;='Vic Apr 2016'!J11,('Vic Apr 2016'!J11*'Vic Apr 2016'!O11/100)*'Vic Apr 2016'!AI11,($C$5*'Vic Apr 2016'!AK11/'Vic Apr 2016'!AI11*'Vic Apr 2016'!O11/100)*'Vic Apr 2016'!AI11)</f>
        <v>750</v>
      </c>
      <c r="F17" s="192">
        <f>IF($C$5*'Vic Apr 2016'!AK11/'Vic Apr 2016'!AI11&lt;'Vic Apr 2016'!J11,0,IF($C$5*'Vic Apr 2016'!AK11/'Vic Apr 2016'!AI11&lt;='Vic Apr 2016'!K11,($C$5*'Vic Apr 2016'!AK11/'Vic Apr 2016'!AI11-'Vic Apr 2016'!J11)*('Vic Apr 2016'!P11/100)*'Vic Apr 2016'!AI11,('Vic Apr 2016'!K11-'Vic Apr 2016'!J11)*('Vic Apr 2016'!P11/100)*'Vic Apr 2016'!AI11))</f>
        <v>0</v>
      </c>
      <c r="G17" s="190">
        <f>IF($C$5*'Vic Apr 2016'!AK11/'Vic Apr 2016'!AI11&lt;'Vic Apr 2016'!K11,0,IF($C$5*'Vic Apr 2016'!AK11/'Vic Apr 2016'!AI11&lt;='Vic Apr 2016'!L11,($C$5*'Vic Apr 2016'!AK11/'Vic Apr 2016'!AI11-'Vic Apr 2016'!K11)*('Vic Apr 2016'!Q11/100)*'Vic Apr 2016'!AI11,('Vic Apr 2016'!L11-'Vic Apr 2016'!K11)*('Vic Apr 2016'!Q11/100)*'Vic Apr 2016'!AI11))</f>
        <v>0</v>
      </c>
      <c r="H17" s="191">
        <f>IF($C$5*'Vic Apr 2016'!AK11/'Vic Apr 2016'!AI11&lt;'Vic Apr 2016'!L11,0,IF($C$5*'Vic Apr 2016'!AK11/'Vic Apr 2016'!AI11&lt;='Vic Apr 2016'!M11,($C$5*'Vic Apr 2016'!AK11/'Vic Apr 2016'!AI11-'Vic Apr 2016'!L11)*('Vic Apr 2016'!R11/100)*'Vic Apr 2016'!AI11,('Vic Apr 2016'!M11-'Vic Apr 2016'!L11)*('Vic Apr 2016'!R11/100)*'Vic Apr 2016'!AI11))</f>
        <v>0</v>
      </c>
      <c r="I17" s="190">
        <f>IF(($C$5*'Vic Apr 2016'!AK11/'Vic Apr 2016'!AI11&gt;'Vic Apr 2016'!M11),($C$5*'Vic Apr 2016'!AK11/'Vic Apr 2016'!AI11-'Vic Apr 2016'!M11)*'Vic Apr 2016'!S11/100*'Vic Apr 2016'!AI11,0)</f>
        <v>0</v>
      </c>
      <c r="J17" s="190">
        <f>IF($C$5*'Vic Apr 2016'!AL11/'Vic Apr 2016'!AJ11&gt;='Vic Apr 2016'!J11,('Vic Apr 2016'!J11*'Vic Apr 2016'!U11/100)*'Vic Apr 2016'!AJ11,($C$5*'Vic Apr 2016'!AL11/'Vic Apr 2016'!AJ11*'Vic Apr 2016'!U11/100)*'Vic Apr 2016'!AJ11)</f>
        <v>660.5</v>
      </c>
      <c r="K17" s="190">
        <f>IF($C$5*'Vic Apr 2016'!AL11/'Vic Apr 2016'!AJ11&lt;'Vic Apr 2016'!J11,0,IF($C$5*'Vic Apr 2016'!AL11/'Vic Apr 2016'!AJ11&lt;='Vic Apr 2016'!K11,($C$5*'Vic Apr 2016'!AL11/'Vic Apr 2016'!AJ11-'Vic Apr 2016'!J11)*('Vic Apr 2016'!V11/100)*'Vic Apr 2016'!AJ11,('Vic Apr 2016'!K11-'Vic Apr 2016'!J11)*('Vic Apr 2016'!V11/100)*'Vic Apr 2016'!AJ11))</f>
        <v>0</v>
      </c>
      <c r="L17" s="190">
        <f>IF($C$5*'Vic Apr 2016'!AL11/'Vic Apr 2016'!AJ11&lt;'Vic Apr 2016'!K11,0,IF($C$5*'Vic Apr 2016'!AL11/'Vic Apr 2016'!AJ11&lt;='Vic Apr 2016'!L11,($C$5*'Vic Apr 2016'!AL11/'Vic Apr 2016'!AJ11-'Vic Apr 2016'!K11)*('Vic Apr 2016'!W11/100)*'Vic Apr 2016'!AJ11,('Vic Apr 2016'!L11-'Vic Apr 2016'!K11)*('Vic Apr 2016'!W11/100)*'Vic Apr 2016'!AJ11))</f>
        <v>0</v>
      </c>
      <c r="M17" s="190">
        <f>IF($C$5*'Vic Apr 2016'!AL11/'Vic Apr 2016'!AJ11&lt;'Vic Apr 2016'!L11,0,IF($C$5*'Vic Apr 2016'!AL11/'Vic Apr 2016'!AJ11&lt;='Vic Apr 2016'!M11,($C$5*'Vic Apr 2016'!AL11/'Vic Apr 2016'!AJ11-'Vic Apr 2016'!L11)*('Vic Apr 2016'!X11/100)*'Vic Apr 2016'!AJ11,('Vic Apr 2016'!M11-'Vic Apr 2016'!L11)*('Vic Apr 2016'!X11/100)*'Vic Apr 2016'!AJ11))</f>
        <v>0</v>
      </c>
      <c r="N17" s="190">
        <f>IF(($C$5*'Vic Apr 2016'!AL11/'Vic Apr 2016'!AJ11&gt;'Vic Apr 2016'!M11),($C$5*'Vic Apr 2016'!AL11/'Vic Apr 2016'!AJ11-'Vic Apr 2016'!M11)*'Vic Apr 2016'!Y11/100*'Vic Apr 2016'!AJ11,0)</f>
        <v>0</v>
      </c>
      <c r="O17" s="193">
        <f t="shared" si="0"/>
        <v>1756.0820000000001</v>
      </c>
      <c r="P17" s="194">
        <f>'Vic Apr 2016'!AM11</f>
        <v>0</v>
      </c>
      <c r="Q17" s="194">
        <f>'Vic Apr 2016'!AN11</f>
        <v>19</v>
      </c>
      <c r="R17" s="194">
        <f>'Vic Apr 2016'!AO11</f>
        <v>0</v>
      </c>
      <c r="S17" s="194">
        <f>'Vic Apr 2016'!AP11</f>
        <v>0</v>
      </c>
      <c r="T17" s="193">
        <f>(O17-(O17-D17)*Q17/100)</f>
        <v>1488.087</v>
      </c>
      <c r="U17" s="193">
        <f>T17</f>
        <v>1488.087</v>
      </c>
      <c r="V17" s="193">
        <f t="shared" si="1"/>
        <v>1636.8957</v>
      </c>
      <c r="W17" s="193">
        <f t="shared" si="2"/>
        <v>1636.8957</v>
      </c>
      <c r="X17" s="195">
        <f>'Vic Apr 2016'!AW11</f>
        <v>0</v>
      </c>
      <c r="Y17" s="196" t="str">
        <f>'Vic Apr 2016'!AX11</f>
        <v>n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</row>
    <row r="18" spans="1:140" s="58" customFormat="1" ht="17" customHeight="1">
      <c r="A18" s="546"/>
      <c r="B18" s="116" t="str">
        <f>'Vic Apr 2016'!F12</f>
        <v>Click Energy</v>
      </c>
      <c r="C18" s="116" t="str">
        <f>'Vic Apr 2016'!G12</f>
        <v>Business Prime Gas</v>
      </c>
      <c r="D18" s="190">
        <f>365*'Vic Apr 2016'!H12/100</f>
        <v>279.22500000000002</v>
      </c>
      <c r="E18" s="191">
        <f>IF($C$5*'Vic Apr 2016'!AK12/'Vic Apr 2016'!AI12&gt;='Vic Apr 2016'!J12,('Vic Apr 2016'!J12*'Vic Apr 2016'!O12/100)*'Vic Apr 2016'!AI12,($C$5*'Vic Apr 2016'!AK12/'Vic Apr 2016'!AI12*'Vic Apr 2016'!O12/100)*'Vic Apr 2016'!AI12)</f>
        <v>639</v>
      </c>
      <c r="F18" s="192">
        <f>IF($C$5*'Vic Apr 2016'!AK12/'Vic Apr 2016'!AI12&lt;'Vic Apr 2016'!J12,0,IF($C$5*'Vic Apr 2016'!AK12/'Vic Apr 2016'!AI12&lt;='Vic Apr 2016'!K12,($C$5*'Vic Apr 2016'!AK12/'Vic Apr 2016'!AI12-'Vic Apr 2016'!J12)*('Vic Apr 2016'!P12/100)*'Vic Apr 2016'!AI12,('Vic Apr 2016'!K12-'Vic Apr 2016'!J12)*('Vic Apr 2016'!P12/100)*'Vic Apr 2016'!AI12))</f>
        <v>63.500000000000043</v>
      </c>
      <c r="G18" s="190">
        <f>IF($C$5*'Vic Apr 2016'!AK12/'Vic Apr 2016'!AI12&lt;'Vic Apr 2016'!K12,0,IF($C$5*'Vic Apr 2016'!AK12/'Vic Apr 2016'!AI12&lt;='Vic Apr 2016'!L12,($C$5*'Vic Apr 2016'!AK12/'Vic Apr 2016'!AI12-'Vic Apr 2016'!K12)*('Vic Apr 2016'!Q12/100)*'Vic Apr 2016'!AI12,('Vic Apr 2016'!L12-'Vic Apr 2016'!K12)*('Vic Apr 2016'!Q12/100)*'Vic Apr 2016'!AI12))</f>
        <v>0</v>
      </c>
      <c r="H18" s="191">
        <f>IF($C$5*'Vic Apr 2016'!AK12/'Vic Apr 2016'!AI12&lt;'Vic Apr 2016'!L12,0,IF($C$5*'Vic Apr 2016'!AK12/'Vic Apr 2016'!AI12&lt;='Vic Apr 2016'!M12,($C$5*'Vic Apr 2016'!AK12/'Vic Apr 2016'!AI12-'Vic Apr 2016'!L12)*('Vic Apr 2016'!R12/100)*'Vic Apr 2016'!AI12,('Vic Apr 2016'!M12-'Vic Apr 2016'!L12)*('Vic Apr 2016'!R12/100)*'Vic Apr 2016'!AI12))</f>
        <v>0</v>
      </c>
      <c r="I18" s="190">
        <f>IF(($C$5*'Vic Apr 2016'!AK12/'Vic Apr 2016'!AI12&gt;'Vic Apr 2016'!M12),($C$5*'Vic Apr 2016'!AK12/'Vic Apr 2016'!AI12-'Vic Apr 2016'!M12)*'Vic Apr 2016'!S12/100*'Vic Apr 2016'!AI12,0)</f>
        <v>0</v>
      </c>
      <c r="J18" s="190">
        <f>IF($C$5*'Vic Apr 2016'!AL12/'Vic Apr 2016'!AJ12&gt;='Vic Apr 2016'!J12,('Vic Apr 2016'!J12*'Vic Apr 2016'!U12/100)*'Vic Apr 2016'!AJ12,($C$5*'Vic Apr 2016'!AL12/'Vic Apr 2016'!AJ12*'Vic Apr 2016'!U12/100)*'Vic Apr 2016'!AJ12)</f>
        <v>607.5</v>
      </c>
      <c r="K18" s="190">
        <f>IF($C$5*'Vic Apr 2016'!AL12/'Vic Apr 2016'!AJ12&lt;'Vic Apr 2016'!J12,0,IF($C$5*'Vic Apr 2016'!AL12/'Vic Apr 2016'!AJ12&lt;='Vic Apr 2016'!K12,($C$5*'Vic Apr 2016'!AL12/'Vic Apr 2016'!AJ12-'Vic Apr 2016'!J12)*('Vic Apr 2016'!V12/100)*'Vic Apr 2016'!AJ12,('Vic Apr 2016'!K12-'Vic Apr 2016'!J12)*('Vic Apr 2016'!V12/100)*'Vic Apr 2016'!AJ12))</f>
        <v>62.000000000000043</v>
      </c>
      <c r="L18" s="190">
        <f>IF($C$5*'Vic Apr 2016'!AL12/'Vic Apr 2016'!AJ12&lt;'Vic Apr 2016'!K12,0,IF($C$5*'Vic Apr 2016'!AL12/'Vic Apr 2016'!AJ12&lt;='Vic Apr 2016'!L12,($C$5*'Vic Apr 2016'!AL12/'Vic Apr 2016'!AJ12-'Vic Apr 2016'!K12)*('Vic Apr 2016'!W12/100)*'Vic Apr 2016'!AJ12,('Vic Apr 2016'!L12-'Vic Apr 2016'!K12)*('Vic Apr 2016'!W12/100)*'Vic Apr 2016'!AJ12))</f>
        <v>0</v>
      </c>
      <c r="M18" s="190">
        <f>IF($C$5*'Vic Apr 2016'!AL12/'Vic Apr 2016'!AJ12&lt;'Vic Apr 2016'!L12,0,IF($C$5*'Vic Apr 2016'!AL12/'Vic Apr 2016'!AJ12&lt;='Vic Apr 2016'!M12,($C$5*'Vic Apr 2016'!AL12/'Vic Apr 2016'!AJ12-'Vic Apr 2016'!L12)*('Vic Apr 2016'!X12/100)*'Vic Apr 2016'!AJ12,('Vic Apr 2016'!M12-'Vic Apr 2016'!L12)*('Vic Apr 2016'!X12/100)*'Vic Apr 2016'!AJ12))</f>
        <v>0</v>
      </c>
      <c r="N18" s="190">
        <f>IF(($C$5*'Vic Apr 2016'!AL12/'Vic Apr 2016'!AJ12&gt;'Vic Apr 2016'!M12),($C$5*'Vic Apr 2016'!AL12/'Vic Apr 2016'!AJ12-'Vic Apr 2016'!M12)*'Vic Apr 2016'!Y12/100*'Vic Apr 2016'!AJ12,0)</f>
        <v>0</v>
      </c>
      <c r="O18" s="193">
        <f t="shared" si="0"/>
        <v>1651.2249999999999</v>
      </c>
      <c r="P18" s="194">
        <f>'Vic Apr 2016'!AM12</f>
        <v>0</v>
      </c>
      <c r="Q18" s="194">
        <f>'Vic Apr 2016'!AN12</f>
        <v>0</v>
      </c>
      <c r="R18" s="194">
        <f>'Vic Apr 2016'!AO12</f>
        <v>10</v>
      </c>
      <c r="S18" s="194">
        <f>'Vic Apr 2016'!AP12</f>
        <v>0</v>
      </c>
      <c r="T18" s="193">
        <f>O18</f>
        <v>1651.2249999999999</v>
      </c>
      <c r="U18" s="193">
        <f>T18-(T18*R18/100)</f>
        <v>1486.1025</v>
      </c>
      <c r="V18" s="193">
        <f t="shared" si="1"/>
        <v>1816.3475000000001</v>
      </c>
      <c r="W18" s="193">
        <f t="shared" si="2"/>
        <v>1634.7127500000001</v>
      </c>
      <c r="X18" s="195">
        <f>'Vic Apr 2016'!AW12</f>
        <v>0</v>
      </c>
      <c r="Y18" s="196" t="str">
        <f>'Vic Apr 2016'!AX12</f>
        <v>n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11"/>
      <c r="CH18" s="111"/>
      <c r="CI18" s="111"/>
      <c r="CJ18" s="111"/>
      <c r="CK18" s="111"/>
      <c r="CL18" s="111"/>
      <c r="CM18" s="111"/>
      <c r="CN18" s="111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11"/>
      <c r="DB18" s="111"/>
      <c r="DC18" s="111"/>
      <c r="DD18" s="111"/>
      <c r="DE18" s="111"/>
      <c r="DF18" s="111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11"/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11"/>
      <c r="ED18" s="111"/>
      <c r="EE18" s="111"/>
      <c r="EF18" s="111"/>
      <c r="EG18" s="111"/>
      <c r="EH18" s="111"/>
      <c r="EI18" s="111"/>
      <c r="EJ18" s="111"/>
    </row>
    <row r="19" spans="1:140" s="112" customFormat="1" ht="17" customHeight="1">
      <c r="A19" s="546"/>
      <c r="B19" s="116" t="str">
        <f>'Vic Apr 2016'!F13</f>
        <v>Covau</v>
      </c>
      <c r="C19" s="116" t="str">
        <f>'Vic Apr 2016'!G13</f>
        <v>Market offer</v>
      </c>
      <c r="D19" s="190">
        <f>365*'Vic Apr 2016'!H13/100</f>
        <v>310.25</v>
      </c>
      <c r="E19" s="191">
        <f>IF($C$5*'Vic Apr 2016'!AK13/'Vic Apr 2016'!AI13&gt;='Vic Apr 2016'!J13,('Vic Apr 2016'!J13*'Vic Apr 2016'!O13/100)*'Vic Apr 2016'!AI13,($C$5*'Vic Apr 2016'!AK13/'Vic Apr 2016'!AI13*'Vic Apr 2016'!O13/100)*'Vic Apr 2016'!AI13)</f>
        <v>787.5</v>
      </c>
      <c r="F19" s="192">
        <f>IF($C$5*'Vic Apr 2016'!AK13/'Vic Apr 2016'!AI13&lt;'Vic Apr 2016'!J13,0,IF($C$5*'Vic Apr 2016'!AK13/'Vic Apr 2016'!AI13&lt;='Vic Apr 2016'!K13,($C$5*'Vic Apr 2016'!AK13/'Vic Apr 2016'!AI13-'Vic Apr 2016'!J13)*('Vic Apr 2016'!P13/100)*'Vic Apr 2016'!AI13,('Vic Apr 2016'!K13-'Vic Apr 2016'!J13)*('Vic Apr 2016'!P13/100)*'Vic Apr 2016'!AI13))</f>
        <v>77.000000000000057</v>
      </c>
      <c r="G19" s="190">
        <f>IF($C$5*'Vic Apr 2016'!AK13/'Vic Apr 2016'!AI13&lt;'Vic Apr 2016'!K13,0,IF($C$5*'Vic Apr 2016'!AK13/'Vic Apr 2016'!AI13&lt;='Vic Apr 2016'!L13,($C$5*'Vic Apr 2016'!AK13/'Vic Apr 2016'!AI13-'Vic Apr 2016'!K13)*('Vic Apr 2016'!Q13/100)*'Vic Apr 2016'!AI13,('Vic Apr 2016'!L13-'Vic Apr 2016'!K13)*('Vic Apr 2016'!Q13/100)*'Vic Apr 2016'!AI13))</f>
        <v>0</v>
      </c>
      <c r="H19" s="191">
        <f>IF($C$5*'Vic Apr 2016'!AK13/'Vic Apr 2016'!AI13&lt;'Vic Apr 2016'!L13,0,IF($C$5*'Vic Apr 2016'!AK13/'Vic Apr 2016'!AI13&lt;='Vic Apr 2016'!M13,($C$5*'Vic Apr 2016'!AK13/'Vic Apr 2016'!AI13-'Vic Apr 2016'!L13)*('Vic Apr 2016'!R13/100)*'Vic Apr 2016'!AI13,('Vic Apr 2016'!M13-'Vic Apr 2016'!L13)*('Vic Apr 2016'!R13/100)*'Vic Apr 2016'!AI13))</f>
        <v>0</v>
      </c>
      <c r="I19" s="190">
        <f>IF(($C$5*'Vic Apr 2016'!AK13/'Vic Apr 2016'!AI13&gt;'Vic Apr 2016'!M13),($C$5*'Vic Apr 2016'!AK13/'Vic Apr 2016'!AI13-'Vic Apr 2016'!M13)*'Vic Apr 2016'!S13/100*'Vic Apr 2016'!AI13,0)</f>
        <v>0</v>
      </c>
      <c r="J19" s="190">
        <f>IF($C$5*'Vic Apr 2016'!AL13/'Vic Apr 2016'!AJ13&gt;='Vic Apr 2016'!J13,('Vic Apr 2016'!J13*'Vic Apr 2016'!U13/100)*'Vic Apr 2016'!AJ13,($C$5*'Vic Apr 2016'!AL13/'Vic Apr 2016'!AJ13*'Vic Apr 2016'!U13/100)*'Vic Apr 2016'!AJ13)</f>
        <v>666</v>
      </c>
      <c r="K19" s="190">
        <f>IF($C$5*'Vic Apr 2016'!AL13/'Vic Apr 2016'!AJ13&lt;'Vic Apr 2016'!J13,0,IF($C$5*'Vic Apr 2016'!AL13/'Vic Apr 2016'!AJ13&lt;='Vic Apr 2016'!K13,($C$5*'Vic Apr 2016'!AL13/'Vic Apr 2016'!AJ13-'Vic Apr 2016'!J13)*('Vic Apr 2016'!V13/100)*'Vic Apr 2016'!AJ13,('Vic Apr 2016'!K13-'Vic Apr 2016'!J13)*('Vic Apr 2016'!V13/100)*'Vic Apr 2016'!AJ13))</f>
        <v>66.500000000000057</v>
      </c>
      <c r="L19" s="190">
        <f>IF($C$5*'Vic Apr 2016'!AL13/'Vic Apr 2016'!AJ13&lt;'Vic Apr 2016'!K13,0,IF($C$5*'Vic Apr 2016'!AL13/'Vic Apr 2016'!AJ13&lt;='Vic Apr 2016'!L13,($C$5*'Vic Apr 2016'!AL13/'Vic Apr 2016'!AJ13-'Vic Apr 2016'!K13)*('Vic Apr 2016'!W13/100)*'Vic Apr 2016'!AJ13,('Vic Apr 2016'!L13-'Vic Apr 2016'!K13)*('Vic Apr 2016'!W13/100)*'Vic Apr 2016'!AJ13))</f>
        <v>0</v>
      </c>
      <c r="M19" s="190">
        <f>IF($C$5*'Vic Apr 2016'!AL13/'Vic Apr 2016'!AJ13&lt;'Vic Apr 2016'!L13,0,IF($C$5*'Vic Apr 2016'!AL13/'Vic Apr 2016'!AJ13&lt;='Vic Apr 2016'!M13,($C$5*'Vic Apr 2016'!AL13/'Vic Apr 2016'!AJ13-'Vic Apr 2016'!L13)*('Vic Apr 2016'!X13/100)*'Vic Apr 2016'!AJ13,('Vic Apr 2016'!M13-'Vic Apr 2016'!L13)*('Vic Apr 2016'!X13/100)*'Vic Apr 2016'!AJ13))</f>
        <v>0</v>
      </c>
      <c r="N19" s="190">
        <f>IF(($C$5*'Vic Apr 2016'!AL13/'Vic Apr 2016'!AJ13&gt;'Vic Apr 2016'!M13),($C$5*'Vic Apr 2016'!AL13/'Vic Apr 2016'!AJ13-'Vic Apr 2016'!M13)*'Vic Apr 2016'!Y13/100*'Vic Apr 2016'!AJ13,0)</f>
        <v>0</v>
      </c>
      <c r="O19" s="193">
        <f t="shared" si="0"/>
        <v>1907.25</v>
      </c>
      <c r="P19" s="194">
        <f>'Vic Apr 2016'!AM13</f>
        <v>0</v>
      </c>
      <c r="Q19" s="194">
        <f>'Vic Apr 2016'!AN13</f>
        <v>0</v>
      </c>
      <c r="R19" s="194">
        <f>'Vic Apr 2016'!AO13</f>
        <v>0</v>
      </c>
      <c r="S19" s="194">
        <f>'Vic Apr 2016'!AP13</f>
        <v>16</v>
      </c>
      <c r="T19" s="193">
        <f>O19</f>
        <v>1907.25</v>
      </c>
      <c r="U19" s="193">
        <f>(T19-(T19-D19)*S19/100)</f>
        <v>1651.73</v>
      </c>
      <c r="V19" s="193">
        <f t="shared" si="1"/>
        <v>2097.9750000000004</v>
      </c>
      <c r="W19" s="193">
        <f t="shared" si="2"/>
        <v>1816.9030000000002</v>
      </c>
      <c r="X19" s="195">
        <f>'Vic Apr 2016'!AW13</f>
        <v>12</v>
      </c>
      <c r="Y19" s="196" t="str">
        <f>'Vic Apr 2016'!AX13</f>
        <v>y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11"/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11"/>
      <c r="CH19" s="111"/>
      <c r="CI19" s="111"/>
      <c r="CJ19" s="111"/>
      <c r="CK19" s="111"/>
      <c r="CL19" s="111"/>
      <c r="CM19" s="111"/>
      <c r="CN19" s="111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11"/>
      <c r="DB19" s="111"/>
      <c r="DC19" s="111"/>
      <c r="DD19" s="111"/>
      <c r="DE19" s="111"/>
      <c r="DF19" s="111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11"/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11"/>
      <c r="ED19" s="111"/>
      <c r="EE19" s="111"/>
      <c r="EF19" s="111"/>
      <c r="EG19" s="111"/>
      <c r="EH19" s="111"/>
      <c r="EI19" s="111"/>
      <c r="EJ19" s="111"/>
    </row>
    <row r="20" spans="1:140" s="58" customFormat="1" ht="17" customHeight="1">
      <c r="A20" s="546"/>
      <c r="B20" s="116" t="str">
        <f>'Vic Apr 2016'!F14</f>
        <v>EnergyAustralia</v>
      </c>
      <c r="C20" s="116" t="str">
        <f>'Vic Apr 2016'!G14</f>
        <v>Everyday Saver Business</v>
      </c>
      <c r="D20" s="190">
        <f>365*'Vic Apr 2016'!H14/100</f>
        <v>357.7</v>
      </c>
      <c r="E20" s="191">
        <f>IF($C$5*'Vic Apr 2016'!AK14/'Vic Apr 2016'!AI14&gt;='Vic Apr 2016'!J14,('Vic Apr 2016'!J14*'Vic Apr 2016'!O14/100)*'Vic Apr 2016'!AI14,($C$5*'Vic Apr 2016'!AK14/'Vic Apr 2016'!AI14*'Vic Apr 2016'!O14/100)*'Vic Apr 2016'!AI14)</f>
        <v>690.3</v>
      </c>
      <c r="F20" s="192">
        <f>IF($C$5*'Vic Apr 2016'!AK14/'Vic Apr 2016'!AI14&lt;'Vic Apr 2016'!J14,0,IF($C$5*'Vic Apr 2016'!AK14/'Vic Apr 2016'!AI14&lt;='Vic Apr 2016'!K14,($C$5*'Vic Apr 2016'!AK14/'Vic Apr 2016'!AI14-'Vic Apr 2016'!J14)*('Vic Apr 2016'!P14/100)*'Vic Apr 2016'!AI14,('Vic Apr 2016'!K14-'Vic Apr 2016'!J14)*('Vic Apr 2016'!P14/100)*'Vic Apr 2016'!AI14))</f>
        <v>67.750000000000057</v>
      </c>
      <c r="G20" s="190">
        <f>IF($C$5*'Vic Apr 2016'!AK14/'Vic Apr 2016'!AI14&lt;'Vic Apr 2016'!K14,0,IF($C$5*'Vic Apr 2016'!AK14/'Vic Apr 2016'!AI14&lt;='Vic Apr 2016'!L14,($C$5*'Vic Apr 2016'!AK14/'Vic Apr 2016'!AI14-'Vic Apr 2016'!K14)*('Vic Apr 2016'!Q14/100)*'Vic Apr 2016'!AI14,('Vic Apr 2016'!L14-'Vic Apr 2016'!K14)*('Vic Apr 2016'!Q14/100)*'Vic Apr 2016'!AI14))</f>
        <v>0</v>
      </c>
      <c r="H20" s="191">
        <f>IF($C$5*'Vic Apr 2016'!AK14/'Vic Apr 2016'!AI14&lt;'Vic Apr 2016'!L14,0,IF($C$5*'Vic Apr 2016'!AK14/'Vic Apr 2016'!AI14&lt;='Vic Apr 2016'!M14,($C$5*'Vic Apr 2016'!AK14/'Vic Apr 2016'!AI14-'Vic Apr 2016'!L14)*('Vic Apr 2016'!R14/100)*'Vic Apr 2016'!AI14,('Vic Apr 2016'!M14-'Vic Apr 2016'!L14)*('Vic Apr 2016'!R14/100)*'Vic Apr 2016'!AI14))</f>
        <v>0</v>
      </c>
      <c r="I20" s="190">
        <f>IF(($C$5*'Vic Apr 2016'!AK14/'Vic Apr 2016'!AI14&gt;'Vic Apr 2016'!M14),($C$5*'Vic Apr 2016'!AK14/'Vic Apr 2016'!AI14-'Vic Apr 2016'!M14)*'Vic Apr 2016'!S14/100*'Vic Apr 2016'!AI14,0)</f>
        <v>0</v>
      </c>
      <c r="J20" s="190">
        <f>IF($C$5*'Vic Apr 2016'!AL14/'Vic Apr 2016'!AJ14&gt;='Vic Apr 2016'!J14,('Vic Apr 2016'!J14*'Vic Apr 2016'!U14/100)*'Vic Apr 2016'!AJ14,($C$5*'Vic Apr 2016'!AL14/'Vic Apr 2016'!AJ14*'Vic Apr 2016'!U14/100)*'Vic Apr 2016'!AJ14)</f>
        <v>657.90000000000009</v>
      </c>
      <c r="K20" s="190">
        <f>IF($C$5*'Vic Apr 2016'!AL14/'Vic Apr 2016'!AJ14&lt;'Vic Apr 2016'!J14,0,IF($C$5*'Vic Apr 2016'!AL14/'Vic Apr 2016'!AJ14&lt;='Vic Apr 2016'!K14,($C$5*'Vic Apr 2016'!AL14/'Vic Apr 2016'!AJ14-'Vic Apr 2016'!J14)*('Vic Apr 2016'!V14/100)*'Vic Apr 2016'!AJ14,('Vic Apr 2016'!K14-'Vic Apr 2016'!J14)*('Vic Apr 2016'!V14/100)*'Vic Apr 2016'!AJ14))</f>
        <v>66.100000000000051</v>
      </c>
      <c r="L20" s="190">
        <f>IF($C$5*'Vic Apr 2016'!AL14/'Vic Apr 2016'!AJ14&lt;'Vic Apr 2016'!K14,0,IF($C$5*'Vic Apr 2016'!AL14/'Vic Apr 2016'!AJ14&lt;='Vic Apr 2016'!L14,($C$5*'Vic Apr 2016'!AL14/'Vic Apr 2016'!AJ14-'Vic Apr 2016'!K14)*('Vic Apr 2016'!W14/100)*'Vic Apr 2016'!AJ14,('Vic Apr 2016'!L14-'Vic Apr 2016'!K14)*('Vic Apr 2016'!W14/100)*'Vic Apr 2016'!AJ14))</f>
        <v>0</v>
      </c>
      <c r="M20" s="190">
        <f>IF($C$5*'Vic Apr 2016'!AL14/'Vic Apr 2016'!AJ14&lt;'Vic Apr 2016'!L14,0,IF($C$5*'Vic Apr 2016'!AL14/'Vic Apr 2016'!AJ14&lt;='Vic Apr 2016'!M14,($C$5*'Vic Apr 2016'!AL14/'Vic Apr 2016'!AJ14-'Vic Apr 2016'!L14)*('Vic Apr 2016'!X14/100)*'Vic Apr 2016'!AJ14,('Vic Apr 2016'!M14-'Vic Apr 2016'!L14)*('Vic Apr 2016'!X14/100)*'Vic Apr 2016'!AJ14))</f>
        <v>0</v>
      </c>
      <c r="N20" s="190">
        <f>IF(($C$5*'Vic Apr 2016'!AL14/'Vic Apr 2016'!AJ14&gt;'Vic Apr 2016'!M14),($C$5*'Vic Apr 2016'!AL14/'Vic Apr 2016'!AJ14-'Vic Apr 2016'!M14)*'Vic Apr 2016'!Y14/100*'Vic Apr 2016'!AJ14,0)</f>
        <v>0</v>
      </c>
      <c r="O20" s="193">
        <f t="shared" si="0"/>
        <v>1839.7500000000002</v>
      </c>
      <c r="P20" s="194">
        <f>'Vic Apr 2016'!AM14</f>
        <v>0</v>
      </c>
      <c r="Q20" s="194">
        <f>'Vic Apr 2016'!AN14</f>
        <v>22</v>
      </c>
      <c r="R20" s="194">
        <f>'Vic Apr 2016'!AO14</f>
        <v>0</v>
      </c>
      <c r="S20" s="194">
        <f>'Vic Apr 2016'!AP14</f>
        <v>0</v>
      </c>
      <c r="T20" s="193">
        <f>(O20-(O20-D20)*Q20/100)</f>
        <v>1513.6990000000001</v>
      </c>
      <c r="U20" s="193">
        <f>T20</f>
        <v>1513.6990000000001</v>
      </c>
      <c r="V20" s="193">
        <f t="shared" si="1"/>
        <v>1665.0689000000002</v>
      </c>
      <c r="W20" s="193">
        <f t="shared" si="2"/>
        <v>1665.0689000000002</v>
      </c>
      <c r="X20" s="195">
        <f>'Vic Apr 2016'!AW14</f>
        <v>24</v>
      </c>
      <c r="Y20" s="196" t="str">
        <f>'Vic Apr 2016'!AX14</f>
        <v>y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11"/>
      <c r="CH20" s="111"/>
      <c r="CI20" s="111"/>
      <c r="CJ20" s="111"/>
      <c r="CK20" s="111"/>
      <c r="CL20" s="111"/>
      <c r="CM20" s="111"/>
      <c r="CN20" s="111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11"/>
      <c r="DB20" s="111"/>
      <c r="DC20" s="111"/>
      <c r="DD20" s="111"/>
      <c r="DE20" s="111"/>
      <c r="DF20" s="111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11"/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11"/>
      <c r="ED20" s="111"/>
      <c r="EE20" s="111"/>
      <c r="EF20" s="111"/>
      <c r="EG20" s="111"/>
      <c r="EH20" s="111"/>
      <c r="EI20" s="111"/>
      <c r="EJ20" s="111"/>
    </row>
    <row r="21" spans="1:140" s="112" customFormat="1" ht="17" customHeight="1">
      <c r="A21" s="546"/>
      <c r="B21" s="116" t="str">
        <f>'Vic Apr 2016'!F15</f>
        <v>Lumo Energy</v>
      </c>
      <c r="C21" s="116" t="str">
        <f>'Vic Apr 2016'!G15</f>
        <v>Business Premium</v>
      </c>
      <c r="D21" s="190">
        <f>365*'Vic Apr 2016'!H15/100</f>
        <v>265.13599999999997</v>
      </c>
      <c r="E21" s="191">
        <f>IF($C$5*'Vic Apr 2016'!AK15/'Vic Apr 2016'!AI15&gt;='Vic Apr 2016'!J15,('Vic Apr 2016'!J15*'Vic Apr 2016'!O15/100)*'Vic Apr 2016'!AI15,($C$5*'Vic Apr 2016'!AK15/'Vic Apr 2016'!AI15*'Vic Apr 2016'!O15/100)*'Vic Apr 2016'!AI15)</f>
        <v>570.29999999999995</v>
      </c>
      <c r="F21" s="192">
        <f>IF($C$5*'Vic Apr 2016'!AK15/'Vic Apr 2016'!AI15&lt;'Vic Apr 2016'!J15,0,IF($C$5*'Vic Apr 2016'!AK15/'Vic Apr 2016'!AI15&lt;='Vic Apr 2016'!K15,($C$5*'Vic Apr 2016'!AK15/'Vic Apr 2016'!AI15-'Vic Apr 2016'!J15)*('Vic Apr 2016'!P15/100)*'Vic Apr 2016'!AI15,('Vic Apr 2016'!K15-'Vic Apr 2016'!J15)*('Vic Apr 2016'!P15/100)*'Vic Apr 2016'!AI15))</f>
        <v>49.011200000000045</v>
      </c>
      <c r="G21" s="190">
        <f>IF($C$5*'Vic Apr 2016'!AK15/'Vic Apr 2016'!AI15&lt;'Vic Apr 2016'!K15,0,IF($C$5*'Vic Apr 2016'!AK15/'Vic Apr 2016'!AI15&lt;='Vic Apr 2016'!L15,($C$5*'Vic Apr 2016'!AK15/'Vic Apr 2016'!AI15-'Vic Apr 2016'!K15)*('Vic Apr 2016'!Q15/100)*'Vic Apr 2016'!AI15,('Vic Apr 2016'!L15-'Vic Apr 2016'!K15)*('Vic Apr 2016'!Q15/100)*'Vic Apr 2016'!AI15))</f>
        <v>0</v>
      </c>
      <c r="H21" s="191">
        <f>IF($C$5*'Vic Apr 2016'!AK15/'Vic Apr 2016'!AI15&lt;'Vic Apr 2016'!L15,0,IF($C$5*'Vic Apr 2016'!AK15/'Vic Apr 2016'!AI15&lt;='Vic Apr 2016'!M15,($C$5*'Vic Apr 2016'!AK15/'Vic Apr 2016'!AI15-'Vic Apr 2016'!L15)*('Vic Apr 2016'!R15/100)*'Vic Apr 2016'!AI15,('Vic Apr 2016'!M15-'Vic Apr 2016'!L15)*('Vic Apr 2016'!R15/100)*'Vic Apr 2016'!AI15))</f>
        <v>0</v>
      </c>
      <c r="I21" s="190">
        <f>IF(($C$5*'Vic Apr 2016'!AK15/'Vic Apr 2016'!AI15&gt;'Vic Apr 2016'!M15),($C$5*'Vic Apr 2016'!AK15/'Vic Apr 2016'!AI15-'Vic Apr 2016'!M15)*'Vic Apr 2016'!S15/100*'Vic Apr 2016'!AI15,0)</f>
        <v>0</v>
      </c>
      <c r="J21" s="190">
        <f>IF($C$5*'Vic Apr 2016'!AL15/'Vic Apr 2016'!AJ15&gt;='Vic Apr 2016'!J15,('Vic Apr 2016'!J15*'Vic Apr 2016'!U15/100)*'Vic Apr 2016'!AJ15,($C$5*'Vic Apr 2016'!AL15/'Vic Apr 2016'!AJ15*'Vic Apr 2016'!U15/100)*'Vic Apr 2016'!AJ15)</f>
        <v>547.48799999999994</v>
      </c>
      <c r="K21" s="190">
        <f>IF($C$5*'Vic Apr 2016'!AL15/'Vic Apr 2016'!AJ15&lt;'Vic Apr 2016'!J15,0,IF($C$5*'Vic Apr 2016'!AL15/'Vic Apr 2016'!AJ15&lt;='Vic Apr 2016'!K15,($C$5*'Vic Apr 2016'!AL15/'Vic Apr 2016'!AJ15-'Vic Apr 2016'!J15)*('Vic Apr 2016'!V15/100)*'Vic Apr 2016'!AJ15,('Vic Apr 2016'!K15-'Vic Apr 2016'!J15)*('Vic Apr 2016'!V15/100)*'Vic Apr 2016'!AJ15))</f>
        <v>48.136000000000053</v>
      </c>
      <c r="L21" s="190">
        <f>IF($C$5*'Vic Apr 2016'!AL15/'Vic Apr 2016'!AJ15&lt;'Vic Apr 2016'!K15,0,IF($C$5*'Vic Apr 2016'!AL15/'Vic Apr 2016'!AJ15&lt;='Vic Apr 2016'!L15,($C$5*'Vic Apr 2016'!AL15/'Vic Apr 2016'!AJ15-'Vic Apr 2016'!K15)*('Vic Apr 2016'!W15/100)*'Vic Apr 2016'!AJ15,('Vic Apr 2016'!L15-'Vic Apr 2016'!K15)*('Vic Apr 2016'!W15/100)*'Vic Apr 2016'!AJ15))</f>
        <v>0</v>
      </c>
      <c r="M21" s="190">
        <f>IF($C$5*'Vic Apr 2016'!AL15/'Vic Apr 2016'!AJ15&lt;'Vic Apr 2016'!L15,0,IF($C$5*'Vic Apr 2016'!AL15/'Vic Apr 2016'!AJ15&lt;='Vic Apr 2016'!M15,($C$5*'Vic Apr 2016'!AL15/'Vic Apr 2016'!AJ15-'Vic Apr 2016'!L15)*('Vic Apr 2016'!X15/100)*'Vic Apr 2016'!AJ15,('Vic Apr 2016'!M15-'Vic Apr 2016'!L15)*('Vic Apr 2016'!X15/100)*'Vic Apr 2016'!AJ15))</f>
        <v>0</v>
      </c>
      <c r="N21" s="190">
        <f>IF(($C$5*'Vic Apr 2016'!AL15/'Vic Apr 2016'!AJ15&gt;'Vic Apr 2016'!M15),($C$5*'Vic Apr 2016'!AL15/'Vic Apr 2016'!AJ15-'Vic Apr 2016'!M15)*'Vic Apr 2016'!Y15/100*'Vic Apr 2016'!AJ15,0)</f>
        <v>0</v>
      </c>
      <c r="O21" s="193">
        <f t="shared" si="0"/>
        <v>1480.0711999999999</v>
      </c>
      <c r="P21" s="194">
        <f>'Vic Apr 2016'!AM15</f>
        <v>0</v>
      </c>
      <c r="Q21" s="194">
        <f>'Vic Apr 2016'!AN15</f>
        <v>0</v>
      </c>
      <c r="R21" s="194">
        <f>'Vic Apr 2016'!AO15</f>
        <v>0</v>
      </c>
      <c r="S21" s="194">
        <f>'Vic Apr 2016'!AP15</f>
        <v>0</v>
      </c>
      <c r="T21" s="193">
        <f>O21</f>
        <v>1480.0711999999999</v>
      </c>
      <c r="U21" s="193">
        <f>T21</f>
        <v>1480.0711999999999</v>
      </c>
      <c r="V21" s="193">
        <f t="shared" si="1"/>
        <v>1628.0783200000001</v>
      </c>
      <c r="W21" s="193">
        <f t="shared" si="2"/>
        <v>1628.0783200000001</v>
      </c>
      <c r="X21" s="195">
        <f>'Vic Apr 2016'!AW15</f>
        <v>36</v>
      </c>
      <c r="Y21" s="196" t="str">
        <f>'Vic Apr 2016'!AX15</f>
        <v>n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F21" s="111"/>
      <c r="BG21" s="111"/>
      <c r="BH21" s="111"/>
      <c r="BI21" s="111"/>
      <c r="BJ21" s="111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11"/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11"/>
      <c r="CH21" s="111"/>
      <c r="CI21" s="111"/>
      <c r="CJ21" s="111"/>
      <c r="CK21" s="111"/>
      <c r="CL21" s="111"/>
      <c r="CM21" s="111"/>
      <c r="CN21" s="111"/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11"/>
      <c r="DB21" s="111"/>
      <c r="DC21" s="111"/>
      <c r="DD21" s="111"/>
      <c r="DE21" s="111"/>
      <c r="DF21" s="111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11"/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11"/>
      <c r="ED21" s="111"/>
      <c r="EE21" s="111"/>
      <c r="EF21" s="111"/>
      <c r="EG21" s="111"/>
      <c r="EH21" s="111"/>
      <c r="EI21" s="111"/>
      <c r="EJ21" s="111"/>
    </row>
    <row r="22" spans="1:140" s="58" customFormat="1" ht="17" customHeight="1">
      <c r="A22" s="546"/>
      <c r="B22" s="116" t="str">
        <f>'Vic Apr 2016'!F16</f>
        <v>Momentum Energy</v>
      </c>
      <c r="C22" s="116" t="str">
        <f>'Vic Apr 2016'!G16</f>
        <v>Market offer</v>
      </c>
      <c r="D22" s="190">
        <f>365*'Vic Apr 2016'!H16/100</f>
        <v>319.48450000000003</v>
      </c>
      <c r="E22" s="191">
        <f>IF($C$5*'Vic Apr 2016'!AK16/'Vic Apr 2016'!AI16&gt;='Vic Apr 2016'!J16,('Vic Apr 2016'!J16*'Vic Apr 2016'!O16/100)*'Vic Apr 2016'!AI16,($C$5*'Vic Apr 2016'!AK16/'Vic Apr 2016'!AI16*'Vic Apr 2016'!O16/100)*'Vic Apr 2016'!AI16)</f>
        <v>547.65000000000009</v>
      </c>
      <c r="F22" s="192">
        <f>IF($C$5*'Vic Apr 2016'!AK16/'Vic Apr 2016'!AI16&lt;'Vic Apr 2016'!J16,0,IF($C$5*'Vic Apr 2016'!AK16/'Vic Apr 2016'!AI16&lt;='Vic Apr 2016'!K16,($C$5*'Vic Apr 2016'!AK16/'Vic Apr 2016'!AI16-'Vic Apr 2016'!J16)*('Vic Apr 2016'!P16/100)*'Vic Apr 2016'!AI16,('Vic Apr 2016'!K16-'Vic Apr 2016'!J16)*('Vic Apr 2016'!P16/100)*'Vic Apr 2016'!AI16))</f>
        <v>54.550000000000033</v>
      </c>
      <c r="G22" s="190">
        <f>IF($C$5*'Vic Apr 2016'!AK16/'Vic Apr 2016'!AI16&lt;'Vic Apr 2016'!K16,0,IF($C$5*'Vic Apr 2016'!AK16/'Vic Apr 2016'!AI16&lt;='Vic Apr 2016'!L16,($C$5*'Vic Apr 2016'!AK16/'Vic Apr 2016'!AI16-'Vic Apr 2016'!K16)*('Vic Apr 2016'!Q16/100)*'Vic Apr 2016'!AI16,('Vic Apr 2016'!L16-'Vic Apr 2016'!K16)*('Vic Apr 2016'!Q16/100)*'Vic Apr 2016'!AI16))</f>
        <v>0</v>
      </c>
      <c r="H22" s="191">
        <f>IF($C$5*'Vic Apr 2016'!AK16/'Vic Apr 2016'!AI16&lt;'Vic Apr 2016'!L16,0,IF($C$5*'Vic Apr 2016'!AK16/'Vic Apr 2016'!AI16&lt;='Vic Apr 2016'!M16,($C$5*'Vic Apr 2016'!AK16/'Vic Apr 2016'!AI16-'Vic Apr 2016'!L16)*('Vic Apr 2016'!R16/100)*'Vic Apr 2016'!AI16,('Vic Apr 2016'!M16-'Vic Apr 2016'!L16)*('Vic Apr 2016'!R16/100)*'Vic Apr 2016'!AI16))</f>
        <v>0</v>
      </c>
      <c r="I22" s="190">
        <f>IF(($C$5*'Vic Apr 2016'!AK16/'Vic Apr 2016'!AI16&gt;'Vic Apr 2016'!M16),($C$5*'Vic Apr 2016'!AK16/'Vic Apr 2016'!AI16-'Vic Apr 2016'!M16)*'Vic Apr 2016'!S16/100*'Vic Apr 2016'!AI16,0)</f>
        <v>0</v>
      </c>
      <c r="J22" s="190">
        <f>IF($C$5*'Vic Apr 2016'!AL16/'Vic Apr 2016'!AJ16&gt;='Vic Apr 2016'!J16,('Vic Apr 2016'!J16*'Vic Apr 2016'!U16/100)*'Vic Apr 2016'!AJ16,($C$5*'Vic Apr 2016'!AL16/'Vic Apr 2016'!AJ16*'Vic Apr 2016'!U16/100)*'Vic Apr 2016'!AJ16)</f>
        <v>497.25</v>
      </c>
      <c r="K22" s="190">
        <f>IF($C$5*'Vic Apr 2016'!AL16/'Vic Apr 2016'!AJ16&lt;'Vic Apr 2016'!J16,0,IF($C$5*'Vic Apr 2016'!AL16/'Vic Apr 2016'!AJ16&lt;='Vic Apr 2016'!K16,($C$5*'Vic Apr 2016'!AL16/'Vic Apr 2016'!AJ16-'Vic Apr 2016'!J16)*('Vic Apr 2016'!V16/100)*'Vic Apr 2016'!AJ16,('Vic Apr 2016'!K16-'Vic Apr 2016'!J16)*('Vic Apr 2016'!V16/100)*'Vic Apr 2016'!AJ16))</f>
        <v>50.400000000000034</v>
      </c>
      <c r="L22" s="190">
        <f>IF($C$5*'Vic Apr 2016'!AL16/'Vic Apr 2016'!AJ16&lt;'Vic Apr 2016'!K16,0,IF($C$5*'Vic Apr 2016'!AL16/'Vic Apr 2016'!AJ16&lt;='Vic Apr 2016'!L16,($C$5*'Vic Apr 2016'!AL16/'Vic Apr 2016'!AJ16-'Vic Apr 2016'!K16)*('Vic Apr 2016'!W16/100)*'Vic Apr 2016'!AJ16,('Vic Apr 2016'!L16-'Vic Apr 2016'!K16)*('Vic Apr 2016'!W16/100)*'Vic Apr 2016'!AJ16))</f>
        <v>0</v>
      </c>
      <c r="M22" s="190">
        <f>IF($C$5*'Vic Apr 2016'!AL16/'Vic Apr 2016'!AJ16&lt;'Vic Apr 2016'!L16,0,IF($C$5*'Vic Apr 2016'!AL16/'Vic Apr 2016'!AJ16&lt;='Vic Apr 2016'!M16,($C$5*'Vic Apr 2016'!AL16/'Vic Apr 2016'!AJ16-'Vic Apr 2016'!L16)*('Vic Apr 2016'!X16/100)*'Vic Apr 2016'!AJ16,('Vic Apr 2016'!M16-'Vic Apr 2016'!L16)*('Vic Apr 2016'!X16/100)*'Vic Apr 2016'!AJ16))</f>
        <v>0</v>
      </c>
      <c r="N22" s="190">
        <f>IF(($C$5*'Vic Apr 2016'!AL16/'Vic Apr 2016'!AJ16&gt;'Vic Apr 2016'!M16),($C$5*'Vic Apr 2016'!AL16/'Vic Apr 2016'!AJ16-'Vic Apr 2016'!M16)*'Vic Apr 2016'!Y16/100*'Vic Apr 2016'!AJ16,0)</f>
        <v>0</v>
      </c>
      <c r="O22" s="193">
        <f t="shared" si="0"/>
        <v>1469.3345000000004</v>
      </c>
      <c r="P22" s="194">
        <f>'Vic Apr 2016'!AM16</f>
        <v>0</v>
      </c>
      <c r="Q22" s="194">
        <f>'Vic Apr 2016'!AN16</f>
        <v>0</v>
      </c>
      <c r="R22" s="194">
        <f>'Vic Apr 2016'!AO16</f>
        <v>0</v>
      </c>
      <c r="S22" s="194">
        <f>'Vic Apr 2016'!AP16</f>
        <v>0</v>
      </c>
      <c r="T22" s="193">
        <f>O22</f>
        <v>1469.3345000000004</v>
      </c>
      <c r="U22" s="193">
        <f>T22</f>
        <v>1469.3345000000004</v>
      </c>
      <c r="V22" s="193">
        <f t="shared" si="1"/>
        <v>1616.2679500000006</v>
      </c>
      <c r="W22" s="193">
        <f t="shared" si="2"/>
        <v>1616.2679500000006</v>
      </c>
      <c r="X22" s="195">
        <f>'Vic Apr 2016'!AW16</f>
        <v>0</v>
      </c>
      <c r="Y22" s="196" t="str">
        <f>'Vic Apr 2016'!AX16</f>
        <v>n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11"/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11"/>
      <c r="CH22" s="111"/>
      <c r="CI22" s="111"/>
      <c r="CJ22" s="111"/>
      <c r="CK22" s="111"/>
      <c r="CL22" s="111"/>
      <c r="CM22" s="111"/>
      <c r="CN22" s="111"/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</row>
    <row r="23" spans="1:140" s="112" customFormat="1" ht="17" customHeight="1">
      <c r="A23" s="546"/>
      <c r="B23" s="116" t="str">
        <f>'Vic Apr 2016'!F17</f>
        <v>Origin Energy</v>
      </c>
      <c r="C23" s="116" t="str">
        <f>'Vic Apr 2016'!G17</f>
        <v>Business Saver</v>
      </c>
      <c r="D23" s="190">
        <f>365*'Vic Apr 2016'!H17/100</f>
        <v>310.10399999999998</v>
      </c>
      <c r="E23" s="191">
        <f>IF($C$5*'Vic Apr 2016'!AK17/'Vic Apr 2016'!AI17&gt;='Vic Apr 2016'!J17,('Vic Apr 2016'!J17*'Vic Apr 2016'!O17/100)*'Vic Apr 2016'!AI17,($C$5*'Vic Apr 2016'!AK17/'Vic Apr 2016'!AI17*'Vic Apr 2016'!O17/100)*'Vic Apr 2016'!AI17)</f>
        <v>719.10720000000003</v>
      </c>
      <c r="F23" s="192">
        <f>IF($C$5*'Vic Apr 2016'!AK17/'Vic Apr 2016'!AI17&lt;'Vic Apr 2016'!J17,0,IF($C$5*'Vic Apr 2016'!AK17/'Vic Apr 2016'!AI17&lt;='Vic Apr 2016'!K17,($C$5*'Vic Apr 2016'!AK17/'Vic Apr 2016'!AI17-'Vic Apr 2016'!J17)*('Vic Apr 2016'!P17/100)*'Vic Apr 2016'!AI17,('Vic Apr 2016'!K17-'Vic Apr 2016'!J17)*('Vic Apr 2016'!P17/100)*'Vic Apr 2016'!AI17))</f>
        <v>75.389600000000044</v>
      </c>
      <c r="G23" s="190">
        <f>IF($C$5*'Vic Apr 2016'!AK17/'Vic Apr 2016'!AI17&lt;'Vic Apr 2016'!K17,0,IF($C$5*'Vic Apr 2016'!AK17/'Vic Apr 2016'!AI17&lt;='Vic Apr 2016'!L17,($C$5*'Vic Apr 2016'!AK17/'Vic Apr 2016'!AI17-'Vic Apr 2016'!K17)*('Vic Apr 2016'!Q17/100)*'Vic Apr 2016'!AI17,('Vic Apr 2016'!L17-'Vic Apr 2016'!K17)*('Vic Apr 2016'!Q17/100)*'Vic Apr 2016'!AI17))</f>
        <v>0</v>
      </c>
      <c r="H23" s="191">
        <f>IF($C$5*'Vic Apr 2016'!AK17/'Vic Apr 2016'!AI17&lt;'Vic Apr 2016'!L17,0,IF($C$5*'Vic Apr 2016'!AK17/'Vic Apr 2016'!AI17&lt;='Vic Apr 2016'!M17,($C$5*'Vic Apr 2016'!AK17/'Vic Apr 2016'!AI17-'Vic Apr 2016'!L17)*('Vic Apr 2016'!R17/100)*'Vic Apr 2016'!AI17,('Vic Apr 2016'!M17-'Vic Apr 2016'!L17)*('Vic Apr 2016'!R17/100)*'Vic Apr 2016'!AI17))</f>
        <v>0</v>
      </c>
      <c r="I23" s="190">
        <f>IF(($C$5*'Vic Apr 2016'!AK17/'Vic Apr 2016'!AI17&gt;'Vic Apr 2016'!M17),($C$5*'Vic Apr 2016'!AK17/'Vic Apr 2016'!AI17-'Vic Apr 2016'!M17)*'Vic Apr 2016'!S17/100*'Vic Apr 2016'!AI17,0)</f>
        <v>0</v>
      </c>
      <c r="J23" s="190">
        <f>IF($C$5*'Vic Apr 2016'!AL17/'Vic Apr 2016'!AJ17&gt;='Vic Apr 2016'!J17,('Vic Apr 2016'!J17*'Vic Apr 2016'!U17/100)*'Vic Apr 2016'!AJ17,($C$5*'Vic Apr 2016'!AL17/'Vic Apr 2016'!AJ17*'Vic Apr 2016'!U17/100)*'Vic Apr 2016'!AJ17)</f>
        <v>713.35080000000005</v>
      </c>
      <c r="K23" s="190">
        <f>IF($C$5*'Vic Apr 2016'!AL17/'Vic Apr 2016'!AJ17&lt;'Vic Apr 2016'!J17,0,IF($C$5*'Vic Apr 2016'!AL17/'Vic Apr 2016'!AJ17&lt;='Vic Apr 2016'!K17,($C$5*'Vic Apr 2016'!AL17/'Vic Apr 2016'!AJ17-'Vic Apr 2016'!J17)*('Vic Apr 2016'!V17/100)*'Vic Apr 2016'!AJ17,('Vic Apr 2016'!K17-'Vic Apr 2016'!J17)*('Vic Apr 2016'!V17/100)*'Vic Apr 2016'!AJ17))</f>
        <v>75.046400000000048</v>
      </c>
      <c r="L23" s="190">
        <f>IF($C$5*'Vic Apr 2016'!AL17/'Vic Apr 2016'!AJ17&lt;'Vic Apr 2016'!K17,0,IF($C$5*'Vic Apr 2016'!AL17/'Vic Apr 2016'!AJ17&lt;='Vic Apr 2016'!L17,($C$5*'Vic Apr 2016'!AL17/'Vic Apr 2016'!AJ17-'Vic Apr 2016'!K17)*('Vic Apr 2016'!W17/100)*'Vic Apr 2016'!AJ17,('Vic Apr 2016'!L17-'Vic Apr 2016'!K17)*('Vic Apr 2016'!W17/100)*'Vic Apr 2016'!AJ17))</f>
        <v>0</v>
      </c>
      <c r="M23" s="190">
        <f>IF($C$5*'Vic Apr 2016'!AL17/'Vic Apr 2016'!AJ17&lt;'Vic Apr 2016'!L17,0,IF($C$5*'Vic Apr 2016'!AL17/'Vic Apr 2016'!AJ17&lt;='Vic Apr 2016'!M17,($C$5*'Vic Apr 2016'!AL17/'Vic Apr 2016'!AJ17-'Vic Apr 2016'!L17)*('Vic Apr 2016'!X17/100)*'Vic Apr 2016'!AJ17,('Vic Apr 2016'!M17-'Vic Apr 2016'!L17)*('Vic Apr 2016'!X17/100)*'Vic Apr 2016'!AJ17))</f>
        <v>0</v>
      </c>
      <c r="N23" s="190">
        <f>IF(($C$5*'Vic Apr 2016'!AL17/'Vic Apr 2016'!AJ17&gt;'Vic Apr 2016'!M17),($C$5*'Vic Apr 2016'!AL17/'Vic Apr 2016'!AJ17-'Vic Apr 2016'!M17)*'Vic Apr 2016'!Y17/100*'Vic Apr 2016'!AJ17,0)</f>
        <v>0</v>
      </c>
      <c r="O23" s="193">
        <f t="shared" si="0"/>
        <v>1892.9979999999998</v>
      </c>
      <c r="P23" s="194">
        <f>'Vic Apr 2016'!AM17</f>
        <v>0</v>
      </c>
      <c r="Q23" s="194">
        <f>'Vic Apr 2016'!AN17</f>
        <v>15</v>
      </c>
      <c r="R23" s="194">
        <f>'Vic Apr 2016'!AO17</f>
        <v>0</v>
      </c>
      <c r="S23" s="194">
        <f>'Vic Apr 2016'!AP17</f>
        <v>0</v>
      </c>
      <c r="T23" s="193">
        <f>(O23-(O23-D23)*Q23/100)</f>
        <v>1655.5638999999999</v>
      </c>
      <c r="U23" s="193">
        <f>T23</f>
        <v>1655.5638999999999</v>
      </c>
      <c r="V23" s="193">
        <f t="shared" si="1"/>
        <v>1821.1202900000001</v>
      </c>
      <c r="W23" s="193">
        <f t="shared" si="2"/>
        <v>1821.1202900000001</v>
      </c>
      <c r="X23" s="195">
        <f>'Vic Apr 2016'!AW17</f>
        <v>12</v>
      </c>
      <c r="Y23" s="196" t="str">
        <f>'Vic Apr 2016'!AX17</f>
        <v>y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F23" s="111"/>
      <c r="BG23" s="111"/>
      <c r="BH23" s="111"/>
      <c r="BI23" s="111"/>
      <c r="BJ23" s="111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11"/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11"/>
      <c r="CH23" s="111"/>
      <c r="CI23" s="111"/>
      <c r="CJ23" s="111"/>
      <c r="CK23" s="111"/>
      <c r="CL23" s="111"/>
      <c r="CM23" s="111"/>
      <c r="CN23" s="111"/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11"/>
      <c r="DB23" s="111"/>
      <c r="DC23" s="111"/>
      <c r="DD23" s="111"/>
      <c r="DE23" s="111"/>
      <c r="DF23" s="111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11"/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11"/>
      <c r="ED23" s="111"/>
      <c r="EE23" s="111"/>
      <c r="EF23" s="111"/>
      <c r="EG23" s="111"/>
      <c r="EH23" s="111"/>
      <c r="EI23" s="111"/>
      <c r="EJ23" s="111"/>
    </row>
    <row r="24" spans="1:140" s="58" customFormat="1" ht="17" customHeight="1" thickBot="1">
      <c r="A24" s="547"/>
      <c r="B24" s="213" t="str">
        <f>'Vic Apr 2016'!F18</f>
        <v>Simply Energy</v>
      </c>
      <c r="C24" s="213" t="str">
        <f>'Vic Apr 2016'!G18</f>
        <v>Small Office Plus Online</v>
      </c>
      <c r="D24" s="115">
        <f>365*'Vic Apr 2016'!H18/100</f>
        <v>203.48750000000001</v>
      </c>
      <c r="E24" s="113">
        <f>IF($C$5*'Vic Apr 2016'!AK18/'Vic Apr 2016'!AI18&gt;='Vic Apr 2016'!J18,('Vic Apr 2016'!J18*'Vic Apr 2016'!O18/100)*'Vic Apr 2016'!AI18,($C$5*'Vic Apr 2016'!AK18/'Vic Apr 2016'!AI18*'Vic Apr 2016'!O18/100)*'Vic Apr 2016'!AI18)</f>
        <v>186.71796000000001</v>
      </c>
      <c r="F24" s="114">
        <f>IF($C$5*'Vic Apr 2016'!AK18/'Vic Apr 2016'!AI18&lt;'Vic Apr 2016'!J18,0,IF($C$5*'Vic Apr 2016'!AK18/'Vic Apr 2016'!AI18&lt;='Vic Apr 2016'!K18,($C$5*'Vic Apr 2016'!AK18/'Vic Apr 2016'!AI18-'Vic Apr 2016'!J18)*('Vic Apr 2016'!P18/100)*'Vic Apr 2016'!AI18,('Vic Apr 2016'!K18-'Vic Apr 2016'!J18)*('Vic Apr 2016'!P18/100)*'Vic Apr 2016'!AI18))</f>
        <v>166.95089999999999</v>
      </c>
      <c r="G24" s="115">
        <f>IF($C$5*'Vic Apr 2016'!AK18/'Vic Apr 2016'!AI18&lt;'Vic Apr 2016'!K18,0,IF($C$5*'Vic Apr 2016'!AK18/'Vic Apr 2016'!AI18&lt;='Vic Apr 2016'!L18,($C$5*'Vic Apr 2016'!AK18/'Vic Apr 2016'!AI18-'Vic Apr 2016'!K18)*('Vic Apr 2016'!Q18/100)*'Vic Apr 2016'!AI18,('Vic Apr 2016'!L18-'Vic Apr 2016'!K18)*('Vic Apr 2016'!Q18/100)*'Vic Apr 2016'!AI18))</f>
        <v>142.63937999999999</v>
      </c>
      <c r="H24" s="113">
        <f>IF($C$5*'Vic Apr 2016'!AK18/'Vic Apr 2016'!AI18&lt;'Vic Apr 2016'!L18,0,IF($C$5*'Vic Apr 2016'!AK18/'Vic Apr 2016'!AI18&lt;='Vic Apr 2016'!M18,($C$5*'Vic Apr 2016'!AK18/'Vic Apr 2016'!AI18-'Vic Apr 2016'!L18)*('Vic Apr 2016'!R18/100)*'Vic Apr 2016'!AI18,('Vic Apr 2016'!M18-'Vic Apr 2016'!L18)*('Vic Apr 2016'!R18/100)*'Vic Apr 2016'!AI18))</f>
        <v>260.23073999999997</v>
      </c>
      <c r="I24" s="115">
        <f>IF(($C$5*'Vic Apr 2016'!AK18/'Vic Apr 2016'!AI18&gt;'Vic Apr 2016'!M18),($C$5*'Vic Apr 2016'!AK18/'Vic Apr 2016'!AI18-'Vic Apr 2016'!M18)*'Vic Apr 2016'!S18/100*'Vic Apr 2016'!AI18,0)</f>
        <v>60.826400000000042</v>
      </c>
      <c r="J24" s="115">
        <f>IF($C$5*'Vic Apr 2016'!AL18/'Vic Apr 2016'!AJ18&gt;='Vic Apr 2016'!J18,('Vic Apr 2016'!J18*'Vic Apr 2016'!U18/100)*'Vic Apr 2016'!AJ18,($C$5*'Vic Apr 2016'!AL18/'Vic Apr 2016'!AJ18*'Vic Apr 2016'!U18/100)*'Vic Apr 2016'!AJ18)</f>
        <v>177.0444</v>
      </c>
      <c r="K24" s="115">
        <f>IF($C$5*'Vic Apr 2016'!AL18/'Vic Apr 2016'!AJ18&lt;'Vic Apr 2016'!J18,0,IF($C$5*'Vic Apr 2016'!AL18/'Vic Apr 2016'!AJ18&lt;='Vic Apr 2016'!K18,($C$5*'Vic Apr 2016'!AL18/'Vic Apr 2016'!AJ18-'Vic Apr 2016'!J18)*('Vic Apr 2016'!V18/100)*'Vic Apr 2016'!AJ18,('Vic Apr 2016'!K18-'Vic Apr 2016'!J18)*('Vic Apr 2016'!V18/100)*'Vic Apr 2016'!AJ18))</f>
        <v>159.65250000000003</v>
      </c>
      <c r="L24" s="115">
        <f>IF($C$5*'Vic Apr 2016'!AL18/'Vic Apr 2016'!AJ18&lt;'Vic Apr 2016'!K18,0,IF($C$5*'Vic Apr 2016'!AL18/'Vic Apr 2016'!AJ18&lt;='Vic Apr 2016'!L18,($C$5*'Vic Apr 2016'!AL18/'Vic Apr 2016'!AJ18-'Vic Apr 2016'!K18)*('Vic Apr 2016'!W18/100)*'Vic Apr 2016'!AJ18,('Vic Apr 2016'!L18-'Vic Apr 2016'!K18)*('Vic Apr 2016'!W18/100)*'Vic Apr 2016'!AJ18))</f>
        <v>139.62780000000001</v>
      </c>
      <c r="M24" s="115">
        <f>IF($C$5*'Vic Apr 2016'!AL18/'Vic Apr 2016'!AJ18&lt;'Vic Apr 2016'!L18,0,IF($C$5*'Vic Apr 2016'!AL18/'Vic Apr 2016'!AJ18&lt;='Vic Apr 2016'!M18,($C$5*'Vic Apr 2016'!AL18/'Vic Apr 2016'!AJ18-'Vic Apr 2016'!L18)*('Vic Apr 2016'!X18/100)*'Vic Apr 2016'!AJ18,('Vic Apr 2016'!M18-'Vic Apr 2016'!L18)*('Vic Apr 2016'!X18/100)*'Vic Apr 2016'!AJ18))</f>
        <v>255.48599999999999</v>
      </c>
      <c r="N24" s="115">
        <f>IF(($C$5*'Vic Apr 2016'!AL18/'Vic Apr 2016'!AJ18&gt;'Vic Apr 2016'!M18),($C$5*'Vic Apr 2016'!AL18/'Vic Apr 2016'!AJ18-'Vic Apr 2016'!M18)*'Vic Apr 2016'!Y18/100*'Vic Apr 2016'!AJ18,0)</f>
        <v>59.951200000000057</v>
      </c>
      <c r="O24" s="214">
        <f t="shared" si="0"/>
        <v>1812.6147799999999</v>
      </c>
      <c r="P24" s="215">
        <f>'Vic Apr 2016'!AM18</f>
        <v>0</v>
      </c>
      <c r="Q24" s="215">
        <f>'Vic Apr 2016'!AN18</f>
        <v>15</v>
      </c>
      <c r="R24" s="215">
        <f>'Vic Apr 2016'!AO18</f>
        <v>0</v>
      </c>
      <c r="S24" s="215">
        <f>'Vic Apr 2016'!AP18</f>
        <v>5</v>
      </c>
      <c r="T24" s="214">
        <f>(O24-(O24-D24)*Q24/100)</f>
        <v>1571.245688</v>
      </c>
      <c r="U24" s="214">
        <f>(T24-(T24-D24)*S24/100)</f>
        <v>1502.8577786000001</v>
      </c>
      <c r="V24" s="214">
        <f t="shared" si="1"/>
        <v>1728.3702568000001</v>
      </c>
      <c r="W24" s="214">
        <f t="shared" si="2"/>
        <v>1653.1435564600001</v>
      </c>
      <c r="X24" s="216">
        <f>'Vic Apr 2016'!AW18</f>
        <v>24</v>
      </c>
      <c r="Y24" s="217" t="str">
        <f>'Vic Apr 2016'!AX18</f>
        <v>n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11"/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11"/>
      <c r="CH24" s="111"/>
      <c r="CI24" s="111"/>
      <c r="CJ24" s="111"/>
      <c r="CK24" s="111"/>
      <c r="CL24" s="111"/>
      <c r="CM24" s="111"/>
      <c r="CN24" s="111"/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11"/>
      <c r="DB24" s="111"/>
      <c r="DC24" s="111"/>
      <c r="DD24" s="111"/>
      <c r="DE24" s="111"/>
      <c r="DF24" s="111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11"/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11"/>
      <c r="ED24" s="111"/>
      <c r="EE24" s="111"/>
      <c r="EF24" s="111"/>
      <c r="EG24" s="111"/>
      <c r="EH24" s="111"/>
      <c r="EI24" s="111"/>
      <c r="EJ24" s="111"/>
    </row>
    <row r="25" spans="1:140" s="112" customFormat="1" ht="17" customHeight="1" thickTop="1">
      <c r="A25" s="545" t="str">
        <f>'Vic Apr 2016'!D19</f>
        <v>Ausnet Central 1</v>
      </c>
      <c r="B25" s="116" t="str">
        <f>'Vic Apr 2016'!F19</f>
        <v>AGL</v>
      </c>
      <c r="C25" s="116" t="str">
        <f>'Vic Apr 2016'!G19</f>
        <v>Business Savers</v>
      </c>
      <c r="D25" s="190">
        <f>365*'Vic Apr 2016'!H19/100</f>
        <v>281.45150000000001</v>
      </c>
      <c r="E25" s="191">
        <f>IF($C$5*'Vic Apr 2016'!AK19/'Vic Apr 2016'!AI19&gt;='Vic Apr 2016'!J19,('Vic Apr 2016'!J19*'Vic Apr 2016'!O19/100)*'Vic Apr 2016'!AI19,($C$5*'Vic Apr 2016'!AK19/'Vic Apr 2016'!AI19*'Vic Apr 2016'!O19/100)*'Vic Apr 2016'!AI19)</f>
        <v>499.95</v>
      </c>
      <c r="F25" s="192">
        <f>IF($C$5*'Vic Apr 2016'!AK19/'Vic Apr 2016'!AI19&lt;'Vic Apr 2016'!J19,0,IF($C$5*'Vic Apr 2016'!AK19/'Vic Apr 2016'!AI19&lt;='Vic Apr 2016'!K19,($C$5*'Vic Apr 2016'!AK19/'Vic Apr 2016'!AI19-'Vic Apr 2016'!J19)*('Vic Apr 2016'!P19/100)*'Vic Apr 2016'!AI19,('Vic Apr 2016'!K19-'Vic Apr 2016'!J19)*('Vic Apr 2016'!P19/100)*'Vic Apr 2016'!AI19))</f>
        <v>0</v>
      </c>
      <c r="G25" s="190">
        <f>IF($C$5*'Vic Apr 2016'!AK19/'Vic Apr 2016'!AI19&lt;'Vic Apr 2016'!K19,0,IF($C$5*'Vic Apr 2016'!AK19/'Vic Apr 2016'!AI19&lt;='Vic Apr 2016'!L19,($C$5*'Vic Apr 2016'!AK19/'Vic Apr 2016'!AI19-'Vic Apr 2016'!K19)*('Vic Apr 2016'!Q19/100)*'Vic Apr 2016'!AI19,('Vic Apr 2016'!L19-'Vic Apr 2016'!K19)*('Vic Apr 2016'!Q19/100)*'Vic Apr 2016'!AI19))</f>
        <v>0</v>
      </c>
      <c r="H25" s="191">
        <f>IF($C$5*'Vic Apr 2016'!AK19/'Vic Apr 2016'!AI19&lt;'Vic Apr 2016'!L19,0,IF($C$5*'Vic Apr 2016'!AK19/'Vic Apr 2016'!AI19&lt;='Vic Apr 2016'!M19,($C$5*'Vic Apr 2016'!AK19/'Vic Apr 2016'!AI19-'Vic Apr 2016'!L19)*('Vic Apr 2016'!R19/100)*'Vic Apr 2016'!AI19,('Vic Apr 2016'!M19-'Vic Apr 2016'!L19)*('Vic Apr 2016'!R19/100)*'Vic Apr 2016'!AI19))</f>
        <v>0</v>
      </c>
      <c r="I25" s="190">
        <f>IF(($C$5*'Vic Apr 2016'!AK19/'Vic Apr 2016'!AI19&gt;'Vic Apr 2016'!M19),($C$5*'Vic Apr 2016'!AK19/'Vic Apr 2016'!AI19-'Vic Apr 2016'!M19)*'Vic Apr 2016'!S19/100*'Vic Apr 2016'!AI19,0)</f>
        <v>0</v>
      </c>
      <c r="J25" s="190">
        <f>IF($C$5*'Vic Apr 2016'!AL19/'Vic Apr 2016'!AJ19&gt;='Vic Apr 2016'!J19,('Vic Apr 2016'!J19*'Vic Apr 2016'!U19/100)*'Vic Apr 2016'!AJ19,($C$5*'Vic Apr 2016'!AL19/'Vic Apr 2016'!AJ19*'Vic Apr 2016'!U19/100)*'Vic Apr 2016'!AJ19)</f>
        <v>994.56719999999996</v>
      </c>
      <c r="K25" s="190">
        <f>IF($C$5*'Vic Apr 2016'!AL19/'Vic Apr 2016'!AJ19&lt;'Vic Apr 2016'!J19,0,IF($C$5*'Vic Apr 2016'!AL19/'Vic Apr 2016'!AJ19&lt;='Vic Apr 2016'!K19,($C$5*'Vic Apr 2016'!AL19/'Vic Apr 2016'!AJ19-'Vic Apr 2016'!J19)*('Vic Apr 2016'!V19/100)*'Vic Apr 2016'!AJ19,('Vic Apr 2016'!K19-'Vic Apr 2016'!J19)*('Vic Apr 2016'!V19/100)*'Vic Apr 2016'!AJ19))</f>
        <v>0</v>
      </c>
      <c r="L25" s="190">
        <f>IF($C$5*'Vic Apr 2016'!AL19/'Vic Apr 2016'!AJ19&lt;'Vic Apr 2016'!K19,0,IF($C$5*'Vic Apr 2016'!AL19/'Vic Apr 2016'!AJ19&lt;='Vic Apr 2016'!L19,($C$5*'Vic Apr 2016'!AL19/'Vic Apr 2016'!AJ19-'Vic Apr 2016'!K19)*('Vic Apr 2016'!W19/100)*'Vic Apr 2016'!AJ19,('Vic Apr 2016'!L19-'Vic Apr 2016'!K19)*('Vic Apr 2016'!W19/100)*'Vic Apr 2016'!AJ19))</f>
        <v>0</v>
      </c>
      <c r="M25" s="190">
        <f>IF($C$5*'Vic Apr 2016'!AL19/'Vic Apr 2016'!AJ19&lt;'Vic Apr 2016'!L19,0,IF($C$5*'Vic Apr 2016'!AL19/'Vic Apr 2016'!AJ19&lt;='Vic Apr 2016'!M19,($C$5*'Vic Apr 2016'!AL19/'Vic Apr 2016'!AJ19-'Vic Apr 2016'!L19)*('Vic Apr 2016'!X19/100)*'Vic Apr 2016'!AJ19,('Vic Apr 2016'!M19-'Vic Apr 2016'!L19)*('Vic Apr 2016'!X19/100)*'Vic Apr 2016'!AJ19))</f>
        <v>0</v>
      </c>
      <c r="N25" s="190">
        <f>IF(($C$5*'Vic Apr 2016'!AL19/'Vic Apr 2016'!AJ19&gt;'Vic Apr 2016'!M19),($C$5*'Vic Apr 2016'!AL19/'Vic Apr 2016'!AJ19-'Vic Apr 2016'!M19)*'Vic Apr 2016'!Y19/100*'Vic Apr 2016'!AJ19,0)</f>
        <v>0</v>
      </c>
      <c r="O25" s="193">
        <f t="shared" si="0"/>
        <v>1775.9686999999999</v>
      </c>
      <c r="P25" s="194">
        <f>'Vic Apr 2016'!AM19</f>
        <v>0</v>
      </c>
      <c r="Q25" s="194">
        <f>'Vic Apr 2016'!AN19</f>
        <v>19</v>
      </c>
      <c r="R25" s="194">
        <f>'Vic Apr 2016'!AO19</f>
        <v>0</v>
      </c>
      <c r="S25" s="194">
        <f>'Vic Apr 2016'!AP19</f>
        <v>0</v>
      </c>
      <c r="T25" s="193">
        <f>(O25-(O25-D25)*Q25/100)</f>
        <v>1492.010432</v>
      </c>
      <c r="U25" s="193">
        <f>T25</f>
        <v>1492.010432</v>
      </c>
      <c r="V25" s="193">
        <f t="shared" si="1"/>
        <v>1641.2114752000002</v>
      </c>
      <c r="W25" s="193">
        <f t="shared" si="2"/>
        <v>1641.2114752000002</v>
      </c>
      <c r="X25" s="195">
        <f>'Vic Apr 2016'!AW19</f>
        <v>0</v>
      </c>
      <c r="Y25" s="196" t="str">
        <f>'Vic Apr 2016'!AX19</f>
        <v>n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11"/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11"/>
      <c r="ED25" s="111"/>
      <c r="EE25" s="111"/>
      <c r="EF25" s="111"/>
      <c r="EG25" s="111"/>
      <c r="EH25" s="111"/>
      <c r="EI25" s="111"/>
      <c r="EJ25" s="111"/>
    </row>
    <row r="26" spans="1:140" s="58" customFormat="1" ht="17" customHeight="1">
      <c r="A26" s="546"/>
      <c r="B26" s="116" t="str">
        <f>'Vic Apr 2016'!F20</f>
        <v>Click Energy</v>
      </c>
      <c r="C26" s="116" t="str">
        <f>'Vic Apr 2016'!G20</f>
        <v>Business Prime Gas</v>
      </c>
      <c r="D26" s="190">
        <f>365*'Vic Apr 2016'!H20/100</f>
        <v>279.22500000000002</v>
      </c>
      <c r="E26" s="191">
        <f>IF($C$5*'Vic Apr 2016'!AK20/'Vic Apr 2016'!AI20&gt;='Vic Apr 2016'!J20,('Vic Apr 2016'!J20*'Vic Apr 2016'!O20/100)*'Vic Apr 2016'!AI20,($C$5*'Vic Apr 2016'!AK20/'Vic Apr 2016'!AI20*'Vic Apr 2016'!O20/100)*'Vic Apr 2016'!AI20)</f>
        <v>154.80000000000001</v>
      </c>
      <c r="F26" s="192">
        <f>IF($C$5*'Vic Apr 2016'!AK20/'Vic Apr 2016'!AI20&lt;'Vic Apr 2016'!J20,0,IF($C$5*'Vic Apr 2016'!AK20/'Vic Apr 2016'!AI20&lt;='Vic Apr 2016'!K20,($C$5*'Vic Apr 2016'!AK20/'Vic Apr 2016'!AI20-'Vic Apr 2016'!J20)*('Vic Apr 2016'!P20/100)*'Vic Apr 2016'!AI20,('Vic Apr 2016'!K20-'Vic Apr 2016'!J20)*('Vic Apr 2016'!P20/100)*'Vic Apr 2016'!AI20))</f>
        <v>152.4</v>
      </c>
      <c r="G26" s="190">
        <f>IF($C$5*'Vic Apr 2016'!AK20/'Vic Apr 2016'!AI20&lt;'Vic Apr 2016'!K20,0,IF($C$5*'Vic Apr 2016'!AK20/'Vic Apr 2016'!AI20&lt;='Vic Apr 2016'!L20,($C$5*'Vic Apr 2016'!AK20/'Vic Apr 2016'!AI20-'Vic Apr 2016'!K20)*('Vic Apr 2016'!Q20/100)*'Vic Apr 2016'!AI20,('Vic Apr 2016'!L20-'Vic Apr 2016'!K20)*('Vic Apr 2016'!Q20/100)*'Vic Apr 2016'!AI20))</f>
        <v>116.625</v>
      </c>
      <c r="H26" s="191">
        <f>IF($C$5*'Vic Apr 2016'!AK20/'Vic Apr 2016'!AI20&lt;'Vic Apr 2016'!L20,0,IF($C$5*'Vic Apr 2016'!AK20/'Vic Apr 2016'!AI20&lt;='Vic Apr 2016'!M20,($C$5*'Vic Apr 2016'!AK20/'Vic Apr 2016'!AI20-'Vic Apr 2016'!L20)*('Vic Apr 2016'!R20/100)*'Vic Apr 2016'!AI20,('Vic Apr 2016'!M20-'Vic Apr 2016'!L20)*('Vic Apr 2016'!R20/100)*'Vic Apr 2016'!AI20))</f>
        <v>0</v>
      </c>
      <c r="I26" s="190">
        <f>IF(($C$5*'Vic Apr 2016'!AK20/'Vic Apr 2016'!AI20&gt;'Vic Apr 2016'!M20),($C$5*'Vic Apr 2016'!AK20/'Vic Apr 2016'!AI20-'Vic Apr 2016'!M20)*'Vic Apr 2016'!S20/100*'Vic Apr 2016'!AI20,0)</f>
        <v>0</v>
      </c>
      <c r="J26" s="190">
        <f>IF($C$5*'Vic Apr 2016'!AL20/'Vic Apr 2016'!AJ20&gt;='Vic Apr 2016'!J20,('Vic Apr 2016'!J20*'Vic Apr 2016'!U20/100)*'Vic Apr 2016'!AJ20,($C$5*'Vic Apr 2016'!AL20/'Vic Apr 2016'!AJ20*'Vic Apr 2016'!U20/100)*'Vic Apr 2016'!AJ20)</f>
        <v>307.2</v>
      </c>
      <c r="K26" s="190">
        <f>IF($C$5*'Vic Apr 2016'!AL20/'Vic Apr 2016'!AJ20&lt;'Vic Apr 2016'!J20,0,IF($C$5*'Vic Apr 2016'!AL20/'Vic Apr 2016'!AJ20&lt;='Vic Apr 2016'!K20,($C$5*'Vic Apr 2016'!AL20/'Vic Apr 2016'!AJ20-'Vic Apr 2016'!J20)*('Vic Apr 2016'!V20/100)*'Vic Apr 2016'!AJ20,('Vic Apr 2016'!K20-'Vic Apr 2016'!J20)*('Vic Apr 2016'!V20/100)*'Vic Apr 2016'!AJ20))</f>
        <v>288</v>
      </c>
      <c r="L26" s="190">
        <f>IF($C$5*'Vic Apr 2016'!AL20/'Vic Apr 2016'!AJ20&lt;'Vic Apr 2016'!K20,0,IF($C$5*'Vic Apr 2016'!AL20/'Vic Apr 2016'!AJ20&lt;='Vic Apr 2016'!L20,($C$5*'Vic Apr 2016'!AL20/'Vic Apr 2016'!AJ20-'Vic Apr 2016'!K20)*('Vic Apr 2016'!W20/100)*'Vic Apr 2016'!AJ20,('Vic Apr 2016'!L20-'Vic Apr 2016'!K20)*('Vic Apr 2016'!W20/100)*'Vic Apr 2016'!AJ20))</f>
        <v>218.32199999999997</v>
      </c>
      <c r="M26" s="190">
        <f>IF($C$5*'Vic Apr 2016'!AL20/'Vic Apr 2016'!AJ20&lt;'Vic Apr 2016'!L20,0,IF($C$5*'Vic Apr 2016'!AL20/'Vic Apr 2016'!AJ20&lt;='Vic Apr 2016'!M20,($C$5*'Vic Apr 2016'!AL20/'Vic Apr 2016'!AJ20-'Vic Apr 2016'!L20)*('Vic Apr 2016'!X20/100)*'Vic Apr 2016'!AJ20,('Vic Apr 2016'!M20-'Vic Apr 2016'!L20)*('Vic Apr 2016'!X20/100)*'Vic Apr 2016'!AJ20))</f>
        <v>0</v>
      </c>
      <c r="N26" s="190">
        <f>IF(($C$5*'Vic Apr 2016'!AL20/'Vic Apr 2016'!AJ20&gt;'Vic Apr 2016'!M20),($C$5*'Vic Apr 2016'!AL20/'Vic Apr 2016'!AJ20-'Vic Apr 2016'!M20)*'Vic Apr 2016'!Y20/100*'Vic Apr 2016'!AJ20,0)</f>
        <v>0</v>
      </c>
      <c r="O26" s="193">
        <f t="shared" si="0"/>
        <v>1516.5719999999999</v>
      </c>
      <c r="P26" s="194">
        <f>'Vic Apr 2016'!AM20</f>
        <v>0</v>
      </c>
      <c r="Q26" s="194">
        <f>'Vic Apr 2016'!AN20</f>
        <v>0</v>
      </c>
      <c r="R26" s="194">
        <f>'Vic Apr 2016'!AO20</f>
        <v>10</v>
      </c>
      <c r="S26" s="194">
        <f>'Vic Apr 2016'!AP20</f>
        <v>0</v>
      </c>
      <c r="T26" s="193">
        <f>O26</f>
        <v>1516.5719999999999</v>
      </c>
      <c r="U26" s="193">
        <f>T26-(T26*R26/100)</f>
        <v>1364.9148</v>
      </c>
      <c r="V26" s="193">
        <f t="shared" si="1"/>
        <v>1668.2292</v>
      </c>
      <c r="W26" s="193">
        <f t="shared" si="2"/>
        <v>1501.4062800000002</v>
      </c>
      <c r="X26" s="195">
        <f>'Vic Apr 2016'!AW20</f>
        <v>0</v>
      </c>
      <c r="Y26" s="196" t="str">
        <f>'Vic Apr 2016'!AX20</f>
        <v>n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11"/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11"/>
      <c r="CH26" s="111"/>
      <c r="CI26" s="111"/>
      <c r="CJ26" s="111"/>
      <c r="CK26" s="111"/>
      <c r="CL26" s="111"/>
      <c r="CM26" s="111"/>
      <c r="CN26" s="111"/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11"/>
      <c r="DB26" s="111"/>
      <c r="DC26" s="111"/>
      <c r="DD26" s="111"/>
      <c r="DE26" s="111"/>
      <c r="DF26" s="111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11"/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11"/>
      <c r="ED26" s="111"/>
      <c r="EE26" s="111"/>
      <c r="EF26" s="111"/>
      <c r="EG26" s="111"/>
      <c r="EH26" s="111"/>
      <c r="EI26" s="111"/>
      <c r="EJ26" s="111"/>
    </row>
    <row r="27" spans="1:140" s="112" customFormat="1" ht="17" customHeight="1">
      <c r="A27" s="546"/>
      <c r="B27" s="116" t="str">
        <f>'Vic Apr 2016'!F21</f>
        <v>Covau</v>
      </c>
      <c r="C27" s="116" t="str">
        <f>'Vic Apr 2016'!G21</f>
        <v>Market offer</v>
      </c>
      <c r="D27" s="190">
        <f>365*'Vic Apr 2016'!H21/100</f>
        <v>284.7</v>
      </c>
      <c r="E27" s="191">
        <f>IF($C$5*'Vic Apr 2016'!AK21/'Vic Apr 2016'!AI21&gt;='Vic Apr 2016'!J21,('Vic Apr 2016'!J21*'Vic Apr 2016'!O21/100)*'Vic Apr 2016'!AI21,($C$5*'Vic Apr 2016'!AK21/'Vic Apr 2016'!AI21*'Vic Apr 2016'!O21/100)*'Vic Apr 2016'!AI21)</f>
        <v>282.60000000000002</v>
      </c>
      <c r="F27" s="192">
        <f>IF($C$5*'Vic Apr 2016'!AK21/'Vic Apr 2016'!AI21&lt;'Vic Apr 2016'!J21,0,IF($C$5*'Vic Apr 2016'!AK21/'Vic Apr 2016'!AI21&lt;='Vic Apr 2016'!K21,($C$5*'Vic Apr 2016'!AK21/'Vic Apr 2016'!AI21-'Vic Apr 2016'!J21)*('Vic Apr 2016'!P21/100)*'Vic Apr 2016'!AI21,('Vic Apr 2016'!K21-'Vic Apr 2016'!J21)*('Vic Apr 2016'!P21/100)*'Vic Apr 2016'!AI21))</f>
        <v>275.40000000000003</v>
      </c>
      <c r="G27" s="190">
        <f>IF($C$5*'Vic Apr 2016'!AK21/'Vic Apr 2016'!AI21&lt;'Vic Apr 2016'!K21,0,IF($C$5*'Vic Apr 2016'!AK21/'Vic Apr 2016'!AI21&lt;='Vic Apr 2016'!L21,($C$5*'Vic Apr 2016'!AK21/'Vic Apr 2016'!AI21-'Vic Apr 2016'!K21)*('Vic Apr 2016'!Q21/100)*'Vic Apr 2016'!AI21,('Vic Apr 2016'!L21-'Vic Apr 2016'!K21)*('Vic Apr 2016'!Q21/100)*'Vic Apr 2016'!AI21))</f>
        <v>212.80000000000007</v>
      </c>
      <c r="H27" s="191">
        <f>IF($C$5*'Vic Apr 2016'!AK21/'Vic Apr 2016'!AI21&lt;'Vic Apr 2016'!L21,0,IF($C$5*'Vic Apr 2016'!AK21/'Vic Apr 2016'!AI21&lt;='Vic Apr 2016'!M21,($C$5*'Vic Apr 2016'!AK21/'Vic Apr 2016'!AI21-'Vic Apr 2016'!L21)*('Vic Apr 2016'!R21/100)*'Vic Apr 2016'!AI21,('Vic Apr 2016'!M21-'Vic Apr 2016'!L21)*('Vic Apr 2016'!R21/100)*'Vic Apr 2016'!AI21))</f>
        <v>0</v>
      </c>
      <c r="I27" s="190">
        <f>IF(($C$5*'Vic Apr 2016'!AK21/'Vic Apr 2016'!AI21&gt;'Vic Apr 2016'!M21),($C$5*'Vic Apr 2016'!AK21/'Vic Apr 2016'!AI21-'Vic Apr 2016'!M21)*'Vic Apr 2016'!S21/100*'Vic Apr 2016'!AI21,0)</f>
        <v>0</v>
      </c>
      <c r="J27" s="190">
        <f>IF($C$5*'Vic Apr 2016'!AL21/'Vic Apr 2016'!AJ21&gt;='Vic Apr 2016'!J21,('Vic Apr 2016'!J21*'Vic Apr 2016'!U21/100)*'Vic Apr 2016'!AJ21,($C$5*'Vic Apr 2016'!AL21/'Vic Apr 2016'!AJ21*'Vic Apr 2016'!U21/100)*'Vic Apr 2016'!AJ21)</f>
        <v>248.39999999999998</v>
      </c>
      <c r="K27" s="190">
        <f>IF($C$5*'Vic Apr 2016'!AL21/'Vic Apr 2016'!AJ21&lt;'Vic Apr 2016'!J21,0,IF($C$5*'Vic Apr 2016'!AL21/'Vic Apr 2016'!AJ21&lt;='Vic Apr 2016'!K21,($C$5*'Vic Apr 2016'!AL21/'Vic Apr 2016'!AJ21-'Vic Apr 2016'!J21)*('Vic Apr 2016'!V21/100)*'Vic Apr 2016'!AJ21,('Vic Apr 2016'!K21-'Vic Apr 2016'!J21)*('Vic Apr 2016'!V21/100)*'Vic Apr 2016'!AJ21))</f>
        <v>230.39999999999998</v>
      </c>
      <c r="L27" s="190">
        <f>IF($C$5*'Vic Apr 2016'!AL21/'Vic Apr 2016'!AJ21&lt;'Vic Apr 2016'!K21,0,IF($C$5*'Vic Apr 2016'!AL21/'Vic Apr 2016'!AJ21&lt;='Vic Apr 2016'!L21,($C$5*'Vic Apr 2016'!AL21/'Vic Apr 2016'!AJ21-'Vic Apr 2016'!K21)*('Vic Apr 2016'!W21/100)*'Vic Apr 2016'!AJ21,('Vic Apr 2016'!L21-'Vic Apr 2016'!K21)*('Vic Apr 2016'!W21/100)*'Vic Apr 2016'!AJ21))</f>
        <v>172.20000000000005</v>
      </c>
      <c r="M27" s="190">
        <f>IF($C$5*'Vic Apr 2016'!AL21/'Vic Apr 2016'!AJ21&lt;'Vic Apr 2016'!L21,0,IF($C$5*'Vic Apr 2016'!AL21/'Vic Apr 2016'!AJ21&lt;='Vic Apr 2016'!M21,($C$5*'Vic Apr 2016'!AL21/'Vic Apr 2016'!AJ21-'Vic Apr 2016'!L21)*('Vic Apr 2016'!X21/100)*'Vic Apr 2016'!AJ21,('Vic Apr 2016'!M21-'Vic Apr 2016'!L21)*('Vic Apr 2016'!X21/100)*'Vic Apr 2016'!AJ21))</f>
        <v>0</v>
      </c>
      <c r="N27" s="190">
        <f>IF(($C$5*'Vic Apr 2016'!AL21/'Vic Apr 2016'!AJ21&gt;'Vic Apr 2016'!M21),($C$5*'Vic Apr 2016'!AL21/'Vic Apr 2016'!AJ21-'Vic Apr 2016'!M21)*'Vic Apr 2016'!Y21/100*'Vic Apr 2016'!AJ21,0)</f>
        <v>0</v>
      </c>
      <c r="O27" s="193">
        <f t="shared" si="0"/>
        <v>1706.5000000000002</v>
      </c>
      <c r="P27" s="194">
        <f>'Vic Apr 2016'!AM21</f>
        <v>0</v>
      </c>
      <c r="Q27" s="194">
        <f>'Vic Apr 2016'!AN21</f>
        <v>0</v>
      </c>
      <c r="R27" s="194">
        <f>'Vic Apr 2016'!AO21</f>
        <v>0</v>
      </c>
      <c r="S27" s="194">
        <f>'Vic Apr 2016'!AP21</f>
        <v>16</v>
      </c>
      <c r="T27" s="193">
        <f>O27</f>
        <v>1706.5000000000002</v>
      </c>
      <c r="U27" s="193">
        <f>(T27-(T27-D27)*S27/100)</f>
        <v>1479.0120000000002</v>
      </c>
      <c r="V27" s="193">
        <f t="shared" si="1"/>
        <v>1877.1500000000003</v>
      </c>
      <c r="W27" s="193">
        <f t="shared" si="2"/>
        <v>1626.9132000000004</v>
      </c>
      <c r="X27" s="195">
        <f>'Vic Apr 2016'!AW21</f>
        <v>12</v>
      </c>
      <c r="Y27" s="196" t="str">
        <f>'Vic Apr 2016'!AX21</f>
        <v>y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11"/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11"/>
      <c r="CH27" s="111"/>
      <c r="CI27" s="111"/>
      <c r="CJ27" s="111"/>
      <c r="CK27" s="111"/>
      <c r="CL27" s="111"/>
      <c r="CM27" s="111"/>
      <c r="CN27" s="111"/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11"/>
      <c r="DB27" s="111"/>
      <c r="DC27" s="111"/>
      <c r="DD27" s="111"/>
      <c r="DE27" s="111"/>
      <c r="DF27" s="111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11"/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11"/>
      <c r="ED27" s="111"/>
      <c r="EE27" s="111"/>
      <c r="EF27" s="111"/>
      <c r="EG27" s="111"/>
      <c r="EH27" s="111"/>
      <c r="EI27" s="111"/>
      <c r="EJ27" s="111"/>
    </row>
    <row r="28" spans="1:140" s="58" customFormat="1" ht="17" customHeight="1">
      <c r="A28" s="546"/>
      <c r="B28" s="116" t="str">
        <f>'Vic Apr 2016'!F22</f>
        <v>EnergyAustralia</v>
      </c>
      <c r="C28" s="116" t="str">
        <f>'Vic Apr 2016'!G22</f>
        <v>Everyday Saver Business</v>
      </c>
      <c r="D28" s="190">
        <f>365*'Vic Apr 2016'!H22/100</f>
        <v>310.25</v>
      </c>
      <c r="E28" s="191">
        <f>IF($C$5*'Vic Apr 2016'!AK22/'Vic Apr 2016'!AI22&gt;='Vic Apr 2016'!J22,('Vic Apr 2016'!J22*'Vic Apr 2016'!O22/100)*'Vic Apr 2016'!AI22,($C$5*'Vic Apr 2016'!AK22/'Vic Apr 2016'!AI22*'Vic Apr 2016'!O22/100)*'Vic Apr 2016'!AI22)</f>
        <v>183.6</v>
      </c>
      <c r="F28" s="192">
        <f>IF($C$5*'Vic Apr 2016'!AK22/'Vic Apr 2016'!AI22&lt;'Vic Apr 2016'!J22,0,IF($C$5*'Vic Apr 2016'!AK22/'Vic Apr 2016'!AI22&lt;='Vic Apr 2016'!K22,($C$5*'Vic Apr 2016'!AK22/'Vic Apr 2016'!AI22-'Vic Apr 2016'!J22)*('Vic Apr 2016'!P22/100)*'Vic Apr 2016'!AI22,('Vic Apr 2016'!K22-'Vic Apr 2016'!J22)*('Vic Apr 2016'!P22/100)*'Vic Apr 2016'!AI22))</f>
        <v>176.4</v>
      </c>
      <c r="G28" s="190">
        <f>IF($C$5*'Vic Apr 2016'!AK22/'Vic Apr 2016'!AI22&lt;'Vic Apr 2016'!K22,0,IF($C$5*'Vic Apr 2016'!AK22/'Vic Apr 2016'!AI22&lt;='Vic Apr 2016'!L22,($C$5*'Vic Apr 2016'!AK22/'Vic Apr 2016'!AI22-'Vic Apr 2016'!K22)*('Vic Apr 2016'!Q22/100)*'Vic Apr 2016'!AI22,('Vic Apr 2016'!L22-'Vic Apr 2016'!K22)*('Vic Apr 2016'!Q22/100)*'Vic Apr 2016'!AI22))</f>
        <v>136.21799999999999</v>
      </c>
      <c r="H28" s="191">
        <f>IF($C$5*'Vic Apr 2016'!AK22/'Vic Apr 2016'!AI22&lt;'Vic Apr 2016'!L22,0,IF($C$5*'Vic Apr 2016'!AK22/'Vic Apr 2016'!AI22&lt;='Vic Apr 2016'!M22,($C$5*'Vic Apr 2016'!AK22/'Vic Apr 2016'!AI22-'Vic Apr 2016'!L22)*('Vic Apr 2016'!R22/100)*'Vic Apr 2016'!AI22,('Vic Apr 2016'!M22-'Vic Apr 2016'!L22)*('Vic Apr 2016'!R22/100)*'Vic Apr 2016'!AI22))</f>
        <v>0</v>
      </c>
      <c r="I28" s="190">
        <f>IF(($C$5*'Vic Apr 2016'!AK22/'Vic Apr 2016'!AI22&gt;'Vic Apr 2016'!M22),($C$5*'Vic Apr 2016'!AK22/'Vic Apr 2016'!AI22-'Vic Apr 2016'!M22)*'Vic Apr 2016'!S22/100*'Vic Apr 2016'!AI22,0)</f>
        <v>0</v>
      </c>
      <c r="J28" s="190">
        <f>IF($C$5*'Vic Apr 2016'!AL22/'Vic Apr 2016'!AJ22&gt;='Vic Apr 2016'!J22,('Vic Apr 2016'!J22*'Vic Apr 2016'!U22/100)*'Vic Apr 2016'!AJ22,($C$5*'Vic Apr 2016'!AL22/'Vic Apr 2016'!AJ22*'Vic Apr 2016'!U22/100)*'Vic Apr 2016'!AJ22)</f>
        <v>364.8</v>
      </c>
      <c r="K28" s="190">
        <f>IF($C$5*'Vic Apr 2016'!AL22/'Vic Apr 2016'!AJ22&lt;'Vic Apr 2016'!J22,0,IF($C$5*'Vic Apr 2016'!AL22/'Vic Apr 2016'!AJ22&lt;='Vic Apr 2016'!K22,($C$5*'Vic Apr 2016'!AL22/'Vic Apr 2016'!AJ22-'Vic Apr 2016'!J22)*('Vic Apr 2016'!V22/100)*'Vic Apr 2016'!AJ22,('Vic Apr 2016'!K22-'Vic Apr 2016'!J22)*('Vic Apr 2016'!V22/100)*'Vic Apr 2016'!AJ22))</f>
        <v>340.79999999999995</v>
      </c>
      <c r="L28" s="190">
        <f>IF($C$5*'Vic Apr 2016'!AL22/'Vic Apr 2016'!AJ22&lt;'Vic Apr 2016'!K22,0,IF($C$5*'Vic Apr 2016'!AL22/'Vic Apr 2016'!AJ22&lt;='Vic Apr 2016'!L22,($C$5*'Vic Apr 2016'!AL22/'Vic Apr 2016'!AJ22-'Vic Apr 2016'!K22)*('Vic Apr 2016'!W22/100)*'Vic Apr 2016'!AJ22,('Vic Apr 2016'!L22-'Vic Apr 2016'!K22)*('Vic Apr 2016'!W22/100)*'Vic Apr 2016'!AJ22))</f>
        <v>253.77600000000001</v>
      </c>
      <c r="M28" s="190">
        <f>IF($C$5*'Vic Apr 2016'!AL22/'Vic Apr 2016'!AJ22&lt;'Vic Apr 2016'!L22,0,IF($C$5*'Vic Apr 2016'!AL22/'Vic Apr 2016'!AJ22&lt;='Vic Apr 2016'!M22,($C$5*'Vic Apr 2016'!AL22/'Vic Apr 2016'!AJ22-'Vic Apr 2016'!L22)*('Vic Apr 2016'!X22/100)*'Vic Apr 2016'!AJ22,('Vic Apr 2016'!M22-'Vic Apr 2016'!L22)*('Vic Apr 2016'!X22/100)*'Vic Apr 2016'!AJ22))</f>
        <v>0</v>
      </c>
      <c r="N28" s="190">
        <f>IF(($C$5*'Vic Apr 2016'!AL22/'Vic Apr 2016'!AJ22&gt;'Vic Apr 2016'!M22),($C$5*'Vic Apr 2016'!AL22/'Vic Apr 2016'!AJ22-'Vic Apr 2016'!M22)*'Vic Apr 2016'!Y22/100*'Vic Apr 2016'!AJ22,0)</f>
        <v>0</v>
      </c>
      <c r="O28" s="193">
        <f t="shared" si="0"/>
        <v>1765.8440000000001</v>
      </c>
      <c r="P28" s="194">
        <f>'Vic Apr 2016'!AM22</f>
        <v>0</v>
      </c>
      <c r="Q28" s="194">
        <f>'Vic Apr 2016'!AN22</f>
        <v>22</v>
      </c>
      <c r="R28" s="194">
        <f>'Vic Apr 2016'!AO22</f>
        <v>0</v>
      </c>
      <c r="S28" s="194">
        <f>'Vic Apr 2016'!AP22</f>
        <v>0</v>
      </c>
      <c r="T28" s="193">
        <f>(O28-(O28-D28)*Q28/100)</f>
        <v>1445.6133199999999</v>
      </c>
      <c r="U28" s="193">
        <f>T28</f>
        <v>1445.6133199999999</v>
      </c>
      <c r="V28" s="193">
        <f t="shared" si="1"/>
        <v>1590.1746520000002</v>
      </c>
      <c r="W28" s="193">
        <f t="shared" si="2"/>
        <v>1590.1746520000002</v>
      </c>
      <c r="X28" s="195">
        <f>'Vic Apr 2016'!AW22</f>
        <v>24</v>
      </c>
      <c r="Y28" s="196" t="str">
        <f>'Vic Apr 2016'!AX22</f>
        <v>y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  <c r="CM28" s="111"/>
      <c r="CN28" s="111"/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11"/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11"/>
      <c r="ED28" s="111"/>
      <c r="EE28" s="111"/>
      <c r="EF28" s="111"/>
      <c r="EG28" s="111"/>
      <c r="EH28" s="111"/>
      <c r="EI28" s="111"/>
      <c r="EJ28" s="111"/>
    </row>
    <row r="29" spans="1:140" s="112" customFormat="1" ht="17" customHeight="1">
      <c r="A29" s="546"/>
      <c r="B29" s="116" t="str">
        <f>'Vic Apr 2016'!F23</f>
        <v>Lumo Energy</v>
      </c>
      <c r="C29" s="116" t="str">
        <f>'Vic Apr 2016'!G23</f>
        <v>Business Premium</v>
      </c>
      <c r="D29" s="190">
        <f>365*'Vic Apr 2016'!H23/100</f>
        <v>231.77500000000001</v>
      </c>
      <c r="E29" s="191">
        <f>IF($C$5*'Vic Apr 2016'!AK23/'Vic Apr 2016'!AI23&gt;='Vic Apr 2016'!J23,('Vic Apr 2016'!J23*'Vic Apr 2016'!O23/100)*'Vic Apr 2016'!AI23,($C$5*'Vic Apr 2016'!AK23/'Vic Apr 2016'!AI23*'Vic Apr 2016'!O23/100)*'Vic Apr 2016'!AI23)</f>
        <v>139.90899999999999</v>
      </c>
      <c r="F29" s="192">
        <f>IF($C$5*'Vic Apr 2016'!AK23/'Vic Apr 2016'!AI23&lt;'Vic Apr 2016'!J23,0,IF($C$5*'Vic Apr 2016'!AK23/'Vic Apr 2016'!AI23&lt;='Vic Apr 2016'!K23,($C$5*'Vic Apr 2016'!AK23/'Vic Apr 2016'!AI23-'Vic Apr 2016'!J23)*('Vic Apr 2016'!P23/100)*'Vic Apr 2016'!AI23,('Vic Apr 2016'!K23-'Vic Apr 2016'!J23)*('Vic Apr 2016'!P23/100)*'Vic Apr 2016'!AI23))</f>
        <v>137.47579999999999</v>
      </c>
      <c r="G29" s="190">
        <f>IF($C$5*'Vic Apr 2016'!AK23/'Vic Apr 2016'!AI23&lt;'Vic Apr 2016'!K23,0,IF($C$5*'Vic Apr 2016'!AK23/'Vic Apr 2016'!AI23&lt;='Vic Apr 2016'!L23,($C$5*'Vic Apr 2016'!AK23/'Vic Apr 2016'!AI23-'Vic Apr 2016'!K23)*('Vic Apr 2016'!Q23/100)*'Vic Apr 2016'!AI23,('Vic Apr 2016'!L23-'Vic Apr 2016'!K23)*('Vic Apr 2016'!Q23/100)*'Vic Apr 2016'!AI23))</f>
        <v>100.77760000000002</v>
      </c>
      <c r="H29" s="191">
        <f>IF($C$5*'Vic Apr 2016'!AK23/'Vic Apr 2016'!AI23&lt;'Vic Apr 2016'!L23,0,IF($C$5*'Vic Apr 2016'!AK23/'Vic Apr 2016'!AI23&lt;='Vic Apr 2016'!M23,($C$5*'Vic Apr 2016'!AK23/'Vic Apr 2016'!AI23-'Vic Apr 2016'!L23)*('Vic Apr 2016'!R23/100)*'Vic Apr 2016'!AI23,('Vic Apr 2016'!M23-'Vic Apr 2016'!L23)*('Vic Apr 2016'!R23/100)*'Vic Apr 2016'!AI23))</f>
        <v>0</v>
      </c>
      <c r="I29" s="190">
        <f>IF(($C$5*'Vic Apr 2016'!AK23/'Vic Apr 2016'!AI23&gt;'Vic Apr 2016'!M23),($C$5*'Vic Apr 2016'!AK23/'Vic Apr 2016'!AI23-'Vic Apr 2016'!M23)*'Vic Apr 2016'!S23/100*'Vic Apr 2016'!AI23,0)</f>
        <v>0</v>
      </c>
      <c r="J29" s="190">
        <f>IF($C$5*'Vic Apr 2016'!AL23/'Vic Apr 2016'!AJ23&gt;='Vic Apr 2016'!J23,('Vic Apr 2016'!J23*'Vic Apr 2016'!U23/100)*'Vic Apr 2016'!AJ23,($C$5*'Vic Apr 2016'!AL23/'Vic Apr 2016'!AJ23*'Vic Apr 2016'!U23/100)*'Vic Apr 2016'!AJ23)</f>
        <v>277.38479999999998</v>
      </c>
      <c r="K29" s="190">
        <f>IF($C$5*'Vic Apr 2016'!AL23/'Vic Apr 2016'!AJ23&lt;'Vic Apr 2016'!J23,0,IF($C$5*'Vic Apr 2016'!AL23/'Vic Apr 2016'!AJ23&lt;='Vic Apr 2016'!K23,($C$5*'Vic Apr 2016'!AL23/'Vic Apr 2016'!AJ23-'Vic Apr 2016'!J23)*('Vic Apr 2016'!V23/100)*'Vic Apr 2016'!AJ23,('Vic Apr 2016'!K23-'Vic Apr 2016'!J23)*('Vic Apr 2016'!V23/100)*'Vic Apr 2016'!AJ23))</f>
        <v>260.35240000000005</v>
      </c>
      <c r="L29" s="190">
        <f>IF($C$5*'Vic Apr 2016'!AL23/'Vic Apr 2016'!AJ23&lt;'Vic Apr 2016'!K23,0,IF($C$5*'Vic Apr 2016'!AL23/'Vic Apr 2016'!AJ23&lt;='Vic Apr 2016'!L23,($C$5*'Vic Apr 2016'!AL23/'Vic Apr 2016'!AJ23-'Vic Apr 2016'!K23)*('Vic Apr 2016'!W23/100)*'Vic Apr 2016'!AJ23,('Vic Apr 2016'!L23-'Vic Apr 2016'!K23)*('Vic Apr 2016'!W23/100)*'Vic Apr 2016'!AJ23))</f>
        <v>188.958</v>
      </c>
      <c r="M29" s="190">
        <f>IF($C$5*'Vic Apr 2016'!AL23/'Vic Apr 2016'!AJ23&lt;'Vic Apr 2016'!L23,0,IF($C$5*'Vic Apr 2016'!AL23/'Vic Apr 2016'!AJ23&lt;='Vic Apr 2016'!M23,($C$5*'Vic Apr 2016'!AL23/'Vic Apr 2016'!AJ23-'Vic Apr 2016'!L23)*('Vic Apr 2016'!X23/100)*'Vic Apr 2016'!AJ23,('Vic Apr 2016'!M23-'Vic Apr 2016'!L23)*('Vic Apr 2016'!X23/100)*'Vic Apr 2016'!AJ23))</f>
        <v>0</v>
      </c>
      <c r="N29" s="190">
        <f>IF(($C$5*'Vic Apr 2016'!AL23/'Vic Apr 2016'!AJ23&gt;'Vic Apr 2016'!M23),($C$5*'Vic Apr 2016'!AL23/'Vic Apr 2016'!AJ23-'Vic Apr 2016'!M23)*'Vic Apr 2016'!Y23/100*'Vic Apr 2016'!AJ23,0)</f>
        <v>0</v>
      </c>
      <c r="O29" s="193">
        <f t="shared" si="0"/>
        <v>1336.6326000000001</v>
      </c>
      <c r="P29" s="194">
        <f>'Vic Apr 2016'!AM23</f>
        <v>0</v>
      </c>
      <c r="Q29" s="194">
        <f>'Vic Apr 2016'!AN23</f>
        <v>0</v>
      </c>
      <c r="R29" s="194">
        <f>'Vic Apr 2016'!AO23</f>
        <v>0</v>
      </c>
      <c r="S29" s="194">
        <f>'Vic Apr 2016'!AP23</f>
        <v>0</v>
      </c>
      <c r="T29" s="193">
        <f>O29</f>
        <v>1336.6326000000001</v>
      </c>
      <c r="U29" s="193">
        <f>T29</f>
        <v>1336.6326000000001</v>
      </c>
      <c r="V29" s="193">
        <f t="shared" si="1"/>
        <v>1470.2958600000002</v>
      </c>
      <c r="W29" s="193">
        <f t="shared" si="2"/>
        <v>1470.2958600000002</v>
      </c>
      <c r="X29" s="195">
        <f>'Vic Apr 2016'!AW23</f>
        <v>36</v>
      </c>
      <c r="Y29" s="196" t="str">
        <f>'Vic Apr 2016'!AX23</f>
        <v>n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11"/>
      <c r="DB29" s="111"/>
      <c r="DC29" s="111"/>
      <c r="DD29" s="111"/>
      <c r="DE29" s="111"/>
      <c r="DF29" s="111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11"/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11"/>
      <c r="ED29" s="111"/>
      <c r="EE29" s="111"/>
      <c r="EF29" s="111"/>
      <c r="EG29" s="111"/>
      <c r="EH29" s="111"/>
      <c r="EI29" s="111"/>
      <c r="EJ29" s="111"/>
    </row>
    <row r="30" spans="1:140" s="58" customFormat="1" ht="17" customHeight="1">
      <c r="A30" s="546"/>
      <c r="B30" s="116" t="str">
        <f>'Vic Apr 2016'!F24</f>
        <v>Momentum Energy</v>
      </c>
      <c r="C30" s="116" t="str">
        <f>'Vic Apr 2016'!G24</f>
        <v>Market offer</v>
      </c>
      <c r="D30" s="190">
        <f>365*'Vic Apr 2016'!H24/100</f>
        <v>299.48250000000002</v>
      </c>
      <c r="E30" s="191">
        <f>IF($C$5*'Vic Apr 2016'!AK24/'Vic Apr 2016'!AI24&gt;='Vic Apr 2016'!J24,('Vic Apr 2016'!J24*'Vic Apr 2016'!O24/100)*'Vic Apr 2016'!AI24,($C$5*'Vic Apr 2016'!AK24/'Vic Apr 2016'!AI24*'Vic Apr 2016'!O24/100)*'Vic Apr 2016'!AI24)</f>
        <v>133.80000000000001</v>
      </c>
      <c r="F30" s="192">
        <f>IF($C$5*'Vic Apr 2016'!AK24/'Vic Apr 2016'!AI24&lt;'Vic Apr 2016'!J24,0,IF($C$5*'Vic Apr 2016'!AK24/'Vic Apr 2016'!AI24&lt;='Vic Apr 2016'!K24,($C$5*'Vic Apr 2016'!AK24/'Vic Apr 2016'!AI24-'Vic Apr 2016'!J24)*('Vic Apr 2016'!P24/100)*'Vic Apr 2016'!AI24,('Vic Apr 2016'!K24-'Vic Apr 2016'!J24)*('Vic Apr 2016'!P24/100)*'Vic Apr 2016'!AI24))</f>
        <v>130.80000000000001</v>
      </c>
      <c r="G30" s="190">
        <f>IF($C$5*'Vic Apr 2016'!AK24/'Vic Apr 2016'!AI24&lt;'Vic Apr 2016'!K24,0,IF($C$5*'Vic Apr 2016'!AK24/'Vic Apr 2016'!AI24&lt;='Vic Apr 2016'!L24,($C$5*'Vic Apr 2016'!AK24/'Vic Apr 2016'!AI24-'Vic Apr 2016'!K24)*('Vic Apr 2016'!Q24/100)*'Vic Apr 2016'!AI24,('Vic Apr 2016'!L24-'Vic Apr 2016'!K24)*('Vic Apr 2016'!Q24/100)*'Vic Apr 2016'!AI24))</f>
        <v>100.8573</v>
      </c>
      <c r="H30" s="191">
        <f>IF($C$5*'Vic Apr 2016'!AK24/'Vic Apr 2016'!AI24&lt;'Vic Apr 2016'!L24,0,IF($C$5*'Vic Apr 2016'!AK24/'Vic Apr 2016'!AI24&lt;='Vic Apr 2016'!M24,($C$5*'Vic Apr 2016'!AK24/'Vic Apr 2016'!AI24-'Vic Apr 2016'!L24)*('Vic Apr 2016'!R24/100)*'Vic Apr 2016'!AI24,('Vic Apr 2016'!M24-'Vic Apr 2016'!L24)*('Vic Apr 2016'!R24/100)*'Vic Apr 2016'!AI24))</f>
        <v>0</v>
      </c>
      <c r="I30" s="190">
        <f>IF(($C$5*'Vic Apr 2016'!AK24/'Vic Apr 2016'!AI24&gt;'Vic Apr 2016'!M24),($C$5*'Vic Apr 2016'!AK24/'Vic Apr 2016'!AI24-'Vic Apr 2016'!M24)*'Vic Apr 2016'!S24/100*'Vic Apr 2016'!AI24,0)</f>
        <v>0</v>
      </c>
      <c r="J30" s="190">
        <f>IF($C$5*'Vic Apr 2016'!AL24/'Vic Apr 2016'!AJ24&gt;='Vic Apr 2016'!J24,('Vic Apr 2016'!J24*'Vic Apr 2016'!U24/100)*'Vic Apr 2016'!AJ24,($C$5*'Vic Apr 2016'!AL24/'Vic Apr 2016'!AJ24*'Vic Apr 2016'!U24/100)*'Vic Apr 2016'!AJ24)</f>
        <v>251.52</v>
      </c>
      <c r="K30" s="190">
        <f>IF($C$5*'Vic Apr 2016'!AL24/'Vic Apr 2016'!AJ24&lt;'Vic Apr 2016'!J24,0,IF($C$5*'Vic Apr 2016'!AL24/'Vic Apr 2016'!AJ24&lt;='Vic Apr 2016'!K24,($C$5*'Vic Apr 2016'!AL24/'Vic Apr 2016'!AJ24-'Vic Apr 2016'!J24)*('Vic Apr 2016'!V24/100)*'Vic Apr 2016'!AJ24,('Vic Apr 2016'!K24-'Vic Apr 2016'!J24)*('Vic Apr 2016'!V24/100)*'Vic Apr 2016'!AJ24))</f>
        <v>235.92000000000002</v>
      </c>
      <c r="L30" s="190">
        <f>IF($C$5*'Vic Apr 2016'!AL24/'Vic Apr 2016'!AJ24&lt;'Vic Apr 2016'!K24,0,IF($C$5*'Vic Apr 2016'!AL24/'Vic Apr 2016'!AJ24&lt;='Vic Apr 2016'!L24,($C$5*'Vic Apr 2016'!AL24/'Vic Apr 2016'!AJ24-'Vic Apr 2016'!K24)*('Vic Apr 2016'!W24/100)*'Vic Apr 2016'!AJ24,('Vic Apr 2016'!L24-'Vic Apr 2016'!K24)*('Vic Apr 2016'!W24/100)*'Vic Apr 2016'!AJ24))</f>
        <v>178.5762</v>
      </c>
      <c r="M30" s="190">
        <f>IF($C$5*'Vic Apr 2016'!AL24/'Vic Apr 2016'!AJ24&lt;'Vic Apr 2016'!L24,0,IF($C$5*'Vic Apr 2016'!AL24/'Vic Apr 2016'!AJ24&lt;='Vic Apr 2016'!M24,($C$5*'Vic Apr 2016'!AL24/'Vic Apr 2016'!AJ24-'Vic Apr 2016'!L24)*('Vic Apr 2016'!X24/100)*'Vic Apr 2016'!AJ24,('Vic Apr 2016'!M24-'Vic Apr 2016'!L24)*('Vic Apr 2016'!X24/100)*'Vic Apr 2016'!AJ24))</f>
        <v>0</v>
      </c>
      <c r="N30" s="190">
        <f>IF(($C$5*'Vic Apr 2016'!AL24/'Vic Apr 2016'!AJ24&gt;'Vic Apr 2016'!M24),($C$5*'Vic Apr 2016'!AL24/'Vic Apr 2016'!AJ24-'Vic Apr 2016'!M24)*'Vic Apr 2016'!Y24/100*'Vic Apr 2016'!AJ24,0)</f>
        <v>0</v>
      </c>
      <c r="O30" s="193">
        <f t="shared" si="0"/>
        <v>1330.9559999999999</v>
      </c>
      <c r="P30" s="194">
        <f>'Vic Apr 2016'!AM24</f>
        <v>0</v>
      </c>
      <c r="Q30" s="194">
        <f>'Vic Apr 2016'!AN24</f>
        <v>0</v>
      </c>
      <c r="R30" s="194">
        <f>'Vic Apr 2016'!AO24</f>
        <v>0</v>
      </c>
      <c r="S30" s="194">
        <f>'Vic Apr 2016'!AP24</f>
        <v>0</v>
      </c>
      <c r="T30" s="193">
        <f>O30</f>
        <v>1330.9559999999999</v>
      </c>
      <c r="U30" s="193">
        <f>T30</f>
        <v>1330.9559999999999</v>
      </c>
      <c r="V30" s="193">
        <f t="shared" si="1"/>
        <v>1464.0516</v>
      </c>
      <c r="W30" s="193">
        <f t="shared" si="2"/>
        <v>1464.0516</v>
      </c>
      <c r="X30" s="195">
        <f>'Vic Apr 2016'!AW24</f>
        <v>0</v>
      </c>
      <c r="Y30" s="196" t="str">
        <f>'Vic Apr 2016'!AX24</f>
        <v>n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11"/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11"/>
      <c r="CH30" s="111"/>
      <c r="CI30" s="111"/>
      <c r="CJ30" s="111"/>
      <c r="CK30" s="111"/>
      <c r="CL30" s="111"/>
      <c r="CM30" s="111"/>
      <c r="CN30" s="111"/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11"/>
      <c r="DB30" s="111"/>
      <c r="DC30" s="111"/>
      <c r="DD30" s="111"/>
      <c r="DE30" s="111"/>
      <c r="DF30" s="111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11"/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11"/>
      <c r="ED30" s="111"/>
      <c r="EE30" s="111"/>
      <c r="EF30" s="111"/>
      <c r="EG30" s="111"/>
      <c r="EH30" s="111"/>
      <c r="EI30" s="111"/>
      <c r="EJ30" s="111"/>
    </row>
    <row r="31" spans="1:140" s="112" customFormat="1" ht="17" customHeight="1">
      <c r="A31" s="546"/>
      <c r="B31" s="116" t="str">
        <f>'Vic Apr 2016'!F25</f>
        <v>Origin Energy</v>
      </c>
      <c r="C31" s="116" t="str">
        <f>'Vic Apr 2016'!G25</f>
        <v>Business Saver</v>
      </c>
      <c r="D31" s="190">
        <f>365*'Vic Apr 2016'!H25/100</f>
        <v>271.92500000000001</v>
      </c>
      <c r="E31" s="191">
        <f>IF($C$5*'Vic Apr 2016'!AK25/'Vic Apr 2016'!AI25&gt;='Vic Apr 2016'!J25,('Vic Apr 2016'!J25*'Vic Apr 2016'!O25/100)*'Vic Apr 2016'!AI25,($C$5*'Vic Apr 2016'!AK25/'Vic Apr 2016'!AI25*'Vic Apr 2016'!O25/100)*'Vic Apr 2016'!AI25)</f>
        <v>547.9452</v>
      </c>
      <c r="F31" s="192">
        <f>IF($C$5*'Vic Apr 2016'!AK25/'Vic Apr 2016'!AI25&lt;'Vic Apr 2016'!J25,0,IF($C$5*'Vic Apr 2016'!AK25/'Vic Apr 2016'!AI25&lt;='Vic Apr 2016'!K25,($C$5*'Vic Apr 2016'!AK25/'Vic Apr 2016'!AI25-'Vic Apr 2016'!J25)*('Vic Apr 2016'!P25/100)*'Vic Apr 2016'!AI25,('Vic Apr 2016'!K25-'Vic Apr 2016'!J25)*('Vic Apr 2016'!P25/100)*'Vic Apr 2016'!AI25))</f>
        <v>0</v>
      </c>
      <c r="G31" s="190">
        <f>IF($C$5*'Vic Apr 2016'!AK25/'Vic Apr 2016'!AI25&lt;'Vic Apr 2016'!K25,0,IF($C$5*'Vic Apr 2016'!AK25/'Vic Apr 2016'!AI25&lt;='Vic Apr 2016'!L25,($C$5*'Vic Apr 2016'!AK25/'Vic Apr 2016'!AI25-'Vic Apr 2016'!K25)*('Vic Apr 2016'!Q25/100)*'Vic Apr 2016'!AI25,('Vic Apr 2016'!L25-'Vic Apr 2016'!K25)*('Vic Apr 2016'!Q25/100)*'Vic Apr 2016'!AI25))</f>
        <v>0</v>
      </c>
      <c r="H31" s="191">
        <f>IF($C$5*'Vic Apr 2016'!AK25/'Vic Apr 2016'!AI25&lt;'Vic Apr 2016'!L25,0,IF($C$5*'Vic Apr 2016'!AK25/'Vic Apr 2016'!AI25&lt;='Vic Apr 2016'!M25,($C$5*'Vic Apr 2016'!AK25/'Vic Apr 2016'!AI25-'Vic Apr 2016'!L25)*('Vic Apr 2016'!R25/100)*'Vic Apr 2016'!AI25,('Vic Apr 2016'!M25-'Vic Apr 2016'!L25)*('Vic Apr 2016'!R25/100)*'Vic Apr 2016'!AI25))</f>
        <v>0</v>
      </c>
      <c r="I31" s="190">
        <f>IF(($C$5*'Vic Apr 2016'!AK25/'Vic Apr 2016'!AI25&gt;'Vic Apr 2016'!M25),($C$5*'Vic Apr 2016'!AK25/'Vic Apr 2016'!AI25-'Vic Apr 2016'!M25)*'Vic Apr 2016'!S25/100*'Vic Apr 2016'!AI25,0)</f>
        <v>0</v>
      </c>
      <c r="J31" s="190">
        <f>IF($C$5*'Vic Apr 2016'!AL25/'Vic Apr 2016'!AJ25&gt;='Vic Apr 2016'!J25,('Vic Apr 2016'!J25*'Vic Apr 2016'!U25/100)*'Vic Apr 2016'!AJ25,($C$5*'Vic Apr 2016'!AL25/'Vic Apr 2016'!AJ25*'Vic Apr 2016'!U25/100)*'Vic Apr 2016'!AJ25)</f>
        <v>799.92</v>
      </c>
      <c r="K31" s="190">
        <f>IF($C$5*'Vic Apr 2016'!AL25/'Vic Apr 2016'!AJ25&lt;'Vic Apr 2016'!J25,0,IF($C$5*'Vic Apr 2016'!AL25/'Vic Apr 2016'!AJ25&lt;='Vic Apr 2016'!K25,($C$5*'Vic Apr 2016'!AL25/'Vic Apr 2016'!AJ25-'Vic Apr 2016'!J25)*('Vic Apr 2016'!V25/100)*'Vic Apr 2016'!AJ25,('Vic Apr 2016'!K25-'Vic Apr 2016'!J25)*('Vic Apr 2016'!V25/100)*'Vic Apr 2016'!AJ25))</f>
        <v>0</v>
      </c>
      <c r="L31" s="190">
        <f>IF($C$5*'Vic Apr 2016'!AL25/'Vic Apr 2016'!AJ25&lt;'Vic Apr 2016'!K25,0,IF($C$5*'Vic Apr 2016'!AL25/'Vic Apr 2016'!AJ25&lt;='Vic Apr 2016'!L25,($C$5*'Vic Apr 2016'!AL25/'Vic Apr 2016'!AJ25-'Vic Apr 2016'!K25)*('Vic Apr 2016'!W25/100)*'Vic Apr 2016'!AJ25,('Vic Apr 2016'!L25-'Vic Apr 2016'!K25)*('Vic Apr 2016'!W25/100)*'Vic Apr 2016'!AJ25))</f>
        <v>0</v>
      </c>
      <c r="M31" s="190">
        <f>IF($C$5*'Vic Apr 2016'!AL25/'Vic Apr 2016'!AJ25&lt;'Vic Apr 2016'!L25,0,IF($C$5*'Vic Apr 2016'!AL25/'Vic Apr 2016'!AJ25&lt;='Vic Apr 2016'!M25,($C$5*'Vic Apr 2016'!AL25/'Vic Apr 2016'!AJ25-'Vic Apr 2016'!L25)*('Vic Apr 2016'!X25/100)*'Vic Apr 2016'!AJ25,('Vic Apr 2016'!M25-'Vic Apr 2016'!L25)*('Vic Apr 2016'!X25/100)*'Vic Apr 2016'!AJ25))</f>
        <v>0</v>
      </c>
      <c r="N31" s="190">
        <f>IF(($C$5*'Vic Apr 2016'!AL25/'Vic Apr 2016'!AJ25&gt;'Vic Apr 2016'!M25),($C$5*'Vic Apr 2016'!AL25/'Vic Apr 2016'!AJ25-'Vic Apr 2016'!M25)*'Vic Apr 2016'!Y25/100*'Vic Apr 2016'!AJ25,0)</f>
        <v>0</v>
      </c>
      <c r="O31" s="193">
        <f t="shared" si="0"/>
        <v>1619.7901999999999</v>
      </c>
      <c r="P31" s="194">
        <f>'Vic Apr 2016'!AM25</f>
        <v>0</v>
      </c>
      <c r="Q31" s="194">
        <f>'Vic Apr 2016'!AN25</f>
        <v>15</v>
      </c>
      <c r="R31" s="194">
        <f>'Vic Apr 2016'!AO25</f>
        <v>0</v>
      </c>
      <c r="S31" s="194">
        <f>'Vic Apr 2016'!AP25</f>
        <v>0</v>
      </c>
      <c r="T31" s="193">
        <f>(O31-(O31-D31)*Q31/100)</f>
        <v>1417.61042</v>
      </c>
      <c r="U31" s="193">
        <f>T31</f>
        <v>1417.61042</v>
      </c>
      <c r="V31" s="193">
        <f t="shared" si="1"/>
        <v>1559.3714620000001</v>
      </c>
      <c r="W31" s="193">
        <f t="shared" si="2"/>
        <v>1559.3714620000001</v>
      </c>
      <c r="X31" s="195">
        <f>'Vic Apr 2016'!AW25</f>
        <v>12</v>
      </c>
      <c r="Y31" s="196" t="str">
        <f>'Vic Apr 2016'!AX25</f>
        <v>y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11"/>
      <c r="DB31" s="111"/>
      <c r="DC31" s="111"/>
      <c r="DD31" s="111"/>
      <c r="DE31" s="111"/>
      <c r="DF31" s="111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11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/>
      <c r="ED31" s="111"/>
      <c r="EE31" s="111"/>
      <c r="EF31" s="111"/>
      <c r="EG31" s="111"/>
      <c r="EH31" s="111"/>
      <c r="EI31" s="111"/>
      <c r="EJ31" s="111"/>
    </row>
    <row r="32" spans="1:140" s="58" customFormat="1" ht="17" customHeight="1" thickBot="1">
      <c r="A32" s="547"/>
      <c r="B32" s="213" t="str">
        <f>'Vic Apr 2016'!F26</f>
        <v>Simply Energy</v>
      </c>
      <c r="C32" s="213" t="str">
        <f>'Vic Apr 2016'!G26</f>
        <v>Small Office Plus Online</v>
      </c>
      <c r="D32" s="115">
        <f>365*'Vic Apr 2016'!H26/100</f>
        <v>207.5025</v>
      </c>
      <c r="E32" s="113">
        <f>IF($C$5*'Vic Apr 2016'!AK26/'Vic Apr 2016'!AI26&gt;='Vic Apr 2016'!J26,('Vic Apr 2016'!J26*'Vic Apr 2016'!O26/100)*'Vic Apr 2016'!AI26,($C$5*'Vic Apr 2016'!AK26/'Vic Apr 2016'!AI26*'Vic Apr 2016'!O26/100)*'Vic Apr 2016'!AI26)</f>
        <v>261.56899999999996</v>
      </c>
      <c r="F32" s="114">
        <f>IF($C$5*'Vic Apr 2016'!AK26/'Vic Apr 2016'!AI26&lt;'Vic Apr 2016'!J26,0,IF($C$5*'Vic Apr 2016'!AK26/'Vic Apr 2016'!AI26&lt;='Vic Apr 2016'!K26,($C$5*'Vic Apr 2016'!AK26/'Vic Apr 2016'!AI26-'Vic Apr 2016'!J26)*('Vic Apr 2016'!P26/100)*'Vic Apr 2016'!AI26,('Vic Apr 2016'!K26-'Vic Apr 2016'!J26)*('Vic Apr 2016'!P26/100)*'Vic Apr 2016'!AI26))</f>
        <v>256.74479999999994</v>
      </c>
      <c r="G32" s="115">
        <f>IF($C$5*'Vic Apr 2016'!AK26/'Vic Apr 2016'!AI26&lt;'Vic Apr 2016'!K26,0,IF($C$5*'Vic Apr 2016'!AK26/'Vic Apr 2016'!AI26&lt;='Vic Apr 2016'!L26,($C$5*'Vic Apr 2016'!AK26/'Vic Apr 2016'!AI26-'Vic Apr 2016'!K26)*('Vic Apr 2016'!Q26/100)*'Vic Apr 2016'!AI26,('Vic Apr 2016'!L26-'Vic Apr 2016'!K26)*('Vic Apr 2016'!Q26/100)*'Vic Apr 2016'!AI26))</f>
        <v>128.64279999999999</v>
      </c>
      <c r="H32" s="113">
        <f>IF($C$5*'Vic Apr 2016'!AK26/'Vic Apr 2016'!AI26&lt;'Vic Apr 2016'!L26,0,IF($C$5*'Vic Apr 2016'!AK26/'Vic Apr 2016'!AI26&lt;='Vic Apr 2016'!M26,($C$5*'Vic Apr 2016'!AK26/'Vic Apr 2016'!AI26-'Vic Apr 2016'!L26)*('Vic Apr 2016'!R26/100)*'Vic Apr 2016'!AI26,('Vic Apr 2016'!M26-'Vic Apr 2016'!L26)*('Vic Apr 2016'!R26/100)*'Vic Apr 2016'!AI26))</f>
        <v>0</v>
      </c>
      <c r="I32" s="115">
        <f>IF(($C$5*'Vic Apr 2016'!AK26/'Vic Apr 2016'!AI26&gt;'Vic Apr 2016'!M26),($C$5*'Vic Apr 2016'!AK26/'Vic Apr 2016'!AI26-'Vic Apr 2016'!M26)*'Vic Apr 2016'!S26/100*'Vic Apr 2016'!AI26,0)</f>
        <v>0</v>
      </c>
      <c r="J32" s="115">
        <f>IF($C$5*'Vic Apr 2016'!AL26/'Vic Apr 2016'!AJ26&gt;='Vic Apr 2016'!J26,('Vic Apr 2016'!J26*'Vic Apr 2016'!U26/100)*'Vic Apr 2016'!AJ26,($C$5*'Vic Apr 2016'!AL26/'Vic Apr 2016'!AJ26*'Vic Apr 2016'!U26/100)*'Vic Apr 2016'!AJ26)</f>
        <v>399.04479999999995</v>
      </c>
      <c r="K32" s="115">
        <f>IF($C$5*'Vic Apr 2016'!AL26/'Vic Apr 2016'!AJ26&lt;'Vic Apr 2016'!J26,0,IF($C$5*'Vic Apr 2016'!AL26/'Vic Apr 2016'!AJ26&lt;='Vic Apr 2016'!K26,($C$5*'Vic Apr 2016'!AL26/'Vic Apr 2016'!AJ26-'Vic Apr 2016'!J26)*('Vic Apr 2016'!V26/100)*'Vic Apr 2016'!AJ26,('Vic Apr 2016'!K26-'Vic Apr 2016'!J26)*('Vic Apr 2016'!V26/100)*'Vic Apr 2016'!AJ26))</f>
        <v>384.50880000000006</v>
      </c>
      <c r="L32" s="115">
        <f>IF($C$5*'Vic Apr 2016'!AL26/'Vic Apr 2016'!AJ26&lt;'Vic Apr 2016'!K26,0,IF($C$5*'Vic Apr 2016'!AL26/'Vic Apr 2016'!AJ26&lt;='Vic Apr 2016'!L26,($C$5*'Vic Apr 2016'!AL26/'Vic Apr 2016'!AJ26-'Vic Apr 2016'!K26)*('Vic Apr 2016'!W26/100)*'Vic Apr 2016'!AJ26,('Vic Apr 2016'!L26-'Vic Apr 2016'!K26)*('Vic Apr 2016'!W26/100)*'Vic Apr 2016'!AJ26))</f>
        <v>255.48639999999997</v>
      </c>
      <c r="M32" s="115">
        <f>IF($C$5*'Vic Apr 2016'!AL26/'Vic Apr 2016'!AJ26&lt;'Vic Apr 2016'!L26,0,IF($C$5*'Vic Apr 2016'!AL26/'Vic Apr 2016'!AJ26&lt;='Vic Apr 2016'!M26,($C$5*'Vic Apr 2016'!AL26/'Vic Apr 2016'!AJ26-'Vic Apr 2016'!L26)*('Vic Apr 2016'!X26/100)*'Vic Apr 2016'!AJ26,('Vic Apr 2016'!M26-'Vic Apr 2016'!L26)*('Vic Apr 2016'!X26/100)*'Vic Apr 2016'!AJ26))</f>
        <v>0</v>
      </c>
      <c r="N32" s="115">
        <f>IF(($C$5*'Vic Apr 2016'!AL26/'Vic Apr 2016'!AJ26&gt;'Vic Apr 2016'!M26),($C$5*'Vic Apr 2016'!AL26/'Vic Apr 2016'!AJ26-'Vic Apr 2016'!M26)*'Vic Apr 2016'!Y26/100*'Vic Apr 2016'!AJ26,0)</f>
        <v>0</v>
      </c>
      <c r="O32" s="214">
        <f t="shared" si="0"/>
        <v>1893.4991</v>
      </c>
      <c r="P32" s="215">
        <f>'Vic Apr 2016'!AM26</f>
        <v>0</v>
      </c>
      <c r="Q32" s="215">
        <f>'Vic Apr 2016'!AN26</f>
        <v>15</v>
      </c>
      <c r="R32" s="215">
        <f>'Vic Apr 2016'!AO26</f>
        <v>0</v>
      </c>
      <c r="S32" s="215">
        <f>'Vic Apr 2016'!AP26</f>
        <v>5</v>
      </c>
      <c r="T32" s="214">
        <f>(O32-(O32-D32)*Q32/100)</f>
        <v>1640.59961</v>
      </c>
      <c r="U32" s="214">
        <f>(T32-(T32-D32)*S32/100)</f>
        <v>1568.9447545</v>
      </c>
      <c r="V32" s="214">
        <f t="shared" si="1"/>
        <v>1804.6595710000001</v>
      </c>
      <c r="W32" s="214">
        <f t="shared" si="2"/>
        <v>1725.8392299500001</v>
      </c>
      <c r="X32" s="216">
        <f>'Vic Apr 2016'!AW26</f>
        <v>24</v>
      </c>
      <c r="Y32" s="217" t="str">
        <f>'Vic Apr 2016'!AX26</f>
        <v>n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11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11"/>
      <c r="ED32" s="111"/>
      <c r="EE32" s="111"/>
      <c r="EF32" s="111"/>
      <c r="EG32" s="111"/>
      <c r="EH32" s="111"/>
      <c r="EI32" s="111"/>
      <c r="EJ32" s="111"/>
    </row>
    <row r="33" spans="1:140" s="112" customFormat="1" ht="17" customHeight="1" thickTop="1">
      <c r="A33" s="545" t="str">
        <f>'Vic Apr 2016'!D27</f>
        <v>Ausnet Central 2</v>
      </c>
      <c r="B33" s="116" t="str">
        <f>'Vic Apr 2016'!F27</f>
        <v>AGL</v>
      </c>
      <c r="C33" s="116" t="str">
        <f>'Vic Apr 2016'!G27</f>
        <v>Business Savers</v>
      </c>
      <c r="D33" s="190">
        <f>365*'Vic Apr 2016'!H27/100</f>
        <v>278.16649999999998</v>
      </c>
      <c r="E33" s="191">
        <f>IF($C$5*'Vic Apr 2016'!AK27/'Vic Apr 2016'!AI27&gt;='Vic Apr 2016'!J27,('Vic Apr 2016'!J27*'Vic Apr 2016'!O27/100)*'Vic Apr 2016'!AI27,($C$5*'Vic Apr 2016'!AK27/'Vic Apr 2016'!AI27*'Vic Apr 2016'!O27/100)*'Vic Apr 2016'!AI27)</f>
        <v>485.95139999999998</v>
      </c>
      <c r="F33" s="192">
        <f>IF($C$5*'Vic Apr 2016'!AK27/'Vic Apr 2016'!AI27&lt;'Vic Apr 2016'!J27,0,IF($C$5*'Vic Apr 2016'!AK27/'Vic Apr 2016'!AI27&lt;='Vic Apr 2016'!K27,($C$5*'Vic Apr 2016'!AK27/'Vic Apr 2016'!AI27-'Vic Apr 2016'!J27)*('Vic Apr 2016'!P27/100)*'Vic Apr 2016'!AI27,('Vic Apr 2016'!K27-'Vic Apr 2016'!J27)*('Vic Apr 2016'!P27/100)*'Vic Apr 2016'!AI27))</f>
        <v>0</v>
      </c>
      <c r="G33" s="190">
        <f>IF($C$5*'Vic Apr 2016'!AK27/'Vic Apr 2016'!AI27&lt;'Vic Apr 2016'!K27,0,IF($C$5*'Vic Apr 2016'!AK27/'Vic Apr 2016'!AI27&lt;='Vic Apr 2016'!L27,($C$5*'Vic Apr 2016'!AK27/'Vic Apr 2016'!AI27-'Vic Apr 2016'!K27)*('Vic Apr 2016'!Q27/100)*'Vic Apr 2016'!AI27,('Vic Apr 2016'!L27-'Vic Apr 2016'!K27)*('Vic Apr 2016'!Q27/100)*'Vic Apr 2016'!AI27))</f>
        <v>0</v>
      </c>
      <c r="H33" s="191">
        <f>IF($C$5*'Vic Apr 2016'!AK27/'Vic Apr 2016'!AI27&lt;'Vic Apr 2016'!L27,0,IF($C$5*'Vic Apr 2016'!AK27/'Vic Apr 2016'!AI27&lt;='Vic Apr 2016'!M27,($C$5*'Vic Apr 2016'!AK27/'Vic Apr 2016'!AI27-'Vic Apr 2016'!L27)*('Vic Apr 2016'!R27/100)*'Vic Apr 2016'!AI27,('Vic Apr 2016'!M27-'Vic Apr 2016'!L27)*('Vic Apr 2016'!R27/100)*'Vic Apr 2016'!AI27))</f>
        <v>0</v>
      </c>
      <c r="I33" s="190">
        <f>IF(($C$5*'Vic Apr 2016'!AK27/'Vic Apr 2016'!AI27&gt;'Vic Apr 2016'!M27),($C$5*'Vic Apr 2016'!AK27/'Vic Apr 2016'!AI27-'Vic Apr 2016'!M27)*'Vic Apr 2016'!S27/100*'Vic Apr 2016'!AI27,0)</f>
        <v>0</v>
      </c>
      <c r="J33" s="190">
        <f>IF($C$5*'Vic Apr 2016'!AL27/'Vic Apr 2016'!AJ27&gt;='Vic Apr 2016'!J27,('Vic Apr 2016'!J27*'Vic Apr 2016'!U27/100)*'Vic Apr 2016'!AJ27,($C$5*'Vic Apr 2016'!AL27/'Vic Apr 2016'!AJ27*'Vic Apr 2016'!U27/100)*'Vic Apr 2016'!AJ27)</f>
        <v>937.9061999999999</v>
      </c>
      <c r="K33" s="190">
        <f>IF($C$5*'Vic Apr 2016'!AL27/'Vic Apr 2016'!AJ27&lt;'Vic Apr 2016'!J27,0,IF($C$5*'Vic Apr 2016'!AL27/'Vic Apr 2016'!AJ27&lt;='Vic Apr 2016'!K27,($C$5*'Vic Apr 2016'!AL27/'Vic Apr 2016'!AJ27-'Vic Apr 2016'!J27)*('Vic Apr 2016'!V27/100)*'Vic Apr 2016'!AJ27,('Vic Apr 2016'!K27-'Vic Apr 2016'!J27)*('Vic Apr 2016'!V27/100)*'Vic Apr 2016'!AJ27))</f>
        <v>0</v>
      </c>
      <c r="L33" s="190">
        <f>IF($C$5*'Vic Apr 2016'!AL27/'Vic Apr 2016'!AJ27&lt;'Vic Apr 2016'!K27,0,IF($C$5*'Vic Apr 2016'!AL27/'Vic Apr 2016'!AJ27&lt;='Vic Apr 2016'!L27,($C$5*'Vic Apr 2016'!AL27/'Vic Apr 2016'!AJ27-'Vic Apr 2016'!K27)*('Vic Apr 2016'!W27/100)*'Vic Apr 2016'!AJ27,('Vic Apr 2016'!L27-'Vic Apr 2016'!K27)*('Vic Apr 2016'!W27/100)*'Vic Apr 2016'!AJ27))</f>
        <v>0</v>
      </c>
      <c r="M33" s="190">
        <f>IF($C$5*'Vic Apr 2016'!AL27/'Vic Apr 2016'!AJ27&lt;'Vic Apr 2016'!L27,0,IF($C$5*'Vic Apr 2016'!AL27/'Vic Apr 2016'!AJ27&lt;='Vic Apr 2016'!M27,($C$5*'Vic Apr 2016'!AL27/'Vic Apr 2016'!AJ27-'Vic Apr 2016'!L27)*('Vic Apr 2016'!X27/100)*'Vic Apr 2016'!AJ27,('Vic Apr 2016'!M27-'Vic Apr 2016'!L27)*('Vic Apr 2016'!X27/100)*'Vic Apr 2016'!AJ27))</f>
        <v>0</v>
      </c>
      <c r="N33" s="190">
        <f>IF(($C$5*'Vic Apr 2016'!AL27/'Vic Apr 2016'!AJ27&gt;'Vic Apr 2016'!M27),($C$5*'Vic Apr 2016'!AL27/'Vic Apr 2016'!AJ27-'Vic Apr 2016'!M27)*'Vic Apr 2016'!Y27/100*'Vic Apr 2016'!AJ27,0)</f>
        <v>0</v>
      </c>
      <c r="O33" s="193">
        <f t="shared" si="0"/>
        <v>1702.0240999999999</v>
      </c>
      <c r="P33" s="194">
        <f>'Vic Apr 2016'!AM27</f>
        <v>0</v>
      </c>
      <c r="Q33" s="194">
        <f>'Vic Apr 2016'!AN27</f>
        <v>19</v>
      </c>
      <c r="R33" s="194">
        <f>'Vic Apr 2016'!AO27</f>
        <v>0</v>
      </c>
      <c r="S33" s="194">
        <f>'Vic Apr 2016'!AP27</f>
        <v>0</v>
      </c>
      <c r="T33" s="193">
        <f>(O33-(O33-D33)*Q33/100)</f>
        <v>1431.491156</v>
      </c>
      <c r="U33" s="193">
        <f>T33</f>
        <v>1431.491156</v>
      </c>
      <c r="V33" s="193">
        <f t="shared" si="1"/>
        <v>1574.6402716000002</v>
      </c>
      <c r="W33" s="193">
        <f t="shared" si="2"/>
        <v>1574.6402716000002</v>
      </c>
      <c r="X33" s="195">
        <f>'Vic Apr 2016'!AW27</f>
        <v>0</v>
      </c>
      <c r="Y33" s="196" t="str">
        <f>'Vic Apr 2016'!AX27</f>
        <v>n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11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11"/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11"/>
      <c r="ED33" s="111"/>
      <c r="EE33" s="111"/>
      <c r="EF33" s="111"/>
      <c r="EG33" s="111"/>
      <c r="EH33" s="111"/>
      <c r="EI33" s="111"/>
      <c r="EJ33" s="111"/>
    </row>
    <row r="34" spans="1:140" s="58" customFormat="1" ht="17" customHeight="1">
      <c r="A34" s="546"/>
      <c r="B34" s="116" t="str">
        <f>'Vic Apr 2016'!F28</f>
        <v>Click Energy</v>
      </c>
      <c r="C34" s="116" t="str">
        <f>'Vic Apr 2016'!G28</f>
        <v>Business Prime Gas</v>
      </c>
      <c r="D34" s="190">
        <f>365*'Vic Apr 2016'!H28/100</f>
        <v>279.22500000000002</v>
      </c>
      <c r="E34" s="191">
        <f>IF($C$5*'Vic Apr 2016'!AK28/'Vic Apr 2016'!AI28&gt;='Vic Apr 2016'!J28,('Vic Apr 2016'!J28*'Vic Apr 2016'!O28/100)*'Vic Apr 2016'!AI28,($C$5*'Vic Apr 2016'!AK28/'Vic Apr 2016'!AI28*'Vic Apr 2016'!O28/100)*'Vic Apr 2016'!AI28)</f>
        <v>154.80000000000001</v>
      </c>
      <c r="F34" s="192">
        <f>IF($C$5*'Vic Apr 2016'!AK28/'Vic Apr 2016'!AI28&lt;'Vic Apr 2016'!J28,0,IF($C$5*'Vic Apr 2016'!AK28/'Vic Apr 2016'!AI28&lt;='Vic Apr 2016'!K28,($C$5*'Vic Apr 2016'!AK28/'Vic Apr 2016'!AI28-'Vic Apr 2016'!J28)*('Vic Apr 2016'!P28/100)*'Vic Apr 2016'!AI28,('Vic Apr 2016'!K28-'Vic Apr 2016'!J28)*('Vic Apr 2016'!P28/100)*'Vic Apr 2016'!AI28))</f>
        <v>152.4</v>
      </c>
      <c r="G34" s="190">
        <f>IF($C$5*'Vic Apr 2016'!AK28/'Vic Apr 2016'!AI28&lt;'Vic Apr 2016'!K28,0,IF($C$5*'Vic Apr 2016'!AK28/'Vic Apr 2016'!AI28&lt;='Vic Apr 2016'!L28,($C$5*'Vic Apr 2016'!AK28/'Vic Apr 2016'!AI28-'Vic Apr 2016'!K28)*('Vic Apr 2016'!Q28/100)*'Vic Apr 2016'!AI28,('Vic Apr 2016'!L28-'Vic Apr 2016'!K28)*('Vic Apr 2016'!Q28/100)*'Vic Apr 2016'!AI28))</f>
        <v>116.625</v>
      </c>
      <c r="H34" s="191">
        <f>IF($C$5*'Vic Apr 2016'!AK28/'Vic Apr 2016'!AI28&lt;'Vic Apr 2016'!L28,0,IF($C$5*'Vic Apr 2016'!AK28/'Vic Apr 2016'!AI28&lt;='Vic Apr 2016'!M28,($C$5*'Vic Apr 2016'!AK28/'Vic Apr 2016'!AI28-'Vic Apr 2016'!L28)*('Vic Apr 2016'!R28/100)*'Vic Apr 2016'!AI28,('Vic Apr 2016'!M28-'Vic Apr 2016'!L28)*('Vic Apr 2016'!R28/100)*'Vic Apr 2016'!AI28))</f>
        <v>0</v>
      </c>
      <c r="I34" s="190">
        <f>IF(($C$5*'Vic Apr 2016'!AK28/'Vic Apr 2016'!AI28&gt;'Vic Apr 2016'!M28),($C$5*'Vic Apr 2016'!AK28/'Vic Apr 2016'!AI28-'Vic Apr 2016'!M28)*'Vic Apr 2016'!S28/100*'Vic Apr 2016'!AI28,0)</f>
        <v>0</v>
      </c>
      <c r="J34" s="190">
        <f>IF($C$5*'Vic Apr 2016'!AL28/'Vic Apr 2016'!AJ28&gt;='Vic Apr 2016'!J28,('Vic Apr 2016'!J28*'Vic Apr 2016'!U28/100)*'Vic Apr 2016'!AJ28,($C$5*'Vic Apr 2016'!AL28/'Vic Apr 2016'!AJ28*'Vic Apr 2016'!U28/100)*'Vic Apr 2016'!AJ28)</f>
        <v>307.2</v>
      </c>
      <c r="K34" s="190">
        <f>IF($C$5*'Vic Apr 2016'!AL28/'Vic Apr 2016'!AJ28&lt;'Vic Apr 2016'!J28,0,IF($C$5*'Vic Apr 2016'!AL28/'Vic Apr 2016'!AJ28&lt;='Vic Apr 2016'!K28,($C$5*'Vic Apr 2016'!AL28/'Vic Apr 2016'!AJ28-'Vic Apr 2016'!J28)*('Vic Apr 2016'!V28/100)*'Vic Apr 2016'!AJ28,('Vic Apr 2016'!K28-'Vic Apr 2016'!J28)*('Vic Apr 2016'!V28/100)*'Vic Apr 2016'!AJ28))</f>
        <v>288</v>
      </c>
      <c r="L34" s="190">
        <f>IF($C$5*'Vic Apr 2016'!AL28/'Vic Apr 2016'!AJ28&lt;'Vic Apr 2016'!K28,0,IF($C$5*'Vic Apr 2016'!AL28/'Vic Apr 2016'!AJ28&lt;='Vic Apr 2016'!L28,($C$5*'Vic Apr 2016'!AL28/'Vic Apr 2016'!AJ28-'Vic Apr 2016'!K28)*('Vic Apr 2016'!W28/100)*'Vic Apr 2016'!AJ28,('Vic Apr 2016'!L28-'Vic Apr 2016'!K28)*('Vic Apr 2016'!W28/100)*'Vic Apr 2016'!AJ28))</f>
        <v>218.32199999999997</v>
      </c>
      <c r="M34" s="190">
        <f>IF($C$5*'Vic Apr 2016'!AL28/'Vic Apr 2016'!AJ28&lt;'Vic Apr 2016'!L28,0,IF($C$5*'Vic Apr 2016'!AL28/'Vic Apr 2016'!AJ28&lt;='Vic Apr 2016'!M28,($C$5*'Vic Apr 2016'!AL28/'Vic Apr 2016'!AJ28-'Vic Apr 2016'!L28)*('Vic Apr 2016'!X28/100)*'Vic Apr 2016'!AJ28,('Vic Apr 2016'!M28-'Vic Apr 2016'!L28)*('Vic Apr 2016'!X28/100)*'Vic Apr 2016'!AJ28))</f>
        <v>0</v>
      </c>
      <c r="N34" s="190">
        <f>IF(($C$5*'Vic Apr 2016'!AL28/'Vic Apr 2016'!AJ28&gt;'Vic Apr 2016'!M28),($C$5*'Vic Apr 2016'!AL28/'Vic Apr 2016'!AJ28-'Vic Apr 2016'!M28)*'Vic Apr 2016'!Y28/100*'Vic Apr 2016'!AJ28,0)</f>
        <v>0</v>
      </c>
      <c r="O34" s="193">
        <f t="shared" si="0"/>
        <v>1516.5719999999999</v>
      </c>
      <c r="P34" s="194">
        <f>'Vic Apr 2016'!AM28</f>
        <v>0</v>
      </c>
      <c r="Q34" s="194">
        <f>'Vic Apr 2016'!AN28</f>
        <v>0</v>
      </c>
      <c r="R34" s="194">
        <f>'Vic Apr 2016'!AO28</f>
        <v>10</v>
      </c>
      <c r="S34" s="194">
        <f>'Vic Apr 2016'!AP28</f>
        <v>0</v>
      </c>
      <c r="T34" s="193">
        <f>O34</f>
        <v>1516.5719999999999</v>
      </c>
      <c r="U34" s="193">
        <f>T34-(T34*R34/100)</f>
        <v>1364.9148</v>
      </c>
      <c r="V34" s="193">
        <f t="shared" si="1"/>
        <v>1668.2292</v>
      </c>
      <c r="W34" s="193">
        <f t="shared" si="2"/>
        <v>1501.4062800000002</v>
      </c>
      <c r="X34" s="195">
        <f>'Vic Apr 2016'!AW28</f>
        <v>0</v>
      </c>
      <c r="Y34" s="196" t="str">
        <f>'Vic Apr 2016'!AX28</f>
        <v>n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11"/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  <c r="CI34" s="111"/>
      <c r="CJ34" s="111"/>
      <c r="CK34" s="111"/>
      <c r="CL34" s="111"/>
      <c r="CM34" s="111"/>
      <c r="CN34" s="111"/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11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11"/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11"/>
      <c r="ED34" s="111"/>
      <c r="EE34" s="111"/>
      <c r="EF34" s="111"/>
      <c r="EG34" s="111"/>
      <c r="EH34" s="111"/>
      <c r="EI34" s="111"/>
      <c r="EJ34" s="111"/>
    </row>
    <row r="35" spans="1:140" s="112" customFormat="1" ht="17" customHeight="1">
      <c r="A35" s="546"/>
      <c r="B35" s="116" t="str">
        <f>'Vic Apr 2016'!F29</f>
        <v>Covau</v>
      </c>
      <c r="C35" s="116" t="str">
        <f>'Vic Apr 2016'!G29</f>
        <v>Market offer</v>
      </c>
      <c r="D35" s="190">
        <f>365*'Vic Apr 2016'!H29/100</f>
        <v>284.7</v>
      </c>
      <c r="E35" s="191">
        <f>IF($C$5*'Vic Apr 2016'!AK29/'Vic Apr 2016'!AI29&gt;='Vic Apr 2016'!J29,('Vic Apr 2016'!J29*'Vic Apr 2016'!O29/100)*'Vic Apr 2016'!AI29,($C$5*'Vic Apr 2016'!AK29/'Vic Apr 2016'!AI29*'Vic Apr 2016'!O29/100)*'Vic Apr 2016'!AI29)</f>
        <v>282.60000000000002</v>
      </c>
      <c r="F35" s="192">
        <f>IF($C$5*'Vic Apr 2016'!AK29/'Vic Apr 2016'!AI29&lt;'Vic Apr 2016'!J29,0,IF($C$5*'Vic Apr 2016'!AK29/'Vic Apr 2016'!AI29&lt;='Vic Apr 2016'!K29,($C$5*'Vic Apr 2016'!AK29/'Vic Apr 2016'!AI29-'Vic Apr 2016'!J29)*('Vic Apr 2016'!P29/100)*'Vic Apr 2016'!AI29,('Vic Apr 2016'!K29-'Vic Apr 2016'!J29)*('Vic Apr 2016'!P29/100)*'Vic Apr 2016'!AI29))</f>
        <v>275.40000000000003</v>
      </c>
      <c r="G35" s="190">
        <f>IF($C$5*'Vic Apr 2016'!AK29/'Vic Apr 2016'!AI29&lt;'Vic Apr 2016'!K29,0,IF($C$5*'Vic Apr 2016'!AK29/'Vic Apr 2016'!AI29&lt;='Vic Apr 2016'!L29,($C$5*'Vic Apr 2016'!AK29/'Vic Apr 2016'!AI29-'Vic Apr 2016'!K29)*('Vic Apr 2016'!Q29/100)*'Vic Apr 2016'!AI29,('Vic Apr 2016'!L29-'Vic Apr 2016'!K29)*('Vic Apr 2016'!Q29/100)*'Vic Apr 2016'!AI29))</f>
        <v>212.80000000000007</v>
      </c>
      <c r="H35" s="191">
        <f>IF($C$5*'Vic Apr 2016'!AK29/'Vic Apr 2016'!AI29&lt;'Vic Apr 2016'!L29,0,IF($C$5*'Vic Apr 2016'!AK29/'Vic Apr 2016'!AI29&lt;='Vic Apr 2016'!M29,($C$5*'Vic Apr 2016'!AK29/'Vic Apr 2016'!AI29-'Vic Apr 2016'!L29)*('Vic Apr 2016'!R29/100)*'Vic Apr 2016'!AI29,('Vic Apr 2016'!M29-'Vic Apr 2016'!L29)*('Vic Apr 2016'!R29/100)*'Vic Apr 2016'!AI29))</f>
        <v>0</v>
      </c>
      <c r="I35" s="190">
        <f>IF(($C$5*'Vic Apr 2016'!AK29/'Vic Apr 2016'!AI29&gt;'Vic Apr 2016'!M29),($C$5*'Vic Apr 2016'!AK29/'Vic Apr 2016'!AI29-'Vic Apr 2016'!M29)*'Vic Apr 2016'!S29/100*'Vic Apr 2016'!AI29,0)</f>
        <v>0</v>
      </c>
      <c r="J35" s="190">
        <f>IF($C$5*'Vic Apr 2016'!AL29/'Vic Apr 2016'!AJ29&gt;='Vic Apr 2016'!J29,('Vic Apr 2016'!J29*'Vic Apr 2016'!U29/100)*'Vic Apr 2016'!AJ29,($C$5*'Vic Apr 2016'!AL29/'Vic Apr 2016'!AJ29*'Vic Apr 2016'!U29/100)*'Vic Apr 2016'!AJ29)</f>
        <v>248.39999999999998</v>
      </c>
      <c r="K35" s="190">
        <f>IF($C$5*'Vic Apr 2016'!AL29/'Vic Apr 2016'!AJ29&lt;'Vic Apr 2016'!J29,0,IF($C$5*'Vic Apr 2016'!AL29/'Vic Apr 2016'!AJ29&lt;='Vic Apr 2016'!K29,($C$5*'Vic Apr 2016'!AL29/'Vic Apr 2016'!AJ29-'Vic Apr 2016'!J29)*('Vic Apr 2016'!V29/100)*'Vic Apr 2016'!AJ29,('Vic Apr 2016'!K29-'Vic Apr 2016'!J29)*('Vic Apr 2016'!V29/100)*'Vic Apr 2016'!AJ29))</f>
        <v>230.39999999999998</v>
      </c>
      <c r="L35" s="190">
        <f>IF($C$5*'Vic Apr 2016'!AL29/'Vic Apr 2016'!AJ29&lt;'Vic Apr 2016'!K29,0,IF($C$5*'Vic Apr 2016'!AL29/'Vic Apr 2016'!AJ29&lt;='Vic Apr 2016'!L29,($C$5*'Vic Apr 2016'!AL29/'Vic Apr 2016'!AJ29-'Vic Apr 2016'!K29)*('Vic Apr 2016'!W29/100)*'Vic Apr 2016'!AJ29,('Vic Apr 2016'!L29-'Vic Apr 2016'!K29)*('Vic Apr 2016'!W29/100)*'Vic Apr 2016'!AJ29))</f>
        <v>172.20000000000005</v>
      </c>
      <c r="M35" s="190">
        <f>IF($C$5*'Vic Apr 2016'!AL29/'Vic Apr 2016'!AJ29&lt;'Vic Apr 2016'!L29,0,IF($C$5*'Vic Apr 2016'!AL29/'Vic Apr 2016'!AJ29&lt;='Vic Apr 2016'!M29,($C$5*'Vic Apr 2016'!AL29/'Vic Apr 2016'!AJ29-'Vic Apr 2016'!L29)*('Vic Apr 2016'!X29/100)*'Vic Apr 2016'!AJ29,('Vic Apr 2016'!M29-'Vic Apr 2016'!L29)*('Vic Apr 2016'!X29/100)*'Vic Apr 2016'!AJ29))</f>
        <v>0</v>
      </c>
      <c r="N35" s="190">
        <f>IF(($C$5*'Vic Apr 2016'!AL29/'Vic Apr 2016'!AJ29&gt;'Vic Apr 2016'!M29),($C$5*'Vic Apr 2016'!AL29/'Vic Apr 2016'!AJ29-'Vic Apr 2016'!M29)*'Vic Apr 2016'!Y29/100*'Vic Apr 2016'!AJ29,0)</f>
        <v>0</v>
      </c>
      <c r="O35" s="193">
        <f t="shared" si="0"/>
        <v>1706.5000000000002</v>
      </c>
      <c r="P35" s="194">
        <f>'Vic Apr 2016'!AM29</f>
        <v>0</v>
      </c>
      <c r="Q35" s="194">
        <f>'Vic Apr 2016'!AN29</f>
        <v>0</v>
      </c>
      <c r="R35" s="194">
        <f>'Vic Apr 2016'!AO29</f>
        <v>0</v>
      </c>
      <c r="S35" s="194">
        <f>'Vic Apr 2016'!AP29</f>
        <v>16</v>
      </c>
      <c r="T35" s="193">
        <f>O35</f>
        <v>1706.5000000000002</v>
      </c>
      <c r="U35" s="193">
        <f>(T35-(T35-D35)*S35/100)</f>
        <v>1479.0120000000002</v>
      </c>
      <c r="V35" s="193">
        <f t="shared" si="1"/>
        <v>1877.1500000000003</v>
      </c>
      <c r="W35" s="193">
        <f t="shared" si="2"/>
        <v>1626.9132000000004</v>
      </c>
      <c r="X35" s="195">
        <f>'Vic Apr 2016'!AW29</f>
        <v>12</v>
      </c>
      <c r="Y35" s="196" t="str">
        <f>'Vic Apr 2016'!AX29</f>
        <v>y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11"/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11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11"/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11"/>
      <c r="ED35" s="111"/>
      <c r="EE35" s="111"/>
      <c r="EF35" s="111"/>
      <c r="EG35" s="111"/>
      <c r="EH35" s="111"/>
      <c r="EI35" s="111"/>
      <c r="EJ35" s="111"/>
    </row>
    <row r="36" spans="1:140" s="58" customFormat="1" ht="17" customHeight="1">
      <c r="A36" s="546"/>
      <c r="B36" s="116" t="str">
        <f>'Vic Apr 2016'!F30</f>
        <v>EnergyAustralia</v>
      </c>
      <c r="C36" s="116" t="str">
        <f>'Vic Apr 2016'!G30</f>
        <v>Everyday Saver Business</v>
      </c>
      <c r="D36" s="190">
        <f>365*'Vic Apr 2016'!H30/100</f>
        <v>295.64999999999998</v>
      </c>
      <c r="E36" s="191">
        <f>IF($C$5*'Vic Apr 2016'!AK30/'Vic Apr 2016'!AI30&gt;='Vic Apr 2016'!J30,('Vic Apr 2016'!J30*'Vic Apr 2016'!O30/100)*'Vic Apr 2016'!AI30,($C$5*'Vic Apr 2016'!AK30/'Vic Apr 2016'!AI30*'Vic Apr 2016'!O30/100)*'Vic Apr 2016'!AI30)</f>
        <v>176.64</v>
      </c>
      <c r="F36" s="192">
        <f>IF($C$5*'Vic Apr 2016'!AK30/'Vic Apr 2016'!AI30&lt;'Vic Apr 2016'!J30,0,IF($C$5*'Vic Apr 2016'!AK30/'Vic Apr 2016'!AI30&lt;='Vic Apr 2016'!K30,($C$5*'Vic Apr 2016'!AK30/'Vic Apr 2016'!AI30-'Vic Apr 2016'!J30)*('Vic Apr 2016'!P30/100)*'Vic Apr 2016'!AI30,('Vic Apr 2016'!K30-'Vic Apr 2016'!J30)*('Vic Apr 2016'!P30/100)*'Vic Apr 2016'!AI30))</f>
        <v>171.35999999999999</v>
      </c>
      <c r="G36" s="190">
        <f>IF($C$5*'Vic Apr 2016'!AK30/'Vic Apr 2016'!AI30&lt;'Vic Apr 2016'!K30,0,IF($C$5*'Vic Apr 2016'!AK30/'Vic Apr 2016'!AI30&lt;='Vic Apr 2016'!L30,($C$5*'Vic Apr 2016'!AK30/'Vic Apr 2016'!AI30-'Vic Apr 2016'!K30)*('Vic Apr 2016'!Q30/100)*'Vic Apr 2016'!AI30,('Vic Apr 2016'!L30-'Vic Apr 2016'!K30)*('Vic Apr 2016'!Q30/100)*'Vic Apr 2016'!AI30))</f>
        <v>131.8329</v>
      </c>
      <c r="H36" s="191">
        <f>IF($C$5*'Vic Apr 2016'!AK30/'Vic Apr 2016'!AI30&lt;'Vic Apr 2016'!L30,0,IF($C$5*'Vic Apr 2016'!AK30/'Vic Apr 2016'!AI30&lt;='Vic Apr 2016'!M30,($C$5*'Vic Apr 2016'!AK30/'Vic Apr 2016'!AI30-'Vic Apr 2016'!L30)*('Vic Apr 2016'!R30/100)*'Vic Apr 2016'!AI30,('Vic Apr 2016'!M30-'Vic Apr 2016'!L30)*('Vic Apr 2016'!R30/100)*'Vic Apr 2016'!AI30))</f>
        <v>0</v>
      </c>
      <c r="I36" s="190">
        <f>IF(($C$5*'Vic Apr 2016'!AK30/'Vic Apr 2016'!AI30&gt;'Vic Apr 2016'!M30),($C$5*'Vic Apr 2016'!AK30/'Vic Apr 2016'!AI30-'Vic Apr 2016'!M30)*'Vic Apr 2016'!S30/100*'Vic Apr 2016'!AI30,0)</f>
        <v>0</v>
      </c>
      <c r="J36" s="190">
        <f>IF($C$5*'Vic Apr 2016'!AL30/'Vic Apr 2016'!AJ30&gt;='Vic Apr 2016'!J30,('Vic Apr 2016'!J30*'Vic Apr 2016'!U30/100)*'Vic Apr 2016'!AJ30,($C$5*'Vic Apr 2016'!AL30/'Vic Apr 2016'!AJ30*'Vic Apr 2016'!U30/100)*'Vic Apr 2016'!AJ30)</f>
        <v>351.6</v>
      </c>
      <c r="K36" s="190">
        <f>IF($C$5*'Vic Apr 2016'!AL30/'Vic Apr 2016'!AJ30&lt;'Vic Apr 2016'!J30,0,IF($C$5*'Vic Apr 2016'!AL30/'Vic Apr 2016'!AJ30&lt;='Vic Apr 2016'!K30,($C$5*'Vic Apr 2016'!AL30/'Vic Apr 2016'!AJ30-'Vic Apr 2016'!J30)*('Vic Apr 2016'!V30/100)*'Vic Apr 2016'!AJ30,('Vic Apr 2016'!K30-'Vic Apr 2016'!J30)*('Vic Apr 2016'!V30/100)*'Vic Apr 2016'!AJ30))</f>
        <v>328.8</v>
      </c>
      <c r="L36" s="190">
        <f>IF($C$5*'Vic Apr 2016'!AL30/'Vic Apr 2016'!AJ30&lt;'Vic Apr 2016'!K30,0,IF($C$5*'Vic Apr 2016'!AL30/'Vic Apr 2016'!AJ30&lt;='Vic Apr 2016'!L30,($C$5*'Vic Apr 2016'!AL30/'Vic Apr 2016'!AJ30-'Vic Apr 2016'!K30)*('Vic Apr 2016'!W30/100)*'Vic Apr 2016'!AJ30,('Vic Apr 2016'!L30-'Vic Apr 2016'!K30)*('Vic Apr 2016'!W30/100)*'Vic Apr 2016'!AJ30))</f>
        <v>247.245</v>
      </c>
      <c r="M36" s="190">
        <f>IF($C$5*'Vic Apr 2016'!AL30/'Vic Apr 2016'!AJ30&lt;'Vic Apr 2016'!L30,0,IF($C$5*'Vic Apr 2016'!AL30/'Vic Apr 2016'!AJ30&lt;='Vic Apr 2016'!M30,($C$5*'Vic Apr 2016'!AL30/'Vic Apr 2016'!AJ30-'Vic Apr 2016'!L30)*('Vic Apr 2016'!X30/100)*'Vic Apr 2016'!AJ30,('Vic Apr 2016'!M30-'Vic Apr 2016'!L30)*('Vic Apr 2016'!X30/100)*'Vic Apr 2016'!AJ30))</f>
        <v>0</v>
      </c>
      <c r="N36" s="190">
        <f>IF(($C$5*'Vic Apr 2016'!AL30/'Vic Apr 2016'!AJ30&gt;'Vic Apr 2016'!M30),($C$5*'Vic Apr 2016'!AL30/'Vic Apr 2016'!AJ30-'Vic Apr 2016'!M30)*'Vic Apr 2016'!Y30/100*'Vic Apr 2016'!AJ30,0)</f>
        <v>0</v>
      </c>
      <c r="O36" s="193">
        <f t="shared" si="0"/>
        <v>1703.1279</v>
      </c>
      <c r="P36" s="194">
        <f>'Vic Apr 2016'!AM30</f>
        <v>0</v>
      </c>
      <c r="Q36" s="194">
        <f>'Vic Apr 2016'!AN30</f>
        <v>22</v>
      </c>
      <c r="R36" s="194">
        <f>'Vic Apr 2016'!AO30</f>
        <v>0</v>
      </c>
      <c r="S36" s="194">
        <f>'Vic Apr 2016'!AP30</f>
        <v>0</v>
      </c>
      <c r="T36" s="193">
        <f>(O36-(O36-D36)*Q36/100)</f>
        <v>1393.4827620000001</v>
      </c>
      <c r="U36" s="193">
        <f>T36</f>
        <v>1393.4827620000001</v>
      </c>
      <c r="V36" s="193">
        <f t="shared" si="1"/>
        <v>1532.8310382000002</v>
      </c>
      <c r="W36" s="193">
        <f t="shared" si="2"/>
        <v>1532.8310382000002</v>
      </c>
      <c r="X36" s="195">
        <f>'Vic Apr 2016'!AW30</f>
        <v>24</v>
      </c>
      <c r="Y36" s="196" t="str">
        <f>'Vic Apr 2016'!AX30</f>
        <v>y</v>
      </c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1"/>
      <c r="DV36" s="111"/>
      <c r="DW36" s="111"/>
      <c r="DX36" s="111"/>
      <c r="DY36" s="111"/>
      <c r="DZ36" s="111"/>
      <c r="EA36" s="111"/>
      <c r="EB36" s="111"/>
      <c r="EC36" s="111"/>
      <c r="ED36" s="111"/>
      <c r="EE36" s="111"/>
      <c r="EF36" s="111"/>
      <c r="EG36" s="111"/>
      <c r="EH36" s="111"/>
      <c r="EI36" s="111"/>
      <c r="EJ36" s="111"/>
    </row>
    <row r="37" spans="1:140" s="112" customFormat="1" ht="17" customHeight="1">
      <c r="A37" s="546"/>
      <c r="B37" s="116" t="str">
        <f>'Vic Apr 2016'!F31</f>
        <v>Lumo Energy</v>
      </c>
      <c r="C37" s="116" t="str">
        <f>'Vic Apr 2016'!G31</f>
        <v>Business Premium</v>
      </c>
      <c r="D37" s="190">
        <f>365*'Vic Apr 2016'!H31/100</f>
        <v>231.77500000000001</v>
      </c>
      <c r="E37" s="191">
        <f>IF($C$5*'Vic Apr 2016'!AK31/'Vic Apr 2016'!AI31&gt;='Vic Apr 2016'!J31,('Vic Apr 2016'!J31*'Vic Apr 2016'!O31/100)*'Vic Apr 2016'!AI31,($C$5*'Vic Apr 2016'!AK31/'Vic Apr 2016'!AI31*'Vic Apr 2016'!O31/100)*'Vic Apr 2016'!AI31)</f>
        <v>135.04260000000002</v>
      </c>
      <c r="F37" s="192">
        <f>IF($C$5*'Vic Apr 2016'!AK31/'Vic Apr 2016'!AI31&lt;'Vic Apr 2016'!J31,0,IF($C$5*'Vic Apr 2016'!AK31/'Vic Apr 2016'!AI31&lt;='Vic Apr 2016'!K31,($C$5*'Vic Apr 2016'!AK31/'Vic Apr 2016'!AI31-'Vic Apr 2016'!J31)*('Vic Apr 2016'!P31/100)*'Vic Apr 2016'!AI31,('Vic Apr 2016'!K31-'Vic Apr 2016'!J31)*('Vic Apr 2016'!P31/100)*'Vic Apr 2016'!AI31))</f>
        <v>131.39279999999999</v>
      </c>
      <c r="G37" s="190">
        <f>IF($C$5*'Vic Apr 2016'!AK31/'Vic Apr 2016'!AI31&lt;'Vic Apr 2016'!K31,0,IF($C$5*'Vic Apr 2016'!AK31/'Vic Apr 2016'!AI31&lt;='Vic Apr 2016'!L31,($C$5*'Vic Apr 2016'!AK31/'Vic Apr 2016'!AI31-'Vic Apr 2016'!K31)*('Vic Apr 2016'!Q31/100)*'Vic Apr 2016'!AI31,('Vic Apr 2016'!L31-'Vic Apr 2016'!K31)*('Vic Apr 2016'!Q31/100)*'Vic Apr 2016'!AI31))</f>
        <v>96.278600000000012</v>
      </c>
      <c r="H37" s="191">
        <f>IF($C$5*'Vic Apr 2016'!AK31/'Vic Apr 2016'!AI31&lt;'Vic Apr 2016'!L31,0,IF($C$5*'Vic Apr 2016'!AK31/'Vic Apr 2016'!AI31&lt;='Vic Apr 2016'!M31,($C$5*'Vic Apr 2016'!AK31/'Vic Apr 2016'!AI31-'Vic Apr 2016'!L31)*('Vic Apr 2016'!R31/100)*'Vic Apr 2016'!AI31,('Vic Apr 2016'!M31-'Vic Apr 2016'!L31)*('Vic Apr 2016'!R31/100)*'Vic Apr 2016'!AI31))</f>
        <v>0</v>
      </c>
      <c r="I37" s="190">
        <f>IF(($C$5*'Vic Apr 2016'!AK31/'Vic Apr 2016'!AI31&gt;'Vic Apr 2016'!M31),($C$5*'Vic Apr 2016'!AK31/'Vic Apr 2016'!AI31-'Vic Apr 2016'!M31)*'Vic Apr 2016'!S31/100*'Vic Apr 2016'!AI31,0)</f>
        <v>0</v>
      </c>
      <c r="J37" s="190">
        <f>IF($C$5*'Vic Apr 2016'!AL31/'Vic Apr 2016'!AJ31&gt;='Vic Apr 2016'!J31,('Vic Apr 2016'!J31*'Vic Apr 2016'!U31/100)*'Vic Apr 2016'!AJ31,($C$5*'Vic Apr 2016'!AL31/'Vic Apr 2016'!AJ31*'Vic Apr 2016'!U31/100)*'Vic Apr 2016'!AJ31)</f>
        <v>267.65199999999999</v>
      </c>
      <c r="K37" s="190">
        <f>IF($C$5*'Vic Apr 2016'!AL31/'Vic Apr 2016'!AJ31&lt;'Vic Apr 2016'!J31,0,IF($C$5*'Vic Apr 2016'!AL31/'Vic Apr 2016'!AJ31&lt;='Vic Apr 2016'!K31,($C$5*'Vic Apr 2016'!AL31/'Vic Apr 2016'!AJ31-'Vic Apr 2016'!J31)*('Vic Apr 2016'!V31/100)*'Vic Apr 2016'!AJ31,('Vic Apr 2016'!K31-'Vic Apr 2016'!J31)*('Vic Apr 2016'!V31/100)*'Vic Apr 2016'!AJ31))</f>
        <v>250.61959999999999</v>
      </c>
      <c r="L37" s="190">
        <f>IF($C$5*'Vic Apr 2016'!AL31/'Vic Apr 2016'!AJ31&lt;'Vic Apr 2016'!K31,0,IF($C$5*'Vic Apr 2016'!AL31/'Vic Apr 2016'!AJ31&lt;='Vic Apr 2016'!L31,($C$5*'Vic Apr 2016'!AL31/'Vic Apr 2016'!AJ31-'Vic Apr 2016'!K31)*('Vic Apr 2016'!W31/100)*'Vic Apr 2016'!AJ31,('Vic Apr 2016'!L31-'Vic Apr 2016'!K31)*('Vic Apr 2016'!W31/100)*'Vic Apr 2016'!AJ31))</f>
        <v>179.96</v>
      </c>
      <c r="M37" s="190">
        <f>IF($C$5*'Vic Apr 2016'!AL31/'Vic Apr 2016'!AJ31&lt;'Vic Apr 2016'!L31,0,IF($C$5*'Vic Apr 2016'!AL31/'Vic Apr 2016'!AJ31&lt;='Vic Apr 2016'!M31,($C$5*'Vic Apr 2016'!AL31/'Vic Apr 2016'!AJ31-'Vic Apr 2016'!L31)*('Vic Apr 2016'!X31/100)*'Vic Apr 2016'!AJ31,('Vic Apr 2016'!M31-'Vic Apr 2016'!L31)*('Vic Apr 2016'!X31/100)*'Vic Apr 2016'!AJ31))</f>
        <v>0</v>
      </c>
      <c r="N37" s="190">
        <f>IF(($C$5*'Vic Apr 2016'!AL31/'Vic Apr 2016'!AJ31&gt;'Vic Apr 2016'!M31),($C$5*'Vic Apr 2016'!AL31/'Vic Apr 2016'!AJ31-'Vic Apr 2016'!M31)*'Vic Apr 2016'!Y31/100*'Vic Apr 2016'!AJ31,0)</f>
        <v>0</v>
      </c>
      <c r="O37" s="193">
        <f t="shared" si="0"/>
        <v>1292.7206000000001</v>
      </c>
      <c r="P37" s="194">
        <f>'Vic Apr 2016'!AM31</f>
        <v>0</v>
      </c>
      <c r="Q37" s="194">
        <f>'Vic Apr 2016'!AN31</f>
        <v>0</v>
      </c>
      <c r="R37" s="194">
        <f>'Vic Apr 2016'!AO31</f>
        <v>0</v>
      </c>
      <c r="S37" s="194">
        <f>'Vic Apr 2016'!AP31</f>
        <v>0</v>
      </c>
      <c r="T37" s="193">
        <f>O37</f>
        <v>1292.7206000000001</v>
      </c>
      <c r="U37" s="193">
        <f>T37</f>
        <v>1292.7206000000001</v>
      </c>
      <c r="V37" s="193">
        <f t="shared" si="1"/>
        <v>1421.9926600000003</v>
      </c>
      <c r="W37" s="193">
        <f t="shared" si="2"/>
        <v>1421.9926600000003</v>
      </c>
      <c r="X37" s="195">
        <f>'Vic Apr 2016'!AW31</f>
        <v>36</v>
      </c>
      <c r="Y37" s="196" t="str">
        <f>'Vic Apr 2016'!AX31</f>
        <v>n</v>
      </c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/>
    </row>
    <row r="38" spans="1:140" s="58" customFormat="1" ht="17" customHeight="1">
      <c r="A38" s="546"/>
      <c r="B38" s="116" t="str">
        <f>'Vic Apr 2016'!F32</f>
        <v>Momentum Energy</v>
      </c>
      <c r="C38" s="116" t="str">
        <f>'Vic Apr 2016'!G32</f>
        <v>Market offer</v>
      </c>
      <c r="D38" s="190">
        <f>365*'Vic Apr 2016'!H32/100</f>
        <v>299.48250000000002</v>
      </c>
      <c r="E38" s="191">
        <f>IF($C$5*'Vic Apr 2016'!AK32/'Vic Apr 2016'!AI32&gt;='Vic Apr 2016'!J32,('Vic Apr 2016'!J32*'Vic Apr 2016'!O32/100)*'Vic Apr 2016'!AI32,($C$5*'Vic Apr 2016'!AK32/'Vic Apr 2016'!AI32*'Vic Apr 2016'!O32/100)*'Vic Apr 2016'!AI32)</f>
        <v>133.80000000000001</v>
      </c>
      <c r="F38" s="192">
        <f>IF($C$5*'Vic Apr 2016'!AK32/'Vic Apr 2016'!AI32&lt;'Vic Apr 2016'!J32,0,IF($C$5*'Vic Apr 2016'!AK32/'Vic Apr 2016'!AI32&lt;='Vic Apr 2016'!K32,($C$5*'Vic Apr 2016'!AK32/'Vic Apr 2016'!AI32-'Vic Apr 2016'!J32)*('Vic Apr 2016'!P32/100)*'Vic Apr 2016'!AI32,('Vic Apr 2016'!K32-'Vic Apr 2016'!J32)*('Vic Apr 2016'!P32/100)*'Vic Apr 2016'!AI32))</f>
        <v>130.80000000000001</v>
      </c>
      <c r="G38" s="190">
        <f>IF($C$5*'Vic Apr 2016'!AK32/'Vic Apr 2016'!AI32&lt;'Vic Apr 2016'!K32,0,IF($C$5*'Vic Apr 2016'!AK32/'Vic Apr 2016'!AI32&lt;='Vic Apr 2016'!L32,($C$5*'Vic Apr 2016'!AK32/'Vic Apr 2016'!AI32-'Vic Apr 2016'!K32)*('Vic Apr 2016'!Q32/100)*'Vic Apr 2016'!AI32,('Vic Apr 2016'!L32-'Vic Apr 2016'!K32)*('Vic Apr 2016'!Q32/100)*'Vic Apr 2016'!AI32))</f>
        <v>100.8573</v>
      </c>
      <c r="H38" s="191">
        <f>IF($C$5*'Vic Apr 2016'!AK32/'Vic Apr 2016'!AI32&lt;'Vic Apr 2016'!L32,0,IF($C$5*'Vic Apr 2016'!AK32/'Vic Apr 2016'!AI32&lt;='Vic Apr 2016'!M32,($C$5*'Vic Apr 2016'!AK32/'Vic Apr 2016'!AI32-'Vic Apr 2016'!L32)*('Vic Apr 2016'!R32/100)*'Vic Apr 2016'!AI32,('Vic Apr 2016'!M32-'Vic Apr 2016'!L32)*('Vic Apr 2016'!R32/100)*'Vic Apr 2016'!AI32))</f>
        <v>0</v>
      </c>
      <c r="I38" s="190">
        <f>IF(($C$5*'Vic Apr 2016'!AK32/'Vic Apr 2016'!AI32&gt;'Vic Apr 2016'!M32),($C$5*'Vic Apr 2016'!AK32/'Vic Apr 2016'!AI32-'Vic Apr 2016'!M32)*'Vic Apr 2016'!S32/100*'Vic Apr 2016'!AI32,0)</f>
        <v>0</v>
      </c>
      <c r="J38" s="190">
        <f>IF($C$5*'Vic Apr 2016'!AL32/'Vic Apr 2016'!AJ32&gt;='Vic Apr 2016'!J32,('Vic Apr 2016'!J32*'Vic Apr 2016'!U32/100)*'Vic Apr 2016'!AJ32,($C$5*'Vic Apr 2016'!AL32/'Vic Apr 2016'!AJ32*'Vic Apr 2016'!U32/100)*'Vic Apr 2016'!AJ32)</f>
        <v>251.52</v>
      </c>
      <c r="K38" s="190">
        <f>IF($C$5*'Vic Apr 2016'!AL32/'Vic Apr 2016'!AJ32&lt;'Vic Apr 2016'!J32,0,IF($C$5*'Vic Apr 2016'!AL32/'Vic Apr 2016'!AJ32&lt;='Vic Apr 2016'!K32,($C$5*'Vic Apr 2016'!AL32/'Vic Apr 2016'!AJ32-'Vic Apr 2016'!J32)*('Vic Apr 2016'!V32/100)*'Vic Apr 2016'!AJ32,('Vic Apr 2016'!K32-'Vic Apr 2016'!J32)*('Vic Apr 2016'!V32/100)*'Vic Apr 2016'!AJ32))</f>
        <v>235.92000000000002</v>
      </c>
      <c r="L38" s="190">
        <f>IF($C$5*'Vic Apr 2016'!AL32/'Vic Apr 2016'!AJ32&lt;'Vic Apr 2016'!K32,0,IF($C$5*'Vic Apr 2016'!AL32/'Vic Apr 2016'!AJ32&lt;='Vic Apr 2016'!L32,($C$5*'Vic Apr 2016'!AL32/'Vic Apr 2016'!AJ32-'Vic Apr 2016'!K32)*('Vic Apr 2016'!W32/100)*'Vic Apr 2016'!AJ32,('Vic Apr 2016'!L32-'Vic Apr 2016'!K32)*('Vic Apr 2016'!W32/100)*'Vic Apr 2016'!AJ32))</f>
        <v>178.5762</v>
      </c>
      <c r="M38" s="190">
        <f>IF($C$5*'Vic Apr 2016'!AL32/'Vic Apr 2016'!AJ32&lt;'Vic Apr 2016'!L32,0,IF($C$5*'Vic Apr 2016'!AL32/'Vic Apr 2016'!AJ32&lt;='Vic Apr 2016'!M32,($C$5*'Vic Apr 2016'!AL32/'Vic Apr 2016'!AJ32-'Vic Apr 2016'!L32)*('Vic Apr 2016'!X32/100)*'Vic Apr 2016'!AJ32,('Vic Apr 2016'!M32-'Vic Apr 2016'!L32)*('Vic Apr 2016'!X32/100)*'Vic Apr 2016'!AJ32))</f>
        <v>0</v>
      </c>
      <c r="N38" s="190">
        <f>IF(($C$5*'Vic Apr 2016'!AL32/'Vic Apr 2016'!AJ32&gt;'Vic Apr 2016'!M32),($C$5*'Vic Apr 2016'!AL32/'Vic Apr 2016'!AJ32-'Vic Apr 2016'!M32)*'Vic Apr 2016'!Y32/100*'Vic Apr 2016'!AJ32,0)</f>
        <v>0</v>
      </c>
      <c r="O38" s="193">
        <f t="shared" si="0"/>
        <v>1330.9559999999999</v>
      </c>
      <c r="P38" s="194">
        <f>'Vic Apr 2016'!AM32</f>
        <v>0</v>
      </c>
      <c r="Q38" s="194">
        <f>'Vic Apr 2016'!AN32</f>
        <v>0</v>
      </c>
      <c r="R38" s="194">
        <f>'Vic Apr 2016'!AO32</f>
        <v>0</v>
      </c>
      <c r="S38" s="194">
        <f>'Vic Apr 2016'!AP32</f>
        <v>0</v>
      </c>
      <c r="T38" s="193">
        <f>O38</f>
        <v>1330.9559999999999</v>
      </c>
      <c r="U38" s="193">
        <f>T38</f>
        <v>1330.9559999999999</v>
      </c>
      <c r="V38" s="193">
        <f t="shared" si="1"/>
        <v>1464.0516</v>
      </c>
      <c r="W38" s="193">
        <f t="shared" si="2"/>
        <v>1464.0516</v>
      </c>
      <c r="X38" s="195">
        <f>'Vic Apr 2016'!AW32</f>
        <v>0</v>
      </c>
      <c r="Y38" s="196" t="str">
        <f>'Vic Apr 2016'!AX32</f>
        <v>n</v>
      </c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  <c r="CD38" s="111"/>
      <c r="CE38" s="111"/>
      <c r="CF38" s="111"/>
      <c r="CG38" s="111"/>
      <c r="CH38" s="111"/>
      <c r="CI38" s="111"/>
      <c r="CJ38" s="111"/>
      <c r="CK38" s="111"/>
      <c r="CL38" s="111"/>
      <c r="CM38" s="111"/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1"/>
      <c r="DG38" s="111"/>
      <c r="DH38" s="111"/>
      <c r="DI38" s="111"/>
      <c r="DJ38" s="111"/>
      <c r="DK38" s="111"/>
      <c r="DL38" s="111"/>
      <c r="DM38" s="111"/>
      <c r="DN38" s="111"/>
      <c r="DO38" s="111"/>
      <c r="DP38" s="111"/>
      <c r="DQ38" s="111"/>
      <c r="DR38" s="111"/>
      <c r="DS38" s="111"/>
      <c r="DT38" s="111"/>
      <c r="DU38" s="111"/>
      <c r="DV38" s="111"/>
      <c r="DW38" s="111"/>
      <c r="DX38" s="111"/>
      <c r="DY38" s="111"/>
      <c r="DZ38" s="111"/>
      <c r="EA38" s="111"/>
      <c r="EB38" s="111"/>
      <c r="EC38" s="111"/>
      <c r="ED38" s="111"/>
      <c r="EE38" s="111"/>
      <c r="EF38" s="111"/>
      <c r="EG38" s="111"/>
      <c r="EH38" s="111"/>
      <c r="EI38" s="111"/>
      <c r="EJ38" s="111"/>
    </row>
    <row r="39" spans="1:140" s="112" customFormat="1" ht="17" customHeight="1">
      <c r="A39" s="546"/>
      <c r="B39" s="116" t="str">
        <f>'Vic Apr 2016'!F33</f>
        <v>Origin Energy</v>
      </c>
      <c r="C39" s="116" t="str">
        <f>'Vic Apr 2016'!G33</f>
        <v>Business Saver</v>
      </c>
      <c r="D39" s="190">
        <f>365*'Vic Apr 2016'!H33/100</f>
        <v>267.36250000000001</v>
      </c>
      <c r="E39" s="191">
        <f>IF($C$5*'Vic Apr 2016'!AK33/'Vic Apr 2016'!AI33&gt;='Vic Apr 2016'!J33,('Vic Apr 2016'!J33*'Vic Apr 2016'!O33/100)*'Vic Apr 2016'!AI33,($C$5*'Vic Apr 2016'!AK33/'Vic Apr 2016'!AI33*'Vic Apr 2016'!O33/100)*'Vic Apr 2016'!AI33)</f>
        <v>520.28129999999999</v>
      </c>
      <c r="F39" s="192">
        <f>IF($C$5*'Vic Apr 2016'!AK33/'Vic Apr 2016'!AI33&lt;'Vic Apr 2016'!J33,0,IF($C$5*'Vic Apr 2016'!AK33/'Vic Apr 2016'!AI33&lt;='Vic Apr 2016'!K33,($C$5*'Vic Apr 2016'!AK33/'Vic Apr 2016'!AI33-'Vic Apr 2016'!J33)*('Vic Apr 2016'!P33/100)*'Vic Apr 2016'!AI33,('Vic Apr 2016'!K33-'Vic Apr 2016'!J33)*('Vic Apr 2016'!P33/100)*'Vic Apr 2016'!AI33))</f>
        <v>0</v>
      </c>
      <c r="G39" s="190">
        <f>IF($C$5*'Vic Apr 2016'!AK33/'Vic Apr 2016'!AI33&lt;'Vic Apr 2016'!K33,0,IF($C$5*'Vic Apr 2016'!AK33/'Vic Apr 2016'!AI33&lt;='Vic Apr 2016'!L33,($C$5*'Vic Apr 2016'!AK33/'Vic Apr 2016'!AI33-'Vic Apr 2016'!K33)*('Vic Apr 2016'!Q33/100)*'Vic Apr 2016'!AI33,('Vic Apr 2016'!L33-'Vic Apr 2016'!K33)*('Vic Apr 2016'!Q33/100)*'Vic Apr 2016'!AI33))</f>
        <v>0</v>
      </c>
      <c r="H39" s="191">
        <f>IF($C$5*'Vic Apr 2016'!AK33/'Vic Apr 2016'!AI33&lt;'Vic Apr 2016'!L33,0,IF($C$5*'Vic Apr 2016'!AK33/'Vic Apr 2016'!AI33&lt;='Vic Apr 2016'!M33,($C$5*'Vic Apr 2016'!AK33/'Vic Apr 2016'!AI33-'Vic Apr 2016'!L33)*('Vic Apr 2016'!R33/100)*'Vic Apr 2016'!AI33,('Vic Apr 2016'!M33-'Vic Apr 2016'!L33)*('Vic Apr 2016'!R33/100)*'Vic Apr 2016'!AI33))</f>
        <v>0</v>
      </c>
      <c r="I39" s="190">
        <f>IF(($C$5*'Vic Apr 2016'!AK33/'Vic Apr 2016'!AI33&gt;'Vic Apr 2016'!M33),($C$5*'Vic Apr 2016'!AK33/'Vic Apr 2016'!AI33-'Vic Apr 2016'!M33)*'Vic Apr 2016'!S33/100*'Vic Apr 2016'!AI33,0)</f>
        <v>0</v>
      </c>
      <c r="J39" s="190">
        <f>IF($C$5*'Vic Apr 2016'!AL33/'Vic Apr 2016'!AJ33&gt;='Vic Apr 2016'!J33,('Vic Apr 2016'!J33*'Vic Apr 2016'!U33/100)*'Vic Apr 2016'!AJ33,($C$5*'Vic Apr 2016'!AL33/'Vic Apr 2016'!AJ33*'Vic Apr 2016'!U33/100)*'Vic Apr 2016'!AJ33)</f>
        <v>955.23779999999999</v>
      </c>
      <c r="K39" s="190">
        <f>IF($C$5*'Vic Apr 2016'!AL33/'Vic Apr 2016'!AJ33&lt;'Vic Apr 2016'!J33,0,IF($C$5*'Vic Apr 2016'!AL33/'Vic Apr 2016'!AJ33&lt;='Vic Apr 2016'!K33,($C$5*'Vic Apr 2016'!AL33/'Vic Apr 2016'!AJ33-'Vic Apr 2016'!J33)*('Vic Apr 2016'!V33/100)*'Vic Apr 2016'!AJ33,('Vic Apr 2016'!K33-'Vic Apr 2016'!J33)*('Vic Apr 2016'!V33/100)*'Vic Apr 2016'!AJ33))</f>
        <v>0</v>
      </c>
      <c r="L39" s="190">
        <f>IF($C$5*'Vic Apr 2016'!AL33/'Vic Apr 2016'!AJ33&lt;'Vic Apr 2016'!K33,0,IF($C$5*'Vic Apr 2016'!AL33/'Vic Apr 2016'!AJ33&lt;='Vic Apr 2016'!L33,($C$5*'Vic Apr 2016'!AL33/'Vic Apr 2016'!AJ33-'Vic Apr 2016'!K33)*('Vic Apr 2016'!W33/100)*'Vic Apr 2016'!AJ33,('Vic Apr 2016'!L33-'Vic Apr 2016'!K33)*('Vic Apr 2016'!W33/100)*'Vic Apr 2016'!AJ33))</f>
        <v>0</v>
      </c>
      <c r="M39" s="190">
        <f>IF($C$5*'Vic Apr 2016'!AL33/'Vic Apr 2016'!AJ33&lt;'Vic Apr 2016'!L33,0,IF($C$5*'Vic Apr 2016'!AL33/'Vic Apr 2016'!AJ33&lt;='Vic Apr 2016'!M33,($C$5*'Vic Apr 2016'!AL33/'Vic Apr 2016'!AJ33-'Vic Apr 2016'!L33)*('Vic Apr 2016'!X33/100)*'Vic Apr 2016'!AJ33,('Vic Apr 2016'!M33-'Vic Apr 2016'!L33)*('Vic Apr 2016'!X33/100)*'Vic Apr 2016'!AJ33))</f>
        <v>0</v>
      </c>
      <c r="N39" s="190">
        <f>IF(($C$5*'Vic Apr 2016'!AL33/'Vic Apr 2016'!AJ33&gt;'Vic Apr 2016'!M33),($C$5*'Vic Apr 2016'!AL33/'Vic Apr 2016'!AJ33-'Vic Apr 2016'!M33)*'Vic Apr 2016'!Y33/100*'Vic Apr 2016'!AJ33,0)</f>
        <v>0</v>
      </c>
      <c r="O39" s="193">
        <f t="shared" si="0"/>
        <v>1742.8816000000002</v>
      </c>
      <c r="P39" s="194">
        <f>'Vic Apr 2016'!AM33</f>
        <v>0</v>
      </c>
      <c r="Q39" s="194">
        <f>'Vic Apr 2016'!AN33</f>
        <v>15</v>
      </c>
      <c r="R39" s="194">
        <f>'Vic Apr 2016'!AO33</f>
        <v>0</v>
      </c>
      <c r="S39" s="194">
        <f>'Vic Apr 2016'!AP33</f>
        <v>0</v>
      </c>
      <c r="T39" s="193">
        <f>(O39-(O39-D39)*Q39/100)</f>
        <v>1521.5537350000002</v>
      </c>
      <c r="U39" s="193">
        <f>T39</f>
        <v>1521.5537350000002</v>
      </c>
      <c r="V39" s="193">
        <f t="shared" si="1"/>
        <v>1673.7091085000004</v>
      </c>
      <c r="W39" s="193">
        <f t="shared" si="2"/>
        <v>1673.7091085000004</v>
      </c>
      <c r="X39" s="195">
        <f>'Vic Apr 2016'!AW33</f>
        <v>12</v>
      </c>
      <c r="Y39" s="196" t="str">
        <f>'Vic Apr 2016'!AX33</f>
        <v>y</v>
      </c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  <c r="CV39" s="111"/>
      <c r="CW39" s="111"/>
      <c r="CX39" s="111"/>
      <c r="CY39" s="111"/>
      <c r="CZ39" s="111"/>
      <c r="DA39" s="111"/>
      <c r="DB39" s="111"/>
      <c r="DC39" s="111"/>
      <c r="DD39" s="111"/>
      <c r="DE39" s="111"/>
      <c r="DF39" s="111"/>
      <c r="DG39" s="111"/>
      <c r="DH39" s="111"/>
      <c r="DI39" s="111"/>
      <c r="DJ39" s="111"/>
      <c r="DK39" s="111"/>
      <c r="DL39" s="111"/>
      <c r="DM39" s="111"/>
      <c r="DN39" s="111"/>
      <c r="DO39" s="111"/>
      <c r="DP39" s="111"/>
      <c r="DQ39" s="111"/>
      <c r="DR39" s="111"/>
      <c r="DS39" s="111"/>
      <c r="DT39" s="111"/>
      <c r="DU39" s="111"/>
      <c r="DV39" s="111"/>
      <c r="DW39" s="111"/>
      <c r="DX39" s="111"/>
      <c r="DY39" s="111"/>
      <c r="DZ39" s="111"/>
      <c r="EA39" s="111"/>
      <c r="EB39" s="111"/>
      <c r="EC39" s="111"/>
      <c r="ED39" s="111"/>
      <c r="EE39" s="111"/>
      <c r="EF39" s="111"/>
      <c r="EG39" s="111"/>
      <c r="EH39" s="111"/>
      <c r="EI39" s="111"/>
      <c r="EJ39" s="111"/>
    </row>
    <row r="40" spans="1:140" s="58" customFormat="1" ht="17" customHeight="1" thickBot="1">
      <c r="A40" s="547"/>
      <c r="B40" s="213" t="str">
        <f>'Vic Apr 2016'!F34</f>
        <v>Simply Energy</v>
      </c>
      <c r="C40" s="213" t="str">
        <f>'Vic Apr 2016'!G34</f>
        <v>Small Office Plus Online</v>
      </c>
      <c r="D40" s="115">
        <f>365*'Vic Apr 2016'!H34/100</f>
        <v>207.5025</v>
      </c>
      <c r="E40" s="113">
        <f>IF($C$5*'Vic Apr 2016'!AK34/'Vic Apr 2016'!AI34&gt;='Vic Apr 2016'!J34,('Vic Apr 2016'!J34*'Vic Apr 2016'!O34/100)*'Vic Apr 2016'!AI34,($C$5*'Vic Apr 2016'!AK34/'Vic Apr 2016'!AI34*'Vic Apr 2016'!O34/100)*'Vic Apr 2016'!AI34)</f>
        <v>261.56899999999996</v>
      </c>
      <c r="F40" s="114">
        <f>IF($C$5*'Vic Apr 2016'!AK34/'Vic Apr 2016'!AI34&lt;'Vic Apr 2016'!J34,0,IF($C$5*'Vic Apr 2016'!AK34/'Vic Apr 2016'!AI34&lt;='Vic Apr 2016'!K34,($C$5*'Vic Apr 2016'!AK34/'Vic Apr 2016'!AI34-'Vic Apr 2016'!J34)*('Vic Apr 2016'!P34/100)*'Vic Apr 2016'!AI34,('Vic Apr 2016'!K34-'Vic Apr 2016'!J34)*('Vic Apr 2016'!P34/100)*'Vic Apr 2016'!AI34))</f>
        <v>256.74479999999994</v>
      </c>
      <c r="G40" s="115">
        <f>IF($C$5*'Vic Apr 2016'!AK34/'Vic Apr 2016'!AI34&lt;'Vic Apr 2016'!K34,0,IF($C$5*'Vic Apr 2016'!AK34/'Vic Apr 2016'!AI34&lt;='Vic Apr 2016'!L34,($C$5*'Vic Apr 2016'!AK34/'Vic Apr 2016'!AI34-'Vic Apr 2016'!K34)*('Vic Apr 2016'!Q34/100)*'Vic Apr 2016'!AI34,('Vic Apr 2016'!L34-'Vic Apr 2016'!K34)*('Vic Apr 2016'!Q34/100)*'Vic Apr 2016'!AI34))</f>
        <v>128.64279999999999</v>
      </c>
      <c r="H40" s="113">
        <f>IF($C$5*'Vic Apr 2016'!AK34/'Vic Apr 2016'!AI34&lt;'Vic Apr 2016'!L34,0,IF($C$5*'Vic Apr 2016'!AK34/'Vic Apr 2016'!AI34&lt;='Vic Apr 2016'!M34,($C$5*'Vic Apr 2016'!AK34/'Vic Apr 2016'!AI34-'Vic Apr 2016'!L34)*('Vic Apr 2016'!R34/100)*'Vic Apr 2016'!AI34,('Vic Apr 2016'!M34-'Vic Apr 2016'!L34)*('Vic Apr 2016'!R34/100)*'Vic Apr 2016'!AI34))</f>
        <v>0</v>
      </c>
      <c r="I40" s="115">
        <f>IF(($C$5*'Vic Apr 2016'!AK34/'Vic Apr 2016'!AI34&gt;'Vic Apr 2016'!M34),($C$5*'Vic Apr 2016'!AK34/'Vic Apr 2016'!AI34-'Vic Apr 2016'!M34)*'Vic Apr 2016'!S34/100*'Vic Apr 2016'!AI34,0)</f>
        <v>0</v>
      </c>
      <c r="J40" s="115">
        <f>IF($C$5*'Vic Apr 2016'!AL34/'Vic Apr 2016'!AJ34&gt;='Vic Apr 2016'!J34,('Vic Apr 2016'!J34*'Vic Apr 2016'!U34/100)*'Vic Apr 2016'!AJ34,($C$5*'Vic Apr 2016'!AL34/'Vic Apr 2016'!AJ34*'Vic Apr 2016'!U34/100)*'Vic Apr 2016'!AJ34)</f>
        <v>399.04479999999995</v>
      </c>
      <c r="K40" s="115">
        <f>IF($C$5*'Vic Apr 2016'!AL34/'Vic Apr 2016'!AJ34&lt;'Vic Apr 2016'!J34,0,IF($C$5*'Vic Apr 2016'!AL34/'Vic Apr 2016'!AJ34&lt;='Vic Apr 2016'!K34,($C$5*'Vic Apr 2016'!AL34/'Vic Apr 2016'!AJ34-'Vic Apr 2016'!J34)*('Vic Apr 2016'!V34/100)*'Vic Apr 2016'!AJ34,('Vic Apr 2016'!K34-'Vic Apr 2016'!J34)*('Vic Apr 2016'!V34/100)*'Vic Apr 2016'!AJ34))</f>
        <v>384.50880000000006</v>
      </c>
      <c r="L40" s="115">
        <f>IF($C$5*'Vic Apr 2016'!AL34/'Vic Apr 2016'!AJ34&lt;'Vic Apr 2016'!K34,0,IF($C$5*'Vic Apr 2016'!AL34/'Vic Apr 2016'!AJ34&lt;='Vic Apr 2016'!L34,($C$5*'Vic Apr 2016'!AL34/'Vic Apr 2016'!AJ34-'Vic Apr 2016'!K34)*('Vic Apr 2016'!W34/100)*'Vic Apr 2016'!AJ34,('Vic Apr 2016'!L34-'Vic Apr 2016'!K34)*('Vic Apr 2016'!W34/100)*'Vic Apr 2016'!AJ34))</f>
        <v>255.48639999999997</v>
      </c>
      <c r="M40" s="115">
        <f>IF($C$5*'Vic Apr 2016'!AL34/'Vic Apr 2016'!AJ34&lt;'Vic Apr 2016'!L34,0,IF($C$5*'Vic Apr 2016'!AL34/'Vic Apr 2016'!AJ34&lt;='Vic Apr 2016'!M34,($C$5*'Vic Apr 2016'!AL34/'Vic Apr 2016'!AJ34-'Vic Apr 2016'!L34)*('Vic Apr 2016'!X34/100)*'Vic Apr 2016'!AJ34,('Vic Apr 2016'!M34-'Vic Apr 2016'!L34)*('Vic Apr 2016'!X34/100)*'Vic Apr 2016'!AJ34))</f>
        <v>0</v>
      </c>
      <c r="N40" s="115">
        <f>IF(($C$5*'Vic Apr 2016'!AL34/'Vic Apr 2016'!AJ34&gt;'Vic Apr 2016'!M34),($C$5*'Vic Apr 2016'!AL34/'Vic Apr 2016'!AJ34-'Vic Apr 2016'!M34)*'Vic Apr 2016'!Y34/100*'Vic Apr 2016'!AJ34,0)</f>
        <v>0</v>
      </c>
      <c r="O40" s="214">
        <f t="shared" si="0"/>
        <v>1893.4991</v>
      </c>
      <c r="P40" s="215">
        <f>'Vic Apr 2016'!AM34</f>
        <v>0</v>
      </c>
      <c r="Q40" s="215">
        <f>'Vic Apr 2016'!AN34</f>
        <v>15</v>
      </c>
      <c r="R40" s="215">
        <f>'Vic Apr 2016'!AO34</f>
        <v>0</v>
      </c>
      <c r="S40" s="215">
        <f>'Vic Apr 2016'!AP34</f>
        <v>5</v>
      </c>
      <c r="T40" s="214">
        <f>(O40-(O40-D40)*Q40/100)</f>
        <v>1640.59961</v>
      </c>
      <c r="U40" s="214">
        <f>(T40-(T40-D40)*S40/100)</f>
        <v>1568.9447545</v>
      </c>
      <c r="V40" s="214">
        <f t="shared" si="1"/>
        <v>1804.6595710000001</v>
      </c>
      <c r="W40" s="214">
        <f t="shared" si="2"/>
        <v>1725.8392299500001</v>
      </c>
      <c r="X40" s="216">
        <f>'Vic Apr 2016'!AW34</f>
        <v>24</v>
      </c>
      <c r="Y40" s="217" t="str">
        <f>'Vic Apr 2016'!AX34</f>
        <v>n</v>
      </c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  <c r="DZ40" s="111"/>
      <c r="EA40" s="111"/>
      <c r="EB40" s="111"/>
      <c r="EC40" s="111"/>
      <c r="ED40" s="111"/>
      <c r="EE40" s="111"/>
      <c r="EF40" s="111"/>
      <c r="EG40" s="111"/>
      <c r="EH40" s="111"/>
      <c r="EI40" s="111"/>
      <c r="EJ40" s="111"/>
    </row>
    <row r="41" spans="1:140" s="112" customFormat="1" ht="17" customHeight="1" thickTop="1">
      <c r="A41" s="545" t="str">
        <f>'Vic Apr 2016'!D35</f>
        <v>Ausnet West</v>
      </c>
      <c r="B41" s="116" t="str">
        <f>'Vic Apr 2016'!F35</f>
        <v>AGL</v>
      </c>
      <c r="C41" s="116" t="str">
        <f>'Vic Apr 2016'!G35</f>
        <v>Business Savers</v>
      </c>
      <c r="D41" s="190">
        <f>365*'Vic Apr 2016'!H35/100</f>
        <v>294.92</v>
      </c>
      <c r="E41" s="191">
        <f>IF($C$5*'Vic Apr 2016'!AK35/'Vic Apr 2016'!AI35&gt;='Vic Apr 2016'!J35,('Vic Apr 2016'!J35*'Vic Apr 2016'!O35/100)*'Vic Apr 2016'!AI35,($C$5*'Vic Apr 2016'!AK35/'Vic Apr 2016'!AI35*'Vic Apr 2016'!O35/100)*'Vic Apr 2016'!AI35)</f>
        <v>204.36</v>
      </c>
      <c r="F41" s="192">
        <f>IF($C$5*'Vic Apr 2016'!AK35/'Vic Apr 2016'!AI35&lt;'Vic Apr 2016'!J35,0,IF($C$5*'Vic Apr 2016'!AK35/'Vic Apr 2016'!AI35&lt;='Vic Apr 2016'!K35,($C$5*'Vic Apr 2016'!AK35/'Vic Apr 2016'!AI35-'Vic Apr 2016'!J35)*('Vic Apr 2016'!P35/100)*'Vic Apr 2016'!AI35,('Vic Apr 2016'!K35-'Vic Apr 2016'!J35)*('Vic Apr 2016'!P35/100)*'Vic Apr 2016'!AI35))</f>
        <v>193.44000000000003</v>
      </c>
      <c r="G41" s="190">
        <f>IF($C$5*'Vic Apr 2016'!AK35/'Vic Apr 2016'!AI35&lt;'Vic Apr 2016'!K35,0,IF($C$5*'Vic Apr 2016'!AK35/'Vic Apr 2016'!AI35&lt;='Vic Apr 2016'!L35,($C$5*'Vic Apr 2016'!AK35/'Vic Apr 2016'!AI35-'Vic Apr 2016'!K35)*('Vic Apr 2016'!Q35/100)*'Vic Apr 2016'!AI35,('Vic Apr 2016'!L35-'Vic Apr 2016'!K35)*('Vic Apr 2016'!Q35/100)*'Vic Apr 2016'!AI35))</f>
        <v>142.4691</v>
      </c>
      <c r="H41" s="191">
        <f>IF($C$5*'Vic Apr 2016'!AK35/'Vic Apr 2016'!AI35&lt;'Vic Apr 2016'!L35,0,IF($C$5*'Vic Apr 2016'!AK35/'Vic Apr 2016'!AI35&lt;='Vic Apr 2016'!M35,($C$5*'Vic Apr 2016'!AK35/'Vic Apr 2016'!AI35-'Vic Apr 2016'!L35)*('Vic Apr 2016'!R35/100)*'Vic Apr 2016'!AI35,('Vic Apr 2016'!M35-'Vic Apr 2016'!L35)*('Vic Apr 2016'!R35/100)*'Vic Apr 2016'!AI35))</f>
        <v>0</v>
      </c>
      <c r="I41" s="190">
        <f>IF(($C$5*'Vic Apr 2016'!AK35/'Vic Apr 2016'!AI35&gt;'Vic Apr 2016'!M35),($C$5*'Vic Apr 2016'!AK35/'Vic Apr 2016'!AI35-'Vic Apr 2016'!M35)*'Vic Apr 2016'!S35/100*'Vic Apr 2016'!AI35,0)</f>
        <v>0</v>
      </c>
      <c r="J41" s="190">
        <f>IF($C$5*'Vic Apr 2016'!AL35/'Vic Apr 2016'!AJ35&gt;='Vic Apr 2016'!J35,('Vic Apr 2016'!J35*'Vic Apr 2016'!U35/100)*'Vic Apr 2016'!AJ35,($C$5*'Vic Apr 2016'!AL35/'Vic Apr 2016'!AJ35*'Vic Apr 2016'!U35/100)*'Vic Apr 2016'!AJ35)</f>
        <v>395.28</v>
      </c>
      <c r="K41" s="190">
        <f>IF($C$5*'Vic Apr 2016'!AL35/'Vic Apr 2016'!AJ35&lt;'Vic Apr 2016'!J35,0,IF($C$5*'Vic Apr 2016'!AL35/'Vic Apr 2016'!AJ35&lt;='Vic Apr 2016'!K35,($C$5*'Vic Apr 2016'!AL35/'Vic Apr 2016'!AJ35-'Vic Apr 2016'!J35)*('Vic Apr 2016'!V35/100)*'Vic Apr 2016'!AJ35,('Vic Apr 2016'!K35-'Vic Apr 2016'!J35)*('Vic Apr 2016'!V35/100)*'Vic Apr 2016'!AJ35))</f>
        <v>382.08</v>
      </c>
      <c r="L41" s="190">
        <f>IF($C$5*'Vic Apr 2016'!AL35/'Vic Apr 2016'!AJ35&lt;'Vic Apr 2016'!K35,0,IF($C$5*'Vic Apr 2016'!AL35/'Vic Apr 2016'!AJ35&lt;='Vic Apr 2016'!L35,($C$5*'Vic Apr 2016'!AL35/'Vic Apr 2016'!AJ35-'Vic Apr 2016'!K35)*('Vic Apr 2016'!W35/100)*'Vic Apr 2016'!AJ35,('Vic Apr 2016'!L35-'Vic Apr 2016'!K35)*('Vic Apr 2016'!W35/100)*'Vic Apr 2016'!AJ35))</f>
        <v>273.92880000000002</v>
      </c>
      <c r="M41" s="190">
        <f>IF($C$5*'Vic Apr 2016'!AL35/'Vic Apr 2016'!AJ35&lt;'Vic Apr 2016'!L35,0,IF($C$5*'Vic Apr 2016'!AL35/'Vic Apr 2016'!AJ35&lt;='Vic Apr 2016'!M35,($C$5*'Vic Apr 2016'!AL35/'Vic Apr 2016'!AJ35-'Vic Apr 2016'!L35)*('Vic Apr 2016'!X35/100)*'Vic Apr 2016'!AJ35,('Vic Apr 2016'!M35-'Vic Apr 2016'!L35)*('Vic Apr 2016'!X35/100)*'Vic Apr 2016'!AJ35))</f>
        <v>0</v>
      </c>
      <c r="N41" s="190">
        <f>IF(($C$5*'Vic Apr 2016'!AL35/'Vic Apr 2016'!AJ35&gt;'Vic Apr 2016'!M35),($C$5*'Vic Apr 2016'!AL35/'Vic Apr 2016'!AJ35-'Vic Apr 2016'!M35)*'Vic Apr 2016'!Y35/100*'Vic Apr 2016'!AJ35,0)</f>
        <v>0</v>
      </c>
      <c r="O41" s="193">
        <f t="shared" si="0"/>
        <v>1886.4778999999999</v>
      </c>
      <c r="P41" s="194">
        <f>'Vic Apr 2016'!AM35</f>
        <v>0</v>
      </c>
      <c r="Q41" s="194">
        <f>'Vic Apr 2016'!AN35</f>
        <v>19</v>
      </c>
      <c r="R41" s="194">
        <f>'Vic Apr 2016'!AO35</f>
        <v>0</v>
      </c>
      <c r="S41" s="194">
        <f>'Vic Apr 2016'!AP35</f>
        <v>0</v>
      </c>
      <c r="T41" s="193">
        <f>(O41-(O41-D41)*Q41/100)</f>
        <v>1584.0818989999998</v>
      </c>
      <c r="U41" s="193">
        <f>T41</f>
        <v>1584.0818989999998</v>
      </c>
      <c r="V41" s="193">
        <f t="shared" si="1"/>
        <v>1742.4900888999998</v>
      </c>
      <c r="W41" s="193">
        <f t="shared" si="2"/>
        <v>1742.4900888999998</v>
      </c>
      <c r="X41" s="195">
        <f>'Vic Apr 2016'!AW35</f>
        <v>0</v>
      </c>
      <c r="Y41" s="196" t="str">
        <f>'Vic Apr 2016'!AX35</f>
        <v>n</v>
      </c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1"/>
      <c r="DO41" s="111"/>
      <c r="DP41" s="111"/>
      <c r="DQ41" s="111"/>
      <c r="DR41" s="111"/>
      <c r="DS41" s="111"/>
      <c r="DT41" s="111"/>
      <c r="DU41" s="111"/>
      <c r="DV41" s="111"/>
      <c r="DW41" s="111"/>
      <c r="DX41" s="111"/>
      <c r="DY41" s="111"/>
      <c r="DZ41" s="111"/>
      <c r="EA41" s="111"/>
      <c r="EB41" s="111"/>
      <c r="EC41" s="111"/>
      <c r="ED41" s="111"/>
      <c r="EE41" s="111"/>
      <c r="EF41" s="111"/>
      <c r="EG41" s="111"/>
      <c r="EH41" s="111"/>
      <c r="EI41" s="111"/>
      <c r="EJ41" s="111"/>
    </row>
    <row r="42" spans="1:140" s="58" customFormat="1" ht="17" customHeight="1">
      <c r="A42" s="546"/>
      <c r="B42" s="116" t="str">
        <f>'Vic Apr 2016'!F36</f>
        <v>Click Energy</v>
      </c>
      <c r="C42" s="116" t="str">
        <f>'Vic Apr 2016'!G36</f>
        <v>Business Prime Gas</v>
      </c>
      <c r="D42" s="190">
        <f>365*'Vic Apr 2016'!H36/100</f>
        <v>279.22500000000002</v>
      </c>
      <c r="E42" s="191">
        <f>IF($C$5*'Vic Apr 2016'!AK36/'Vic Apr 2016'!AI36&gt;='Vic Apr 2016'!J36,('Vic Apr 2016'!J36*'Vic Apr 2016'!O36/100)*'Vic Apr 2016'!AI36,($C$5*'Vic Apr 2016'!AK36/'Vic Apr 2016'!AI36*'Vic Apr 2016'!O36/100)*'Vic Apr 2016'!AI36)</f>
        <v>180</v>
      </c>
      <c r="F42" s="192">
        <f>IF($C$5*'Vic Apr 2016'!AK36/'Vic Apr 2016'!AI36&lt;'Vic Apr 2016'!J36,0,IF($C$5*'Vic Apr 2016'!AK36/'Vic Apr 2016'!AI36&lt;='Vic Apr 2016'!K36,($C$5*'Vic Apr 2016'!AK36/'Vic Apr 2016'!AI36-'Vic Apr 2016'!J36)*('Vic Apr 2016'!P36/100)*'Vic Apr 2016'!AI36,('Vic Apr 2016'!K36-'Vic Apr 2016'!J36)*('Vic Apr 2016'!P36/100)*'Vic Apr 2016'!AI36))</f>
        <v>172.79999999999998</v>
      </c>
      <c r="G42" s="190">
        <f>IF($C$5*'Vic Apr 2016'!AK36/'Vic Apr 2016'!AI36&lt;'Vic Apr 2016'!K36,0,IF($C$5*'Vic Apr 2016'!AK36/'Vic Apr 2016'!AI36&lt;='Vic Apr 2016'!L36,($C$5*'Vic Apr 2016'!AK36/'Vic Apr 2016'!AI36-'Vic Apr 2016'!K36)*('Vic Apr 2016'!Q36/100)*'Vic Apr 2016'!AI36,('Vic Apr 2016'!L36-'Vic Apr 2016'!K36)*('Vic Apr 2016'!Q36/100)*'Vic Apr 2016'!AI36))</f>
        <v>119.42400000000001</v>
      </c>
      <c r="H42" s="191">
        <f>IF($C$5*'Vic Apr 2016'!AK36/'Vic Apr 2016'!AI36&lt;'Vic Apr 2016'!L36,0,IF($C$5*'Vic Apr 2016'!AK36/'Vic Apr 2016'!AI36&lt;='Vic Apr 2016'!M36,($C$5*'Vic Apr 2016'!AK36/'Vic Apr 2016'!AI36-'Vic Apr 2016'!L36)*('Vic Apr 2016'!R36/100)*'Vic Apr 2016'!AI36,('Vic Apr 2016'!M36-'Vic Apr 2016'!L36)*('Vic Apr 2016'!R36/100)*'Vic Apr 2016'!AI36))</f>
        <v>0</v>
      </c>
      <c r="I42" s="190">
        <f>IF(($C$5*'Vic Apr 2016'!AK36/'Vic Apr 2016'!AI36&gt;'Vic Apr 2016'!M36),($C$5*'Vic Apr 2016'!AK36/'Vic Apr 2016'!AI36-'Vic Apr 2016'!M36)*'Vic Apr 2016'!S36/100*'Vic Apr 2016'!AI36,0)</f>
        <v>0</v>
      </c>
      <c r="J42" s="190">
        <f>IF($C$5*'Vic Apr 2016'!AL36/'Vic Apr 2016'!AJ36&gt;='Vic Apr 2016'!J36,('Vic Apr 2016'!J36*'Vic Apr 2016'!U36/100)*'Vic Apr 2016'!AJ36,($C$5*'Vic Apr 2016'!AL36/'Vic Apr 2016'!AJ36*'Vic Apr 2016'!U36/100)*'Vic Apr 2016'!AJ36)</f>
        <v>302.39999999999998</v>
      </c>
      <c r="K42" s="190">
        <f>IF($C$5*'Vic Apr 2016'!AL36/'Vic Apr 2016'!AJ36&lt;'Vic Apr 2016'!J36,0,IF($C$5*'Vic Apr 2016'!AL36/'Vic Apr 2016'!AJ36&lt;='Vic Apr 2016'!K36,($C$5*'Vic Apr 2016'!AL36/'Vic Apr 2016'!AJ36-'Vic Apr 2016'!J36)*('Vic Apr 2016'!V36/100)*'Vic Apr 2016'!AJ36,('Vic Apr 2016'!K36-'Vic Apr 2016'!J36)*('Vic Apr 2016'!V36/100)*'Vic Apr 2016'!AJ36))</f>
        <v>295.2</v>
      </c>
      <c r="L42" s="190">
        <f>IF($C$5*'Vic Apr 2016'!AL36/'Vic Apr 2016'!AJ36&lt;'Vic Apr 2016'!K36,0,IF($C$5*'Vic Apr 2016'!AL36/'Vic Apr 2016'!AJ36&lt;='Vic Apr 2016'!L36,($C$5*'Vic Apr 2016'!AL36/'Vic Apr 2016'!AJ36-'Vic Apr 2016'!K36)*('Vic Apr 2016'!W36/100)*'Vic Apr 2016'!AJ36,('Vic Apr 2016'!L36-'Vic Apr 2016'!K36)*('Vic Apr 2016'!W36/100)*'Vic Apr 2016'!AJ36))</f>
        <v>216.45599999999999</v>
      </c>
      <c r="M42" s="190">
        <f>IF($C$5*'Vic Apr 2016'!AL36/'Vic Apr 2016'!AJ36&lt;'Vic Apr 2016'!L36,0,IF($C$5*'Vic Apr 2016'!AL36/'Vic Apr 2016'!AJ36&lt;='Vic Apr 2016'!M36,($C$5*'Vic Apr 2016'!AL36/'Vic Apr 2016'!AJ36-'Vic Apr 2016'!L36)*('Vic Apr 2016'!X36/100)*'Vic Apr 2016'!AJ36,('Vic Apr 2016'!M36-'Vic Apr 2016'!L36)*('Vic Apr 2016'!X36/100)*'Vic Apr 2016'!AJ36))</f>
        <v>0</v>
      </c>
      <c r="N42" s="190">
        <f>IF(($C$5*'Vic Apr 2016'!AL36/'Vic Apr 2016'!AJ36&gt;'Vic Apr 2016'!M36),($C$5*'Vic Apr 2016'!AL36/'Vic Apr 2016'!AJ36-'Vic Apr 2016'!M36)*'Vic Apr 2016'!Y36/100*'Vic Apr 2016'!AJ36,0)</f>
        <v>0</v>
      </c>
      <c r="O42" s="193">
        <f t="shared" si="0"/>
        <v>1565.5049999999999</v>
      </c>
      <c r="P42" s="194">
        <f>'Vic Apr 2016'!AM36</f>
        <v>0</v>
      </c>
      <c r="Q42" s="194">
        <f>'Vic Apr 2016'!AN36</f>
        <v>0</v>
      </c>
      <c r="R42" s="194">
        <f>'Vic Apr 2016'!AO36</f>
        <v>10</v>
      </c>
      <c r="S42" s="194">
        <f>'Vic Apr 2016'!AP36</f>
        <v>0</v>
      </c>
      <c r="T42" s="193">
        <f>O42</f>
        <v>1565.5049999999999</v>
      </c>
      <c r="U42" s="193">
        <f>T42-(T42*R42/100)</f>
        <v>1408.9544999999998</v>
      </c>
      <c r="V42" s="193">
        <f t="shared" si="1"/>
        <v>1722.0554999999999</v>
      </c>
      <c r="W42" s="193">
        <f t="shared" si="2"/>
        <v>1549.84995</v>
      </c>
      <c r="X42" s="195">
        <f>'Vic Apr 2016'!AW36</f>
        <v>0</v>
      </c>
      <c r="Y42" s="196" t="str">
        <f>'Vic Apr 2016'!AX36</f>
        <v>n</v>
      </c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  <c r="DY42" s="111"/>
      <c r="DZ42" s="111"/>
      <c r="EA42" s="111"/>
      <c r="EB42" s="111"/>
      <c r="EC42" s="111"/>
      <c r="ED42" s="111"/>
      <c r="EE42" s="111"/>
      <c r="EF42" s="111"/>
      <c r="EG42" s="111"/>
      <c r="EH42" s="111"/>
      <c r="EI42" s="111"/>
      <c r="EJ42" s="111"/>
    </row>
    <row r="43" spans="1:140" s="112" customFormat="1" ht="17" customHeight="1">
      <c r="A43" s="546"/>
      <c r="B43" s="116" t="str">
        <f>'Vic Apr 2016'!F37</f>
        <v>Covau</v>
      </c>
      <c r="C43" s="116" t="str">
        <f>'Vic Apr 2016'!G37</f>
        <v>Market offer</v>
      </c>
      <c r="D43" s="190">
        <f>365*'Vic Apr 2016'!H37/100</f>
        <v>292</v>
      </c>
      <c r="E43" s="191">
        <f>IF($C$5*'Vic Apr 2016'!AK37/'Vic Apr 2016'!AI37&gt;='Vic Apr 2016'!J37,('Vic Apr 2016'!J37*'Vic Apr 2016'!O37/100)*'Vic Apr 2016'!AI37,($C$5*'Vic Apr 2016'!AK37/'Vic Apr 2016'!AI37*'Vic Apr 2016'!O37/100)*'Vic Apr 2016'!AI37)</f>
        <v>325.79999999999995</v>
      </c>
      <c r="F43" s="192">
        <f>IF($C$5*'Vic Apr 2016'!AK37/'Vic Apr 2016'!AI37&lt;'Vic Apr 2016'!J37,0,IF($C$5*'Vic Apr 2016'!AK37/'Vic Apr 2016'!AI37&lt;='Vic Apr 2016'!K37,($C$5*'Vic Apr 2016'!AK37/'Vic Apr 2016'!AI37-'Vic Apr 2016'!J37)*('Vic Apr 2016'!P37/100)*'Vic Apr 2016'!AI37,('Vic Apr 2016'!K37-'Vic Apr 2016'!J37)*('Vic Apr 2016'!P37/100)*'Vic Apr 2016'!AI37))</f>
        <v>307.8</v>
      </c>
      <c r="G43" s="190">
        <f>IF($C$5*'Vic Apr 2016'!AK37/'Vic Apr 2016'!AI37&lt;'Vic Apr 2016'!K37,0,IF($C$5*'Vic Apr 2016'!AK37/'Vic Apr 2016'!AI37&lt;='Vic Apr 2016'!L37,($C$5*'Vic Apr 2016'!AK37/'Vic Apr 2016'!AI37-'Vic Apr 2016'!K37)*('Vic Apr 2016'!Q37/100)*'Vic Apr 2016'!AI37,('Vic Apr 2016'!L37-'Vic Apr 2016'!K37)*('Vic Apr 2016'!Q37/100)*'Vic Apr 2016'!AI37))</f>
        <v>207.20000000000007</v>
      </c>
      <c r="H43" s="191">
        <f>IF($C$5*'Vic Apr 2016'!AK37/'Vic Apr 2016'!AI37&lt;'Vic Apr 2016'!L37,0,IF($C$5*'Vic Apr 2016'!AK37/'Vic Apr 2016'!AI37&lt;='Vic Apr 2016'!M37,($C$5*'Vic Apr 2016'!AK37/'Vic Apr 2016'!AI37-'Vic Apr 2016'!L37)*('Vic Apr 2016'!R37/100)*'Vic Apr 2016'!AI37,('Vic Apr 2016'!M37-'Vic Apr 2016'!L37)*('Vic Apr 2016'!R37/100)*'Vic Apr 2016'!AI37))</f>
        <v>0</v>
      </c>
      <c r="I43" s="190">
        <f>IF(($C$5*'Vic Apr 2016'!AK37/'Vic Apr 2016'!AI37&gt;'Vic Apr 2016'!M37),($C$5*'Vic Apr 2016'!AK37/'Vic Apr 2016'!AI37-'Vic Apr 2016'!M37)*'Vic Apr 2016'!S37/100*'Vic Apr 2016'!AI37,0)</f>
        <v>0</v>
      </c>
      <c r="J43" s="190">
        <f>IF($C$5*'Vic Apr 2016'!AL37/'Vic Apr 2016'!AJ37&gt;='Vic Apr 2016'!J37,('Vic Apr 2016'!J37*'Vic Apr 2016'!U37/100)*'Vic Apr 2016'!AJ37,($C$5*'Vic Apr 2016'!AL37/'Vic Apr 2016'!AJ37*'Vic Apr 2016'!U37/100)*'Vic Apr 2016'!AJ37)</f>
        <v>230.39999999999998</v>
      </c>
      <c r="K43" s="190">
        <f>IF($C$5*'Vic Apr 2016'!AL37/'Vic Apr 2016'!AJ37&lt;'Vic Apr 2016'!J37,0,IF($C$5*'Vic Apr 2016'!AL37/'Vic Apr 2016'!AJ37&lt;='Vic Apr 2016'!K37,($C$5*'Vic Apr 2016'!AL37/'Vic Apr 2016'!AJ37-'Vic Apr 2016'!J37)*('Vic Apr 2016'!V37/100)*'Vic Apr 2016'!AJ37,('Vic Apr 2016'!K37-'Vic Apr 2016'!J37)*('Vic Apr 2016'!V37/100)*'Vic Apr 2016'!AJ37))</f>
        <v>223.2</v>
      </c>
      <c r="L43" s="190">
        <f>IF($C$5*'Vic Apr 2016'!AL37/'Vic Apr 2016'!AJ37&lt;'Vic Apr 2016'!K37,0,IF($C$5*'Vic Apr 2016'!AL37/'Vic Apr 2016'!AJ37&lt;='Vic Apr 2016'!L37,($C$5*'Vic Apr 2016'!AL37/'Vic Apr 2016'!AJ37-'Vic Apr 2016'!K37)*('Vic Apr 2016'!W37/100)*'Vic Apr 2016'!AJ37,('Vic Apr 2016'!L37-'Vic Apr 2016'!K37)*('Vic Apr 2016'!W37/100)*'Vic Apr 2016'!AJ37))</f>
        <v>161.00000000000003</v>
      </c>
      <c r="M43" s="190">
        <f>IF($C$5*'Vic Apr 2016'!AL37/'Vic Apr 2016'!AJ37&lt;'Vic Apr 2016'!L37,0,IF($C$5*'Vic Apr 2016'!AL37/'Vic Apr 2016'!AJ37&lt;='Vic Apr 2016'!M37,($C$5*'Vic Apr 2016'!AL37/'Vic Apr 2016'!AJ37-'Vic Apr 2016'!L37)*('Vic Apr 2016'!X37/100)*'Vic Apr 2016'!AJ37,('Vic Apr 2016'!M37-'Vic Apr 2016'!L37)*('Vic Apr 2016'!X37/100)*'Vic Apr 2016'!AJ37))</f>
        <v>0</v>
      </c>
      <c r="N43" s="190">
        <f>IF(($C$5*'Vic Apr 2016'!AL37/'Vic Apr 2016'!AJ37&gt;'Vic Apr 2016'!M37),($C$5*'Vic Apr 2016'!AL37/'Vic Apr 2016'!AJ37-'Vic Apr 2016'!M37)*'Vic Apr 2016'!Y37/100*'Vic Apr 2016'!AJ37,0)</f>
        <v>0</v>
      </c>
      <c r="O43" s="193">
        <f t="shared" si="0"/>
        <v>1747.3999999999999</v>
      </c>
      <c r="P43" s="194">
        <f>'Vic Apr 2016'!AM37</f>
        <v>0</v>
      </c>
      <c r="Q43" s="194">
        <f>'Vic Apr 2016'!AN37</f>
        <v>0</v>
      </c>
      <c r="R43" s="194">
        <f>'Vic Apr 2016'!AO37</f>
        <v>0</v>
      </c>
      <c r="S43" s="194">
        <f>'Vic Apr 2016'!AP37</f>
        <v>16</v>
      </c>
      <c r="T43" s="193">
        <f>O43</f>
        <v>1747.3999999999999</v>
      </c>
      <c r="U43" s="193">
        <f>(T43-(T43-D43)*S43/100)</f>
        <v>1514.5359999999998</v>
      </c>
      <c r="V43" s="193">
        <f t="shared" si="1"/>
        <v>1922.14</v>
      </c>
      <c r="W43" s="193">
        <f t="shared" si="2"/>
        <v>1665.9895999999999</v>
      </c>
      <c r="X43" s="195">
        <f>'Vic Apr 2016'!AW37</f>
        <v>12</v>
      </c>
      <c r="Y43" s="196" t="str">
        <f>'Vic Apr 2016'!AX37</f>
        <v>y</v>
      </c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  <c r="DY43" s="111"/>
      <c r="DZ43" s="111"/>
      <c r="EA43" s="111"/>
      <c r="EB43" s="111"/>
      <c r="EC43" s="111"/>
      <c r="ED43" s="111"/>
      <c r="EE43" s="111"/>
      <c r="EF43" s="111"/>
      <c r="EG43" s="111"/>
      <c r="EH43" s="111"/>
      <c r="EI43" s="111"/>
      <c r="EJ43" s="111"/>
    </row>
    <row r="44" spans="1:140" s="58" customFormat="1" ht="17" customHeight="1">
      <c r="A44" s="546"/>
      <c r="B44" s="116" t="str">
        <f>'Vic Apr 2016'!F38</f>
        <v>EnergyAustralia</v>
      </c>
      <c r="C44" s="116" t="str">
        <f>'Vic Apr 2016'!G38</f>
        <v>Everyday Saver Business</v>
      </c>
      <c r="D44" s="190">
        <f>365*'Vic Apr 2016'!H38/100</f>
        <v>321.2</v>
      </c>
      <c r="E44" s="191">
        <f>IF($C$5*'Vic Apr 2016'!AK38/'Vic Apr 2016'!AI38&gt;='Vic Apr 2016'!J38,('Vic Apr 2016'!J38*'Vic Apr 2016'!O38/100)*'Vic Apr 2016'!AI38,($C$5*'Vic Apr 2016'!AK38/'Vic Apr 2016'!AI38*'Vic Apr 2016'!O38/100)*'Vic Apr 2016'!AI38)</f>
        <v>217.2</v>
      </c>
      <c r="F44" s="192">
        <f>IF($C$5*'Vic Apr 2016'!AK38/'Vic Apr 2016'!AI38&lt;'Vic Apr 2016'!J38,0,IF($C$5*'Vic Apr 2016'!AK38/'Vic Apr 2016'!AI38&lt;='Vic Apr 2016'!K38,($C$5*'Vic Apr 2016'!AK38/'Vic Apr 2016'!AI38-'Vic Apr 2016'!J38)*('Vic Apr 2016'!P38/100)*'Vic Apr 2016'!AI38,('Vic Apr 2016'!K38-'Vic Apr 2016'!J38)*('Vic Apr 2016'!P38/100)*'Vic Apr 2016'!AI38))</f>
        <v>206.4</v>
      </c>
      <c r="G44" s="190">
        <f>IF($C$5*'Vic Apr 2016'!AK38/'Vic Apr 2016'!AI38&lt;'Vic Apr 2016'!K38,0,IF($C$5*'Vic Apr 2016'!AK38/'Vic Apr 2016'!AI38&lt;='Vic Apr 2016'!L38,($C$5*'Vic Apr 2016'!AK38/'Vic Apr 2016'!AI38-'Vic Apr 2016'!K38)*('Vic Apr 2016'!Q38/100)*'Vic Apr 2016'!AI38,('Vic Apr 2016'!L38-'Vic Apr 2016'!K38)*('Vic Apr 2016'!Q38/100)*'Vic Apr 2016'!AI38))</f>
        <v>139.94999999999999</v>
      </c>
      <c r="H44" s="191">
        <f>IF($C$5*'Vic Apr 2016'!AK38/'Vic Apr 2016'!AI38&lt;'Vic Apr 2016'!L38,0,IF($C$5*'Vic Apr 2016'!AK38/'Vic Apr 2016'!AI38&lt;='Vic Apr 2016'!M38,($C$5*'Vic Apr 2016'!AK38/'Vic Apr 2016'!AI38-'Vic Apr 2016'!L38)*('Vic Apr 2016'!R38/100)*'Vic Apr 2016'!AI38,('Vic Apr 2016'!M38-'Vic Apr 2016'!L38)*('Vic Apr 2016'!R38/100)*'Vic Apr 2016'!AI38))</f>
        <v>0</v>
      </c>
      <c r="I44" s="190">
        <f>IF(($C$5*'Vic Apr 2016'!AK38/'Vic Apr 2016'!AI38&gt;'Vic Apr 2016'!M38),($C$5*'Vic Apr 2016'!AK38/'Vic Apr 2016'!AI38-'Vic Apr 2016'!M38)*'Vic Apr 2016'!S38/100*'Vic Apr 2016'!AI38,0)</f>
        <v>0</v>
      </c>
      <c r="J44" s="190">
        <f>IF($C$5*'Vic Apr 2016'!AL38/'Vic Apr 2016'!AJ38&gt;='Vic Apr 2016'!J38,('Vic Apr 2016'!J38*'Vic Apr 2016'!U38/100)*'Vic Apr 2016'!AJ38,($C$5*'Vic Apr 2016'!AL38/'Vic Apr 2016'!AJ38*'Vic Apr 2016'!U38/100)*'Vic Apr 2016'!AJ38)</f>
        <v>360</v>
      </c>
      <c r="K44" s="190">
        <f>IF($C$5*'Vic Apr 2016'!AL38/'Vic Apr 2016'!AJ38&lt;'Vic Apr 2016'!J38,0,IF($C$5*'Vic Apr 2016'!AL38/'Vic Apr 2016'!AJ38&lt;='Vic Apr 2016'!K38,($C$5*'Vic Apr 2016'!AL38/'Vic Apr 2016'!AJ38-'Vic Apr 2016'!J38)*('Vic Apr 2016'!V38/100)*'Vic Apr 2016'!AJ38,('Vic Apr 2016'!K38-'Vic Apr 2016'!J38)*('Vic Apr 2016'!V38/100)*'Vic Apr 2016'!AJ38))</f>
        <v>348</v>
      </c>
      <c r="L44" s="190">
        <f>IF($C$5*'Vic Apr 2016'!AL38/'Vic Apr 2016'!AJ38&lt;'Vic Apr 2016'!K38,0,IF($C$5*'Vic Apr 2016'!AL38/'Vic Apr 2016'!AJ38&lt;='Vic Apr 2016'!L38,($C$5*'Vic Apr 2016'!AL38/'Vic Apr 2016'!AJ38-'Vic Apr 2016'!K38)*('Vic Apr 2016'!W38/100)*'Vic Apr 2016'!AJ38,('Vic Apr 2016'!L38-'Vic Apr 2016'!K38)*('Vic Apr 2016'!W38/100)*'Vic Apr 2016'!AJ38))</f>
        <v>253.77600000000001</v>
      </c>
      <c r="M44" s="190">
        <f>IF($C$5*'Vic Apr 2016'!AL38/'Vic Apr 2016'!AJ38&lt;'Vic Apr 2016'!L38,0,IF($C$5*'Vic Apr 2016'!AL38/'Vic Apr 2016'!AJ38&lt;='Vic Apr 2016'!M38,($C$5*'Vic Apr 2016'!AL38/'Vic Apr 2016'!AJ38-'Vic Apr 2016'!L38)*('Vic Apr 2016'!X38/100)*'Vic Apr 2016'!AJ38,('Vic Apr 2016'!M38-'Vic Apr 2016'!L38)*('Vic Apr 2016'!X38/100)*'Vic Apr 2016'!AJ38))</f>
        <v>0</v>
      </c>
      <c r="N44" s="190">
        <f>IF(($C$5*'Vic Apr 2016'!AL38/'Vic Apr 2016'!AJ38&gt;'Vic Apr 2016'!M38),($C$5*'Vic Apr 2016'!AL38/'Vic Apr 2016'!AJ38-'Vic Apr 2016'!M38)*'Vic Apr 2016'!Y38/100*'Vic Apr 2016'!AJ38,0)</f>
        <v>0</v>
      </c>
      <c r="O44" s="193">
        <f t="shared" si="0"/>
        <v>1846.5260000000001</v>
      </c>
      <c r="P44" s="194">
        <f>'Vic Apr 2016'!AM38</f>
        <v>0</v>
      </c>
      <c r="Q44" s="194">
        <f>'Vic Apr 2016'!AN38</f>
        <v>22</v>
      </c>
      <c r="R44" s="194">
        <f>'Vic Apr 2016'!AO38</f>
        <v>0</v>
      </c>
      <c r="S44" s="194">
        <f>'Vic Apr 2016'!AP38</f>
        <v>0</v>
      </c>
      <c r="T44" s="193">
        <f>(O44-(O44-D44)*Q44/100)</f>
        <v>1510.9542800000002</v>
      </c>
      <c r="U44" s="193">
        <f>T44</f>
        <v>1510.9542800000002</v>
      </c>
      <c r="V44" s="193">
        <f t="shared" si="1"/>
        <v>1662.0497080000002</v>
      </c>
      <c r="W44" s="193">
        <f t="shared" si="2"/>
        <v>1662.0497080000002</v>
      </c>
      <c r="X44" s="195">
        <f>'Vic Apr 2016'!AW38</f>
        <v>24</v>
      </c>
      <c r="Y44" s="196" t="str">
        <f>'Vic Apr 2016'!AX38</f>
        <v>y</v>
      </c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/>
      <c r="BU44" s="111"/>
      <c r="BV44" s="111"/>
      <c r="BW44" s="111"/>
      <c r="BX44" s="111"/>
      <c r="BY44" s="111"/>
      <c r="BZ44" s="111"/>
      <c r="CA44" s="111"/>
      <c r="CB44" s="111"/>
      <c r="CC44" s="111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1"/>
      <c r="DO44" s="111"/>
      <c r="DP44" s="111"/>
      <c r="DQ44" s="111"/>
      <c r="DR44" s="111"/>
      <c r="DS44" s="111"/>
      <c r="DT44" s="111"/>
      <c r="DU44" s="111"/>
      <c r="DV44" s="111"/>
      <c r="DW44" s="111"/>
      <c r="DX44" s="111"/>
      <c r="DY44" s="111"/>
      <c r="DZ44" s="111"/>
      <c r="EA44" s="111"/>
      <c r="EB44" s="111"/>
      <c r="EC44" s="111"/>
      <c r="ED44" s="111"/>
      <c r="EE44" s="111"/>
      <c r="EF44" s="111"/>
      <c r="EG44" s="111"/>
      <c r="EH44" s="111"/>
      <c r="EI44" s="111"/>
      <c r="EJ44" s="111"/>
    </row>
    <row r="45" spans="1:140" s="112" customFormat="1" ht="17" customHeight="1">
      <c r="A45" s="546"/>
      <c r="B45" s="116" t="str">
        <f>'Vic Apr 2016'!F39</f>
        <v>Lumo Energy</v>
      </c>
      <c r="C45" s="116" t="str">
        <f>'Vic Apr 2016'!G39</f>
        <v>Business Premium</v>
      </c>
      <c r="D45" s="190">
        <f>365*'Vic Apr 2016'!H39/100</f>
        <v>231.77500000000001</v>
      </c>
      <c r="E45" s="191">
        <f>IF($C$5*'Vic Apr 2016'!AK39/'Vic Apr 2016'!AI39&gt;='Vic Apr 2016'!J39,('Vic Apr 2016'!J39*'Vic Apr 2016'!O39/100)*'Vic Apr 2016'!AI39,($C$5*'Vic Apr 2016'!AK39/'Vic Apr 2016'!AI39*'Vic Apr 2016'!O39/100)*'Vic Apr 2016'!AI39)</f>
        <v>164.24100000000001</v>
      </c>
      <c r="F45" s="192">
        <f>IF($C$5*'Vic Apr 2016'!AK39/'Vic Apr 2016'!AI39&lt;'Vic Apr 2016'!J39,0,IF($C$5*'Vic Apr 2016'!AK39/'Vic Apr 2016'!AI39&lt;='Vic Apr 2016'!K39,($C$5*'Vic Apr 2016'!AK39/'Vic Apr 2016'!AI39-'Vic Apr 2016'!J39)*('Vic Apr 2016'!P39/100)*'Vic Apr 2016'!AI39,('Vic Apr 2016'!K39-'Vic Apr 2016'!J39)*('Vic Apr 2016'!P39/100)*'Vic Apr 2016'!AI39))</f>
        <v>156.94139999999999</v>
      </c>
      <c r="G45" s="190">
        <f>IF($C$5*'Vic Apr 2016'!AK39/'Vic Apr 2016'!AI39&lt;'Vic Apr 2016'!K39,0,IF($C$5*'Vic Apr 2016'!AK39/'Vic Apr 2016'!AI39&lt;='Vic Apr 2016'!L39,($C$5*'Vic Apr 2016'!AK39/'Vic Apr 2016'!AI39-'Vic Apr 2016'!K39)*('Vic Apr 2016'!Q39/100)*'Vic Apr 2016'!AI39,('Vic Apr 2016'!L39-'Vic Apr 2016'!K39)*('Vic Apr 2016'!Q39/100)*'Vic Apr 2016'!AI39))</f>
        <v>103.477</v>
      </c>
      <c r="H45" s="191">
        <f>IF($C$5*'Vic Apr 2016'!AK39/'Vic Apr 2016'!AI39&lt;'Vic Apr 2016'!L39,0,IF($C$5*'Vic Apr 2016'!AK39/'Vic Apr 2016'!AI39&lt;='Vic Apr 2016'!M39,($C$5*'Vic Apr 2016'!AK39/'Vic Apr 2016'!AI39-'Vic Apr 2016'!L39)*('Vic Apr 2016'!R39/100)*'Vic Apr 2016'!AI39,('Vic Apr 2016'!M39-'Vic Apr 2016'!L39)*('Vic Apr 2016'!R39/100)*'Vic Apr 2016'!AI39))</f>
        <v>0</v>
      </c>
      <c r="I45" s="190">
        <f>IF(($C$5*'Vic Apr 2016'!AK39/'Vic Apr 2016'!AI39&gt;'Vic Apr 2016'!M39),($C$5*'Vic Apr 2016'!AK39/'Vic Apr 2016'!AI39-'Vic Apr 2016'!M39)*'Vic Apr 2016'!S39/100*'Vic Apr 2016'!AI39,0)</f>
        <v>0</v>
      </c>
      <c r="J45" s="190">
        <f>IF($C$5*'Vic Apr 2016'!AL39/'Vic Apr 2016'!AJ39&gt;='Vic Apr 2016'!J39,('Vic Apr 2016'!J39*'Vic Apr 2016'!U39/100)*'Vic Apr 2016'!AJ39,($C$5*'Vic Apr 2016'!AL39/'Vic Apr 2016'!AJ39*'Vic Apr 2016'!U39/100)*'Vic Apr 2016'!AJ39)</f>
        <v>274.95159999999998</v>
      </c>
      <c r="K45" s="190">
        <f>IF($C$5*'Vic Apr 2016'!AL39/'Vic Apr 2016'!AJ39&lt;'Vic Apr 2016'!J39,0,IF($C$5*'Vic Apr 2016'!AL39/'Vic Apr 2016'!AJ39&lt;='Vic Apr 2016'!K39,($C$5*'Vic Apr 2016'!AL39/'Vic Apr 2016'!AJ39-'Vic Apr 2016'!J39)*('Vic Apr 2016'!V39/100)*'Vic Apr 2016'!AJ39,('Vic Apr 2016'!K39-'Vic Apr 2016'!J39)*('Vic Apr 2016'!V39/100)*'Vic Apr 2016'!AJ39))</f>
        <v>270.08519999999999</v>
      </c>
      <c r="L45" s="190">
        <f>IF($C$5*'Vic Apr 2016'!AL39/'Vic Apr 2016'!AJ39&lt;'Vic Apr 2016'!K39,0,IF($C$5*'Vic Apr 2016'!AL39/'Vic Apr 2016'!AJ39&lt;='Vic Apr 2016'!L39,($C$5*'Vic Apr 2016'!AL39/'Vic Apr 2016'!AJ39-'Vic Apr 2016'!K39)*('Vic Apr 2016'!W39/100)*'Vic Apr 2016'!AJ39,('Vic Apr 2016'!L39-'Vic Apr 2016'!K39)*('Vic Apr 2016'!W39/100)*'Vic Apr 2016'!AJ39))</f>
        <v>188.958</v>
      </c>
      <c r="M45" s="190">
        <f>IF($C$5*'Vic Apr 2016'!AL39/'Vic Apr 2016'!AJ39&lt;'Vic Apr 2016'!L39,0,IF($C$5*'Vic Apr 2016'!AL39/'Vic Apr 2016'!AJ39&lt;='Vic Apr 2016'!M39,($C$5*'Vic Apr 2016'!AL39/'Vic Apr 2016'!AJ39-'Vic Apr 2016'!L39)*('Vic Apr 2016'!X39/100)*'Vic Apr 2016'!AJ39,('Vic Apr 2016'!M39-'Vic Apr 2016'!L39)*('Vic Apr 2016'!X39/100)*'Vic Apr 2016'!AJ39))</f>
        <v>0</v>
      </c>
      <c r="N45" s="190">
        <f>IF(($C$5*'Vic Apr 2016'!AL39/'Vic Apr 2016'!AJ39&gt;'Vic Apr 2016'!M39),($C$5*'Vic Apr 2016'!AL39/'Vic Apr 2016'!AJ39-'Vic Apr 2016'!M39)*'Vic Apr 2016'!Y39/100*'Vic Apr 2016'!AJ39,0)</f>
        <v>0</v>
      </c>
      <c r="O45" s="193">
        <f>SUM(D45:N45)</f>
        <v>1390.4292</v>
      </c>
      <c r="P45" s="194">
        <f>'Vic Apr 2016'!AM39</f>
        <v>0</v>
      </c>
      <c r="Q45" s="194">
        <f>'Vic Apr 2016'!AN39</f>
        <v>0</v>
      </c>
      <c r="R45" s="194">
        <f>'Vic Apr 2016'!AO39</f>
        <v>0</v>
      </c>
      <c r="S45" s="194">
        <f>'Vic Apr 2016'!AP39</f>
        <v>0</v>
      </c>
      <c r="T45" s="193">
        <f>O45</f>
        <v>1390.4292</v>
      </c>
      <c r="U45" s="193">
        <f>T45</f>
        <v>1390.4292</v>
      </c>
      <c r="V45" s="193">
        <f t="shared" si="1"/>
        <v>1529.4721200000001</v>
      </c>
      <c r="W45" s="193">
        <f t="shared" si="2"/>
        <v>1529.4721200000001</v>
      </c>
      <c r="X45" s="195">
        <f>'Vic Apr 2016'!AW39</f>
        <v>36</v>
      </c>
      <c r="Y45" s="196" t="str">
        <f>'Vic Apr 2016'!AX39</f>
        <v>n</v>
      </c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  <c r="BT45" s="111"/>
      <c r="BU45" s="111"/>
      <c r="BV45" s="111"/>
      <c r="BW45" s="111"/>
      <c r="BX45" s="111"/>
      <c r="BY45" s="111"/>
      <c r="BZ45" s="111"/>
      <c r="CA45" s="111"/>
      <c r="CB45" s="111"/>
      <c r="CC45" s="111"/>
      <c r="CD45" s="111"/>
      <c r="CE45" s="111"/>
      <c r="CF45" s="111"/>
      <c r="CG45" s="111"/>
      <c r="CH45" s="111"/>
      <c r="CI45" s="111"/>
      <c r="CJ45" s="111"/>
      <c r="CK45" s="111"/>
      <c r="CL45" s="111"/>
      <c r="CM45" s="111"/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  <c r="DU45" s="111"/>
      <c r="DV45" s="111"/>
      <c r="DW45" s="111"/>
      <c r="DX45" s="111"/>
      <c r="DY45" s="111"/>
      <c r="DZ45" s="111"/>
      <c r="EA45" s="111"/>
      <c r="EB45" s="111"/>
      <c r="EC45" s="111"/>
      <c r="ED45" s="111"/>
      <c r="EE45" s="111"/>
      <c r="EF45" s="111"/>
      <c r="EG45" s="111"/>
      <c r="EH45" s="111"/>
      <c r="EI45" s="111"/>
      <c r="EJ45" s="111"/>
    </row>
    <row r="46" spans="1:140" s="58" customFormat="1" ht="17" customHeight="1">
      <c r="A46" s="546"/>
      <c r="B46" s="116" t="str">
        <f>'Vic Apr 2016'!F40</f>
        <v>Momentum Energy</v>
      </c>
      <c r="C46" s="116" t="str">
        <f>'Vic Apr 2016'!G40</f>
        <v>Market offer</v>
      </c>
      <c r="D46" s="190">
        <f>365*'Vic Apr 2016'!H40/100</f>
        <v>295.577</v>
      </c>
      <c r="E46" s="191">
        <f>IF($C$5*'Vic Apr 2016'!AK40/'Vic Apr 2016'!AI40&gt;='Vic Apr 2016'!J40,('Vic Apr 2016'!J40*'Vic Apr 2016'!O40/100)*'Vic Apr 2016'!AI40,($C$5*'Vic Apr 2016'!AK40/'Vic Apr 2016'!AI40*'Vic Apr 2016'!O40/100)*'Vic Apr 2016'!AI40)</f>
        <v>158.28</v>
      </c>
      <c r="F46" s="192">
        <f>IF($C$5*'Vic Apr 2016'!AK40/'Vic Apr 2016'!AI40&lt;'Vic Apr 2016'!J40,0,IF($C$5*'Vic Apr 2016'!AK40/'Vic Apr 2016'!AI40&lt;='Vic Apr 2016'!K40,($C$5*'Vic Apr 2016'!AK40/'Vic Apr 2016'!AI40-'Vic Apr 2016'!J40)*('Vic Apr 2016'!P40/100)*'Vic Apr 2016'!AI40,('Vic Apr 2016'!K40-'Vic Apr 2016'!J40)*('Vic Apr 2016'!P40/100)*'Vic Apr 2016'!AI40))</f>
        <v>151.19999999999999</v>
      </c>
      <c r="G46" s="190">
        <f>IF($C$5*'Vic Apr 2016'!AK40/'Vic Apr 2016'!AI40&lt;'Vic Apr 2016'!K40,0,IF($C$5*'Vic Apr 2016'!AK40/'Vic Apr 2016'!AI40&lt;='Vic Apr 2016'!L40,($C$5*'Vic Apr 2016'!AK40/'Vic Apr 2016'!AI40-'Vic Apr 2016'!K40)*('Vic Apr 2016'!Q40/100)*'Vic Apr 2016'!AI40,('Vic Apr 2016'!L40-'Vic Apr 2016'!K40)*('Vic Apr 2016'!Q40/100)*'Vic Apr 2016'!AI40))</f>
        <v>104.30940000000001</v>
      </c>
      <c r="H46" s="191">
        <f>IF($C$5*'Vic Apr 2016'!AK40/'Vic Apr 2016'!AI40&lt;'Vic Apr 2016'!L40,0,IF($C$5*'Vic Apr 2016'!AK40/'Vic Apr 2016'!AI40&lt;='Vic Apr 2016'!M40,($C$5*'Vic Apr 2016'!AK40/'Vic Apr 2016'!AI40-'Vic Apr 2016'!L40)*('Vic Apr 2016'!R40/100)*'Vic Apr 2016'!AI40,('Vic Apr 2016'!M40-'Vic Apr 2016'!L40)*('Vic Apr 2016'!R40/100)*'Vic Apr 2016'!AI40))</f>
        <v>0</v>
      </c>
      <c r="I46" s="190">
        <f>IF(($C$5*'Vic Apr 2016'!AK40/'Vic Apr 2016'!AI40&gt;'Vic Apr 2016'!M40),($C$5*'Vic Apr 2016'!AK40/'Vic Apr 2016'!AI40-'Vic Apr 2016'!M40)*'Vic Apr 2016'!S40/100*'Vic Apr 2016'!AI40,0)</f>
        <v>0</v>
      </c>
      <c r="J46" s="190">
        <f>IF($C$5*'Vic Apr 2016'!AL40/'Vic Apr 2016'!AJ40&gt;='Vic Apr 2016'!J40,('Vic Apr 2016'!J40*'Vic Apr 2016'!U40/100)*'Vic Apr 2016'!AJ40,($C$5*'Vic Apr 2016'!AL40/'Vic Apr 2016'!AJ40*'Vic Apr 2016'!U40/100)*'Vic Apr 2016'!AJ40)</f>
        <v>251.04</v>
      </c>
      <c r="K46" s="190">
        <f>IF($C$5*'Vic Apr 2016'!AL40/'Vic Apr 2016'!AJ40&lt;'Vic Apr 2016'!J40,0,IF($C$5*'Vic Apr 2016'!AL40/'Vic Apr 2016'!AJ40&lt;='Vic Apr 2016'!K40,($C$5*'Vic Apr 2016'!AL40/'Vic Apr 2016'!AJ40-'Vic Apr 2016'!J40)*('Vic Apr 2016'!V40/100)*'Vic Apr 2016'!AJ40,('Vic Apr 2016'!K40-'Vic Apr 2016'!J40)*('Vic Apr 2016'!V40/100)*'Vic Apr 2016'!AJ40))</f>
        <v>245.03999999999996</v>
      </c>
      <c r="L46" s="190">
        <f>IF($C$5*'Vic Apr 2016'!AL40/'Vic Apr 2016'!AJ40&lt;'Vic Apr 2016'!K40,0,IF($C$5*'Vic Apr 2016'!AL40/'Vic Apr 2016'!AJ40&lt;='Vic Apr 2016'!L40,($C$5*'Vic Apr 2016'!AL40/'Vic Apr 2016'!AJ40-'Vic Apr 2016'!K40)*('Vic Apr 2016'!W40/100)*'Vic Apr 2016'!AJ40,('Vic Apr 2016'!L40-'Vic Apr 2016'!K40)*('Vic Apr 2016'!W40/100)*'Vic Apr 2016'!AJ40))</f>
        <v>179.32260000000002</v>
      </c>
      <c r="M46" s="190">
        <f>IF($C$5*'Vic Apr 2016'!AL40/'Vic Apr 2016'!AJ40&lt;'Vic Apr 2016'!L40,0,IF($C$5*'Vic Apr 2016'!AL40/'Vic Apr 2016'!AJ40&lt;='Vic Apr 2016'!M40,($C$5*'Vic Apr 2016'!AL40/'Vic Apr 2016'!AJ40-'Vic Apr 2016'!L40)*('Vic Apr 2016'!X40/100)*'Vic Apr 2016'!AJ40,('Vic Apr 2016'!M40-'Vic Apr 2016'!L40)*('Vic Apr 2016'!X40/100)*'Vic Apr 2016'!AJ40))</f>
        <v>0</v>
      </c>
      <c r="N46" s="190">
        <f>IF(($C$5*'Vic Apr 2016'!AL40/'Vic Apr 2016'!AJ40&gt;'Vic Apr 2016'!M40),($C$5*'Vic Apr 2016'!AL40/'Vic Apr 2016'!AJ40-'Vic Apr 2016'!M40)*'Vic Apr 2016'!Y40/100*'Vic Apr 2016'!AJ40,0)</f>
        <v>0</v>
      </c>
      <c r="O46" s="193">
        <f t="shared" si="0"/>
        <v>1384.7689999999998</v>
      </c>
      <c r="P46" s="194">
        <f>'Vic Apr 2016'!AM40</f>
        <v>0</v>
      </c>
      <c r="Q46" s="194">
        <f>'Vic Apr 2016'!AN40</f>
        <v>0</v>
      </c>
      <c r="R46" s="194">
        <f>'Vic Apr 2016'!AO40</f>
        <v>0</v>
      </c>
      <c r="S46" s="194">
        <f>'Vic Apr 2016'!AP40</f>
        <v>0</v>
      </c>
      <c r="T46" s="193">
        <f>O46</f>
        <v>1384.7689999999998</v>
      </c>
      <c r="U46" s="193">
        <f>T46</f>
        <v>1384.7689999999998</v>
      </c>
      <c r="V46" s="193">
        <f t="shared" si="1"/>
        <v>1523.2458999999999</v>
      </c>
      <c r="W46" s="193">
        <f t="shared" si="2"/>
        <v>1523.2458999999999</v>
      </c>
      <c r="X46" s="195">
        <f>'Vic Apr 2016'!AW40</f>
        <v>0</v>
      </c>
      <c r="Y46" s="196" t="str">
        <f>'Vic Apr 2016'!AX40</f>
        <v>n</v>
      </c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  <c r="BV46" s="111"/>
      <c r="BW46" s="11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1"/>
      <c r="DW46" s="111"/>
      <c r="DX46" s="111"/>
      <c r="DY46" s="111"/>
      <c r="DZ46" s="111"/>
      <c r="EA46" s="111"/>
      <c r="EB46" s="111"/>
      <c r="EC46" s="111"/>
      <c r="ED46" s="111"/>
      <c r="EE46" s="111"/>
      <c r="EF46" s="111"/>
      <c r="EG46" s="111"/>
      <c r="EH46" s="111"/>
      <c r="EI46" s="111"/>
      <c r="EJ46" s="111"/>
    </row>
    <row r="47" spans="1:140" s="112" customFormat="1" ht="17" customHeight="1">
      <c r="A47" s="546"/>
      <c r="B47" s="116" t="str">
        <f>'Vic Apr 2016'!F41</f>
        <v>Origin Energy</v>
      </c>
      <c r="C47" s="116" t="str">
        <f>'Vic Apr 2016'!G41</f>
        <v>Business Saver</v>
      </c>
      <c r="D47" s="190">
        <f>365*'Vic Apr 2016'!H41/100</f>
        <v>269.95399999999995</v>
      </c>
      <c r="E47" s="191">
        <f>IF($C$5*'Vic Apr 2016'!AK41/'Vic Apr 2016'!AI41&gt;='Vic Apr 2016'!J41,('Vic Apr 2016'!J41*'Vic Apr 2016'!O41/100)*'Vic Apr 2016'!AI41,($C$5*'Vic Apr 2016'!AK41/'Vic Apr 2016'!AI41*'Vic Apr 2016'!O41/100)*'Vic Apr 2016'!AI41)</f>
        <v>534.94650000000001</v>
      </c>
      <c r="F47" s="192">
        <f>IF($C$5*'Vic Apr 2016'!AK41/'Vic Apr 2016'!AI41&lt;'Vic Apr 2016'!J41,0,IF($C$5*'Vic Apr 2016'!AK41/'Vic Apr 2016'!AI41&lt;='Vic Apr 2016'!K41,($C$5*'Vic Apr 2016'!AK41/'Vic Apr 2016'!AI41-'Vic Apr 2016'!J41)*('Vic Apr 2016'!P41/100)*'Vic Apr 2016'!AI41,('Vic Apr 2016'!K41-'Vic Apr 2016'!J41)*('Vic Apr 2016'!P41/100)*'Vic Apr 2016'!AI41))</f>
        <v>0</v>
      </c>
      <c r="G47" s="190">
        <f>IF($C$5*'Vic Apr 2016'!AK41/'Vic Apr 2016'!AI41&lt;'Vic Apr 2016'!K41,0,IF($C$5*'Vic Apr 2016'!AK41/'Vic Apr 2016'!AI41&lt;='Vic Apr 2016'!L41,($C$5*'Vic Apr 2016'!AK41/'Vic Apr 2016'!AI41-'Vic Apr 2016'!K41)*('Vic Apr 2016'!Q41/100)*'Vic Apr 2016'!AI41,('Vic Apr 2016'!L41-'Vic Apr 2016'!K41)*('Vic Apr 2016'!Q41/100)*'Vic Apr 2016'!AI41))</f>
        <v>0</v>
      </c>
      <c r="H47" s="191">
        <f>IF($C$5*'Vic Apr 2016'!AK41/'Vic Apr 2016'!AI41&lt;'Vic Apr 2016'!L41,0,IF($C$5*'Vic Apr 2016'!AK41/'Vic Apr 2016'!AI41&lt;='Vic Apr 2016'!M41,($C$5*'Vic Apr 2016'!AK41/'Vic Apr 2016'!AI41-'Vic Apr 2016'!L41)*('Vic Apr 2016'!R41/100)*'Vic Apr 2016'!AI41,('Vic Apr 2016'!M41-'Vic Apr 2016'!L41)*('Vic Apr 2016'!R41/100)*'Vic Apr 2016'!AI41))</f>
        <v>0</v>
      </c>
      <c r="I47" s="190">
        <f>IF(($C$5*'Vic Apr 2016'!AK41/'Vic Apr 2016'!AI41&gt;'Vic Apr 2016'!M41),($C$5*'Vic Apr 2016'!AK41/'Vic Apr 2016'!AI41-'Vic Apr 2016'!M41)*'Vic Apr 2016'!S41/100*'Vic Apr 2016'!AI41,0)</f>
        <v>0</v>
      </c>
      <c r="J47" s="190">
        <f>IF($C$5*'Vic Apr 2016'!AL41/'Vic Apr 2016'!AJ41&gt;='Vic Apr 2016'!J41,('Vic Apr 2016'!J41*'Vic Apr 2016'!U41/100)*'Vic Apr 2016'!AJ41,($C$5*'Vic Apr 2016'!AL41/'Vic Apr 2016'!AJ41*'Vic Apr 2016'!U41/100)*'Vic Apr 2016'!AJ41)</f>
        <v>938.57280000000003</v>
      </c>
      <c r="K47" s="190">
        <f>IF($C$5*'Vic Apr 2016'!AL41/'Vic Apr 2016'!AJ41&lt;'Vic Apr 2016'!J41,0,IF($C$5*'Vic Apr 2016'!AL41/'Vic Apr 2016'!AJ41&lt;='Vic Apr 2016'!K41,($C$5*'Vic Apr 2016'!AL41/'Vic Apr 2016'!AJ41-'Vic Apr 2016'!J41)*('Vic Apr 2016'!V41/100)*'Vic Apr 2016'!AJ41,('Vic Apr 2016'!K41-'Vic Apr 2016'!J41)*('Vic Apr 2016'!V41/100)*'Vic Apr 2016'!AJ41))</f>
        <v>0</v>
      </c>
      <c r="L47" s="190">
        <f>IF($C$5*'Vic Apr 2016'!AL41/'Vic Apr 2016'!AJ41&lt;'Vic Apr 2016'!K41,0,IF($C$5*'Vic Apr 2016'!AL41/'Vic Apr 2016'!AJ41&lt;='Vic Apr 2016'!L41,($C$5*'Vic Apr 2016'!AL41/'Vic Apr 2016'!AJ41-'Vic Apr 2016'!K41)*('Vic Apr 2016'!W41/100)*'Vic Apr 2016'!AJ41,('Vic Apr 2016'!L41-'Vic Apr 2016'!K41)*('Vic Apr 2016'!W41/100)*'Vic Apr 2016'!AJ41))</f>
        <v>0</v>
      </c>
      <c r="M47" s="190">
        <f>IF($C$5*'Vic Apr 2016'!AL41/'Vic Apr 2016'!AJ41&lt;'Vic Apr 2016'!L41,0,IF($C$5*'Vic Apr 2016'!AL41/'Vic Apr 2016'!AJ41&lt;='Vic Apr 2016'!M41,($C$5*'Vic Apr 2016'!AL41/'Vic Apr 2016'!AJ41-'Vic Apr 2016'!L41)*('Vic Apr 2016'!X41/100)*'Vic Apr 2016'!AJ41,('Vic Apr 2016'!M41-'Vic Apr 2016'!L41)*('Vic Apr 2016'!X41/100)*'Vic Apr 2016'!AJ41))</f>
        <v>0</v>
      </c>
      <c r="N47" s="190">
        <f>IF(($C$5*'Vic Apr 2016'!AL41/'Vic Apr 2016'!AJ41&gt;'Vic Apr 2016'!M41),($C$5*'Vic Apr 2016'!AL41/'Vic Apr 2016'!AJ41-'Vic Apr 2016'!M41)*'Vic Apr 2016'!Y41/100*'Vic Apr 2016'!AJ41,0)</f>
        <v>0</v>
      </c>
      <c r="O47" s="193">
        <f t="shared" si="0"/>
        <v>1743.4733000000001</v>
      </c>
      <c r="P47" s="194">
        <f>'Vic Apr 2016'!AM41</f>
        <v>0</v>
      </c>
      <c r="Q47" s="194">
        <f>'Vic Apr 2016'!AN41</f>
        <v>15</v>
      </c>
      <c r="R47" s="194">
        <f>'Vic Apr 2016'!AO41</f>
        <v>0</v>
      </c>
      <c r="S47" s="194">
        <f>'Vic Apr 2016'!AP41</f>
        <v>0</v>
      </c>
      <c r="T47" s="193">
        <f>(O47-(O47-D47)*Q47/100)</f>
        <v>1522.4454050000002</v>
      </c>
      <c r="U47" s="193">
        <f>T47</f>
        <v>1522.4454050000002</v>
      </c>
      <c r="V47" s="193">
        <f t="shared" si="1"/>
        <v>1674.6899455000002</v>
      </c>
      <c r="W47" s="193">
        <f t="shared" si="2"/>
        <v>1674.6899455000002</v>
      </c>
      <c r="X47" s="195">
        <f>'Vic Apr 2016'!AW41</f>
        <v>12</v>
      </c>
      <c r="Y47" s="196" t="str">
        <f>'Vic Apr 2016'!AX41</f>
        <v>y</v>
      </c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  <c r="CH47" s="111"/>
      <c r="CI47" s="111"/>
      <c r="CJ47" s="111"/>
      <c r="CK47" s="111"/>
      <c r="CL47" s="111"/>
      <c r="CM47" s="111"/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1"/>
      <c r="DO47" s="111"/>
      <c r="DP47" s="111"/>
      <c r="DQ47" s="111"/>
      <c r="DR47" s="111"/>
      <c r="DS47" s="111"/>
      <c r="DT47" s="111"/>
      <c r="DU47" s="111"/>
      <c r="DV47" s="111"/>
      <c r="DW47" s="111"/>
      <c r="DX47" s="111"/>
      <c r="DY47" s="111"/>
      <c r="DZ47" s="111"/>
      <c r="EA47" s="111"/>
      <c r="EB47" s="111"/>
      <c r="EC47" s="111"/>
      <c r="ED47" s="111"/>
      <c r="EE47" s="111"/>
      <c r="EF47" s="111"/>
      <c r="EG47" s="111"/>
      <c r="EH47" s="111"/>
      <c r="EI47" s="111"/>
      <c r="EJ47" s="111"/>
    </row>
    <row r="48" spans="1:140" s="58" customFormat="1" ht="17" customHeight="1" thickBot="1">
      <c r="A48" s="547"/>
      <c r="B48" s="213" t="str">
        <f>'Vic Apr 2016'!F42</f>
        <v>Simply Energy</v>
      </c>
      <c r="C48" s="213" t="str">
        <f>'Vic Apr 2016'!G42</f>
        <v>Small Office Plus Online</v>
      </c>
      <c r="D48" s="115">
        <f>365*'Vic Apr 2016'!H42/100</f>
        <v>207.5025</v>
      </c>
      <c r="E48" s="113">
        <f>IF($C$5*'Vic Apr 2016'!AK42/'Vic Apr 2016'!AI42&gt;='Vic Apr 2016'!J42,('Vic Apr 2016'!J42*'Vic Apr 2016'!O42/100)*'Vic Apr 2016'!AI42,($C$5*'Vic Apr 2016'!AK42/'Vic Apr 2016'!AI42*'Vic Apr 2016'!O42/100)*'Vic Apr 2016'!AI42)</f>
        <v>227.50420000000003</v>
      </c>
      <c r="F48" s="114">
        <f>IF($C$5*'Vic Apr 2016'!AK42/'Vic Apr 2016'!AI42&lt;'Vic Apr 2016'!J42,0,IF($C$5*'Vic Apr 2016'!AK42/'Vic Apr 2016'!AI42&lt;='Vic Apr 2016'!K42,($C$5*'Vic Apr 2016'!AK42/'Vic Apr 2016'!AI42-'Vic Apr 2016'!J42)*('Vic Apr 2016'!P42/100)*'Vic Apr 2016'!AI42,('Vic Apr 2016'!K42-'Vic Apr 2016'!J42)*('Vic Apr 2016'!P42/100)*'Vic Apr 2016'!AI42))</f>
        <v>223.8912</v>
      </c>
      <c r="G48" s="115">
        <f>IF($C$5*'Vic Apr 2016'!AK42/'Vic Apr 2016'!AI42&lt;'Vic Apr 2016'!K42,0,IF($C$5*'Vic Apr 2016'!AK42/'Vic Apr 2016'!AI42&lt;='Vic Apr 2016'!L42,($C$5*'Vic Apr 2016'!AK42/'Vic Apr 2016'!AI42-'Vic Apr 2016'!K42)*('Vic Apr 2016'!Q42/100)*'Vic Apr 2016'!AI42,('Vic Apr 2016'!L42-'Vic Apr 2016'!K42)*('Vic Apr 2016'!Q42/100)*'Vic Apr 2016'!AI42))</f>
        <v>131.3416</v>
      </c>
      <c r="H48" s="113">
        <f>IF($C$5*'Vic Apr 2016'!AK42/'Vic Apr 2016'!AI42&lt;'Vic Apr 2016'!L42,0,IF($C$5*'Vic Apr 2016'!AK42/'Vic Apr 2016'!AI42&lt;='Vic Apr 2016'!M42,($C$5*'Vic Apr 2016'!AK42/'Vic Apr 2016'!AI42-'Vic Apr 2016'!L42)*('Vic Apr 2016'!R42/100)*'Vic Apr 2016'!AI42,('Vic Apr 2016'!M42-'Vic Apr 2016'!L42)*('Vic Apr 2016'!R42/100)*'Vic Apr 2016'!AI42))</f>
        <v>0</v>
      </c>
      <c r="I48" s="115">
        <f>IF(($C$5*'Vic Apr 2016'!AK42/'Vic Apr 2016'!AI42&gt;'Vic Apr 2016'!M42),($C$5*'Vic Apr 2016'!AK42/'Vic Apr 2016'!AI42-'Vic Apr 2016'!M42)*'Vic Apr 2016'!S42/100*'Vic Apr 2016'!AI42,0)</f>
        <v>0</v>
      </c>
      <c r="J48" s="115">
        <f>IF($C$5*'Vic Apr 2016'!AL42/'Vic Apr 2016'!AJ42&gt;='Vic Apr 2016'!J42,('Vic Apr 2016'!J42*'Vic Apr 2016'!U42/100)*'Vic Apr 2016'!AJ42,($C$5*'Vic Apr 2016'!AL42/'Vic Apr 2016'!AJ42*'Vic Apr 2016'!U42/100)*'Vic Apr 2016'!AJ42)</f>
        <v>364.98</v>
      </c>
      <c r="K48" s="115">
        <f>IF($C$5*'Vic Apr 2016'!AL42/'Vic Apr 2016'!AJ42&lt;'Vic Apr 2016'!J42,0,IF($C$5*'Vic Apr 2016'!AL42/'Vic Apr 2016'!AJ42&lt;='Vic Apr 2016'!K42,($C$5*'Vic Apr 2016'!AL42/'Vic Apr 2016'!AJ42-'Vic Apr 2016'!J42)*('Vic Apr 2016'!V42/100)*'Vic Apr 2016'!AJ42,('Vic Apr 2016'!K42-'Vic Apr 2016'!J42)*('Vic Apr 2016'!V42/100)*'Vic Apr 2016'!AJ42))</f>
        <v>343.13760000000002</v>
      </c>
      <c r="L48" s="115">
        <f>IF($C$5*'Vic Apr 2016'!AL42/'Vic Apr 2016'!AJ42&lt;'Vic Apr 2016'!K42,0,IF($C$5*'Vic Apr 2016'!AL42/'Vic Apr 2016'!AJ42&lt;='Vic Apr 2016'!L42,($C$5*'Vic Apr 2016'!AL42/'Vic Apr 2016'!AJ42-'Vic Apr 2016'!K42)*('Vic Apr 2016'!W42/100)*'Vic Apr 2016'!AJ42,('Vic Apr 2016'!L42-'Vic Apr 2016'!K42)*('Vic Apr 2016'!W42/100)*'Vic Apr 2016'!AJ42))</f>
        <v>0</v>
      </c>
      <c r="M48" s="115">
        <f>IF($C$5*'Vic Apr 2016'!AL42/'Vic Apr 2016'!AJ42&lt;'Vic Apr 2016'!L42,0,IF($C$5*'Vic Apr 2016'!AL42/'Vic Apr 2016'!AJ42&lt;='Vic Apr 2016'!M42,($C$5*'Vic Apr 2016'!AL42/'Vic Apr 2016'!AJ42-'Vic Apr 2016'!L42)*('Vic Apr 2016'!X42/100)*'Vic Apr 2016'!AJ42,('Vic Apr 2016'!M42-'Vic Apr 2016'!L42)*('Vic Apr 2016'!X42/100)*'Vic Apr 2016'!AJ42))</f>
        <v>0</v>
      </c>
      <c r="N48" s="115">
        <f>IF(($C$5*'Vic Apr 2016'!AL42/'Vic Apr 2016'!AJ42&gt;'Vic Apr 2016'!M42),($C$5*'Vic Apr 2016'!AL42/'Vic Apr 2016'!AJ42-'Vic Apr 2016'!M42)*'Vic Apr 2016'!Y42/100*'Vic Apr 2016'!AJ42,0)</f>
        <v>0</v>
      </c>
      <c r="O48" s="214">
        <f t="shared" si="0"/>
        <v>1498.3571000000002</v>
      </c>
      <c r="P48" s="215">
        <f>'Vic Apr 2016'!AM42</f>
        <v>0</v>
      </c>
      <c r="Q48" s="215">
        <f>'Vic Apr 2016'!AN42</f>
        <v>15</v>
      </c>
      <c r="R48" s="215">
        <f>'Vic Apr 2016'!AO42</f>
        <v>0</v>
      </c>
      <c r="S48" s="215">
        <f>'Vic Apr 2016'!AP42</f>
        <v>5</v>
      </c>
      <c r="T48" s="214">
        <f>(O48-(O48-D48)*Q48/100)</f>
        <v>1304.7289100000003</v>
      </c>
      <c r="U48" s="214">
        <f>(T48-(T48-D48)*S48/100)</f>
        <v>1249.8675895000003</v>
      </c>
      <c r="V48" s="214">
        <f t="shared" si="1"/>
        <v>1435.2018010000004</v>
      </c>
      <c r="W48" s="214">
        <f t="shared" si="2"/>
        <v>1374.8543484500005</v>
      </c>
      <c r="X48" s="216">
        <f>'Vic Apr 2016'!AW42</f>
        <v>24</v>
      </c>
      <c r="Y48" s="217" t="str">
        <f>'Vic Apr 2016'!AX42</f>
        <v>n</v>
      </c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11"/>
      <c r="CC48" s="111"/>
      <c r="CD48" s="111"/>
      <c r="CE48" s="111"/>
      <c r="CF48" s="111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111"/>
      <c r="DW48" s="111"/>
      <c r="DX48" s="111"/>
      <c r="DY48" s="111"/>
      <c r="DZ48" s="111"/>
      <c r="EA48" s="111"/>
      <c r="EB48" s="111"/>
      <c r="EC48" s="111"/>
      <c r="ED48" s="111"/>
      <c r="EE48" s="111"/>
      <c r="EF48" s="111"/>
      <c r="EG48" s="111"/>
      <c r="EH48" s="111"/>
      <c r="EI48" s="111"/>
      <c r="EJ48" s="111"/>
    </row>
    <row r="49" spans="1:140" s="112" customFormat="1" ht="17" customHeight="1" thickTop="1">
      <c r="A49" s="545" t="str">
        <f>'Vic Apr 2016'!D43</f>
        <v>Envestra Central 1</v>
      </c>
      <c r="B49" s="116" t="str">
        <f>'Vic Apr 2016'!F43</f>
        <v>AGL</v>
      </c>
      <c r="C49" s="116" t="str">
        <f>'Vic Apr 2016'!G43</f>
        <v>Business Savers</v>
      </c>
      <c r="D49" s="190">
        <f>365*'Vic Apr 2016'!H43/100</f>
        <v>304.81150000000002</v>
      </c>
      <c r="E49" s="191">
        <f>IF($C$5*'Vic Apr 2016'!AK43/'Vic Apr 2016'!AI43&gt;='Vic Apr 2016'!J43,('Vic Apr 2016'!J43*'Vic Apr 2016'!O43/100)*'Vic Apr 2016'!AI43,($C$5*'Vic Apr 2016'!AK43/'Vic Apr 2016'!AI43*'Vic Apr 2016'!O43/100)*'Vic Apr 2016'!AI43)</f>
        <v>179.46</v>
      </c>
      <c r="F49" s="192">
        <f>IF($C$5*'Vic Apr 2016'!AK43/'Vic Apr 2016'!AI43&lt;'Vic Apr 2016'!J43,0,IF($C$5*'Vic Apr 2016'!AK43/'Vic Apr 2016'!AI43&lt;='Vic Apr 2016'!K43,($C$5*'Vic Apr 2016'!AK43/'Vic Apr 2016'!AI43-'Vic Apr 2016'!J43)*('Vic Apr 2016'!P43/100)*'Vic Apr 2016'!AI43,('Vic Apr 2016'!K43-'Vic Apr 2016'!J43)*('Vic Apr 2016'!P43/100)*'Vic Apr 2016'!AI43))</f>
        <v>640.82999999999993</v>
      </c>
      <c r="G49" s="190">
        <f>IF($C$5*'Vic Apr 2016'!AK43/'Vic Apr 2016'!AI43&lt;'Vic Apr 2016'!K43,0,IF($C$5*'Vic Apr 2016'!AK43/'Vic Apr 2016'!AI43&lt;='Vic Apr 2016'!L43,($C$5*'Vic Apr 2016'!AK43/'Vic Apr 2016'!AI43-'Vic Apr 2016'!K43)*('Vic Apr 2016'!Q43/100)*'Vic Apr 2016'!AI43,('Vic Apr 2016'!L43-'Vic Apr 2016'!K43)*('Vic Apr 2016'!Q43/100)*'Vic Apr 2016'!AI43))</f>
        <v>0</v>
      </c>
      <c r="H49" s="191">
        <f>IF($C$5*'Vic Apr 2016'!AK43/'Vic Apr 2016'!AI43&lt;'Vic Apr 2016'!L43,0,IF($C$5*'Vic Apr 2016'!AK43/'Vic Apr 2016'!AI43&lt;='Vic Apr 2016'!M43,($C$5*'Vic Apr 2016'!AK43/'Vic Apr 2016'!AI43-'Vic Apr 2016'!L43)*('Vic Apr 2016'!R43/100)*'Vic Apr 2016'!AI43,('Vic Apr 2016'!M43-'Vic Apr 2016'!L43)*('Vic Apr 2016'!R43/100)*'Vic Apr 2016'!AI43))</f>
        <v>0</v>
      </c>
      <c r="I49" s="190">
        <f>IF(($C$5*'Vic Apr 2016'!AK43/'Vic Apr 2016'!AI43&gt;'Vic Apr 2016'!M43),($C$5*'Vic Apr 2016'!AK43/'Vic Apr 2016'!AI43-'Vic Apr 2016'!M43)*'Vic Apr 2016'!S43/100*'Vic Apr 2016'!AI43,0)</f>
        <v>0</v>
      </c>
      <c r="J49" s="190">
        <f>IF($C$5*'Vic Apr 2016'!AL43/'Vic Apr 2016'!AJ43&gt;='Vic Apr 2016'!J43,('Vic Apr 2016'!J43*'Vic Apr 2016'!U43/100)*'Vic Apr 2016'!AJ43,($C$5*'Vic Apr 2016'!AL43/'Vic Apr 2016'!AJ43*'Vic Apr 2016'!U43/100)*'Vic Apr 2016'!AJ43)</f>
        <v>179.46</v>
      </c>
      <c r="K49" s="190">
        <f>IF($C$5*'Vic Apr 2016'!AL43/'Vic Apr 2016'!AJ43&lt;'Vic Apr 2016'!J43,0,IF($C$5*'Vic Apr 2016'!AL43/'Vic Apr 2016'!AJ43&lt;='Vic Apr 2016'!K43,($C$5*'Vic Apr 2016'!AL43/'Vic Apr 2016'!AJ43-'Vic Apr 2016'!J43)*('Vic Apr 2016'!V43/100)*'Vic Apr 2016'!AJ43,('Vic Apr 2016'!K43-'Vic Apr 2016'!J43)*('Vic Apr 2016'!V43/100)*'Vic Apr 2016'!AJ43))</f>
        <v>640.82999999999993</v>
      </c>
      <c r="L49" s="190">
        <f>IF($C$5*'Vic Apr 2016'!AL43/'Vic Apr 2016'!AJ43&lt;'Vic Apr 2016'!K43,0,IF($C$5*'Vic Apr 2016'!AL43/'Vic Apr 2016'!AJ43&lt;='Vic Apr 2016'!L43,($C$5*'Vic Apr 2016'!AL43/'Vic Apr 2016'!AJ43-'Vic Apr 2016'!K43)*('Vic Apr 2016'!W43/100)*'Vic Apr 2016'!AJ43,('Vic Apr 2016'!L43-'Vic Apr 2016'!K43)*('Vic Apr 2016'!W43/100)*'Vic Apr 2016'!AJ43))</f>
        <v>0</v>
      </c>
      <c r="M49" s="190">
        <f>IF($C$5*'Vic Apr 2016'!AL43/'Vic Apr 2016'!AJ43&lt;'Vic Apr 2016'!L43,0,IF($C$5*'Vic Apr 2016'!AL43/'Vic Apr 2016'!AJ43&lt;='Vic Apr 2016'!M43,($C$5*'Vic Apr 2016'!AL43/'Vic Apr 2016'!AJ43-'Vic Apr 2016'!L43)*('Vic Apr 2016'!X43/100)*'Vic Apr 2016'!AJ43,('Vic Apr 2016'!M43-'Vic Apr 2016'!L43)*('Vic Apr 2016'!X43/100)*'Vic Apr 2016'!AJ43))</f>
        <v>0</v>
      </c>
      <c r="N49" s="190">
        <f>IF(($C$5*'Vic Apr 2016'!AL43/'Vic Apr 2016'!AJ43&gt;'Vic Apr 2016'!M43),($C$5*'Vic Apr 2016'!AL43/'Vic Apr 2016'!AJ43-'Vic Apr 2016'!M43)*'Vic Apr 2016'!Y43/100*'Vic Apr 2016'!AJ43,0)</f>
        <v>0</v>
      </c>
      <c r="O49" s="193">
        <f t="shared" si="0"/>
        <v>1945.3915</v>
      </c>
      <c r="P49" s="194">
        <f>'Vic Apr 2016'!AM43</f>
        <v>0</v>
      </c>
      <c r="Q49" s="194">
        <f>'Vic Apr 2016'!AN43</f>
        <v>19</v>
      </c>
      <c r="R49" s="194">
        <f>'Vic Apr 2016'!AO43</f>
        <v>0</v>
      </c>
      <c r="S49" s="194">
        <f>'Vic Apr 2016'!AP43</f>
        <v>0</v>
      </c>
      <c r="T49" s="193">
        <f>(O49-(O49-D49)*Q49/100)</f>
        <v>1633.6813</v>
      </c>
      <c r="U49" s="193">
        <f>T49</f>
        <v>1633.6813</v>
      </c>
      <c r="V49" s="193">
        <f t="shared" si="1"/>
        <v>1797.04943</v>
      </c>
      <c r="W49" s="193">
        <f t="shared" si="2"/>
        <v>1797.04943</v>
      </c>
      <c r="X49" s="195">
        <f>'Vic Apr 2016'!AW43</f>
        <v>0</v>
      </c>
      <c r="Y49" s="196" t="str">
        <f>'Vic Apr 2016'!AX43</f>
        <v>n</v>
      </c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</row>
    <row r="50" spans="1:140" s="58" customFormat="1" ht="17" customHeight="1">
      <c r="A50" s="546"/>
      <c r="B50" s="116" t="str">
        <f>'Vic Apr 2016'!F44</f>
        <v>Click Energy</v>
      </c>
      <c r="C50" s="116" t="str">
        <f>'Vic Apr 2016'!G44</f>
        <v>Business Prime Gas</v>
      </c>
      <c r="D50" s="190">
        <f>365*'Vic Apr 2016'!H44/100</f>
        <v>279.22500000000002</v>
      </c>
      <c r="E50" s="191">
        <f>IF($C$5*'Vic Apr 2016'!AK44/'Vic Apr 2016'!AI44&gt;='Vic Apr 2016'!J44,('Vic Apr 2016'!J44*'Vic Apr 2016'!O44/100)*'Vic Apr 2016'!AI44,($C$5*'Vic Apr 2016'!AK44/'Vic Apr 2016'!AI44*'Vic Apr 2016'!O44/100)*'Vic Apr 2016'!AI44)</f>
        <v>167.31</v>
      </c>
      <c r="F50" s="192">
        <f>IF($C$5*'Vic Apr 2016'!AK44/'Vic Apr 2016'!AI44&lt;'Vic Apr 2016'!J44,0,IF($C$5*'Vic Apr 2016'!AK44/'Vic Apr 2016'!AI44&lt;='Vic Apr 2016'!K44,($C$5*'Vic Apr 2016'!AK44/'Vic Apr 2016'!AI44-'Vic Apr 2016'!J44)*('Vic Apr 2016'!P44/100)*'Vic Apr 2016'!AI44,('Vic Apr 2016'!K44-'Vic Apr 2016'!J44)*('Vic Apr 2016'!P44/100)*'Vic Apr 2016'!AI44))</f>
        <v>588.35</v>
      </c>
      <c r="G50" s="190">
        <f>IF($C$5*'Vic Apr 2016'!AK44/'Vic Apr 2016'!AI44&lt;'Vic Apr 2016'!K44,0,IF($C$5*'Vic Apr 2016'!AK44/'Vic Apr 2016'!AI44&lt;='Vic Apr 2016'!L44,($C$5*'Vic Apr 2016'!AK44/'Vic Apr 2016'!AI44-'Vic Apr 2016'!K44)*('Vic Apr 2016'!Q44/100)*'Vic Apr 2016'!AI44,('Vic Apr 2016'!L44-'Vic Apr 2016'!K44)*('Vic Apr 2016'!Q44/100)*'Vic Apr 2016'!AI44))</f>
        <v>0</v>
      </c>
      <c r="H50" s="191">
        <f>IF($C$5*'Vic Apr 2016'!AK44/'Vic Apr 2016'!AI44&lt;'Vic Apr 2016'!L44,0,IF($C$5*'Vic Apr 2016'!AK44/'Vic Apr 2016'!AI44&lt;='Vic Apr 2016'!M44,($C$5*'Vic Apr 2016'!AK44/'Vic Apr 2016'!AI44-'Vic Apr 2016'!L44)*('Vic Apr 2016'!R44/100)*'Vic Apr 2016'!AI44,('Vic Apr 2016'!M44-'Vic Apr 2016'!L44)*('Vic Apr 2016'!R44/100)*'Vic Apr 2016'!AI44))</f>
        <v>0</v>
      </c>
      <c r="I50" s="190">
        <f>IF(($C$5*'Vic Apr 2016'!AK44/'Vic Apr 2016'!AI44&gt;'Vic Apr 2016'!M44),($C$5*'Vic Apr 2016'!AK44/'Vic Apr 2016'!AI44-'Vic Apr 2016'!M44)*'Vic Apr 2016'!S44/100*'Vic Apr 2016'!AI44,0)</f>
        <v>0</v>
      </c>
      <c r="J50" s="190">
        <f>IF($C$5*'Vic Apr 2016'!AL44/'Vic Apr 2016'!AJ44&gt;='Vic Apr 2016'!J44,('Vic Apr 2016'!J44*'Vic Apr 2016'!U44/100)*'Vic Apr 2016'!AJ44,($C$5*'Vic Apr 2016'!AL44/'Vic Apr 2016'!AJ44*'Vic Apr 2016'!U44/100)*'Vic Apr 2016'!AJ44)</f>
        <v>167.31</v>
      </c>
      <c r="K50" s="190">
        <f>IF($C$5*'Vic Apr 2016'!AL44/'Vic Apr 2016'!AJ44&lt;'Vic Apr 2016'!J44,0,IF($C$5*'Vic Apr 2016'!AL44/'Vic Apr 2016'!AJ44&lt;='Vic Apr 2016'!K44,($C$5*'Vic Apr 2016'!AL44/'Vic Apr 2016'!AJ44-'Vic Apr 2016'!J44)*('Vic Apr 2016'!V44/100)*'Vic Apr 2016'!AJ44,('Vic Apr 2016'!K44-'Vic Apr 2016'!J44)*('Vic Apr 2016'!V44/100)*'Vic Apr 2016'!AJ44))</f>
        <v>588.35</v>
      </c>
      <c r="L50" s="190">
        <f>IF($C$5*'Vic Apr 2016'!AL44/'Vic Apr 2016'!AJ44&lt;'Vic Apr 2016'!K44,0,IF($C$5*'Vic Apr 2016'!AL44/'Vic Apr 2016'!AJ44&lt;='Vic Apr 2016'!L44,($C$5*'Vic Apr 2016'!AL44/'Vic Apr 2016'!AJ44-'Vic Apr 2016'!K44)*('Vic Apr 2016'!W44/100)*'Vic Apr 2016'!AJ44,('Vic Apr 2016'!L44-'Vic Apr 2016'!K44)*('Vic Apr 2016'!W44/100)*'Vic Apr 2016'!AJ44))</f>
        <v>0</v>
      </c>
      <c r="M50" s="190">
        <f>IF($C$5*'Vic Apr 2016'!AL44/'Vic Apr 2016'!AJ44&lt;'Vic Apr 2016'!L44,0,IF($C$5*'Vic Apr 2016'!AL44/'Vic Apr 2016'!AJ44&lt;='Vic Apr 2016'!M44,($C$5*'Vic Apr 2016'!AL44/'Vic Apr 2016'!AJ44-'Vic Apr 2016'!L44)*('Vic Apr 2016'!X44/100)*'Vic Apr 2016'!AJ44,('Vic Apr 2016'!M44-'Vic Apr 2016'!L44)*('Vic Apr 2016'!X44/100)*'Vic Apr 2016'!AJ44))</f>
        <v>0</v>
      </c>
      <c r="N50" s="190">
        <f>IF(($C$5*'Vic Apr 2016'!AL44/'Vic Apr 2016'!AJ44&gt;'Vic Apr 2016'!M44),($C$5*'Vic Apr 2016'!AL44/'Vic Apr 2016'!AJ44-'Vic Apr 2016'!M44)*'Vic Apr 2016'!Y44/100*'Vic Apr 2016'!AJ44,0)</f>
        <v>0</v>
      </c>
      <c r="O50" s="193">
        <f t="shared" si="0"/>
        <v>1790.5450000000001</v>
      </c>
      <c r="P50" s="194">
        <f>'Vic Apr 2016'!AM44</f>
        <v>0</v>
      </c>
      <c r="Q50" s="194">
        <f>'Vic Apr 2016'!AN44</f>
        <v>0</v>
      </c>
      <c r="R50" s="194">
        <f>'Vic Apr 2016'!AO44</f>
        <v>10</v>
      </c>
      <c r="S50" s="194">
        <f>'Vic Apr 2016'!AP44</f>
        <v>0</v>
      </c>
      <c r="T50" s="193">
        <f>O50</f>
        <v>1790.5450000000001</v>
      </c>
      <c r="U50" s="193">
        <f>T50-(T50*R50/100)</f>
        <v>1611.4905000000001</v>
      </c>
      <c r="V50" s="193">
        <f t="shared" si="1"/>
        <v>1969.5995000000003</v>
      </c>
      <c r="W50" s="193">
        <f t="shared" si="2"/>
        <v>1772.6395500000003</v>
      </c>
      <c r="X50" s="195">
        <f>'Vic Apr 2016'!AW44</f>
        <v>0</v>
      </c>
      <c r="Y50" s="196" t="str">
        <f>'Vic Apr 2016'!AX44</f>
        <v>n</v>
      </c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1"/>
      <c r="EF50" s="111"/>
      <c r="EG50" s="111"/>
      <c r="EH50" s="111"/>
      <c r="EI50" s="111"/>
      <c r="EJ50" s="111"/>
    </row>
    <row r="51" spans="1:140" s="112" customFormat="1" ht="17" customHeight="1">
      <c r="A51" s="546"/>
      <c r="B51" s="116" t="str">
        <f>'Vic Apr 2016'!F45</f>
        <v>Covau</v>
      </c>
      <c r="C51" s="116" t="str">
        <f>'Vic Apr 2016'!G45</f>
        <v>Market offer</v>
      </c>
      <c r="D51" s="190">
        <f>365*'Vic Apr 2016'!H45/100</f>
        <v>277.39999999999998</v>
      </c>
      <c r="E51" s="191">
        <f>IF($C$5*'Vic Apr 2016'!AK45/'Vic Apr 2016'!AI45&gt;='Vic Apr 2016'!J45,('Vic Apr 2016'!J45*'Vic Apr 2016'!O45/100)*'Vic Apr 2016'!AI45,($C$5*'Vic Apr 2016'!AK45/'Vic Apr 2016'!AI45*'Vic Apr 2016'!O45/100)*'Vic Apr 2016'!AI45)</f>
        <v>216.89999999999998</v>
      </c>
      <c r="F51" s="192">
        <f>IF($C$5*'Vic Apr 2016'!AK45/'Vic Apr 2016'!AI45&lt;'Vic Apr 2016'!J45,0,IF($C$5*'Vic Apr 2016'!AK45/'Vic Apr 2016'!AI45&lt;='Vic Apr 2016'!K45,($C$5*'Vic Apr 2016'!AK45/'Vic Apr 2016'!AI45-'Vic Apr 2016'!J45)*('Vic Apr 2016'!P45/100)*'Vic Apr 2016'!AI45,('Vic Apr 2016'!K45-'Vic Apr 2016'!J45)*('Vic Apr 2016'!P45/100)*'Vic Apr 2016'!AI45))</f>
        <v>746.20000000000016</v>
      </c>
      <c r="G51" s="190">
        <f>IF($C$5*'Vic Apr 2016'!AK45/'Vic Apr 2016'!AI45&lt;'Vic Apr 2016'!K45,0,IF($C$5*'Vic Apr 2016'!AK45/'Vic Apr 2016'!AI45&lt;='Vic Apr 2016'!L45,($C$5*'Vic Apr 2016'!AK45/'Vic Apr 2016'!AI45-'Vic Apr 2016'!K45)*('Vic Apr 2016'!Q45/100)*'Vic Apr 2016'!AI45,('Vic Apr 2016'!L45-'Vic Apr 2016'!K45)*('Vic Apr 2016'!Q45/100)*'Vic Apr 2016'!AI45))</f>
        <v>0</v>
      </c>
      <c r="H51" s="191">
        <f>IF($C$5*'Vic Apr 2016'!AK45/'Vic Apr 2016'!AI45&lt;'Vic Apr 2016'!L45,0,IF($C$5*'Vic Apr 2016'!AK45/'Vic Apr 2016'!AI45&lt;='Vic Apr 2016'!M45,($C$5*'Vic Apr 2016'!AK45/'Vic Apr 2016'!AI45-'Vic Apr 2016'!L45)*('Vic Apr 2016'!R45/100)*'Vic Apr 2016'!AI45,('Vic Apr 2016'!M45-'Vic Apr 2016'!L45)*('Vic Apr 2016'!R45/100)*'Vic Apr 2016'!AI45))</f>
        <v>0</v>
      </c>
      <c r="I51" s="190">
        <f>IF(($C$5*'Vic Apr 2016'!AK45/'Vic Apr 2016'!AI45&gt;'Vic Apr 2016'!M45),($C$5*'Vic Apr 2016'!AK45/'Vic Apr 2016'!AI45-'Vic Apr 2016'!M45)*'Vic Apr 2016'!S45/100*'Vic Apr 2016'!AI45,0)</f>
        <v>0</v>
      </c>
      <c r="J51" s="190">
        <f>IF($C$5*'Vic Apr 2016'!AL45/'Vic Apr 2016'!AJ45&gt;='Vic Apr 2016'!J45,('Vic Apr 2016'!J45*'Vic Apr 2016'!U45/100)*'Vic Apr 2016'!AJ45,($C$5*'Vic Apr 2016'!AL45/'Vic Apr 2016'!AJ45*'Vic Apr 2016'!U45/100)*'Vic Apr 2016'!AJ45)</f>
        <v>216.89999999999998</v>
      </c>
      <c r="K51" s="190">
        <f>IF($C$5*'Vic Apr 2016'!AL45/'Vic Apr 2016'!AJ45&lt;'Vic Apr 2016'!J45,0,IF($C$5*'Vic Apr 2016'!AL45/'Vic Apr 2016'!AJ45&lt;='Vic Apr 2016'!K45,($C$5*'Vic Apr 2016'!AL45/'Vic Apr 2016'!AJ45-'Vic Apr 2016'!J45)*('Vic Apr 2016'!V45/100)*'Vic Apr 2016'!AJ45,('Vic Apr 2016'!K45-'Vic Apr 2016'!J45)*('Vic Apr 2016'!V45/100)*'Vic Apr 2016'!AJ45))</f>
        <v>746.20000000000016</v>
      </c>
      <c r="L51" s="190">
        <f>IF($C$5*'Vic Apr 2016'!AL45/'Vic Apr 2016'!AJ45&lt;'Vic Apr 2016'!K45,0,IF($C$5*'Vic Apr 2016'!AL45/'Vic Apr 2016'!AJ45&lt;='Vic Apr 2016'!L45,($C$5*'Vic Apr 2016'!AL45/'Vic Apr 2016'!AJ45-'Vic Apr 2016'!K45)*('Vic Apr 2016'!W45/100)*'Vic Apr 2016'!AJ45,('Vic Apr 2016'!L45-'Vic Apr 2016'!K45)*('Vic Apr 2016'!W45/100)*'Vic Apr 2016'!AJ45))</f>
        <v>0</v>
      </c>
      <c r="M51" s="190">
        <f>IF($C$5*'Vic Apr 2016'!AL45/'Vic Apr 2016'!AJ45&lt;'Vic Apr 2016'!L45,0,IF($C$5*'Vic Apr 2016'!AL45/'Vic Apr 2016'!AJ45&lt;='Vic Apr 2016'!M45,($C$5*'Vic Apr 2016'!AL45/'Vic Apr 2016'!AJ45-'Vic Apr 2016'!L45)*('Vic Apr 2016'!X45/100)*'Vic Apr 2016'!AJ45,('Vic Apr 2016'!M45-'Vic Apr 2016'!L45)*('Vic Apr 2016'!X45/100)*'Vic Apr 2016'!AJ45))</f>
        <v>0</v>
      </c>
      <c r="N51" s="190">
        <f>IF(($C$5*'Vic Apr 2016'!AL45/'Vic Apr 2016'!AJ45&gt;'Vic Apr 2016'!M45),($C$5*'Vic Apr 2016'!AL45/'Vic Apr 2016'!AJ45-'Vic Apr 2016'!M45)*'Vic Apr 2016'!Y45/100*'Vic Apr 2016'!AJ45,0)</f>
        <v>0</v>
      </c>
      <c r="O51" s="193">
        <f t="shared" si="0"/>
        <v>2203.6000000000004</v>
      </c>
      <c r="P51" s="194">
        <f>'Vic Apr 2016'!AM45</f>
        <v>0</v>
      </c>
      <c r="Q51" s="194">
        <f>'Vic Apr 2016'!AN45</f>
        <v>0</v>
      </c>
      <c r="R51" s="194">
        <f>'Vic Apr 2016'!AO45</f>
        <v>0</v>
      </c>
      <c r="S51" s="194">
        <f>'Vic Apr 2016'!AP45</f>
        <v>16</v>
      </c>
      <c r="T51" s="193">
        <f>O51</f>
        <v>2203.6000000000004</v>
      </c>
      <c r="U51" s="193">
        <f>(T51-(T51-D51)*S51/100)</f>
        <v>1895.4080000000004</v>
      </c>
      <c r="V51" s="193">
        <f t="shared" si="1"/>
        <v>2423.9600000000005</v>
      </c>
      <c r="W51" s="193">
        <f t="shared" si="2"/>
        <v>2084.9488000000006</v>
      </c>
      <c r="X51" s="195">
        <f>'Vic Apr 2016'!AW45</f>
        <v>12</v>
      </c>
      <c r="Y51" s="196" t="str">
        <f>'Vic Apr 2016'!AX45</f>
        <v>y</v>
      </c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1"/>
      <c r="CG51" s="111"/>
      <c r="CH51" s="111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1"/>
      <c r="CY51" s="111"/>
      <c r="CZ51" s="111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1"/>
      <c r="DM51" s="111"/>
      <c r="DN51" s="111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1"/>
      <c r="EF51" s="111"/>
      <c r="EG51" s="111"/>
      <c r="EH51" s="111"/>
      <c r="EI51" s="111"/>
      <c r="EJ51" s="111"/>
    </row>
    <row r="52" spans="1:140" s="58" customFormat="1" ht="17" customHeight="1">
      <c r="A52" s="546"/>
      <c r="B52" s="116" t="str">
        <f>'Vic Apr 2016'!F46</f>
        <v>EnergyAustralia</v>
      </c>
      <c r="C52" s="116" t="str">
        <f>'Vic Apr 2016'!G46</f>
        <v>Everyday Saver Business</v>
      </c>
      <c r="D52" s="190">
        <f>365*'Vic Apr 2016'!H46/100</f>
        <v>317.55</v>
      </c>
      <c r="E52" s="191">
        <f>IF($C$5*'Vic Apr 2016'!AK46/'Vic Apr 2016'!AI46&gt;='Vic Apr 2016'!J46,('Vic Apr 2016'!J46*'Vic Apr 2016'!O46/100)*'Vic Apr 2016'!AI46,($C$5*'Vic Apr 2016'!AK46/'Vic Apr 2016'!AI46*'Vic Apr 2016'!O46/100)*'Vic Apr 2016'!AI46)</f>
        <v>121.2</v>
      </c>
      <c r="F52" s="192">
        <f>IF($C$5*'Vic Apr 2016'!AK46/'Vic Apr 2016'!AI46&lt;'Vic Apr 2016'!J46,0,IF($C$5*'Vic Apr 2016'!AK46/'Vic Apr 2016'!AI46&lt;='Vic Apr 2016'!K46,($C$5*'Vic Apr 2016'!AK46/'Vic Apr 2016'!AI46-'Vic Apr 2016'!J46)*('Vic Apr 2016'!P46/100)*'Vic Apr 2016'!AI46,('Vic Apr 2016'!K46-'Vic Apr 2016'!J46)*('Vic Apr 2016'!P46/100)*'Vic Apr 2016'!AI46))</f>
        <v>423.61500000000001</v>
      </c>
      <c r="G52" s="190">
        <f>IF($C$5*'Vic Apr 2016'!AK46/'Vic Apr 2016'!AI46&lt;'Vic Apr 2016'!K46,0,IF($C$5*'Vic Apr 2016'!AK46/'Vic Apr 2016'!AI46&lt;='Vic Apr 2016'!L46,($C$5*'Vic Apr 2016'!AK46/'Vic Apr 2016'!AI46-'Vic Apr 2016'!K46)*('Vic Apr 2016'!Q46/100)*'Vic Apr 2016'!AI46,('Vic Apr 2016'!L46-'Vic Apr 2016'!K46)*('Vic Apr 2016'!Q46/100)*'Vic Apr 2016'!AI46))</f>
        <v>0</v>
      </c>
      <c r="H52" s="191">
        <f>IF($C$5*'Vic Apr 2016'!AK46/'Vic Apr 2016'!AI46&lt;'Vic Apr 2016'!L46,0,IF($C$5*'Vic Apr 2016'!AK46/'Vic Apr 2016'!AI46&lt;='Vic Apr 2016'!M46,($C$5*'Vic Apr 2016'!AK46/'Vic Apr 2016'!AI46-'Vic Apr 2016'!L46)*('Vic Apr 2016'!R46/100)*'Vic Apr 2016'!AI46,('Vic Apr 2016'!M46-'Vic Apr 2016'!L46)*('Vic Apr 2016'!R46/100)*'Vic Apr 2016'!AI46))</f>
        <v>0</v>
      </c>
      <c r="I52" s="190">
        <f>IF(($C$5*'Vic Apr 2016'!AK46/'Vic Apr 2016'!AI46&gt;'Vic Apr 2016'!M46),($C$5*'Vic Apr 2016'!AK46/'Vic Apr 2016'!AI46-'Vic Apr 2016'!M46)*'Vic Apr 2016'!S46/100*'Vic Apr 2016'!AI46,0)</f>
        <v>0</v>
      </c>
      <c r="J52" s="190">
        <f>IF($C$5*'Vic Apr 2016'!AL46/'Vic Apr 2016'!AJ46&gt;='Vic Apr 2016'!J46,('Vic Apr 2016'!J46*'Vic Apr 2016'!U46/100)*'Vic Apr 2016'!AJ46,($C$5*'Vic Apr 2016'!AL46/'Vic Apr 2016'!AJ46*'Vic Apr 2016'!U46/100)*'Vic Apr 2016'!AJ46)</f>
        <v>242.4</v>
      </c>
      <c r="K52" s="190">
        <f>IF($C$5*'Vic Apr 2016'!AL46/'Vic Apr 2016'!AJ46&lt;'Vic Apr 2016'!J46,0,IF($C$5*'Vic Apr 2016'!AL46/'Vic Apr 2016'!AJ46&lt;='Vic Apr 2016'!K46,($C$5*'Vic Apr 2016'!AL46/'Vic Apr 2016'!AJ46-'Vic Apr 2016'!J46)*('Vic Apr 2016'!V46/100)*'Vic Apr 2016'!AJ46,('Vic Apr 2016'!K46-'Vic Apr 2016'!J46)*('Vic Apr 2016'!V46/100)*'Vic Apr 2016'!AJ46))</f>
        <v>847.23</v>
      </c>
      <c r="L52" s="190">
        <f>IF($C$5*'Vic Apr 2016'!AL46/'Vic Apr 2016'!AJ46&lt;'Vic Apr 2016'!K46,0,IF($C$5*'Vic Apr 2016'!AL46/'Vic Apr 2016'!AJ46&lt;='Vic Apr 2016'!L46,($C$5*'Vic Apr 2016'!AL46/'Vic Apr 2016'!AJ46-'Vic Apr 2016'!K46)*('Vic Apr 2016'!W46/100)*'Vic Apr 2016'!AJ46,('Vic Apr 2016'!L46-'Vic Apr 2016'!K46)*('Vic Apr 2016'!W46/100)*'Vic Apr 2016'!AJ46))</f>
        <v>0</v>
      </c>
      <c r="M52" s="190">
        <f>IF($C$5*'Vic Apr 2016'!AL46/'Vic Apr 2016'!AJ46&lt;'Vic Apr 2016'!L46,0,IF($C$5*'Vic Apr 2016'!AL46/'Vic Apr 2016'!AJ46&lt;='Vic Apr 2016'!M46,($C$5*'Vic Apr 2016'!AL46/'Vic Apr 2016'!AJ46-'Vic Apr 2016'!L46)*('Vic Apr 2016'!X46/100)*'Vic Apr 2016'!AJ46,('Vic Apr 2016'!M46-'Vic Apr 2016'!L46)*('Vic Apr 2016'!X46/100)*'Vic Apr 2016'!AJ46))</f>
        <v>0</v>
      </c>
      <c r="N52" s="190">
        <f>IF(($C$5*'Vic Apr 2016'!AL46/'Vic Apr 2016'!AJ46&gt;'Vic Apr 2016'!M46),($C$5*'Vic Apr 2016'!AL46/'Vic Apr 2016'!AJ46-'Vic Apr 2016'!M46)*'Vic Apr 2016'!Y46/100*'Vic Apr 2016'!AJ46,0)</f>
        <v>0</v>
      </c>
      <c r="O52" s="193">
        <f t="shared" si="0"/>
        <v>1951.9950000000001</v>
      </c>
      <c r="P52" s="194">
        <f>'Vic Apr 2016'!AM46</f>
        <v>0</v>
      </c>
      <c r="Q52" s="194">
        <f>'Vic Apr 2016'!AN46</f>
        <v>22</v>
      </c>
      <c r="R52" s="194">
        <f>'Vic Apr 2016'!AO46</f>
        <v>0</v>
      </c>
      <c r="S52" s="194">
        <f>'Vic Apr 2016'!AP46</f>
        <v>0</v>
      </c>
      <c r="T52" s="193">
        <f>(O52-(O52-D52)*Q52/100)</f>
        <v>1592.4171000000001</v>
      </c>
      <c r="U52" s="193">
        <f>T52</f>
        <v>1592.4171000000001</v>
      </c>
      <c r="V52" s="193">
        <f t="shared" si="1"/>
        <v>1751.6588100000004</v>
      </c>
      <c r="W52" s="193">
        <f t="shared" si="2"/>
        <v>1751.6588100000004</v>
      </c>
      <c r="X52" s="195">
        <f>'Vic Apr 2016'!AW46</f>
        <v>24</v>
      </c>
      <c r="Y52" s="196" t="str">
        <f>'Vic Apr 2016'!AX46</f>
        <v>y</v>
      </c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1"/>
      <c r="CG52" s="111"/>
      <c r="CH52" s="111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1"/>
      <c r="CY52" s="111"/>
      <c r="CZ52" s="111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1"/>
      <c r="DM52" s="111"/>
      <c r="DN52" s="111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1"/>
      <c r="EF52" s="111"/>
      <c r="EG52" s="111"/>
      <c r="EH52" s="111"/>
      <c r="EI52" s="111"/>
      <c r="EJ52" s="111"/>
    </row>
    <row r="53" spans="1:140" s="112" customFormat="1" ht="17" customHeight="1">
      <c r="A53" s="546"/>
      <c r="B53" s="116" t="str">
        <f>'Vic Apr 2016'!F47</f>
        <v>Lumo Energy</v>
      </c>
      <c r="C53" s="116" t="str">
        <f>'Vic Apr 2016'!G47</f>
        <v>Business Premium</v>
      </c>
      <c r="D53" s="190">
        <f>365*'Vic Apr 2016'!H47/100</f>
        <v>228.85499999999999</v>
      </c>
      <c r="E53" s="191">
        <f>IF($C$5*'Vic Apr 2016'!AK47/'Vic Apr 2016'!AI47&gt;='Vic Apr 2016'!J47,('Vic Apr 2016'!J47*'Vic Apr 2016'!O47/100)*'Vic Apr 2016'!AI47,($C$5*'Vic Apr 2016'!AK47/'Vic Apr 2016'!AI47*'Vic Apr 2016'!O47/100)*'Vic Apr 2016'!AI47)</f>
        <v>151.49159999999998</v>
      </c>
      <c r="F53" s="192">
        <f>IF($C$5*'Vic Apr 2016'!AK47/'Vic Apr 2016'!AI47&lt;'Vic Apr 2016'!J47,0,IF($C$5*'Vic Apr 2016'!AK47/'Vic Apr 2016'!AI47&lt;='Vic Apr 2016'!K47,($C$5*'Vic Apr 2016'!AK47/'Vic Apr 2016'!AI47-'Vic Apr 2016'!J47)*('Vic Apr 2016'!P47/100)*'Vic Apr 2016'!AI47,('Vic Apr 2016'!K47-'Vic Apr 2016'!J47)*('Vic Apr 2016'!P47/100)*'Vic Apr 2016'!AI47))</f>
        <v>531.36200000000008</v>
      </c>
      <c r="G53" s="190">
        <f>IF($C$5*'Vic Apr 2016'!AK47/'Vic Apr 2016'!AI47&lt;'Vic Apr 2016'!K47,0,IF($C$5*'Vic Apr 2016'!AK47/'Vic Apr 2016'!AI47&lt;='Vic Apr 2016'!L47,($C$5*'Vic Apr 2016'!AK47/'Vic Apr 2016'!AI47-'Vic Apr 2016'!K47)*('Vic Apr 2016'!Q47/100)*'Vic Apr 2016'!AI47,('Vic Apr 2016'!L47-'Vic Apr 2016'!K47)*('Vic Apr 2016'!Q47/100)*'Vic Apr 2016'!AI47))</f>
        <v>0</v>
      </c>
      <c r="H53" s="191">
        <f>IF($C$5*'Vic Apr 2016'!AK47/'Vic Apr 2016'!AI47&lt;'Vic Apr 2016'!L47,0,IF($C$5*'Vic Apr 2016'!AK47/'Vic Apr 2016'!AI47&lt;='Vic Apr 2016'!M47,($C$5*'Vic Apr 2016'!AK47/'Vic Apr 2016'!AI47-'Vic Apr 2016'!L47)*('Vic Apr 2016'!R47/100)*'Vic Apr 2016'!AI47,('Vic Apr 2016'!M47-'Vic Apr 2016'!L47)*('Vic Apr 2016'!R47/100)*'Vic Apr 2016'!AI47))</f>
        <v>0</v>
      </c>
      <c r="I53" s="190">
        <f>IF(($C$5*'Vic Apr 2016'!AK47/'Vic Apr 2016'!AI47&gt;'Vic Apr 2016'!M47),($C$5*'Vic Apr 2016'!AK47/'Vic Apr 2016'!AI47-'Vic Apr 2016'!M47)*'Vic Apr 2016'!S47/100*'Vic Apr 2016'!AI47,0)</f>
        <v>0</v>
      </c>
      <c r="J53" s="190">
        <f>IF($C$5*'Vic Apr 2016'!AL47/'Vic Apr 2016'!AJ47&gt;='Vic Apr 2016'!J47,('Vic Apr 2016'!J47*'Vic Apr 2016'!U47/100)*'Vic Apr 2016'!AJ47,($C$5*'Vic Apr 2016'!AL47/'Vic Apr 2016'!AJ47*'Vic Apr 2016'!U47/100)*'Vic Apr 2016'!AJ47)</f>
        <v>151.49159999999998</v>
      </c>
      <c r="K53" s="190">
        <f>IF($C$5*'Vic Apr 2016'!AL47/'Vic Apr 2016'!AJ47&lt;'Vic Apr 2016'!J47,0,IF($C$5*'Vic Apr 2016'!AL47/'Vic Apr 2016'!AJ47&lt;='Vic Apr 2016'!K47,($C$5*'Vic Apr 2016'!AL47/'Vic Apr 2016'!AJ47-'Vic Apr 2016'!J47)*('Vic Apr 2016'!V47/100)*'Vic Apr 2016'!AJ47,('Vic Apr 2016'!K47-'Vic Apr 2016'!J47)*('Vic Apr 2016'!V47/100)*'Vic Apr 2016'!AJ47))</f>
        <v>531.36200000000008</v>
      </c>
      <c r="L53" s="190">
        <f>IF($C$5*'Vic Apr 2016'!AL47/'Vic Apr 2016'!AJ47&lt;'Vic Apr 2016'!K47,0,IF($C$5*'Vic Apr 2016'!AL47/'Vic Apr 2016'!AJ47&lt;='Vic Apr 2016'!L47,($C$5*'Vic Apr 2016'!AL47/'Vic Apr 2016'!AJ47-'Vic Apr 2016'!K47)*('Vic Apr 2016'!W47/100)*'Vic Apr 2016'!AJ47,('Vic Apr 2016'!L47-'Vic Apr 2016'!K47)*('Vic Apr 2016'!W47/100)*'Vic Apr 2016'!AJ47))</f>
        <v>0</v>
      </c>
      <c r="M53" s="190">
        <f>IF($C$5*'Vic Apr 2016'!AL47/'Vic Apr 2016'!AJ47&lt;'Vic Apr 2016'!L47,0,IF($C$5*'Vic Apr 2016'!AL47/'Vic Apr 2016'!AJ47&lt;='Vic Apr 2016'!M47,($C$5*'Vic Apr 2016'!AL47/'Vic Apr 2016'!AJ47-'Vic Apr 2016'!L47)*('Vic Apr 2016'!X47/100)*'Vic Apr 2016'!AJ47,('Vic Apr 2016'!M47-'Vic Apr 2016'!L47)*('Vic Apr 2016'!X47/100)*'Vic Apr 2016'!AJ47))</f>
        <v>0</v>
      </c>
      <c r="N53" s="190">
        <f>IF(($C$5*'Vic Apr 2016'!AL47/'Vic Apr 2016'!AJ47&gt;'Vic Apr 2016'!M47),($C$5*'Vic Apr 2016'!AL47/'Vic Apr 2016'!AJ47-'Vic Apr 2016'!M47)*'Vic Apr 2016'!Y47/100*'Vic Apr 2016'!AJ47,0)</f>
        <v>0</v>
      </c>
      <c r="O53" s="193">
        <f t="shared" si="0"/>
        <v>1594.5622000000001</v>
      </c>
      <c r="P53" s="194">
        <f>'Vic Apr 2016'!AM47</f>
        <v>0</v>
      </c>
      <c r="Q53" s="194">
        <f>'Vic Apr 2016'!AN47</f>
        <v>0</v>
      </c>
      <c r="R53" s="194">
        <f>'Vic Apr 2016'!AO47</f>
        <v>0</v>
      </c>
      <c r="S53" s="194">
        <f>'Vic Apr 2016'!AP47</f>
        <v>0</v>
      </c>
      <c r="T53" s="193">
        <f>O53</f>
        <v>1594.5622000000001</v>
      </c>
      <c r="U53" s="193">
        <f>T53</f>
        <v>1594.5622000000001</v>
      </c>
      <c r="V53" s="193">
        <f t="shared" si="1"/>
        <v>1754.0184200000003</v>
      </c>
      <c r="W53" s="193">
        <f t="shared" si="2"/>
        <v>1754.0184200000003</v>
      </c>
      <c r="X53" s="195">
        <f>'Vic Apr 2016'!AW47</f>
        <v>36</v>
      </c>
      <c r="Y53" s="196" t="str">
        <f>'Vic Apr 2016'!AX47</f>
        <v>n</v>
      </c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1"/>
      <c r="CG53" s="111"/>
      <c r="CH53" s="111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  <c r="DM53" s="111"/>
      <c r="DN53" s="111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1"/>
      <c r="EF53" s="111"/>
      <c r="EG53" s="111"/>
      <c r="EH53" s="111"/>
      <c r="EI53" s="111"/>
      <c r="EJ53" s="111"/>
    </row>
    <row r="54" spans="1:140" s="58" customFormat="1" ht="17" customHeight="1">
      <c r="A54" s="546"/>
      <c r="B54" s="116" t="str">
        <f>'Vic Apr 2016'!F48</f>
        <v>Momentum Energy</v>
      </c>
      <c r="C54" s="116" t="str">
        <f>'Vic Apr 2016'!G48</f>
        <v>Market offer</v>
      </c>
      <c r="D54" s="190">
        <f>365*'Vic Apr 2016'!H48/100</f>
        <v>274.7355</v>
      </c>
      <c r="E54" s="191">
        <f>IF($C$5*'Vic Apr 2016'!AK48/'Vic Apr 2016'!AI48&gt;='Vic Apr 2016'!J48,('Vic Apr 2016'!J48*'Vic Apr 2016'!O48/100)*'Vic Apr 2016'!AI48,($C$5*'Vic Apr 2016'!AK48/'Vic Apr 2016'!AI48*'Vic Apr 2016'!O48/100)*'Vic Apr 2016'!AI48)</f>
        <v>97.56</v>
      </c>
      <c r="F54" s="192">
        <f>IF($C$5*'Vic Apr 2016'!AK48/'Vic Apr 2016'!AI48&lt;'Vic Apr 2016'!J48,0,IF($C$5*'Vic Apr 2016'!AK48/'Vic Apr 2016'!AI48&lt;='Vic Apr 2016'!K48,($C$5*'Vic Apr 2016'!AK48/'Vic Apr 2016'!AI48-'Vic Apr 2016'!J48)*('Vic Apr 2016'!P48/100)*'Vic Apr 2016'!AI48,('Vic Apr 2016'!K48-'Vic Apr 2016'!J48)*('Vic Apr 2016'!P48/100)*'Vic Apr 2016'!AI48))</f>
        <v>345.72449999999998</v>
      </c>
      <c r="G54" s="190">
        <f>IF($C$5*'Vic Apr 2016'!AK48/'Vic Apr 2016'!AI48&lt;'Vic Apr 2016'!K48,0,IF($C$5*'Vic Apr 2016'!AK48/'Vic Apr 2016'!AI48&lt;='Vic Apr 2016'!L48,($C$5*'Vic Apr 2016'!AK48/'Vic Apr 2016'!AI48-'Vic Apr 2016'!K48)*('Vic Apr 2016'!Q48/100)*'Vic Apr 2016'!AI48,('Vic Apr 2016'!L48-'Vic Apr 2016'!K48)*('Vic Apr 2016'!Q48/100)*'Vic Apr 2016'!AI48))</f>
        <v>0</v>
      </c>
      <c r="H54" s="191">
        <f>IF($C$5*'Vic Apr 2016'!AK48/'Vic Apr 2016'!AI48&lt;'Vic Apr 2016'!L48,0,IF($C$5*'Vic Apr 2016'!AK48/'Vic Apr 2016'!AI48&lt;='Vic Apr 2016'!M48,($C$5*'Vic Apr 2016'!AK48/'Vic Apr 2016'!AI48-'Vic Apr 2016'!L48)*('Vic Apr 2016'!R48/100)*'Vic Apr 2016'!AI48,('Vic Apr 2016'!M48-'Vic Apr 2016'!L48)*('Vic Apr 2016'!R48/100)*'Vic Apr 2016'!AI48))</f>
        <v>0</v>
      </c>
      <c r="I54" s="190">
        <f>IF(($C$5*'Vic Apr 2016'!AK48/'Vic Apr 2016'!AI48&gt;'Vic Apr 2016'!M48),($C$5*'Vic Apr 2016'!AK48/'Vic Apr 2016'!AI48-'Vic Apr 2016'!M48)*'Vic Apr 2016'!S48/100*'Vic Apr 2016'!AI48,0)</f>
        <v>0</v>
      </c>
      <c r="J54" s="190">
        <f>IF($C$5*'Vic Apr 2016'!AL48/'Vic Apr 2016'!AJ48&gt;='Vic Apr 2016'!J48,('Vic Apr 2016'!J48*'Vic Apr 2016'!U48/100)*'Vic Apr 2016'!AJ48,($C$5*'Vic Apr 2016'!AL48/'Vic Apr 2016'!AJ48*'Vic Apr 2016'!U48/100)*'Vic Apr 2016'!AJ48)</f>
        <v>188.64</v>
      </c>
      <c r="K54" s="190">
        <f>IF($C$5*'Vic Apr 2016'!AL48/'Vic Apr 2016'!AJ48&lt;'Vic Apr 2016'!J48,0,IF($C$5*'Vic Apr 2016'!AL48/'Vic Apr 2016'!AJ48&lt;='Vic Apr 2016'!K48,($C$5*'Vic Apr 2016'!AL48/'Vic Apr 2016'!AJ48-'Vic Apr 2016'!J48)*('Vic Apr 2016'!V48/100)*'Vic Apr 2016'!AJ48,('Vic Apr 2016'!K48-'Vic Apr 2016'!J48)*('Vic Apr 2016'!V48/100)*'Vic Apr 2016'!AJ48))</f>
        <v>661.93260000000009</v>
      </c>
      <c r="L54" s="190">
        <f>IF($C$5*'Vic Apr 2016'!AL48/'Vic Apr 2016'!AJ48&lt;'Vic Apr 2016'!K48,0,IF($C$5*'Vic Apr 2016'!AL48/'Vic Apr 2016'!AJ48&lt;='Vic Apr 2016'!L48,($C$5*'Vic Apr 2016'!AL48/'Vic Apr 2016'!AJ48-'Vic Apr 2016'!K48)*('Vic Apr 2016'!W48/100)*'Vic Apr 2016'!AJ48,('Vic Apr 2016'!L48-'Vic Apr 2016'!K48)*('Vic Apr 2016'!W48/100)*'Vic Apr 2016'!AJ48))</f>
        <v>0</v>
      </c>
      <c r="M54" s="190">
        <f>IF($C$5*'Vic Apr 2016'!AL48/'Vic Apr 2016'!AJ48&lt;'Vic Apr 2016'!L48,0,IF($C$5*'Vic Apr 2016'!AL48/'Vic Apr 2016'!AJ48&lt;='Vic Apr 2016'!M48,($C$5*'Vic Apr 2016'!AL48/'Vic Apr 2016'!AJ48-'Vic Apr 2016'!L48)*('Vic Apr 2016'!X48/100)*'Vic Apr 2016'!AJ48,('Vic Apr 2016'!M48-'Vic Apr 2016'!L48)*('Vic Apr 2016'!X48/100)*'Vic Apr 2016'!AJ48))</f>
        <v>0</v>
      </c>
      <c r="N54" s="190">
        <f>IF(($C$5*'Vic Apr 2016'!AL48/'Vic Apr 2016'!AJ48&gt;'Vic Apr 2016'!M48),($C$5*'Vic Apr 2016'!AL48/'Vic Apr 2016'!AJ48-'Vic Apr 2016'!M48)*'Vic Apr 2016'!Y48/100*'Vic Apr 2016'!AJ48,0)</f>
        <v>0</v>
      </c>
      <c r="O54" s="193">
        <f t="shared" si="0"/>
        <v>1568.5925999999999</v>
      </c>
      <c r="P54" s="194">
        <f>'Vic Apr 2016'!AM48</f>
        <v>0</v>
      </c>
      <c r="Q54" s="194">
        <f>'Vic Apr 2016'!AN48</f>
        <v>0</v>
      </c>
      <c r="R54" s="194">
        <f>'Vic Apr 2016'!AO48</f>
        <v>0</v>
      </c>
      <c r="S54" s="194">
        <f>'Vic Apr 2016'!AP48</f>
        <v>0</v>
      </c>
      <c r="T54" s="193">
        <f>O54</f>
        <v>1568.5925999999999</v>
      </c>
      <c r="U54" s="193">
        <f>T54</f>
        <v>1568.5925999999999</v>
      </c>
      <c r="V54" s="193">
        <f t="shared" si="1"/>
        <v>1725.4518600000001</v>
      </c>
      <c r="W54" s="193">
        <f t="shared" si="2"/>
        <v>1725.4518600000001</v>
      </c>
      <c r="X54" s="195">
        <f>'Vic Apr 2016'!AW48</f>
        <v>0</v>
      </c>
      <c r="Y54" s="196" t="str">
        <f>'Vic Apr 2016'!AX48</f>
        <v>n</v>
      </c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1"/>
      <c r="CG54" s="111"/>
      <c r="CH54" s="111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1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1"/>
      <c r="DM54" s="111"/>
      <c r="DN54" s="111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1"/>
      <c r="EF54" s="111"/>
      <c r="EG54" s="111"/>
      <c r="EH54" s="111"/>
      <c r="EI54" s="111"/>
      <c r="EJ54" s="111"/>
    </row>
    <row r="55" spans="1:140" s="112" customFormat="1" ht="17" customHeight="1">
      <c r="A55" s="546"/>
      <c r="B55" s="116" t="str">
        <f>'Vic Apr 2016'!F49</f>
        <v>Origin Energy</v>
      </c>
      <c r="C55" s="116" t="str">
        <f>'Vic Apr 2016'!G49</f>
        <v>Business Saver</v>
      </c>
      <c r="D55" s="190">
        <f>365*'Vic Apr 2016'!H49/100</f>
        <v>252.68950000000001</v>
      </c>
      <c r="E55" s="191">
        <f>IF($C$5*'Vic Apr 2016'!AK49/'Vic Apr 2016'!AI49&gt;='Vic Apr 2016'!J49,('Vic Apr 2016'!J49*'Vic Apr 2016'!O49/100)*'Vic Apr 2016'!AI49,($C$5*'Vic Apr 2016'!AK49/'Vic Apr 2016'!AI49*'Vic Apr 2016'!O49/100)*'Vic Apr 2016'!AI49)</f>
        <v>614.87639999999999</v>
      </c>
      <c r="F55" s="192">
        <f>IF($C$5*'Vic Apr 2016'!AK49/'Vic Apr 2016'!AI49&lt;'Vic Apr 2016'!J49,0,IF($C$5*'Vic Apr 2016'!AK49/'Vic Apr 2016'!AI49&lt;='Vic Apr 2016'!K49,($C$5*'Vic Apr 2016'!AK49/'Vic Apr 2016'!AI49-'Vic Apr 2016'!J49)*('Vic Apr 2016'!P49/100)*'Vic Apr 2016'!AI49,('Vic Apr 2016'!K49-'Vic Apr 2016'!J49)*('Vic Apr 2016'!P49/100)*'Vic Apr 2016'!AI49))</f>
        <v>208.21280000000007</v>
      </c>
      <c r="G55" s="190">
        <f>IF($C$5*'Vic Apr 2016'!AK49/'Vic Apr 2016'!AI49&lt;'Vic Apr 2016'!K49,0,IF($C$5*'Vic Apr 2016'!AK49/'Vic Apr 2016'!AI49&lt;='Vic Apr 2016'!L49,($C$5*'Vic Apr 2016'!AK49/'Vic Apr 2016'!AI49-'Vic Apr 2016'!K49)*('Vic Apr 2016'!Q49/100)*'Vic Apr 2016'!AI49,('Vic Apr 2016'!L49-'Vic Apr 2016'!K49)*('Vic Apr 2016'!Q49/100)*'Vic Apr 2016'!AI49))</f>
        <v>0</v>
      </c>
      <c r="H55" s="191">
        <f>IF($C$5*'Vic Apr 2016'!AK49/'Vic Apr 2016'!AI49&lt;'Vic Apr 2016'!L49,0,IF($C$5*'Vic Apr 2016'!AK49/'Vic Apr 2016'!AI49&lt;='Vic Apr 2016'!M49,($C$5*'Vic Apr 2016'!AK49/'Vic Apr 2016'!AI49-'Vic Apr 2016'!L49)*('Vic Apr 2016'!R49/100)*'Vic Apr 2016'!AI49,('Vic Apr 2016'!M49-'Vic Apr 2016'!L49)*('Vic Apr 2016'!R49/100)*'Vic Apr 2016'!AI49))</f>
        <v>0</v>
      </c>
      <c r="I55" s="190">
        <f>IF(($C$5*'Vic Apr 2016'!AK49/'Vic Apr 2016'!AI49&gt;'Vic Apr 2016'!M49),($C$5*'Vic Apr 2016'!AK49/'Vic Apr 2016'!AI49-'Vic Apr 2016'!M49)*'Vic Apr 2016'!S49/100*'Vic Apr 2016'!AI49,0)</f>
        <v>0</v>
      </c>
      <c r="J55" s="190">
        <f>IF($C$5*'Vic Apr 2016'!AL49/'Vic Apr 2016'!AJ49&gt;='Vic Apr 2016'!J49,('Vic Apr 2016'!J49*'Vic Apr 2016'!U49/100)*'Vic Apr 2016'!AJ49,($C$5*'Vic Apr 2016'!AL49/'Vic Apr 2016'!AJ49*'Vic Apr 2016'!U49/100)*'Vic Apr 2016'!AJ49)</f>
        <v>614.87639999999999</v>
      </c>
      <c r="K55" s="190">
        <f>IF($C$5*'Vic Apr 2016'!AL49/'Vic Apr 2016'!AJ49&lt;'Vic Apr 2016'!J49,0,IF($C$5*'Vic Apr 2016'!AL49/'Vic Apr 2016'!AJ49&lt;='Vic Apr 2016'!K49,($C$5*'Vic Apr 2016'!AL49/'Vic Apr 2016'!AJ49-'Vic Apr 2016'!J49)*('Vic Apr 2016'!V49/100)*'Vic Apr 2016'!AJ49,('Vic Apr 2016'!K49-'Vic Apr 2016'!J49)*('Vic Apr 2016'!V49/100)*'Vic Apr 2016'!AJ49))</f>
        <v>208.21280000000007</v>
      </c>
      <c r="L55" s="190">
        <f>IF($C$5*'Vic Apr 2016'!AL49/'Vic Apr 2016'!AJ49&lt;'Vic Apr 2016'!K49,0,IF($C$5*'Vic Apr 2016'!AL49/'Vic Apr 2016'!AJ49&lt;='Vic Apr 2016'!L49,($C$5*'Vic Apr 2016'!AL49/'Vic Apr 2016'!AJ49-'Vic Apr 2016'!K49)*('Vic Apr 2016'!W49/100)*'Vic Apr 2016'!AJ49,('Vic Apr 2016'!L49-'Vic Apr 2016'!K49)*('Vic Apr 2016'!W49/100)*'Vic Apr 2016'!AJ49))</f>
        <v>0</v>
      </c>
      <c r="M55" s="190">
        <f>IF($C$5*'Vic Apr 2016'!AL49/'Vic Apr 2016'!AJ49&lt;'Vic Apr 2016'!L49,0,IF($C$5*'Vic Apr 2016'!AL49/'Vic Apr 2016'!AJ49&lt;='Vic Apr 2016'!M49,($C$5*'Vic Apr 2016'!AL49/'Vic Apr 2016'!AJ49-'Vic Apr 2016'!L49)*('Vic Apr 2016'!X49/100)*'Vic Apr 2016'!AJ49,('Vic Apr 2016'!M49-'Vic Apr 2016'!L49)*('Vic Apr 2016'!X49/100)*'Vic Apr 2016'!AJ49))</f>
        <v>0</v>
      </c>
      <c r="N55" s="190">
        <f>IF(($C$5*'Vic Apr 2016'!AL49/'Vic Apr 2016'!AJ49&gt;'Vic Apr 2016'!M49),($C$5*'Vic Apr 2016'!AL49/'Vic Apr 2016'!AJ49-'Vic Apr 2016'!M49)*'Vic Apr 2016'!Y49/100*'Vic Apr 2016'!AJ49,0)</f>
        <v>0</v>
      </c>
      <c r="O55" s="193">
        <f t="shared" si="0"/>
        <v>1898.8679</v>
      </c>
      <c r="P55" s="194">
        <f>'Vic Apr 2016'!AM49</f>
        <v>0</v>
      </c>
      <c r="Q55" s="194">
        <f>'Vic Apr 2016'!AN49</f>
        <v>15</v>
      </c>
      <c r="R55" s="194">
        <f>'Vic Apr 2016'!AO49</f>
        <v>0</v>
      </c>
      <c r="S55" s="194">
        <f>'Vic Apr 2016'!AP49</f>
        <v>0</v>
      </c>
      <c r="T55" s="193">
        <f>(O55-(O55-D55)*Q55/100)</f>
        <v>1651.9411399999999</v>
      </c>
      <c r="U55" s="193">
        <f>T55</f>
        <v>1651.9411399999999</v>
      </c>
      <c r="V55" s="193">
        <f t="shared" si="1"/>
        <v>1817.135254</v>
      </c>
      <c r="W55" s="193">
        <f t="shared" si="2"/>
        <v>1817.135254</v>
      </c>
      <c r="X55" s="195">
        <f>'Vic Apr 2016'!AW49</f>
        <v>12</v>
      </c>
      <c r="Y55" s="196" t="str">
        <f>'Vic Apr 2016'!AX49</f>
        <v>y</v>
      </c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1"/>
      <c r="EF55" s="111"/>
      <c r="EG55" s="111"/>
      <c r="EH55" s="111"/>
      <c r="EI55" s="111"/>
      <c r="EJ55" s="111"/>
    </row>
    <row r="56" spans="1:140" s="58" customFormat="1" ht="17" customHeight="1" thickBot="1">
      <c r="A56" s="547"/>
      <c r="B56" s="213" t="str">
        <f>'Vic Apr 2016'!F50</f>
        <v>Simply Energy</v>
      </c>
      <c r="C56" s="213" t="str">
        <f>'Vic Apr 2016'!G50</f>
        <v>Small Office Plus Online</v>
      </c>
      <c r="D56" s="115">
        <f>365*'Vic Apr 2016'!H50/100</f>
        <v>208.12300000000002</v>
      </c>
      <c r="E56" s="113">
        <f>IF($C$5*'Vic Apr 2016'!AK50/'Vic Apr 2016'!AI50&gt;='Vic Apr 2016'!J50,('Vic Apr 2016'!J50*'Vic Apr 2016'!O50/100)*'Vic Apr 2016'!AI50,($C$5*'Vic Apr 2016'!AK50/'Vic Apr 2016'!AI50*'Vic Apr 2016'!O50/100)*'Vic Apr 2016'!AI50)</f>
        <v>115.023</v>
      </c>
      <c r="F56" s="114">
        <f>IF($C$5*'Vic Apr 2016'!AK50/'Vic Apr 2016'!AI50&lt;'Vic Apr 2016'!J50,0,IF($C$5*'Vic Apr 2016'!AK50/'Vic Apr 2016'!AI50&lt;='Vic Apr 2016'!K50,($C$5*'Vic Apr 2016'!AK50/'Vic Apr 2016'!AI50-'Vic Apr 2016'!J50)*('Vic Apr 2016'!P50/100)*'Vic Apr 2016'!AI50,('Vic Apr 2016'!K50-'Vic Apr 2016'!J50)*('Vic Apr 2016'!P50/100)*'Vic Apr 2016'!AI50))</f>
        <v>77.122799999999984</v>
      </c>
      <c r="G56" s="115">
        <f>IF($C$5*'Vic Apr 2016'!AK50/'Vic Apr 2016'!AI50&lt;'Vic Apr 2016'!K50,0,IF($C$5*'Vic Apr 2016'!AK50/'Vic Apr 2016'!AI50&lt;='Vic Apr 2016'!L50,($C$5*'Vic Apr 2016'!AK50/'Vic Apr 2016'!AI50-'Vic Apr 2016'!K50)*('Vic Apr 2016'!Q50/100)*'Vic Apr 2016'!AI50,('Vic Apr 2016'!L50-'Vic Apr 2016'!K50)*('Vic Apr 2016'!Q50/100)*'Vic Apr 2016'!AI50))</f>
        <v>0</v>
      </c>
      <c r="H56" s="113">
        <f>IF($C$5*'Vic Apr 2016'!AK50/'Vic Apr 2016'!AI50&lt;'Vic Apr 2016'!L50,0,IF($C$5*'Vic Apr 2016'!AK50/'Vic Apr 2016'!AI50&lt;='Vic Apr 2016'!M50,($C$5*'Vic Apr 2016'!AK50/'Vic Apr 2016'!AI50-'Vic Apr 2016'!L50)*('Vic Apr 2016'!R50/100)*'Vic Apr 2016'!AI50,('Vic Apr 2016'!M50-'Vic Apr 2016'!L50)*('Vic Apr 2016'!R50/100)*'Vic Apr 2016'!AI50))</f>
        <v>0</v>
      </c>
      <c r="I56" s="115">
        <f>IF(($C$5*'Vic Apr 2016'!AK50/'Vic Apr 2016'!AI50&gt;'Vic Apr 2016'!M50),($C$5*'Vic Apr 2016'!AK50/'Vic Apr 2016'!AI50-'Vic Apr 2016'!M50)*'Vic Apr 2016'!S50/100*'Vic Apr 2016'!AI50,0)</f>
        <v>664.24860000000012</v>
      </c>
      <c r="J56" s="115">
        <f>IF($C$5*'Vic Apr 2016'!AL50/'Vic Apr 2016'!AJ50&gt;='Vic Apr 2016'!J50,('Vic Apr 2016'!J50*'Vic Apr 2016'!U50/100)*'Vic Apr 2016'!AJ50,($C$5*'Vic Apr 2016'!AL50/'Vic Apr 2016'!AJ50*'Vic Apr 2016'!U50/100)*'Vic Apr 2016'!AJ50)</f>
        <v>115.023</v>
      </c>
      <c r="K56" s="115">
        <f>IF($C$5*'Vic Apr 2016'!AL50/'Vic Apr 2016'!AJ50&lt;'Vic Apr 2016'!J50,0,IF($C$5*'Vic Apr 2016'!AL50/'Vic Apr 2016'!AJ50&lt;='Vic Apr 2016'!K50,($C$5*'Vic Apr 2016'!AL50/'Vic Apr 2016'!AJ50-'Vic Apr 2016'!J50)*('Vic Apr 2016'!V50/100)*'Vic Apr 2016'!AJ50,('Vic Apr 2016'!K50-'Vic Apr 2016'!J50)*('Vic Apr 2016'!V50/100)*'Vic Apr 2016'!AJ50))</f>
        <v>77.122799999999984</v>
      </c>
      <c r="L56" s="115">
        <f>IF($C$5*'Vic Apr 2016'!AL50/'Vic Apr 2016'!AJ50&lt;'Vic Apr 2016'!K50,0,IF($C$5*'Vic Apr 2016'!AL50/'Vic Apr 2016'!AJ50&lt;='Vic Apr 2016'!L50,($C$5*'Vic Apr 2016'!AL50/'Vic Apr 2016'!AJ50-'Vic Apr 2016'!K50)*('Vic Apr 2016'!W50/100)*'Vic Apr 2016'!AJ50,('Vic Apr 2016'!L50-'Vic Apr 2016'!K50)*('Vic Apr 2016'!W50/100)*'Vic Apr 2016'!AJ50))</f>
        <v>0</v>
      </c>
      <c r="M56" s="115">
        <f>IF($C$5*'Vic Apr 2016'!AL50/'Vic Apr 2016'!AJ50&lt;'Vic Apr 2016'!L50,0,IF($C$5*'Vic Apr 2016'!AL50/'Vic Apr 2016'!AJ50&lt;='Vic Apr 2016'!M50,($C$5*'Vic Apr 2016'!AL50/'Vic Apr 2016'!AJ50-'Vic Apr 2016'!L50)*('Vic Apr 2016'!X50/100)*'Vic Apr 2016'!AJ50,('Vic Apr 2016'!M50-'Vic Apr 2016'!L50)*('Vic Apr 2016'!X50/100)*'Vic Apr 2016'!AJ50))</f>
        <v>0</v>
      </c>
      <c r="N56" s="115">
        <f>IF(($C$5*'Vic Apr 2016'!AL50/'Vic Apr 2016'!AJ50&gt;'Vic Apr 2016'!M50),($C$5*'Vic Apr 2016'!AL50/'Vic Apr 2016'!AJ50-'Vic Apr 2016'!M50)*'Vic Apr 2016'!Y50/100*'Vic Apr 2016'!AJ50,0)</f>
        <v>664.24860000000012</v>
      </c>
      <c r="O56" s="214">
        <f t="shared" si="0"/>
        <v>1920.9118000000001</v>
      </c>
      <c r="P56" s="215">
        <f>'Vic Apr 2016'!AM50</f>
        <v>0</v>
      </c>
      <c r="Q56" s="215">
        <f>'Vic Apr 2016'!AN50</f>
        <v>15</v>
      </c>
      <c r="R56" s="215">
        <f>'Vic Apr 2016'!AO50</f>
        <v>0</v>
      </c>
      <c r="S56" s="215">
        <f>'Vic Apr 2016'!AP50</f>
        <v>5</v>
      </c>
      <c r="T56" s="214">
        <f>(O56-(O56-D56)*Q56/100)</f>
        <v>1663.9934800000001</v>
      </c>
      <c r="U56" s="214">
        <f>(T56-(T56-D56)*S56/100)</f>
        <v>1591.1999560000002</v>
      </c>
      <c r="V56" s="214">
        <f t="shared" si="1"/>
        <v>1830.3928280000002</v>
      </c>
      <c r="W56" s="214">
        <f t="shared" si="2"/>
        <v>1750.3199516000004</v>
      </c>
      <c r="X56" s="216">
        <f>'Vic Apr 2016'!AW50</f>
        <v>24</v>
      </c>
      <c r="Y56" s="217" t="str">
        <f>'Vic Apr 2016'!AX50</f>
        <v>n</v>
      </c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1"/>
      <c r="CG56" s="111"/>
      <c r="CH56" s="111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1"/>
      <c r="CY56" s="111"/>
      <c r="CZ56" s="111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1"/>
      <c r="DM56" s="111"/>
      <c r="DN56" s="111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1"/>
      <c r="EF56" s="111"/>
      <c r="EG56" s="111"/>
      <c r="EH56" s="111"/>
      <c r="EI56" s="111"/>
      <c r="EJ56" s="111"/>
    </row>
    <row r="57" spans="1:140" s="112" customFormat="1" ht="17" customHeight="1" thickTop="1">
      <c r="A57" s="545" t="str">
        <f>'Vic Apr 2016'!D51</f>
        <v>Envestra Central 2</v>
      </c>
      <c r="B57" s="116" t="str">
        <f>'Vic Apr 2016'!F51</f>
        <v>AGL</v>
      </c>
      <c r="C57" s="116" t="str">
        <f>'Vic Apr 2016'!G51</f>
        <v>Business Savers</v>
      </c>
      <c r="D57" s="190">
        <f>365*'Vic Apr 2016'!H51/100</f>
        <v>276.3415</v>
      </c>
      <c r="E57" s="191">
        <f>IF($C$5*'Vic Apr 2016'!AK51/'Vic Apr 2016'!AI51&gt;='Vic Apr 2016'!J51,('Vic Apr 2016'!J51*'Vic Apr 2016'!O51/100)*'Vic Apr 2016'!AI51,($C$5*'Vic Apr 2016'!AK51/'Vic Apr 2016'!AI51*'Vic Apr 2016'!O51/100)*'Vic Apr 2016'!AI51)</f>
        <v>168.75</v>
      </c>
      <c r="F57" s="192">
        <f>IF($C$5*'Vic Apr 2016'!AK51/'Vic Apr 2016'!AI51&lt;'Vic Apr 2016'!J51,0,IF($C$5*'Vic Apr 2016'!AK51/'Vic Apr 2016'!AI51&lt;='Vic Apr 2016'!K51,($C$5*'Vic Apr 2016'!AK51/'Vic Apr 2016'!AI51-'Vic Apr 2016'!J51)*('Vic Apr 2016'!P51/100)*'Vic Apr 2016'!AI51,('Vic Apr 2016'!K51-'Vic Apr 2016'!J51)*('Vic Apr 2016'!P51/100)*'Vic Apr 2016'!AI51))</f>
        <v>653.13</v>
      </c>
      <c r="G57" s="190">
        <f>IF($C$5*'Vic Apr 2016'!AK51/'Vic Apr 2016'!AI51&lt;'Vic Apr 2016'!K51,0,IF($C$5*'Vic Apr 2016'!AK51/'Vic Apr 2016'!AI51&lt;='Vic Apr 2016'!L51,($C$5*'Vic Apr 2016'!AK51/'Vic Apr 2016'!AI51-'Vic Apr 2016'!K51)*('Vic Apr 2016'!Q51/100)*'Vic Apr 2016'!AI51,('Vic Apr 2016'!L51-'Vic Apr 2016'!K51)*('Vic Apr 2016'!Q51/100)*'Vic Apr 2016'!AI51))</f>
        <v>0</v>
      </c>
      <c r="H57" s="191">
        <f>IF($C$5*'Vic Apr 2016'!AK51/'Vic Apr 2016'!AI51&lt;'Vic Apr 2016'!L51,0,IF($C$5*'Vic Apr 2016'!AK51/'Vic Apr 2016'!AI51&lt;='Vic Apr 2016'!M51,($C$5*'Vic Apr 2016'!AK51/'Vic Apr 2016'!AI51-'Vic Apr 2016'!L51)*('Vic Apr 2016'!R51/100)*'Vic Apr 2016'!AI51,('Vic Apr 2016'!M51-'Vic Apr 2016'!L51)*('Vic Apr 2016'!R51/100)*'Vic Apr 2016'!AI51))</f>
        <v>0</v>
      </c>
      <c r="I57" s="190">
        <f>IF(($C$5*'Vic Apr 2016'!AK51/'Vic Apr 2016'!AI51&gt;'Vic Apr 2016'!M51),($C$5*'Vic Apr 2016'!AK51/'Vic Apr 2016'!AI51-'Vic Apr 2016'!M51)*'Vic Apr 2016'!S51/100*'Vic Apr 2016'!AI51,0)</f>
        <v>0</v>
      </c>
      <c r="J57" s="190">
        <f>IF($C$5*'Vic Apr 2016'!AL51/'Vic Apr 2016'!AJ51&gt;='Vic Apr 2016'!J51,('Vic Apr 2016'!J51*'Vic Apr 2016'!U51/100)*'Vic Apr 2016'!AJ51,($C$5*'Vic Apr 2016'!AL51/'Vic Apr 2016'!AJ51*'Vic Apr 2016'!U51/100)*'Vic Apr 2016'!AJ51)</f>
        <v>168.75</v>
      </c>
      <c r="K57" s="190">
        <f>IF($C$5*'Vic Apr 2016'!AL51/'Vic Apr 2016'!AJ51&lt;'Vic Apr 2016'!J51,0,IF($C$5*'Vic Apr 2016'!AL51/'Vic Apr 2016'!AJ51&lt;='Vic Apr 2016'!K51,($C$5*'Vic Apr 2016'!AL51/'Vic Apr 2016'!AJ51-'Vic Apr 2016'!J51)*('Vic Apr 2016'!V51/100)*'Vic Apr 2016'!AJ51,('Vic Apr 2016'!K51-'Vic Apr 2016'!J51)*('Vic Apr 2016'!V51/100)*'Vic Apr 2016'!AJ51))</f>
        <v>653.13</v>
      </c>
      <c r="L57" s="190">
        <f>IF($C$5*'Vic Apr 2016'!AL51/'Vic Apr 2016'!AJ51&lt;'Vic Apr 2016'!K51,0,IF($C$5*'Vic Apr 2016'!AL51/'Vic Apr 2016'!AJ51&lt;='Vic Apr 2016'!L51,($C$5*'Vic Apr 2016'!AL51/'Vic Apr 2016'!AJ51-'Vic Apr 2016'!K51)*('Vic Apr 2016'!W51/100)*'Vic Apr 2016'!AJ51,('Vic Apr 2016'!L51-'Vic Apr 2016'!K51)*('Vic Apr 2016'!W51/100)*'Vic Apr 2016'!AJ51))</f>
        <v>0</v>
      </c>
      <c r="M57" s="190">
        <f>IF($C$5*'Vic Apr 2016'!AL51/'Vic Apr 2016'!AJ51&lt;'Vic Apr 2016'!L51,0,IF($C$5*'Vic Apr 2016'!AL51/'Vic Apr 2016'!AJ51&lt;='Vic Apr 2016'!M51,($C$5*'Vic Apr 2016'!AL51/'Vic Apr 2016'!AJ51-'Vic Apr 2016'!L51)*('Vic Apr 2016'!X51/100)*'Vic Apr 2016'!AJ51,('Vic Apr 2016'!M51-'Vic Apr 2016'!L51)*('Vic Apr 2016'!X51/100)*'Vic Apr 2016'!AJ51))</f>
        <v>0</v>
      </c>
      <c r="N57" s="190">
        <f>IF(($C$5*'Vic Apr 2016'!AL51/'Vic Apr 2016'!AJ51&gt;'Vic Apr 2016'!M51),($C$5*'Vic Apr 2016'!AL51/'Vic Apr 2016'!AJ51-'Vic Apr 2016'!M51)*'Vic Apr 2016'!Y51/100*'Vic Apr 2016'!AJ51,0)</f>
        <v>0</v>
      </c>
      <c r="O57" s="193">
        <f t="shared" si="0"/>
        <v>1920.1015000000002</v>
      </c>
      <c r="P57" s="194">
        <f>'Vic Apr 2016'!AM51</f>
        <v>0</v>
      </c>
      <c r="Q57" s="194">
        <f>'Vic Apr 2016'!AN51</f>
        <v>19</v>
      </c>
      <c r="R57" s="194">
        <f>'Vic Apr 2016'!AO51</f>
        <v>0</v>
      </c>
      <c r="S57" s="194">
        <f>'Vic Apr 2016'!AP51</f>
        <v>0</v>
      </c>
      <c r="T57" s="193">
        <f>(O57-(O57-D57)*Q57/100)</f>
        <v>1607.7871000000002</v>
      </c>
      <c r="U57" s="193">
        <f>T57</f>
        <v>1607.7871000000002</v>
      </c>
      <c r="V57" s="193">
        <f t="shared" si="1"/>
        <v>1768.5658100000005</v>
      </c>
      <c r="W57" s="193">
        <f t="shared" si="2"/>
        <v>1768.5658100000005</v>
      </c>
      <c r="X57" s="195">
        <f>'Vic Apr 2016'!AW51</f>
        <v>0</v>
      </c>
      <c r="Y57" s="196" t="str">
        <f>'Vic Apr 2016'!AX51</f>
        <v>n</v>
      </c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1"/>
      <c r="CG57" s="111"/>
      <c r="CH57" s="111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1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1"/>
      <c r="DM57" s="111"/>
      <c r="DN57" s="111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1"/>
      <c r="EF57" s="111"/>
      <c r="EG57" s="111"/>
      <c r="EH57" s="111"/>
      <c r="EI57" s="111"/>
      <c r="EJ57" s="111"/>
    </row>
    <row r="58" spans="1:140" s="58" customFormat="1" ht="17" customHeight="1">
      <c r="A58" s="546"/>
      <c r="B58" s="116" t="str">
        <f>'Vic Apr 2016'!F52</f>
        <v>Click Energy</v>
      </c>
      <c r="C58" s="116" t="str">
        <f>'Vic Apr 2016'!G52</f>
        <v>Business Prime Gas</v>
      </c>
      <c r="D58" s="190">
        <f>365*'Vic Apr 2016'!H52/100</f>
        <v>279.22500000000002</v>
      </c>
      <c r="E58" s="191">
        <f>IF($C$5*'Vic Apr 2016'!AK52/'Vic Apr 2016'!AI52&gt;='Vic Apr 2016'!J52,('Vic Apr 2016'!J52*'Vic Apr 2016'!O52/100)*'Vic Apr 2016'!AI52,($C$5*'Vic Apr 2016'!AK52/'Vic Apr 2016'!AI52*'Vic Apr 2016'!O52/100)*'Vic Apr 2016'!AI52)</f>
        <v>167.31</v>
      </c>
      <c r="F58" s="192">
        <f>IF($C$5*'Vic Apr 2016'!AK52/'Vic Apr 2016'!AI52&lt;'Vic Apr 2016'!J52,0,IF($C$5*'Vic Apr 2016'!AK52/'Vic Apr 2016'!AI52&lt;='Vic Apr 2016'!K52,($C$5*'Vic Apr 2016'!AK52/'Vic Apr 2016'!AI52-'Vic Apr 2016'!J52)*('Vic Apr 2016'!P52/100)*'Vic Apr 2016'!AI52,('Vic Apr 2016'!K52-'Vic Apr 2016'!J52)*('Vic Apr 2016'!P52/100)*'Vic Apr 2016'!AI52))</f>
        <v>588.35</v>
      </c>
      <c r="G58" s="190">
        <f>IF($C$5*'Vic Apr 2016'!AK52/'Vic Apr 2016'!AI52&lt;'Vic Apr 2016'!K52,0,IF($C$5*'Vic Apr 2016'!AK52/'Vic Apr 2016'!AI52&lt;='Vic Apr 2016'!L52,($C$5*'Vic Apr 2016'!AK52/'Vic Apr 2016'!AI52-'Vic Apr 2016'!K52)*('Vic Apr 2016'!Q52/100)*'Vic Apr 2016'!AI52,('Vic Apr 2016'!L52-'Vic Apr 2016'!K52)*('Vic Apr 2016'!Q52/100)*'Vic Apr 2016'!AI52))</f>
        <v>0</v>
      </c>
      <c r="H58" s="191">
        <f>IF($C$5*'Vic Apr 2016'!AK52/'Vic Apr 2016'!AI52&lt;'Vic Apr 2016'!L52,0,IF($C$5*'Vic Apr 2016'!AK52/'Vic Apr 2016'!AI52&lt;='Vic Apr 2016'!M52,($C$5*'Vic Apr 2016'!AK52/'Vic Apr 2016'!AI52-'Vic Apr 2016'!L52)*('Vic Apr 2016'!R52/100)*'Vic Apr 2016'!AI52,('Vic Apr 2016'!M52-'Vic Apr 2016'!L52)*('Vic Apr 2016'!R52/100)*'Vic Apr 2016'!AI52))</f>
        <v>0</v>
      </c>
      <c r="I58" s="190">
        <f>IF(($C$5*'Vic Apr 2016'!AK52/'Vic Apr 2016'!AI52&gt;'Vic Apr 2016'!M52),($C$5*'Vic Apr 2016'!AK52/'Vic Apr 2016'!AI52-'Vic Apr 2016'!M52)*'Vic Apr 2016'!S52/100*'Vic Apr 2016'!AI52,0)</f>
        <v>0</v>
      </c>
      <c r="J58" s="190">
        <f>IF($C$5*'Vic Apr 2016'!AL52/'Vic Apr 2016'!AJ52&gt;='Vic Apr 2016'!J52,('Vic Apr 2016'!J52*'Vic Apr 2016'!U52/100)*'Vic Apr 2016'!AJ52,($C$5*'Vic Apr 2016'!AL52/'Vic Apr 2016'!AJ52*'Vic Apr 2016'!U52/100)*'Vic Apr 2016'!AJ52)</f>
        <v>167.31</v>
      </c>
      <c r="K58" s="190">
        <f>IF($C$5*'Vic Apr 2016'!AL52/'Vic Apr 2016'!AJ52&lt;'Vic Apr 2016'!J52,0,IF($C$5*'Vic Apr 2016'!AL52/'Vic Apr 2016'!AJ52&lt;='Vic Apr 2016'!K52,($C$5*'Vic Apr 2016'!AL52/'Vic Apr 2016'!AJ52-'Vic Apr 2016'!J52)*('Vic Apr 2016'!V52/100)*'Vic Apr 2016'!AJ52,('Vic Apr 2016'!K52-'Vic Apr 2016'!J52)*('Vic Apr 2016'!V52/100)*'Vic Apr 2016'!AJ52))</f>
        <v>588.35</v>
      </c>
      <c r="L58" s="190">
        <f>IF($C$5*'Vic Apr 2016'!AL52/'Vic Apr 2016'!AJ52&lt;'Vic Apr 2016'!K52,0,IF($C$5*'Vic Apr 2016'!AL52/'Vic Apr 2016'!AJ52&lt;='Vic Apr 2016'!L52,($C$5*'Vic Apr 2016'!AL52/'Vic Apr 2016'!AJ52-'Vic Apr 2016'!K52)*('Vic Apr 2016'!W52/100)*'Vic Apr 2016'!AJ52,('Vic Apr 2016'!L52-'Vic Apr 2016'!K52)*('Vic Apr 2016'!W52/100)*'Vic Apr 2016'!AJ52))</f>
        <v>0</v>
      </c>
      <c r="M58" s="190">
        <f>IF($C$5*'Vic Apr 2016'!AL52/'Vic Apr 2016'!AJ52&lt;'Vic Apr 2016'!L52,0,IF($C$5*'Vic Apr 2016'!AL52/'Vic Apr 2016'!AJ52&lt;='Vic Apr 2016'!M52,($C$5*'Vic Apr 2016'!AL52/'Vic Apr 2016'!AJ52-'Vic Apr 2016'!L52)*('Vic Apr 2016'!X52/100)*'Vic Apr 2016'!AJ52,('Vic Apr 2016'!M52-'Vic Apr 2016'!L52)*('Vic Apr 2016'!X52/100)*'Vic Apr 2016'!AJ52))</f>
        <v>0</v>
      </c>
      <c r="N58" s="190">
        <f>IF(($C$5*'Vic Apr 2016'!AL52/'Vic Apr 2016'!AJ52&gt;'Vic Apr 2016'!M52),($C$5*'Vic Apr 2016'!AL52/'Vic Apr 2016'!AJ52-'Vic Apr 2016'!M52)*'Vic Apr 2016'!Y52/100*'Vic Apr 2016'!AJ52,0)</f>
        <v>0</v>
      </c>
      <c r="O58" s="193">
        <f t="shared" si="0"/>
        <v>1790.5450000000001</v>
      </c>
      <c r="P58" s="194">
        <f>'Vic Apr 2016'!AM52</f>
        <v>0</v>
      </c>
      <c r="Q58" s="194">
        <f>'Vic Apr 2016'!AN52</f>
        <v>0</v>
      </c>
      <c r="R58" s="194">
        <f>'Vic Apr 2016'!AO52</f>
        <v>10</v>
      </c>
      <c r="S58" s="194">
        <f>'Vic Apr 2016'!AP52</f>
        <v>0</v>
      </c>
      <c r="T58" s="193">
        <f>O58</f>
        <v>1790.5450000000001</v>
      </c>
      <c r="U58" s="193">
        <f>T58-(T58*R58/100)</f>
        <v>1611.4905000000001</v>
      </c>
      <c r="V58" s="193">
        <f t="shared" si="1"/>
        <v>1969.5995000000003</v>
      </c>
      <c r="W58" s="193">
        <f t="shared" si="2"/>
        <v>1772.6395500000003</v>
      </c>
      <c r="X58" s="195">
        <f>'Vic Apr 2016'!AW52</f>
        <v>0</v>
      </c>
      <c r="Y58" s="196" t="str">
        <f>'Vic Apr 2016'!AX52</f>
        <v>n</v>
      </c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1"/>
      <c r="CG58" s="111"/>
      <c r="CH58" s="111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1"/>
      <c r="CY58" s="111"/>
      <c r="CZ58" s="111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1"/>
      <c r="DM58" s="111"/>
      <c r="DN58" s="111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1"/>
      <c r="EF58" s="111"/>
      <c r="EG58" s="111"/>
      <c r="EH58" s="111"/>
      <c r="EI58" s="111"/>
      <c r="EJ58" s="111"/>
    </row>
    <row r="59" spans="1:140" s="112" customFormat="1" ht="17" customHeight="1">
      <c r="A59" s="546"/>
      <c r="B59" s="116" t="str">
        <f>'Vic Apr 2016'!F53</f>
        <v>Covau</v>
      </c>
      <c r="C59" s="116" t="str">
        <f>'Vic Apr 2016'!G53</f>
        <v>Market offer</v>
      </c>
      <c r="D59" s="190">
        <f>365*'Vic Apr 2016'!H53/100</f>
        <v>277.39999999999998</v>
      </c>
      <c r="E59" s="191">
        <f>IF($C$5*'Vic Apr 2016'!AK53/'Vic Apr 2016'!AI53&gt;='Vic Apr 2016'!J53,('Vic Apr 2016'!J53*'Vic Apr 2016'!O53/100)*'Vic Apr 2016'!AI53,($C$5*'Vic Apr 2016'!AK53/'Vic Apr 2016'!AI53*'Vic Apr 2016'!O53/100)*'Vic Apr 2016'!AI53)</f>
        <v>216.89999999999998</v>
      </c>
      <c r="F59" s="192">
        <f>IF($C$5*'Vic Apr 2016'!AK53/'Vic Apr 2016'!AI53&lt;'Vic Apr 2016'!J53,0,IF($C$5*'Vic Apr 2016'!AK53/'Vic Apr 2016'!AI53&lt;='Vic Apr 2016'!K53,($C$5*'Vic Apr 2016'!AK53/'Vic Apr 2016'!AI53-'Vic Apr 2016'!J53)*('Vic Apr 2016'!P53/100)*'Vic Apr 2016'!AI53,('Vic Apr 2016'!K53-'Vic Apr 2016'!J53)*('Vic Apr 2016'!P53/100)*'Vic Apr 2016'!AI53))</f>
        <v>746.20000000000016</v>
      </c>
      <c r="G59" s="190">
        <f>IF($C$5*'Vic Apr 2016'!AK53/'Vic Apr 2016'!AI53&lt;'Vic Apr 2016'!K53,0,IF($C$5*'Vic Apr 2016'!AK53/'Vic Apr 2016'!AI53&lt;='Vic Apr 2016'!L53,($C$5*'Vic Apr 2016'!AK53/'Vic Apr 2016'!AI53-'Vic Apr 2016'!K53)*('Vic Apr 2016'!Q53/100)*'Vic Apr 2016'!AI53,('Vic Apr 2016'!L53-'Vic Apr 2016'!K53)*('Vic Apr 2016'!Q53/100)*'Vic Apr 2016'!AI53))</f>
        <v>0</v>
      </c>
      <c r="H59" s="191">
        <f>IF($C$5*'Vic Apr 2016'!AK53/'Vic Apr 2016'!AI53&lt;'Vic Apr 2016'!L53,0,IF($C$5*'Vic Apr 2016'!AK53/'Vic Apr 2016'!AI53&lt;='Vic Apr 2016'!M53,($C$5*'Vic Apr 2016'!AK53/'Vic Apr 2016'!AI53-'Vic Apr 2016'!L53)*('Vic Apr 2016'!R53/100)*'Vic Apr 2016'!AI53,('Vic Apr 2016'!M53-'Vic Apr 2016'!L53)*('Vic Apr 2016'!R53/100)*'Vic Apr 2016'!AI53))</f>
        <v>0</v>
      </c>
      <c r="I59" s="190">
        <f>IF(($C$5*'Vic Apr 2016'!AK53/'Vic Apr 2016'!AI53&gt;'Vic Apr 2016'!M53),($C$5*'Vic Apr 2016'!AK53/'Vic Apr 2016'!AI53-'Vic Apr 2016'!M53)*'Vic Apr 2016'!S53/100*'Vic Apr 2016'!AI53,0)</f>
        <v>0</v>
      </c>
      <c r="J59" s="190">
        <f>IF($C$5*'Vic Apr 2016'!AL53/'Vic Apr 2016'!AJ53&gt;='Vic Apr 2016'!J53,('Vic Apr 2016'!J53*'Vic Apr 2016'!U53/100)*'Vic Apr 2016'!AJ53,($C$5*'Vic Apr 2016'!AL53/'Vic Apr 2016'!AJ53*'Vic Apr 2016'!U53/100)*'Vic Apr 2016'!AJ53)</f>
        <v>216.89999999999998</v>
      </c>
      <c r="K59" s="190">
        <f>IF($C$5*'Vic Apr 2016'!AL53/'Vic Apr 2016'!AJ53&lt;'Vic Apr 2016'!J53,0,IF($C$5*'Vic Apr 2016'!AL53/'Vic Apr 2016'!AJ53&lt;='Vic Apr 2016'!K53,($C$5*'Vic Apr 2016'!AL53/'Vic Apr 2016'!AJ53-'Vic Apr 2016'!J53)*('Vic Apr 2016'!V53/100)*'Vic Apr 2016'!AJ53,('Vic Apr 2016'!K53-'Vic Apr 2016'!J53)*('Vic Apr 2016'!V53/100)*'Vic Apr 2016'!AJ53))</f>
        <v>746.20000000000016</v>
      </c>
      <c r="L59" s="190">
        <f>IF($C$5*'Vic Apr 2016'!AL53/'Vic Apr 2016'!AJ53&lt;'Vic Apr 2016'!K53,0,IF($C$5*'Vic Apr 2016'!AL53/'Vic Apr 2016'!AJ53&lt;='Vic Apr 2016'!L53,($C$5*'Vic Apr 2016'!AL53/'Vic Apr 2016'!AJ53-'Vic Apr 2016'!K53)*('Vic Apr 2016'!W53/100)*'Vic Apr 2016'!AJ53,('Vic Apr 2016'!L53-'Vic Apr 2016'!K53)*('Vic Apr 2016'!W53/100)*'Vic Apr 2016'!AJ53))</f>
        <v>0</v>
      </c>
      <c r="M59" s="190">
        <f>IF($C$5*'Vic Apr 2016'!AL53/'Vic Apr 2016'!AJ53&lt;'Vic Apr 2016'!L53,0,IF($C$5*'Vic Apr 2016'!AL53/'Vic Apr 2016'!AJ53&lt;='Vic Apr 2016'!M53,($C$5*'Vic Apr 2016'!AL53/'Vic Apr 2016'!AJ53-'Vic Apr 2016'!L53)*('Vic Apr 2016'!X53/100)*'Vic Apr 2016'!AJ53,('Vic Apr 2016'!M53-'Vic Apr 2016'!L53)*('Vic Apr 2016'!X53/100)*'Vic Apr 2016'!AJ53))</f>
        <v>0</v>
      </c>
      <c r="N59" s="190">
        <f>IF(($C$5*'Vic Apr 2016'!AL53/'Vic Apr 2016'!AJ53&gt;'Vic Apr 2016'!M53),($C$5*'Vic Apr 2016'!AL53/'Vic Apr 2016'!AJ53-'Vic Apr 2016'!M53)*'Vic Apr 2016'!Y53/100*'Vic Apr 2016'!AJ53,0)</f>
        <v>0</v>
      </c>
      <c r="O59" s="193">
        <f t="shared" si="0"/>
        <v>2203.6000000000004</v>
      </c>
      <c r="P59" s="194">
        <f>'Vic Apr 2016'!AM53</f>
        <v>0</v>
      </c>
      <c r="Q59" s="194">
        <f>'Vic Apr 2016'!AN53</f>
        <v>0</v>
      </c>
      <c r="R59" s="194">
        <f>'Vic Apr 2016'!AO53</f>
        <v>0</v>
      </c>
      <c r="S59" s="194">
        <f>'Vic Apr 2016'!AP53</f>
        <v>16</v>
      </c>
      <c r="T59" s="193">
        <f>O59</f>
        <v>2203.6000000000004</v>
      </c>
      <c r="U59" s="193">
        <f>(T59-(T59-D59)*S59/100)</f>
        <v>1895.4080000000004</v>
      </c>
      <c r="V59" s="193">
        <f t="shared" si="1"/>
        <v>2423.9600000000005</v>
      </c>
      <c r="W59" s="193">
        <f t="shared" si="2"/>
        <v>2084.9488000000006</v>
      </c>
      <c r="X59" s="195">
        <f>'Vic Apr 2016'!AW53</f>
        <v>12</v>
      </c>
      <c r="Y59" s="196" t="str">
        <f>'Vic Apr 2016'!AX53</f>
        <v>y</v>
      </c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1"/>
      <c r="CG59" s="111"/>
      <c r="CH59" s="111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1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1"/>
      <c r="DM59" s="111"/>
      <c r="DN59" s="111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1"/>
      <c r="EF59" s="111"/>
      <c r="EG59" s="111"/>
      <c r="EH59" s="111"/>
      <c r="EI59" s="111"/>
      <c r="EJ59" s="111"/>
    </row>
    <row r="60" spans="1:140" s="58" customFormat="1" ht="17" customHeight="1">
      <c r="A60" s="546"/>
      <c r="B60" s="116" t="str">
        <f>'Vic Apr 2016'!F54</f>
        <v>EnergyAustralia</v>
      </c>
      <c r="C60" s="116" t="str">
        <f>'Vic Apr 2016'!G54</f>
        <v>Everyday Saver Business</v>
      </c>
      <c r="D60" s="190">
        <f>365*'Vic Apr 2016'!H54/100</f>
        <v>295.64999999999998</v>
      </c>
      <c r="E60" s="191">
        <f>IF($C$5*'Vic Apr 2016'!AK54/'Vic Apr 2016'!AI54&gt;='Vic Apr 2016'!J54,('Vic Apr 2016'!J54*'Vic Apr 2016'!O54/100)*'Vic Apr 2016'!AI54,($C$5*'Vic Apr 2016'!AK54/'Vic Apr 2016'!AI54*'Vic Apr 2016'!O54/100)*'Vic Apr 2016'!AI54)</f>
        <v>64.8</v>
      </c>
      <c r="F60" s="192">
        <f>IF($C$5*'Vic Apr 2016'!AK54/'Vic Apr 2016'!AI54&lt;'Vic Apr 2016'!J54,0,IF($C$5*'Vic Apr 2016'!AK54/'Vic Apr 2016'!AI54&lt;='Vic Apr 2016'!K54,($C$5*'Vic Apr 2016'!AK54/'Vic Apr 2016'!AI54-'Vic Apr 2016'!J54)*('Vic Apr 2016'!P54/100)*'Vic Apr 2016'!AI54,('Vic Apr 2016'!K54-'Vic Apr 2016'!J54)*('Vic Apr 2016'!P54/100)*'Vic Apr 2016'!AI54))</f>
        <v>434.54700000000003</v>
      </c>
      <c r="G60" s="190">
        <f>IF($C$5*'Vic Apr 2016'!AK54/'Vic Apr 2016'!AI54&lt;'Vic Apr 2016'!K54,0,IF($C$5*'Vic Apr 2016'!AK54/'Vic Apr 2016'!AI54&lt;='Vic Apr 2016'!L54,($C$5*'Vic Apr 2016'!AK54/'Vic Apr 2016'!AI54-'Vic Apr 2016'!K54)*('Vic Apr 2016'!Q54/100)*'Vic Apr 2016'!AI54,('Vic Apr 2016'!L54-'Vic Apr 2016'!K54)*('Vic Apr 2016'!Q54/100)*'Vic Apr 2016'!AI54))</f>
        <v>0</v>
      </c>
      <c r="H60" s="191">
        <f>IF($C$5*'Vic Apr 2016'!AK54/'Vic Apr 2016'!AI54&lt;'Vic Apr 2016'!L54,0,IF($C$5*'Vic Apr 2016'!AK54/'Vic Apr 2016'!AI54&lt;='Vic Apr 2016'!M54,($C$5*'Vic Apr 2016'!AK54/'Vic Apr 2016'!AI54-'Vic Apr 2016'!L54)*('Vic Apr 2016'!R54/100)*'Vic Apr 2016'!AI54,('Vic Apr 2016'!M54-'Vic Apr 2016'!L54)*('Vic Apr 2016'!R54/100)*'Vic Apr 2016'!AI54))</f>
        <v>0</v>
      </c>
      <c r="I60" s="190">
        <f>IF(($C$5*'Vic Apr 2016'!AK54/'Vic Apr 2016'!AI54&gt;'Vic Apr 2016'!M54),($C$5*'Vic Apr 2016'!AK54/'Vic Apr 2016'!AI54-'Vic Apr 2016'!M54)*'Vic Apr 2016'!S54/100*'Vic Apr 2016'!AI54,0)</f>
        <v>0</v>
      </c>
      <c r="J60" s="190">
        <f>IF($C$5*'Vic Apr 2016'!AL54/'Vic Apr 2016'!AJ54&gt;='Vic Apr 2016'!J54,('Vic Apr 2016'!J54*'Vic Apr 2016'!U54/100)*'Vic Apr 2016'!AJ54,($C$5*'Vic Apr 2016'!AL54/'Vic Apr 2016'!AJ54*'Vic Apr 2016'!U54/100)*'Vic Apr 2016'!AJ54)</f>
        <v>129.6</v>
      </c>
      <c r="K60" s="190">
        <f>IF($C$5*'Vic Apr 2016'!AL54/'Vic Apr 2016'!AJ54&lt;'Vic Apr 2016'!J54,0,IF($C$5*'Vic Apr 2016'!AL54/'Vic Apr 2016'!AJ54&lt;='Vic Apr 2016'!K54,($C$5*'Vic Apr 2016'!AL54/'Vic Apr 2016'!AJ54-'Vic Apr 2016'!J54)*('Vic Apr 2016'!V54/100)*'Vic Apr 2016'!AJ54,('Vic Apr 2016'!K54-'Vic Apr 2016'!J54)*('Vic Apr 2016'!V54/100)*'Vic Apr 2016'!AJ54))</f>
        <v>869.09400000000005</v>
      </c>
      <c r="L60" s="190">
        <f>IF($C$5*'Vic Apr 2016'!AL54/'Vic Apr 2016'!AJ54&lt;'Vic Apr 2016'!K54,0,IF($C$5*'Vic Apr 2016'!AL54/'Vic Apr 2016'!AJ54&lt;='Vic Apr 2016'!L54,($C$5*'Vic Apr 2016'!AL54/'Vic Apr 2016'!AJ54-'Vic Apr 2016'!K54)*('Vic Apr 2016'!W54/100)*'Vic Apr 2016'!AJ54,('Vic Apr 2016'!L54-'Vic Apr 2016'!K54)*('Vic Apr 2016'!W54/100)*'Vic Apr 2016'!AJ54))</f>
        <v>0</v>
      </c>
      <c r="M60" s="190">
        <f>IF($C$5*'Vic Apr 2016'!AL54/'Vic Apr 2016'!AJ54&lt;'Vic Apr 2016'!L54,0,IF($C$5*'Vic Apr 2016'!AL54/'Vic Apr 2016'!AJ54&lt;='Vic Apr 2016'!M54,($C$5*'Vic Apr 2016'!AL54/'Vic Apr 2016'!AJ54-'Vic Apr 2016'!L54)*('Vic Apr 2016'!X54/100)*'Vic Apr 2016'!AJ54,('Vic Apr 2016'!M54-'Vic Apr 2016'!L54)*('Vic Apr 2016'!X54/100)*'Vic Apr 2016'!AJ54))</f>
        <v>0</v>
      </c>
      <c r="N60" s="190">
        <f>IF(($C$5*'Vic Apr 2016'!AL54/'Vic Apr 2016'!AJ54&gt;'Vic Apr 2016'!M54),($C$5*'Vic Apr 2016'!AL54/'Vic Apr 2016'!AJ54-'Vic Apr 2016'!M54)*'Vic Apr 2016'!Y54/100*'Vic Apr 2016'!AJ54,0)</f>
        <v>0</v>
      </c>
      <c r="O60" s="193">
        <f t="shared" si="0"/>
        <v>1793.6910000000003</v>
      </c>
      <c r="P60" s="194">
        <f>'Vic Apr 2016'!AM54</f>
        <v>0</v>
      </c>
      <c r="Q60" s="194">
        <f>'Vic Apr 2016'!AN54</f>
        <v>22</v>
      </c>
      <c r="R60" s="194">
        <f>'Vic Apr 2016'!AO54</f>
        <v>0</v>
      </c>
      <c r="S60" s="194">
        <f>'Vic Apr 2016'!AP54</f>
        <v>0</v>
      </c>
      <c r="T60" s="193">
        <f>(O60-(O60-D60)*Q60/100)</f>
        <v>1464.1219800000003</v>
      </c>
      <c r="U60" s="193">
        <f>T60</f>
        <v>1464.1219800000003</v>
      </c>
      <c r="V60" s="193">
        <f t="shared" si="1"/>
        <v>1610.5341780000006</v>
      </c>
      <c r="W60" s="193">
        <f t="shared" si="2"/>
        <v>1610.5341780000006</v>
      </c>
      <c r="X60" s="195">
        <f>'Vic Apr 2016'!AW54</f>
        <v>24</v>
      </c>
      <c r="Y60" s="196" t="str">
        <f>'Vic Apr 2016'!AX54</f>
        <v>y</v>
      </c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1"/>
      <c r="CG60" s="111"/>
      <c r="CH60" s="111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1"/>
      <c r="CY60" s="111"/>
      <c r="CZ60" s="111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1"/>
      <c r="DM60" s="111"/>
      <c r="DN60" s="111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1"/>
      <c r="EF60" s="111"/>
      <c r="EG60" s="111"/>
      <c r="EH60" s="111"/>
      <c r="EI60" s="111"/>
      <c r="EJ60" s="111"/>
    </row>
    <row r="61" spans="1:140" s="112" customFormat="1" ht="17" customHeight="1">
      <c r="A61" s="546"/>
      <c r="B61" s="116" t="str">
        <f>'Vic Apr 2016'!F55</f>
        <v>Lumo Energy</v>
      </c>
      <c r="C61" s="116" t="str">
        <f>'Vic Apr 2016'!G55</f>
        <v>Business Premium</v>
      </c>
      <c r="D61" s="190">
        <f>365*'Vic Apr 2016'!H55/100</f>
        <v>228.85499999999999</v>
      </c>
      <c r="E61" s="191">
        <f>IF($C$5*'Vic Apr 2016'!AK55/'Vic Apr 2016'!AI55&gt;='Vic Apr 2016'!J55,('Vic Apr 2016'!J55*'Vic Apr 2016'!O55/100)*'Vic Apr 2016'!AI55,($C$5*'Vic Apr 2016'!AK55/'Vic Apr 2016'!AI55*'Vic Apr 2016'!O55/100)*'Vic Apr 2016'!AI55)</f>
        <v>149.66640000000001</v>
      </c>
      <c r="F61" s="192">
        <f>IF($C$5*'Vic Apr 2016'!AK55/'Vic Apr 2016'!AI55&lt;'Vic Apr 2016'!J55,0,IF($C$5*'Vic Apr 2016'!AK55/'Vic Apr 2016'!AI55&lt;='Vic Apr 2016'!K55,($C$5*'Vic Apr 2016'!AK55/'Vic Apr 2016'!AI55-'Vic Apr 2016'!J55)*('Vic Apr 2016'!P55/100)*'Vic Apr 2016'!AI55,('Vic Apr 2016'!K55-'Vic Apr 2016'!J55)*('Vic Apr 2016'!P55/100)*'Vic Apr 2016'!AI55))</f>
        <v>519.09979999999996</v>
      </c>
      <c r="G61" s="190">
        <f>IF($C$5*'Vic Apr 2016'!AK55/'Vic Apr 2016'!AI55&lt;'Vic Apr 2016'!K55,0,IF($C$5*'Vic Apr 2016'!AK55/'Vic Apr 2016'!AI55&lt;='Vic Apr 2016'!L55,($C$5*'Vic Apr 2016'!AK55/'Vic Apr 2016'!AI55-'Vic Apr 2016'!K55)*('Vic Apr 2016'!Q55/100)*'Vic Apr 2016'!AI55,('Vic Apr 2016'!L55-'Vic Apr 2016'!K55)*('Vic Apr 2016'!Q55/100)*'Vic Apr 2016'!AI55))</f>
        <v>0</v>
      </c>
      <c r="H61" s="191">
        <f>IF($C$5*'Vic Apr 2016'!AK55/'Vic Apr 2016'!AI55&lt;'Vic Apr 2016'!L55,0,IF($C$5*'Vic Apr 2016'!AK55/'Vic Apr 2016'!AI55&lt;='Vic Apr 2016'!M55,($C$5*'Vic Apr 2016'!AK55/'Vic Apr 2016'!AI55-'Vic Apr 2016'!L55)*('Vic Apr 2016'!R55/100)*'Vic Apr 2016'!AI55,('Vic Apr 2016'!M55-'Vic Apr 2016'!L55)*('Vic Apr 2016'!R55/100)*'Vic Apr 2016'!AI55))</f>
        <v>0</v>
      </c>
      <c r="I61" s="190">
        <f>IF(($C$5*'Vic Apr 2016'!AK55/'Vic Apr 2016'!AI55&gt;'Vic Apr 2016'!M55),($C$5*'Vic Apr 2016'!AK55/'Vic Apr 2016'!AI55-'Vic Apr 2016'!M55)*'Vic Apr 2016'!S55/100*'Vic Apr 2016'!AI55,0)</f>
        <v>0</v>
      </c>
      <c r="J61" s="190">
        <f>IF($C$5*'Vic Apr 2016'!AL55/'Vic Apr 2016'!AJ55&gt;='Vic Apr 2016'!J55,('Vic Apr 2016'!J55*'Vic Apr 2016'!U55/100)*'Vic Apr 2016'!AJ55,($C$5*'Vic Apr 2016'!AL55/'Vic Apr 2016'!AJ55*'Vic Apr 2016'!U55/100)*'Vic Apr 2016'!AJ55)</f>
        <v>149.66640000000001</v>
      </c>
      <c r="K61" s="190">
        <f>IF($C$5*'Vic Apr 2016'!AL55/'Vic Apr 2016'!AJ55&lt;'Vic Apr 2016'!J55,0,IF($C$5*'Vic Apr 2016'!AL55/'Vic Apr 2016'!AJ55&lt;='Vic Apr 2016'!K55,($C$5*'Vic Apr 2016'!AL55/'Vic Apr 2016'!AJ55-'Vic Apr 2016'!J55)*('Vic Apr 2016'!V55/100)*'Vic Apr 2016'!AJ55,('Vic Apr 2016'!K55-'Vic Apr 2016'!J55)*('Vic Apr 2016'!V55/100)*'Vic Apr 2016'!AJ55))</f>
        <v>519.09979999999996</v>
      </c>
      <c r="L61" s="190">
        <f>IF($C$5*'Vic Apr 2016'!AL55/'Vic Apr 2016'!AJ55&lt;'Vic Apr 2016'!K55,0,IF($C$5*'Vic Apr 2016'!AL55/'Vic Apr 2016'!AJ55&lt;='Vic Apr 2016'!L55,($C$5*'Vic Apr 2016'!AL55/'Vic Apr 2016'!AJ55-'Vic Apr 2016'!K55)*('Vic Apr 2016'!W55/100)*'Vic Apr 2016'!AJ55,('Vic Apr 2016'!L55-'Vic Apr 2016'!K55)*('Vic Apr 2016'!W55/100)*'Vic Apr 2016'!AJ55))</f>
        <v>0</v>
      </c>
      <c r="M61" s="190">
        <f>IF($C$5*'Vic Apr 2016'!AL55/'Vic Apr 2016'!AJ55&lt;'Vic Apr 2016'!L55,0,IF($C$5*'Vic Apr 2016'!AL55/'Vic Apr 2016'!AJ55&lt;='Vic Apr 2016'!M55,($C$5*'Vic Apr 2016'!AL55/'Vic Apr 2016'!AJ55-'Vic Apr 2016'!L55)*('Vic Apr 2016'!X55/100)*'Vic Apr 2016'!AJ55,('Vic Apr 2016'!M55-'Vic Apr 2016'!L55)*('Vic Apr 2016'!X55/100)*'Vic Apr 2016'!AJ55))</f>
        <v>0</v>
      </c>
      <c r="N61" s="190">
        <f>IF(($C$5*'Vic Apr 2016'!AL55/'Vic Apr 2016'!AJ55&gt;'Vic Apr 2016'!M55),($C$5*'Vic Apr 2016'!AL55/'Vic Apr 2016'!AJ55-'Vic Apr 2016'!M55)*'Vic Apr 2016'!Y55/100*'Vic Apr 2016'!AJ55,0)</f>
        <v>0</v>
      </c>
      <c r="O61" s="193">
        <f t="shared" si="0"/>
        <v>1566.3873999999998</v>
      </c>
      <c r="P61" s="194">
        <f>'Vic Apr 2016'!AM55</f>
        <v>0</v>
      </c>
      <c r="Q61" s="194">
        <f>'Vic Apr 2016'!AN55</f>
        <v>0</v>
      </c>
      <c r="R61" s="194">
        <f>'Vic Apr 2016'!AO55</f>
        <v>0</v>
      </c>
      <c r="S61" s="194">
        <f>'Vic Apr 2016'!AP55</f>
        <v>0</v>
      </c>
      <c r="T61" s="193">
        <f>O61</f>
        <v>1566.3873999999998</v>
      </c>
      <c r="U61" s="193">
        <f>T61</f>
        <v>1566.3873999999998</v>
      </c>
      <c r="V61" s="193">
        <f t="shared" si="1"/>
        <v>1723.0261399999999</v>
      </c>
      <c r="W61" s="193">
        <f t="shared" si="2"/>
        <v>1723.0261399999999</v>
      </c>
      <c r="X61" s="195">
        <f>'Vic Apr 2016'!AW55</f>
        <v>36</v>
      </c>
      <c r="Y61" s="196" t="str">
        <f>'Vic Apr 2016'!AX55</f>
        <v>n</v>
      </c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  <c r="BS61" s="111"/>
      <c r="BT61" s="111"/>
      <c r="BU61" s="111"/>
      <c r="BV61" s="111"/>
      <c r="BW61" s="111"/>
      <c r="BX61" s="111"/>
      <c r="BY61" s="111"/>
      <c r="BZ61" s="111"/>
      <c r="CA61" s="111"/>
      <c r="CB61" s="111"/>
      <c r="CC61" s="111"/>
      <c r="CD61" s="111"/>
      <c r="CE61" s="111"/>
      <c r="CF61" s="111"/>
      <c r="CG61" s="111"/>
      <c r="CH61" s="111"/>
      <c r="CI61" s="111"/>
      <c r="CJ61" s="111"/>
      <c r="CK61" s="111"/>
      <c r="CL61" s="111"/>
      <c r="CM61" s="111"/>
      <c r="CN61" s="111"/>
      <c r="CO61" s="111"/>
      <c r="CP61" s="111"/>
      <c r="CQ61" s="111"/>
      <c r="CR61" s="111"/>
      <c r="CS61" s="111"/>
      <c r="CT61" s="111"/>
      <c r="CU61" s="111"/>
      <c r="CV61" s="111"/>
      <c r="CW61" s="111"/>
      <c r="CX61" s="111"/>
      <c r="CY61" s="111"/>
      <c r="CZ61" s="111"/>
      <c r="DA61" s="111"/>
      <c r="DB61" s="111"/>
      <c r="DC61" s="111"/>
      <c r="DD61" s="111"/>
      <c r="DE61" s="111"/>
      <c r="DF61" s="111"/>
      <c r="DG61" s="111"/>
      <c r="DH61" s="111"/>
      <c r="DI61" s="111"/>
      <c r="DJ61" s="111"/>
      <c r="DK61" s="111"/>
      <c r="DL61" s="111"/>
      <c r="DM61" s="111"/>
      <c r="DN61" s="111"/>
      <c r="DO61" s="111"/>
      <c r="DP61" s="111"/>
      <c r="DQ61" s="111"/>
      <c r="DR61" s="111"/>
      <c r="DS61" s="111"/>
      <c r="DT61" s="111"/>
      <c r="DU61" s="111"/>
      <c r="DV61" s="111"/>
      <c r="DW61" s="111"/>
      <c r="DX61" s="111"/>
      <c r="DY61" s="111"/>
      <c r="DZ61" s="111"/>
      <c r="EA61" s="111"/>
      <c r="EB61" s="111"/>
      <c r="EC61" s="111"/>
      <c r="ED61" s="111"/>
      <c r="EE61" s="111"/>
      <c r="EF61" s="111"/>
      <c r="EG61" s="111"/>
      <c r="EH61" s="111"/>
      <c r="EI61" s="111"/>
      <c r="EJ61" s="111"/>
    </row>
    <row r="62" spans="1:140" s="58" customFormat="1" ht="17" customHeight="1">
      <c r="A62" s="546"/>
      <c r="B62" s="116" t="str">
        <f>'Vic Apr 2016'!F56</f>
        <v>Momentum Energy</v>
      </c>
      <c r="C62" s="116" t="str">
        <f>'Vic Apr 2016'!G56</f>
        <v>Market offer</v>
      </c>
      <c r="D62" s="190">
        <f>365*'Vic Apr 2016'!H56/100</f>
        <v>274.7355</v>
      </c>
      <c r="E62" s="191">
        <f>IF($C$5*'Vic Apr 2016'!AK56/'Vic Apr 2016'!AI56&gt;='Vic Apr 2016'!J56,('Vic Apr 2016'!J56*'Vic Apr 2016'!O56/100)*'Vic Apr 2016'!AI56,($C$5*'Vic Apr 2016'!AK56/'Vic Apr 2016'!AI56*'Vic Apr 2016'!O56/100)*'Vic Apr 2016'!AI56)</f>
        <v>97.56</v>
      </c>
      <c r="F62" s="192">
        <f>IF($C$5*'Vic Apr 2016'!AK56/'Vic Apr 2016'!AI56&lt;'Vic Apr 2016'!J56,0,IF($C$5*'Vic Apr 2016'!AK56/'Vic Apr 2016'!AI56&lt;='Vic Apr 2016'!K56,($C$5*'Vic Apr 2016'!AK56/'Vic Apr 2016'!AI56-'Vic Apr 2016'!J56)*('Vic Apr 2016'!P56/100)*'Vic Apr 2016'!AI56,('Vic Apr 2016'!K56-'Vic Apr 2016'!J56)*('Vic Apr 2016'!P56/100)*'Vic Apr 2016'!AI56))</f>
        <v>345.72449999999998</v>
      </c>
      <c r="G62" s="190">
        <f>IF($C$5*'Vic Apr 2016'!AK56/'Vic Apr 2016'!AI56&lt;'Vic Apr 2016'!K56,0,IF($C$5*'Vic Apr 2016'!AK56/'Vic Apr 2016'!AI56&lt;='Vic Apr 2016'!L56,($C$5*'Vic Apr 2016'!AK56/'Vic Apr 2016'!AI56-'Vic Apr 2016'!K56)*('Vic Apr 2016'!Q56/100)*'Vic Apr 2016'!AI56,('Vic Apr 2016'!L56-'Vic Apr 2016'!K56)*('Vic Apr 2016'!Q56/100)*'Vic Apr 2016'!AI56))</f>
        <v>0</v>
      </c>
      <c r="H62" s="191">
        <f>IF($C$5*'Vic Apr 2016'!AK56/'Vic Apr 2016'!AI56&lt;'Vic Apr 2016'!L56,0,IF($C$5*'Vic Apr 2016'!AK56/'Vic Apr 2016'!AI56&lt;='Vic Apr 2016'!M56,($C$5*'Vic Apr 2016'!AK56/'Vic Apr 2016'!AI56-'Vic Apr 2016'!L56)*('Vic Apr 2016'!R56/100)*'Vic Apr 2016'!AI56,('Vic Apr 2016'!M56-'Vic Apr 2016'!L56)*('Vic Apr 2016'!R56/100)*'Vic Apr 2016'!AI56))</f>
        <v>0</v>
      </c>
      <c r="I62" s="190">
        <f>IF(($C$5*'Vic Apr 2016'!AK56/'Vic Apr 2016'!AI56&gt;'Vic Apr 2016'!M56),($C$5*'Vic Apr 2016'!AK56/'Vic Apr 2016'!AI56-'Vic Apr 2016'!M56)*'Vic Apr 2016'!S56/100*'Vic Apr 2016'!AI56,0)</f>
        <v>0</v>
      </c>
      <c r="J62" s="190">
        <f>IF($C$5*'Vic Apr 2016'!AL56/'Vic Apr 2016'!AJ56&gt;='Vic Apr 2016'!J56,('Vic Apr 2016'!J56*'Vic Apr 2016'!U56/100)*'Vic Apr 2016'!AJ56,($C$5*'Vic Apr 2016'!AL56/'Vic Apr 2016'!AJ56*'Vic Apr 2016'!U56/100)*'Vic Apr 2016'!AJ56)</f>
        <v>188.64</v>
      </c>
      <c r="K62" s="190">
        <f>IF($C$5*'Vic Apr 2016'!AL56/'Vic Apr 2016'!AJ56&lt;'Vic Apr 2016'!J56,0,IF($C$5*'Vic Apr 2016'!AL56/'Vic Apr 2016'!AJ56&lt;='Vic Apr 2016'!K56,($C$5*'Vic Apr 2016'!AL56/'Vic Apr 2016'!AJ56-'Vic Apr 2016'!J56)*('Vic Apr 2016'!V56/100)*'Vic Apr 2016'!AJ56,('Vic Apr 2016'!K56-'Vic Apr 2016'!J56)*('Vic Apr 2016'!V56/100)*'Vic Apr 2016'!AJ56))</f>
        <v>661.93260000000009</v>
      </c>
      <c r="L62" s="190">
        <f>IF($C$5*'Vic Apr 2016'!AL56/'Vic Apr 2016'!AJ56&lt;'Vic Apr 2016'!K56,0,IF($C$5*'Vic Apr 2016'!AL56/'Vic Apr 2016'!AJ56&lt;='Vic Apr 2016'!L56,($C$5*'Vic Apr 2016'!AL56/'Vic Apr 2016'!AJ56-'Vic Apr 2016'!K56)*('Vic Apr 2016'!W56/100)*'Vic Apr 2016'!AJ56,('Vic Apr 2016'!L56-'Vic Apr 2016'!K56)*('Vic Apr 2016'!W56/100)*'Vic Apr 2016'!AJ56))</f>
        <v>0</v>
      </c>
      <c r="M62" s="190">
        <f>IF($C$5*'Vic Apr 2016'!AL56/'Vic Apr 2016'!AJ56&lt;'Vic Apr 2016'!L56,0,IF($C$5*'Vic Apr 2016'!AL56/'Vic Apr 2016'!AJ56&lt;='Vic Apr 2016'!M56,($C$5*'Vic Apr 2016'!AL56/'Vic Apr 2016'!AJ56-'Vic Apr 2016'!L56)*('Vic Apr 2016'!X56/100)*'Vic Apr 2016'!AJ56,('Vic Apr 2016'!M56-'Vic Apr 2016'!L56)*('Vic Apr 2016'!X56/100)*'Vic Apr 2016'!AJ56))</f>
        <v>0</v>
      </c>
      <c r="N62" s="190">
        <f>IF(($C$5*'Vic Apr 2016'!AL56/'Vic Apr 2016'!AJ56&gt;'Vic Apr 2016'!M56),($C$5*'Vic Apr 2016'!AL56/'Vic Apr 2016'!AJ56-'Vic Apr 2016'!M56)*'Vic Apr 2016'!Y56/100*'Vic Apr 2016'!AJ56,0)</f>
        <v>0</v>
      </c>
      <c r="O62" s="193">
        <f t="shared" si="0"/>
        <v>1568.5925999999999</v>
      </c>
      <c r="P62" s="194">
        <f>'Vic Apr 2016'!AM56</f>
        <v>0</v>
      </c>
      <c r="Q62" s="194">
        <f>'Vic Apr 2016'!AN56</f>
        <v>0</v>
      </c>
      <c r="R62" s="194">
        <f>'Vic Apr 2016'!AO56</f>
        <v>0</v>
      </c>
      <c r="S62" s="194">
        <f>'Vic Apr 2016'!AP56</f>
        <v>0</v>
      </c>
      <c r="T62" s="193">
        <f>O62</f>
        <v>1568.5925999999999</v>
      </c>
      <c r="U62" s="193">
        <f>T62</f>
        <v>1568.5925999999999</v>
      </c>
      <c r="V62" s="193">
        <f t="shared" si="1"/>
        <v>1725.4518600000001</v>
      </c>
      <c r="W62" s="193">
        <f t="shared" si="2"/>
        <v>1725.4518600000001</v>
      </c>
      <c r="X62" s="195">
        <f>'Vic Apr 2016'!AW56</f>
        <v>0</v>
      </c>
      <c r="Y62" s="196" t="str">
        <f>'Vic Apr 2016'!AX56</f>
        <v>n</v>
      </c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  <c r="CD62" s="111"/>
      <c r="CE62" s="111"/>
      <c r="CF62" s="111"/>
      <c r="CG62" s="111"/>
      <c r="CH62" s="111"/>
      <c r="CI62" s="111"/>
      <c r="CJ62" s="111"/>
      <c r="CK62" s="111"/>
      <c r="CL62" s="111"/>
      <c r="CM62" s="111"/>
      <c r="CN62" s="111"/>
      <c r="CO62" s="111"/>
      <c r="CP62" s="111"/>
      <c r="CQ62" s="111"/>
      <c r="CR62" s="111"/>
      <c r="CS62" s="111"/>
      <c r="CT62" s="111"/>
      <c r="CU62" s="111"/>
      <c r="CV62" s="111"/>
      <c r="CW62" s="111"/>
      <c r="CX62" s="111"/>
      <c r="CY62" s="111"/>
      <c r="CZ62" s="111"/>
      <c r="DA62" s="111"/>
      <c r="DB62" s="111"/>
      <c r="DC62" s="111"/>
      <c r="DD62" s="111"/>
      <c r="DE62" s="111"/>
      <c r="DF62" s="111"/>
      <c r="DG62" s="111"/>
      <c r="DH62" s="111"/>
      <c r="DI62" s="111"/>
      <c r="DJ62" s="111"/>
      <c r="DK62" s="111"/>
      <c r="DL62" s="111"/>
      <c r="DM62" s="111"/>
      <c r="DN62" s="111"/>
      <c r="DO62" s="111"/>
      <c r="DP62" s="111"/>
      <c r="DQ62" s="111"/>
      <c r="DR62" s="111"/>
      <c r="DS62" s="111"/>
      <c r="DT62" s="111"/>
      <c r="DU62" s="111"/>
      <c r="DV62" s="111"/>
      <c r="DW62" s="111"/>
      <c r="DX62" s="111"/>
      <c r="DY62" s="111"/>
      <c r="DZ62" s="111"/>
      <c r="EA62" s="111"/>
      <c r="EB62" s="111"/>
      <c r="EC62" s="111"/>
      <c r="ED62" s="111"/>
      <c r="EE62" s="111"/>
      <c r="EF62" s="111"/>
      <c r="EG62" s="111"/>
      <c r="EH62" s="111"/>
      <c r="EI62" s="111"/>
      <c r="EJ62" s="111"/>
    </row>
    <row r="63" spans="1:140" s="112" customFormat="1" ht="17" customHeight="1">
      <c r="A63" s="546"/>
      <c r="B63" s="116" t="str">
        <f>'Vic Apr 2016'!F57</f>
        <v>Origin Energy</v>
      </c>
      <c r="C63" s="116" t="str">
        <f>'Vic Apr 2016'!G57</f>
        <v>Business Saver</v>
      </c>
      <c r="D63" s="190">
        <f>365*'Vic Apr 2016'!H57/100</f>
        <v>226.81099999999998</v>
      </c>
      <c r="E63" s="191">
        <f>IF($C$5*'Vic Apr 2016'!AK57/'Vic Apr 2016'!AI57&gt;='Vic Apr 2016'!J57,('Vic Apr 2016'!J57*'Vic Apr 2016'!O57/100)*'Vic Apr 2016'!AI57,($C$5*'Vic Apr 2016'!AK57/'Vic Apr 2016'!AI57*'Vic Apr 2016'!O57/100)*'Vic Apr 2016'!AI57)</f>
        <v>760.00000000000011</v>
      </c>
      <c r="F63" s="192">
        <f>IF($C$5*'Vic Apr 2016'!AK57/'Vic Apr 2016'!AI57&lt;'Vic Apr 2016'!J57,0,IF($C$5*'Vic Apr 2016'!AK57/'Vic Apr 2016'!AI57&lt;='Vic Apr 2016'!K57,($C$5*'Vic Apr 2016'!AK57/'Vic Apr 2016'!AI57-'Vic Apr 2016'!J57)*('Vic Apr 2016'!P57/100)*'Vic Apr 2016'!AI57,('Vic Apr 2016'!K57-'Vic Apr 2016'!J57)*('Vic Apr 2016'!P57/100)*'Vic Apr 2016'!AI57))</f>
        <v>0</v>
      </c>
      <c r="G63" s="190">
        <f>IF($C$5*'Vic Apr 2016'!AK57/'Vic Apr 2016'!AI57&lt;'Vic Apr 2016'!K57,0,IF($C$5*'Vic Apr 2016'!AK57/'Vic Apr 2016'!AI57&lt;='Vic Apr 2016'!L57,($C$5*'Vic Apr 2016'!AK57/'Vic Apr 2016'!AI57-'Vic Apr 2016'!K57)*('Vic Apr 2016'!Q57/100)*'Vic Apr 2016'!AI57,('Vic Apr 2016'!L57-'Vic Apr 2016'!K57)*('Vic Apr 2016'!Q57/100)*'Vic Apr 2016'!AI57))</f>
        <v>0</v>
      </c>
      <c r="H63" s="191">
        <f>IF($C$5*'Vic Apr 2016'!AK57/'Vic Apr 2016'!AI57&lt;'Vic Apr 2016'!L57,0,IF($C$5*'Vic Apr 2016'!AK57/'Vic Apr 2016'!AI57&lt;='Vic Apr 2016'!M57,($C$5*'Vic Apr 2016'!AK57/'Vic Apr 2016'!AI57-'Vic Apr 2016'!L57)*('Vic Apr 2016'!R57/100)*'Vic Apr 2016'!AI57,('Vic Apr 2016'!M57-'Vic Apr 2016'!L57)*('Vic Apr 2016'!R57/100)*'Vic Apr 2016'!AI57))</f>
        <v>0</v>
      </c>
      <c r="I63" s="190">
        <f>IF(($C$5*'Vic Apr 2016'!AK57/'Vic Apr 2016'!AI57&gt;'Vic Apr 2016'!M57),($C$5*'Vic Apr 2016'!AK57/'Vic Apr 2016'!AI57-'Vic Apr 2016'!M57)*'Vic Apr 2016'!S57/100*'Vic Apr 2016'!AI57,0)</f>
        <v>0</v>
      </c>
      <c r="J63" s="190">
        <f>IF($C$5*'Vic Apr 2016'!AL57/'Vic Apr 2016'!AJ57&gt;='Vic Apr 2016'!J57,('Vic Apr 2016'!J57*'Vic Apr 2016'!U57/100)*'Vic Apr 2016'!AJ57,($C$5*'Vic Apr 2016'!AL57/'Vic Apr 2016'!AJ57*'Vic Apr 2016'!U57/100)*'Vic Apr 2016'!AJ57)</f>
        <v>760.00000000000011</v>
      </c>
      <c r="K63" s="190">
        <f>IF($C$5*'Vic Apr 2016'!AL57/'Vic Apr 2016'!AJ57&lt;'Vic Apr 2016'!J57,0,IF($C$5*'Vic Apr 2016'!AL57/'Vic Apr 2016'!AJ57&lt;='Vic Apr 2016'!K57,($C$5*'Vic Apr 2016'!AL57/'Vic Apr 2016'!AJ57-'Vic Apr 2016'!J57)*('Vic Apr 2016'!V57/100)*'Vic Apr 2016'!AJ57,('Vic Apr 2016'!K57-'Vic Apr 2016'!J57)*('Vic Apr 2016'!V57/100)*'Vic Apr 2016'!AJ57))</f>
        <v>0</v>
      </c>
      <c r="L63" s="190">
        <f>IF($C$5*'Vic Apr 2016'!AL57/'Vic Apr 2016'!AJ57&lt;'Vic Apr 2016'!K57,0,IF($C$5*'Vic Apr 2016'!AL57/'Vic Apr 2016'!AJ57&lt;='Vic Apr 2016'!L57,($C$5*'Vic Apr 2016'!AL57/'Vic Apr 2016'!AJ57-'Vic Apr 2016'!K57)*('Vic Apr 2016'!W57/100)*'Vic Apr 2016'!AJ57,('Vic Apr 2016'!L57-'Vic Apr 2016'!K57)*('Vic Apr 2016'!W57/100)*'Vic Apr 2016'!AJ57))</f>
        <v>0</v>
      </c>
      <c r="M63" s="190">
        <f>IF($C$5*'Vic Apr 2016'!AL57/'Vic Apr 2016'!AJ57&lt;'Vic Apr 2016'!L57,0,IF($C$5*'Vic Apr 2016'!AL57/'Vic Apr 2016'!AJ57&lt;='Vic Apr 2016'!M57,($C$5*'Vic Apr 2016'!AL57/'Vic Apr 2016'!AJ57-'Vic Apr 2016'!L57)*('Vic Apr 2016'!X57/100)*'Vic Apr 2016'!AJ57,('Vic Apr 2016'!M57-'Vic Apr 2016'!L57)*('Vic Apr 2016'!X57/100)*'Vic Apr 2016'!AJ57))</f>
        <v>0</v>
      </c>
      <c r="N63" s="190">
        <f>IF(($C$5*'Vic Apr 2016'!AL57/'Vic Apr 2016'!AJ57&gt;'Vic Apr 2016'!M57),($C$5*'Vic Apr 2016'!AL57/'Vic Apr 2016'!AJ57-'Vic Apr 2016'!M57)*'Vic Apr 2016'!Y57/100*'Vic Apr 2016'!AJ57,0)</f>
        <v>0</v>
      </c>
      <c r="O63" s="193">
        <f t="shared" si="0"/>
        <v>1746.8110000000001</v>
      </c>
      <c r="P63" s="194">
        <f>'Vic Apr 2016'!AM57</f>
        <v>0</v>
      </c>
      <c r="Q63" s="194">
        <f>'Vic Apr 2016'!AN57</f>
        <v>15</v>
      </c>
      <c r="R63" s="194">
        <f>'Vic Apr 2016'!AO57</f>
        <v>0</v>
      </c>
      <c r="S63" s="194">
        <f>'Vic Apr 2016'!AP57</f>
        <v>0</v>
      </c>
      <c r="T63" s="193">
        <f>(O63-(O63-D63)*Q63/100)</f>
        <v>1518.8110000000001</v>
      </c>
      <c r="U63" s="193">
        <f>T63</f>
        <v>1518.8110000000001</v>
      </c>
      <c r="V63" s="193">
        <f t="shared" si="1"/>
        <v>1670.6921000000002</v>
      </c>
      <c r="W63" s="193">
        <f t="shared" si="2"/>
        <v>1670.6921000000002</v>
      </c>
      <c r="X63" s="195">
        <f>'Vic Apr 2016'!AW57</f>
        <v>12</v>
      </c>
      <c r="Y63" s="196" t="str">
        <f>'Vic Apr 2016'!AX57</f>
        <v>y</v>
      </c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  <c r="BS63" s="111"/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  <c r="CD63" s="111"/>
      <c r="CE63" s="111"/>
      <c r="CF63" s="111"/>
      <c r="CG63" s="111"/>
      <c r="CH63" s="111"/>
      <c r="CI63" s="111"/>
      <c r="CJ63" s="111"/>
      <c r="CK63" s="111"/>
      <c r="CL63" s="111"/>
      <c r="CM63" s="111"/>
      <c r="CN63" s="111"/>
      <c r="CO63" s="111"/>
      <c r="CP63" s="111"/>
      <c r="CQ63" s="111"/>
      <c r="CR63" s="111"/>
      <c r="CS63" s="111"/>
      <c r="CT63" s="111"/>
      <c r="CU63" s="111"/>
      <c r="CV63" s="111"/>
      <c r="CW63" s="111"/>
      <c r="CX63" s="111"/>
      <c r="CY63" s="111"/>
      <c r="CZ63" s="111"/>
      <c r="DA63" s="111"/>
      <c r="DB63" s="111"/>
      <c r="DC63" s="111"/>
      <c r="DD63" s="111"/>
      <c r="DE63" s="111"/>
      <c r="DF63" s="111"/>
      <c r="DG63" s="111"/>
      <c r="DH63" s="111"/>
      <c r="DI63" s="111"/>
      <c r="DJ63" s="111"/>
      <c r="DK63" s="111"/>
      <c r="DL63" s="111"/>
      <c r="DM63" s="111"/>
      <c r="DN63" s="111"/>
      <c r="DO63" s="111"/>
      <c r="DP63" s="111"/>
      <c r="DQ63" s="111"/>
      <c r="DR63" s="111"/>
      <c r="DS63" s="111"/>
      <c r="DT63" s="111"/>
      <c r="DU63" s="111"/>
      <c r="DV63" s="111"/>
      <c r="DW63" s="111"/>
      <c r="DX63" s="111"/>
      <c r="DY63" s="111"/>
      <c r="DZ63" s="111"/>
      <c r="EA63" s="111"/>
      <c r="EB63" s="111"/>
      <c r="EC63" s="111"/>
      <c r="ED63" s="111"/>
      <c r="EE63" s="111"/>
      <c r="EF63" s="111"/>
      <c r="EG63" s="111"/>
      <c r="EH63" s="111"/>
      <c r="EI63" s="111"/>
      <c r="EJ63" s="111"/>
    </row>
    <row r="64" spans="1:140" s="58" customFormat="1" ht="17" customHeight="1" thickBot="1">
      <c r="A64" s="547"/>
      <c r="B64" s="213" t="str">
        <f>'Vic Apr 2016'!F58</f>
        <v>Simply Energy</v>
      </c>
      <c r="C64" s="213" t="str">
        <f>'Vic Apr 2016'!G58</f>
        <v>Small Office Plus Online</v>
      </c>
      <c r="D64" s="115">
        <f>365*'Vic Apr 2016'!H58/100</f>
        <v>208.12300000000002</v>
      </c>
      <c r="E64" s="113">
        <f>IF($C$5*'Vic Apr 2016'!AK58/'Vic Apr 2016'!AI58&gt;='Vic Apr 2016'!J58,('Vic Apr 2016'!J58*'Vic Apr 2016'!O58/100)*'Vic Apr 2016'!AI58,($C$5*'Vic Apr 2016'!AK58/'Vic Apr 2016'!AI58*'Vic Apr 2016'!O58/100)*'Vic Apr 2016'!AI58)</f>
        <v>115.023</v>
      </c>
      <c r="F64" s="114">
        <f>IF($C$5*'Vic Apr 2016'!AK58/'Vic Apr 2016'!AI58&lt;'Vic Apr 2016'!J58,0,IF($C$5*'Vic Apr 2016'!AK58/'Vic Apr 2016'!AI58&lt;='Vic Apr 2016'!K58,($C$5*'Vic Apr 2016'!AK58/'Vic Apr 2016'!AI58-'Vic Apr 2016'!J58)*('Vic Apr 2016'!P58/100)*'Vic Apr 2016'!AI58,('Vic Apr 2016'!K58-'Vic Apr 2016'!J58)*('Vic Apr 2016'!P58/100)*'Vic Apr 2016'!AI58))</f>
        <v>77.122799999999984</v>
      </c>
      <c r="G64" s="115">
        <f>IF($C$5*'Vic Apr 2016'!AK58/'Vic Apr 2016'!AI58&lt;'Vic Apr 2016'!K58,0,IF($C$5*'Vic Apr 2016'!AK58/'Vic Apr 2016'!AI58&lt;='Vic Apr 2016'!L58,($C$5*'Vic Apr 2016'!AK58/'Vic Apr 2016'!AI58-'Vic Apr 2016'!K58)*('Vic Apr 2016'!Q58/100)*'Vic Apr 2016'!AI58,('Vic Apr 2016'!L58-'Vic Apr 2016'!K58)*('Vic Apr 2016'!Q58/100)*'Vic Apr 2016'!AI58))</f>
        <v>0</v>
      </c>
      <c r="H64" s="113">
        <f>IF($C$5*'Vic Apr 2016'!AK58/'Vic Apr 2016'!AI58&lt;'Vic Apr 2016'!L58,0,IF($C$5*'Vic Apr 2016'!AK58/'Vic Apr 2016'!AI58&lt;='Vic Apr 2016'!M58,($C$5*'Vic Apr 2016'!AK58/'Vic Apr 2016'!AI58-'Vic Apr 2016'!L58)*('Vic Apr 2016'!R58/100)*'Vic Apr 2016'!AI58,('Vic Apr 2016'!M58-'Vic Apr 2016'!L58)*('Vic Apr 2016'!R58/100)*'Vic Apr 2016'!AI58))</f>
        <v>0</v>
      </c>
      <c r="I64" s="115">
        <f>IF(($C$5*'Vic Apr 2016'!AK58/'Vic Apr 2016'!AI58&gt;'Vic Apr 2016'!M58),($C$5*'Vic Apr 2016'!AK58/'Vic Apr 2016'!AI58-'Vic Apr 2016'!M58)*'Vic Apr 2016'!S58/100*'Vic Apr 2016'!AI58,0)</f>
        <v>664.24860000000012</v>
      </c>
      <c r="J64" s="115">
        <f>IF($C$5*'Vic Apr 2016'!AL58/'Vic Apr 2016'!AJ58&gt;='Vic Apr 2016'!J58,('Vic Apr 2016'!J58*'Vic Apr 2016'!U58/100)*'Vic Apr 2016'!AJ58,($C$5*'Vic Apr 2016'!AL58/'Vic Apr 2016'!AJ58*'Vic Apr 2016'!U58/100)*'Vic Apr 2016'!AJ58)</f>
        <v>115.023</v>
      </c>
      <c r="K64" s="115">
        <f>IF($C$5*'Vic Apr 2016'!AL58/'Vic Apr 2016'!AJ58&lt;'Vic Apr 2016'!J58,0,IF($C$5*'Vic Apr 2016'!AL58/'Vic Apr 2016'!AJ58&lt;='Vic Apr 2016'!K58,($C$5*'Vic Apr 2016'!AL58/'Vic Apr 2016'!AJ58-'Vic Apr 2016'!J58)*('Vic Apr 2016'!V58/100)*'Vic Apr 2016'!AJ58,('Vic Apr 2016'!K58-'Vic Apr 2016'!J58)*('Vic Apr 2016'!V58/100)*'Vic Apr 2016'!AJ58))</f>
        <v>77.122799999999984</v>
      </c>
      <c r="L64" s="115">
        <f>IF($C$5*'Vic Apr 2016'!AL58/'Vic Apr 2016'!AJ58&lt;'Vic Apr 2016'!K58,0,IF($C$5*'Vic Apr 2016'!AL58/'Vic Apr 2016'!AJ58&lt;='Vic Apr 2016'!L58,($C$5*'Vic Apr 2016'!AL58/'Vic Apr 2016'!AJ58-'Vic Apr 2016'!K58)*('Vic Apr 2016'!W58/100)*'Vic Apr 2016'!AJ58,('Vic Apr 2016'!L58-'Vic Apr 2016'!K58)*('Vic Apr 2016'!W58/100)*'Vic Apr 2016'!AJ58))</f>
        <v>0</v>
      </c>
      <c r="M64" s="115">
        <f>IF($C$5*'Vic Apr 2016'!AL58/'Vic Apr 2016'!AJ58&lt;'Vic Apr 2016'!L58,0,IF($C$5*'Vic Apr 2016'!AL58/'Vic Apr 2016'!AJ58&lt;='Vic Apr 2016'!M58,($C$5*'Vic Apr 2016'!AL58/'Vic Apr 2016'!AJ58-'Vic Apr 2016'!L58)*('Vic Apr 2016'!X58/100)*'Vic Apr 2016'!AJ58,('Vic Apr 2016'!M58-'Vic Apr 2016'!L58)*('Vic Apr 2016'!X58/100)*'Vic Apr 2016'!AJ58))</f>
        <v>0</v>
      </c>
      <c r="N64" s="115">
        <f>IF(($C$5*'Vic Apr 2016'!AL58/'Vic Apr 2016'!AJ58&gt;'Vic Apr 2016'!M58),($C$5*'Vic Apr 2016'!AL58/'Vic Apr 2016'!AJ58-'Vic Apr 2016'!M58)*'Vic Apr 2016'!Y58/100*'Vic Apr 2016'!AJ58,0)</f>
        <v>664.24860000000012</v>
      </c>
      <c r="O64" s="214">
        <f t="shared" si="0"/>
        <v>1920.9118000000001</v>
      </c>
      <c r="P64" s="215">
        <f>'Vic Apr 2016'!AM58</f>
        <v>0</v>
      </c>
      <c r="Q64" s="215">
        <f>'Vic Apr 2016'!AN58</f>
        <v>15</v>
      </c>
      <c r="R64" s="215">
        <f>'Vic Apr 2016'!AO58</f>
        <v>0</v>
      </c>
      <c r="S64" s="215">
        <f>'Vic Apr 2016'!AP58</f>
        <v>5</v>
      </c>
      <c r="T64" s="214">
        <f>(O64-(O64-D64)*Q64/100)</f>
        <v>1663.9934800000001</v>
      </c>
      <c r="U64" s="214">
        <f>(T64-(T64-D64)*S64/100)</f>
        <v>1591.1999560000002</v>
      </c>
      <c r="V64" s="214">
        <f t="shared" si="1"/>
        <v>1830.3928280000002</v>
      </c>
      <c r="W64" s="214">
        <f t="shared" si="2"/>
        <v>1750.3199516000004</v>
      </c>
      <c r="X64" s="216">
        <f>'Vic Apr 2016'!AW58</f>
        <v>24</v>
      </c>
      <c r="Y64" s="217" t="str">
        <f>'Vic Apr 2016'!AX58</f>
        <v>n</v>
      </c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111"/>
      <c r="DG64" s="111"/>
      <c r="DH64" s="111"/>
      <c r="DI64" s="111"/>
      <c r="DJ64" s="111"/>
      <c r="DK64" s="111"/>
      <c r="DL64" s="111"/>
      <c r="DM64" s="111"/>
      <c r="DN64" s="111"/>
      <c r="DO64" s="111"/>
      <c r="DP64" s="111"/>
      <c r="DQ64" s="111"/>
      <c r="DR64" s="111"/>
      <c r="DS64" s="111"/>
      <c r="DT64" s="111"/>
      <c r="DU64" s="111"/>
      <c r="DV64" s="111"/>
      <c r="DW64" s="111"/>
      <c r="DX64" s="111"/>
      <c r="DY64" s="111"/>
      <c r="DZ64" s="111"/>
      <c r="EA64" s="111"/>
      <c r="EB64" s="111"/>
      <c r="EC64" s="111"/>
      <c r="ED64" s="111"/>
      <c r="EE64" s="111"/>
      <c r="EF64" s="111"/>
      <c r="EG64" s="111"/>
      <c r="EH64" s="111"/>
      <c r="EI64" s="111"/>
      <c r="EJ64" s="111"/>
    </row>
    <row r="65" spans="1:140" s="112" customFormat="1" ht="17" customHeight="1" thickTop="1">
      <c r="A65" s="545" t="str">
        <f>'Vic Apr 2016'!D59</f>
        <v>Envestra North</v>
      </c>
      <c r="B65" s="116" t="str">
        <f>'Vic Apr 2016'!F59</f>
        <v>AGL</v>
      </c>
      <c r="C65" s="116" t="str">
        <f>'Vic Apr 2016'!G59</f>
        <v>Business Savers</v>
      </c>
      <c r="D65" s="190">
        <f>365*'Vic Apr 2016'!H59/100</f>
        <v>288.75150000000002</v>
      </c>
      <c r="E65" s="191">
        <f>IF($C$5*'Vic Apr 2016'!AK59/'Vic Apr 2016'!AI59&gt;='Vic Apr 2016'!J59,('Vic Apr 2016'!J59*'Vic Apr 2016'!O59/100)*'Vic Apr 2016'!AI59,($C$5*'Vic Apr 2016'!AK59/'Vic Apr 2016'!AI59*'Vic Apr 2016'!O59/100)*'Vic Apr 2016'!AI59)</f>
        <v>172.89000000000001</v>
      </c>
      <c r="F65" s="192">
        <f>IF($C$5*'Vic Apr 2016'!AK59/'Vic Apr 2016'!AI59&lt;'Vic Apr 2016'!J59,0,IF($C$5*'Vic Apr 2016'!AK59/'Vic Apr 2016'!AI59&lt;='Vic Apr 2016'!K59,($C$5*'Vic Apr 2016'!AK59/'Vic Apr 2016'!AI59-'Vic Apr 2016'!J59)*('Vic Apr 2016'!P59/100)*'Vic Apr 2016'!AI59,('Vic Apr 2016'!K59-'Vic Apr 2016'!J59)*('Vic Apr 2016'!P59/100)*'Vic Apr 2016'!AI59))</f>
        <v>633.04000000000008</v>
      </c>
      <c r="G65" s="190">
        <f>IF($C$5*'Vic Apr 2016'!AK59/'Vic Apr 2016'!AI59&lt;'Vic Apr 2016'!K59,0,IF($C$5*'Vic Apr 2016'!AK59/'Vic Apr 2016'!AI59&lt;='Vic Apr 2016'!L59,($C$5*'Vic Apr 2016'!AK59/'Vic Apr 2016'!AI59-'Vic Apr 2016'!K59)*('Vic Apr 2016'!Q59/100)*'Vic Apr 2016'!AI59,('Vic Apr 2016'!L59-'Vic Apr 2016'!K59)*('Vic Apr 2016'!Q59/100)*'Vic Apr 2016'!AI59))</f>
        <v>0</v>
      </c>
      <c r="H65" s="191">
        <f>IF($C$5*'Vic Apr 2016'!AK59/'Vic Apr 2016'!AI59&lt;'Vic Apr 2016'!L59,0,IF($C$5*'Vic Apr 2016'!AK59/'Vic Apr 2016'!AI59&lt;='Vic Apr 2016'!M59,($C$5*'Vic Apr 2016'!AK59/'Vic Apr 2016'!AI59-'Vic Apr 2016'!L59)*('Vic Apr 2016'!R59/100)*'Vic Apr 2016'!AI59,('Vic Apr 2016'!M59-'Vic Apr 2016'!L59)*('Vic Apr 2016'!R59/100)*'Vic Apr 2016'!AI59))</f>
        <v>0</v>
      </c>
      <c r="I65" s="190">
        <f>IF(($C$5*'Vic Apr 2016'!AK59/'Vic Apr 2016'!AI59&gt;'Vic Apr 2016'!M59),($C$5*'Vic Apr 2016'!AK59/'Vic Apr 2016'!AI59-'Vic Apr 2016'!M59)*'Vic Apr 2016'!S59/100*'Vic Apr 2016'!AI59,0)</f>
        <v>0</v>
      </c>
      <c r="J65" s="190">
        <f>IF($C$5*'Vic Apr 2016'!AL59/'Vic Apr 2016'!AJ59&gt;='Vic Apr 2016'!J59,('Vic Apr 2016'!J59*'Vic Apr 2016'!U59/100)*'Vic Apr 2016'!AJ59,($C$5*'Vic Apr 2016'!AL59/'Vic Apr 2016'!AJ59*'Vic Apr 2016'!U59/100)*'Vic Apr 2016'!AJ59)</f>
        <v>172.89000000000001</v>
      </c>
      <c r="K65" s="190">
        <f>IF($C$5*'Vic Apr 2016'!AL59/'Vic Apr 2016'!AJ59&lt;'Vic Apr 2016'!J59,0,IF($C$5*'Vic Apr 2016'!AL59/'Vic Apr 2016'!AJ59&lt;='Vic Apr 2016'!K59,($C$5*'Vic Apr 2016'!AL59/'Vic Apr 2016'!AJ59-'Vic Apr 2016'!J59)*('Vic Apr 2016'!V59/100)*'Vic Apr 2016'!AJ59,('Vic Apr 2016'!K59-'Vic Apr 2016'!J59)*('Vic Apr 2016'!V59/100)*'Vic Apr 2016'!AJ59))</f>
        <v>633.04000000000008</v>
      </c>
      <c r="L65" s="190">
        <f>IF($C$5*'Vic Apr 2016'!AL59/'Vic Apr 2016'!AJ59&lt;'Vic Apr 2016'!K59,0,IF($C$5*'Vic Apr 2016'!AL59/'Vic Apr 2016'!AJ59&lt;='Vic Apr 2016'!L59,($C$5*'Vic Apr 2016'!AL59/'Vic Apr 2016'!AJ59-'Vic Apr 2016'!K59)*('Vic Apr 2016'!W59/100)*'Vic Apr 2016'!AJ59,('Vic Apr 2016'!L59-'Vic Apr 2016'!K59)*('Vic Apr 2016'!W59/100)*'Vic Apr 2016'!AJ59))</f>
        <v>0</v>
      </c>
      <c r="M65" s="190">
        <f>IF($C$5*'Vic Apr 2016'!AL59/'Vic Apr 2016'!AJ59&lt;'Vic Apr 2016'!L59,0,IF($C$5*'Vic Apr 2016'!AL59/'Vic Apr 2016'!AJ59&lt;='Vic Apr 2016'!M59,($C$5*'Vic Apr 2016'!AL59/'Vic Apr 2016'!AJ59-'Vic Apr 2016'!L59)*('Vic Apr 2016'!X59/100)*'Vic Apr 2016'!AJ59,('Vic Apr 2016'!M59-'Vic Apr 2016'!L59)*('Vic Apr 2016'!X59/100)*'Vic Apr 2016'!AJ59))</f>
        <v>0</v>
      </c>
      <c r="N65" s="190">
        <f>IF(($C$5*'Vic Apr 2016'!AL59/'Vic Apr 2016'!AJ59&gt;'Vic Apr 2016'!M59),($C$5*'Vic Apr 2016'!AL59/'Vic Apr 2016'!AJ59-'Vic Apr 2016'!M59)*'Vic Apr 2016'!Y59/100*'Vic Apr 2016'!AJ59,0)</f>
        <v>0</v>
      </c>
      <c r="O65" s="193">
        <f t="shared" si="0"/>
        <v>1900.6115000000004</v>
      </c>
      <c r="P65" s="194">
        <f>'Vic Apr 2016'!AM59</f>
        <v>0</v>
      </c>
      <c r="Q65" s="194">
        <f>'Vic Apr 2016'!AN59</f>
        <v>19</v>
      </c>
      <c r="R65" s="194">
        <f>'Vic Apr 2016'!AO59</f>
        <v>0</v>
      </c>
      <c r="S65" s="194">
        <f>'Vic Apr 2016'!AP59</f>
        <v>0</v>
      </c>
      <c r="T65" s="193">
        <f>(O65-(O65-D65)*Q65/100)</f>
        <v>1594.3581000000004</v>
      </c>
      <c r="U65" s="193">
        <f>T65</f>
        <v>1594.3581000000004</v>
      </c>
      <c r="V65" s="193">
        <f t="shared" si="1"/>
        <v>1753.7939100000006</v>
      </c>
      <c r="W65" s="193">
        <f t="shared" si="2"/>
        <v>1753.7939100000006</v>
      </c>
      <c r="X65" s="195">
        <f>'Vic Apr 2016'!AW59</f>
        <v>0</v>
      </c>
      <c r="Y65" s="196" t="str">
        <f>'Vic Apr 2016'!AX59</f>
        <v>n</v>
      </c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  <c r="DM65" s="111"/>
      <c r="DN65" s="111"/>
      <c r="DO65" s="111"/>
      <c r="DP65" s="111"/>
      <c r="DQ65" s="111"/>
      <c r="DR65" s="111"/>
      <c r="DS65" s="111"/>
      <c r="DT65" s="111"/>
      <c r="DU65" s="111"/>
      <c r="DV65" s="111"/>
      <c r="DW65" s="111"/>
      <c r="DX65" s="111"/>
      <c r="DY65" s="111"/>
      <c r="DZ65" s="111"/>
      <c r="EA65" s="111"/>
      <c r="EB65" s="111"/>
      <c r="EC65" s="111"/>
      <c r="ED65" s="111"/>
      <c r="EE65" s="111"/>
      <c r="EF65" s="111"/>
      <c r="EG65" s="111"/>
      <c r="EH65" s="111"/>
      <c r="EI65" s="111"/>
      <c r="EJ65" s="111"/>
    </row>
    <row r="66" spans="1:140" s="58" customFormat="1" ht="17" customHeight="1">
      <c r="A66" s="546"/>
      <c r="B66" s="116" t="str">
        <f>'Vic Apr 2016'!F60</f>
        <v>Click Energy</v>
      </c>
      <c r="C66" s="116" t="str">
        <f>'Vic Apr 2016'!G60</f>
        <v>Business Prime Gas</v>
      </c>
      <c r="D66" s="190">
        <f>365*'Vic Apr 2016'!H60/100</f>
        <v>279.22500000000002</v>
      </c>
      <c r="E66" s="191">
        <f>IF($C$5*'Vic Apr 2016'!AK60/'Vic Apr 2016'!AI60&gt;='Vic Apr 2016'!J60,('Vic Apr 2016'!J60*'Vic Apr 2016'!O60/100)*'Vic Apr 2016'!AI60,($C$5*'Vic Apr 2016'!AK60/'Vic Apr 2016'!AI60*'Vic Apr 2016'!O60/100)*'Vic Apr 2016'!AI60)</f>
        <v>166.95</v>
      </c>
      <c r="F66" s="192">
        <f>IF($C$5*'Vic Apr 2016'!AK60/'Vic Apr 2016'!AI60&lt;'Vic Apr 2016'!J60,0,IF($C$5*'Vic Apr 2016'!AK60/'Vic Apr 2016'!AI60&lt;='Vic Apr 2016'!K60,($C$5*'Vic Apr 2016'!AK60/'Vic Apr 2016'!AI60-'Vic Apr 2016'!J60)*('Vic Apr 2016'!P60/100)*'Vic Apr 2016'!AI60,('Vic Apr 2016'!K60-'Vic Apr 2016'!J60)*('Vic Apr 2016'!P60/100)*'Vic Apr 2016'!AI60))</f>
        <v>608.03000000000009</v>
      </c>
      <c r="G66" s="190">
        <f>IF($C$5*'Vic Apr 2016'!AK60/'Vic Apr 2016'!AI60&lt;'Vic Apr 2016'!K60,0,IF($C$5*'Vic Apr 2016'!AK60/'Vic Apr 2016'!AI60&lt;='Vic Apr 2016'!L60,($C$5*'Vic Apr 2016'!AK60/'Vic Apr 2016'!AI60-'Vic Apr 2016'!K60)*('Vic Apr 2016'!Q60/100)*'Vic Apr 2016'!AI60,('Vic Apr 2016'!L60-'Vic Apr 2016'!K60)*('Vic Apr 2016'!Q60/100)*'Vic Apr 2016'!AI60))</f>
        <v>0</v>
      </c>
      <c r="H66" s="191">
        <f>IF($C$5*'Vic Apr 2016'!AK60/'Vic Apr 2016'!AI60&lt;'Vic Apr 2016'!L60,0,IF($C$5*'Vic Apr 2016'!AK60/'Vic Apr 2016'!AI60&lt;='Vic Apr 2016'!M60,($C$5*'Vic Apr 2016'!AK60/'Vic Apr 2016'!AI60-'Vic Apr 2016'!L60)*('Vic Apr 2016'!R60/100)*'Vic Apr 2016'!AI60,('Vic Apr 2016'!M60-'Vic Apr 2016'!L60)*('Vic Apr 2016'!R60/100)*'Vic Apr 2016'!AI60))</f>
        <v>0</v>
      </c>
      <c r="I66" s="190">
        <f>IF(($C$5*'Vic Apr 2016'!AK60/'Vic Apr 2016'!AI60&gt;'Vic Apr 2016'!M60),($C$5*'Vic Apr 2016'!AK60/'Vic Apr 2016'!AI60-'Vic Apr 2016'!M60)*'Vic Apr 2016'!S60/100*'Vic Apr 2016'!AI60,0)</f>
        <v>0</v>
      </c>
      <c r="J66" s="190">
        <f>IF($C$5*'Vic Apr 2016'!AL60/'Vic Apr 2016'!AJ60&gt;='Vic Apr 2016'!J60,('Vic Apr 2016'!J60*'Vic Apr 2016'!U60/100)*'Vic Apr 2016'!AJ60,($C$5*'Vic Apr 2016'!AL60/'Vic Apr 2016'!AJ60*'Vic Apr 2016'!U60/100)*'Vic Apr 2016'!AJ60)</f>
        <v>166.95</v>
      </c>
      <c r="K66" s="190">
        <f>IF($C$5*'Vic Apr 2016'!AL60/'Vic Apr 2016'!AJ60&lt;'Vic Apr 2016'!J60,0,IF($C$5*'Vic Apr 2016'!AL60/'Vic Apr 2016'!AJ60&lt;='Vic Apr 2016'!K60,($C$5*'Vic Apr 2016'!AL60/'Vic Apr 2016'!AJ60-'Vic Apr 2016'!J60)*('Vic Apr 2016'!V60/100)*'Vic Apr 2016'!AJ60,('Vic Apr 2016'!K60-'Vic Apr 2016'!J60)*('Vic Apr 2016'!V60/100)*'Vic Apr 2016'!AJ60))</f>
        <v>608.03000000000009</v>
      </c>
      <c r="L66" s="190">
        <f>IF($C$5*'Vic Apr 2016'!AL60/'Vic Apr 2016'!AJ60&lt;'Vic Apr 2016'!K60,0,IF($C$5*'Vic Apr 2016'!AL60/'Vic Apr 2016'!AJ60&lt;='Vic Apr 2016'!L60,($C$5*'Vic Apr 2016'!AL60/'Vic Apr 2016'!AJ60-'Vic Apr 2016'!K60)*('Vic Apr 2016'!W60/100)*'Vic Apr 2016'!AJ60,('Vic Apr 2016'!L60-'Vic Apr 2016'!K60)*('Vic Apr 2016'!W60/100)*'Vic Apr 2016'!AJ60))</f>
        <v>0</v>
      </c>
      <c r="M66" s="190">
        <f>IF($C$5*'Vic Apr 2016'!AL60/'Vic Apr 2016'!AJ60&lt;'Vic Apr 2016'!L60,0,IF($C$5*'Vic Apr 2016'!AL60/'Vic Apr 2016'!AJ60&lt;='Vic Apr 2016'!M60,($C$5*'Vic Apr 2016'!AL60/'Vic Apr 2016'!AJ60-'Vic Apr 2016'!L60)*('Vic Apr 2016'!X60/100)*'Vic Apr 2016'!AJ60,('Vic Apr 2016'!M60-'Vic Apr 2016'!L60)*('Vic Apr 2016'!X60/100)*'Vic Apr 2016'!AJ60))</f>
        <v>0</v>
      </c>
      <c r="N66" s="190">
        <f>IF(($C$5*'Vic Apr 2016'!AL60/'Vic Apr 2016'!AJ60&gt;'Vic Apr 2016'!M60),($C$5*'Vic Apr 2016'!AL60/'Vic Apr 2016'!AJ60-'Vic Apr 2016'!M60)*'Vic Apr 2016'!Y60/100*'Vic Apr 2016'!AJ60,0)</f>
        <v>0</v>
      </c>
      <c r="O66" s="193">
        <f t="shared" si="0"/>
        <v>1829.1850000000004</v>
      </c>
      <c r="P66" s="194">
        <f>'Vic Apr 2016'!AM60</f>
        <v>0</v>
      </c>
      <c r="Q66" s="194">
        <f>'Vic Apr 2016'!AN60</f>
        <v>0</v>
      </c>
      <c r="R66" s="194">
        <f>'Vic Apr 2016'!AO60</f>
        <v>10</v>
      </c>
      <c r="S66" s="194">
        <f>'Vic Apr 2016'!AP60</f>
        <v>0</v>
      </c>
      <c r="T66" s="193">
        <f>O66</f>
        <v>1829.1850000000004</v>
      </c>
      <c r="U66" s="193">
        <f>T66-(T66*R66/100)</f>
        <v>1646.2665000000004</v>
      </c>
      <c r="V66" s="193">
        <f t="shared" si="1"/>
        <v>2012.1035000000006</v>
      </c>
      <c r="W66" s="193">
        <f t="shared" si="2"/>
        <v>1810.8931500000006</v>
      </c>
      <c r="X66" s="195">
        <f>'Vic Apr 2016'!AW60</f>
        <v>0</v>
      </c>
      <c r="Y66" s="196" t="str">
        <f>'Vic Apr 2016'!AX60</f>
        <v>n</v>
      </c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1"/>
      <c r="DM66" s="111"/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1"/>
      <c r="EF66" s="111"/>
      <c r="EG66" s="111"/>
      <c r="EH66" s="111"/>
      <c r="EI66" s="111"/>
      <c r="EJ66" s="111"/>
    </row>
    <row r="67" spans="1:140" s="112" customFormat="1" ht="17" customHeight="1">
      <c r="A67" s="546"/>
      <c r="B67" s="116" t="str">
        <f>'Vic Apr 2016'!F61</f>
        <v>Covau</v>
      </c>
      <c r="C67" s="116" t="str">
        <f>'Vic Apr 2016'!G61</f>
        <v>Market offer</v>
      </c>
      <c r="D67" s="190">
        <f>365*'Vic Apr 2016'!H61/100</f>
        <v>277.39999999999998</v>
      </c>
      <c r="E67" s="191">
        <f>IF($C$5*'Vic Apr 2016'!AK61/'Vic Apr 2016'!AI61&gt;='Vic Apr 2016'!J61,('Vic Apr 2016'!J61*'Vic Apr 2016'!O61/100)*'Vic Apr 2016'!AI61,($C$5*'Vic Apr 2016'!AK61/'Vic Apr 2016'!AI61*'Vic Apr 2016'!O61/100)*'Vic Apr 2016'!AI61)</f>
        <v>203.39999999999998</v>
      </c>
      <c r="F67" s="192">
        <f>IF($C$5*'Vic Apr 2016'!AK61/'Vic Apr 2016'!AI61&lt;'Vic Apr 2016'!J61,0,IF($C$5*'Vic Apr 2016'!AK61/'Vic Apr 2016'!AI61&lt;='Vic Apr 2016'!K61,($C$5*'Vic Apr 2016'!AK61/'Vic Apr 2016'!AI61-'Vic Apr 2016'!J61)*('Vic Apr 2016'!P61/100)*'Vic Apr 2016'!AI61,('Vic Apr 2016'!K61-'Vic Apr 2016'!J61)*('Vic Apr 2016'!P61/100)*'Vic Apr 2016'!AI61))</f>
        <v>717.50000000000011</v>
      </c>
      <c r="G67" s="190">
        <f>IF($C$5*'Vic Apr 2016'!AK61/'Vic Apr 2016'!AI61&lt;'Vic Apr 2016'!K61,0,IF($C$5*'Vic Apr 2016'!AK61/'Vic Apr 2016'!AI61&lt;='Vic Apr 2016'!L61,($C$5*'Vic Apr 2016'!AK61/'Vic Apr 2016'!AI61-'Vic Apr 2016'!K61)*('Vic Apr 2016'!Q61/100)*'Vic Apr 2016'!AI61,('Vic Apr 2016'!L61-'Vic Apr 2016'!K61)*('Vic Apr 2016'!Q61/100)*'Vic Apr 2016'!AI61))</f>
        <v>0</v>
      </c>
      <c r="H67" s="191">
        <f>IF($C$5*'Vic Apr 2016'!AK61/'Vic Apr 2016'!AI61&lt;'Vic Apr 2016'!L61,0,IF($C$5*'Vic Apr 2016'!AK61/'Vic Apr 2016'!AI61&lt;='Vic Apr 2016'!M61,($C$5*'Vic Apr 2016'!AK61/'Vic Apr 2016'!AI61-'Vic Apr 2016'!L61)*('Vic Apr 2016'!R61/100)*'Vic Apr 2016'!AI61,('Vic Apr 2016'!M61-'Vic Apr 2016'!L61)*('Vic Apr 2016'!R61/100)*'Vic Apr 2016'!AI61))</f>
        <v>0</v>
      </c>
      <c r="I67" s="190">
        <f>IF(($C$5*'Vic Apr 2016'!AK61/'Vic Apr 2016'!AI61&gt;'Vic Apr 2016'!M61),($C$5*'Vic Apr 2016'!AK61/'Vic Apr 2016'!AI61-'Vic Apr 2016'!M61)*'Vic Apr 2016'!S61/100*'Vic Apr 2016'!AI61,0)</f>
        <v>0</v>
      </c>
      <c r="J67" s="190">
        <f>IF($C$5*'Vic Apr 2016'!AL61/'Vic Apr 2016'!AJ61&gt;='Vic Apr 2016'!J61,('Vic Apr 2016'!J61*'Vic Apr 2016'!U61/100)*'Vic Apr 2016'!AJ61,($C$5*'Vic Apr 2016'!AL61/'Vic Apr 2016'!AJ61*'Vic Apr 2016'!U61/100)*'Vic Apr 2016'!AJ61)</f>
        <v>203.39999999999998</v>
      </c>
      <c r="K67" s="190">
        <f>IF($C$5*'Vic Apr 2016'!AL61/'Vic Apr 2016'!AJ61&lt;'Vic Apr 2016'!J61,0,IF($C$5*'Vic Apr 2016'!AL61/'Vic Apr 2016'!AJ61&lt;='Vic Apr 2016'!K61,($C$5*'Vic Apr 2016'!AL61/'Vic Apr 2016'!AJ61-'Vic Apr 2016'!J61)*('Vic Apr 2016'!V61/100)*'Vic Apr 2016'!AJ61,('Vic Apr 2016'!K61-'Vic Apr 2016'!J61)*('Vic Apr 2016'!V61/100)*'Vic Apr 2016'!AJ61))</f>
        <v>717.50000000000011</v>
      </c>
      <c r="L67" s="190">
        <f>IF($C$5*'Vic Apr 2016'!AL61/'Vic Apr 2016'!AJ61&lt;'Vic Apr 2016'!K61,0,IF($C$5*'Vic Apr 2016'!AL61/'Vic Apr 2016'!AJ61&lt;='Vic Apr 2016'!L61,($C$5*'Vic Apr 2016'!AL61/'Vic Apr 2016'!AJ61-'Vic Apr 2016'!K61)*('Vic Apr 2016'!W61/100)*'Vic Apr 2016'!AJ61,('Vic Apr 2016'!L61-'Vic Apr 2016'!K61)*('Vic Apr 2016'!W61/100)*'Vic Apr 2016'!AJ61))</f>
        <v>0</v>
      </c>
      <c r="M67" s="190">
        <f>IF($C$5*'Vic Apr 2016'!AL61/'Vic Apr 2016'!AJ61&lt;'Vic Apr 2016'!L61,0,IF($C$5*'Vic Apr 2016'!AL61/'Vic Apr 2016'!AJ61&lt;='Vic Apr 2016'!M61,($C$5*'Vic Apr 2016'!AL61/'Vic Apr 2016'!AJ61-'Vic Apr 2016'!L61)*('Vic Apr 2016'!X61/100)*'Vic Apr 2016'!AJ61,('Vic Apr 2016'!M61-'Vic Apr 2016'!L61)*('Vic Apr 2016'!X61/100)*'Vic Apr 2016'!AJ61))</f>
        <v>0</v>
      </c>
      <c r="N67" s="190">
        <f>IF(($C$5*'Vic Apr 2016'!AL61/'Vic Apr 2016'!AJ61&gt;'Vic Apr 2016'!M61),($C$5*'Vic Apr 2016'!AL61/'Vic Apr 2016'!AJ61-'Vic Apr 2016'!M61)*'Vic Apr 2016'!Y61/100*'Vic Apr 2016'!AJ61,0)</f>
        <v>0</v>
      </c>
      <c r="O67" s="193">
        <f t="shared" si="0"/>
        <v>2119.2000000000003</v>
      </c>
      <c r="P67" s="194">
        <f>'Vic Apr 2016'!AM61</f>
        <v>0</v>
      </c>
      <c r="Q67" s="194">
        <f>'Vic Apr 2016'!AN61</f>
        <v>0</v>
      </c>
      <c r="R67" s="194">
        <f>'Vic Apr 2016'!AO61</f>
        <v>0</v>
      </c>
      <c r="S67" s="194">
        <f>'Vic Apr 2016'!AP61</f>
        <v>16</v>
      </c>
      <c r="T67" s="193">
        <f>O67</f>
        <v>2119.2000000000003</v>
      </c>
      <c r="U67" s="193">
        <f>(T67-(T67-D67)*S67/100)</f>
        <v>1824.5120000000002</v>
      </c>
      <c r="V67" s="193">
        <f t="shared" si="1"/>
        <v>2331.1200000000003</v>
      </c>
      <c r="W67" s="193">
        <f t="shared" si="2"/>
        <v>2006.9632000000004</v>
      </c>
      <c r="X67" s="195">
        <f>'Vic Apr 2016'!AW61</f>
        <v>12</v>
      </c>
      <c r="Y67" s="196" t="str">
        <f>'Vic Apr 2016'!AX61</f>
        <v>y</v>
      </c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1"/>
      <c r="DM67" s="111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1"/>
      <c r="EF67" s="111"/>
      <c r="EG67" s="111"/>
      <c r="EH67" s="111"/>
      <c r="EI67" s="111"/>
      <c r="EJ67" s="111"/>
    </row>
    <row r="68" spans="1:140" s="58" customFormat="1" ht="17" customHeight="1">
      <c r="A68" s="546"/>
      <c r="B68" s="116" t="str">
        <f>'Vic Apr 2016'!F62</f>
        <v>EnergyAustralia</v>
      </c>
      <c r="C68" s="116" t="str">
        <f>'Vic Apr 2016'!G62</f>
        <v>Everyday Saver Business</v>
      </c>
      <c r="D68" s="190">
        <f>365*'Vic Apr 2016'!H62/100</f>
        <v>302.95</v>
      </c>
      <c r="E68" s="191">
        <f>IF($C$5*'Vic Apr 2016'!AK62/'Vic Apr 2016'!AI62&gt;='Vic Apr 2016'!J62,('Vic Apr 2016'!J62*'Vic Apr 2016'!O62/100)*'Vic Apr 2016'!AI62,($C$5*'Vic Apr 2016'!AK62/'Vic Apr 2016'!AI62*'Vic Apr 2016'!O62/100)*'Vic Apr 2016'!AI62)</f>
        <v>126</v>
      </c>
      <c r="F68" s="192">
        <f>IF($C$5*'Vic Apr 2016'!AK62/'Vic Apr 2016'!AI62&lt;'Vic Apr 2016'!J62,0,IF($C$5*'Vic Apr 2016'!AK62/'Vic Apr 2016'!AI62&lt;='Vic Apr 2016'!K62,($C$5*'Vic Apr 2016'!AK62/'Vic Apr 2016'!AI62-'Vic Apr 2016'!J62)*('Vic Apr 2016'!P62/100)*'Vic Apr 2016'!AI62,('Vic Apr 2016'!K62-'Vic Apr 2016'!J62)*('Vic Apr 2016'!P62/100)*'Vic Apr 2016'!AI62))</f>
        <v>437.28000000000003</v>
      </c>
      <c r="G68" s="190">
        <f>IF($C$5*'Vic Apr 2016'!AK62/'Vic Apr 2016'!AI62&lt;'Vic Apr 2016'!K62,0,IF($C$5*'Vic Apr 2016'!AK62/'Vic Apr 2016'!AI62&lt;='Vic Apr 2016'!L62,($C$5*'Vic Apr 2016'!AK62/'Vic Apr 2016'!AI62-'Vic Apr 2016'!K62)*('Vic Apr 2016'!Q62/100)*'Vic Apr 2016'!AI62,('Vic Apr 2016'!L62-'Vic Apr 2016'!K62)*('Vic Apr 2016'!Q62/100)*'Vic Apr 2016'!AI62))</f>
        <v>0</v>
      </c>
      <c r="H68" s="191">
        <f>IF($C$5*'Vic Apr 2016'!AK62/'Vic Apr 2016'!AI62&lt;'Vic Apr 2016'!L62,0,IF($C$5*'Vic Apr 2016'!AK62/'Vic Apr 2016'!AI62&lt;='Vic Apr 2016'!M62,($C$5*'Vic Apr 2016'!AK62/'Vic Apr 2016'!AI62-'Vic Apr 2016'!L62)*('Vic Apr 2016'!R62/100)*'Vic Apr 2016'!AI62,('Vic Apr 2016'!M62-'Vic Apr 2016'!L62)*('Vic Apr 2016'!R62/100)*'Vic Apr 2016'!AI62))</f>
        <v>0</v>
      </c>
      <c r="I68" s="190">
        <f>IF(($C$5*'Vic Apr 2016'!AK62/'Vic Apr 2016'!AI62&gt;'Vic Apr 2016'!M62),($C$5*'Vic Apr 2016'!AK62/'Vic Apr 2016'!AI62-'Vic Apr 2016'!M62)*'Vic Apr 2016'!S62/100*'Vic Apr 2016'!AI62,0)</f>
        <v>0</v>
      </c>
      <c r="J68" s="190">
        <f>IF($C$5*'Vic Apr 2016'!AL62/'Vic Apr 2016'!AJ62&gt;='Vic Apr 2016'!J62,('Vic Apr 2016'!J62*'Vic Apr 2016'!U62/100)*'Vic Apr 2016'!AJ62,($C$5*'Vic Apr 2016'!AL62/'Vic Apr 2016'!AJ62*'Vic Apr 2016'!U62/100)*'Vic Apr 2016'!AJ62)</f>
        <v>252</v>
      </c>
      <c r="K68" s="190">
        <f>IF($C$5*'Vic Apr 2016'!AL62/'Vic Apr 2016'!AJ62&lt;'Vic Apr 2016'!J62,0,IF($C$5*'Vic Apr 2016'!AL62/'Vic Apr 2016'!AJ62&lt;='Vic Apr 2016'!K62,($C$5*'Vic Apr 2016'!AL62/'Vic Apr 2016'!AJ62-'Vic Apr 2016'!J62)*('Vic Apr 2016'!V62/100)*'Vic Apr 2016'!AJ62,('Vic Apr 2016'!K62-'Vic Apr 2016'!J62)*('Vic Apr 2016'!V62/100)*'Vic Apr 2016'!AJ62))</f>
        <v>874.56000000000006</v>
      </c>
      <c r="L68" s="190">
        <f>IF($C$5*'Vic Apr 2016'!AL62/'Vic Apr 2016'!AJ62&lt;'Vic Apr 2016'!K62,0,IF($C$5*'Vic Apr 2016'!AL62/'Vic Apr 2016'!AJ62&lt;='Vic Apr 2016'!L62,($C$5*'Vic Apr 2016'!AL62/'Vic Apr 2016'!AJ62-'Vic Apr 2016'!K62)*('Vic Apr 2016'!W62/100)*'Vic Apr 2016'!AJ62,('Vic Apr 2016'!L62-'Vic Apr 2016'!K62)*('Vic Apr 2016'!W62/100)*'Vic Apr 2016'!AJ62))</f>
        <v>0</v>
      </c>
      <c r="M68" s="190">
        <f>IF($C$5*'Vic Apr 2016'!AL62/'Vic Apr 2016'!AJ62&lt;'Vic Apr 2016'!L62,0,IF($C$5*'Vic Apr 2016'!AL62/'Vic Apr 2016'!AJ62&lt;='Vic Apr 2016'!M62,($C$5*'Vic Apr 2016'!AL62/'Vic Apr 2016'!AJ62-'Vic Apr 2016'!L62)*('Vic Apr 2016'!X62/100)*'Vic Apr 2016'!AJ62,('Vic Apr 2016'!M62-'Vic Apr 2016'!L62)*('Vic Apr 2016'!X62/100)*'Vic Apr 2016'!AJ62))</f>
        <v>0</v>
      </c>
      <c r="N68" s="190">
        <f>IF(($C$5*'Vic Apr 2016'!AL62/'Vic Apr 2016'!AJ62&gt;'Vic Apr 2016'!M62),($C$5*'Vic Apr 2016'!AL62/'Vic Apr 2016'!AJ62-'Vic Apr 2016'!M62)*'Vic Apr 2016'!Y62/100*'Vic Apr 2016'!AJ62,0)</f>
        <v>0</v>
      </c>
      <c r="O68" s="193">
        <f t="shared" si="0"/>
        <v>1992.79</v>
      </c>
      <c r="P68" s="194">
        <f>'Vic Apr 2016'!AM62</f>
        <v>0</v>
      </c>
      <c r="Q68" s="194">
        <f>'Vic Apr 2016'!AN62</f>
        <v>22</v>
      </c>
      <c r="R68" s="194">
        <f>'Vic Apr 2016'!AO62</f>
        <v>0</v>
      </c>
      <c r="S68" s="194">
        <f>'Vic Apr 2016'!AP62</f>
        <v>0</v>
      </c>
      <c r="T68" s="193">
        <f>(O68-(O68-D68)*Q68/100)</f>
        <v>1621.0252</v>
      </c>
      <c r="U68" s="193">
        <f>T68</f>
        <v>1621.0252</v>
      </c>
      <c r="V68" s="193">
        <f t="shared" si="1"/>
        <v>1783.1277200000002</v>
      </c>
      <c r="W68" s="193">
        <f t="shared" si="2"/>
        <v>1783.1277200000002</v>
      </c>
      <c r="X68" s="195">
        <f>'Vic Apr 2016'!AW62</f>
        <v>24</v>
      </c>
      <c r="Y68" s="196" t="str">
        <f>'Vic Apr 2016'!AX62</f>
        <v>y</v>
      </c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1"/>
      <c r="DM68" s="111"/>
      <c r="DN68" s="111"/>
      <c r="DO68" s="111"/>
      <c r="DP68" s="111"/>
      <c r="DQ68" s="111"/>
      <c r="DR68" s="111"/>
      <c r="DS68" s="111"/>
      <c r="DT68" s="111"/>
      <c r="DU68" s="111"/>
      <c r="DV68" s="111"/>
      <c r="DW68" s="111"/>
      <c r="DX68" s="111"/>
      <c r="DY68" s="111"/>
      <c r="DZ68" s="111"/>
      <c r="EA68" s="111"/>
      <c r="EB68" s="111"/>
      <c r="EC68" s="111"/>
      <c r="ED68" s="111"/>
      <c r="EE68" s="111"/>
      <c r="EF68" s="111"/>
      <c r="EG68" s="111"/>
      <c r="EH68" s="111"/>
      <c r="EI68" s="111"/>
      <c r="EJ68" s="111"/>
    </row>
    <row r="69" spans="1:140" s="112" customFormat="1" ht="17" customHeight="1">
      <c r="A69" s="546"/>
      <c r="B69" s="116" t="str">
        <f>'Vic Apr 2016'!F63</f>
        <v>Lumo Energy</v>
      </c>
      <c r="C69" s="116" t="str">
        <f>'Vic Apr 2016'!G63</f>
        <v>Business Premium</v>
      </c>
      <c r="D69" s="190">
        <f>365*'Vic Apr 2016'!H63/100</f>
        <v>228.85499999999999</v>
      </c>
      <c r="E69" s="191">
        <f>IF($C$5*'Vic Apr 2016'!AK63/'Vic Apr 2016'!AI63&gt;='Vic Apr 2016'!J63,('Vic Apr 2016'!J63*'Vic Apr 2016'!O63/100)*'Vic Apr 2016'!AI63,($C$5*'Vic Apr 2016'!AK63/'Vic Apr 2016'!AI63*'Vic Apr 2016'!O63/100)*'Vic Apr 2016'!AI63)</f>
        <v>165.1806</v>
      </c>
      <c r="F69" s="192">
        <f>IF($C$5*'Vic Apr 2016'!AK63/'Vic Apr 2016'!AI63&lt;'Vic Apr 2016'!J63,0,IF($C$5*'Vic Apr 2016'!AK63/'Vic Apr 2016'!AI63&lt;='Vic Apr 2016'!K63,($C$5*'Vic Apr 2016'!AK63/'Vic Apr 2016'!AI63-'Vic Apr 2016'!J63)*('Vic Apr 2016'!P63/100)*'Vic Apr 2016'!AI63,('Vic Apr 2016'!K63-'Vic Apr 2016'!J63)*('Vic Apr 2016'!P63/100)*'Vic Apr 2016'!AI63))</f>
        <v>609.02260000000001</v>
      </c>
      <c r="G69" s="190">
        <f>IF($C$5*'Vic Apr 2016'!AK63/'Vic Apr 2016'!AI63&lt;'Vic Apr 2016'!K63,0,IF($C$5*'Vic Apr 2016'!AK63/'Vic Apr 2016'!AI63&lt;='Vic Apr 2016'!L63,($C$5*'Vic Apr 2016'!AK63/'Vic Apr 2016'!AI63-'Vic Apr 2016'!K63)*('Vic Apr 2016'!Q63/100)*'Vic Apr 2016'!AI63,('Vic Apr 2016'!L63-'Vic Apr 2016'!K63)*('Vic Apr 2016'!Q63/100)*'Vic Apr 2016'!AI63))</f>
        <v>0</v>
      </c>
      <c r="H69" s="191">
        <f>IF($C$5*'Vic Apr 2016'!AK63/'Vic Apr 2016'!AI63&lt;'Vic Apr 2016'!L63,0,IF($C$5*'Vic Apr 2016'!AK63/'Vic Apr 2016'!AI63&lt;='Vic Apr 2016'!M63,($C$5*'Vic Apr 2016'!AK63/'Vic Apr 2016'!AI63-'Vic Apr 2016'!L63)*('Vic Apr 2016'!R63/100)*'Vic Apr 2016'!AI63,('Vic Apr 2016'!M63-'Vic Apr 2016'!L63)*('Vic Apr 2016'!R63/100)*'Vic Apr 2016'!AI63))</f>
        <v>0</v>
      </c>
      <c r="I69" s="190">
        <f>IF(($C$5*'Vic Apr 2016'!AK63/'Vic Apr 2016'!AI63&gt;'Vic Apr 2016'!M63),($C$5*'Vic Apr 2016'!AK63/'Vic Apr 2016'!AI63-'Vic Apr 2016'!M63)*'Vic Apr 2016'!S63/100*'Vic Apr 2016'!AI63,0)</f>
        <v>0</v>
      </c>
      <c r="J69" s="190">
        <f>IF($C$5*'Vic Apr 2016'!AL63/'Vic Apr 2016'!AJ63&gt;='Vic Apr 2016'!J63,('Vic Apr 2016'!J63*'Vic Apr 2016'!U63/100)*'Vic Apr 2016'!AJ63,($C$5*'Vic Apr 2016'!AL63/'Vic Apr 2016'!AJ63*'Vic Apr 2016'!U63/100)*'Vic Apr 2016'!AJ63)</f>
        <v>165.1806</v>
      </c>
      <c r="K69" s="190">
        <f>IF($C$5*'Vic Apr 2016'!AL63/'Vic Apr 2016'!AJ63&lt;'Vic Apr 2016'!J63,0,IF($C$5*'Vic Apr 2016'!AL63/'Vic Apr 2016'!AJ63&lt;='Vic Apr 2016'!K63,($C$5*'Vic Apr 2016'!AL63/'Vic Apr 2016'!AJ63-'Vic Apr 2016'!J63)*('Vic Apr 2016'!V63/100)*'Vic Apr 2016'!AJ63,('Vic Apr 2016'!K63-'Vic Apr 2016'!J63)*('Vic Apr 2016'!V63/100)*'Vic Apr 2016'!AJ63))</f>
        <v>609.02260000000001</v>
      </c>
      <c r="L69" s="190">
        <f>IF($C$5*'Vic Apr 2016'!AL63/'Vic Apr 2016'!AJ63&lt;'Vic Apr 2016'!K63,0,IF($C$5*'Vic Apr 2016'!AL63/'Vic Apr 2016'!AJ63&lt;='Vic Apr 2016'!L63,($C$5*'Vic Apr 2016'!AL63/'Vic Apr 2016'!AJ63-'Vic Apr 2016'!K63)*('Vic Apr 2016'!W63/100)*'Vic Apr 2016'!AJ63,('Vic Apr 2016'!L63-'Vic Apr 2016'!K63)*('Vic Apr 2016'!W63/100)*'Vic Apr 2016'!AJ63))</f>
        <v>0</v>
      </c>
      <c r="M69" s="190">
        <f>IF($C$5*'Vic Apr 2016'!AL63/'Vic Apr 2016'!AJ63&lt;'Vic Apr 2016'!L63,0,IF($C$5*'Vic Apr 2016'!AL63/'Vic Apr 2016'!AJ63&lt;='Vic Apr 2016'!M63,($C$5*'Vic Apr 2016'!AL63/'Vic Apr 2016'!AJ63-'Vic Apr 2016'!L63)*('Vic Apr 2016'!X63/100)*'Vic Apr 2016'!AJ63,('Vic Apr 2016'!M63-'Vic Apr 2016'!L63)*('Vic Apr 2016'!X63/100)*'Vic Apr 2016'!AJ63))</f>
        <v>0</v>
      </c>
      <c r="N69" s="190">
        <f>IF(($C$5*'Vic Apr 2016'!AL63/'Vic Apr 2016'!AJ63&gt;'Vic Apr 2016'!M63),($C$5*'Vic Apr 2016'!AL63/'Vic Apr 2016'!AJ63-'Vic Apr 2016'!M63)*'Vic Apr 2016'!Y63/100*'Vic Apr 2016'!AJ63,0)</f>
        <v>0</v>
      </c>
      <c r="O69" s="193">
        <f t="shared" si="0"/>
        <v>1777.2613999999999</v>
      </c>
      <c r="P69" s="194">
        <f>'Vic Apr 2016'!AM63</f>
        <v>0</v>
      </c>
      <c r="Q69" s="194">
        <f>'Vic Apr 2016'!AN63</f>
        <v>0</v>
      </c>
      <c r="R69" s="194">
        <f>'Vic Apr 2016'!AO63</f>
        <v>0</v>
      </c>
      <c r="S69" s="194">
        <f>'Vic Apr 2016'!AP63</f>
        <v>0</v>
      </c>
      <c r="T69" s="193">
        <f>O69</f>
        <v>1777.2613999999999</v>
      </c>
      <c r="U69" s="193">
        <f>T69</f>
        <v>1777.2613999999999</v>
      </c>
      <c r="V69" s="193">
        <f t="shared" si="1"/>
        <v>1954.9875400000001</v>
      </c>
      <c r="W69" s="193">
        <f t="shared" si="2"/>
        <v>1954.9875400000001</v>
      </c>
      <c r="X69" s="195">
        <f>'Vic Apr 2016'!AW63</f>
        <v>36</v>
      </c>
      <c r="Y69" s="196" t="str">
        <f>'Vic Apr 2016'!AX63</f>
        <v>n</v>
      </c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111"/>
      <c r="DG69" s="111"/>
      <c r="DH69" s="111"/>
      <c r="DI69" s="111"/>
      <c r="DJ69" s="111"/>
      <c r="DK69" s="111"/>
      <c r="DL69" s="111"/>
      <c r="DM69" s="111"/>
      <c r="DN69" s="111"/>
      <c r="DO69" s="111"/>
      <c r="DP69" s="111"/>
      <c r="DQ69" s="111"/>
      <c r="DR69" s="111"/>
      <c r="DS69" s="111"/>
      <c r="DT69" s="111"/>
      <c r="DU69" s="111"/>
      <c r="DV69" s="111"/>
      <c r="DW69" s="111"/>
      <c r="DX69" s="111"/>
      <c r="DY69" s="111"/>
      <c r="DZ69" s="111"/>
      <c r="EA69" s="111"/>
      <c r="EB69" s="111"/>
      <c r="EC69" s="111"/>
      <c r="ED69" s="111"/>
      <c r="EE69" s="111"/>
      <c r="EF69" s="111"/>
      <c r="EG69" s="111"/>
      <c r="EH69" s="111"/>
      <c r="EI69" s="111"/>
      <c r="EJ69" s="111"/>
    </row>
    <row r="70" spans="1:140" s="58" customFormat="1" ht="17" customHeight="1">
      <c r="A70" s="546"/>
      <c r="B70" s="116" t="str">
        <f>'Vic Apr 2016'!F64</f>
        <v>Momentum Energy</v>
      </c>
      <c r="C70" s="116" t="str">
        <f>'Vic Apr 2016'!G64</f>
        <v>Market offer</v>
      </c>
      <c r="D70" s="190">
        <f>365*'Vic Apr 2016'!H64/100</f>
        <v>287.36450000000002</v>
      </c>
      <c r="E70" s="191">
        <f>IF($C$5*'Vic Apr 2016'!AK64/'Vic Apr 2016'!AI64&gt;='Vic Apr 2016'!J64,('Vic Apr 2016'!J64*'Vic Apr 2016'!O64/100)*'Vic Apr 2016'!AI64,($C$5*'Vic Apr 2016'!AK64/'Vic Apr 2016'!AI64*'Vic Apr 2016'!O64/100)*'Vic Apr 2016'!AI64)</f>
        <v>92.28</v>
      </c>
      <c r="F70" s="192">
        <f>IF($C$5*'Vic Apr 2016'!AK64/'Vic Apr 2016'!AI64&lt;'Vic Apr 2016'!J64,0,IF($C$5*'Vic Apr 2016'!AK64/'Vic Apr 2016'!AI64&lt;='Vic Apr 2016'!K64,($C$5*'Vic Apr 2016'!AK64/'Vic Apr 2016'!AI64-'Vic Apr 2016'!J64)*('Vic Apr 2016'!P64/100)*'Vic Apr 2016'!AI64,('Vic Apr 2016'!K64-'Vic Apr 2016'!J64)*('Vic Apr 2016'!P64/100)*'Vic Apr 2016'!AI64))</f>
        <v>333.69929999999999</v>
      </c>
      <c r="G70" s="190">
        <f>IF($C$5*'Vic Apr 2016'!AK64/'Vic Apr 2016'!AI64&lt;'Vic Apr 2016'!K64,0,IF($C$5*'Vic Apr 2016'!AK64/'Vic Apr 2016'!AI64&lt;='Vic Apr 2016'!L64,($C$5*'Vic Apr 2016'!AK64/'Vic Apr 2016'!AI64-'Vic Apr 2016'!K64)*('Vic Apr 2016'!Q64/100)*'Vic Apr 2016'!AI64,('Vic Apr 2016'!L64-'Vic Apr 2016'!K64)*('Vic Apr 2016'!Q64/100)*'Vic Apr 2016'!AI64))</f>
        <v>0</v>
      </c>
      <c r="H70" s="191">
        <f>IF($C$5*'Vic Apr 2016'!AK64/'Vic Apr 2016'!AI64&lt;'Vic Apr 2016'!L64,0,IF($C$5*'Vic Apr 2016'!AK64/'Vic Apr 2016'!AI64&lt;='Vic Apr 2016'!M64,($C$5*'Vic Apr 2016'!AK64/'Vic Apr 2016'!AI64-'Vic Apr 2016'!L64)*('Vic Apr 2016'!R64/100)*'Vic Apr 2016'!AI64,('Vic Apr 2016'!M64-'Vic Apr 2016'!L64)*('Vic Apr 2016'!R64/100)*'Vic Apr 2016'!AI64))</f>
        <v>0</v>
      </c>
      <c r="I70" s="190">
        <f>IF(($C$5*'Vic Apr 2016'!AK64/'Vic Apr 2016'!AI64&gt;'Vic Apr 2016'!M64),($C$5*'Vic Apr 2016'!AK64/'Vic Apr 2016'!AI64-'Vic Apr 2016'!M64)*'Vic Apr 2016'!S64/100*'Vic Apr 2016'!AI64,0)</f>
        <v>0</v>
      </c>
      <c r="J70" s="190">
        <f>IF($C$5*'Vic Apr 2016'!AL64/'Vic Apr 2016'!AJ64&gt;='Vic Apr 2016'!J64,('Vic Apr 2016'!J64*'Vic Apr 2016'!U64/100)*'Vic Apr 2016'!AJ64,($C$5*'Vic Apr 2016'!AL64/'Vic Apr 2016'!AJ64*'Vic Apr 2016'!U64/100)*'Vic Apr 2016'!AJ64)</f>
        <v>178.08</v>
      </c>
      <c r="K70" s="190">
        <f>IF($C$5*'Vic Apr 2016'!AL64/'Vic Apr 2016'!AJ64&lt;'Vic Apr 2016'!J64,0,IF($C$5*'Vic Apr 2016'!AL64/'Vic Apr 2016'!AJ64&lt;='Vic Apr 2016'!K64,($C$5*'Vic Apr 2016'!AL64/'Vic Apr 2016'!AJ64-'Vic Apr 2016'!J64)*('Vic Apr 2016'!V64/100)*'Vic Apr 2016'!AJ64,('Vic Apr 2016'!K64-'Vic Apr 2016'!J64)*('Vic Apr 2016'!V64/100)*'Vic Apr 2016'!AJ64))</f>
        <v>637.33559999999989</v>
      </c>
      <c r="L70" s="190">
        <f>IF($C$5*'Vic Apr 2016'!AL64/'Vic Apr 2016'!AJ64&lt;'Vic Apr 2016'!K64,0,IF($C$5*'Vic Apr 2016'!AL64/'Vic Apr 2016'!AJ64&lt;='Vic Apr 2016'!L64,($C$5*'Vic Apr 2016'!AL64/'Vic Apr 2016'!AJ64-'Vic Apr 2016'!K64)*('Vic Apr 2016'!W64/100)*'Vic Apr 2016'!AJ64,('Vic Apr 2016'!L64-'Vic Apr 2016'!K64)*('Vic Apr 2016'!W64/100)*'Vic Apr 2016'!AJ64))</f>
        <v>0</v>
      </c>
      <c r="M70" s="190">
        <f>IF($C$5*'Vic Apr 2016'!AL64/'Vic Apr 2016'!AJ64&lt;'Vic Apr 2016'!L64,0,IF($C$5*'Vic Apr 2016'!AL64/'Vic Apr 2016'!AJ64&lt;='Vic Apr 2016'!M64,($C$5*'Vic Apr 2016'!AL64/'Vic Apr 2016'!AJ64-'Vic Apr 2016'!L64)*('Vic Apr 2016'!X64/100)*'Vic Apr 2016'!AJ64,('Vic Apr 2016'!M64-'Vic Apr 2016'!L64)*('Vic Apr 2016'!X64/100)*'Vic Apr 2016'!AJ64))</f>
        <v>0</v>
      </c>
      <c r="N70" s="190">
        <f>IF(($C$5*'Vic Apr 2016'!AL64/'Vic Apr 2016'!AJ64&gt;'Vic Apr 2016'!M64),($C$5*'Vic Apr 2016'!AL64/'Vic Apr 2016'!AJ64-'Vic Apr 2016'!M64)*'Vic Apr 2016'!Y64/100*'Vic Apr 2016'!AJ64,0)</f>
        <v>0</v>
      </c>
      <c r="O70" s="193">
        <f t="shared" si="0"/>
        <v>1528.7593999999999</v>
      </c>
      <c r="P70" s="194">
        <f>'Vic Apr 2016'!AM64</f>
        <v>0</v>
      </c>
      <c r="Q70" s="194">
        <f>'Vic Apr 2016'!AN64</f>
        <v>0</v>
      </c>
      <c r="R70" s="194">
        <f>'Vic Apr 2016'!AO64</f>
        <v>0</v>
      </c>
      <c r="S70" s="194">
        <f>'Vic Apr 2016'!AP64</f>
        <v>0</v>
      </c>
      <c r="T70" s="193">
        <f>O70</f>
        <v>1528.7593999999999</v>
      </c>
      <c r="U70" s="193">
        <f>T70</f>
        <v>1528.7593999999999</v>
      </c>
      <c r="V70" s="193">
        <f t="shared" si="1"/>
        <v>1681.63534</v>
      </c>
      <c r="W70" s="193">
        <f t="shared" si="2"/>
        <v>1681.63534</v>
      </c>
      <c r="X70" s="195">
        <f>'Vic Apr 2016'!AW64</f>
        <v>0</v>
      </c>
      <c r="Y70" s="196" t="str">
        <f>'Vic Apr 2016'!AX64</f>
        <v>n</v>
      </c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1"/>
      <c r="DM70" s="111"/>
      <c r="DN70" s="111"/>
      <c r="DO70" s="111"/>
      <c r="DP70" s="111"/>
      <c r="DQ70" s="111"/>
      <c r="DR70" s="111"/>
      <c r="DS70" s="111"/>
      <c r="DT70" s="111"/>
      <c r="DU70" s="111"/>
      <c r="DV70" s="111"/>
      <c r="DW70" s="111"/>
      <c r="DX70" s="111"/>
      <c r="DY70" s="111"/>
      <c r="DZ70" s="111"/>
      <c r="EA70" s="111"/>
      <c r="EB70" s="111"/>
      <c r="EC70" s="111"/>
      <c r="ED70" s="111"/>
      <c r="EE70" s="111"/>
      <c r="EF70" s="111"/>
      <c r="EG70" s="111"/>
      <c r="EH70" s="111"/>
      <c r="EI70" s="111"/>
      <c r="EJ70" s="111"/>
    </row>
    <row r="71" spans="1:140" s="112" customFormat="1" ht="17" customHeight="1">
      <c r="A71" s="546"/>
      <c r="B71" s="116" t="str">
        <f>'Vic Apr 2016'!F65</f>
        <v>Origin Energy</v>
      </c>
      <c r="C71" s="116" t="str">
        <f>'Vic Apr 2016'!G65</f>
        <v>Business Saver</v>
      </c>
      <c r="D71" s="190">
        <f>365*'Vic Apr 2016'!H65/100</f>
        <v>252.68950000000001</v>
      </c>
      <c r="E71" s="191">
        <f>IF($C$5*'Vic Apr 2016'!AK65/'Vic Apr 2016'!AI65&gt;='Vic Apr 2016'!J65,('Vic Apr 2016'!J65*'Vic Apr 2016'!O65/100)*'Vic Apr 2016'!AI65,($C$5*'Vic Apr 2016'!AK65/'Vic Apr 2016'!AI65*'Vic Apr 2016'!O65/100)*'Vic Apr 2016'!AI65)</f>
        <v>647.14499999999998</v>
      </c>
      <c r="F71" s="192">
        <f>IF($C$5*'Vic Apr 2016'!AK65/'Vic Apr 2016'!AI65&lt;'Vic Apr 2016'!J65,0,IF($C$5*'Vic Apr 2016'!AK65/'Vic Apr 2016'!AI65&lt;='Vic Apr 2016'!K65,($C$5*'Vic Apr 2016'!AK65/'Vic Apr 2016'!AI65-'Vic Apr 2016'!J65)*('Vic Apr 2016'!P65/100)*'Vic Apr 2016'!AI65,('Vic Apr 2016'!K65-'Vic Apr 2016'!J65)*('Vic Apr 2016'!P65/100)*'Vic Apr 2016'!AI65))</f>
        <v>213.15640000000002</v>
      </c>
      <c r="G71" s="190">
        <f>IF($C$5*'Vic Apr 2016'!AK65/'Vic Apr 2016'!AI65&lt;'Vic Apr 2016'!K65,0,IF($C$5*'Vic Apr 2016'!AK65/'Vic Apr 2016'!AI65&lt;='Vic Apr 2016'!L65,($C$5*'Vic Apr 2016'!AK65/'Vic Apr 2016'!AI65-'Vic Apr 2016'!K65)*('Vic Apr 2016'!Q65/100)*'Vic Apr 2016'!AI65,('Vic Apr 2016'!L65-'Vic Apr 2016'!K65)*('Vic Apr 2016'!Q65/100)*'Vic Apr 2016'!AI65))</f>
        <v>0</v>
      </c>
      <c r="H71" s="191">
        <f>IF($C$5*'Vic Apr 2016'!AK65/'Vic Apr 2016'!AI65&lt;'Vic Apr 2016'!L65,0,IF($C$5*'Vic Apr 2016'!AK65/'Vic Apr 2016'!AI65&lt;='Vic Apr 2016'!M65,($C$5*'Vic Apr 2016'!AK65/'Vic Apr 2016'!AI65-'Vic Apr 2016'!L65)*('Vic Apr 2016'!R65/100)*'Vic Apr 2016'!AI65,('Vic Apr 2016'!M65-'Vic Apr 2016'!L65)*('Vic Apr 2016'!R65/100)*'Vic Apr 2016'!AI65))</f>
        <v>0</v>
      </c>
      <c r="I71" s="190">
        <f>IF(($C$5*'Vic Apr 2016'!AK65/'Vic Apr 2016'!AI65&gt;'Vic Apr 2016'!M65),($C$5*'Vic Apr 2016'!AK65/'Vic Apr 2016'!AI65-'Vic Apr 2016'!M65)*'Vic Apr 2016'!S65/100*'Vic Apr 2016'!AI65,0)</f>
        <v>0</v>
      </c>
      <c r="J71" s="190">
        <f>IF($C$5*'Vic Apr 2016'!AL65/'Vic Apr 2016'!AJ65&gt;='Vic Apr 2016'!J65,('Vic Apr 2016'!J65*'Vic Apr 2016'!U65/100)*'Vic Apr 2016'!AJ65,($C$5*'Vic Apr 2016'!AL65/'Vic Apr 2016'!AJ65*'Vic Apr 2016'!U65/100)*'Vic Apr 2016'!AJ65)</f>
        <v>647.14499999999998</v>
      </c>
      <c r="K71" s="190">
        <f>IF($C$5*'Vic Apr 2016'!AL65/'Vic Apr 2016'!AJ65&lt;'Vic Apr 2016'!J65,0,IF($C$5*'Vic Apr 2016'!AL65/'Vic Apr 2016'!AJ65&lt;='Vic Apr 2016'!K65,($C$5*'Vic Apr 2016'!AL65/'Vic Apr 2016'!AJ65-'Vic Apr 2016'!J65)*('Vic Apr 2016'!V65/100)*'Vic Apr 2016'!AJ65,('Vic Apr 2016'!K65-'Vic Apr 2016'!J65)*('Vic Apr 2016'!V65/100)*'Vic Apr 2016'!AJ65))</f>
        <v>213.15640000000002</v>
      </c>
      <c r="L71" s="190">
        <f>IF($C$5*'Vic Apr 2016'!AL65/'Vic Apr 2016'!AJ65&lt;'Vic Apr 2016'!K65,0,IF($C$5*'Vic Apr 2016'!AL65/'Vic Apr 2016'!AJ65&lt;='Vic Apr 2016'!L65,($C$5*'Vic Apr 2016'!AL65/'Vic Apr 2016'!AJ65-'Vic Apr 2016'!K65)*('Vic Apr 2016'!W65/100)*'Vic Apr 2016'!AJ65,('Vic Apr 2016'!L65-'Vic Apr 2016'!K65)*('Vic Apr 2016'!W65/100)*'Vic Apr 2016'!AJ65))</f>
        <v>0</v>
      </c>
      <c r="M71" s="190">
        <f>IF($C$5*'Vic Apr 2016'!AL65/'Vic Apr 2016'!AJ65&lt;'Vic Apr 2016'!L65,0,IF($C$5*'Vic Apr 2016'!AL65/'Vic Apr 2016'!AJ65&lt;='Vic Apr 2016'!M65,($C$5*'Vic Apr 2016'!AL65/'Vic Apr 2016'!AJ65-'Vic Apr 2016'!L65)*('Vic Apr 2016'!X65/100)*'Vic Apr 2016'!AJ65,('Vic Apr 2016'!M65-'Vic Apr 2016'!L65)*('Vic Apr 2016'!X65/100)*'Vic Apr 2016'!AJ65))</f>
        <v>0</v>
      </c>
      <c r="N71" s="190">
        <f>IF(($C$5*'Vic Apr 2016'!AL65/'Vic Apr 2016'!AJ65&gt;'Vic Apr 2016'!M65),($C$5*'Vic Apr 2016'!AL65/'Vic Apr 2016'!AJ65-'Vic Apr 2016'!M65)*'Vic Apr 2016'!Y65/100*'Vic Apr 2016'!AJ65,0)</f>
        <v>0</v>
      </c>
      <c r="O71" s="193">
        <f t="shared" si="0"/>
        <v>1973.2923000000001</v>
      </c>
      <c r="P71" s="194">
        <f>'Vic Apr 2016'!AM65</f>
        <v>0</v>
      </c>
      <c r="Q71" s="194">
        <f>'Vic Apr 2016'!AN65</f>
        <v>15</v>
      </c>
      <c r="R71" s="194">
        <f>'Vic Apr 2016'!AO65</f>
        <v>0</v>
      </c>
      <c r="S71" s="194">
        <f>'Vic Apr 2016'!AP65</f>
        <v>0</v>
      </c>
      <c r="T71" s="193">
        <f>(O71-(O71-D71)*Q71/100)</f>
        <v>1715.2018800000001</v>
      </c>
      <c r="U71" s="193">
        <f>T71</f>
        <v>1715.2018800000001</v>
      </c>
      <c r="V71" s="193">
        <f t="shared" si="1"/>
        <v>1886.7220680000003</v>
      </c>
      <c r="W71" s="193">
        <f t="shared" si="2"/>
        <v>1886.7220680000003</v>
      </c>
      <c r="X71" s="195">
        <f>'Vic Apr 2016'!AW65</f>
        <v>12</v>
      </c>
      <c r="Y71" s="196" t="str">
        <f>'Vic Apr 2016'!AX65</f>
        <v>y</v>
      </c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111"/>
      <c r="DG71" s="111"/>
      <c r="DH71" s="111"/>
      <c r="DI71" s="111"/>
      <c r="DJ71" s="111"/>
      <c r="DK71" s="111"/>
      <c r="DL71" s="111"/>
      <c r="DM71" s="111"/>
      <c r="DN71" s="111"/>
      <c r="DO71" s="111"/>
      <c r="DP71" s="111"/>
      <c r="DQ71" s="111"/>
      <c r="DR71" s="111"/>
      <c r="DS71" s="111"/>
      <c r="DT71" s="111"/>
      <c r="DU71" s="111"/>
      <c r="DV71" s="111"/>
      <c r="DW71" s="111"/>
      <c r="DX71" s="111"/>
      <c r="DY71" s="111"/>
      <c r="DZ71" s="111"/>
      <c r="EA71" s="111"/>
      <c r="EB71" s="111"/>
      <c r="EC71" s="111"/>
      <c r="ED71" s="111"/>
      <c r="EE71" s="111"/>
      <c r="EF71" s="111"/>
      <c r="EG71" s="111"/>
      <c r="EH71" s="111"/>
      <c r="EI71" s="111"/>
      <c r="EJ71" s="111"/>
    </row>
    <row r="72" spans="1:140" s="58" customFormat="1" ht="17" customHeight="1" thickBot="1">
      <c r="A72" s="548"/>
      <c r="B72" s="197" t="str">
        <f>'Vic Apr 2016'!F66</f>
        <v>Simply Energy</v>
      </c>
      <c r="C72" s="197" t="str">
        <f>'Vic Apr 2016'!G66</f>
        <v>Small Office Plus Online</v>
      </c>
      <c r="D72" s="198">
        <f>365*'Vic Apr 2016'!H66/100</f>
        <v>208.12300000000002</v>
      </c>
      <c r="E72" s="199">
        <f>IF($C$5*'Vic Apr 2016'!AK66/'Vic Apr 2016'!AI66&gt;='Vic Apr 2016'!J66,('Vic Apr 2016'!J66*'Vic Apr 2016'!O66/100)*'Vic Apr 2016'!AI66,($C$5*'Vic Apr 2016'!AK66/'Vic Apr 2016'!AI66*'Vic Apr 2016'!O66/100)*'Vic Apr 2016'!AI66)</f>
        <v>110.52209999999999</v>
      </c>
      <c r="F72" s="200">
        <f>IF($C$5*'Vic Apr 2016'!AK66/'Vic Apr 2016'!AI66&lt;'Vic Apr 2016'!J66,0,IF($C$5*'Vic Apr 2016'!AK66/'Vic Apr 2016'!AI66&lt;='Vic Apr 2016'!K66,($C$5*'Vic Apr 2016'!AK66/'Vic Apr 2016'!AI66-'Vic Apr 2016'!J66)*('Vic Apr 2016'!P66/100)*'Vic Apr 2016'!AI66,('Vic Apr 2016'!K66-'Vic Apr 2016'!J66)*('Vic Apr 2016'!P66/100)*'Vic Apr 2016'!AI66))</f>
        <v>75.5244</v>
      </c>
      <c r="G72" s="198">
        <f>IF($C$5*'Vic Apr 2016'!AK66/'Vic Apr 2016'!AI66&lt;'Vic Apr 2016'!K66,0,IF($C$5*'Vic Apr 2016'!AK66/'Vic Apr 2016'!AI66&lt;='Vic Apr 2016'!L66,($C$5*'Vic Apr 2016'!AK66/'Vic Apr 2016'!AI66-'Vic Apr 2016'!K66)*('Vic Apr 2016'!Q66/100)*'Vic Apr 2016'!AI66,('Vic Apr 2016'!L66-'Vic Apr 2016'!K66)*('Vic Apr 2016'!Q66/100)*'Vic Apr 2016'!AI66))</f>
        <v>0</v>
      </c>
      <c r="H72" s="199">
        <f>IF($C$5*'Vic Apr 2016'!AK66/'Vic Apr 2016'!AI66&lt;'Vic Apr 2016'!L66,0,IF($C$5*'Vic Apr 2016'!AK66/'Vic Apr 2016'!AI66&lt;='Vic Apr 2016'!M66,($C$5*'Vic Apr 2016'!AK66/'Vic Apr 2016'!AI66-'Vic Apr 2016'!L66)*('Vic Apr 2016'!R66/100)*'Vic Apr 2016'!AI66,('Vic Apr 2016'!M66-'Vic Apr 2016'!L66)*('Vic Apr 2016'!R66/100)*'Vic Apr 2016'!AI66))</f>
        <v>0</v>
      </c>
      <c r="I72" s="198">
        <f>IF(($C$5*'Vic Apr 2016'!AK66/'Vic Apr 2016'!AI66&gt;'Vic Apr 2016'!M66),($C$5*'Vic Apr 2016'!AK66/'Vic Apr 2016'!AI66-'Vic Apr 2016'!M66)*'Vic Apr 2016'!S66/100*'Vic Apr 2016'!AI66,0)</f>
        <v>664.24860000000012</v>
      </c>
      <c r="J72" s="198">
        <f>IF($C$5*'Vic Apr 2016'!AL66/'Vic Apr 2016'!AJ66&gt;='Vic Apr 2016'!J66,('Vic Apr 2016'!J66*'Vic Apr 2016'!U66/100)*'Vic Apr 2016'!AJ66,($C$5*'Vic Apr 2016'!AL66/'Vic Apr 2016'!AJ66*'Vic Apr 2016'!U66/100)*'Vic Apr 2016'!AJ66)</f>
        <v>110.52209999999999</v>
      </c>
      <c r="K72" s="198">
        <f>IF($C$5*'Vic Apr 2016'!AL66/'Vic Apr 2016'!AJ66&lt;'Vic Apr 2016'!J66,0,IF($C$5*'Vic Apr 2016'!AL66/'Vic Apr 2016'!AJ66&lt;='Vic Apr 2016'!K66,($C$5*'Vic Apr 2016'!AL66/'Vic Apr 2016'!AJ66-'Vic Apr 2016'!J66)*('Vic Apr 2016'!V66/100)*'Vic Apr 2016'!AJ66,('Vic Apr 2016'!K66-'Vic Apr 2016'!J66)*('Vic Apr 2016'!V66/100)*'Vic Apr 2016'!AJ66))</f>
        <v>75.5244</v>
      </c>
      <c r="L72" s="198">
        <f>IF($C$5*'Vic Apr 2016'!AL66/'Vic Apr 2016'!AJ66&lt;'Vic Apr 2016'!K66,0,IF($C$5*'Vic Apr 2016'!AL66/'Vic Apr 2016'!AJ66&lt;='Vic Apr 2016'!L66,($C$5*'Vic Apr 2016'!AL66/'Vic Apr 2016'!AJ66-'Vic Apr 2016'!K66)*('Vic Apr 2016'!W66/100)*'Vic Apr 2016'!AJ66,('Vic Apr 2016'!L66-'Vic Apr 2016'!K66)*('Vic Apr 2016'!W66/100)*'Vic Apr 2016'!AJ66))</f>
        <v>0</v>
      </c>
      <c r="M72" s="198">
        <f>IF($C$5*'Vic Apr 2016'!AL66/'Vic Apr 2016'!AJ66&lt;'Vic Apr 2016'!L66,0,IF($C$5*'Vic Apr 2016'!AL66/'Vic Apr 2016'!AJ66&lt;='Vic Apr 2016'!M66,($C$5*'Vic Apr 2016'!AL66/'Vic Apr 2016'!AJ66-'Vic Apr 2016'!L66)*('Vic Apr 2016'!X66/100)*'Vic Apr 2016'!AJ66,('Vic Apr 2016'!M66-'Vic Apr 2016'!L66)*('Vic Apr 2016'!X66/100)*'Vic Apr 2016'!AJ66))</f>
        <v>0</v>
      </c>
      <c r="N72" s="198">
        <f>IF(($C$5*'Vic Apr 2016'!AL66/'Vic Apr 2016'!AJ66&gt;'Vic Apr 2016'!M66),($C$5*'Vic Apr 2016'!AL66/'Vic Apr 2016'!AJ66-'Vic Apr 2016'!M66)*'Vic Apr 2016'!Y66/100*'Vic Apr 2016'!AJ66,0)</f>
        <v>664.24860000000012</v>
      </c>
      <c r="O72" s="201">
        <f t="shared" si="0"/>
        <v>1908.7132000000001</v>
      </c>
      <c r="P72" s="202">
        <f>'Vic Apr 2016'!AM66</f>
        <v>0</v>
      </c>
      <c r="Q72" s="202">
        <f>'Vic Apr 2016'!AN66</f>
        <v>15</v>
      </c>
      <c r="R72" s="202">
        <f>'Vic Apr 2016'!AO66</f>
        <v>0</v>
      </c>
      <c r="S72" s="202">
        <f>'Vic Apr 2016'!AP66</f>
        <v>5</v>
      </c>
      <c r="T72" s="214">
        <f>(O72-(O72-D72)*Q72/100)</f>
        <v>1653.6246700000002</v>
      </c>
      <c r="U72" s="214">
        <f>(T72-(T72-D72)*S72/100)</f>
        <v>1581.3495865000002</v>
      </c>
      <c r="V72" s="201">
        <f t="shared" si="1"/>
        <v>1818.9871370000003</v>
      </c>
      <c r="W72" s="201">
        <f t="shared" si="2"/>
        <v>1739.4845451500005</v>
      </c>
      <c r="X72" s="203">
        <f>'Vic Apr 2016'!AW66</f>
        <v>24</v>
      </c>
      <c r="Y72" s="204" t="str">
        <f>'Vic Apr 2016'!AX66</f>
        <v>n</v>
      </c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1"/>
      <c r="DM72" s="111"/>
      <c r="DN72" s="111"/>
      <c r="DO72" s="111"/>
      <c r="DP72" s="111"/>
      <c r="DQ72" s="111"/>
      <c r="DR72" s="111"/>
      <c r="DS72" s="111"/>
      <c r="DT72" s="111"/>
      <c r="DU72" s="111"/>
      <c r="DV72" s="111"/>
      <c r="DW72" s="111"/>
      <c r="DX72" s="111"/>
      <c r="DY72" s="111"/>
      <c r="DZ72" s="111"/>
      <c r="EA72" s="111"/>
      <c r="EB72" s="111"/>
      <c r="EC72" s="111"/>
      <c r="ED72" s="111"/>
      <c r="EE72" s="111"/>
      <c r="EF72" s="111"/>
      <c r="EG72" s="111"/>
      <c r="EH72" s="111"/>
      <c r="EI72" s="111"/>
      <c r="EJ72" s="111"/>
    </row>
    <row r="73" spans="1:140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1"/>
      <c r="DM73" s="111"/>
      <c r="DN73" s="111"/>
      <c r="DO73" s="111"/>
      <c r="DP73" s="111"/>
      <c r="DQ73" s="111"/>
      <c r="DR73" s="111"/>
      <c r="DS73" s="111"/>
      <c r="DT73" s="111"/>
      <c r="DU73" s="111"/>
      <c r="DV73" s="111"/>
      <c r="DW73" s="111"/>
      <c r="DX73" s="111"/>
      <c r="DY73" s="111"/>
      <c r="DZ73" s="111"/>
      <c r="EA73" s="111"/>
      <c r="EB73" s="111"/>
      <c r="EC73" s="111"/>
      <c r="ED73" s="111"/>
      <c r="EE73" s="111"/>
      <c r="EF73" s="111"/>
      <c r="EG73" s="111"/>
      <c r="EH73" s="111"/>
      <c r="EI73" s="111"/>
      <c r="EJ73" s="111"/>
    </row>
    <row r="74" spans="1:140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1"/>
      <c r="DM74" s="111"/>
      <c r="DN74" s="111"/>
      <c r="DO74" s="111"/>
      <c r="DP74" s="111"/>
      <c r="DQ74" s="111"/>
      <c r="DR74" s="111"/>
      <c r="DS74" s="111"/>
      <c r="DT74" s="111"/>
      <c r="DU74" s="111"/>
      <c r="DV74" s="111"/>
      <c r="DW74" s="111"/>
      <c r="DX74" s="111"/>
      <c r="DY74" s="111"/>
      <c r="DZ74" s="111"/>
      <c r="EA74" s="111"/>
      <c r="EB74" s="111"/>
      <c r="EC74" s="111"/>
      <c r="ED74" s="111"/>
      <c r="EE74" s="111"/>
      <c r="EF74" s="111"/>
      <c r="EG74" s="111"/>
      <c r="EH74" s="111"/>
      <c r="EI74" s="111"/>
      <c r="EJ74" s="111"/>
    </row>
    <row r="75" spans="1:140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111"/>
      <c r="DF75" s="111"/>
      <c r="DG75" s="111"/>
      <c r="DH75" s="111"/>
      <c r="DI75" s="111"/>
      <c r="DJ75" s="111"/>
      <c r="DK75" s="111"/>
      <c r="DL75" s="111"/>
      <c r="DM75" s="111"/>
      <c r="DN75" s="111"/>
      <c r="DO75" s="111"/>
      <c r="DP75" s="111"/>
      <c r="DQ75" s="111"/>
      <c r="DR75" s="111"/>
      <c r="DS75" s="111"/>
      <c r="DT75" s="111"/>
      <c r="DU75" s="111"/>
      <c r="DV75" s="111"/>
      <c r="DW75" s="111"/>
      <c r="DX75" s="111"/>
      <c r="DY75" s="111"/>
      <c r="DZ75" s="111"/>
      <c r="EA75" s="111"/>
      <c r="EB75" s="111"/>
      <c r="EC75" s="111"/>
      <c r="ED75" s="111"/>
      <c r="EE75" s="111"/>
      <c r="EF75" s="111"/>
      <c r="EG75" s="111"/>
      <c r="EH75" s="111"/>
      <c r="EI75" s="111"/>
      <c r="EJ75" s="111"/>
    </row>
    <row r="76" spans="1:140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1"/>
      <c r="CG76" s="111"/>
      <c r="CH76" s="111"/>
      <c r="CI76" s="111"/>
      <c r="CJ76" s="111"/>
      <c r="CK76" s="111"/>
      <c r="CL76" s="111"/>
      <c r="CM76" s="111"/>
      <c r="CN76" s="111"/>
      <c r="CO76" s="111"/>
      <c r="CP76" s="111"/>
      <c r="CQ76" s="111"/>
      <c r="CR76" s="111"/>
      <c r="CS76" s="111"/>
      <c r="CT76" s="111"/>
      <c r="CU76" s="111"/>
      <c r="CV76" s="111"/>
      <c r="CW76" s="111"/>
      <c r="CX76" s="111"/>
      <c r="CY76" s="111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1"/>
      <c r="DM76" s="111"/>
      <c r="DN76" s="111"/>
      <c r="DO76" s="111"/>
      <c r="DP76" s="111"/>
      <c r="DQ76" s="111"/>
      <c r="DR76" s="111"/>
      <c r="DS76" s="111"/>
      <c r="DT76" s="111"/>
      <c r="DU76" s="111"/>
      <c r="DV76" s="111"/>
      <c r="DW76" s="111"/>
      <c r="DX76" s="111"/>
      <c r="DY76" s="111"/>
      <c r="DZ76" s="111"/>
      <c r="EA76" s="111"/>
      <c r="EB76" s="111"/>
      <c r="EC76" s="111"/>
      <c r="ED76" s="111"/>
      <c r="EE76" s="111"/>
      <c r="EF76" s="111"/>
      <c r="EG76" s="111"/>
      <c r="EH76" s="111"/>
      <c r="EI76" s="111"/>
      <c r="EJ76" s="111"/>
    </row>
    <row r="77" spans="1:140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111"/>
      <c r="BW77" s="111"/>
      <c r="BX77" s="111"/>
      <c r="BY77" s="111"/>
      <c r="BZ77" s="111"/>
      <c r="CA77" s="111"/>
      <c r="CB77" s="111"/>
      <c r="CC77" s="111"/>
      <c r="CD77" s="111"/>
      <c r="CE77" s="111"/>
      <c r="CF77" s="111"/>
      <c r="CG77" s="111"/>
      <c r="CH77" s="111"/>
      <c r="CI77" s="111"/>
      <c r="CJ77" s="111"/>
      <c r="CK77" s="111"/>
      <c r="CL77" s="111"/>
      <c r="CM77" s="111"/>
      <c r="CN77" s="111"/>
      <c r="CO77" s="111"/>
      <c r="CP77" s="111"/>
      <c r="CQ77" s="111"/>
      <c r="CR77" s="111"/>
      <c r="CS77" s="111"/>
      <c r="CT77" s="111"/>
      <c r="CU77" s="111"/>
      <c r="CV77" s="111"/>
      <c r="CW77" s="111"/>
      <c r="CX77" s="111"/>
      <c r="CY77" s="111"/>
      <c r="CZ77" s="111"/>
      <c r="DA77" s="111"/>
      <c r="DB77" s="111"/>
      <c r="DC77" s="111"/>
      <c r="DD77" s="111"/>
      <c r="DE77" s="111"/>
      <c r="DF77" s="111"/>
      <c r="DG77" s="111"/>
      <c r="DH77" s="111"/>
      <c r="DI77" s="111"/>
      <c r="DJ77" s="111"/>
      <c r="DK77" s="111"/>
      <c r="DL77" s="111"/>
      <c r="DM77" s="111"/>
      <c r="DN77" s="111"/>
      <c r="DO77" s="111"/>
      <c r="DP77" s="111"/>
      <c r="DQ77" s="111"/>
      <c r="DR77" s="111"/>
      <c r="DS77" s="111"/>
      <c r="DT77" s="111"/>
      <c r="DU77" s="111"/>
      <c r="DV77" s="111"/>
      <c r="DW77" s="111"/>
      <c r="DX77" s="111"/>
      <c r="DY77" s="111"/>
      <c r="DZ77" s="111"/>
      <c r="EA77" s="111"/>
      <c r="EB77" s="111"/>
      <c r="EC77" s="111"/>
      <c r="ED77" s="111"/>
      <c r="EE77" s="111"/>
      <c r="EF77" s="111"/>
      <c r="EG77" s="111"/>
      <c r="EH77" s="111"/>
      <c r="EI77" s="111"/>
      <c r="EJ77" s="111"/>
    </row>
    <row r="78" spans="1:140">
      <c r="A78" s="100"/>
      <c r="B78" s="100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111"/>
      <c r="DG78" s="111"/>
      <c r="DH78" s="111"/>
      <c r="DI78" s="111"/>
      <c r="DJ78" s="111"/>
      <c r="DK78" s="111"/>
      <c r="DL78" s="111"/>
      <c r="DM78" s="111"/>
      <c r="DN78" s="111"/>
      <c r="DO78" s="111"/>
      <c r="DP78" s="111"/>
      <c r="DQ78" s="111"/>
      <c r="DR78" s="111"/>
      <c r="DS78" s="111"/>
      <c r="DT78" s="111"/>
      <c r="DU78" s="111"/>
      <c r="DV78" s="111"/>
      <c r="DW78" s="111"/>
      <c r="DX78" s="111"/>
      <c r="DY78" s="111"/>
      <c r="DZ78" s="111"/>
      <c r="EA78" s="111"/>
      <c r="EB78" s="111"/>
      <c r="EC78" s="111"/>
      <c r="ED78" s="111"/>
      <c r="EE78" s="111"/>
      <c r="EF78" s="111"/>
      <c r="EG78" s="111"/>
      <c r="EH78" s="111"/>
      <c r="EI78" s="111"/>
      <c r="EJ78" s="111"/>
    </row>
    <row r="79" spans="1:140">
      <c r="A79" s="100"/>
      <c r="B79" s="100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111"/>
      <c r="DG79" s="111"/>
      <c r="DH79" s="111"/>
      <c r="DI79" s="111"/>
      <c r="DJ79" s="111"/>
      <c r="DK79" s="111"/>
      <c r="DL79" s="111"/>
      <c r="DM79" s="111"/>
      <c r="DN79" s="111"/>
      <c r="DO79" s="111"/>
      <c r="DP79" s="111"/>
      <c r="DQ79" s="111"/>
      <c r="DR79" s="111"/>
      <c r="DS79" s="111"/>
      <c r="DT79" s="111"/>
      <c r="DU79" s="111"/>
      <c r="DV79" s="111"/>
      <c r="DW79" s="111"/>
      <c r="DX79" s="111"/>
      <c r="DY79" s="111"/>
      <c r="DZ79" s="111"/>
      <c r="EA79" s="111"/>
      <c r="EB79" s="111"/>
      <c r="EC79" s="111"/>
      <c r="ED79" s="111"/>
      <c r="EE79" s="111"/>
      <c r="EF79" s="111"/>
      <c r="EG79" s="111"/>
      <c r="EH79" s="111"/>
      <c r="EI79" s="111"/>
      <c r="EJ79" s="111"/>
    </row>
    <row r="80" spans="1:140">
      <c r="A80" s="100"/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  <c r="DN80" s="111"/>
      <c r="DO80" s="111"/>
      <c r="DP80" s="111"/>
      <c r="DQ80" s="111"/>
      <c r="DR80" s="111"/>
      <c r="DS80" s="111"/>
      <c r="DT80" s="111"/>
      <c r="DU80" s="111"/>
      <c r="DV80" s="111"/>
      <c r="DW80" s="111"/>
      <c r="DX80" s="111"/>
      <c r="DY80" s="111"/>
      <c r="DZ80" s="111"/>
      <c r="EA80" s="111"/>
      <c r="EB80" s="111"/>
      <c r="EC80" s="111"/>
      <c r="ED80" s="111"/>
      <c r="EE80" s="111"/>
      <c r="EF80" s="111"/>
      <c r="EG80" s="111"/>
      <c r="EH80" s="111"/>
      <c r="EI80" s="111"/>
      <c r="EJ80" s="111"/>
    </row>
    <row r="81" spans="1:140">
      <c r="A81" s="100"/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1"/>
      <c r="DL81" s="111"/>
      <c r="DM81" s="111"/>
      <c r="DN81" s="111"/>
      <c r="DO81" s="111"/>
      <c r="DP81" s="111"/>
      <c r="DQ81" s="111"/>
      <c r="DR81" s="111"/>
      <c r="DS81" s="111"/>
      <c r="DT81" s="111"/>
      <c r="DU81" s="111"/>
      <c r="DV81" s="111"/>
      <c r="DW81" s="111"/>
      <c r="DX81" s="111"/>
      <c r="DY81" s="111"/>
      <c r="DZ81" s="111"/>
      <c r="EA81" s="111"/>
      <c r="EB81" s="111"/>
      <c r="EC81" s="111"/>
      <c r="ED81" s="111"/>
      <c r="EE81" s="111"/>
      <c r="EF81" s="111"/>
      <c r="EG81" s="111"/>
      <c r="EH81" s="111"/>
      <c r="EI81" s="111"/>
      <c r="EJ81" s="111"/>
    </row>
    <row r="82" spans="1:140">
      <c r="A82" s="100"/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1"/>
      <c r="DL82" s="111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1"/>
      <c r="EB82" s="111"/>
      <c r="EC82" s="111"/>
      <c r="ED82" s="111"/>
      <c r="EE82" s="111"/>
      <c r="EF82" s="111"/>
      <c r="EG82" s="111"/>
      <c r="EH82" s="111"/>
      <c r="EI82" s="111"/>
      <c r="EJ82" s="111"/>
    </row>
    <row r="83" spans="1:140">
      <c r="A83" s="100"/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1"/>
      <c r="DL83" s="111"/>
      <c r="DM83" s="111"/>
      <c r="DN83" s="111"/>
      <c r="DO83" s="111"/>
      <c r="DP83" s="111"/>
      <c r="DQ83" s="111"/>
      <c r="DR83" s="111"/>
      <c r="DS83" s="111"/>
      <c r="DT83" s="111"/>
      <c r="DU83" s="111"/>
      <c r="DV83" s="111"/>
      <c r="DW83" s="111"/>
      <c r="DX83" s="111"/>
      <c r="DY83" s="111"/>
      <c r="DZ83" s="111"/>
      <c r="EA83" s="111"/>
      <c r="EB83" s="111"/>
      <c r="EC83" s="111"/>
      <c r="ED83" s="111"/>
      <c r="EE83" s="111"/>
      <c r="EF83" s="111"/>
      <c r="EG83" s="111"/>
      <c r="EH83" s="111"/>
      <c r="EI83" s="111"/>
      <c r="EJ83" s="111"/>
    </row>
    <row r="84" spans="1:140">
      <c r="A84" s="100"/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1"/>
      <c r="DL84" s="111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1"/>
      <c r="EB84" s="111"/>
      <c r="EC84" s="111"/>
      <c r="ED84" s="111"/>
      <c r="EE84" s="111"/>
      <c r="EF84" s="111"/>
      <c r="EG84" s="111"/>
      <c r="EH84" s="111"/>
      <c r="EI84" s="111"/>
      <c r="EJ84" s="111"/>
    </row>
    <row r="85" spans="1:140">
      <c r="A85" s="100"/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1"/>
      <c r="DL85" s="111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1"/>
      <c r="EB85" s="111"/>
      <c r="EC85" s="111"/>
      <c r="ED85" s="111"/>
      <c r="EE85" s="111"/>
      <c r="EF85" s="111"/>
      <c r="EG85" s="111"/>
      <c r="EH85" s="111"/>
      <c r="EI85" s="111"/>
      <c r="EJ85" s="111"/>
    </row>
    <row r="86" spans="1:140">
      <c r="A86" s="100"/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111"/>
      <c r="DH86" s="111"/>
      <c r="DI86" s="111"/>
      <c r="DJ86" s="111"/>
      <c r="DK86" s="111"/>
      <c r="DL86" s="111"/>
      <c r="DM86" s="111"/>
      <c r="DN86" s="111"/>
      <c r="DO86" s="111"/>
      <c r="DP86" s="111"/>
      <c r="DQ86" s="111"/>
      <c r="DR86" s="111"/>
      <c r="DS86" s="111"/>
      <c r="DT86" s="111"/>
      <c r="DU86" s="111"/>
      <c r="DV86" s="111"/>
      <c r="DW86" s="111"/>
      <c r="DX86" s="111"/>
      <c r="DY86" s="111"/>
      <c r="DZ86" s="111"/>
      <c r="EA86" s="111"/>
      <c r="EB86" s="111"/>
      <c r="EC86" s="111"/>
      <c r="ED86" s="111"/>
      <c r="EE86" s="111"/>
      <c r="EF86" s="111"/>
      <c r="EG86" s="111"/>
      <c r="EH86" s="111"/>
      <c r="EI86" s="111"/>
      <c r="EJ86" s="111"/>
    </row>
    <row r="87" spans="1:140">
      <c r="A87" s="100"/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111"/>
      <c r="DH87" s="111"/>
      <c r="DI87" s="111"/>
      <c r="DJ87" s="111"/>
      <c r="DK87" s="111"/>
      <c r="DL87" s="111"/>
      <c r="DM87" s="111"/>
      <c r="DN87" s="111"/>
      <c r="DO87" s="111"/>
      <c r="DP87" s="111"/>
      <c r="DQ87" s="111"/>
      <c r="DR87" s="111"/>
      <c r="DS87" s="111"/>
      <c r="DT87" s="111"/>
      <c r="DU87" s="111"/>
      <c r="DV87" s="111"/>
      <c r="DW87" s="111"/>
      <c r="DX87" s="111"/>
      <c r="DY87" s="111"/>
      <c r="DZ87" s="111"/>
      <c r="EA87" s="111"/>
      <c r="EB87" s="111"/>
      <c r="EC87" s="111"/>
      <c r="ED87" s="111"/>
      <c r="EE87" s="111"/>
      <c r="EF87" s="111"/>
      <c r="EG87" s="111"/>
      <c r="EH87" s="111"/>
      <c r="EI87" s="111"/>
      <c r="EJ87" s="111"/>
    </row>
    <row r="88" spans="1:140">
      <c r="A88" s="100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111"/>
      <c r="DH88" s="111"/>
      <c r="DI88" s="111"/>
      <c r="DJ88" s="111"/>
      <c r="DK88" s="111"/>
      <c r="DL88" s="111"/>
      <c r="DM88" s="111"/>
      <c r="DN88" s="111"/>
      <c r="DO88" s="111"/>
      <c r="DP88" s="111"/>
      <c r="DQ88" s="111"/>
      <c r="DR88" s="111"/>
      <c r="DS88" s="111"/>
      <c r="DT88" s="111"/>
      <c r="DU88" s="111"/>
      <c r="DV88" s="111"/>
      <c r="DW88" s="111"/>
      <c r="DX88" s="111"/>
      <c r="DY88" s="111"/>
      <c r="DZ88" s="111"/>
      <c r="EA88" s="111"/>
      <c r="EB88" s="111"/>
      <c r="EC88" s="111"/>
      <c r="ED88" s="111"/>
      <c r="EE88" s="111"/>
      <c r="EF88" s="111"/>
      <c r="EG88" s="111"/>
      <c r="EH88" s="111"/>
      <c r="EI88" s="111"/>
      <c r="EJ88" s="111"/>
    </row>
    <row r="89" spans="1:140">
      <c r="A89" s="100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111"/>
      <c r="DH89" s="111"/>
      <c r="DI89" s="111"/>
      <c r="DJ89" s="111"/>
      <c r="DK89" s="111"/>
      <c r="DL89" s="111"/>
      <c r="DM89" s="111"/>
      <c r="DN89" s="111"/>
      <c r="DO89" s="111"/>
      <c r="DP89" s="111"/>
      <c r="DQ89" s="111"/>
      <c r="DR89" s="111"/>
      <c r="DS89" s="111"/>
      <c r="DT89" s="111"/>
      <c r="DU89" s="111"/>
      <c r="DV89" s="111"/>
      <c r="DW89" s="111"/>
      <c r="DX89" s="111"/>
      <c r="DY89" s="111"/>
      <c r="DZ89" s="111"/>
      <c r="EA89" s="111"/>
      <c r="EB89" s="111"/>
      <c r="EC89" s="111"/>
      <c r="ED89" s="111"/>
      <c r="EE89" s="111"/>
      <c r="EF89" s="111"/>
      <c r="EG89" s="111"/>
      <c r="EH89" s="111"/>
      <c r="EI89" s="111"/>
      <c r="EJ89" s="111"/>
    </row>
    <row r="90" spans="1:140">
      <c r="A90" s="100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</row>
    <row r="91" spans="1:140">
      <c r="A91" s="100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1"/>
      <c r="DO91" s="111"/>
      <c r="DP91" s="111"/>
      <c r="DQ91" s="111"/>
      <c r="DR91" s="111"/>
      <c r="DS91" s="111"/>
      <c r="DT91" s="111"/>
      <c r="DU91" s="111"/>
      <c r="DV91" s="111"/>
      <c r="DW91" s="111"/>
      <c r="DX91" s="111"/>
      <c r="DY91" s="111"/>
      <c r="DZ91" s="111"/>
      <c r="EA91" s="111"/>
      <c r="EB91" s="111"/>
      <c r="EC91" s="111"/>
      <c r="ED91" s="111"/>
      <c r="EE91" s="111"/>
      <c r="EF91" s="111"/>
      <c r="EG91" s="111"/>
      <c r="EH91" s="111"/>
      <c r="EI91" s="111"/>
      <c r="EJ91" s="111"/>
    </row>
    <row r="92" spans="1:140">
      <c r="A92" s="100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1"/>
      <c r="DP92" s="111"/>
      <c r="DQ92" s="111"/>
      <c r="DR92" s="111"/>
      <c r="DS92" s="111"/>
      <c r="DT92" s="111"/>
      <c r="DU92" s="111"/>
      <c r="DV92" s="111"/>
      <c r="DW92" s="111"/>
      <c r="DX92" s="111"/>
      <c r="DY92" s="111"/>
      <c r="DZ92" s="111"/>
      <c r="EA92" s="111"/>
      <c r="EB92" s="111"/>
      <c r="EC92" s="111"/>
      <c r="ED92" s="111"/>
      <c r="EE92" s="111"/>
      <c r="EF92" s="111"/>
      <c r="EG92" s="111"/>
      <c r="EH92" s="111"/>
      <c r="EI92" s="111"/>
      <c r="EJ92" s="111"/>
    </row>
    <row r="93" spans="1:140">
      <c r="A93" s="100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1"/>
      <c r="DO93" s="111"/>
      <c r="DP93" s="111"/>
      <c r="DQ93" s="111"/>
      <c r="DR93" s="111"/>
      <c r="DS93" s="111"/>
      <c r="DT93" s="111"/>
      <c r="DU93" s="111"/>
      <c r="DV93" s="111"/>
      <c r="DW93" s="111"/>
      <c r="DX93" s="111"/>
      <c r="DY93" s="111"/>
      <c r="DZ93" s="111"/>
      <c r="EA93" s="111"/>
      <c r="EB93" s="111"/>
      <c r="EC93" s="111"/>
      <c r="ED93" s="111"/>
      <c r="EE93" s="111"/>
      <c r="EF93" s="111"/>
      <c r="EG93" s="111"/>
      <c r="EH93" s="111"/>
      <c r="EI93" s="111"/>
      <c r="EJ93" s="111"/>
    </row>
    <row r="94" spans="1:140">
      <c r="A94" s="100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111"/>
      <c r="DG94" s="111"/>
      <c r="DH94" s="111"/>
      <c r="DI94" s="111"/>
      <c r="DJ94" s="111"/>
      <c r="DK94" s="111"/>
      <c r="DL94" s="111"/>
      <c r="DM94" s="111"/>
      <c r="DN94" s="111"/>
      <c r="DO94" s="111"/>
      <c r="DP94" s="111"/>
      <c r="DQ94" s="111"/>
      <c r="DR94" s="111"/>
      <c r="DS94" s="111"/>
      <c r="DT94" s="111"/>
      <c r="DU94" s="111"/>
      <c r="DV94" s="111"/>
      <c r="DW94" s="111"/>
      <c r="DX94" s="111"/>
      <c r="DY94" s="111"/>
      <c r="DZ94" s="111"/>
      <c r="EA94" s="111"/>
      <c r="EB94" s="111"/>
      <c r="EC94" s="111"/>
      <c r="ED94" s="111"/>
      <c r="EE94" s="111"/>
      <c r="EF94" s="111"/>
      <c r="EG94" s="111"/>
      <c r="EH94" s="111"/>
      <c r="EI94" s="111"/>
      <c r="EJ94" s="111"/>
    </row>
    <row r="95" spans="1:140">
      <c r="A95" s="100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111"/>
      <c r="DG95" s="111"/>
      <c r="DH95" s="111"/>
      <c r="DI95" s="111"/>
      <c r="DJ95" s="111"/>
      <c r="DK95" s="111"/>
      <c r="DL95" s="111"/>
      <c r="DM95" s="111"/>
      <c r="DN95" s="111"/>
      <c r="DO95" s="111"/>
      <c r="DP95" s="111"/>
      <c r="DQ95" s="111"/>
      <c r="DR95" s="111"/>
      <c r="DS95" s="111"/>
      <c r="DT95" s="111"/>
      <c r="DU95" s="111"/>
      <c r="DV95" s="111"/>
      <c r="DW95" s="111"/>
      <c r="DX95" s="111"/>
      <c r="DY95" s="111"/>
      <c r="DZ95" s="111"/>
      <c r="EA95" s="111"/>
      <c r="EB95" s="111"/>
      <c r="EC95" s="111"/>
      <c r="ED95" s="111"/>
      <c r="EE95" s="111"/>
      <c r="EF95" s="111"/>
      <c r="EG95" s="111"/>
      <c r="EH95" s="111"/>
      <c r="EI95" s="111"/>
      <c r="EJ95" s="111"/>
    </row>
    <row r="96" spans="1:140">
      <c r="A96" s="100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111"/>
      <c r="DG96" s="111"/>
      <c r="DH96" s="111"/>
      <c r="DI96" s="111"/>
      <c r="DJ96" s="111"/>
      <c r="DK96" s="111"/>
      <c r="DL96" s="111"/>
      <c r="DM96" s="111"/>
      <c r="DN96" s="111"/>
      <c r="DO96" s="111"/>
      <c r="DP96" s="111"/>
      <c r="DQ96" s="111"/>
      <c r="DR96" s="111"/>
      <c r="DS96" s="111"/>
      <c r="DT96" s="111"/>
      <c r="DU96" s="111"/>
      <c r="DV96" s="111"/>
      <c r="DW96" s="111"/>
      <c r="DX96" s="111"/>
      <c r="DY96" s="111"/>
      <c r="DZ96" s="111"/>
      <c r="EA96" s="111"/>
      <c r="EB96" s="111"/>
      <c r="EC96" s="111"/>
      <c r="ED96" s="111"/>
      <c r="EE96" s="111"/>
      <c r="EF96" s="111"/>
      <c r="EG96" s="111"/>
      <c r="EH96" s="111"/>
      <c r="EI96" s="111"/>
      <c r="EJ96" s="111"/>
    </row>
    <row r="97" spans="1:140">
      <c r="A97" s="100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111"/>
      <c r="DG97" s="111"/>
      <c r="DH97" s="111"/>
      <c r="DI97" s="111"/>
      <c r="DJ97" s="111"/>
      <c r="DK97" s="111"/>
      <c r="DL97" s="111"/>
      <c r="DM97" s="111"/>
      <c r="DN97" s="111"/>
      <c r="DO97" s="111"/>
      <c r="DP97" s="111"/>
      <c r="DQ97" s="111"/>
      <c r="DR97" s="111"/>
      <c r="DS97" s="111"/>
      <c r="DT97" s="111"/>
      <c r="DU97" s="111"/>
      <c r="DV97" s="111"/>
      <c r="DW97" s="111"/>
      <c r="DX97" s="111"/>
      <c r="DY97" s="111"/>
      <c r="DZ97" s="111"/>
      <c r="EA97" s="111"/>
      <c r="EB97" s="111"/>
      <c r="EC97" s="111"/>
      <c r="ED97" s="111"/>
      <c r="EE97" s="111"/>
      <c r="EF97" s="111"/>
      <c r="EG97" s="111"/>
      <c r="EH97" s="111"/>
      <c r="EI97" s="111"/>
      <c r="EJ97" s="111"/>
    </row>
    <row r="98" spans="1:140">
      <c r="A98" s="100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111"/>
      <c r="DH98" s="111"/>
      <c r="DI98" s="111"/>
      <c r="DJ98" s="111"/>
      <c r="DK98" s="111"/>
      <c r="DL98" s="111"/>
      <c r="DM98" s="111"/>
      <c r="DN98" s="111"/>
      <c r="DO98" s="111"/>
      <c r="DP98" s="111"/>
      <c r="DQ98" s="111"/>
      <c r="DR98" s="111"/>
      <c r="DS98" s="111"/>
      <c r="DT98" s="111"/>
      <c r="DU98" s="111"/>
      <c r="DV98" s="111"/>
      <c r="DW98" s="111"/>
      <c r="DX98" s="111"/>
      <c r="DY98" s="111"/>
      <c r="DZ98" s="111"/>
      <c r="EA98" s="111"/>
      <c r="EB98" s="111"/>
      <c r="EC98" s="111"/>
      <c r="ED98" s="111"/>
      <c r="EE98" s="111"/>
      <c r="EF98" s="111"/>
      <c r="EG98" s="111"/>
      <c r="EH98" s="111"/>
      <c r="EI98" s="111"/>
      <c r="EJ98" s="111"/>
    </row>
    <row r="99" spans="1:140">
      <c r="A99" s="100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</row>
    <row r="100" spans="1:140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1"/>
      <c r="DS100" s="111"/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1"/>
      <c r="EI100" s="111"/>
      <c r="EJ100" s="111"/>
    </row>
    <row r="101" spans="1:140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</row>
    <row r="102" spans="1:140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</row>
    <row r="103" spans="1:140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</row>
    <row r="104" spans="1:140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</row>
    <row r="105" spans="1:140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</row>
    <row r="106" spans="1:140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</row>
    <row r="107" spans="1:140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</row>
    <row r="108" spans="1:140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</row>
    <row r="109" spans="1:140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</row>
    <row r="110" spans="1:140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111"/>
      <c r="DW110" s="111"/>
      <c r="DX110" s="111"/>
      <c r="DY110" s="111"/>
      <c r="DZ110" s="111"/>
      <c r="EA110" s="111"/>
      <c r="EB110" s="111"/>
      <c r="EC110" s="111"/>
      <c r="ED110" s="111"/>
      <c r="EE110" s="111"/>
      <c r="EF110" s="111"/>
      <c r="EG110" s="111"/>
      <c r="EH110" s="111"/>
      <c r="EI110" s="111"/>
      <c r="EJ110" s="111"/>
    </row>
    <row r="111" spans="1:140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1"/>
      <c r="CN111" s="111"/>
      <c r="CO111" s="111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</row>
    <row r="112" spans="1:140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</row>
    <row r="113" spans="1:140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</row>
    <row r="114" spans="1:140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</row>
    <row r="115" spans="1:140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1"/>
      <c r="EH115" s="111"/>
      <c r="EI115" s="111"/>
      <c r="EJ115" s="111"/>
    </row>
    <row r="116" spans="1:140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</row>
    <row r="117" spans="1:140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</row>
    <row r="118" spans="1:140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</row>
    <row r="119" spans="1:140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</row>
    <row r="120" spans="1:140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1"/>
      <c r="DR120" s="111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1"/>
      <c r="EH120" s="111"/>
      <c r="EI120" s="111"/>
      <c r="EJ120" s="111"/>
    </row>
    <row r="121" spans="1:140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111"/>
      <c r="DH121" s="111"/>
      <c r="DI121" s="111"/>
      <c r="DJ121" s="111"/>
      <c r="DK121" s="111"/>
      <c r="DL121" s="111"/>
      <c r="DM121" s="111"/>
      <c r="DN121" s="111"/>
      <c r="DO121" s="111"/>
      <c r="DP121" s="111"/>
      <c r="DQ121" s="111"/>
      <c r="DR121" s="111"/>
      <c r="DS121" s="111"/>
      <c r="DT121" s="111"/>
      <c r="DU121" s="111"/>
      <c r="DV121" s="111"/>
      <c r="DW121" s="111"/>
      <c r="DX121" s="111"/>
      <c r="DY121" s="111"/>
      <c r="DZ121" s="111"/>
      <c r="EA121" s="111"/>
      <c r="EB121" s="111"/>
      <c r="EC121" s="111"/>
      <c r="ED121" s="111"/>
      <c r="EE121" s="111"/>
      <c r="EF121" s="111"/>
      <c r="EG121" s="111"/>
      <c r="EH121" s="111"/>
      <c r="EI121" s="111"/>
      <c r="EJ121" s="111"/>
    </row>
    <row r="122" spans="1:140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111"/>
      <c r="DH122" s="111"/>
      <c r="DI122" s="111"/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1"/>
      <c r="DT122" s="111"/>
      <c r="DU122" s="111"/>
      <c r="DV122" s="111"/>
      <c r="DW122" s="111"/>
      <c r="DX122" s="111"/>
      <c r="DY122" s="111"/>
      <c r="DZ122" s="111"/>
      <c r="EA122" s="111"/>
      <c r="EB122" s="111"/>
      <c r="EC122" s="111"/>
      <c r="ED122" s="111"/>
      <c r="EE122" s="111"/>
      <c r="EF122" s="111"/>
      <c r="EG122" s="111"/>
      <c r="EH122" s="111"/>
      <c r="EI122" s="111"/>
      <c r="EJ122" s="111"/>
    </row>
    <row r="123" spans="1:140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  <c r="BT123" s="111"/>
      <c r="BU123" s="111"/>
      <c r="BV123" s="111"/>
      <c r="BW123" s="111"/>
      <c r="BX123" s="111"/>
      <c r="BY123" s="111"/>
      <c r="BZ123" s="111"/>
      <c r="CA123" s="111"/>
      <c r="CB123" s="111"/>
      <c r="CC123" s="111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1"/>
      <c r="CN123" s="111"/>
      <c r="CO123" s="111"/>
      <c r="CP123" s="111"/>
      <c r="CQ123" s="111"/>
      <c r="CR123" s="111"/>
      <c r="CS123" s="111"/>
      <c r="CT123" s="111"/>
      <c r="CU123" s="111"/>
      <c r="CV123" s="111"/>
      <c r="CW123" s="111"/>
      <c r="CX123" s="111"/>
      <c r="CY123" s="111"/>
      <c r="CZ123" s="111"/>
      <c r="DA123" s="111"/>
      <c r="DB123" s="111"/>
      <c r="DC123" s="111"/>
      <c r="DD123" s="111"/>
      <c r="DE123" s="111"/>
      <c r="DF123" s="111"/>
      <c r="DG123" s="111"/>
      <c r="DH123" s="111"/>
      <c r="DI123" s="111"/>
      <c r="DJ123" s="111"/>
      <c r="DK123" s="111"/>
      <c r="DL123" s="111"/>
      <c r="DM123" s="111"/>
      <c r="DN123" s="111"/>
      <c r="DO123" s="111"/>
      <c r="DP123" s="111"/>
      <c r="DQ123" s="111"/>
      <c r="DR123" s="111"/>
      <c r="DS123" s="111"/>
      <c r="DT123" s="111"/>
      <c r="DU123" s="111"/>
      <c r="DV123" s="111"/>
      <c r="DW123" s="111"/>
      <c r="DX123" s="111"/>
      <c r="DY123" s="111"/>
      <c r="DZ123" s="111"/>
      <c r="EA123" s="111"/>
      <c r="EB123" s="111"/>
      <c r="EC123" s="111"/>
      <c r="ED123" s="111"/>
      <c r="EE123" s="111"/>
      <c r="EF123" s="111"/>
      <c r="EG123" s="111"/>
      <c r="EH123" s="111"/>
      <c r="EI123" s="111"/>
      <c r="EJ123" s="111"/>
    </row>
    <row r="124" spans="1:140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</row>
    <row r="125" spans="1:140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1"/>
      <c r="BY125" s="111"/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1"/>
      <c r="DD125" s="111"/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1"/>
      <c r="EI125" s="111"/>
      <c r="EJ125" s="111"/>
    </row>
    <row r="126" spans="1:140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1"/>
      <c r="BY126" s="111"/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1"/>
      <c r="CN126" s="111"/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1"/>
      <c r="DD126" s="111"/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1"/>
      <c r="DS126" s="111"/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1"/>
      <c r="EI126" s="111"/>
      <c r="EJ126" s="111"/>
    </row>
  </sheetData>
  <sheetProtection algorithmName="SHA-512" hashValue="zMPkUeoJPR8MGh80UVRluZ0wvCbnr0EhYSTpsY5Wtm4WORfpIQpMoKwmUqjdaBrWsWjnRAgrO1jWga69hEWCYg==" saltValue="Osdl7v0eBGVmXfdTZvxy6g==" spinCount="100000" sheet="1" objects="1" scenarios="1"/>
  <mergeCells count="8">
    <mergeCell ref="A49:A56"/>
    <mergeCell ref="A57:A64"/>
    <mergeCell ref="A65:A72"/>
    <mergeCell ref="A8:A16"/>
    <mergeCell ref="A17:A24"/>
    <mergeCell ref="A25:A32"/>
    <mergeCell ref="A33:A40"/>
    <mergeCell ref="A41:A48"/>
  </mergeCells>
  <phoneticPr fontId="3" type="noConversion"/>
  <pageMargins left="0.75" right="0.75" top="1" bottom="1" header="0.5" footer="0.5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B1EC4-6464-0B48-8AF1-FAD8CF18D447}">
  <sheetPr codeName="Sheet24"/>
  <dimension ref="A1:BS73"/>
  <sheetViews>
    <sheetView topLeftCell="D2" zoomScale="101" zoomScaleNormal="110" zoomScalePageLayoutView="120" workbookViewId="0">
      <selection activeCell="F20" sqref="F20:M20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36"/>
    <col min="69" max="69" width="27.1640625" customWidth="1"/>
  </cols>
  <sheetData>
    <row r="1" spans="1:71" ht="70">
      <c r="A1" s="1" t="s">
        <v>18</v>
      </c>
      <c r="B1" s="1" t="s">
        <v>913</v>
      </c>
      <c r="C1" s="2" t="s">
        <v>914</v>
      </c>
      <c r="D1" s="3" t="s">
        <v>915</v>
      </c>
      <c r="E1" s="1" t="s">
        <v>916</v>
      </c>
      <c r="F1" s="2" t="s">
        <v>1</v>
      </c>
      <c r="G1" s="3" t="s">
        <v>917</v>
      </c>
      <c r="H1" s="5" t="s">
        <v>46</v>
      </c>
      <c r="I1" s="378" t="s">
        <v>741</v>
      </c>
      <c r="J1" s="379" t="s">
        <v>742</v>
      </c>
      <c r="K1" s="6" t="s">
        <v>918</v>
      </c>
      <c r="L1" s="33" t="s">
        <v>919</v>
      </c>
      <c r="M1" s="33" t="s">
        <v>920</v>
      </c>
      <c r="N1" s="335" t="s">
        <v>648</v>
      </c>
      <c r="O1" s="335" t="s">
        <v>649</v>
      </c>
      <c r="P1" s="34" t="s">
        <v>921</v>
      </c>
      <c r="Q1" s="381" t="s">
        <v>743</v>
      </c>
      <c r="R1" s="381" t="s">
        <v>744</v>
      </c>
      <c r="S1" s="381" t="s">
        <v>745</v>
      </c>
      <c r="T1" s="381" t="s">
        <v>746</v>
      </c>
      <c r="U1" s="381" t="s">
        <v>747</v>
      </c>
      <c r="V1" s="382" t="s">
        <v>748</v>
      </c>
      <c r="W1" s="7" t="s">
        <v>922</v>
      </c>
      <c r="X1" s="7" t="s">
        <v>923</v>
      </c>
      <c r="Y1" s="7" t="s">
        <v>924</v>
      </c>
      <c r="Z1" s="7" t="s">
        <v>925</v>
      </c>
      <c r="AA1" s="7" t="s">
        <v>926</v>
      </c>
      <c r="AB1" s="8" t="s">
        <v>927</v>
      </c>
      <c r="AC1" s="9" t="s">
        <v>928</v>
      </c>
      <c r="AD1" s="9" t="s">
        <v>929</v>
      </c>
      <c r="AE1" s="9" t="s">
        <v>930</v>
      </c>
      <c r="AF1" s="9" t="s">
        <v>931</v>
      </c>
      <c r="AG1" s="9" t="s">
        <v>932</v>
      </c>
      <c r="AH1" s="10" t="s">
        <v>933</v>
      </c>
      <c r="AI1" s="11" t="s">
        <v>934</v>
      </c>
      <c r="AJ1" s="11" t="s">
        <v>935</v>
      </c>
      <c r="AK1" s="11" t="s">
        <v>936</v>
      </c>
      <c r="AL1" s="11" t="s">
        <v>937</v>
      </c>
      <c r="AM1" s="11" t="s">
        <v>938</v>
      </c>
      <c r="AN1" s="12" t="s">
        <v>939</v>
      </c>
      <c r="AO1" s="467" t="s">
        <v>940</v>
      </c>
      <c r="AP1" s="467" t="s">
        <v>941</v>
      </c>
      <c r="AQ1" s="467" t="s">
        <v>942</v>
      </c>
      <c r="AR1" s="468" t="s">
        <v>943</v>
      </c>
      <c r="AS1" s="383" t="s">
        <v>749</v>
      </c>
      <c r="AT1" s="17" t="s">
        <v>944</v>
      </c>
      <c r="AU1" s="16" t="s">
        <v>945</v>
      </c>
      <c r="AV1" s="17" t="s">
        <v>946</v>
      </c>
      <c r="AW1" s="7" t="s">
        <v>947</v>
      </c>
      <c r="AX1" s="18" t="s">
        <v>948</v>
      </c>
      <c r="AY1" s="7" t="s">
        <v>949</v>
      </c>
      <c r="AZ1" s="18" t="s">
        <v>950</v>
      </c>
      <c r="BA1" s="8" t="s">
        <v>951</v>
      </c>
      <c r="BB1" s="384" t="s">
        <v>750</v>
      </c>
      <c r="BC1" s="385" t="s">
        <v>751</v>
      </c>
      <c r="BD1" s="18" t="s">
        <v>952</v>
      </c>
      <c r="BE1" s="8" t="s">
        <v>953</v>
      </c>
      <c r="BF1" s="1" t="s">
        <v>954</v>
      </c>
      <c r="BG1" s="21" t="s">
        <v>955</v>
      </c>
      <c r="BH1" s="22" t="s">
        <v>956</v>
      </c>
      <c r="BI1" s="21" t="s">
        <v>957</v>
      </c>
      <c r="BJ1" s="387" t="s">
        <v>752</v>
      </c>
      <c r="BK1" s="387" t="s">
        <v>753</v>
      </c>
      <c r="BL1" s="1" t="s">
        <v>958</v>
      </c>
      <c r="BM1" s="2" t="s">
        <v>959</v>
      </c>
      <c r="BN1" s="21" t="s">
        <v>960</v>
      </c>
      <c r="BO1" s="21" t="s">
        <v>961</v>
      </c>
      <c r="BP1" s="21" t="s">
        <v>771</v>
      </c>
      <c r="BQ1" s="2" t="s">
        <v>962</v>
      </c>
    </row>
    <row r="2" spans="1:71" s="347" customFormat="1" ht="16">
      <c r="A2" s="347">
        <v>9</v>
      </c>
      <c r="B2" s="425">
        <v>43208</v>
      </c>
      <c r="C2" s="376" t="s">
        <v>651</v>
      </c>
      <c r="D2" s="376" t="s">
        <v>652</v>
      </c>
      <c r="E2" s="473">
        <v>43138</v>
      </c>
      <c r="F2" s="473" t="s">
        <v>209</v>
      </c>
      <c r="G2" s="473" t="s">
        <v>981</v>
      </c>
      <c r="H2" s="375">
        <v>117.36363636363635</v>
      </c>
      <c r="I2" s="513"/>
      <c r="J2" s="513"/>
      <c r="K2" s="480" t="s">
        <v>654</v>
      </c>
      <c r="L2" s="480">
        <v>15000</v>
      </c>
      <c r="M2" s="480">
        <v>45000</v>
      </c>
      <c r="N2" s="480">
        <v>30000</v>
      </c>
      <c r="O2" s="480">
        <v>210000</v>
      </c>
      <c r="P2" s="480"/>
      <c r="Q2" s="351"/>
      <c r="R2" s="351"/>
      <c r="S2" s="351"/>
      <c r="T2" s="351"/>
      <c r="U2" s="351"/>
      <c r="V2" s="351"/>
      <c r="W2" s="375">
        <v>1.8363636363636362</v>
      </c>
      <c r="X2" s="375">
        <v>1.4818181818181817</v>
      </c>
      <c r="Y2" s="375">
        <v>1.3818181818181816</v>
      </c>
      <c r="Z2" s="375">
        <v>1.3090909090909089</v>
      </c>
      <c r="AA2" s="375">
        <v>1.2181818181818183</v>
      </c>
      <c r="AB2" s="477"/>
      <c r="AC2" s="375">
        <v>1.7545454545454544</v>
      </c>
      <c r="AD2" s="375">
        <v>1.4727272727272727</v>
      </c>
      <c r="AE2" s="375">
        <v>1.3636363636363635</v>
      </c>
      <c r="AF2" s="375">
        <v>1.2999999999999998</v>
      </c>
      <c r="AG2" s="375">
        <v>1.209090909090909</v>
      </c>
      <c r="AH2" s="478"/>
      <c r="AI2" s="375">
        <v>0</v>
      </c>
      <c r="AJ2" s="375">
        <v>0</v>
      </c>
      <c r="AK2" s="375">
        <v>0</v>
      </c>
      <c r="AL2" s="375">
        <v>0</v>
      </c>
      <c r="AM2" s="375">
        <v>0</v>
      </c>
      <c r="AO2" s="352" t="s">
        <v>655</v>
      </c>
      <c r="AP2" s="352" t="s">
        <v>656</v>
      </c>
      <c r="AQ2" s="352">
        <v>3</v>
      </c>
      <c r="AR2" s="352">
        <v>3</v>
      </c>
      <c r="AS2" s="352"/>
      <c r="AT2" s="352">
        <v>0</v>
      </c>
      <c r="AU2" s="352">
        <v>0</v>
      </c>
      <c r="AV2" s="352">
        <v>0</v>
      </c>
      <c r="AW2" s="352">
        <v>0</v>
      </c>
      <c r="AX2" s="352">
        <v>0</v>
      </c>
      <c r="AY2" s="352">
        <v>0</v>
      </c>
      <c r="AZ2" s="352">
        <v>0</v>
      </c>
      <c r="BA2" s="352">
        <v>0</v>
      </c>
      <c r="BB2" s="352"/>
      <c r="BC2" s="352"/>
      <c r="BD2" s="352">
        <v>0</v>
      </c>
      <c r="BE2" s="352">
        <v>0</v>
      </c>
      <c r="BF2" s="352">
        <v>0</v>
      </c>
      <c r="BG2" s="352" t="s">
        <v>591</v>
      </c>
      <c r="BH2" s="352">
        <v>0</v>
      </c>
      <c r="BI2" s="352" t="s">
        <v>591</v>
      </c>
      <c r="BJ2" s="352"/>
      <c r="BK2" s="352"/>
      <c r="BL2" s="350"/>
      <c r="BN2" s="352"/>
      <c r="BO2" s="352" t="s">
        <v>49</v>
      </c>
      <c r="BP2" s="352"/>
      <c r="BQ2" s="350"/>
      <c r="BR2" s="471" t="s">
        <v>982</v>
      </c>
    </row>
    <row r="3" spans="1:71" s="347" customFormat="1" ht="16">
      <c r="A3" s="347">
        <v>17</v>
      </c>
      <c r="B3" s="425">
        <v>43208</v>
      </c>
      <c r="C3" s="376" t="s">
        <v>651</v>
      </c>
      <c r="D3" s="376" t="s">
        <v>652</v>
      </c>
      <c r="E3" s="473">
        <v>43133</v>
      </c>
      <c r="F3" s="376" t="s">
        <v>212</v>
      </c>
      <c r="G3" s="376" t="s">
        <v>660</v>
      </c>
      <c r="H3" s="375">
        <v>124.6</v>
      </c>
      <c r="I3" s="375"/>
      <c r="J3" s="375"/>
      <c r="K3" s="480" t="s">
        <v>654</v>
      </c>
      <c r="L3" s="480">
        <v>15000</v>
      </c>
      <c r="M3" s="480">
        <v>45000</v>
      </c>
      <c r="N3" s="480">
        <v>30000</v>
      </c>
      <c r="O3" s="480">
        <v>210000</v>
      </c>
      <c r="P3" s="480"/>
      <c r="Q3" s="351"/>
      <c r="R3" s="351"/>
      <c r="S3" s="351"/>
      <c r="T3" s="351"/>
      <c r="U3" s="351"/>
      <c r="V3" s="351"/>
      <c r="W3" s="375">
        <v>2.4545454545454546</v>
      </c>
      <c r="X3" s="375">
        <v>2.1999999999999997</v>
      </c>
      <c r="Y3" s="375">
        <v>1.8999999999999997</v>
      </c>
      <c r="Z3" s="375">
        <v>1.7999999999999998</v>
      </c>
      <c r="AA3" s="375">
        <v>1.718181818181818</v>
      </c>
      <c r="AB3" s="477"/>
      <c r="AC3" s="375">
        <v>2.1999999999999997</v>
      </c>
      <c r="AD3" s="375">
        <v>2.0545454545454542</v>
      </c>
      <c r="AE3" s="375">
        <v>1.8181818181818181</v>
      </c>
      <c r="AF3" s="375">
        <v>1.718181818181818</v>
      </c>
      <c r="AG3" s="375">
        <v>1.6909090909090909</v>
      </c>
      <c r="AH3" s="478"/>
      <c r="AI3" s="375">
        <v>0</v>
      </c>
      <c r="AJ3" s="375">
        <v>0</v>
      </c>
      <c r="AK3" s="375">
        <v>0</v>
      </c>
      <c r="AL3" s="375">
        <v>0</v>
      </c>
      <c r="AM3" s="375">
        <v>0</v>
      </c>
      <c r="AO3" s="352" t="s">
        <v>655</v>
      </c>
      <c r="AP3" s="352" t="s">
        <v>656</v>
      </c>
      <c r="AQ3" s="352">
        <v>3</v>
      </c>
      <c r="AR3" s="352">
        <v>3</v>
      </c>
      <c r="AS3" s="352"/>
      <c r="AT3" s="352">
        <v>21</v>
      </c>
      <c r="AU3" s="352">
        <v>0</v>
      </c>
      <c r="AV3" s="352">
        <v>0</v>
      </c>
      <c r="AW3" s="352">
        <v>0</v>
      </c>
      <c r="AX3" s="352">
        <v>0</v>
      </c>
      <c r="AY3" s="352">
        <v>0</v>
      </c>
      <c r="AZ3" s="352">
        <v>0</v>
      </c>
      <c r="BA3" s="352">
        <v>0</v>
      </c>
      <c r="BB3" s="352"/>
      <c r="BC3" s="352"/>
      <c r="BD3" s="352">
        <v>0</v>
      </c>
      <c r="BE3" s="352">
        <v>0</v>
      </c>
      <c r="BF3" s="352">
        <v>0</v>
      </c>
      <c r="BG3" s="352" t="s">
        <v>591</v>
      </c>
      <c r="BH3" s="352">
        <v>12</v>
      </c>
      <c r="BI3" s="352" t="s">
        <v>591</v>
      </c>
      <c r="BJ3" s="352">
        <v>12</v>
      </c>
      <c r="BK3" s="352"/>
      <c r="BL3" s="350"/>
      <c r="BN3" s="352"/>
      <c r="BO3" s="352" t="s">
        <v>49</v>
      </c>
      <c r="BP3" s="352"/>
      <c r="BQ3" s="350"/>
      <c r="BR3" s="347" t="s">
        <v>990</v>
      </c>
    </row>
    <row r="4" spans="1:71" s="347" customFormat="1" ht="16">
      <c r="A4" s="347">
        <v>25</v>
      </c>
      <c r="B4" s="425">
        <v>43208</v>
      </c>
      <c r="C4" s="376" t="s">
        <v>651</v>
      </c>
      <c r="D4" s="376" t="s">
        <v>652</v>
      </c>
      <c r="E4" s="473">
        <v>43118</v>
      </c>
      <c r="F4" s="376" t="s">
        <v>213</v>
      </c>
      <c r="G4" s="376" t="s">
        <v>625</v>
      </c>
      <c r="H4" s="375">
        <v>88.272727272727266</v>
      </c>
      <c r="I4" s="375"/>
      <c r="J4" s="375"/>
      <c r="K4" s="480" t="s">
        <v>654</v>
      </c>
      <c r="L4" s="480">
        <v>15208</v>
      </c>
      <c r="M4" s="480">
        <v>45625</v>
      </c>
      <c r="N4" s="480">
        <v>30417</v>
      </c>
      <c r="O4" s="480">
        <v>212917</v>
      </c>
      <c r="P4" s="480"/>
      <c r="Q4" s="351"/>
      <c r="R4" s="351"/>
      <c r="S4" s="351"/>
      <c r="T4" s="351"/>
      <c r="U4" s="351"/>
      <c r="V4" s="351"/>
      <c r="W4" s="375">
        <v>1.8363636363636362</v>
      </c>
      <c r="X4" s="375">
        <v>1.5363636363636362</v>
      </c>
      <c r="Y4" s="375">
        <v>1.4545454545454546</v>
      </c>
      <c r="Z4" s="375">
        <v>1.4</v>
      </c>
      <c r="AA4" s="375">
        <v>1.3454545454545452</v>
      </c>
      <c r="AB4" s="477"/>
      <c r="AC4" s="375">
        <v>1.7545454545454544</v>
      </c>
      <c r="AD4" s="375">
        <v>1.4909090909090907</v>
      </c>
      <c r="AE4" s="375">
        <v>1.4545454545454546</v>
      </c>
      <c r="AF4" s="375">
        <v>1.4</v>
      </c>
      <c r="AG4" s="375">
        <v>1.3454545454545452</v>
      </c>
      <c r="AH4" s="478"/>
      <c r="AI4" s="375">
        <v>0</v>
      </c>
      <c r="AJ4" s="375">
        <v>0</v>
      </c>
      <c r="AK4" s="375">
        <v>0</v>
      </c>
      <c r="AL4" s="375">
        <v>0</v>
      </c>
      <c r="AM4" s="375">
        <v>0</v>
      </c>
      <c r="AO4" s="352" t="s">
        <v>655</v>
      </c>
      <c r="AP4" s="352" t="s">
        <v>656</v>
      </c>
      <c r="AQ4" s="352">
        <v>3</v>
      </c>
      <c r="AR4" s="352">
        <v>3</v>
      </c>
      <c r="AS4" s="352"/>
      <c r="AT4" s="352">
        <v>0</v>
      </c>
      <c r="AU4" s="352">
        <v>0</v>
      </c>
      <c r="AV4" s="352">
        <v>0</v>
      </c>
      <c r="AW4" s="352">
        <v>0</v>
      </c>
      <c r="AX4" s="352">
        <v>0</v>
      </c>
      <c r="AY4" s="352">
        <v>0</v>
      </c>
      <c r="AZ4" s="352">
        <v>0</v>
      </c>
      <c r="BA4" s="352">
        <v>0</v>
      </c>
      <c r="BB4" s="352"/>
      <c r="BC4" s="352"/>
      <c r="BD4" s="352">
        <v>0</v>
      </c>
      <c r="BE4" s="352">
        <v>0</v>
      </c>
      <c r="BF4" s="352">
        <v>0</v>
      </c>
      <c r="BG4" s="352" t="s">
        <v>591</v>
      </c>
      <c r="BH4" s="352">
        <v>0</v>
      </c>
      <c r="BI4" s="352" t="s">
        <v>591</v>
      </c>
      <c r="BJ4" s="352"/>
      <c r="BK4" s="465">
        <v>43707</v>
      </c>
      <c r="BL4" s="350"/>
      <c r="BN4" s="352"/>
      <c r="BO4" s="352" t="s">
        <v>49</v>
      </c>
      <c r="BP4" s="352"/>
      <c r="BQ4" s="350"/>
      <c r="BR4" s="347" t="s">
        <v>998</v>
      </c>
    </row>
    <row r="5" spans="1:71" s="347" customFormat="1" ht="16">
      <c r="A5" s="347">
        <v>42</v>
      </c>
      <c r="B5" s="425">
        <v>43208</v>
      </c>
      <c r="C5" s="376" t="s">
        <v>651</v>
      </c>
      <c r="D5" s="376" t="s">
        <v>652</v>
      </c>
      <c r="E5" s="473">
        <v>43182</v>
      </c>
      <c r="F5" s="376" t="s">
        <v>214</v>
      </c>
      <c r="G5" s="376" t="s">
        <v>663</v>
      </c>
      <c r="H5" s="375">
        <v>121.89999999999999</v>
      </c>
      <c r="I5" s="375"/>
      <c r="J5" s="375"/>
      <c r="K5" s="480" t="s">
        <v>654</v>
      </c>
      <c r="L5" s="480">
        <v>15000</v>
      </c>
      <c r="M5" s="480">
        <v>45000</v>
      </c>
      <c r="N5" s="480">
        <v>30000</v>
      </c>
      <c r="O5" s="480">
        <v>210000</v>
      </c>
      <c r="P5" s="480"/>
      <c r="Q5" s="351"/>
      <c r="R5" s="351"/>
      <c r="S5" s="351"/>
      <c r="T5" s="351"/>
      <c r="U5" s="351"/>
      <c r="V5" s="351"/>
      <c r="W5" s="375">
        <v>2.2999999999999998</v>
      </c>
      <c r="X5" s="375">
        <v>2.1999999999999997</v>
      </c>
      <c r="Y5" s="375">
        <v>2.1</v>
      </c>
      <c r="Z5" s="375">
        <v>2</v>
      </c>
      <c r="AA5" s="375">
        <v>1.8999999999999997</v>
      </c>
      <c r="AB5" s="477"/>
      <c r="AC5" s="375">
        <v>2</v>
      </c>
      <c r="AD5" s="375">
        <v>1.8999999999999997</v>
      </c>
      <c r="AE5" s="375">
        <v>1.7999999999999998</v>
      </c>
      <c r="AF5" s="375">
        <v>1.7</v>
      </c>
      <c r="AG5" s="375">
        <v>1.7</v>
      </c>
      <c r="AH5" s="478"/>
      <c r="AI5" s="375">
        <v>0</v>
      </c>
      <c r="AJ5" s="375">
        <v>0</v>
      </c>
      <c r="AK5" s="375">
        <v>0</v>
      </c>
      <c r="AL5" s="375">
        <v>0</v>
      </c>
      <c r="AM5" s="375">
        <v>0</v>
      </c>
      <c r="AO5" s="352" t="s">
        <v>655</v>
      </c>
      <c r="AP5" s="352" t="s">
        <v>656</v>
      </c>
      <c r="AQ5" s="352">
        <v>3</v>
      </c>
      <c r="AR5" s="352">
        <v>3</v>
      </c>
      <c r="AS5" s="352"/>
      <c r="AT5" s="352">
        <v>0</v>
      </c>
      <c r="AU5" s="352">
        <v>0</v>
      </c>
      <c r="AV5" s="352">
        <v>0</v>
      </c>
      <c r="AW5" s="352">
        <v>0</v>
      </c>
      <c r="AX5" s="352">
        <v>0</v>
      </c>
      <c r="AY5" s="352">
        <v>0</v>
      </c>
      <c r="AZ5" s="352">
        <v>0</v>
      </c>
      <c r="BA5" s="352">
        <v>0</v>
      </c>
      <c r="BB5" s="352"/>
      <c r="BC5" s="352"/>
      <c r="BD5" s="352">
        <v>0</v>
      </c>
      <c r="BE5" s="352">
        <v>0</v>
      </c>
      <c r="BF5" s="352">
        <v>0</v>
      </c>
      <c r="BG5" s="352" t="s">
        <v>591</v>
      </c>
      <c r="BH5" s="352">
        <v>0</v>
      </c>
      <c r="BI5" s="352" t="s">
        <v>591</v>
      </c>
      <c r="BJ5" s="352"/>
      <c r="BK5" s="352"/>
      <c r="BL5" s="350"/>
      <c r="BN5" s="352"/>
      <c r="BO5" s="352" t="s">
        <v>49</v>
      </c>
      <c r="BP5" s="352"/>
      <c r="BQ5" s="350"/>
      <c r="BR5" s="466" t="s">
        <v>1006</v>
      </c>
    </row>
    <row r="6" spans="1:71" s="347" customFormat="1" ht="16">
      <c r="A6" s="347">
        <v>1</v>
      </c>
      <c r="B6" s="425">
        <v>43208</v>
      </c>
      <c r="C6" s="514" t="s">
        <v>651</v>
      </c>
      <c r="D6" s="376" t="s">
        <v>652</v>
      </c>
      <c r="E6" s="473">
        <v>43100</v>
      </c>
      <c r="F6" s="473" t="s">
        <v>215</v>
      </c>
      <c r="G6" s="473" t="s">
        <v>882</v>
      </c>
      <c r="H6" s="375">
        <v>111.92727272727272</v>
      </c>
      <c r="I6" s="375"/>
      <c r="J6" s="375"/>
      <c r="K6" s="480" t="s">
        <v>654</v>
      </c>
      <c r="L6" s="480">
        <v>15000</v>
      </c>
      <c r="M6" s="480">
        <v>45000</v>
      </c>
      <c r="N6" s="480">
        <v>45000</v>
      </c>
      <c r="O6" s="480">
        <v>45000</v>
      </c>
      <c r="P6" s="480"/>
      <c r="Q6" s="351"/>
      <c r="R6" s="351"/>
      <c r="S6" s="351"/>
      <c r="T6" s="351"/>
      <c r="U6" s="351"/>
      <c r="V6" s="351"/>
      <c r="W6" s="375">
        <v>2.5818181818181816</v>
      </c>
      <c r="X6" s="375">
        <v>2.2272727272727271</v>
      </c>
      <c r="Y6" s="375">
        <v>2.0090909090909088</v>
      </c>
      <c r="Z6" s="375">
        <v>0</v>
      </c>
      <c r="AA6" s="375">
        <v>0</v>
      </c>
      <c r="AB6" s="477"/>
      <c r="AC6" s="375">
        <v>2.5818181818181816</v>
      </c>
      <c r="AD6" s="375">
        <v>2.2272727272727271</v>
      </c>
      <c r="AE6" s="375">
        <v>2.0090909090909088</v>
      </c>
      <c r="AF6" s="375">
        <v>0</v>
      </c>
      <c r="AG6" s="375">
        <v>0</v>
      </c>
      <c r="AH6" s="478"/>
      <c r="AI6" s="375">
        <v>0</v>
      </c>
      <c r="AJ6" s="375">
        <v>0</v>
      </c>
      <c r="AK6" s="375">
        <v>0</v>
      </c>
      <c r="AL6" s="375">
        <v>0</v>
      </c>
      <c r="AM6" s="375">
        <v>0</v>
      </c>
      <c r="AO6" s="352" t="s">
        <v>655</v>
      </c>
      <c r="AP6" s="352" t="s">
        <v>656</v>
      </c>
      <c r="AQ6" s="352">
        <v>3</v>
      </c>
      <c r="AR6" s="352">
        <v>3</v>
      </c>
      <c r="AS6" s="352"/>
      <c r="AT6" s="352">
        <v>0</v>
      </c>
      <c r="AU6" s="352">
        <v>0</v>
      </c>
      <c r="AV6" s="352">
        <v>0</v>
      </c>
      <c r="AW6" s="352">
        <v>0</v>
      </c>
      <c r="AX6" s="352">
        <v>0</v>
      </c>
      <c r="AY6" s="352">
        <v>0</v>
      </c>
      <c r="AZ6" s="352">
        <v>0</v>
      </c>
      <c r="BA6" s="352">
        <v>0</v>
      </c>
      <c r="BB6" s="352"/>
      <c r="BC6" s="352"/>
      <c r="BD6" s="352">
        <v>0</v>
      </c>
      <c r="BE6" s="352">
        <v>0</v>
      </c>
      <c r="BF6" s="352">
        <v>0</v>
      </c>
      <c r="BG6" s="352" t="s">
        <v>591</v>
      </c>
      <c r="BH6" s="352">
        <v>12</v>
      </c>
      <c r="BI6" s="352" t="s">
        <v>591</v>
      </c>
      <c r="BJ6" s="352">
        <v>12</v>
      </c>
      <c r="BK6" s="352"/>
      <c r="BL6" s="350"/>
      <c r="BN6" s="352"/>
      <c r="BO6" s="352" t="s">
        <v>49</v>
      </c>
      <c r="BP6" s="352"/>
      <c r="BQ6" s="350"/>
      <c r="BR6" s="466" t="s">
        <v>1011</v>
      </c>
    </row>
    <row r="7" spans="1:71" s="347" customFormat="1" ht="16">
      <c r="A7" s="347">
        <v>0</v>
      </c>
      <c r="B7" s="425">
        <v>43208</v>
      </c>
      <c r="C7" s="376" t="s">
        <v>651</v>
      </c>
      <c r="D7" s="376" t="s">
        <v>652</v>
      </c>
      <c r="E7" s="473">
        <v>43100</v>
      </c>
      <c r="F7" s="376" t="s">
        <v>589</v>
      </c>
      <c r="G7" s="376" t="s">
        <v>1012</v>
      </c>
      <c r="H7" s="375">
        <v>97.818181818181799</v>
      </c>
      <c r="I7" s="375"/>
      <c r="J7" s="375"/>
      <c r="K7" s="480" t="s">
        <v>654</v>
      </c>
      <c r="L7" s="480">
        <v>15208</v>
      </c>
      <c r="M7" s="480">
        <v>45625</v>
      </c>
      <c r="N7" s="480">
        <v>30417</v>
      </c>
      <c r="O7" s="480">
        <v>212917</v>
      </c>
      <c r="P7" s="480"/>
      <c r="Q7" s="358"/>
      <c r="R7" s="358"/>
      <c r="S7" s="358"/>
      <c r="T7" s="358"/>
      <c r="U7" s="358"/>
      <c r="V7" s="358"/>
      <c r="W7" s="375">
        <v>2.9636363636363634</v>
      </c>
      <c r="X7" s="375">
        <v>2.7454545454545451</v>
      </c>
      <c r="Y7" s="375">
        <v>2.5909090909090908</v>
      </c>
      <c r="Z7" s="375">
        <v>2.5</v>
      </c>
      <c r="AA7" s="375">
        <v>2.4090909090909087</v>
      </c>
      <c r="AB7" s="357"/>
      <c r="AC7" s="375">
        <v>2.8727272727272726</v>
      </c>
      <c r="AD7" s="375">
        <v>2.7</v>
      </c>
      <c r="AE7" s="375">
        <v>2.5727272727272728</v>
      </c>
      <c r="AF7" s="375">
        <v>2.4909090909090907</v>
      </c>
      <c r="AG7" s="375">
        <v>2.4090909090909087</v>
      </c>
      <c r="AH7" s="470"/>
      <c r="AI7" s="375">
        <v>2.9272727272727272</v>
      </c>
      <c r="AJ7" s="375">
        <v>2.709090909090909</v>
      </c>
      <c r="AK7" s="375">
        <v>2.5818181818181816</v>
      </c>
      <c r="AL7" s="375">
        <v>2.4909090909090907</v>
      </c>
      <c r="AM7" s="375">
        <v>2.4090909090909087</v>
      </c>
      <c r="AN7" s="357"/>
      <c r="AO7" s="352" t="s">
        <v>655</v>
      </c>
      <c r="AP7" s="352" t="s">
        <v>656</v>
      </c>
      <c r="AQ7" s="352">
        <v>3</v>
      </c>
      <c r="AR7" s="352">
        <v>3</v>
      </c>
      <c r="AS7" s="352"/>
      <c r="AT7" s="352">
        <v>0</v>
      </c>
      <c r="AU7" s="352">
        <v>0</v>
      </c>
      <c r="AV7" s="352">
        <v>0</v>
      </c>
      <c r="AW7" s="352">
        <v>0</v>
      </c>
      <c r="AX7" s="352">
        <v>0</v>
      </c>
      <c r="AY7" s="352">
        <v>0</v>
      </c>
      <c r="AZ7" s="352">
        <v>0</v>
      </c>
      <c r="BA7" s="352">
        <v>0</v>
      </c>
      <c r="BB7" s="352"/>
      <c r="BC7" s="352"/>
      <c r="BD7" s="352">
        <v>0</v>
      </c>
      <c r="BE7" s="352">
        <v>0</v>
      </c>
      <c r="BF7" s="352">
        <v>0</v>
      </c>
      <c r="BG7" s="352" t="s">
        <v>591</v>
      </c>
      <c r="BH7" s="352">
        <v>0</v>
      </c>
      <c r="BI7" s="352" t="s">
        <v>591</v>
      </c>
      <c r="BJ7" s="352"/>
      <c r="BK7" s="352"/>
      <c r="BL7" s="350"/>
      <c r="BN7" s="352"/>
      <c r="BO7" s="352" t="s">
        <v>49</v>
      </c>
      <c r="BP7" s="352"/>
      <c r="BQ7" s="350"/>
      <c r="BR7" s="347" t="s">
        <v>1013</v>
      </c>
    </row>
    <row r="8" spans="1:71" s="347" customFormat="1" ht="16">
      <c r="A8" s="347">
        <v>0</v>
      </c>
      <c r="B8" s="425">
        <v>43208</v>
      </c>
      <c r="C8" s="376" t="s">
        <v>651</v>
      </c>
      <c r="D8" s="376" t="s">
        <v>652</v>
      </c>
      <c r="E8" s="473">
        <v>43131</v>
      </c>
      <c r="F8" s="376" t="s">
        <v>638</v>
      </c>
      <c r="G8" s="376" t="s">
        <v>891</v>
      </c>
      <c r="H8" s="375">
        <v>89.781818181818181</v>
      </c>
      <c r="I8" s="375"/>
      <c r="J8" s="375"/>
      <c r="K8" s="480"/>
      <c r="L8" s="480"/>
      <c r="M8" s="480"/>
      <c r="N8" s="480"/>
      <c r="O8" s="480"/>
      <c r="P8" s="480"/>
      <c r="Q8" s="351"/>
      <c r="R8" s="351"/>
      <c r="S8" s="351"/>
      <c r="T8" s="351"/>
      <c r="U8" s="351"/>
      <c r="V8" s="351"/>
      <c r="W8" s="375">
        <v>1.7272727272727271</v>
      </c>
      <c r="X8" s="375">
        <v>0</v>
      </c>
      <c r="Y8" s="375">
        <v>0</v>
      </c>
      <c r="Z8" s="375">
        <v>0</v>
      </c>
      <c r="AA8" s="375">
        <v>0</v>
      </c>
      <c r="AB8" s="477"/>
      <c r="AC8" s="375">
        <v>1.7272727272727271</v>
      </c>
      <c r="AD8" s="375">
        <v>0</v>
      </c>
      <c r="AE8" s="375">
        <v>0</v>
      </c>
      <c r="AF8" s="375">
        <v>0</v>
      </c>
      <c r="AG8" s="375">
        <v>0</v>
      </c>
      <c r="AH8" s="478"/>
      <c r="AI8" s="375">
        <v>0</v>
      </c>
      <c r="AJ8" s="375">
        <v>0</v>
      </c>
      <c r="AK8" s="375">
        <v>0</v>
      </c>
      <c r="AL8" s="375">
        <v>0</v>
      </c>
      <c r="AM8" s="375">
        <v>0</v>
      </c>
      <c r="AO8" s="352" t="s">
        <v>655</v>
      </c>
      <c r="AP8" s="352" t="s">
        <v>656</v>
      </c>
      <c r="AQ8" s="352">
        <v>3</v>
      </c>
      <c r="AR8" s="352">
        <v>3</v>
      </c>
      <c r="AS8" s="352"/>
      <c r="AT8" s="352">
        <v>0</v>
      </c>
      <c r="AU8" s="352">
        <v>0</v>
      </c>
      <c r="AV8" s="352">
        <v>0</v>
      </c>
      <c r="AW8" s="352">
        <v>0</v>
      </c>
      <c r="AX8" s="352">
        <v>0</v>
      </c>
      <c r="AY8" s="352">
        <v>0</v>
      </c>
      <c r="AZ8" s="352">
        <v>0</v>
      </c>
      <c r="BA8" s="352">
        <v>0</v>
      </c>
      <c r="BB8" s="352"/>
      <c r="BC8" s="352"/>
      <c r="BD8" s="352">
        <v>0</v>
      </c>
      <c r="BE8" s="352">
        <v>0</v>
      </c>
      <c r="BF8" s="352">
        <v>0</v>
      </c>
      <c r="BG8" s="352" t="s">
        <v>591</v>
      </c>
      <c r="BH8" s="352">
        <v>0</v>
      </c>
      <c r="BI8" s="352" t="s">
        <v>591</v>
      </c>
      <c r="BJ8" s="352"/>
      <c r="BK8" s="352"/>
      <c r="BL8" s="350"/>
      <c r="BN8" s="352"/>
      <c r="BO8" s="352" t="s">
        <v>49</v>
      </c>
      <c r="BP8" s="352"/>
      <c r="BQ8" s="350"/>
      <c r="BR8" s="347" t="s">
        <v>1018</v>
      </c>
    </row>
    <row r="9" spans="1:71" s="357" customFormat="1" ht="16">
      <c r="A9" s="347">
        <v>0</v>
      </c>
      <c r="B9" s="425">
        <v>43208</v>
      </c>
      <c r="C9" s="376" t="s">
        <v>651</v>
      </c>
      <c r="D9" s="376" t="s">
        <v>652</v>
      </c>
      <c r="E9" s="473">
        <v>43189</v>
      </c>
      <c r="F9" s="376" t="s">
        <v>674</v>
      </c>
      <c r="G9" s="376" t="s">
        <v>841</v>
      </c>
      <c r="H9" s="375">
        <v>72</v>
      </c>
      <c r="I9" s="375"/>
      <c r="J9" s="375"/>
      <c r="K9" s="480" t="s">
        <v>654</v>
      </c>
      <c r="L9" s="480">
        <v>3000</v>
      </c>
      <c r="M9" s="480">
        <v>3000</v>
      </c>
      <c r="N9" s="480">
        <v>3000</v>
      </c>
      <c r="O9" s="480">
        <v>6000</v>
      </c>
      <c r="P9" s="480"/>
      <c r="Q9" s="351"/>
      <c r="R9" s="351"/>
      <c r="S9" s="351"/>
      <c r="T9" s="351"/>
      <c r="U9" s="351"/>
      <c r="V9" s="351"/>
      <c r="W9" s="375">
        <v>2.2818181818181813</v>
      </c>
      <c r="X9" s="375">
        <v>2.1090909090909089</v>
      </c>
      <c r="Y9" s="375">
        <v>1.9363636363636361</v>
      </c>
      <c r="Z9" s="375">
        <v>1.5999999999999999</v>
      </c>
      <c r="AA9" s="375">
        <v>1.5999999999999999</v>
      </c>
      <c r="AB9" s="477"/>
      <c r="AC9" s="375">
        <v>2.2818181818181813</v>
      </c>
      <c r="AD9" s="375">
        <v>2.1090909090909089</v>
      </c>
      <c r="AE9" s="375">
        <v>1.7999999999999998</v>
      </c>
      <c r="AF9" s="375">
        <v>1.5999999999999999</v>
      </c>
      <c r="AG9" s="375">
        <v>1.5272727272727271</v>
      </c>
      <c r="AH9" s="478"/>
      <c r="AI9" s="375">
        <v>0</v>
      </c>
      <c r="AJ9" s="375">
        <v>0</v>
      </c>
      <c r="AK9" s="375">
        <v>0</v>
      </c>
      <c r="AL9" s="375">
        <v>0</v>
      </c>
      <c r="AM9" s="375">
        <v>0</v>
      </c>
      <c r="AN9" s="347"/>
      <c r="AO9" s="352" t="s">
        <v>655</v>
      </c>
      <c r="AP9" s="352" t="s">
        <v>656</v>
      </c>
      <c r="AQ9" s="352">
        <v>3</v>
      </c>
      <c r="AR9" s="352">
        <v>3</v>
      </c>
      <c r="AS9" s="352"/>
      <c r="AT9" s="352">
        <v>0</v>
      </c>
      <c r="AU9" s="352">
        <v>0</v>
      </c>
      <c r="AV9" s="352">
        <v>0</v>
      </c>
      <c r="AW9" s="352">
        <v>0</v>
      </c>
      <c r="AX9" s="352">
        <v>0</v>
      </c>
      <c r="AY9" s="352">
        <v>0</v>
      </c>
      <c r="AZ9" s="352">
        <v>0</v>
      </c>
      <c r="BA9" s="352">
        <v>0</v>
      </c>
      <c r="BB9" s="352"/>
      <c r="BC9" s="352"/>
      <c r="BD9" s="352">
        <v>0</v>
      </c>
      <c r="BE9" s="352">
        <v>0</v>
      </c>
      <c r="BF9" s="352">
        <v>0</v>
      </c>
      <c r="BG9" s="352" t="s">
        <v>591</v>
      </c>
      <c r="BH9" s="352">
        <v>0</v>
      </c>
      <c r="BI9" s="352" t="s">
        <v>591</v>
      </c>
      <c r="BJ9" s="352"/>
      <c r="BK9" s="352"/>
      <c r="BL9" s="350"/>
      <c r="BM9" s="347"/>
      <c r="BN9" s="352"/>
      <c r="BO9" s="352" t="s">
        <v>49</v>
      </c>
      <c r="BP9" s="352"/>
      <c r="BQ9" s="350"/>
      <c r="BR9" s="347" t="s">
        <v>1023</v>
      </c>
      <c r="BS9" s="347"/>
    </row>
    <row r="10" spans="1:71" s="357" customFormat="1" ht="16">
      <c r="A10" s="347">
        <v>9</v>
      </c>
      <c r="B10" s="425">
        <v>43208</v>
      </c>
      <c r="C10" s="376" t="s">
        <v>651</v>
      </c>
      <c r="D10" s="376" t="s">
        <v>652</v>
      </c>
      <c r="E10" s="473">
        <v>43100</v>
      </c>
      <c r="F10" s="473" t="s">
        <v>975</v>
      </c>
      <c r="G10" s="473" t="s">
        <v>976</v>
      </c>
      <c r="H10" s="375">
        <v>90.899999999999991</v>
      </c>
      <c r="I10" s="513"/>
      <c r="J10" s="513"/>
      <c r="K10" s="480" t="s">
        <v>654</v>
      </c>
      <c r="L10" s="480">
        <v>15000</v>
      </c>
      <c r="M10" s="480">
        <v>45000</v>
      </c>
      <c r="N10" s="480">
        <v>30000</v>
      </c>
      <c r="O10" s="480">
        <v>210000</v>
      </c>
      <c r="P10" s="480"/>
      <c r="Q10" s="351"/>
      <c r="R10" s="351"/>
      <c r="S10" s="351"/>
      <c r="T10" s="351"/>
      <c r="U10" s="351"/>
      <c r="V10" s="351"/>
      <c r="W10" s="375">
        <v>2.0272727272727269</v>
      </c>
      <c r="X10" s="375">
        <v>1.6272727272727272</v>
      </c>
      <c r="Y10" s="375">
        <v>1.5181818181818181</v>
      </c>
      <c r="Z10" s="375">
        <v>1.4454545454545453</v>
      </c>
      <c r="AA10" s="375">
        <v>1.3727272727272726</v>
      </c>
      <c r="AB10" s="477"/>
      <c r="AC10" s="375">
        <v>1.9272727272727272</v>
      </c>
      <c r="AD10" s="375">
        <v>1.6181818181818182</v>
      </c>
      <c r="AE10" s="375">
        <v>1.4999999999999998</v>
      </c>
      <c r="AF10" s="375">
        <v>1.4363636363636363</v>
      </c>
      <c r="AG10" s="375">
        <v>1.3727272727272726</v>
      </c>
      <c r="AH10" s="478"/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47"/>
      <c r="AO10" s="352" t="s">
        <v>655</v>
      </c>
      <c r="AP10" s="352" t="s">
        <v>656</v>
      </c>
      <c r="AQ10" s="352">
        <v>3</v>
      </c>
      <c r="AR10" s="352">
        <v>3</v>
      </c>
      <c r="AS10" s="352"/>
      <c r="AT10" s="352">
        <v>0</v>
      </c>
      <c r="AU10" s="352">
        <v>22</v>
      </c>
      <c r="AV10" s="352">
        <v>0</v>
      </c>
      <c r="AW10" s="352">
        <v>0</v>
      </c>
      <c r="AX10" s="352">
        <v>0</v>
      </c>
      <c r="AY10" s="352">
        <v>0</v>
      </c>
      <c r="AZ10" s="352">
        <v>0</v>
      </c>
      <c r="BA10" s="352">
        <v>0</v>
      </c>
      <c r="BB10" s="352"/>
      <c r="BC10" s="352"/>
      <c r="BD10" s="352">
        <v>0</v>
      </c>
      <c r="BE10" s="352">
        <v>0</v>
      </c>
      <c r="BF10" s="352">
        <v>0</v>
      </c>
      <c r="BG10" s="352" t="s">
        <v>591</v>
      </c>
      <c r="BH10" s="352">
        <v>0</v>
      </c>
      <c r="BI10" s="352" t="s">
        <v>591</v>
      </c>
      <c r="BJ10" s="352"/>
      <c r="BK10" s="352"/>
      <c r="BL10" s="350"/>
      <c r="BM10" s="347"/>
      <c r="BN10" s="352"/>
      <c r="BO10" s="352" t="s">
        <v>49</v>
      </c>
      <c r="BP10" s="352"/>
      <c r="BQ10" s="350"/>
      <c r="BR10" s="471" t="s">
        <v>1028</v>
      </c>
      <c r="BS10" s="347"/>
    </row>
    <row r="11" spans="1:71" s="347" customFormat="1" ht="16">
      <c r="A11" s="376">
        <v>10</v>
      </c>
      <c r="B11" s="425">
        <v>43208</v>
      </c>
      <c r="C11" s="376" t="s">
        <v>651</v>
      </c>
      <c r="D11" s="376" t="s">
        <v>677</v>
      </c>
      <c r="E11" s="473">
        <v>43138</v>
      </c>
      <c r="F11" s="473" t="s">
        <v>209</v>
      </c>
      <c r="G11" s="473" t="s">
        <v>981</v>
      </c>
      <c r="H11" s="375">
        <v>117.36363636363635</v>
      </c>
      <c r="I11" s="375"/>
      <c r="J11" s="375"/>
      <c r="K11" s="480" t="s">
        <v>654</v>
      </c>
      <c r="L11" s="480">
        <v>110000</v>
      </c>
      <c r="M11" s="480">
        <v>490000</v>
      </c>
      <c r="N11" s="480"/>
      <c r="O11" s="480"/>
      <c r="P11" s="480"/>
      <c r="Q11" s="351"/>
      <c r="R11" s="351"/>
      <c r="S11" s="351"/>
      <c r="T11" s="351"/>
      <c r="U11" s="351"/>
      <c r="V11" s="351"/>
      <c r="W11" s="375">
        <v>1.6363636363636362</v>
      </c>
      <c r="X11" s="375">
        <v>1.2818181818181817</v>
      </c>
      <c r="Y11" s="375">
        <v>1.0909090909090908</v>
      </c>
      <c r="Z11" s="375">
        <v>0</v>
      </c>
      <c r="AA11" s="375">
        <v>0</v>
      </c>
      <c r="AB11" s="481"/>
      <c r="AC11" s="375">
        <v>1.4545454545454546</v>
      </c>
      <c r="AD11" s="375">
        <v>1.2363636363636363</v>
      </c>
      <c r="AE11" s="375">
        <v>1.0181818181818183</v>
      </c>
      <c r="AF11" s="375">
        <v>0</v>
      </c>
      <c r="AG11" s="375">
        <v>0</v>
      </c>
      <c r="AH11" s="482"/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O11" s="483" t="s">
        <v>655</v>
      </c>
      <c r="AP11" s="483" t="s">
        <v>656</v>
      </c>
      <c r="AQ11" s="483">
        <v>3</v>
      </c>
      <c r="AR11" s="483">
        <v>3</v>
      </c>
      <c r="AS11" s="483"/>
      <c r="AT11" s="483">
        <v>0</v>
      </c>
      <c r="AU11" s="483">
        <v>0</v>
      </c>
      <c r="AV11" s="483">
        <v>0</v>
      </c>
      <c r="AW11" s="483">
        <v>0</v>
      </c>
      <c r="AX11" s="483">
        <v>0</v>
      </c>
      <c r="AY11" s="483">
        <v>0</v>
      </c>
      <c r="AZ11" s="483">
        <v>0</v>
      </c>
      <c r="BA11" s="483">
        <v>0</v>
      </c>
      <c r="BB11" s="483"/>
      <c r="BC11" s="483"/>
      <c r="BD11" s="483">
        <v>0</v>
      </c>
      <c r="BE11" s="483">
        <v>0</v>
      </c>
      <c r="BF11" s="483">
        <v>0</v>
      </c>
      <c r="BG11" s="483" t="s">
        <v>591</v>
      </c>
      <c r="BH11" s="483">
        <v>0</v>
      </c>
      <c r="BI11" s="483" t="s">
        <v>591</v>
      </c>
      <c r="BJ11" s="483"/>
      <c r="BK11" s="483"/>
      <c r="BL11" s="484"/>
      <c r="BM11" s="376"/>
      <c r="BN11" s="483"/>
      <c r="BO11" s="483" t="s">
        <v>49</v>
      </c>
      <c r="BP11" s="483"/>
      <c r="BQ11" s="484"/>
      <c r="BR11" s="485" t="s">
        <v>983</v>
      </c>
    </row>
    <row r="12" spans="1:71" s="347" customFormat="1" ht="16">
      <c r="A12" s="347">
        <v>18</v>
      </c>
      <c r="B12" s="425">
        <v>43208</v>
      </c>
      <c r="C12" s="376" t="s">
        <v>651</v>
      </c>
      <c r="D12" s="376" t="s">
        <v>677</v>
      </c>
      <c r="E12" s="473">
        <v>43133</v>
      </c>
      <c r="F12" s="473" t="s">
        <v>212</v>
      </c>
      <c r="G12" s="473" t="s">
        <v>660</v>
      </c>
      <c r="H12" s="375">
        <v>128.89999999999998</v>
      </c>
      <c r="I12" s="375"/>
      <c r="J12" s="375"/>
      <c r="K12" s="480" t="s">
        <v>654</v>
      </c>
      <c r="L12" s="480">
        <v>15000</v>
      </c>
      <c r="M12" s="480">
        <v>45000</v>
      </c>
      <c r="N12" s="480">
        <v>30000</v>
      </c>
      <c r="O12" s="480">
        <v>210000</v>
      </c>
      <c r="P12" s="480"/>
      <c r="Q12" s="351"/>
      <c r="R12" s="351"/>
      <c r="S12" s="351"/>
      <c r="T12" s="351"/>
      <c r="U12" s="351"/>
      <c r="V12" s="351"/>
      <c r="W12" s="375">
        <v>2.4</v>
      </c>
      <c r="X12" s="375">
        <v>2.1090909090909089</v>
      </c>
      <c r="Y12" s="375">
        <v>1.9090909090909089</v>
      </c>
      <c r="Z12" s="375">
        <v>1.8363636363636362</v>
      </c>
      <c r="AA12" s="375">
        <v>1.7363636363636361</v>
      </c>
      <c r="AB12" s="477"/>
      <c r="AC12" s="375">
        <v>2.2818181818181813</v>
      </c>
      <c r="AD12" s="375">
        <v>2.0636363636363635</v>
      </c>
      <c r="AE12" s="375">
        <v>1.8727272727272726</v>
      </c>
      <c r="AF12" s="375">
        <v>1.7999999999999998</v>
      </c>
      <c r="AG12" s="375">
        <v>1.718181818181818</v>
      </c>
      <c r="AH12" s="478"/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O12" s="352" t="s">
        <v>655</v>
      </c>
      <c r="AP12" s="352" t="s">
        <v>656</v>
      </c>
      <c r="AQ12" s="352">
        <v>3</v>
      </c>
      <c r="AR12" s="352">
        <v>3</v>
      </c>
      <c r="AS12" s="352"/>
      <c r="AT12" s="352">
        <v>21</v>
      </c>
      <c r="AU12" s="352">
        <v>0</v>
      </c>
      <c r="AV12" s="352">
        <v>0</v>
      </c>
      <c r="AW12" s="352">
        <v>0</v>
      </c>
      <c r="AX12" s="352">
        <v>0</v>
      </c>
      <c r="AY12" s="352">
        <v>0</v>
      </c>
      <c r="AZ12" s="352">
        <v>0</v>
      </c>
      <c r="BA12" s="352">
        <v>0</v>
      </c>
      <c r="BB12" s="352"/>
      <c r="BC12" s="352"/>
      <c r="BD12" s="352">
        <v>0</v>
      </c>
      <c r="BE12" s="352">
        <v>0</v>
      </c>
      <c r="BF12" s="352">
        <v>0</v>
      </c>
      <c r="BG12" s="352" t="s">
        <v>591</v>
      </c>
      <c r="BH12" s="352">
        <v>12</v>
      </c>
      <c r="BI12" s="352" t="s">
        <v>591</v>
      </c>
      <c r="BJ12" s="352">
        <v>12</v>
      </c>
      <c r="BK12" s="352"/>
      <c r="BL12" s="350"/>
      <c r="BN12" s="352"/>
      <c r="BO12" s="352" t="s">
        <v>49</v>
      </c>
      <c r="BP12" s="352"/>
      <c r="BQ12" s="350"/>
      <c r="BR12" s="347" t="s">
        <v>991</v>
      </c>
    </row>
    <row r="13" spans="1:71" s="347" customFormat="1" ht="16">
      <c r="A13" s="347">
        <v>26</v>
      </c>
      <c r="B13" s="425">
        <v>43208</v>
      </c>
      <c r="C13" s="376" t="s">
        <v>651</v>
      </c>
      <c r="D13" s="376" t="s">
        <v>677</v>
      </c>
      <c r="E13" s="473">
        <v>43118</v>
      </c>
      <c r="F13" s="376" t="s">
        <v>213</v>
      </c>
      <c r="G13" s="376" t="s">
        <v>625</v>
      </c>
      <c r="H13" s="375">
        <v>83.418181818181822</v>
      </c>
      <c r="I13" s="375"/>
      <c r="J13" s="375"/>
      <c r="K13" s="480" t="s">
        <v>654</v>
      </c>
      <c r="L13" s="480">
        <v>15208</v>
      </c>
      <c r="M13" s="480">
        <v>45625</v>
      </c>
      <c r="N13" s="480">
        <v>30417</v>
      </c>
      <c r="O13" s="480">
        <v>212917</v>
      </c>
      <c r="P13" s="480"/>
      <c r="Q13" s="351"/>
      <c r="R13" s="351"/>
      <c r="S13" s="351"/>
      <c r="T13" s="351"/>
      <c r="U13" s="351"/>
      <c r="V13" s="351"/>
      <c r="W13" s="375">
        <v>1.8363636363636362</v>
      </c>
      <c r="X13" s="375">
        <v>1.5272727272727271</v>
      </c>
      <c r="Y13" s="375">
        <v>1.4545454545454546</v>
      </c>
      <c r="Z13" s="375">
        <v>1.4181818181818182</v>
      </c>
      <c r="AA13" s="375">
        <v>1.3363636363636362</v>
      </c>
      <c r="AB13" s="477"/>
      <c r="AC13" s="375">
        <v>1.7545454545454544</v>
      </c>
      <c r="AD13" s="375">
        <v>1.4999999999999998</v>
      </c>
      <c r="AE13" s="375">
        <v>1.4454545454545453</v>
      </c>
      <c r="AF13" s="375">
        <v>1.4</v>
      </c>
      <c r="AG13" s="375">
        <v>1.3181818181818181</v>
      </c>
      <c r="AH13" s="478"/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O13" s="352" t="s">
        <v>655</v>
      </c>
      <c r="AP13" s="352" t="s">
        <v>656</v>
      </c>
      <c r="AQ13" s="352">
        <v>3</v>
      </c>
      <c r="AR13" s="352">
        <v>3</v>
      </c>
      <c r="AS13" s="352"/>
      <c r="AT13" s="352">
        <v>0</v>
      </c>
      <c r="AU13" s="352">
        <v>0</v>
      </c>
      <c r="AV13" s="352">
        <v>0</v>
      </c>
      <c r="AW13" s="352">
        <v>0</v>
      </c>
      <c r="AX13" s="352">
        <v>0</v>
      </c>
      <c r="AY13" s="352">
        <v>0</v>
      </c>
      <c r="AZ13" s="352">
        <v>0</v>
      </c>
      <c r="BA13" s="352">
        <v>0</v>
      </c>
      <c r="BB13" s="352"/>
      <c r="BC13" s="352"/>
      <c r="BD13" s="352">
        <v>0</v>
      </c>
      <c r="BE13" s="352">
        <v>0</v>
      </c>
      <c r="BF13" s="352">
        <v>0</v>
      </c>
      <c r="BG13" s="352" t="s">
        <v>591</v>
      </c>
      <c r="BH13" s="352">
        <v>0</v>
      </c>
      <c r="BI13" s="352" t="s">
        <v>591</v>
      </c>
      <c r="BJ13" s="352"/>
      <c r="BK13" s="465">
        <v>43707</v>
      </c>
      <c r="BL13" s="350"/>
      <c r="BN13" s="352"/>
      <c r="BO13" s="352" t="s">
        <v>49</v>
      </c>
      <c r="BP13" s="352"/>
      <c r="BQ13" s="350"/>
      <c r="BR13" s="347" t="s">
        <v>999</v>
      </c>
    </row>
    <row r="14" spans="1:71" s="347" customFormat="1" ht="16">
      <c r="A14" s="347">
        <v>43</v>
      </c>
      <c r="B14" s="425">
        <v>43208</v>
      </c>
      <c r="C14" s="376" t="s">
        <v>651</v>
      </c>
      <c r="D14" s="376" t="s">
        <v>677</v>
      </c>
      <c r="E14" s="473">
        <v>43182</v>
      </c>
      <c r="F14" s="376" t="s">
        <v>214</v>
      </c>
      <c r="G14" s="376" t="s">
        <v>663</v>
      </c>
      <c r="H14" s="375">
        <v>121.89999999999999</v>
      </c>
      <c r="I14" s="375"/>
      <c r="J14" s="375"/>
      <c r="K14" s="480" t="s">
        <v>654</v>
      </c>
      <c r="L14" s="480">
        <v>15000</v>
      </c>
      <c r="M14" s="480">
        <v>45000</v>
      </c>
      <c r="N14" s="480">
        <v>30000</v>
      </c>
      <c r="O14" s="480">
        <v>210000</v>
      </c>
      <c r="P14" s="480"/>
      <c r="Q14" s="351"/>
      <c r="R14" s="351"/>
      <c r="S14" s="351"/>
      <c r="T14" s="351"/>
      <c r="U14" s="351"/>
      <c r="V14" s="351"/>
      <c r="W14" s="375">
        <v>2.2999999999999998</v>
      </c>
      <c r="X14" s="375">
        <v>2.1999999999999997</v>
      </c>
      <c r="Y14" s="375">
        <v>2.1</v>
      </c>
      <c r="Z14" s="375">
        <v>2</v>
      </c>
      <c r="AA14" s="375">
        <v>1.8999999999999997</v>
      </c>
      <c r="AB14" s="477"/>
      <c r="AC14" s="375">
        <v>2</v>
      </c>
      <c r="AD14" s="375">
        <v>1.8999999999999997</v>
      </c>
      <c r="AE14" s="375">
        <v>1.7999999999999998</v>
      </c>
      <c r="AF14" s="375">
        <v>1.7</v>
      </c>
      <c r="AG14" s="375">
        <v>1.7</v>
      </c>
      <c r="AH14" s="478"/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O14" s="352" t="s">
        <v>655</v>
      </c>
      <c r="AP14" s="352" t="s">
        <v>656</v>
      </c>
      <c r="AQ14" s="352">
        <v>3</v>
      </c>
      <c r="AR14" s="352">
        <v>3</v>
      </c>
      <c r="AS14" s="352"/>
      <c r="AT14" s="352">
        <v>0</v>
      </c>
      <c r="AU14" s="352">
        <v>0</v>
      </c>
      <c r="AV14" s="352">
        <v>0</v>
      </c>
      <c r="AW14" s="352">
        <v>0</v>
      </c>
      <c r="AX14" s="352">
        <v>0</v>
      </c>
      <c r="AY14" s="352">
        <v>0</v>
      </c>
      <c r="AZ14" s="352">
        <v>0</v>
      </c>
      <c r="BA14" s="352">
        <v>0</v>
      </c>
      <c r="BB14" s="352"/>
      <c r="BC14" s="352"/>
      <c r="BD14" s="352">
        <v>0</v>
      </c>
      <c r="BE14" s="352">
        <v>0</v>
      </c>
      <c r="BF14" s="352">
        <v>0</v>
      </c>
      <c r="BG14" s="352" t="s">
        <v>591</v>
      </c>
      <c r="BH14" s="352">
        <v>0</v>
      </c>
      <c r="BI14" s="352" t="s">
        <v>591</v>
      </c>
      <c r="BJ14" s="352"/>
      <c r="BK14" s="352"/>
      <c r="BL14" s="350"/>
      <c r="BN14" s="352"/>
      <c r="BO14" s="352" t="s">
        <v>49</v>
      </c>
      <c r="BP14" s="352"/>
      <c r="BQ14" s="350"/>
      <c r="BR14" s="466" t="s">
        <v>1006</v>
      </c>
    </row>
    <row r="15" spans="1:71" s="347" customFormat="1" ht="16">
      <c r="A15" s="347">
        <v>2</v>
      </c>
      <c r="B15" s="425">
        <v>43208</v>
      </c>
      <c r="C15" s="514" t="s">
        <v>651</v>
      </c>
      <c r="D15" s="376" t="s">
        <v>677</v>
      </c>
      <c r="E15" s="473">
        <v>43100</v>
      </c>
      <c r="F15" s="473" t="s">
        <v>215</v>
      </c>
      <c r="G15" s="473" t="s">
        <v>882</v>
      </c>
      <c r="H15" s="375">
        <v>94.972727272727269</v>
      </c>
      <c r="I15" s="375"/>
      <c r="J15" s="375"/>
      <c r="K15" s="480" t="s">
        <v>654</v>
      </c>
      <c r="L15" s="480">
        <v>15000</v>
      </c>
      <c r="M15" s="480">
        <v>45000</v>
      </c>
      <c r="N15" s="480">
        <v>45000</v>
      </c>
      <c r="O15" s="480">
        <v>45000</v>
      </c>
      <c r="P15" s="480"/>
      <c r="Q15" s="351"/>
      <c r="R15" s="351"/>
      <c r="S15" s="351"/>
      <c r="T15" s="351"/>
      <c r="U15" s="351"/>
      <c r="V15" s="351"/>
      <c r="W15" s="375">
        <v>2.2727272727272725</v>
      </c>
      <c r="X15" s="375">
        <v>1.9545454545454544</v>
      </c>
      <c r="Y15" s="375">
        <v>1.5818181818181818</v>
      </c>
      <c r="Z15" s="375">
        <v>0</v>
      </c>
      <c r="AA15" s="375">
        <v>0</v>
      </c>
      <c r="AB15" s="477"/>
      <c r="AC15" s="375">
        <v>2.2727272727272725</v>
      </c>
      <c r="AD15" s="375">
        <v>1.9545454545454544</v>
      </c>
      <c r="AE15" s="375">
        <v>1.5818181818181818</v>
      </c>
      <c r="AF15" s="375">
        <v>0</v>
      </c>
      <c r="AG15" s="375">
        <v>0</v>
      </c>
      <c r="AH15" s="478"/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O15" s="352" t="s">
        <v>655</v>
      </c>
      <c r="AP15" s="352" t="s">
        <v>656</v>
      </c>
      <c r="AQ15" s="352">
        <v>3</v>
      </c>
      <c r="AR15" s="352">
        <v>3</v>
      </c>
      <c r="AS15" s="352"/>
      <c r="AT15" s="352">
        <v>0</v>
      </c>
      <c r="AU15" s="352">
        <v>0</v>
      </c>
      <c r="AV15" s="352">
        <v>0</v>
      </c>
      <c r="AW15" s="352">
        <v>0</v>
      </c>
      <c r="AX15" s="352">
        <v>0</v>
      </c>
      <c r="AY15" s="352">
        <v>0</v>
      </c>
      <c r="AZ15" s="352">
        <v>0</v>
      </c>
      <c r="BA15" s="352">
        <v>0</v>
      </c>
      <c r="BB15" s="352"/>
      <c r="BC15" s="352"/>
      <c r="BD15" s="352">
        <v>0</v>
      </c>
      <c r="BE15" s="352">
        <v>0</v>
      </c>
      <c r="BF15" s="352">
        <v>0</v>
      </c>
      <c r="BG15" s="352" t="s">
        <v>591</v>
      </c>
      <c r="BH15" s="352">
        <v>12</v>
      </c>
      <c r="BI15" s="352" t="s">
        <v>591</v>
      </c>
      <c r="BJ15" s="352">
        <v>12</v>
      </c>
      <c r="BK15" s="352"/>
      <c r="BL15" s="350"/>
      <c r="BN15" s="352"/>
      <c r="BO15" s="352" t="s">
        <v>49</v>
      </c>
      <c r="BP15" s="352"/>
      <c r="BQ15" s="350"/>
      <c r="BR15" s="347" t="s">
        <v>865</v>
      </c>
    </row>
    <row r="16" spans="1:71" s="347" customFormat="1" ht="16">
      <c r="A16" s="347">
        <v>0</v>
      </c>
      <c r="B16" s="425">
        <v>43208</v>
      </c>
      <c r="C16" s="376" t="s">
        <v>651</v>
      </c>
      <c r="D16" s="376" t="s">
        <v>677</v>
      </c>
      <c r="E16" s="473">
        <v>43100</v>
      </c>
      <c r="F16" s="376" t="s">
        <v>589</v>
      </c>
      <c r="G16" s="376" t="s">
        <v>1012</v>
      </c>
      <c r="H16" s="375">
        <v>97.818181818181799</v>
      </c>
      <c r="I16" s="375"/>
      <c r="J16" s="375"/>
      <c r="K16" s="480" t="s">
        <v>654</v>
      </c>
      <c r="L16" s="480">
        <v>15208</v>
      </c>
      <c r="M16" s="480">
        <v>45625</v>
      </c>
      <c r="N16" s="480">
        <v>30417</v>
      </c>
      <c r="O16" s="480">
        <v>212917</v>
      </c>
      <c r="P16" s="480"/>
      <c r="Q16" s="358"/>
      <c r="R16" s="358"/>
      <c r="S16" s="358"/>
      <c r="T16" s="358"/>
      <c r="U16" s="358"/>
      <c r="V16" s="358"/>
      <c r="W16" s="375">
        <v>2.9636363636363634</v>
      </c>
      <c r="X16" s="375">
        <v>2.7454545454545451</v>
      </c>
      <c r="Y16" s="375">
        <v>2.5909090909090908</v>
      </c>
      <c r="Z16" s="375">
        <v>2.5</v>
      </c>
      <c r="AA16" s="375">
        <v>2.4090909090909087</v>
      </c>
      <c r="AB16" s="357"/>
      <c r="AC16" s="375">
        <v>2.8727272727272726</v>
      </c>
      <c r="AD16" s="375">
        <v>2.7</v>
      </c>
      <c r="AE16" s="375">
        <v>2.5727272727272728</v>
      </c>
      <c r="AF16" s="375">
        <v>2.4909090909090907</v>
      </c>
      <c r="AG16" s="375">
        <v>2.4090909090909087</v>
      </c>
      <c r="AH16" s="470"/>
      <c r="AI16" s="375">
        <v>2.9272727272727272</v>
      </c>
      <c r="AJ16" s="375">
        <v>2.709090909090909</v>
      </c>
      <c r="AK16" s="375">
        <v>2.5818181818181816</v>
      </c>
      <c r="AL16" s="375">
        <v>2.4909090909090907</v>
      </c>
      <c r="AM16" s="375">
        <v>2.4090909090909087</v>
      </c>
      <c r="AN16" s="357"/>
      <c r="AO16" s="352" t="s">
        <v>655</v>
      </c>
      <c r="AP16" s="352" t="s">
        <v>656</v>
      </c>
      <c r="AQ16" s="352">
        <v>3</v>
      </c>
      <c r="AR16" s="352">
        <v>3</v>
      </c>
      <c r="AS16" s="352"/>
      <c r="AT16" s="352">
        <v>0</v>
      </c>
      <c r="AU16" s="352">
        <v>0</v>
      </c>
      <c r="AV16" s="352">
        <v>0</v>
      </c>
      <c r="AW16" s="352">
        <v>0</v>
      </c>
      <c r="AX16" s="352">
        <v>0</v>
      </c>
      <c r="AY16" s="352">
        <v>0</v>
      </c>
      <c r="AZ16" s="352">
        <v>0</v>
      </c>
      <c r="BA16" s="352">
        <v>0</v>
      </c>
      <c r="BB16" s="352"/>
      <c r="BC16" s="352"/>
      <c r="BD16" s="352">
        <v>0</v>
      </c>
      <c r="BE16" s="352">
        <v>0</v>
      </c>
      <c r="BF16" s="352">
        <v>0</v>
      </c>
      <c r="BG16" s="352" t="s">
        <v>591</v>
      </c>
      <c r="BH16" s="352">
        <v>0</v>
      </c>
      <c r="BI16" s="352" t="s">
        <v>591</v>
      </c>
      <c r="BJ16" s="352"/>
      <c r="BK16" s="352"/>
      <c r="BL16" s="350"/>
      <c r="BN16" s="352"/>
      <c r="BO16" s="352" t="s">
        <v>49</v>
      </c>
      <c r="BP16" s="352"/>
      <c r="BQ16" s="350"/>
      <c r="BR16" s="347" t="s">
        <v>1013</v>
      </c>
    </row>
    <row r="17" spans="1:71" s="347" customFormat="1" ht="16">
      <c r="A17" s="347">
        <v>0</v>
      </c>
      <c r="B17" s="425">
        <v>43208</v>
      </c>
      <c r="C17" s="376" t="s">
        <v>651</v>
      </c>
      <c r="D17" s="376" t="s">
        <v>677</v>
      </c>
      <c r="E17" s="473">
        <v>43131</v>
      </c>
      <c r="F17" s="376" t="s">
        <v>638</v>
      </c>
      <c r="G17" s="376" t="s">
        <v>891</v>
      </c>
      <c r="H17" s="375">
        <v>89.781818181818181</v>
      </c>
      <c r="I17" s="375"/>
      <c r="J17" s="375"/>
      <c r="K17" s="480"/>
      <c r="L17" s="480"/>
      <c r="M17" s="480"/>
      <c r="N17" s="480"/>
      <c r="O17" s="480"/>
      <c r="P17" s="480"/>
      <c r="Q17" s="351"/>
      <c r="R17" s="351"/>
      <c r="S17" s="351"/>
      <c r="T17" s="351"/>
      <c r="U17" s="351"/>
      <c r="V17" s="351"/>
      <c r="W17" s="375">
        <v>1.7272727272727271</v>
      </c>
      <c r="X17" s="375">
        <v>0</v>
      </c>
      <c r="Y17" s="375">
        <v>0</v>
      </c>
      <c r="Z17" s="375">
        <v>0</v>
      </c>
      <c r="AA17" s="375">
        <v>0</v>
      </c>
      <c r="AB17" s="477"/>
      <c r="AC17" s="375">
        <v>1.7272727272727271</v>
      </c>
      <c r="AD17" s="375">
        <v>0</v>
      </c>
      <c r="AE17" s="375">
        <v>0</v>
      </c>
      <c r="AF17" s="375">
        <v>0</v>
      </c>
      <c r="AG17" s="375">
        <v>0</v>
      </c>
      <c r="AH17" s="478"/>
      <c r="AI17" s="375">
        <v>0</v>
      </c>
      <c r="AJ17" s="375">
        <v>0</v>
      </c>
      <c r="AK17" s="375">
        <v>0</v>
      </c>
      <c r="AL17" s="375">
        <v>0</v>
      </c>
      <c r="AM17" s="375">
        <v>0</v>
      </c>
      <c r="AO17" s="352" t="s">
        <v>655</v>
      </c>
      <c r="AP17" s="352" t="s">
        <v>656</v>
      </c>
      <c r="AQ17" s="352">
        <v>3</v>
      </c>
      <c r="AR17" s="352">
        <v>3</v>
      </c>
      <c r="AS17" s="352"/>
      <c r="AT17" s="352">
        <v>0</v>
      </c>
      <c r="AU17" s="352">
        <v>0</v>
      </c>
      <c r="AV17" s="352">
        <v>0</v>
      </c>
      <c r="AW17" s="352">
        <v>0</v>
      </c>
      <c r="AX17" s="352">
        <v>0</v>
      </c>
      <c r="AY17" s="352">
        <v>0</v>
      </c>
      <c r="AZ17" s="352">
        <v>0</v>
      </c>
      <c r="BA17" s="352">
        <v>0</v>
      </c>
      <c r="BB17" s="352"/>
      <c r="BC17" s="352"/>
      <c r="BD17" s="352">
        <v>0</v>
      </c>
      <c r="BE17" s="352">
        <v>0</v>
      </c>
      <c r="BF17" s="352">
        <v>0</v>
      </c>
      <c r="BG17" s="352" t="s">
        <v>591</v>
      </c>
      <c r="BH17" s="352">
        <v>0</v>
      </c>
      <c r="BI17" s="352" t="s">
        <v>591</v>
      </c>
      <c r="BJ17" s="352"/>
      <c r="BK17" s="352"/>
      <c r="BL17" s="350"/>
      <c r="BN17" s="352"/>
      <c r="BO17" s="352" t="s">
        <v>49</v>
      </c>
      <c r="BP17" s="352"/>
      <c r="BQ17" s="350"/>
      <c r="BR17" s="347" t="s">
        <v>1018</v>
      </c>
    </row>
    <row r="18" spans="1:71" s="357" customFormat="1" ht="16">
      <c r="A18" s="347">
        <v>0</v>
      </c>
      <c r="B18" s="425">
        <v>43208</v>
      </c>
      <c r="C18" s="376" t="s">
        <v>651</v>
      </c>
      <c r="D18" s="376" t="s">
        <v>677</v>
      </c>
      <c r="E18" s="473">
        <v>43189</v>
      </c>
      <c r="F18" s="376" t="s">
        <v>674</v>
      </c>
      <c r="G18" s="376" t="s">
        <v>841</v>
      </c>
      <c r="H18" s="375">
        <v>72</v>
      </c>
      <c r="I18" s="375"/>
      <c r="J18" s="375"/>
      <c r="K18" s="480" t="s">
        <v>654</v>
      </c>
      <c r="L18" s="480">
        <v>3000</v>
      </c>
      <c r="M18" s="480">
        <v>3000</v>
      </c>
      <c r="N18" s="480">
        <v>3000</v>
      </c>
      <c r="O18" s="480">
        <v>6000</v>
      </c>
      <c r="P18" s="480"/>
      <c r="Q18" s="351"/>
      <c r="R18" s="351"/>
      <c r="S18" s="351"/>
      <c r="T18" s="351"/>
      <c r="U18" s="351"/>
      <c r="V18" s="351"/>
      <c r="W18" s="375">
        <v>2.2818181818181813</v>
      </c>
      <c r="X18" s="375">
        <v>2.1090909090909089</v>
      </c>
      <c r="Y18" s="375">
        <v>1.9363636363636361</v>
      </c>
      <c r="Z18" s="375">
        <v>1.5999999999999999</v>
      </c>
      <c r="AA18" s="375">
        <v>1.5999999999999999</v>
      </c>
      <c r="AB18" s="477"/>
      <c r="AC18" s="375">
        <v>2.2818181818181813</v>
      </c>
      <c r="AD18" s="375">
        <v>2.1090909090909089</v>
      </c>
      <c r="AE18" s="375">
        <v>1.7999999999999998</v>
      </c>
      <c r="AF18" s="375">
        <v>1.5999999999999999</v>
      </c>
      <c r="AG18" s="375">
        <v>1.5272727272727271</v>
      </c>
      <c r="AH18" s="478"/>
      <c r="AI18" s="375">
        <v>0</v>
      </c>
      <c r="AJ18" s="375">
        <v>0</v>
      </c>
      <c r="AK18" s="375">
        <v>0</v>
      </c>
      <c r="AL18" s="375">
        <v>0</v>
      </c>
      <c r="AM18" s="375">
        <v>0</v>
      </c>
      <c r="AN18" s="347"/>
      <c r="AO18" s="352" t="s">
        <v>655</v>
      </c>
      <c r="AP18" s="352" t="s">
        <v>656</v>
      </c>
      <c r="AQ18" s="352">
        <v>3</v>
      </c>
      <c r="AR18" s="352">
        <v>3</v>
      </c>
      <c r="AS18" s="352"/>
      <c r="AT18" s="352">
        <v>0</v>
      </c>
      <c r="AU18" s="352">
        <v>0</v>
      </c>
      <c r="AV18" s="352">
        <v>0</v>
      </c>
      <c r="AW18" s="352">
        <v>0</v>
      </c>
      <c r="AX18" s="352">
        <v>0</v>
      </c>
      <c r="AY18" s="352">
        <v>0</v>
      </c>
      <c r="AZ18" s="352">
        <v>0</v>
      </c>
      <c r="BA18" s="352">
        <v>0</v>
      </c>
      <c r="BB18" s="352"/>
      <c r="BC18" s="352"/>
      <c r="BD18" s="352">
        <v>0</v>
      </c>
      <c r="BE18" s="352">
        <v>0</v>
      </c>
      <c r="BF18" s="352">
        <v>0</v>
      </c>
      <c r="BG18" s="352" t="s">
        <v>591</v>
      </c>
      <c r="BH18" s="352">
        <v>0</v>
      </c>
      <c r="BI18" s="352" t="s">
        <v>591</v>
      </c>
      <c r="BJ18" s="352"/>
      <c r="BK18" s="352"/>
      <c r="BL18" s="350"/>
      <c r="BM18" s="347"/>
      <c r="BN18" s="352"/>
      <c r="BO18" s="352" t="s">
        <v>49</v>
      </c>
      <c r="BP18" s="352"/>
      <c r="BQ18" s="350"/>
      <c r="BR18" s="347" t="s">
        <v>1023</v>
      </c>
      <c r="BS18" s="347"/>
    </row>
    <row r="19" spans="1:71" s="357" customFormat="1" ht="16">
      <c r="A19" s="347">
        <v>9</v>
      </c>
      <c r="B19" s="425">
        <v>43208</v>
      </c>
      <c r="C19" s="376" t="s">
        <v>651</v>
      </c>
      <c r="D19" s="376" t="s">
        <v>677</v>
      </c>
      <c r="E19" s="473">
        <v>43100</v>
      </c>
      <c r="F19" s="473" t="s">
        <v>975</v>
      </c>
      <c r="G19" s="473" t="s">
        <v>976</v>
      </c>
      <c r="H19" s="375">
        <v>90.899999999999991</v>
      </c>
      <c r="I19" s="513"/>
      <c r="J19" s="513"/>
      <c r="K19" s="480" t="s">
        <v>654</v>
      </c>
      <c r="L19" s="480">
        <v>15000</v>
      </c>
      <c r="M19" s="480">
        <v>45000</v>
      </c>
      <c r="N19" s="480">
        <v>30000</v>
      </c>
      <c r="O19" s="480">
        <v>210000</v>
      </c>
      <c r="P19" s="480"/>
      <c r="Q19" s="351"/>
      <c r="R19" s="351"/>
      <c r="S19" s="351"/>
      <c r="T19" s="351"/>
      <c r="U19" s="351"/>
      <c r="V19" s="351"/>
      <c r="W19" s="375">
        <v>2.0272727272727269</v>
      </c>
      <c r="X19" s="375">
        <v>1.6272727272727272</v>
      </c>
      <c r="Y19" s="375">
        <v>1.5181818181818181</v>
      </c>
      <c r="Z19" s="375">
        <v>1.4454545454545453</v>
      </c>
      <c r="AA19" s="375">
        <v>1.3727272727272726</v>
      </c>
      <c r="AB19" s="477"/>
      <c r="AC19" s="375">
        <v>1.9272727272727272</v>
      </c>
      <c r="AD19" s="375">
        <v>1.6181818181818182</v>
      </c>
      <c r="AE19" s="375">
        <v>1.4999999999999998</v>
      </c>
      <c r="AF19" s="375">
        <v>1.4363636363636363</v>
      </c>
      <c r="AG19" s="375">
        <v>1.3727272727272726</v>
      </c>
      <c r="AH19" s="478"/>
      <c r="AI19" s="375">
        <v>0</v>
      </c>
      <c r="AJ19" s="375">
        <v>0</v>
      </c>
      <c r="AK19" s="375">
        <v>0</v>
      </c>
      <c r="AL19" s="375">
        <v>0</v>
      </c>
      <c r="AM19" s="375">
        <v>0</v>
      </c>
      <c r="AN19" s="347"/>
      <c r="AO19" s="352" t="s">
        <v>655</v>
      </c>
      <c r="AP19" s="352" t="s">
        <v>656</v>
      </c>
      <c r="AQ19" s="352">
        <v>3</v>
      </c>
      <c r="AR19" s="352">
        <v>3</v>
      </c>
      <c r="AS19" s="352"/>
      <c r="AT19" s="352">
        <v>0</v>
      </c>
      <c r="AU19" s="352">
        <v>22</v>
      </c>
      <c r="AV19" s="352">
        <v>0</v>
      </c>
      <c r="AW19" s="352">
        <v>0</v>
      </c>
      <c r="AX19" s="352">
        <v>0</v>
      </c>
      <c r="AY19" s="352">
        <v>0</v>
      </c>
      <c r="AZ19" s="352">
        <v>0</v>
      </c>
      <c r="BA19" s="352">
        <v>0</v>
      </c>
      <c r="BB19" s="352"/>
      <c r="BC19" s="352"/>
      <c r="BD19" s="352">
        <v>0</v>
      </c>
      <c r="BE19" s="352">
        <v>0</v>
      </c>
      <c r="BF19" s="352">
        <v>0</v>
      </c>
      <c r="BG19" s="352" t="s">
        <v>591</v>
      </c>
      <c r="BH19" s="352">
        <v>0</v>
      </c>
      <c r="BI19" s="352" t="s">
        <v>591</v>
      </c>
      <c r="BJ19" s="352"/>
      <c r="BK19" s="352"/>
      <c r="BL19" s="350"/>
      <c r="BM19" s="347"/>
      <c r="BN19" s="352"/>
      <c r="BO19" s="352" t="s">
        <v>49</v>
      </c>
      <c r="BP19" s="352"/>
      <c r="BQ19" s="350"/>
      <c r="BR19" s="471" t="s">
        <v>1028</v>
      </c>
      <c r="BS19" s="347"/>
    </row>
    <row r="20" spans="1:71" s="347" customFormat="1" ht="16">
      <c r="A20" s="376">
        <v>15</v>
      </c>
      <c r="B20" s="425">
        <v>43208</v>
      </c>
      <c r="C20" s="376" t="s">
        <v>651</v>
      </c>
      <c r="D20" s="376" t="s">
        <v>686</v>
      </c>
      <c r="E20" s="473">
        <v>43138</v>
      </c>
      <c r="F20" s="473" t="s">
        <v>209</v>
      </c>
      <c r="G20" s="473" t="s">
        <v>981</v>
      </c>
      <c r="H20" s="375">
        <v>99.23636363636362</v>
      </c>
      <c r="I20" s="375"/>
      <c r="J20" s="375"/>
      <c r="K20" s="480" t="s">
        <v>654</v>
      </c>
      <c r="L20" s="480">
        <v>110000</v>
      </c>
      <c r="M20" s="480">
        <v>490000</v>
      </c>
      <c r="N20" s="480"/>
      <c r="O20" s="480"/>
      <c r="P20" s="480"/>
      <c r="Q20" s="351"/>
      <c r="R20" s="351"/>
      <c r="S20" s="351"/>
      <c r="T20" s="351"/>
      <c r="U20" s="351"/>
      <c r="V20" s="351"/>
      <c r="W20" s="375">
        <v>1.5636363636363635</v>
      </c>
      <c r="X20" s="375">
        <v>1.3363636363636362</v>
      </c>
      <c r="Y20" s="375">
        <v>1.2909090909090908</v>
      </c>
      <c r="Z20" s="375">
        <v>0</v>
      </c>
      <c r="AA20" s="375">
        <v>0</v>
      </c>
      <c r="AB20" s="481"/>
      <c r="AC20" s="375">
        <v>1.5181818181818181</v>
      </c>
      <c r="AD20" s="375">
        <v>1.2545454545454544</v>
      </c>
      <c r="AE20" s="375">
        <v>1.1818181818181817</v>
      </c>
      <c r="AF20" s="375">
        <v>0</v>
      </c>
      <c r="AG20" s="375">
        <v>0</v>
      </c>
      <c r="AH20" s="482"/>
      <c r="AI20" s="375">
        <v>0</v>
      </c>
      <c r="AJ20" s="375">
        <v>0</v>
      </c>
      <c r="AK20" s="375">
        <v>0</v>
      </c>
      <c r="AL20" s="375">
        <v>0</v>
      </c>
      <c r="AM20" s="375">
        <v>0</v>
      </c>
      <c r="AO20" s="483" t="s">
        <v>655</v>
      </c>
      <c r="AP20" s="483" t="s">
        <v>656</v>
      </c>
      <c r="AQ20" s="483">
        <v>2</v>
      </c>
      <c r="AR20" s="483">
        <v>4</v>
      </c>
      <c r="AS20" s="483"/>
      <c r="AT20" s="483">
        <v>0</v>
      </c>
      <c r="AU20" s="483">
        <v>0</v>
      </c>
      <c r="AV20" s="483">
        <v>0</v>
      </c>
      <c r="AW20" s="483">
        <v>0</v>
      </c>
      <c r="AX20" s="483">
        <v>0</v>
      </c>
      <c r="AY20" s="483">
        <v>0</v>
      </c>
      <c r="AZ20" s="483">
        <v>0</v>
      </c>
      <c r="BA20" s="483">
        <v>0</v>
      </c>
      <c r="BB20" s="483"/>
      <c r="BC20" s="483"/>
      <c r="BD20" s="483">
        <v>0</v>
      </c>
      <c r="BE20" s="483">
        <v>0</v>
      </c>
      <c r="BF20" s="483">
        <v>0</v>
      </c>
      <c r="BG20" s="483" t="s">
        <v>591</v>
      </c>
      <c r="BH20" s="483">
        <v>0</v>
      </c>
      <c r="BI20" s="483" t="s">
        <v>591</v>
      </c>
      <c r="BJ20" s="483"/>
      <c r="BK20" s="483"/>
      <c r="BL20" s="484"/>
      <c r="BM20" s="376"/>
      <c r="BN20" s="483"/>
      <c r="BO20" s="483" t="s">
        <v>49</v>
      </c>
      <c r="BP20" s="483"/>
      <c r="BQ20" s="484"/>
      <c r="BR20" s="486" t="s">
        <v>984</v>
      </c>
    </row>
    <row r="21" spans="1:71" s="347" customFormat="1" ht="16">
      <c r="A21" s="347">
        <v>23</v>
      </c>
      <c r="B21" s="425">
        <v>43208</v>
      </c>
      <c r="C21" s="376" t="s">
        <v>651</v>
      </c>
      <c r="D21" s="376" t="s">
        <v>686</v>
      </c>
      <c r="E21" s="473">
        <v>43133</v>
      </c>
      <c r="F21" s="473" t="s">
        <v>212</v>
      </c>
      <c r="G21" s="473" t="s">
        <v>660</v>
      </c>
      <c r="H21" s="375">
        <v>130.99999999999997</v>
      </c>
      <c r="I21" s="375"/>
      <c r="J21" s="375"/>
      <c r="K21" s="480" t="s">
        <v>654</v>
      </c>
      <c r="L21" s="35">
        <v>6000</v>
      </c>
      <c r="M21" s="35">
        <v>12000</v>
      </c>
      <c r="N21" s="35">
        <v>84000</v>
      </c>
      <c r="O21" s="35">
        <v>84000</v>
      </c>
      <c r="P21" s="480"/>
      <c r="Q21" s="351"/>
      <c r="R21" s="351"/>
      <c r="S21" s="351"/>
      <c r="T21" s="351"/>
      <c r="U21" s="351"/>
      <c r="V21" s="351"/>
      <c r="W21" s="375">
        <v>2.1999999999999997</v>
      </c>
      <c r="X21" s="375">
        <v>2.1181818181818182</v>
      </c>
      <c r="Y21" s="375">
        <v>2.1</v>
      </c>
      <c r="Z21" s="375">
        <v>0</v>
      </c>
      <c r="AA21" s="375">
        <v>2.0181818181818181</v>
      </c>
      <c r="AB21" s="477"/>
      <c r="AC21" s="375">
        <v>2.1818181818181817</v>
      </c>
      <c r="AD21" s="375">
        <v>2.0636363636363635</v>
      </c>
      <c r="AE21" s="375">
        <v>1.9818181818181817</v>
      </c>
      <c r="AF21" s="375">
        <v>0</v>
      </c>
      <c r="AG21" s="375">
        <v>1.9545454545454544</v>
      </c>
      <c r="AH21" s="478"/>
      <c r="AI21" s="375">
        <v>0</v>
      </c>
      <c r="AJ21" s="375">
        <v>0</v>
      </c>
      <c r="AK21" s="375">
        <v>0</v>
      </c>
      <c r="AL21" s="375">
        <v>0</v>
      </c>
      <c r="AM21" s="375">
        <v>0</v>
      </c>
      <c r="AO21" s="352" t="s">
        <v>655</v>
      </c>
      <c r="AP21" s="352" t="s">
        <v>656</v>
      </c>
      <c r="AQ21" s="352">
        <v>2</v>
      </c>
      <c r="AR21" s="352">
        <v>4</v>
      </c>
      <c r="AS21" s="352"/>
      <c r="AT21" s="352">
        <v>21</v>
      </c>
      <c r="AU21" s="352">
        <v>0</v>
      </c>
      <c r="AV21" s="352">
        <v>0</v>
      </c>
      <c r="AW21" s="352">
        <v>0</v>
      </c>
      <c r="AX21" s="352">
        <v>0</v>
      </c>
      <c r="AY21" s="352">
        <v>0</v>
      </c>
      <c r="AZ21" s="352">
        <v>0</v>
      </c>
      <c r="BA21" s="352">
        <v>0</v>
      </c>
      <c r="BB21" s="352"/>
      <c r="BC21" s="352"/>
      <c r="BD21" s="352">
        <v>0</v>
      </c>
      <c r="BE21" s="352">
        <v>0</v>
      </c>
      <c r="BF21" s="352">
        <v>0</v>
      </c>
      <c r="BG21" s="352" t="s">
        <v>591</v>
      </c>
      <c r="BH21" s="352">
        <v>12</v>
      </c>
      <c r="BI21" s="352" t="s">
        <v>591</v>
      </c>
      <c r="BJ21" s="352">
        <v>12</v>
      </c>
      <c r="BK21" s="352"/>
      <c r="BL21" s="350"/>
      <c r="BN21" s="352"/>
      <c r="BO21" s="352" t="s">
        <v>49</v>
      </c>
      <c r="BP21" s="352"/>
      <c r="BQ21" s="350"/>
      <c r="BR21" s="347" t="s">
        <v>992</v>
      </c>
    </row>
    <row r="22" spans="1:71" s="347" customFormat="1" ht="16">
      <c r="A22" s="347">
        <v>31</v>
      </c>
      <c r="B22" s="425">
        <v>43208</v>
      </c>
      <c r="C22" s="376" t="s">
        <v>651</v>
      </c>
      <c r="D22" s="376" t="s">
        <v>686</v>
      </c>
      <c r="E22" s="473">
        <v>43118</v>
      </c>
      <c r="F22" s="376" t="s">
        <v>213</v>
      </c>
      <c r="G22" s="376" t="s">
        <v>625</v>
      </c>
      <c r="H22" s="375">
        <v>97</v>
      </c>
      <c r="I22" s="375"/>
      <c r="J22" s="375"/>
      <c r="K22" s="480" t="s">
        <v>654</v>
      </c>
      <c r="L22" s="35">
        <v>6083</v>
      </c>
      <c r="M22" s="35">
        <v>12166</v>
      </c>
      <c r="N22" s="35">
        <v>85166</v>
      </c>
      <c r="O22" s="35">
        <v>85166</v>
      </c>
      <c r="P22" s="480"/>
      <c r="Q22" s="351"/>
      <c r="R22" s="351"/>
      <c r="S22" s="351"/>
      <c r="T22" s="351"/>
      <c r="U22" s="351"/>
      <c r="V22" s="351"/>
      <c r="W22" s="375">
        <v>1.6090909090909089</v>
      </c>
      <c r="X22" s="375">
        <v>1.4272727272727272</v>
      </c>
      <c r="Y22" s="375">
        <v>1.3727272727272726</v>
      </c>
      <c r="Z22" s="375">
        <v>0</v>
      </c>
      <c r="AA22" s="375">
        <v>1.3090909090909089</v>
      </c>
      <c r="AB22" s="477"/>
      <c r="AC22" s="375">
        <v>1.5818181818181818</v>
      </c>
      <c r="AD22" s="375">
        <v>1.3727272727272726</v>
      </c>
      <c r="AE22" s="375">
        <v>1.3181818181818181</v>
      </c>
      <c r="AF22" s="375">
        <v>0</v>
      </c>
      <c r="AG22" s="375">
        <v>1.2545454545454544</v>
      </c>
      <c r="AH22" s="478"/>
      <c r="AI22" s="375">
        <v>0</v>
      </c>
      <c r="AJ22" s="375">
        <v>0</v>
      </c>
      <c r="AK22" s="375">
        <v>0</v>
      </c>
      <c r="AL22" s="375">
        <v>0</v>
      </c>
      <c r="AM22" s="375">
        <v>0</v>
      </c>
      <c r="AO22" s="352" t="s">
        <v>655</v>
      </c>
      <c r="AP22" s="352" t="s">
        <v>656</v>
      </c>
      <c r="AQ22" s="352">
        <v>2</v>
      </c>
      <c r="AR22" s="352">
        <v>4</v>
      </c>
      <c r="AS22" s="352"/>
      <c r="AT22" s="352">
        <v>0</v>
      </c>
      <c r="AU22" s="352">
        <v>0</v>
      </c>
      <c r="AV22" s="352">
        <v>0</v>
      </c>
      <c r="AW22" s="352">
        <v>0</v>
      </c>
      <c r="AX22" s="352">
        <v>0</v>
      </c>
      <c r="AY22" s="352">
        <v>0</v>
      </c>
      <c r="AZ22" s="352">
        <v>0</v>
      </c>
      <c r="BA22" s="352">
        <v>0</v>
      </c>
      <c r="BB22" s="352"/>
      <c r="BC22" s="352"/>
      <c r="BD22" s="352">
        <v>0</v>
      </c>
      <c r="BE22" s="352">
        <v>0</v>
      </c>
      <c r="BF22" s="352">
        <v>0</v>
      </c>
      <c r="BG22" s="352" t="s">
        <v>591</v>
      </c>
      <c r="BH22" s="352">
        <v>0</v>
      </c>
      <c r="BI22" s="352" t="s">
        <v>591</v>
      </c>
      <c r="BJ22" s="352"/>
      <c r="BK22" s="465">
        <v>43707</v>
      </c>
      <c r="BL22" s="350"/>
      <c r="BN22" s="352"/>
      <c r="BO22" s="352" t="s">
        <v>49</v>
      </c>
      <c r="BP22" s="352"/>
      <c r="BQ22" s="350"/>
      <c r="BR22" s="347" t="s">
        <v>1000</v>
      </c>
    </row>
    <row r="23" spans="1:71" s="347" customFormat="1" ht="16">
      <c r="A23" s="347">
        <v>48</v>
      </c>
      <c r="B23" s="425">
        <v>43208</v>
      </c>
      <c r="C23" s="376" t="s">
        <v>651</v>
      </c>
      <c r="D23" s="376" t="s">
        <v>686</v>
      </c>
      <c r="E23" s="473">
        <v>43182</v>
      </c>
      <c r="F23" s="376" t="s">
        <v>214</v>
      </c>
      <c r="G23" s="376" t="s">
        <v>663</v>
      </c>
      <c r="H23" s="375">
        <v>113.59999999999998</v>
      </c>
      <c r="I23" s="375"/>
      <c r="J23" s="375"/>
      <c r="K23" s="480" t="s">
        <v>654</v>
      </c>
      <c r="L23" s="35">
        <v>6000</v>
      </c>
      <c r="M23" s="35">
        <v>12000</v>
      </c>
      <c r="N23" s="35">
        <v>84000</v>
      </c>
      <c r="O23" s="35">
        <v>84000</v>
      </c>
      <c r="P23" s="480"/>
      <c r="Q23" s="351"/>
      <c r="R23" s="351"/>
      <c r="S23" s="351"/>
      <c r="T23" s="351"/>
      <c r="U23" s="351"/>
      <c r="V23" s="351"/>
      <c r="W23" s="375">
        <v>2.1999999999999997</v>
      </c>
      <c r="X23" s="375">
        <v>2.1999999999999997</v>
      </c>
      <c r="Y23" s="375">
        <v>2.1999999999999997</v>
      </c>
      <c r="Z23" s="375">
        <v>0</v>
      </c>
      <c r="AA23" s="375">
        <v>2.1999999999999997</v>
      </c>
      <c r="AB23" s="477"/>
      <c r="AC23" s="375">
        <v>1.7999999999999998</v>
      </c>
      <c r="AD23" s="375">
        <v>1.7999999999999998</v>
      </c>
      <c r="AE23" s="375">
        <v>1.7999999999999998</v>
      </c>
      <c r="AF23" s="375">
        <v>0</v>
      </c>
      <c r="AG23" s="375">
        <v>1.7999999999999998</v>
      </c>
      <c r="AH23" s="478"/>
      <c r="AI23" s="375">
        <v>0</v>
      </c>
      <c r="AJ23" s="375">
        <v>0</v>
      </c>
      <c r="AK23" s="375">
        <v>0</v>
      </c>
      <c r="AL23" s="375">
        <v>0</v>
      </c>
      <c r="AM23" s="375">
        <v>0</v>
      </c>
      <c r="AO23" s="352" t="s">
        <v>655</v>
      </c>
      <c r="AP23" s="352" t="s">
        <v>656</v>
      </c>
      <c r="AQ23" s="352">
        <v>2</v>
      </c>
      <c r="AR23" s="352">
        <v>4</v>
      </c>
      <c r="AS23" s="352"/>
      <c r="AT23" s="352">
        <v>0</v>
      </c>
      <c r="AU23" s="352">
        <v>0</v>
      </c>
      <c r="AV23" s="352">
        <v>0</v>
      </c>
      <c r="AW23" s="352">
        <v>0</v>
      </c>
      <c r="AX23" s="352">
        <v>0</v>
      </c>
      <c r="AY23" s="352">
        <v>0</v>
      </c>
      <c r="AZ23" s="352">
        <v>0</v>
      </c>
      <c r="BA23" s="352">
        <v>0</v>
      </c>
      <c r="BB23" s="352"/>
      <c r="BC23" s="352"/>
      <c r="BD23" s="352">
        <v>0</v>
      </c>
      <c r="BE23" s="352">
        <v>0</v>
      </c>
      <c r="BF23" s="352">
        <v>0</v>
      </c>
      <c r="BG23" s="352" t="s">
        <v>591</v>
      </c>
      <c r="BH23" s="352">
        <v>0</v>
      </c>
      <c r="BI23" s="352" t="s">
        <v>591</v>
      </c>
      <c r="BJ23" s="352"/>
      <c r="BK23" s="352"/>
      <c r="BL23" s="350"/>
      <c r="BN23" s="352"/>
      <c r="BO23" s="352" t="s">
        <v>49</v>
      </c>
      <c r="BP23" s="352"/>
      <c r="BQ23" s="350"/>
      <c r="BR23" s="466" t="s">
        <v>1007</v>
      </c>
    </row>
    <row r="24" spans="1:71" s="347" customFormat="1" ht="16">
      <c r="A24" s="347">
        <v>7</v>
      </c>
      <c r="B24" s="425">
        <v>43208</v>
      </c>
      <c r="C24" s="514" t="s">
        <v>651</v>
      </c>
      <c r="D24" s="376" t="s">
        <v>686</v>
      </c>
      <c r="E24" s="473">
        <v>43100</v>
      </c>
      <c r="F24" s="473" t="s">
        <v>215</v>
      </c>
      <c r="G24" s="473" t="s">
        <v>882</v>
      </c>
      <c r="H24" s="375">
        <v>107.40909090909091</v>
      </c>
      <c r="I24" s="375"/>
      <c r="J24" s="375"/>
      <c r="K24" s="480" t="s">
        <v>654</v>
      </c>
      <c r="L24" s="480">
        <v>120000</v>
      </c>
      <c r="M24" s="480"/>
      <c r="N24" s="480"/>
      <c r="O24" s="480"/>
      <c r="P24" s="480"/>
      <c r="Q24" s="351"/>
      <c r="R24" s="351"/>
      <c r="S24" s="351"/>
      <c r="T24" s="351"/>
      <c r="U24" s="351"/>
      <c r="V24" s="351"/>
      <c r="W24" s="375">
        <v>1.9090909090909089</v>
      </c>
      <c r="X24" s="375">
        <v>1.4636363636363636</v>
      </c>
      <c r="Y24" s="375">
        <v>0</v>
      </c>
      <c r="Z24" s="375">
        <v>0</v>
      </c>
      <c r="AA24" s="375">
        <v>0</v>
      </c>
      <c r="AB24" s="477"/>
      <c r="AC24" s="375">
        <v>1.9090909090909089</v>
      </c>
      <c r="AD24" s="375">
        <v>1.4636363636363636</v>
      </c>
      <c r="AE24" s="375">
        <v>0</v>
      </c>
      <c r="AF24" s="375">
        <v>0</v>
      </c>
      <c r="AG24" s="375">
        <v>0</v>
      </c>
      <c r="AH24" s="478"/>
      <c r="AI24" s="375">
        <v>0</v>
      </c>
      <c r="AJ24" s="375">
        <v>0</v>
      </c>
      <c r="AK24" s="375">
        <v>0</v>
      </c>
      <c r="AL24" s="375">
        <v>0</v>
      </c>
      <c r="AM24" s="375">
        <v>0</v>
      </c>
      <c r="AO24" s="352" t="s">
        <v>655</v>
      </c>
      <c r="AP24" s="352" t="s">
        <v>656</v>
      </c>
      <c r="AQ24" s="352">
        <v>2</v>
      </c>
      <c r="AR24" s="352">
        <v>4</v>
      </c>
      <c r="AS24" s="352"/>
      <c r="AT24" s="352">
        <v>0</v>
      </c>
      <c r="AU24" s="352">
        <v>0</v>
      </c>
      <c r="AV24" s="352">
        <v>0</v>
      </c>
      <c r="AW24" s="352">
        <v>0</v>
      </c>
      <c r="AX24" s="352">
        <v>0</v>
      </c>
      <c r="AY24" s="352">
        <v>0</v>
      </c>
      <c r="AZ24" s="352">
        <v>0</v>
      </c>
      <c r="BA24" s="352">
        <v>0</v>
      </c>
      <c r="BB24" s="352"/>
      <c r="BC24" s="352"/>
      <c r="BD24" s="352">
        <v>0</v>
      </c>
      <c r="BE24" s="352">
        <v>0</v>
      </c>
      <c r="BF24" s="352">
        <v>0</v>
      </c>
      <c r="BG24" s="352" t="s">
        <v>591</v>
      </c>
      <c r="BH24" s="352">
        <v>12</v>
      </c>
      <c r="BI24" s="352" t="s">
        <v>591</v>
      </c>
      <c r="BJ24" s="352">
        <v>12</v>
      </c>
      <c r="BK24" s="352"/>
      <c r="BL24" s="350"/>
      <c r="BN24" s="352"/>
      <c r="BO24" s="352" t="s">
        <v>49</v>
      </c>
      <c r="BP24" s="352"/>
      <c r="BQ24" s="350"/>
      <c r="BR24" s="347" t="s">
        <v>865</v>
      </c>
    </row>
    <row r="25" spans="1:71" s="347" customFormat="1" ht="16">
      <c r="A25" s="357"/>
      <c r="B25" s="425">
        <v>43208</v>
      </c>
      <c r="C25" s="376" t="s">
        <v>651</v>
      </c>
      <c r="D25" s="376" t="s">
        <v>686</v>
      </c>
      <c r="E25" s="473">
        <v>43100</v>
      </c>
      <c r="F25" s="376" t="s">
        <v>589</v>
      </c>
      <c r="G25" s="376" t="s">
        <v>1012</v>
      </c>
      <c r="H25" s="375">
        <v>104.96363636363635</v>
      </c>
      <c r="I25" s="375"/>
      <c r="J25" s="375"/>
      <c r="K25" s="480" t="s">
        <v>654</v>
      </c>
      <c r="L25" s="35">
        <v>6083</v>
      </c>
      <c r="M25" s="35">
        <v>12166</v>
      </c>
      <c r="N25" s="35">
        <v>85166</v>
      </c>
      <c r="O25" s="35">
        <v>85166</v>
      </c>
      <c r="P25" s="480"/>
      <c r="Q25" s="358"/>
      <c r="R25" s="358"/>
      <c r="S25" s="358"/>
      <c r="T25" s="358"/>
      <c r="U25" s="358"/>
      <c r="V25" s="358"/>
      <c r="W25" s="375">
        <v>2.754545454545454</v>
      </c>
      <c r="X25" s="375">
        <v>2.7</v>
      </c>
      <c r="Y25" s="375">
        <v>2.6909090909090905</v>
      </c>
      <c r="Z25" s="375">
        <v>0</v>
      </c>
      <c r="AA25" s="375">
        <v>2.6090909090909089</v>
      </c>
      <c r="AB25" s="477"/>
      <c r="AC25" s="375">
        <v>2.7181818181818183</v>
      </c>
      <c r="AD25" s="375">
        <v>2.6181818181818177</v>
      </c>
      <c r="AE25" s="375">
        <v>2.5818181818181816</v>
      </c>
      <c r="AF25" s="375">
        <v>0</v>
      </c>
      <c r="AG25" s="375">
        <v>2.5727272727272728</v>
      </c>
      <c r="AH25" s="479"/>
      <c r="AI25" s="375">
        <v>0</v>
      </c>
      <c r="AJ25" s="375">
        <v>0</v>
      </c>
      <c r="AK25" s="375">
        <v>0</v>
      </c>
      <c r="AL25" s="375">
        <v>0</v>
      </c>
      <c r="AM25" s="375">
        <v>0</v>
      </c>
      <c r="AN25" s="357"/>
      <c r="AO25" s="352" t="s">
        <v>655</v>
      </c>
      <c r="AP25" s="352" t="s">
        <v>656</v>
      </c>
      <c r="AQ25" s="352">
        <v>2</v>
      </c>
      <c r="AR25" s="352">
        <v>4</v>
      </c>
      <c r="AS25" s="352"/>
      <c r="AT25" s="352">
        <v>0</v>
      </c>
      <c r="AU25" s="352">
        <v>0</v>
      </c>
      <c r="AV25" s="352">
        <v>0</v>
      </c>
      <c r="AW25" s="352">
        <v>0</v>
      </c>
      <c r="AX25" s="352">
        <v>0</v>
      </c>
      <c r="AY25" s="352">
        <v>0</v>
      </c>
      <c r="AZ25" s="352">
        <v>0</v>
      </c>
      <c r="BA25" s="352">
        <v>0</v>
      </c>
      <c r="BB25" s="352"/>
      <c r="BC25" s="352"/>
      <c r="BD25" s="352">
        <v>0</v>
      </c>
      <c r="BE25" s="352">
        <v>0</v>
      </c>
      <c r="BF25" s="352">
        <v>0</v>
      </c>
      <c r="BG25" s="352" t="s">
        <v>591</v>
      </c>
      <c r="BH25" s="352">
        <v>0</v>
      </c>
      <c r="BI25" s="352" t="s">
        <v>591</v>
      </c>
      <c r="BJ25" s="352"/>
      <c r="BK25" s="352"/>
      <c r="BL25" s="369"/>
      <c r="BM25" s="357"/>
      <c r="BN25" s="353"/>
      <c r="BO25" s="353" t="s">
        <v>49</v>
      </c>
      <c r="BP25" s="353"/>
      <c r="BQ25" s="369"/>
      <c r="BR25" s="357" t="s">
        <v>1014</v>
      </c>
    </row>
    <row r="26" spans="1:71" s="347" customFormat="1" ht="16">
      <c r="B26" s="425">
        <v>43208</v>
      </c>
      <c r="C26" s="376" t="s">
        <v>651</v>
      </c>
      <c r="D26" s="376" t="s">
        <v>686</v>
      </c>
      <c r="E26" s="473">
        <v>43131</v>
      </c>
      <c r="F26" s="376" t="s">
        <v>638</v>
      </c>
      <c r="G26" s="376" t="s">
        <v>891</v>
      </c>
      <c r="H26" s="375">
        <v>96.536363636363632</v>
      </c>
      <c r="I26" s="375"/>
      <c r="J26" s="375"/>
      <c r="K26" s="480"/>
      <c r="L26" s="480"/>
      <c r="M26" s="480"/>
      <c r="N26" s="480"/>
      <c r="O26" s="480"/>
      <c r="P26" s="480"/>
      <c r="Q26" s="351"/>
      <c r="R26" s="351"/>
      <c r="S26" s="351"/>
      <c r="T26" s="351"/>
      <c r="U26" s="351"/>
      <c r="V26" s="351"/>
      <c r="W26" s="375">
        <v>1.6181818181818182</v>
      </c>
      <c r="X26" s="375">
        <v>0</v>
      </c>
      <c r="Y26" s="375">
        <v>0</v>
      </c>
      <c r="Z26" s="375">
        <v>0</v>
      </c>
      <c r="AA26" s="375">
        <v>0</v>
      </c>
      <c r="AB26" s="477"/>
      <c r="AC26" s="375">
        <v>1.5636363636363635</v>
      </c>
      <c r="AD26" s="375">
        <v>0</v>
      </c>
      <c r="AE26" s="375">
        <v>0</v>
      </c>
      <c r="AF26" s="375">
        <v>0</v>
      </c>
      <c r="AG26" s="375">
        <v>0</v>
      </c>
      <c r="AH26" s="478"/>
      <c r="AI26" s="375">
        <v>0</v>
      </c>
      <c r="AJ26" s="375">
        <v>0</v>
      </c>
      <c r="AK26" s="375">
        <v>0</v>
      </c>
      <c r="AL26" s="375">
        <v>0</v>
      </c>
      <c r="AM26" s="375">
        <v>0</v>
      </c>
      <c r="AO26" s="352" t="s">
        <v>655</v>
      </c>
      <c r="AP26" s="352" t="s">
        <v>656</v>
      </c>
      <c r="AQ26" s="352">
        <v>2</v>
      </c>
      <c r="AR26" s="352">
        <v>4</v>
      </c>
      <c r="AS26" s="352"/>
      <c r="AT26" s="352">
        <v>0</v>
      </c>
      <c r="AU26" s="352">
        <v>0</v>
      </c>
      <c r="AV26" s="352">
        <v>0</v>
      </c>
      <c r="AW26" s="352">
        <v>0</v>
      </c>
      <c r="AX26" s="352">
        <v>0</v>
      </c>
      <c r="AY26" s="352">
        <v>0</v>
      </c>
      <c r="AZ26" s="352">
        <v>0</v>
      </c>
      <c r="BA26" s="352">
        <v>0</v>
      </c>
      <c r="BB26" s="352"/>
      <c r="BC26" s="352"/>
      <c r="BD26" s="352">
        <v>0</v>
      </c>
      <c r="BE26" s="352">
        <v>0</v>
      </c>
      <c r="BF26" s="352">
        <v>0</v>
      </c>
      <c r="BG26" s="352" t="s">
        <v>591</v>
      </c>
      <c r="BH26" s="352">
        <v>0</v>
      </c>
      <c r="BI26" s="352" t="s">
        <v>591</v>
      </c>
      <c r="BJ26" s="352"/>
      <c r="BK26" s="352"/>
      <c r="BL26" s="350"/>
      <c r="BN26" s="352"/>
      <c r="BO26" s="352" t="s">
        <v>49</v>
      </c>
      <c r="BP26" s="352"/>
      <c r="BQ26" s="350"/>
      <c r="BR26" s="347" t="s">
        <v>1019</v>
      </c>
    </row>
    <row r="27" spans="1:71" s="357" customFormat="1" ht="16">
      <c r="A27" s="347"/>
      <c r="B27" s="425">
        <v>43208</v>
      </c>
      <c r="C27" s="376" t="s">
        <v>651</v>
      </c>
      <c r="D27" s="376" t="s">
        <v>686</v>
      </c>
      <c r="E27" s="473">
        <v>43189</v>
      </c>
      <c r="F27" s="376" t="s">
        <v>674</v>
      </c>
      <c r="G27" s="376" t="s">
        <v>841</v>
      </c>
      <c r="H27" s="375">
        <v>91.5</v>
      </c>
      <c r="I27" s="375"/>
      <c r="J27" s="375"/>
      <c r="K27" s="480" t="s">
        <v>654</v>
      </c>
      <c r="L27" s="35">
        <v>6000</v>
      </c>
      <c r="M27" s="35">
        <v>12000</v>
      </c>
      <c r="N27" s="35">
        <v>84000</v>
      </c>
      <c r="O27" s="35">
        <v>84000</v>
      </c>
      <c r="P27" s="376"/>
      <c r="W27" s="375">
        <v>2.1636363636363636</v>
      </c>
      <c r="X27" s="375">
        <v>2.0545454545454542</v>
      </c>
      <c r="Y27" s="375">
        <v>1.9363636363636361</v>
      </c>
      <c r="Z27" s="375">
        <v>0</v>
      </c>
      <c r="AA27" s="375">
        <v>1.7090909090909088</v>
      </c>
      <c r="AB27" s="477"/>
      <c r="AC27" s="375">
        <v>1.9818181818181817</v>
      </c>
      <c r="AD27" s="375">
        <v>2.0545454545454542</v>
      </c>
      <c r="AE27" s="375">
        <v>1.9363636363636361</v>
      </c>
      <c r="AF27" s="375">
        <v>0</v>
      </c>
      <c r="AG27" s="375">
        <v>1.7090909090909088</v>
      </c>
      <c r="AH27" s="478"/>
      <c r="AI27" s="375">
        <v>0</v>
      </c>
      <c r="AJ27" s="375">
        <v>0</v>
      </c>
      <c r="AK27" s="375">
        <v>0</v>
      </c>
      <c r="AL27" s="375">
        <v>0</v>
      </c>
      <c r="AM27" s="375">
        <v>0</v>
      </c>
      <c r="AN27" s="347"/>
      <c r="AO27" s="352" t="s">
        <v>655</v>
      </c>
      <c r="AP27" s="352" t="s">
        <v>656</v>
      </c>
      <c r="AQ27" s="352">
        <v>2</v>
      </c>
      <c r="AR27" s="352">
        <v>4</v>
      </c>
      <c r="AS27" s="352"/>
      <c r="AT27" s="352">
        <v>0</v>
      </c>
      <c r="AU27" s="352">
        <v>0</v>
      </c>
      <c r="AV27" s="352">
        <v>0</v>
      </c>
      <c r="AW27" s="352">
        <v>0</v>
      </c>
      <c r="AX27" s="352">
        <v>0</v>
      </c>
      <c r="AY27" s="352">
        <v>0</v>
      </c>
      <c r="AZ27" s="352">
        <v>0</v>
      </c>
      <c r="BA27" s="352">
        <v>0</v>
      </c>
      <c r="BB27" s="352"/>
      <c r="BC27" s="352"/>
      <c r="BD27" s="352">
        <v>0</v>
      </c>
      <c r="BE27" s="352">
        <v>0</v>
      </c>
      <c r="BF27" s="352">
        <v>0</v>
      </c>
      <c r="BG27" s="352" t="s">
        <v>591</v>
      </c>
      <c r="BH27" s="352">
        <v>0</v>
      </c>
      <c r="BI27" s="352" t="s">
        <v>591</v>
      </c>
      <c r="BJ27" s="352"/>
      <c r="BK27" s="352"/>
      <c r="BL27" s="350"/>
      <c r="BM27" s="347"/>
      <c r="BN27" s="352"/>
      <c r="BO27" s="352" t="s">
        <v>49</v>
      </c>
      <c r="BP27" s="352"/>
      <c r="BQ27" s="350"/>
      <c r="BR27" s="347" t="s">
        <v>1024</v>
      </c>
    </row>
    <row r="28" spans="1:71" s="357" customFormat="1" ht="16">
      <c r="A28" s="347">
        <v>9</v>
      </c>
      <c r="B28" s="425">
        <v>43208</v>
      </c>
      <c r="C28" s="376" t="s">
        <v>651</v>
      </c>
      <c r="D28" s="376" t="s">
        <v>686</v>
      </c>
      <c r="E28" s="473">
        <v>43100</v>
      </c>
      <c r="F28" s="473" t="s">
        <v>975</v>
      </c>
      <c r="G28" s="473" t="s">
        <v>976</v>
      </c>
      <c r="H28" s="375">
        <v>79</v>
      </c>
      <c r="I28" s="513"/>
      <c r="J28" s="513"/>
      <c r="K28" s="480" t="s">
        <v>654</v>
      </c>
      <c r="L28" s="35">
        <v>6000</v>
      </c>
      <c r="M28" s="35">
        <v>12000</v>
      </c>
      <c r="N28" s="35">
        <v>84000</v>
      </c>
      <c r="O28" s="35">
        <v>84000</v>
      </c>
      <c r="P28" s="376"/>
      <c r="W28" s="375">
        <v>1.5454545454545452</v>
      </c>
      <c r="X28" s="375">
        <v>1.4999999999999998</v>
      </c>
      <c r="Y28" s="375">
        <v>1.4818181818181817</v>
      </c>
      <c r="Z28" s="375">
        <v>0</v>
      </c>
      <c r="AA28" s="375">
        <v>1.4363636363636363</v>
      </c>
      <c r="AB28" s="477"/>
      <c r="AC28" s="375">
        <v>1.4999999999999998</v>
      </c>
      <c r="AD28" s="375">
        <v>1.4727272727272727</v>
      </c>
      <c r="AE28" s="375">
        <v>1.4545454545454546</v>
      </c>
      <c r="AF28" s="375">
        <v>0</v>
      </c>
      <c r="AG28" s="375">
        <v>1.4181818181818182</v>
      </c>
      <c r="AH28" s="478"/>
      <c r="AI28" s="375">
        <v>0</v>
      </c>
      <c r="AJ28" s="375">
        <v>0</v>
      </c>
      <c r="AK28" s="375">
        <v>0</v>
      </c>
      <c r="AL28" s="375">
        <v>0</v>
      </c>
      <c r="AM28" s="375">
        <v>0</v>
      </c>
      <c r="AN28" s="347"/>
      <c r="AO28" s="352" t="s">
        <v>655</v>
      </c>
      <c r="AP28" s="352" t="s">
        <v>656</v>
      </c>
      <c r="AQ28" s="352">
        <v>3</v>
      </c>
      <c r="AR28" s="352">
        <v>3</v>
      </c>
      <c r="AS28" s="352"/>
      <c r="AT28" s="352">
        <v>0</v>
      </c>
      <c r="AU28" s="352">
        <v>22</v>
      </c>
      <c r="AV28" s="352">
        <v>0</v>
      </c>
      <c r="AW28" s="352">
        <v>0</v>
      </c>
      <c r="AX28" s="352">
        <v>0</v>
      </c>
      <c r="AY28" s="352">
        <v>0</v>
      </c>
      <c r="AZ28" s="352">
        <v>0</v>
      </c>
      <c r="BA28" s="352">
        <v>0</v>
      </c>
      <c r="BB28" s="352"/>
      <c r="BC28" s="352"/>
      <c r="BD28" s="352">
        <v>0</v>
      </c>
      <c r="BE28" s="352">
        <v>0</v>
      </c>
      <c r="BF28" s="352">
        <v>0</v>
      </c>
      <c r="BG28" s="352" t="s">
        <v>591</v>
      </c>
      <c r="BH28" s="352">
        <v>0</v>
      </c>
      <c r="BI28" s="352" t="s">
        <v>591</v>
      </c>
      <c r="BJ28" s="352"/>
      <c r="BK28" s="352"/>
      <c r="BL28" s="350"/>
      <c r="BM28" s="347"/>
      <c r="BN28" s="352"/>
      <c r="BO28" s="352" t="s">
        <v>49</v>
      </c>
      <c r="BP28" s="352"/>
      <c r="BQ28" s="350"/>
      <c r="BR28" s="471" t="s">
        <v>1029</v>
      </c>
    </row>
    <row r="29" spans="1:71" s="357" customFormat="1" ht="16">
      <c r="A29" s="376">
        <v>16</v>
      </c>
      <c r="B29" s="425">
        <v>43208</v>
      </c>
      <c r="C29" s="376" t="s">
        <v>651</v>
      </c>
      <c r="D29" s="376" t="s">
        <v>85</v>
      </c>
      <c r="E29" s="473">
        <v>43138</v>
      </c>
      <c r="F29" s="473" t="s">
        <v>209</v>
      </c>
      <c r="G29" s="473" t="s">
        <v>981</v>
      </c>
      <c r="H29" s="375">
        <v>99.23636363636362</v>
      </c>
      <c r="I29" s="375"/>
      <c r="J29" s="375"/>
      <c r="K29" s="480" t="s">
        <v>654</v>
      </c>
      <c r="L29" s="480">
        <v>110000</v>
      </c>
      <c r="M29" s="480">
        <v>490000</v>
      </c>
      <c r="N29" s="480"/>
      <c r="O29" s="480"/>
      <c r="P29" s="480"/>
      <c r="Q29" s="351"/>
      <c r="R29" s="351"/>
      <c r="S29" s="351"/>
      <c r="T29" s="351"/>
      <c r="U29" s="351"/>
      <c r="V29" s="351"/>
      <c r="W29" s="375">
        <v>1.5636363636363635</v>
      </c>
      <c r="X29" s="375">
        <v>1.3363636363636362</v>
      </c>
      <c r="Y29" s="375">
        <v>1.2909090909090908</v>
      </c>
      <c r="Z29" s="375">
        <v>0</v>
      </c>
      <c r="AA29" s="375">
        <v>0</v>
      </c>
      <c r="AB29" s="481"/>
      <c r="AC29" s="375">
        <v>1.5181818181818181</v>
      </c>
      <c r="AD29" s="375">
        <v>1.2545454545454544</v>
      </c>
      <c r="AE29" s="375">
        <v>1.1818181818181817</v>
      </c>
      <c r="AF29" s="375">
        <v>0</v>
      </c>
      <c r="AG29" s="375">
        <v>0</v>
      </c>
      <c r="AH29" s="482"/>
      <c r="AI29" s="375">
        <v>0</v>
      </c>
      <c r="AJ29" s="375">
        <v>0</v>
      </c>
      <c r="AK29" s="375">
        <v>0</v>
      </c>
      <c r="AL29" s="375">
        <v>0</v>
      </c>
      <c r="AM29" s="375">
        <v>0</v>
      </c>
      <c r="AN29" s="347"/>
      <c r="AO29" s="483" t="s">
        <v>655</v>
      </c>
      <c r="AP29" s="483" t="s">
        <v>656</v>
      </c>
      <c r="AQ29" s="483">
        <v>2</v>
      </c>
      <c r="AR29" s="483">
        <v>4</v>
      </c>
      <c r="AS29" s="483"/>
      <c r="AT29" s="483">
        <v>0</v>
      </c>
      <c r="AU29" s="483">
        <v>0</v>
      </c>
      <c r="AV29" s="483">
        <v>0</v>
      </c>
      <c r="AW29" s="483">
        <v>0</v>
      </c>
      <c r="AX29" s="483">
        <v>0</v>
      </c>
      <c r="AY29" s="483">
        <v>0</v>
      </c>
      <c r="AZ29" s="483">
        <v>0</v>
      </c>
      <c r="BA29" s="483">
        <v>0</v>
      </c>
      <c r="BB29" s="483"/>
      <c r="BC29" s="483"/>
      <c r="BD29" s="483">
        <v>0</v>
      </c>
      <c r="BE29" s="483">
        <v>0</v>
      </c>
      <c r="BF29" s="483">
        <v>0</v>
      </c>
      <c r="BG29" s="483" t="s">
        <v>591</v>
      </c>
      <c r="BH29" s="483">
        <v>0</v>
      </c>
      <c r="BI29" s="483" t="s">
        <v>591</v>
      </c>
      <c r="BJ29" s="483"/>
      <c r="BK29" s="483"/>
      <c r="BL29" s="484"/>
      <c r="BM29" s="376"/>
      <c r="BN29" s="483"/>
      <c r="BO29" s="483" t="s">
        <v>49</v>
      </c>
      <c r="BP29" s="483"/>
      <c r="BQ29" s="484"/>
      <c r="BR29" s="486" t="s">
        <v>985</v>
      </c>
    </row>
    <row r="30" spans="1:71" s="357" customFormat="1" ht="16">
      <c r="A30" s="347">
        <v>24</v>
      </c>
      <c r="B30" s="425">
        <v>43208</v>
      </c>
      <c r="C30" s="376" t="s">
        <v>651</v>
      </c>
      <c r="D30" s="376" t="s">
        <v>85</v>
      </c>
      <c r="E30" s="473">
        <v>43133</v>
      </c>
      <c r="F30" s="473" t="s">
        <v>212</v>
      </c>
      <c r="G30" s="473" t="s">
        <v>660</v>
      </c>
      <c r="H30" s="375">
        <v>135</v>
      </c>
      <c r="I30" s="375"/>
      <c r="J30" s="375"/>
      <c r="K30" s="480" t="s">
        <v>654</v>
      </c>
      <c r="L30" s="35">
        <v>6000</v>
      </c>
      <c r="M30" s="35">
        <v>12000</v>
      </c>
      <c r="N30" s="35">
        <v>84000</v>
      </c>
      <c r="O30" s="35">
        <v>84000</v>
      </c>
      <c r="P30" s="480"/>
      <c r="Q30" s="351"/>
      <c r="R30" s="351"/>
      <c r="S30" s="351"/>
      <c r="T30" s="351"/>
      <c r="U30" s="351"/>
      <c r="V30" s="351"/>
      <c r="W30" s="375">
        <v>2.1818181818181817</v>
      </c>
      <c r="X30" s="375">
        <v>2.1636363636363636</v>
      </c>
      <c r="Y30" s="375">
        <v>2.1545454545454543</v>
      </c>
      <c r="Z30" s="375">
        <v>0</v>
      </c>
      <c r="AA30" s="375">
        <v>1.9818181818181817</v>
      </c>
      <c r="AB30" s="477"/>
      <c r="AC30" s="375">
        <v>2.1545454545454543</v>
      </c>
      <c r="AD30" s="375">
        <v>2.0545454545454542</v>
      </c>
      <c r="AE30" s="375">
        <v>1.9636363636363636</v>
      </c>
      <c r="AF30" s="375">
        <v>0</v>
      </c>
      <c r="AG30" s="375">
        <v>1.918181818181818</v>
      </c>
      <c r="AH30" s="478"/>
      <c r="AI30" s="375">
        <v>0</v>
      </c>
      <c r="AJ30" s="375">
        <v>0</v>
      </c>
      <c r="AK30" s="375">
        <v>0</v>
      </c>
      <c r="AL30" s="375">
        <v>0</v>
      </c>
      <c r="AM30" s="375">
        <v>0</v>
      </c>
      <c r="AN30" s="347"/>
      <c r="AO30" s="352" t="s">
        <v>655</v>
      </c>
      <c r="AP30" s="352" t="s">
        <v>656</v>
      </c>
      <c r="AQ30" s="352">
        <v>2</v>
      </c>
      <c r="AR30" s="352">
        <v>4</v>
      </c>
      <c r="AS30" s="352"/>
      <c r="AT30" s="352">
        <v>21</v>
      </c>
      <c r="AU30" s="352">
        <v>0</v>
      </c>
      <c r="AV30" s="352">
        <v>0</v>
      </c>
      <c r="AW30" s="352">
        <v>0</v>
      </c>
      <c r="AX30" s="352">
        <v>0</v>
      </c>
      <c r="AY30" s="352">
        <v>0</v>
      </c>
      <c r="AZ30" s="352">
        <v>0</v>
      </c>
      <c r="BA30" s="352">
        <v>0</v>
      </c>
      <c r="BB30" s="352"/>
      <c r="BC30" s="352"/>
      <c r="BD30" s="352">
        <v>0</v>
      </c>
      <c r="BE30" s="352">
        <v>0</v>
      </c>
      <c r="BF30" s="352">
        <v>0</v>
      </c>
      <c r="BG30" s="352" t="s">
        <v>591</v>
      </c>
      <c r="BH30" s="352">
        <v>12</v>
      </c>
      <c r="BI30" s="352" t="s">
        <v>591</v>
      </c>
      <c r="BJ30" s="352">
        <v>12</v>
      </c>
      <c r="BK30" s="352"/>
      <c r="BL30" s="350"/>
      <c r="BM30" s="347"/>
      <c r="BN30" s="352"/>
      <c r="BO30" s="352" t="s">
        <v>49</v>
      </c>
      <c r="BP30" s="352"/>
      <c r="BQ30" s="350"/>
      <c r="BR30" s="347" t="s">
        <v>993</v>
      </c>
    </row>
    <row r="31" spans="1:71" s="357" customFormat="1" ht="16">
      <c r="A31" s="347">
        <v>32</v>
      </c>
      <c r="B31" s="425">
        <v>43208</v>
      </c>
      <c r="C31" s="376" t="s">
        <v>651</v>
      </c>
      <c r="D31" s="376" t="s">
        <v>85</v>
      </c>
      <c r="E31" s="473">
        <v>43118</v>
      </c>
      <c r="F31" s="376" t="s">
        <v>213</v>
      </c>
      <c r="G31" s="376" t="s">
        <v>625</v>
      </c>
      <c r="H31" s="375">
        <v>97</v>
      </c>
      <c r="I31" s="375"/>
      <c r="J31" s="375"/>
      <c r="K31" s="480" t="s">
        <v>654</v>
      </c>
      <c r="L31" s="35">
        <v>6083</v>
      </c>
      <c r="M31" s="35">
        <v>12166</v>
      </c>
      <c r="N31" s="35">
        <v>85166</v>
      </c>
      <c r="O31" s="35">
        <v>85166</v>
      </c>
      <c r="P31" s="480"/>
      <c r="Q31" s="351"/>
      <c r="R31" s="351"/>
      <c r="S31" s="351"/>
      <c r="T31" s="351"/>
      <c r="U31" s="351"/>
      <c r="V31" s="351"/>
      <c r="W31" s="375">
        <v>1.5636363636363635</v>
      </c>
      <c r="X31" s="375">
        <v>1.4272727272727272</v>
      </c>
      <c r="Y31" s="375">
        <v>1.3727272727272726</v>
      </c>
      <c r="Z31" s="375">
        <v>0</v>
      </c>
      <c r="AA31" s="375">
        <v>1.3090909090909089</v>
      </c>
      <c r="AB31" s="477"/>
      <c r="AC31" s="375">
        <v>1.5181818181818181</v>
      </c>
      <c r="AD31" s="375">
        <v>1.3727272727272726</v>
      </c>
      <c r="AE31" s="375">
        <v>1.3181818181818181</v>
      </c>
      <c r="AF31" s="375">
        <v>0</v>
      </c>
      <c r="AG31" s="375">
        <v>1.2545454545454544</v>
      </c>
      <c r="AH31" s="478"/>
      <c r="AI31" s="375">
        <v>0</v>
      </c>
      <c r="AJ31" s="375">
        <v>0</v>
      </c>
      <c r="AK31" s="375">
        <v>0</v>
      </c>
      <c r="AL31" s="375">
        <v>0</v>
      </c>
      <c r="AM31" s="375">
        <v>0</v>
      </c>
      <c r="AN31" s="347"/>
      <c r="AO31" s="352" t="s">
        <v>655</v>
      </c>
      <c r="AP31" s="352" t="s">
        <v>656</v>
      </c>
      <c r="AQ31" s="352">
        <v>2</v>
      </c>
      <c r="AR31" s="352">
        <v>4</v>
      </c>
      <c r="AS31" s="352"/>
      <c r="AT31" s="352">
        <v>0</v>
      </c>
      <c r="AU31" s="352">
        <v>0</v>
      </c>
      <c r="AV31" s="352">
        <v>0</v>
      </c>
      <c r="AW31" s="352">
        <v>0</v>
      </c>
      <c r="AX31" s="352">
        <v>0</v>
      </c>
      <c r="AY31" s="352">
        <v>0</v>
      </c>
      <c r="AZ31" s="352">
        <v>0</v>
      </c>
      <c r="BA31" s="352">
        <v>0</v>
      </c>
      <c r="BB31" s="352"/>
      <c r="BC31" s="352"/>
      <c r="BD31" s="352">
        <v>0</v>
      </c>
      <c r="BE31" s="352">
        <v>0</v>
      </c>
      <c r="BF31" s="352">
        <v>0</v>
      </c>
      <c r="BG31" s="352" t="s">
        <v>591</v>
      </c>
      <c r="BH31" s="352">
        <v>0</v>
      </c>
      <c r="BI31" s="352" t="s">
        <v>591</v>
      </c>
      <c r="BJ31" s="352"/>
      <c r="BK31" s="465">
        <v>43707</v>
      </c>
      <c r="BL31" s="350"/>
      <c r="BM31" s="347"/>
      <c r="BN31" s="352"/>
      <c r="BO31" s="352" t="s">
        <v>49</v>
      </c>
      <c r="BP31" s="352"/>
      <c r="BQ31" s="350"/>
      <c r="BR31" s="347" t="s">
        <v>1001</v>
      </c>
    </row>
    <row r="32" spans="1:71" s="347" customFormat="1" ht="16">
      <c r="A32" s="347">
        <v>49</v>
      </c>
      <c r="B32" s="425">
        <v>43208</v>
      </c>
      <c r="C32" s="376" t="s">
        <v>651</v>
      </c>
      <c r="D32" s="376" t="s">
        <v>85</v>
      </c>
      <c r="E32" s="473">
        <v>43182</v>
      </c>
      <c r="F32" s="376" t="s">
        <v>214</v>
      </c>
      <c r="G32" s="376" t="s">
        <v>663</v>
      </c>
      <c r="H32" s="375">
        <v>113.59999999999998</v>
      </c>
      <c r="I32" s="375"/>
      <c r="J32" s="375"/>
      <c r="K32" s="480" t="s">
        <v>654</v>
      </c>
      <c r="L32" s="35">
        <v>6000</v>
      </c>
      <c r="M32" s="35">
        <v>12000</v>
      </c>
      <c r="N32" s="35">
        <v>84000</v>
      </c>
      <c r="O32" s="35">
        <v>84000</v>
      </c>
      <c r="P32" s="480"/>
      <c r="Q32" s="351"/>
      <c r="R32" s="351"/>
      <c r="S32" s="351"/>
      <c r="T32" s="351"/>
      <c r="U32" s="351"/>
      <c r="V32" s="351"/>
      <c r="W32" s="375">
        <v>2.1999999999999997</v>
      </c>
      <c r="X32" s="375">
        <v>2.1999999999999997</v>
      </c>
      <c r="Y32" s="375">
        <v>2.1999999999999997</v>
      </c>
      <c r="Z32" s="375">
        <v>0</v>
      </c>
      <c r="AA32" s="375">
        <v>2.1999999999999997</v>
      </c>
      <c r="AB32" s="477"/>
      <c r="AC32" s="375">
        <v>1.7999999999999998</v>
      </c>
      <c r="AD32" s="375">
        <v>1.7999999999999998</v>
      </c>
      <c r="AE32" s="375">
        <v>1.7999999999999998</v>
      </c>
      <c r="AF32" s="375">
        <v>0</v>
      </c>
      <c r="AG32" s="375">
        <v>1.7999999999999998</v>
      </c>
      <c r="AH32" s="478"/>
      <c r="AI32" s="375">
        <v>0</v>
      </c>
      <c r="AJ32" s="375">
        <v>0</v>
      </c>
      <c r="AK32" s="375">
        <v>0</v>
      </c>
      <c r="AL32" s="375">
        <v>0</v>
      </c>
      <c r="AM32" s="375">
        <v>0</v>
      </c>
      <c r="AO32" s="352" t="s">
        <v>655</v>
      </c>
      <c r="AP32" s="352" t="s">
        <v>656</v>
      </c>
      <c r="AQ32" s="352">
        <v>2</v>
      </c>
      <c r="AR32" s="352">
        <v>4</v>
      </c>
      <c r="AS32" s="352"/>
      <c r="AT32" s="352">
        <v>0</v>
      </c>
      <c r="AU32" s="352">
        <v>0</v>
      </c>
      <c r="AV32" s="352">
        <v>0</v>
      </c>
      <c r="AW32" s="352">
        <v>0</v>
      </c>
      <c r="AX32" s="352">
        <v>0</v>
      </c>
      <c r="AY32" s="352">
        <v>0</v>
      </c>
      <c r="AZ32" s="352">
        <v>0</v>
      </c>
      <c r="BA32" s="352">
        <v>0</v>
      </c>
      <c r="BB32" s="352"/>
      <c r="BC32" s="352"/>
      <c r="BD32" s="352">
        <v>0</v>
      </c>
      <c r="BE32" s="352">
        <v>0</v>
      </c>
      <c r="BF32" s="352">
        <v>0</v>
      </c>
      <c r="BG32" s="352" t="s">
        <v>591</v>
      </c>
      <c r="BH32" s="352">
        <v>0</v>
      </c>
      <c r="BI32" s="352" t="s">
        <v>591</v>
      </c>
      <c r="BJ32" s="352"/>
      <c r="BK32" s="352"/>
      <c r="BL32" s="350"/>
      <c r="BN32" s="352"/>
      <c r="BO32" s="352" t="s">
        <v>49</v>
      </c>
      <c r="BP32" s="352"/>
      <c r="BQ32" s="350"/>
      <c r="BR32" s="466" t="s">
        <v>1007</v>
      </c>
    </row>
    <row r="33" spans="1:70" s="347" customFormat="1" ht="16">
      <c r="A33" s="347">
        <v>8</v>
      </c>
      <c r="B33" s="425">
        <v>43208</v>
      </c>
      <c r="C33" s="514" t="s">
        <v>651</v>
      </c>
      <c r="D33" s="376" t="s">
        <v>85</v>
      </c>
      <c r="E33" s="473">
        <v>43100</v>
      </c>
      <c r="F33" s="473" t="s">
        <v>215</v>
      </c>
      <c r="G33" s="473" t="s">
        <v>882</v>
      </c>
      <c r="H33" s="375">
        <v>107.40909090909091</v>
      </c>
      <c r="I33" s="375"/>
      <c r="J33" s="375"/>
      <c r="K33" s="480" t="s">
        <v>654</v>
      </c>
      <c r="L33" s="480">
        <v>120000</v>
      </c>
      <c r="M33" s="480"/>
      <c r="N33" s="480"/>
      <c r="O33" s="480"/>
      <c r="P33" s="480"/>
      <c r="Q33" s="351"/>
      <c r="R33" s="351"/>
      <c r="S33" s="351"/>
      <c r="T33" s="351"/>
      <c r="U33" s="351"/>
      <c r="V33" s="351"/>
      <c r="W33" s="375">
        <v>1.9090909090909089</v>
      </c>
      <c r="X33" s="375">
        <v>1.4636363636363636</v>
      </c>
      <c r="Y33" s="375">
        <v>0</v>
      </c>
      <c r="Z33" s="375">
        <v>0</v>
      </c>
      <c r="AA33" s="375">
        <v>0</v>
      </c>
      <c r="AB33" s="477"/>
      <c r="AC33" s="375">
        <v>1.9090909090909089</v>
      </c>
      <c r="AD33" s="375">
        <v>1.4636363636363636</v>
      </c>
      <c r="AE33" s="375">
        <v>0</v>
      </c>
      <c r="AF33" s="375">
        <v>0</v>
      </c>
      <c r="AG33" s="375">
        <v>0</v>
      </c>
      <c r="AH33" s="478"/>
      <c r="AI33" s="375">
        <v>0</v>
      </c>
      <c r="AJ33" s="375">
        <v>0</v>
      </c>
      <c r="AK33" s="375">
        <v>0</v>
      </c>
      <c r="AL33" s="375">
        <v>0</v>
      </c>
      <c r="AM33" s="375">
        <v>0</v>
      </c>
      <c r="AO33" s="352" t="s">
        <v>655</v>
      </c>
      <c r="AP33" s="352" t="s">
        <v>656</v>
      </c>
      <c r="AQ33" s="352">
        <v>2</v>
      </c>
      <c r="AR33" s="352">
        <v>4</v>
      </c>
      <c r="AS33" s="352"/>
      <c r="AT33" s="352">
        <v>0</v>
      </c>
      <c r="AU33" s="352">
        <v>0</v>
      </c>
      <c r="AV33" s="352">
        <v>0</v>
      </c>
      <c r="AW33" s="352">
        <v>0</v>
      </c>
      <c r="AX33" s="352">
        <v>0</v>
      </c>
      <c r="AY33" s="352">
        <v>0</v>
      </c>
      <c r="AZ33" s="352">
        <v>0</v>
      </c>
      <c r="BA33" s="352">
        <v>0</v>
      </c>
      <c r="BB33" s="352"/>
      <c r="BC33" s="352"/>
      <c r="BD33" s="352">
        <v>0</v>
      </c>
      <c r="BE33" s="352">
        <v>0</v>
      </c>
      <c r="BF33" s="352">
        <v>0</v>
      </c>
      <c r="BG33" s="352" t="s">
        <v>591</v>
      </c>
      <c r="BH33" s="352">
        <v>12</v>
      </c>
      <c r="BI33" s="352" t="s">
        <v>591</v>
      </c>
      <c r="BJ33" s="352">
        <v>12</v>
      </c>
      <c r="BK33" s="352"/>
      <c r="BL33" s="350"/>
      <c r="BN33" s="352"/>
      <c r="BO33" s="352" t="s">
        <v>49</v>
      </c>
      <c r="BP33" s="352"/>
      <c r="BQ33" s="350"/>
      <c r="BR33" s="347" t="s">
        <v>865</v>
      </c>
    </row>
    <row r="34" spans="1:70" s="347" customFormat="1" ht="16">
      <c r="A34" s="357"/>
      <c r="B34" s="425">
        <v>43208</v>
      </c>
      <c r="C34" s="376" t="s">
        <v>651</v>
      </c>
      <c r="D34" s="376" t="s">
        <v>85</v>
      </c>
      <c r="E34" s="473">
        <v>43100</v>
      </c>
      <c r="F34" s="376" t="s">
        <v>589</v>
      </c>
      <c r="G34" s="376" t="s">
        <v>1012</v>
      </c>
      <c r="H34" s="375">
        <v>104.96363636363635</v>
      </c>
      <c r="I34" s="375"/>
      <c r="J34" s="375"/>
      <c r="K34" s="480" t="s">
        <v>654</v>
      </c>
      <c r="L34" s="35">
        <v>6083</v>
      </c>
      <c r="M34" s="35">
        <v>12166</v>
      </c>
      <c r="N34" s="35">
        <v>85166</v>
      </c>
      <c r="O34" s="35">
        <v>85166</v>
      </c>
      <c r="P34" s="480"/>
      <c r="Q34" s="358"/>
      <c r="R34" s="358"/>
      <c r="S34" s="358"/>
      <c r="T34" s="358"/>
      <c r="U34" s="358"/>
      <c r="V34" s="358"/>
      <c r="W34" s="375">
        <v>2.754545454545454</v>
      </c>
      <c r="X34" s="375">
        <v>2.7</v>
      </c>
      <c r="Y34" s="375">
        <v>2.6909090909090905</v>
      </c>
      <c r="Z34" s="375">
        <v>0</v>
      </c>
      <c r="AA34" s="375">
        <v>2.6090909090909089</v>
      </c>
      <c r="AB34" s="477"/>
      <c r="AC34" s="375">
        <v>2.7181818181818183</v>
      </c>
      <c r="AD34" s="375">
        <v>2.6181818181818177</v>
      </c>
      <c r="AE34" s="375">
        <v>2.5818181818181816</v>
      </c>
      <c r="AF34" s="375">
        <v>0</v>
      </c>
      <c r="AG34" s="375">
        <v>2.5727272727272728</v>
      </c>
      <c r="AH34" s="479"/>
      <c r="AI34" s="375">
        <v>0</v>
      </c>
      <c r="AJ34" s="375">
        <v>0</v>
      </c>
      <c r="AK34" s="375">
        <v>0</v>
      </c>
      <c r="AL34" s="375">
        <v>0</v>
      </c>
      <c r="AM34" s="375">
        <v>0</v>
      </c>
      <c r="AN34" s="357"/>
      <c r="AO34" s="352" t="s">
        <v>655</v>
      </c>
      <c r="AP34" s="352" t="s">
        <v>656</v>
      </c>
      <c r="AQ34" s="352">
        <v>2</v>
      </c>
      <c r="AR34" s="352">
        <v>4</v>
      </c>
      <c r="AS34" s="352"/>
      <c r="AT34" s="352">
        <v>0</v>
      </c>
      <c r="AU34" s="352">
        <v>0</v>
      </c>
      <c r="AV34" s="352">
        <v>0</v>
      </c>
      <c r="AW34" s="352">
        <v>0</v>
      </c>
      <c r="AX34" s="352">
        <v>0</v>
      </c>
      <c r="AY34" s="352">
        <v>0</v>
      </c>
      <c r="AZ34" s="352">
        <v>0</v>
      </c>
      <c r="BA34" s="352">
        <v>0</v>
      </c>
      <c r="BB34" s="352"/>
      <c r="BC34" s="352"/>
      <c r="BD34" s="352">
        <v>0</v>
      </c>
      <c r="BE34" s="352">
        <v>0</v>
      </c>
      <c r="BF34" s="352">
        <v>0</v>
      </c>
      <c r="BG34" s="352" t="s">
        <v>591</v>
      </c>
      <c r="BH34" s="352">
        <v>0</v>
      </c>
      <c r="BI34" s="352" t="s">
        <v>591</v>
      </c>
      <c r="BJ34" s="352"/>
      <c r="BK34" s="352"/>
      <c r="BL34" s="369"/>
      <c r="BM34" s="357"/>
      <c r="BN34" s="353"/>
      <c r="BO34" s="353" t="s">
        <v>49</v>
      </c>
      <c r="BP34" s="353"/>
      <c r="BQ34" s="369"/>
      <c r="BR34" s="357" t="s">
        <v>1014</v>
      </c>
    </row>
    <row r="35" spans="1:70" s="347" customFormat="1" ht="16">
      <c r="B35" s="425">
        <v>43208</v>
      </c>
      <c r="C35" s="376" t="s">
        <v>651</v>
      </c>
      <c r="D35" s="376" t="s">
        <v>85</v>
      </c>
      <c r="E35" s="473">
        <v>43131</v>
      </c>
      <c r="F35" s="376" t="s">
        <v>638</v>
      </c>
      <c r="G35" s="376" t="s">
        <v>891</v>
      </c>
      <c r="H35" s="375">
        <v>96.536363636363632</v>
      </c>
      <c r="I35" s="375"/>
      <c r="J35" s="375"/>
      <c r="K35" s="480"/>
      <c r="L35" s="480"/>
      <c r="M35" s="480"/>
      <c r="N35" s="480"/>
      <c r="O35" s="480"/>
      <c r="P35" s="480"/>
      <c r="Q35" s="351"/>
      <c r="R35" s="351"/>
      <c r="S35" s="351"/>
      <c r="T35" s="351"/>
      <c r="U35" s="351"/>
      <c r="V35" s="351"/>
      <c r="W35" s="375">
        <v>1.6181818181818182</v>
      </c>
      <c r="X35" s="375">
        <v>0</v>
      </c>
      <c r="Y35" s="375">
        <v>0</v>
      </c>
      <c r="Z35" s="375">
        <v>0</v>
      </c>
      <c r="AA35" s="375">
        <v>0</v>
      </c>
      <c r="AB35" s="477"/>
      <c r="AC35" s="375">
        <v>1.5636363636363635</v>
      </c>
      <c r="AD35" s="375">
        <v>0</v>
      </c>
      <c r="AE35" s="375">
        <v>0</v>
      </c>
      <c r="AF35" s="375">
        <v>0</v>
      </c>
      <c r="AG35" s="375">
        <v>0</v>
      </c>
      <c r="AH35" s="478"/>
      <c r="AI35" s="375">
        <v>0</v>
      </c>
      <c r="AJ35" s="375">
        <v>0</v>
      </c>
      <c r="AK35" s="375">
        <v>0</v>
      </c>
      <c r="AL35" s="375">
        <v>0</v>
      </c>
      <c r="AM35" s="375">
        <v>0</v>
      </c>
      <c r="AO35" s="352" t="s">
        <v>655</v>
      </c>
      <c r="AP35" s="352" t="s">
        <v>656</v>
      </c>
      <c r="AQ35" s="352">
        <v>2</v>
      </c>
      <c r="AR35" s="352">
        <v>4</v>
      </c>
      <c r="AS35" s="352"/>
      <c r="AT35" s="352">
        <v>0</v>
      </c>
      <c r="AU35" s="352">
        <v>0</v>
      </c>
      <c r="AV35" s="352">
        <v>0</v>
      </c>
      <c r="AW35" s="352">
        <v>0</v>
      </c>
      <c r="AX35" s="352">
        <v>0</v>
      </c>
      <c r="AY35" s="352">
        <v>0</v>
      </c>
      <c r="AZ35" s="352">
        <v>0</v>
      </c>
      <c r="BA35" s="352">
        <v>0</v>
      </c>
      <c r="BB35" s="352"/>
      <c r="BC35" s="352"/>
      <c r="BD35" s="352">
        <v>0</v>
      </c>
      <c r="BE35" s="352">
        <v>0</v>
      </c>
      <c r="BF35" s="352">
        <v>0</v>
      </c>
      <c r="BG35" s="352" t="s">
        <v>591</v>
      </c>
      <c r="BH35" s="352">
        <v>0</v>
      </c>
      <c r="BI35" s="352" t="s">
        <v>591</v>
      </c>
      <c r="BJ35" s="352"/>
      <c r="BK35" s="352"/>
      <c r="BL35" s="350"/>
      <c r="BN35" s="352"/>
      <c r="BO35" s="352" t="s">
        <v>49</v>
      </c>
      <c r="BP35" s="352"/>
      <c r="BQ35" s="350"/>
      <c r="BR35" s="347" t="s">
        <v>1019</v>
      </c>
    </row>
    <row r="36" spans="1:70" s="357" customFormat="1" ht="16">
      <c r="A36" s="347"/>
      <c r="B36" s="425">
        <v>43208</v>
      </c>
      <c r="C36" s="376" t="s">
        <v>651</v>
      </c>
      <c r="D36" s="376" t="s">
        <v>85</v>
      </c>
      <c r="E36" s="473">
        <v>43189</v>
      </c>
      <c r="F36" s="376" t="s">
        <v>674</v>
      </c>
      <c r="G36" s="376" t="s">
        <v>841</v>
      </c>
      <c r="H36" s="375">
        <v>91.5</v>
      </c>
      <c r="I36" s="375"/>
      <c r="J36" s="375"/>
      <c r="K36" s="480" t="s">
        <v>654</v>
      </c>
      <c r="L36" s="35">
        <v>6000</v>
      </c>
      <c r="M36" s="35">
        <v>12000</v>
      </c>
      <c r="N36" s="35">
        <v>84000</v>
      </c>
      <c r="O36" s="35">
        <v>84000</v>
      </c>
      <c r="P36" s="376"/>
      <c r="W36" s="375">
        <v>2.1636363636363636</v>
      </c>
      <c r="X36" s="375">
        <v>2.0545454545454542</v>
      </c>
      <c r="Y36" s="375">
        <v>1.9363636363636361</v>
      </c>
      <c r="Z36" s="375">
        <v>0</v>
      </c>
      <c r="AA36" s="375">
        <v>1.7090909090909088</v>
      </c>
      <c r="AB36" s="477"/>
      <c r="AC36" s="375">
        <v>1.9818181818181817</v>
      </c>
      <c r="AD36" s="375">
        <v>2.0545454545454542</v>
      </c>
      <c r="AE36" s="375">
        <v>1.9363636363636361</v>
      </c>
      <c r="AF36" s="375">
        <v>0</v>
      </c>
      <c r="AG36" s="375">
        <v>1.7090909090909088</v>
      </c>
      <c r="AH36" s="478"/>
      <c r="AI36" s="375">
        <v>0</v>
      </c>
      <c r="AJ36" s="375">
        <v>0</v>
      </c>
      <c r="AK36" s="375">
        <v>0</v>
      </c>
      <c r="AL36" s="375">
        <v>0</v>
      </c>
      <c r="AM36" s="375">
        <v>0</v>
      </c>
      <c r="AN36" s="347"/>
      <c r="AO36" s="352" t="s">
        <v>655</v>
      </c>
      <c r="AP36" s="352" t="s">
        <v>656</v>
      </c>
      <c r="AQ36" s="352">
        <v>2</v>
      </c>
      <c r="AR36" s="352">
        <v>4</v>
      </c>
      <c r="AS36" s="352"/>
      <c r="AT36" s="352">
        <v>0</v>
      </c>
      <c r="AU36" s="352">
        <v>0</v>
      </c>
      <c r="AV36" s="352">
        <v>0</v>
      </c>
      <c r="AW36" s="352">
        <v>0</v>
      </c>
      <c r="AX36" s="352">
        <v>0</v>
      </c>
      <c r="AY36" s="352">
        <v>0</v>
      </c>
      <c r="AZ36" s="352">
        <v>0</v>
      </c>
      <c r="BA36" s="352">
        <v>0</v>
      </c>
      <c r="BB36" s="352"/>
      <c r="BC36" s="352"/>
      <c r="BD36" s="352">
        <v>0</v>
      </c>
      <c r="BE36" s="352">
        <v>0</v>
      </c>
      <c r="BF36" s="352">
        <v>0</v>
      </c>
      <c r="BG36" s="352" t="s">
        <v>591</v>
      </c>
      <c r="BH36" s="352">
        <v>0</v>
      </c>
      <c r="BI36" s="352" t="s">
        <v>591</v>
      </c>
      <c r="BJ36" s="352"/>
      <c r="BK36" s="352"/>
      <c r="BL36" s="350"/>
      <c r="BM36" s="347"/>
      <c r="BN36" s="352"/>
      <c r="BO36" s="352" t="s">
        <v>49</v>
      </c>
      <c r="BP36" s="352"/>
      <c r="BQ36" s="350"/>
      <c r="BR36" s="347" t="s">
        <v>1024</v>
      </c>
    </row>
    <row r="37" spans="1:70" s="357" customFormat="1" ht="16">
      <c r="A37" s="347">
        <v>9</v>
      </c>
      <c r="B37" s="425">
        <v>43208</v>
      </c>
      <c r="C37" s="376" t="s">
        <v>651</v>
      </c>
      <c r="D37" s="376" t="s">
        <v>85</v>
      </c>
      <c r="E37" s="473">
        <v>43100</v>
      </c>
      <c r="F37" s="473" t="s">
        <v>975</v>
      </c>
      <c r="G37" s="473" t="s">
        <v>976</v>
      </c>
      <c r="H37" s="375">
        <v>79</v>
      </c>
      <c r="I37" s="513"/>
      <c r="J37" s="513"/>
      <c r="K37" s="480" t="s">
        <v>654</v>
      </c>
      <c r="L37" s="35">
        <v>6000</v>
      </c>
      <c r="M37" s="35">
        <v>12000</v>
      </c>
      <c r="N37" s="35">
        <v>84000</v>
      </c>
      <c r="O37" s="35">
        <v>84000</v>
      </c>
      <c r="P37" s="376"/>
      <c r="W37" s="375">
        <v>1.5454545454545452</v>
      </c>
      <c r="X37" s="375">
        <v>1.4999999999999998</v>
      </c>
      <c r="Y37" s="375">
        <v>1.4818181818181817</v>
      </c>
      <c r="Z37" s="375">
        <v>0</v>
      </c>
      <c r="AA37" s="375">
        <v>1.4363636363636363</v>
      </c>
      <c r="AB37" s="477"/>
      <c r="AC37" s="375">
        <v>1.4999999999999998</v>
      </c>
      <c r="AD37" s="375">
        <v>1.4727272727272727</v>
      </c>
      <c r="AE37" s="375">
        <v>1.4545454545454546</v>
      </c>
      <c r="AF37" s="375">
        <v>0</v>
      </c>
      <c r="AG37" s="375">
        <v>1.4181818181818182</v>
      </c>
      <c r="AH37" s="478"/>
      <c r="AI37" s="375">
        <v>0</v>
      </c>
      <c r="AJ37" s="375">
        <v>0</v>
      </c>
      <c r="AK37" s="375">
        <v>0</v>
      </c>
      <c r="AL37" s="375">
        <v>0</v>
      </c>
      <c r="AM37" s="375">
        <v>0</v>
      </c>
      <c r="AN37" s="347"/>
      <c r="AO37" s="352" t="s">
        <v>655</v>
      </c>
      <c r="AP37" s="352" t="s">
        <v>656</v>
      </c>
      <c r="AQ37" s="352">
        <v>3</v>
      </c>
      <c r="AR37" s="352">
        <v>3</v>
      </c>
      <c r="AS37" s="352"/>
      <c r="AT37" s="352">
        <v>0</v>
      </c>
      <c r="AU37" s="352">
        <v>22</v>
      </c>
      <c r="AV37" s="352">
        <v>0</v>
      </c>
      <c r="AW37" s="352">
        <v>0</v>
      </c>
      <c r="AX37" s="352">
        <v>0</v>
      </c>
      <c r="AY37" s="352">
        <v>0</v>
      </c>
      <c r="AZ37" s="352">
        <v>0</v>
      </c>
      <c r="BA37" s="352">
        <v>0</v>
      </c>
      <c r="BB37" s="352"/>
      <c r="BC37" s="352"/>
      <c r="BD37" s="352">
        <v>0</v>
      </c>
      <c r="BE37" s="352">
        <v>0</v>
      </c>
      <c r="BF37" s="352">
        <v>0</v>
      </c>
      <c r="BG37" s="352" t="s">
        <v>591</v>
      </c>
      <c r="BH37" s="352">
        <v>0</v>
      </c>
      <c r="BI37" s="352" t="s">
        <v>591</v>
      </c>
      <c r="BJ37" s="352"/>
      <c r="BK37" s="352"/>
      <c r="BL37" s="350"/>
      <c r="BM37" s="347"/>
      <c r="BN37" s="352"/>
      <c r="BO37" s="352" t="s">
        <v>49</v>
      </c>
      <c r="BP37" s="352"/>
      <c r="BQ37" s="350"/>
      <c r="BR37" s="471" t="s">
        <v>1029</v>
      </c>
    </row>
    <row r="38" spans="1:70" s="347" customFormat="1" ht="16">
      <c r="A38" s="376">
        <v>14</v>
      </c>
      <c r="B38" s="425">
        <v>43208</v>
      </c>
      <c r="C38" s="376" t="s">
        <v>651</v>
      </c>
      <c r="D38" s="376" t="s">
        <v>704</v>
      </c>
      <c r="E38" s="473">
        <v>43138</v>
      </c>
      <c r="F38" s="473" t="s">
        <v>209</v>
      </c>
      <c r="G38" s="473" t="s">
        <v>981</v>
      </c>
      <c r="H38" s="375">
        <v>105.13636363636363</v>
      </c>
      <c r="I38" s="375"/>
      <c r="J38" s="375"/>
      <c r="K38" s="480" t="s">
        <v>654</v>
      </c>
      <c r="L38" s="35">
        <v>6000</v>
      </c>
      <c r="M38" s="35">
        <v>12000</v>
      </c>
      <c r="N38" s="35">
        <v>84000</v>
      </c>
      <c r="O38" s="35">
        <v>84000</v>
      </c>
      <c r="P38" s="480"/>
      <c r="Q38" s="351"/>
      <c r="R38" s="351"/>
      <c r="S38" s="351"/>
      <c r="T38" s="351"/>
      <c r="U38" s="351"/>
      <c r="V38" s="351"/>
      <c r="W38" s="375">
        <v>1.8272727272727269</v>
      </c>
      <c r="X38" s="375">
        <v>1.7818181818181817</v>
      </c>
      <c r="Y38" s="375">
        <v>1.6909090909090909</v>
      </c>
      <c r="Z38" s="375">
        <v>0</v>
      </c>
      <c r="AA38" s="375">
        <v>1.4090909090909089</v>
      </c>
      <c r="AB38" s="481"/>
      <c r="AC38" s="375">
        <v>1.7818181818181817</v>
      </c>
      <c r="AD38" s="375">
        <v>1.7636363636363634</v>
      </c>
      <c r="AE38" s="375">
        <v>1.6363636363636362</v>
      </c>
      <c r="AF38" s="375">
        <v>0</v>
      </c>
      <c r="AG38" s="375">
        <v>1.4090909090909089</v>
      </c>
      <c r="AH38" s="482"/>
      <c r="AI38" s="375">
        <v>0</v>
      </c>
      <c r="AJ38" s="375">
        <v>0</v>
      </c>
      <c r="AK38" s="375">
        <v>0</v>
      </c>
      <c r="AL38" s="375">
        <v>0</v>
      </c>
      <c r="AM38" s="375">
        <v>0</v>
      </c>
      <c r="AO38" s="483" t="s">
        <v>655</v>
      </c>
      <c r="AP38" s="483" t="s">
        <v>656</v>
      </c>
      <c r="AQ38" s="483">
        <v>2</v>
      </c>
      <c r="AR38" s="483">
        <v>4</v>
      </c>
      <c r="AS38" s="483"/>
      <c r="AT38" s="483">
        <v>0</v>
      </c>
      <c r="AU38" s="483">
        <v>0</v>
      </c>
      <c r="AV38" s="483">
        <v>0</v>
      </c>
      <c r="AW38" s="483">
        <v>0</v>
      </c>
      <c r="AX38" s="483">
        <v>0</v>
      </c>
      <c r="AY38" s="483">
        <v>0</v>
      </c>
      <c r="AZ38" s="483">
        <v>0</v>
      </c>
      <c r="BA38" s="483">
        <v>0</v>
      </c>
      <c r="BB38" s="483"/>
      <c r="BC38" s="483"/>
      <c r="BD38" s="483">
        <v>0</v>
      </c>
      <c r="BE38" s="483">
        <v>0</v>
      </c>
      <c r="BF38" s="483">
        <v>0</v>
      </c>
      <c r="BG38" s="483" t="s">
        <v>591</v>
      </c>
      <c r="BH38" s="483">
        <v>0</v>
      </c>
      <c r="BI38" s="483" t="s">
        <v>591</v>
      </c>
      <c r="BJ38" s="483"/>
      <c r="BK38" s="483"/>
      <c r="BL38" s="484"/>
      <c r="BM38" s="376"/>
      <c r="BN38" s="483"/>
      <c r="BO38" s="483" t="s">
        <v>49</v>
      </c>
      <c r="BP38" s="483"/>
      <c r="BQ38" s="484"/>
      <c r="BR38" s="485" t="s">
        <v>986</v>
      </c>
    </row>
    <row r="39" spans="1:70" s="347" customFormat="1" ht="16">
      <c r="A39" s="357">
        <v>22</v>
      </c>
      <c r="B39" s="425">
        <v>43208</v>
      </c>
      <c r="C39" s="376" t="s">
        <v>651</v>
      </c>
      <c r="D39" s="376" t="s">
        <v>704</v>
      </c>
      <c r="E39" s="473">
        <v>43133</v>
      </c>
      <c r="F39" s="473" t="s">
        <v>212</v>
      </c>
      <c r="G39" s="473" t="s">
        <v>660</v>
      </c>
      <c r="H39" s="375">
        <v>132.39999999999998</v>
      </c>
      <c r="I39" s="375"/>
      <c r="J39" s="375"/>
      <c r="K39" s="480" t="s">
        <v>654</v>
      </c>
      <c r="L39" s="35">
        <v>6000</v>
      </c>
      <c r="M39" s="35">
        <v>12000</v>
      </c>
      <c r="N39" s="35">
        <v>84000</v>
      </c>
      <c r="O39" s="35">
        <v>84000</v>
      </c>
      <c r="P39" s="480"/>
      <c r="Q39" s="351"/>
      <c r="R39" s="351"/>
      <c r="S39" s="351"/>
      <c r="T39" s="351"/>
      <c r="U39" s="351"/>
      <c r="V39" s="351"/>
      <c r="W39" s="375">
        <v>2.5999999999999996</v>
      </c>
      <c r="X39" s="375">
        <v>2.4818181818181815</v>
      </c>
      <c r="Y39" s="375">
        <v>2.2181818181818178</v>
      </c>
      <c r="Z39" s="375">
        <v>0</v>
      </c>
      <c r="AA39" s="375">
        <v>1.9636363636363636</v>
      </c>
      <c r="AB39" s="477"/>
      <c r="AC39" s="375">
        <v>2.2181818181818178</v>
      </c>
      <c r="AD39" s="375">
        <v>2.1636363636363636</v>
      </c>
      <c r="AE39" s="375">
        <v>2.0545454545454542</v>
      </c>
      <c r="AF39" s="375">
        <v>0</v>
      </c>
      <c r="AG39" s="375">
        <v>1.0272727272727271</v>
      </c>
      <c r="AH39" s="478"/>
      <c r="AI39" s="375">
        <v>0</v>
      </c>
      <c r="AJ39" s="375">
        <v>0</v>
      </c>
      <c r="AK39" s="375">
        <v>0</v>
      </c>
      <c r="AL39" s="375">
        <v>0</v>
      </c>
      <c r="AM39" s="375">
        <v>0</v>
      </c>
      <c r="AO39" s="352" t="s">
        <v>655</v>
      </c>
      <c r="AP39" s="352" t="s">
        <v>656</v>
      </c>
      <c r="AQ39" s="352">
        <v>2</v>
      </c>
      <c r="AR39" s="352">
        <v>4</v>
      </c>
      <c r="AS39" s="352"/>
      <c r="AT39" s="352">
        <v>21</v>
      </c>
      <c r="AU39" s="352">
        <v>0</v>
      </c>
      <c r="AV39" s="352">
        <v>0</v>
      </c>
      <c r="AW39" s="352">
        <v>0</v>
      </c>
      <c r="AX39" s="352">
        <v>0</v>
      </c>
      <c r="AY39" s="352">
        <v>0</v>
      </c>
      <c r="AZ39" s="352">
        <v>0</v>
      </c>
      <c r="BA39" s="352">
        <v>0</v>
      </c>
      <c r="BB39" s="352"/>
      <c r="BC39" s="352"/>
      <c r="BD39" s="352">
        <v>0</v>
      </c>
      <c r="BE39" s="352">
        <v>0</v>
      </c>
      <c r="BF39" s="352">
        <v>0</v>
      </c>
      <c r="BG39" s="352" t="s">
        <v>591</v>
      </c>
      <c r="BH39" s="352">
        <v>12</v>
      </c>
      <c r="BI39" s="352" t="s">
        <v>591</v>
      </c>
      <c r="BJ39" s="352">
        <v>12</v>
      </c>
      <c r="BK39" s="352"/>
      <c r="BL39" s="369"/>
      <c r="BM39" s="357"/>
      <c r="BN39" s="353"/>
      <c r="BO39" s="352" t="s">
        <v>49</v>
      </c>
      <c r="BP39" s="352"/>
      <c r="BQ39" s="369"/>
      <c r="BR39" s="357" t="s">
        <v>994</v>
      </c>
    </row>
    <row r="40" spans="1:70" s="347" customFormat="1" ht="16">
      <c r="A40" s="357">
        <v>30</v>
      </c>
      <c r="B40" s="425">
        <v>43208</v>
      </c>
      <c r="C40" s="376" t="s">
        <v>651</v>
      </c>
      <c r="D40" s="376" t="s">
        <v>704</v>
      </c>
      <c r="E40" s="473">
        <v>43118</v>
      </c>
      <c r="F40" s="376" t="s">
        <v>213</v>
      </c>
      <c r="G40" s="376" t="s">
        <v>625</v>
      </c>
      <c r="H40" s="375">
        <v>98.936363636363623</v>
      </c>
      <c r="I40" s="375"/>
      <c r="J40" s="375"/>
      <c r="K40" s="480" t="s">
        <v>654</v>
      </c>
      <c r="L40" s="35">
        <v>6083</v>
      </c>
      <c r="M40" s="35">
        <v>12166</v>
      </c>
      <c r="N40" s="35">
        <v>85166</v>
      </c>
      <c r="O40" s="35">
        <v>85166</v>
      </c>
      <c r="P40" s="480"/>
      <c r="Q40" s="351"/>
      <c r="R40" s="351"/>
      <c r="S40" s="351"/>
      <c r="T40" s="351"/>
      <c r="U40" s="351"/>
      <c r="V40" s="351"/>
      <c r="W40" s="375">
        <v>1.6909090909090909</v>
      </c>
      <c r="X40" s="375">
        <v>1.4999999999999998</v>
      </c>
      <c r="Y40" s="375">
        <v>1.4181818181818182</v>
      </c>
      <c r="Z40" s="375">
        <v>0</v>
      </c>
      <c r="AA40" s="375">
        <v>1.3636363636363635</v>
      </c>
      <c r="AB40" s="477"/>
      <c r="AC40" s="375">
        <v>1.5999999999999999</v>
      </c>
      <c r="AD40" s="375">
        <v>1.4454545454545453</v>
      </c>
      <c r="AE40" s="375">
        <v>1.4</v>
      </c>
      <c r="AF40" s="375">
        <v>0</v>
      </c>
      <c r="AG40" s="375">
        <v>1.3545454545454545</v>
      </c>
      <c r="AH40" s="478"/>
      <c r="AI40" s="375">
        <v>0</v>
      </c>
      <c r="AJ40" s="375">
        <v>0</v>
      </c>
      <c r="AK40" s="375">
        <v>0</v>
      </c>
      <c r="AL40" s="375">
        <v>0</v>
      </c>
      <c r="AM40" s="375">
        <v>0</v>
      </c>
      <c r="AO40" s="352" t="s">
        <v>655</v>
      </c>
      <c r="AP40" s="352" t="s">
        <v>656</v>
      </c>
      <c r="AQ40" s="352">
        <v>2</v>
      </c>
      <c r="AR40" s="352">
        <v>4</v>
      </c>
      <c r="AS40" s="352"/>
      <c r="AT40" s="352">
        <v>0</v>
      </c>
      <c r="AU40" s="352">
        <v>0</v>
      </c>
      <c r="AV40" s="352">
        <v>0</v>
      </c>
      <c r="AW40" s="352">
        <v>0</v>
      </c>
      <c r="AX40" s="352">
        <v>0</v>
      </c>
      <c r="AY40" s="352">
        <v>0</v>
      </c>
      <c r="AZ40" s="352">
        <v>0</v>
      </c>
      <c r="BA40" s="352">
        <v>0</v>
      </c>
      <c r="BB40" s="352"/>
      <c r="BC40" s="352"/>
      <c r="BD40" s="352">
        <v>0</v>
      </c>
      <c r="BE40" s="352">
        <v>0</v>
      </c>
      <c r="BF40" s="352">
        <v>0</v>
      </c>
      <c r="BG40" s="352" t="s">
        <v>591</v>
      </c>
      <c r="BH40" s="352">
        <v>0</v>
      </c>
      <c r="BI40" s="352" t="s">
        <v>591</v>
      </c>
      <c r="BJ40" s="352"/>
      <c r="BK40" s="465">
        <v>43707</v>
      </c>
      <c r="BL40" s="350"/>
      <c r="BN40" s="352"/>
      <c r="BO40" s="352" t="s">
        <v>49</v>
      </c>
      <c r="BP40" s="352"/>
      <c r="BQ40" s="369"/>
      <c r="BR40" s="357" t="s">
        <v>1002</v>
      </c>
    </row>
    <row r="41" spans="1:70" s="357" customFormat="1" ht="16">
      <c r="A41" s="357">
        <v>47</v>
      </c>
      <c r="B41" s="425">
        <v>43208</v>
      </c>
      <c r="C41" s="376" t="s">
        <v>651</v>
      </c>
      <c r="D41" s="376" t="s">
        <v>704</v>
      </c>
      <c r="E41" s="473">
        <v>43182</v>
      </c>
      <c r="F41" s="376" t="s">
        <v>214</v>
      </c>
      <c r="G41" s="376" t="s">
        <v>663</v>
      </c>
      <c r="H41" s="375">
        <v>117.1</v>
      </c>
      <c r="I41" s="375"/>
      <c r="J41" s="375"/>
      <c r="K41" s="480" t="s">
        <v>654</v>
      </c>
      <c r="L41" s="35">
        <v>6000</v>
      </c>
      <c r="M41" s="35">
        <v>12000</v>
      </c>
      <c r="N41" s="35">
        <v>84000</v>
      </c>
      <c r="O41" s="35">
        <v>84000</v>
      </c>
      <c r="P41" s="480"/>
      <c r="Q41" s="351"/>
      <c r="R41" s="351"/>
      <c r="S41" s="351"/>
      <c r="T41" s="351"/>
      <c r="U41" s="351"/>
      <c r="V41" s="351"/>
      <c r="W41" s="375">
        <v>2.4</v>
      </c>
      <c r="X41" s="375">
        <v>2.4</v>
      </c>
      <c r="Y41" s="375">
        <v>2.2999999999999998</v>
      </c>
      <c r="Z41" s="375">
        <v>0</v>
      </c>
      <c r="AA41" s="375">
        <v>2.1999999999999997</v>
      </c>
      <c r="AB41" s="477"/>
      <c r="AC41" s="375">
        <v>1.8999999999999997</v>
      </c>
      <c r="AD41" s="375">
        <v>1.8999999999999997</v>
      </c>
      <c r="AE41" s="375">
        <v>1.8999999999999997</v>
      </c>
      <c r="AF41" s="375">
        <v>0</v>
      </c>
      <c r="AG41" s="375">
        <v>1.8999999999999997</v>
      </c>
      <c r="AH41" s="478"/>
      <c r="AI41" s="375">
        <v>0</v>
      </c>
      <c r="AJ41" s="375">
        <v>0</v>
      </c>
      <c r="AK41" s="375">
        <v>0</v>
      </c>
      <c r="AL41" s="375">
        <v>0</v>
      </c>
      <c r="AM41" s="375">
        <v>0</v>
      </c>
      <c r="AN41" s="347"/>
      <c r="AO41" s="352" t="s">
        <v>655</v>
      </c>
      <c r="AP41" s="352" t="s">
        <v>656</v>
      </c>
      <c r="AQ41" s="352">
        <v>2</v>
      </c>
      <c r="AR41" s="352">
        <v>4</v>
      </c>
      <c r="AS41" s="352"/>
      <c r="AT41" s="352">
        <v>0</v>
      </c>
      <c r="AU41" s="352">
        <v>0</v>
      </c>
      <c r="AV41" s="352">
        <v>0</v>
      </c>
      <c r="AW41" s="352">
        <v>0</v>
      </c>
      <c r="AX41" s="352">
        <v>0</v>
      </c>
      <c r="AY41" s="352">
        <v>0</v>
      </c>
      <c r="AZ41" s="352">
        <v>0</v>
      </c>
      <c r="BA41" s="352">
        <v>0</v>
      </c>
      <c r="BB41" s="352"/>
      <c r="BC41" s="352"/>
      <c r="BD41" s="352">
        <v>0</v>
      </c>
      <c r="BE41" s="352">
        <v>0</v>
      </c>
      <c r="BF41" s="352">
        <v>0</v>
      </c>
      <c r="BG41" s="352" t="s">
        <v>591</v>
      </c>
      <c r="BH41" s="352">
        <v>0</v>
      </c>
      <c r="BI41" s="352" t="s">
        <v>591</v>
      </c>
      <c r="BJ41" s="352"/>
      <c r="BK41" s="352"/>
      <c r="BL41" s="369"/>
      <c r="BN41" s="353"/>
      <c r="BO41" s="352" t="s">
        <v>49</v>
      </c>
      <c r="BP41" s="352"/>
      <c r="BQ41" s="369"/>
      <c r="BR41" s="471" t="s">
        <v>1008</v>
      </c>
    </row>
    <row r="42" spans="1:70" s="347" customFormat="1" ht="16">
      <c r="A42" s="357">
        <v>6</v>
      </c>
      <c r="B42" s="425">
        <v>43208</v>
      </c>
      <c r="C42" s="514" t="s">
        <v>651</v>
      </c>
      <c r="D42" s="376" t="s">
        <v>704</v>
      </c>
      <c r="E42" s="473">
        <v>43100</v>
      </c>
      <c r="F42" s="473" t="s">
        <v>215</v>
      </c>
      <c r="G42" s="473" t="s">
        <v>882</v>
      </c>
      <c r="H42" s="375">
        <v>107.40909090909091</v>
      </c>
      <c r="I42" s="375"/>
      <c r="J42" s="375"/>
      <c r="K42" s="480" t="s">
        <v>654</v>
      </c>
      <c r="L42" s="480">
        <v>120000</v>
      </c>
      <c r="M42" s="480"/>
      <c r="N42" s="480"/>
      <c r="O42" s="480"/>
      <c r="P42" s="480"/>
      <c r="Q42" s="351"/>
      <c r="R42" s="351"/>
      <c r="S42" s="351"/>
      <c r="T42" s="351"/>
      <c r="U42" s="351"/>
      <c r="V42" s="351"/>
      <c r="W42" s="375">
        <v>2.0090909090909088</v>
      </c>
      <c r="X42" s="375">
        <v>1.6363636363636362</v>
      </c>
      <c r="Y42" s="375">
        <v>0</v>
      </c>
      <c r="Z42" s="375">
        <v>0</v>
      </c>
      <c r="AA42" s="375">
        <v>0</v>
      </c>
      <c r="AB42" s="477"/>
      <c r="AC42" s="375">
        <v>2.0090909090909088</v>
      </c>
      <c r="AD42" s="375">
        <v>1.6363636363636362</v>
      </c>
      <c r="AE42" s="375">
        <v>0</v>
      </c>
      <c r="AF42" s="375">
        <v>0</v>
      </c>
      <c r="AG42" s="375">
        <v>0</v>
      </c>
      <c r="AH42" s="478"/>
      <c r="AI42" s="375">
        <v>0</v>
      </c>
      <c r="AJ42" s="375">
        <v>0</v>
      </c>
      <c r="AK42" s="375">
        <v>0</v>
      </c>
      <c r="AL42" s="375">
        <v>0</v>
      </c>
      <c r="AM42" s="375">
        <v>0</v>
      </c>
      <c r="AO42" s="352" t="s">
        <v>655</v>
      </c>
      <c r="AP42" s="352" t="s">
        <v>656</v>
      </c>
      <c r="AQ42" s="352">
        <v>2</v>
      </c>
      <c r="AR42" s="352">
        <v>4</v>
      </c>
      <c r="AS42" s="352"/>
      <c r="AT42" s="352">
        <v>0</v>
      </c>
      <c r="AU42" s="352">
        <v>0</v>
      </c>
      <c r="AV42" s="352">
        <v>0</v>
      </c>
      <c r="AW42" s="352">
        <v>0</v>
      </c>
      <c r="AX42" s="352">
        <v>0</v>
      </c>
      <c r="AY42" s="352">
        <v>0</v>
      </c>
      <c r="AZ42" s="352">
        <v>0</v>
      </c>
      <c r="BA42" s="352">
        <v>0</v>
      </c>
      <c r="BB42" s="352"/>
      <c r="BC42" s="352"/>
      <c r="BD42" s="352">
        <v>0</v>
      </c>
      <c r="BE42" s="352">
        <v>0</v>
      </c>
      <c r="BF42" s="352">
        <v>0</v>
      </c>
      <c r="BG42" s="352" t="s">
        <v>591</v>
      </c>
      <c r="BH42" s="352">
        <v>12</v>
      </c>
      <c r="BI42" s="352" t="s">
        <v>591</v>
      </c>
      <c r="BJ42" s="352">
        <v>12</v>
      </c>
      <c r="BK42" s="352"/>
      <c r="BL42" s="369"/>
      <c r="BM42" s="357"/>
      <c r="BN42" s="353"/>
      <c r="BO42" s="352" t="s">
        <v>49</v>
      </c>
      <c r="BP42" s="352"/>
      <c r="BQ42" s="350"/>
      <c r="BR42" s="347" t="s">
        <v>865</v>
      </c>
    </row>
    <row r="43" spans="1:70" s="347" customFormat="1" ht="16">
      <c r="A43" s="357"/>
      <c r="B43" s="425">
        <v>43208</v>
      </c>
      <c r="C43" s="376" t="s">
        <v>651</v>
      </c>
      <c r="D43" s="376" t="s">
        <v>704</v>
      </c>
      <c r="E43" s="473">
        <v>43100</v>
      </c>
      <c r="F43" s="376" t="s">
        <v>589</v>
      </c>
      <c r="G43" s="376" t="s">
        <v>1012</v>
      </c>
      <c r="H43" s="375">
        <v>104.69999999999999</v>
      </c>
      <c r="I43" s="375"/>
      <c r="J43" s="375"/>
      <c r="K43" s="480" t="s">
        <v>654</v>
      </c>
      <c r="L43" s="35">
        <v>6083</v>
      </c>
      <c r="M43" s="35">
        <v>12166</v>
      </c>
      <c r="N43" s="35">
        <v>85166</v>
      </c>
      <c r="O43" s="35">
        <v>85166</v>
      </c>
      <c r="P43" s="480"/>
      <c r="Q43" s="358"/>
      <c r="R43" s="358"/>
      <c r="S43" s="358"/>
      <c r="T43" s="358"/>
      <c r="U43" s="358"/>
      <c r="V43" s="358"/>
      <c r="W43" s="375">
        <v>3.1545454545454543</v>
      </c>
      <c r="X43" s="375">
        <v>3.0545454545454542</v>
      </c>
      <c r="Y43" s="375">
        <v>2.8</v>
      </c>
      <c r="Z43" s="375">
        <v>0</v>
      </c>
      <c r="AA43" s="375">
        <v>2.6181818181818177</v>
      </c>
      <c r="AB43" s="477"/>
      <c r="AC43" s="375">
        <v>2.7818181818181817</v>
      </c>
      <c r="AD43" s="375">
        <v>2.7272727272727271</v>
      </c>
      <c r="AE43" s="375">
        <v>2.627272727272727</v>
      </c>
      <c r="AF43" s="375">
        <v>0</v>
      </c>
      <c r="AG43" s="375">
        <v>2.5999999999999996</v>
      </c>
      <c r="AH43" s="479"/>
      <c r="AI43" s="375">
        <v>0</v>
      </c>
      <c r="AJ43" s="375">
        <v>0</v>
      </c>
      <c r="AK43" s="375">
        <v>0</v>
      </c>
      <c r="AL43" s="375">
        <v>0</v>
      </c>
      <c r="AM43" s="375">
        <v>0</v>
      </c>
      <c r="AN43" s="357"/>
      <c r="AO43" s="352" t="s">
        <v>655</v>
      </c>
      <c r="AP43" s="352" t="s">
        <v>656</v>
      </c>
      <c r="AQ43" s="352">
        <v>2</v>
      </c>
      <c r="AR43" s="352">
        <v>4</v>
      </c>
      <c r="AS43" s="352"/>
      <c r="AT43" s="352">
        <v>0</v>
      </c>
      <c r="AU43" s="352">
        <v>0</v>
      </c>
      <c r="AV43" s="352">
        <v>0</v>
      </c>
      <c r="AW43" s="352">
        <v>0</v>
      </c>
      <c r="AX43" s="352">
        <v>0</v>
      </c>
      <c r="AY43" s="352">
        <v>0</v>
      </c>
      <c r="AZ43" s="352">
        <v>0</v>
      </c>
      <c r="BA43" s="352">
        <v>0</v>
      </c>
      <c r="BB43" s="352"/>
      <c r="BC43" s="352"/>
      <c r="BD43" s="352">
        <v>0</v>
      </c>
      <c r="BE43" s="352">
        <v>0</v>
      </c>
      <c r="BF43" s="352">
        <v>0</v>
      </c>
      <c r="BG43" s="352" t="s">
        <v>591</v>
      </c>
      <c r="BH43" s="352">
        <v>0</v>
      </c>
      <c r="BI43" s="352" t="s">
        <v>591</v>
      </c>
      <c r="BJ43" s="352"/>
      <c r="BK43" s="352"/>
      <c r="BL43" s="369"/>
      <c r="BM43" s="357"/>
      <c r="BN43" s="353"/>
      <c r="BO43" s="353" t="s">
        <v>49</v>
      </c>
      <c r="BP43" s="353"/>
      <c r="BQ43" s="369"/>
      <c r="BR43" s="357" t="s">
        <v>1015</v>
      </c>
    </row>
    <row r="44" spans="1:70" s="347" customFormat="1" ht="16">
      <c r="B44" s="425">
        <v>43208</v>
      </c>
      <c r="C44" s="376" t="s">
        <v>651</v>
      </c>
      <c r="D44" s="376" t="s">
        <v>704</v>
      </c>
      <c r="E44" s="473">
        <v>43131</v>
      </c>
      <c r="F44" s="376" t="s">
        <v>638</v>
      </c>
      <c r="G44" s="376" t="s">
        <v>891</v>
      </c>
      <c r="H44" s="375">
        <v>96.536363636363632</v>
      </c>
      <c r="I44" s="375"/>
      <c r="J44" s="375"/>
      <c r="K44" s="480"/>
      <c r="L44" s="480"/>
      <c r="M44" s="480"/>
      <c r="N44" s="480"/>
      <c r="O44" s="480"/>
      <c r="P44" s="480"/>
      <c r="Q44" s="351"/>
      <c r="R44" s="351"/>
      <c r="S44" s="351"/>
      <c r="T44" s="351"/>
      <c r="U44" s="351"/>
      <c r="V44" s="351"/>
      <c r="W44" s="375">
        <v>1.6636363636363636</v>
      </c>
      <c r="X44" s="375">
        <v>0</v>
      </c>
      <c r="Y44" s="375">
        <v>0</v>
      </c>
      <c r="Z44" s="375">
        <v>0</v>
      </c>
      <c r="AA44" s="375">
        <v>0</v>
      </c>
      <c r="AB44" s="477"/>
      <c r="AC44" s="375">
        <v>1.5363636363636362</v>
      </c>
      <c r="AD44" s="375">
        <v>0</v>
      </c>
      <c r="AE44" s="375">
        <v>0</v>
      </c>
      <c r="AF44" s="375">
        <v>0</v>
      </c>
      <c r="AG44" s="375">
        <v>0</v>
      </c>
      <c r="AH44" s="478"/>
      <c r="AI44" s="375">
        <v>0</v>
      </c>
      <c r="AJ44" s="375">
        <v>0</v>
      </c>
      <c r="AK44" s="375">
        <v>0</v>
      </c>
      <c r="AL44" s="375">
        <v>0</v>
      </c>
      <c r="AM44" s="375">
        <v>0</v>
      </c>
      <c r="AO44" s="352" t="s">
        <v>655</v>
      </c>
      <c r="AP44" s="352" t="s">
        <v>656</v>
      </c>
      <c r="AQ44" s="352">
        <v>2</v>
      </c>
      <c r="AR44" s="352">
        <v>4</v>
      </c>
      <c r="AS44" s="352"/>
      <c r="AT44" s="352">
        <v>0</v>
      </c>
      <c r="AU44" s="352">
        <v>0</v>
      </c>
      <c r="AV44" s="352">
        <v>0</v>
      </c>
      <c r="AW44" s="352">
        <v>0</v>
      </c>
      <c r="AX44" s="352">
        <v>0</v>
      </c>
      <c r="AY44" s="352">
        <v>0</v>
      </c>
      <c r="AZ44" s="352">
        <v>0</v>
      </c>
      <c r="BA44" s="352">
        <v>0</v>
      </c>
      <c r="BB44" s="352"/>
      <c r="BC44" s="352"/>
      <c r="BD44" s="352">
        <v>0</v>
      </c>
      <c r="BE44" s="352">
        <v>0</v>
      </c>
      <c r="BF44" s="352">
        <v>0</v>
      </c>
      <c r="BG44" s="352" t="s">
        <v>591</v>
      </c>
      <c r="BH44" s="352">
        <v>0</v>
      </c>
      <c r="BI44" s="352" t="s">
        <v>591</v>
      </c>
      <c r="BJ44" s="352"/>
      <c r="BK44" s="352"/>
      <c r="BL44" s="350"/>
      <c r="BN44" s="352"/>
      <c r="BO44" s="352" t="s">
        <v>49</v>
      </c>
      <c r="BP44" s="352"/>
      <c r="BQ44" s="350"/>
      <c r="BR44" s="347" t="s">
        <v>1020</v>
      </c>
    </row>
    <row r="45" spans="1:70" s="470" customFormat="1" ht="16">
      <c r="B45" s="425">
        <v>43208</v>
      </c>
      <c r="C45" s="376" t="s">
        <v>651</v>
      </c>
      <c r="D45" s="376" t="s">
        <v>704</v>
      </c>
      <c r="E45" s="473">
        <v>43189</v>
      </c>
      <c r="F45" s="376" t="s">
        <v>674</v>
      </c>
      <c r="G45" s="376" t="s">
        <v>841</v>
      </c>
      <c r="H45" s="375">
        <v>91.5</v>
      </c>
      <c r="I45" s="375"/>
      <c r="J45" s="375"/>
      <c r="K45" s="480" t="s">
        <v>654</v>
      </c>
      <c r="L45" s="35">
        <v>6000</v>
      </c>
      <c r="M45" s="35">
        <v>12000</v>
      </c>
      <c r="N45" s="35">
        <v>84000</v>
      </c>
      <c r="O45" s="35">
        <v>84000</v>
      </c>
      <c r="P45" s="480"/>
      <c r="Q45" s="351"/>
      <c r="R45" s="351"/>
      <c r="S45" s="351"/>
      <c r="T45" s="351"/>
      <c r="U45" s="351"/>
      <c r="V45" s="351"/>
      <c r="W45" s="375">
        <v>1.9636363636363636</v>
      </c>
      <c r="X45" s="375">
        <v>1.8818181818181816</v>
      </c>
      <c r="Y45" s="375">
        <v>1.7999999999999998</v>
      </c>
      <c r="Z45" s="375">
        <v>0</v>
      </c>
      <c r="AA45" s="375">
        <v>1.6181818181818182</v>
      </c>
      <c r="AB45" s="477"/>
      <c r="AC45" s="375">
        <v>1.8818181818181816</v>
      </c>
      <c r="AD45" s="375">
        <v>1.7999999999999998</v>
      </c>
      <c r="AE45" s="375">
        <v>1.7545454545454544</v>
      </c>
      <c r="AF45" s="375">
        <v>0</v>
      </c>
      <c r="AG45" s="375">
        <v>1.5727272727272725</v>
      </c>
      <c r="AH45" s="478"/>
      <c r="AI45" s="375">
        <v>0</v>
      </c>
      <c r="AJ45" s="375">
        <v>0</v>
      </c>
      <c r="AK45" s="375">
        <v>0</v>
      </c>
      <c r="AL45" s="375">
        <v>0</v>
      </c>
      <c r="AM45" s="375">
        <v>0</v>
      </c>
      <c r="AO45" s="352" t="s">
        <v>655</v>
      </c>
      <c r="AP45" s="352" t="s">
        <v>656</v>
      </c>
      <c r="AQ45" s="352">
        <v>2</v>
      </c>
      <c r="AR45" s="352">
        <v>4</v>
      </c>
      <c r="AS45" s="352"/>
      <c r="AT45" s="352">
        <v>0</v>
      </c>
      <c r="AU45" s="352">
        <v>0</v>
      </c>
      <c r="AV45" s="352">
        <v>0</v>
      </c>
      <c r="AW45" s="352">
        <v>0</v>
      </c>
      <c r="AX45" s="352">
        <v>0</v>
      </c>
      <c r="AY45" s="352">
        <v>0</v>
      </c>
      <c r="AZ45" s="352">
        <v>0</v>
      </c>
      <c r="BA45" s="352">
        <v>0</v>
      </c>
      <c r="BB45" s="352"/>
      <c r="BC45" s="352"/>
      <c r="BD45" s="352">
        <v>0</v>
      </c>
      <c r="BE45" s="352">
        <v>0</v>
      </c>
      <c r="BF45" s="352">
        <v>0</v>
      </c>
      <c r="BG45" s="352" t="s">
        <v>591</v>
      </c>
      <c r="BH45" s="352">
        <v>0</v>
      </c>
      <c r="BI45" s="352" t="s">
        <v>591</v>
      </c>
      <c r="BJ45" s="352"/>
      <c r="BK45" s="352"/>
      <c r="BL45" s="350"/>
      <c r="BM45" s="347"/>
      <c r="BN45" s="352"/>
      <c r="BO45" s="352" t="s">
        <v>49</v>
      </c>
      <c r="BP45" s="352"/>
      <c r="BQ45" s="350"/>
      <c r="BR45" s="347" t="s">
        <v>1025</v>
      </c>
    </row>
    <row r="46" spans="1:70" s="470" customFormat="1" ht="16">
      <c r="A46" s="347">
        <v>9</v>
      </c>
      <c r="B46" s="425">
        <v>43208</v>
      </c>
      <c r="C46" s="376" t="s">
        <v>651</v>
      </c>
      <c r="D46" s="376" t="s">
        <v>704</v>
      </c>
      <c r="E46" s="473">
        <v>43100</v>
      </c>
      <c r="F46" s="473" t="s">
        <v>975</v>
      </c>
      <c r="G46" s="473" t="s">
        <v>976</v>
      </c>
      <c r="H46" s="375">
        <v>79</v>
      </c>
      <c r="I46" s="513"/>
      <c r="J46" s="513"/>
      <c r="K46" s="480" t="s">
        <v>654</v>
      </c>
      <c r="L46" s="35">
        <v>6000</v>
      </c>
      <c r="M46" s="35">
        <v>12000</v>
      </c>
      <c r="N46" s="35">
        <v>84000</v>
      </c>
      <c r="O46" s="35">
        <v>84000</v>
      </c>
      <c r="P46" s="480"/>
      <c r="Q46" s="351"/>
      <c r="R46" s="351"/>
      <c r="S46" s="351"/>
      <c r="T46" s="351"/>
      <c r="U46" s="351"/>
      <c r="V46" s="351"/>
      <c r="W46" s="375">
        <v>1.5454545454545452</v>
      </c>
      <c r="X46" s="375">
        <v>1.4999999999999998</v>
      </c>
      <c r="Y46" s="375">
        <v>1.4818181818181817</v>
      </c>
      <c r="Z46" s="375">
        <v>0</v>
      </c>
      <c r="AA46" s="375">
        <v>1.4363636363636363</v>
      </c>
      <c r="AB46" s="477"/>
      <c r="AC46" s="375">
        <v>1.4999999999999998</v>
      </c>
      <c r="AD46" s="375">
        <v>1.4727272727272727</v>
      </c>
      <c r="AE46" s="375">
        <v>1.4545454545454546</v>
      </c>
      <c r="AF46" s="375">
        <v>0</v>
      </c>
      <c r="AG46" s="375">
        <v>1.4181818181818182</v>
      </c>
      <c r="AH46" s="478"/>
      <c r="AI46" s="375">
        <v>0</v>
      </c>
      <c r="AJ46" s="375">
        <v>0</v>
      </c>
      <c r="AK46" s="375">
        <v>0</v>
      </c>
      <c r="AL46" s="375">
        <v>0</v>
      </c>
      <c r="AM46" s="375">
        <v>0</v>
      </c>
      <c r="AO46" s="352" t="s">
        <v>655</v>
      </c>
      <c r="AP46" s="352" t="s">
        <v>656</v>
      </c>
      <c r="AQ46" s="352">
        <v>3</v>
      </c>
      <c r="AR46" s="352">
        <v>3</v>
      </c>
      <c r="AS46" s="352"/>
      <c r="AT46" s="352">
        <v>0</v>
      </c>
      <c r="AU46" s="352">
        <v>22</v>
      </c>
      <c r="AV46" s="352">
        <v>0</v>
      </c>
      <c r="AW46" s="352">
        <v>0</v>
      </c>
      <c r="AX46" s="352">
        <v>0</v>
      </c>
      <c r="AY46" s="352">
        <v>0</v>
      </c>
      <c r="AZ46" s="352">
        <v>0</v>
      </c>
      <c r="BA46" s="352">
        <v>0</v>
      </c>
      <c r="BB46" s="352"/>
      <c r="BC46" s="352"/>
      <c r="BD46" s="352">
        <v>0</v>
      </c>
      <c r="BE46" s="352">
        <v>0</v>
      </c>
      <c r="BF46" s="352">
        <v>0</v>
      </c>
      <c r="BG46" s="352" t="s">
        <v>591</v>
      </c>
      <c r="BH46" s="352">
        <v>0</v>
      </c>
      <c r="BI46" s="352" t="s">
        <v>591</v>
      </c>
      <c r="BJ46" s="352"/>
      <c r="BK46" s="352"/>
      <c r="BL46" s="350"/>
      <c r="BM46" s="347"/>
      <c r="BN46" s="352"/>
      <c r="BO46" s="352" t="s">
        <v>49</v>
      </c>
      <c r="BP46" s="352"/>
      <c r="BQ46" s="350"/>
      <c r="BR46" s="471" t="s">
        <v>978</v>
      </c>
    </row>
    <row r="47" spans="1:70" s="357" customFormat="1" ht="16">
      <c r="A47" s="376">
        <v>12</v>
      </c>
      <c r="B47" s="425">
        <v>43208</v>
      </c>
      <c r="C47" s="376" t="s">
        <v>651</v>
      </c>
      <c r="D47" s="487" t="s">
        <v>645</v>
      </c>
      <c r="E47" s="473">
        <v>43138</v>
      </c>
      <c r="F47" s="473" t="s">
        <v>209</v>
      </c>
      <c r="G47" s="473" t="s">
        <v>981</v>
      </c>
      <c r="H47" s="375">
        <v>94</v>
      </c>
      <c r="I47" s="488"/>
      <c r="J47" s="488"/>
      <c r="K47" s="480" t="s">
        <v>654</v>
      </c>
      <c r="L47" s="480">
        <v>3000</v>
      </c>
      <c r="M47" s="480">
        <v>30000</v>
      </c>
      <c r="N47" s="480">
        <v>49200</v>
      </c>
      <c r="O47" s="480"/>
      <c r="P47" s="480"/>
      <c r="Q47" s="351"/>
      <c r="R47" s="351"/>
      <c r="S47" s="351"/>
      <c r="T47" s="351"/>
      <c r="U47" s="351"/>
      <c r="V47" s="351"/>
      <c r="W47" s="375">
        <v>2.127272727272727</v>
      </c>
      <c r="X47" s="375">
        <v>1.7727272727272725</v>
      </c>
      <c r="Y47" s="375">
        <v>1.6636363636363636</v>
      </c>
      <c r="Z47" s="375">
        <v>1.3818181818181816</v>
      </c>
      <c r="AA47" s="375">
        <v>0</v>
      </c>
      <c r="AB47" s="481"/>
      <c r="AC47" s="375">
        <v>2.127272727272727</v>
      </c>
      <c r="AD47" s="375">
        <v>1.7727272727272725</v>
      </c>
      <c r="AE47" s="375">
        <v>1.6636363636363636</v>
      </c>
      <c r="AF47" s="375">
        <v>1.3818181818181816</v>
      </c>
      <c r="AG47" s="375">
        <v>0</v>
      </c>
      <c r="AH47" s="482"/>
      <c r="AI47" s="375">
        <v>0</v>
      </c>
      <c r="AJ47" s="375">
        <v>0</v>
      </c>
      <c r="AK47" s="375">
        <v>0</v>
      </c>
      <c r="AL47" s="375">
        <v>0</v>
      </c>
      <c r="AM47" s="375">
        <v>0</v>
      </c>
      <c r="AN47" s="347"/>
      <c r="AO47" s="483" t="s">
        <v>591</v>
      </c>
      <c r="AP47" s="483">
        <v>0</v>
      </c>
      <c r="AQ47" s="483">
        <v>3</v>
      </c>
      <c r="AR47" s="483">
        <v>3</v>
      </c>
      <c r="AS47" s="483"/>
      <c r="AT47" s="483">
        <v>0</v>
      </c>
      <c r="AU47" s="483">
        <v>0</v>
      </c>
      <c r="AV47" s="483">
        <v>0</v>
      </c>
      <c r="AW47" s="483">
        <v>0</v>
      </c>
      <c r="AX47" s="483">
        <v>0</v>
      </c>
      <c r="AY47" s="483">
        <v>0</v>
      </c>
      <c r="AZ47" s="483">
        <v>0</v>
      </c>
      <c r="BA47" s="483">
        <v>0</v>
      </c>
      <c r="BB47" s="483"/>
      <c r="BC47" s="483"/>
      <c r="BD47" s="483">
        <v>0</v>
      </c>
      <c r="BE47" s="483">
        <v>0</v>
      </c>
      <c r="BF47" s="483">
        <v>0</v>
      </c>
      <c r="BG47" s="483" t="s">
        <v>591</v>
      </c>
      <c r="BH47" s="483">
        <v>0</v>
      </c>
      <c r="BI47" s="483" t="s">
        <v>591</v>
      </c>
      <c r="BJ47" s="483"/>
      <c r="BK47" s="483"/>
      <c r="BL47" s="484"/>
      <c r="BM47" s="376"/>
      <c r="BN47" s="483"/>
      <c r="BO47" s="483" t="s">
        <v>49</v>
      </c>
      <c r="BP47" s="483"/>
      <c r="BQ47" s="484"/>
      <c r="BR47" s="485" t="s">
        <v>987</v>
      </c>
    </row>
    <row r="48" spans="1:70" s="347" customFormat="1" ht="16">
      <c r="A48" s="347">
        <v>20</v>
      </c>
      <c r="B48" s="425">
        <v>43208</v>
      </c>
      <c r="C48" s="376" t="s">
        <v>651</v>
      </c>
      <c r="D48" s="487" t="s">
        <v>645</v>
      </c>
      <c r="E48" s="473">
        <v>43133</v>
      </c>
      <c r="F48" s="473" t="s">
        <v>212</v>
      </c>
      <c r="G48" s="473" t="s">
        <v>660</v>
      </c>
      <c r="H48" s="375">
        <v>111.39999999999999</v>
      </c>
      <c r="I48" s="488"/>
      <c r="J48" s="488"/>
      <c r="K48" s="480" t="s">
        <v>654</v>
      </c>
      <c r="L48" s="480">
        <v>3000</v>
      </c>
      <c r="M48" s="480">
        <v>30000</v>
      </c>
      <c r="N48" s="480">
        <v>49200</v>
      </c>
      <c r="O48" s="480"/>
      <c r="P48" s="480"/>
      <c r="Q48" s="351"/>
      <c r="R48" s="351"/>
      <c r="S48" s="351"/>
      <c r="T48" s="351"/>
      <c r="U48" s="351"/>
      <c r="V48" s="351"/>
      <c r="W48" s="375">
        <v>3.1</v>
      </c>
      <c r="X48" s="375">
        <v>2.2999999999999998</v>
      </c>
      <c r="Y48" s="375">
        <v>2.1</v>
      </c>
      <c r="Z48" s="375">
        <v>1.7909090909090908</v>
      </c>
      <c r="AA48" s="375">
        <v>0</v>
      </c>
      <c r="AB48" s="477"/>
      <c r="AC48" s="375">
        <v>3.1</v>
      </c>
      <c r="AD48" s="375">
        <v>2.2999999999999998</v>
      </c>
      <c r="AE48" s="375">
        <v>2.1</v>
      </c>
      <c r="AF48" s="375">
        <v>1.7909090909090908</v>
      </c>
      <c r="AG48" s="375">
        <v>0</v>
      </c>
      <c r="AH48" s="478"/>
      <c r="AI48" s="375">
        <v>0</v>
      </c>
      <c r="AJ48" s="375">
        <v>0</v>
      </c>
      <c r="AK48" s="375">
        <v>0</v>
      </c>
      <c r="AL48" s="375">
        <v>0</v>
      </c>
      <c r="AM48" s="375">
        <v>0</v>
      </c>
      <c r="AO48" s="352" t="s">
        <v>591</v>
      </c>
      <c r="AP48" s="352">
        <v>0</v>
      </c>
      <c r="AQ48" s="352">
        <v>3</v>
      </c>
      <c r="AR48" s="352">
        <v>3</v>
      </c>
      <c r="AS48" s="352"/>
      <c r="AT48" s="352">
        <v>21</v>
      </c>
      <c r="AU48" s="352">
        <v>0</v>
      </c>
      <c r="AV48" s="352">
        <v>0</v>
      </c>
      <c r="AW48" s="352">
        <v>0</v>
      </c>
      <c r="AX48" s="352">
        <v>0</v>
      </c>
      <c r="AY48" s="352">
        <v>0</v>
      </c>
      <c r="AZ48" s="352">
        <v>0</v>
      </c>
      <c r="BA48" s="352">
        <v>0</v>
      </c>
      <c r="BB48" s="352"/>
      <c r="BC48" s="352"/>
      <c r="BD48" s="352">
        <v>0</v>
      </c>
      <c r="BE48" s="352">
        <v>0</v>
      </c>
      <c r="BF48" s="352">
        <v>0</v>
      </c>
      <c r="BG48" s="352" t="s">
        <v>591</v>
      </c>
      <c r="BH48" s="352">
        <v>12</v>
      </c>
      <c r="BI48" s="352" t="s">
        <v>591</v>
      </c>
      <c r="BJ48" s="352">
        <v>12</v>
      </c>
      <c r="BK48" s="352"/>
      <c r="BL48" s="350"/>
      <c r="BN48" s="352"/>
      <c r="BO48" s="352" t="s">
        <v>49</v>
      </c>
      <c r="BP48" s="352"/>
      <c r="BQ48" s="350"/>
      <c r="BR48" s="347" t="s">
        <v>995</v>
      </c>
    </row>
    <row r="49" spans="1:70" s="347" customFormat="1" ht="16">
      <c r="A49" s="347">
        <v>28</v>
      </c>
      <c r="B49" s="425">
        <v>43208</v>
      </c>
      <c r="C49" s="376" t="s">
        <v>651</v>
      </c>
      <c r="D49" s="487" t="s">
        <v>645</v>
      </c>
      <c r="E49" s="473">
        <v>43118</v>
      </c>
      <c r="F49" s="376" t="s">
        <v>213</v>
      </c>
      <c r="G49" s="376" t="s">
        <v>625</v>
      </c>
      <c r="H49" s="375">
        <v>84.390909090909076</v>
      </c>
      <c r="I49" s="488"/>
      <c r="J49" s="488"/>
      <c r="K49" s="480" t="s">
        <v>654</v>
      </c>
      <c r="L49" s="480">
        <v>3042</v>
      </c>
      <c r="M49" s="480">
        <v>30417</v>
      </c>
      <c r="N49" s="480">
        <v>49883</v>
      </c>
      <c r="O49" s="480"/>
      <c r="P49" s="480"/>
      <c r="Q49" s="351"/>
      <c r="R49" s="351"/>
      <c r="S49" s="351"/>
      <c r="T49" s="351"/>
      <c r="U49" s="351"/>
      <c r="V49" s="351"/>
      <c r="W49" s="375">
        <v>2.1363636363636362</v>
      </c>
      <c r="X49" s="375">
        <v>1.7727272727272725</v>
      </c>
      <c r="Y49" s="375">
        <v>1.6636363636363636</v>
      </c>
      <c r="Z49" s="375">
        <v>1.4181818181818182</v>
      </c>
      <c r="AA49" s="375">
        <v>0</v>
      </c>
      <c r="AB49" s="477"/>
      <c r="AC49" s="375">
        <v>2.1363636363636362</v>
      </c>
      <c r="AD49" s="375">
        <v>1.7727272727272725</v>
      </c>
      <c r="AE49" s="375">
        <v>1.6636363636363636</v>
      </c>
      <c r="AF49" s="375">
        <v>1.4181818181818182</v>
      </c>
      <c r="AG49" s="375">
        <v>0</v>
      </c>
      <c r="AH49" s="478"/>
      <c r="AI49" s="375">
        <v>0</v>
      </c>
      <c r="AJ49" s="375">
        <v>0</v>
      </c>
      <c r="AK49" s="375">
        <v>0</v>
      </c>
      <c r="AL49" s="375">
        <v>0</v>
      </c>
      <c r="AM49" s="375">
        <v>0</v>
      </c>
      <c r="AO49" s="352" t="s">
        <v>591</v>
      </c>
      <c r="AP49" s="352">
        <v>0</v>
      </c>
      <c r="AQ49" s="352">
        <v>3</v>
      </c>
      <c r="AR49" s="352">
        <v>3</v>
      </c>
      <c r="AS49" s="352"/>
      <c r="AT49" s="352">
        <v>0</v>
      </c>
      <c r="AU49" s="352">
        <v>0</v>
      </c>
      <c r="AV49" s="352">
        <v>0</v>
      </c>
      <c r="AW49" s="352">
        <v>0</v>
      </c>
      <c r="AX49" s="352">
        <v>0</v>
      </c>
      <c r="AY49" s="352">
        <v>0</v>
      </c>
      <c r="AZ49" s="352">
        <v>0</v>
      </c>
      <c r="BA49" s="352">
        <v>0</v>
      </c>
      <c r="BB49" s="352"/>
      <c r="BC49" s="352"/>
      <c r="BD49" s="352">
        <v>0</v>
      </c>
      <c r="BE49" s="352">
        <v>0</v>
      </c>
      <c r="BF49" s="352">
        <v>0</v>
      </c>
      <c r="BG49" s="352" t="s">
        <v>591</v>
      </c>
      <c r="BH49" s="352">
        <v>0</v>
      </c>
      <c r="BI49" s="352" t="s">
        <v>591</v>
      </c>
      <c r="BJ49" s="352"/>
      <c r="BK49" s="465">
        <v>43707</v>
      </c>
      <c r="BL49" s="350"/>
      <c r="BN49" s="352"/>
      <c r="BO49" s="352" t="s">
        <v>49</v>
      </c>
      <c r="BP49" s="352"/>
      <c r="BQ49" s="350"/>
      <c r="BR49" s="347" t="s">
        <v>1003</v>
      </c>
    </row>
    <row r="50" spans="1:70" s="347" customFormat="1" ht="16">
      <c r="A50" s="347">
        <v>45</v>
      </c>
      <c r="B50" s="425">
        <v>43208</v>
      </c>
      <c r="C50" s="376" t="s">
        <v>651</v>
      </c>
      <c r="D50" s="487" t="s">
        <v>645</v>
      </c>
      <c r="E50" s="473">
        <v>43182</v>
      </c>
      <c r="F50" s="376" t="s">
        <v>214</v>
      </c>
      <c r="G50" s="376" t="s">
        <v>663</v>
      </c>
      <c r="H50" s="375">
        <v>102.19999999999999</v>
      </c>
      <c r="I50" s="488"/>
      <c r="J50" s="488"/>
      <c r="K50" s="480" t="s">
        <v>654</v>
      </c>
      <c r="L50" s="480">
        <v>3000</v>
      </c>
      <c r="M50" s="480">
        <v>30000</v>
      </c>
      <c r="N50" s="480">
        <v>49200</v>
      </c>
      <c r="O50" s="480"/>
      <c r="P50" s="480"/>
      <c r="Q50" s="351"/>
      <c r="R50" s="351"/>
      <c r="S50" s="351"/>
      <c r="T50" s="351"/>
      <c r="U50" s="351"/>
      <c r="V50" s="351"/>
      <c r="W50" s="375">
        <v>2.9</v>
      </c>
      <c r="X50" s="375">
        <v>2.4</v>
      </c>
      <c r="Y50" s="375">
        <v>2.2999999999999998</v>
      </c>
      <c r="Z50" s="375">
        <v>2</v>
      </c>
      <c r="AA50" s="375">
        <v>0</v>
      </c>
      <c r="AB50" s="477"/>
      <c r="AC50" s="375">
        <v>2.5</v>
      </c>
      <c r="AD50" s="375">
        <v>2</v>
      </c>
      <c r="AE50" s="375">
        <v>1.8999999999999997</v>
      </c>
      <c r="AF50" s="375">
        <v>1.7</v>
      </c>
      <c r="AG50" s="375">
        <v>0</v>
      </c>
      <c r="AH50" s="478"/>
      <c r="AI50" s="375">
        <v>0</v>
      </c>
      <c r="AJ50" s="375">
        <v>0</v>
      </c>
      <c r="AK50" s="375">
        <v>0</v>
      </c>
      <c r="AL50" s="375">
        <v>0</v>
      </c>
      <c r="AM50" s="375">
        <v>0</v>
      </c>
      <c r="AO50" s="352" t="s">
        <v>655</v>
      </c>
      <c r="AP50" s="352" t="s">
        <v>656</v>
      </c>
      <c r="AQ50" s="352">
        <v>2</v>
      </c>
      <c r="AR50" s="352">
        <v>4</v>
      </c>
      <c r="AS50" s="352"/>
      <c r="AT50" s="352">
        <v>0</v>
      </c>
      <c r="AU50" s="352">
        <v>0</v>
      </c>
      <c r="AV50" s="352">
        <v>0</v>
      </c>
      <c r="AW50" s="352">
        <v>0</v>
      </c>
      <c r="AX50" s="352">
        <v>0</v>
      </c>
      <c r="AY50" s="352">
        <v>0</v>
      </c>
      <c r="AZ50" s="352">
        <v>0</v>
      </c>
      <c r="BA50" s="352">
        <v>0</v>
      </c>
      <c r="BB50" s="352"/>
      <c r="BC50" s="352"/>
      <c r="BD50" s="352">
        <v>0</v>
      </c>
      <c r="BE50" s="352">
        <v>0</v>
      </c>
      <c r="BF50" s="352">
        <v>0</v>
      </c>
      <c r="BG50" s="352" t="s">
        <v>591</v>
      </c>
      <c r="BH50" s="352">
        <v>0</v>
      </c>
      <c r="BI50" s="352" t="s">
        <v>591</v>
      </c>
      <c r="BJ50" s="352"/>
      <c r="BK50" s="352"/>
      <c r="BL50" s="350"/>
      <c r="BN50" s="352"/>
      <c r="BO50" s="352" t="s">
        <v>49</v>
      </c>
      <c r="BP50" s="352"/>
      <c r="BQ50" s="350"/>
      <c r="BR50" s="466" t="s">
        <v>1009</v>
      </c>
    </row>
    <row r="51" spans="1:70" s="347" customFormat="1" ht="16">
      <c r="A51" s="347">
        <v>4</v>
      </c>
      <c r="B51" s="425">
        <v>43208</v>
      </c>
      <c r="C51" s="514" t="s">
        <v>651</v>
      </c>
      <c r="D51" s="487" t="s">
        <v>645</v>
      </c>
      <c r="E51" s="473">
        <v>43100</v>
      </c>
      <c r="F51" s="473" t="s">
        <v>215</v>
      </c>
      <c r="G51" s="473" t="s">
        <v>882</v>
      </c>
      <c r="H51" s="375">
        <v>85.918181818181822</v>
      </c>
      <c r="I51" s="488"/>
      <c r="J51" s="488"/>
      <c r="K51" s="480" t="s">
        <v>654</v>
      </c>
      <c r="L51" s="480">
        <v>12000</v>
      </c>
      <c r="M51" s="480">
        <v>90000</v>
      </c>
      <c r="N51" s="480"/>
      <c r="O51" s="480"/>
      <c r="P51" s="480"/>
      <c r="Q51" s="351"/>
      <c r="R51" s="351"/>
      <c r="S51" s="351"/>
      <c r="T51" s="351"/>
      <c r="U51" s="351"/>
      <c r="V51" s="351"/>
      <c r="W51" s="375">
        <v>2.3454545454545452</v>
      </c>
      <c r="X51" s="375">
        <v>1.9545454545454544</v>
      </c>
      <c r="Y51" s="375">
        <v>1.7272727272727271</v>
      </c>
      <c r="Z51" s="375">
        <v>0</v>
      </c>
      <c r="AA51" s="375">
        <v>0</v>
      </c>
      <c r="AB51" s="477"/>
      <c r="AC51" s="375">
        <v>2.3454545454545452</v>
      </c>
      <c r="AD51" s="375">
        <v>1.9545454545454544</v>
      </c>
      <c r="AE51" s="375">
        <v>1.7272727272727271</v>
      </c>
      <c r="AF51" s="375">
        <v>0</v>
      </c>
      <c r="AG51" s="375">
        <v>0</v>
      </c>
      <c r="AH51" s="478"/>
      <c r="AI51" s="375">
        <v>0</v>
      </c>
      <c r="AJ51" s="375">
        <v>0</v>
      </c>
      <c r="AK51" s="375">
        <v>0</v>
      </c>
      <c r="AL51" s="375">
        <v>0</v>
      </c>
      <c r="AM51" s="375">
        <v>0</v>
      </c>
      <c r="AO51" s="352" t="s">
        <v>591</v>
      </c>
      <c r="AP51" s="352">
        <v>0</v>
      </c>
      <c r="AQ51" s="352">
        <v>3</v>
      </c>
      <c r="AR51" s="352">
        <v>3</v>
      </c>
      <c r="AS51" s="352"/>
      <c r="AT51" s="352">
        <v>0</v>
      </c>
      <c r="AU51" s="352">
        <v>0</v>
      </c>
      <c r="AV51" s="352">
        <v>0</v>
      </c>
      <c r="AW51" s="352">
        <v>0</v>
      </c>
      <c r="AX51" s="352">
        <v>0</v>
      </c>
      <c r="AY51" s="352">
        <v>0</v>
      </c>
      <c r="AZ51" s="352">
        <v>0</v>
      </c>
      <c r="BA51" s="352">
        <v>0</v>
      </c>
      <c r="BB51" s="352"/>
      <c r="BC51" s="352"/>
      <c r="BD51" s="352">
        <v>0</v>
      </c>
      <c r="BE51" s="352">
        <v>0</v>
      </c>
      <c r="BF51" s="352">
        <v>0</v>
      </c>
      <c r="BG51" s="352" t="s">
        <v>591</v>
      </c>
      <c r="BH51" s="352">
        <v>12</v>
      </c>
      <c r="BI51" s="352" t="s">
        <v>591</v>
      </c>
      <c r="BJ51" s="352">
        <v>12</v>
      </c>
      <c r="BK51" s="352"/>
      <c r="BL51" s="350"/>
      <c r="BN51" s="352"/>
      <c r="BO51" s="352" t="s">
        <v>49</v>
      </c>
      <c r="BP51" s="352"/>
      <c r="BQ51" s="350"/>
      <c r="BR51" s="347" t="s">
        <v>865</v>
      </c>
    </row>
    <row r="52" spans="1:70" s="347" customFormat="1" ht="16">
      <c r="A52" s="357"/>
      <c r="B52" s="425">
        <v>43208</v>
      </c>
      <c r="C52" s="376" t="s">
        <v>651</v>
      </c>
      <c r="D52" s="487" t="s">
        <v>645</v>
      </c>
      <c r="E52" s="473">
        <v>43100</v>
      </c>
      <c r="F52" s="376" t="s">
        <v>589</v>
      </c>
      <c r="G52" s="376" t="s">
        <v>1012</v>
      </c>
      <c r="H52" s="375">
        <v>87</v>
      </c>
      <c r="I52" s="488"/>
      <c r="J52" s="488"/>
      <c r="K52" s="480" t="s">
        <v>654</v>
      </c>
      <c r="L52" s="480">
        <v>3042</v>
      </c>
      <c r="M52" s="480">
        <v>30417</v>
      </c>
      <c r="N52" s="480">
        <v>49883</v>
      </c>
      <c r="O52" s="480"/>
      <c r="P52" s="480"/>
      <c r="Q52" s="358"/>
      <c r="R52" s="358"/>
      <c r="S52" s="358"/>
      <c r="T52" s="358"/>
      <c r="U52" s="358"/>
      <c r="V52" s="358"/>
      <c r="W52" s="375">
        <v>3.5363636363636362</v>
      </c>
      <c r="X52" s="375">
        <v>2.9272727272727272</v>
      </c>
      <c r="Y52" s="375">
        <v>2.7727272727272725</v>
      </c>
      <c r="Z52" s="375">
        <v>2.4727272727272727</v>
      </c>
      <c r="AA52" s="375">
        <v>0</v>
      </c>
      <c r="AB52" s="477"/>
      <c r="AC52" s="375">
        <v>3.5363636363636362</v>
      </c>
      <c r="AD52" s="375">
        <v>2.9272727272727272</v>
      </c>
      <c r="AE52" s="375">
        <v>2.7727272727272725</v>
      </c>
      <c r="AF52" s="375">
        <v>2.4727272727272727</v>
      </c>
      <c r="AG52" s="375">
        <v>0</v>
      </c>
      <c r="AH52" s="479"/>
      <c r="AI52" s="375">
        <v>0</v>
      </c>
      <c r="AJ52" s="375">
        <v>0</v>
      </c>
      <c r="AK52" s="375">
        <v>0</v>
      </c>
      <c r="AL52" s="375">
        <v>0</v>
      </c>
      <c r="AM52" s="375">
        <v>0</v>
      </c>
      <c r="AN52" s="357"/>
      <c r="AO52" s="352" t="s">
        <v>591</v>
      </c>
      <c r="AP52" s="352">
        <v>0</v>
      </c>
      <c r="AQ52" s="352">
        <v>3</v>
      </c>
      <c r="AR52" s="352">
        <v>3</v>
      </c>
      <c r="AS52" s="352"/>
      <c r="AT52" s="352">
        <v>0</v>
      </c>
      <c r="AU52" s="352">
        <v>0</v>
      </c>
      <c r="AV52" s="352">
        <v>0</v>
      </c>
      <c r="AW52" s="352">
        <v>0</v>
      </c>
      <c r="AX52" s="352">
        <v>0</v>
      </c>
      <c r="AY52" s="352">
        <v>0</v>
      </c>
      <c r="AZ52" s="352">
        <v>0</v>
      </c>
      <c r="BA52" s="352">
        <v>0</v>
      </c>
      <c r="BB52" s="352"/>
      <c r="BC52" s="352"/>
      <c r="BD52" s="352">
        <v>0</v>
      </c>
      <c r="BE52" s="352">
        <v>0</v>
      </c>
      <c r="BF52" s="352">
        <v>0</v>
      </c>
      <c r="BG52" s="352" t="s">
        <v>591</v>
      </c>
      <c r="BH52" s="352">
        <v>0</v>
      </c>
      <c r="BI52" s="352" t="s">
        <v>591</v>
      </c>
      <c r="BJ52" s="352"/>
      <c r="BK52" s="352"/>
      <c r="BL52" s="369"/>
      <c r="BM52" s="357"/>
      <c r="BN52" s="353"/>
      <c r="BO52" s="352" t="s">
        <v>49</v>
      </c>
      <c r="BP52" s="352"/>
      <c r="BQ52" s="369"/>
      <c r="BR52" s="357" t="s">
        <v>1016</v>
      </c>
    </row>
    <row r="53" spans="1:70" s="347" customFormat="1" ht="16">
      <c r="B53" s="425">
        <v>43208</v>
      </c>
      <c r="C53" s="376" t="s">
        <v>651</v>
      </c>
      <c r="D53" s="487" t="s">
        <v>645</v>
      </c>
      <c r="E53" s="473">
        <v>43131</v>
      </c>
      <c r="F53" s="376" t="s">
        <v>638</v>
      </c>
      <c r="G53" s="376" t="s">
        <v>891</v>
      </c>
      <c r="H53" s="375">
        <v>84</v>
      </c>
      <c r="I53" s="375"/>
      <c r="J53" s="375"/>
      <c r="K53" s="480"/>
      <c r="L53" s="480"/>
      <c r="M53" s="480"/>
      <c r="N53" s="480"/>
      <c r="O53" s="480"/>
      <c r="P53" s="480"/>
      <c r="Q53" s="351"/>
      <c r="R53" s="351"/>
      <c r="S53" s="351"/>
      <c r="T53" s="351"/>
      <c r="U53" s="351"/>
      <c r="V53" s="351"/>
      <c r="W53" s="375">
        <v>2.0363636363636366</v>
      </c>
      <c r="X53" s="375">
        <v>0</v>
      </c>
      <c r="Y53" s="375">
        <v>0</v>
      </c>
      <c r="Z53" s="375">
        <v>0</v>
      </c>
      <c r="AA53" s="375">
        <v>0</v>
      </c>
      <c r="AB53" s="477"/>
      <c r="AC53" s="375">
        <v>2.0363636363636366</v>
      </c>
      <c r="AD53" s="375">
        <v>0</v>
      </c>
      <c r="AE53" s="375">
        <v>0</v>
      </c>
      <c r="AF53" s="375">
        <v>0</v>
      </c>
      <c r="AG53" s="375">
        <v>0</v>
      </c>
      <c r="AH53" s="478"/>
      <c r="AI53" s="375">
        <v>0</v>
      </c>
      <c r="AJ53" s="375">
        <v>0</v>
      </c>
      <c r="AK53" s="375">
        <v>0</v>
      </c>
      <c r="AL53" s="375">
        <v>0</v>
      </c>
      <c r="AM53" s="375">
        <v>0</v>
      </c>
      <c r="AO53" s="352" t="s">
        <v>655</v>
      </c>
      <c r="AP53" s="352" t="s">
        <v>656</v>
      </c>
      <c r="AQ53" s="352">
        <v>2</v>
      </c>
      <c r="AR53" s="352">
        <v>4</v>
      </c>
      <c r="AS53" s="352"/>
      <c r="AT53" s="352">
        <v>0</v>
      </c>
      <c r="AU53" s="352">
        <v>0</v>
      </c>
      <c r="AV53" s="352">
        <v>0</v>
      </c>
      <c r="AW53" s="352">
        <v>0</v>
      </c>
      <c r="AX53" s="352">
        <v>0</v>
      </c>
      <c r="AY53" s="352">
        <v>0</v>
      </c>
      <c r="AZ53" s="352">
        <v>0</v>
      </c>
      <c r="BA53" s="352">
        <v>0</v>
      </c>
      <c r="BB53" s="352"/>
      <c r="BC53" s="352"/>
      <c r="BD53" s="352">
        <v>0</v>
      </c>
      <c r="BE53" s="352">
        <v>0</v>
      </c>
      <c r="BF53" s="352">
        <v>0</v>
      </c>
      <c r="BG53" s="352" t="s">
        <v>591</v>
      </c>
      <c r="BH53" s="352">
        <v>0</v>
      </c>
      <c r="BI53" s="352" t="s">
        <v>591</v>
      </c>
      <c r="BJ53" s="352"/>
      <c r="BK53" s="352"/>
      <c r="BL53" s="350"/>
      <c r="BN53" s="352"/>
      <c r="BO53" s="352" t="s">
        <v>49</v>
      </c>
      <c r="BP53" s="352"/>
      <c r="BQ53" s="350"/>
      <c r="BR53" s="347" t="s">
        <v>1021</v>
      </c>
    </row>
    <row r="54" spans="1:70" s="470" customFormat="1" ht="16">
      <c r="B54" s="425">
        <v>43208</v>
      </c>
      <c r="C54" s="376" t="s">
        <v>651</v>
      </c>
      <c r="D54" s="487" t="s">
        <v>645</v>
      </c>
      <c r="E54" s="473">
        <v>43189</v>
      </c>
      <c r="F54" s="376" t="s">
        <v>674</v>
      </c>
      <c r="G54" s="376" t="s">
        <v>841</v>
      </c>
      <c r="H54" s="375">
        <v>73.75454545454545</v>
      </c>
      <c r="I54" s="488"/>
      <c r="J54" s="488"/>
      <c r="K54" s="480" t="s">
        <v>654</v>
      </c>
      <c r="L54" s="480">
        <v>1644</v>
      </c>
      <c r="M54" s="480">
        <v>1314</v>
      </c>
      <c r="N54" s="480"/>
      <c r="O54" s="480"/>
      <c r="P54" s="480"/>
      <c r="Q54" s="351"/>
      <c r="R54" s="351"/>
      <c r="S54" s="351"/>
      <c r="T54" s="351"/>
      <c r="U54" s="351"/>
      <c r="V54" s="351"/>
      <c r="W54" s="375">
        <v>2.2363636363636363</v>
      </c>
      <c r="X54" s="375">
        <v>2.127272727272727</v>
      </c>
      <c r="Y54" s="375">
        <v>1.7454545454545451</v>
      </c>
      <c r="Z54" s="375">
        <v>0</v>
      </c>
      <c r="AA54" s="375">
        <v>0</v>
      </c>
      <c r="AB54" s="477"/>
      <c r="AC54" s="375">
        <v>2.2363636363636363</v>
      </c>
      <c r="AD54" s="375">
        <v>2.127272727272727</v>
      </c>
      <c r="AE54" s="375">
        <v>1.7454545454545451</v>
      </c>
      <c r="AF54" s="375">
        <v>0</v>
      </c>
      <c r="AG54" s="375">
        <v>0</v>
      </c>
      <c r="AH54" s="478"/>
      <c r="AI54" s="375">
        <v>0</v>
      </c>
      <c r="AJ54" s="375">
        <v>0</v>
      </c>
      <c r="AK54" s="375">
        <v>0</v>
      </c>
      <c r="AL54" s="375">
        <v>0</v>
      </c>
      <c r="AM54" s="375">
        <v>0</v>
      </c>
      <c r="AO54" s="352" t="s">
        <v>591</v>
      </c>
      <c r="AP54" s="352">
        <v>0</v>
      </c>
      <c r="AQ54" s="352">
        <v>3</v>
      </c>
      <c r="AR54" s="352">
        <v>3</v>
      </c>
      <c r="AS54" s="352"/>
      <c r="AT54" s="352">
        <v>0</v>
      </c>
      <c r="AU54" s="352">
        <v>0</v>
      </c>
      <c r="AV54" s="352">
        <v>0</v>
      </c>
      <c r="AW54" s="352">
        <v>0</v>
      </c>
      <c r="AX54" s="352">
        <v>0</v>
      </c>
      <c r="AY54" s="352">
        <v>0</v>
      </c>
      <c r="AZ54" s="352">
        <v>0</v>
      </c>
      <c r="BA54" s="352">
        <v>0</v>
      </c>
      <c r="BB54" s="352"/>
      <c r="BC54" s="352"/>
      <c r="BD54" s="352">
        <v>0</v>
      </c>
      <c r="BE54" s="352">
        <v>0</v>
      </c>
      <c r="BF54" s="352">
        <v>0</v>
      </c>
      <c r="BG54" s="352" t="s">
        <v>591</v>
      </c>
      <c r="BH54" s="352">
        <v>0</v>
      </c>
      <c r="BI54" s="352" t="s">
        <v>591</v>
      </c>
      <c r="BJ54" s="352"/>
      <c r="BK54" s="352"/>
      <c r="BL54" s="350"/>
      <c r="BM54" s="347"/>
      <c r="BN54" s="352"/>
      <c r="BO54" s="352" t="s">
        <v>49</v>
      </c>
      <c r="BP54" s="352"/>
      <c r="BQ54" s="350"/>
      <c r="BR54" s="347" t="s">
        <v>1026</v>
      </c>
    </row>
    <row r="55" spans="1:70" s="470" customFormat="1" ht="16">
      <c r="A55" s="347">
        <v>9</v>
      </c>
      <c r="B55" s="425">
        <v>43208</v>
      </c>
      <c r="C55" s="376" t="s">
        <v>651</v>
      </c>
      <c r="D55" s="487" t="s">
        <v>645</v>
      </c>
      <c r="E55" s="473">
        <v>43100</v>
      </c>
      <c r="F55" s="473" t="s">
        <v>975</v>
      </c>
      <c r="G55" s="473" t="s">
        <v>976</v>
      </c>
      <c r="H55" s="375">
        <v>72.054545454545448</v>
      </c>
      <c r="I55" s="513"/>
      <c r="J55" s="513"/>
      <c r="K55" s="480" t="s">
        <v>654</v>
      </c>
      <c r="L55" s="480">
        <v>3000</v>
      </c>
      <c r="M55" s="480">
        <v>30000</v>
      </c>
      <c r="N55" s="480">
        <v>49200</v>
      </c>
      <c r="O55" s="480"/>
      <c r="P55" s="480"/>
      <c r="Q55" s="351"/>
      <c r="R55" s="351"/>
      <c r="S55" s="351"/>
      <c r="T55" s="351"/>
      <c r="U55" s="351"/>
      <c r="V55" s="351"/>
      <c r="W55" s="375">
        <v>2.4272727272727268</v>
      </c>
      <c r="X55" s="375">
        <v>1.8545454545454545</v>
      </c>
      <c r="Y55" s="375">
        <v>1.7363636363636361</v>
      </c>
      <c r="Z55" s="375">
        <v>1.4999999999999998</v>
      </c>
      <c r="AA55" s="375">
        <v>0</v>
      </c>
      <c r="AB55" s="477"/>
      <c r="AC55" s="375">
        <v>2.4272727272727268</v>
      </c>
      <c r="AD55" s="375">
        <v>1.8545454545454545</v>
      </c>
      <c r="AE55" s="375">
        <v>1.7363636363636361</v>
      </c>
      <c r="AF55" s="375">
        <v>1.4999999999999998</v>
      </c>
      <c r="AG55" s="375">
        <v>0</v>
      </c>
      <c r="AH55" s="478"/>
      <c r="AI55" s="375">
        <v>0</v>
      </c>
      <c r="AJ55" s="375">
        <v>0</v>
      </c>
      <c r="AK55" s="375">
        <v>0</v>
      </c>
      <c r="AL55" s="375">
        <v>0</v>
      </c>
      <c r="AM55" s="375">
        <v>0</v>
      </c>
      <c r="AO55" s="352" t="s">
        <v>655</v>
      </c>
      <c r="AP55" s="352" t="s">
        <v>656</v>
      </c>
      <c r="AQ55" s="352">
        <v>3</v>
      </c>
      <c r="AR55" s="352">
        <v>3</v>
      </c>
      <c r="AS55" s="352"/>
      <c r="AT55" s="352">
        <v>0</v>
      </c>
      <c r="AU55" s="352">
        <v>22</v>
      </c>
      <c r="AV55" s="352">
        <v>0</v>
      </c>
      <c r="AW55" s="352">
        <v>0</v>
      </c>
      <c r="AX55" s="352">
        <v>0</v>
      </c>
      <c r="AY55" s="352">
        <v>0</v>
      </c>
      <c r="AZ55" s="352">
        <v>0</v>
      </c>
      <c r="BA55" s="352">
        <v>0</v>
      </c>
      <c r="BB55" s="352"/>
      <c r="BC55" s="352"/>
      <c r="BD55" s="352">
        <v>0</v>
      </c>
      <c r="BE55" s="352">
        <v>0</v>
      </c>
      <c r="BF55" s="352">
        <v>0</v>
      </c>
      <c r="BG55" s="352" t="s">
        <v>591</v>
      </c>
      <c r="BH55" s="352">
        <v>0</v>
      </c>
      <c r="BI55" s="352" t="s">
        <v>591</v>
      </c>
      <c r="BJ55" s="352"/>
      <c r="BK55" s="352"/>
      <c r="BL55" s="350"/>
      <c r="BM55" s="347"/>
      <c r="BN55" s="352"/>
      <c r="BO55" s="352" t="s">
        <v>49</v>
      </c>
      <c r="BP55" s="352"/>
      <c r="BQ55" s="350"/>
      <c r="BR55" s="471" t="s">
        <v>1030</v>
      </c>
    </row>
    <row r="56" spans="1:70" s="347" customFormat="1" ht="16">
      <c r="A56" s="376">
        <v>13</v>
      </c>
      <c r="B56" s="425">
        <v>43208</v>
      </c>
      <c r="C56" s="376" t="s">
        <v>651</v>
      </c>
      <c r="D56" s="487" t="s">
        <v>646</v>
      </c>
      <c r="E56" s="473">
        <v>43138</v>
      </c>
      <c r="F56" s="473" t="s">
        <v>209</v>
      </c>
      <c r="G56" s="473" t="s">
        <v>981</v>
      </c>
      <c r="H56" s="375">
        <v>94</v>
      </c>
      <c r="I56" s="488"/>
      <c r="J56" s="488"/>
      <c r="K56" s="480" t="s">
        <v>654</v>
      </c>
      <c r="L56" s="480">
        <v>3000</v>
      </c>
      <c r="M56" s="480">
        <v>30000</v>
      </c>
      <c r="N56" s="480">
        <v>49200</v>
      </c>
      <c r="O56" s="480"/>
      <c r="P56" s="480"/>
      <c r="Q56" s="351"/>
      <c r="R56" s="351"/>
      <c r="S56" s="351"/>
      <c r="T56" s="351"/>
      <c r="U56" s="351"/>
      <c r="V56" s="351"/>
      <c r="W56" s="375">
        <v>2.127272727272727</v>
      </c>
      <c r="X56" s="375">
        <v>1.7727272727272725</v>
      </c>
      <c r="Y56" s="375">
        <v>1.6636363636363636</v>
      </c>
      <c r="Z56" s="375">
        <v>1.3818181818181816</v>
      </c>
      <c r="AA56" s="375">
        <v>0</v>
      </c>
      <c r="AB56" s="481"/>
      <c r="AC56" s="375">
        <v>2.127272727272727</v>
      </c>
      <c r="AD56" s="375">
        <v>1.7727272727272725</v>
      </c>
      <c r="AE56" s="375">
        <v>1.6636363636363636</v>
      </c>
      <c r="AF56" s="375">
        <v>1.3818181818181816</v>
      </c>
      <c r="AG56" s="375">
        <v>0</v>
      </c>
      <c r="AH56" s="482"/>
      <c r="AI56" s="375">
        <v>0</v>
      </c>
      <c r="AJ56" s="375">
        <v>0</v>
      </c>
      <c r="AK56" s="375">
        <v>0</v>
      </c>
      <c r="AL56" s="375">
        <v>0</v>
      </c>
      <c r="AM56" s="375">
        <v>0</v>
      </c>
      <c r="AO56" s="483" t="s">
        <v>591</v>
      </c>
      <c r="AP56" s="483">
        <v>0</v>
      </c>
      <c r="AQ56" s="483">
        <v>3</v>
      </c>
      <c r="AR56" s="483">
        <v>3</v>
      </c>
      <c r="AS56" s="483"/>
      <c r="AT56" s="483">
        <v>0</v>
      </c>
      <c r="AU56" s="483">
        <v>0</v>
      </c>
      <c r="AV56" s="483">
        <v>0</v>
      </c>
      <c r="AW56" s="483">
        <v>0</v>
      </c>
      <c r="AX56" s="483">
        <v>0</v>
      </c>
      <c r="AY56" s="483">
        <v>0</v>
      </c>
      <c r="AZ56" s="483">
        <v>0</v>
      </c>
      <c r="BA56" s="483">
        <v>0</v>
      </c>
      <c r="BB56" s="483"/>
      <c r="BC56" s="483"/>
      <c r="BD56" s="483">
        <v>0</v>
      </c>
      <c r="BE56" s="483">
        <v>0</v>
      </c>
      <c r="BF56" s="483">
        <v>0</v>
      </c>
      <c r="BG56" s="483" t="s">
        <v>591</v>
      </c>
      <c r="BH56" s="483">
        <v>0</v>
      </c>
      <c r="BI56" s="483" t="s">
        <v>591</v>
      </c>
      <c r="BJ56" s="483"/>
      <c r="BK56" s="483"/>
      <c r="BL56" s="484"/>
      <c r="BM56" s="376"/>
      <c r="BN56" s="483"/>
      <c r="BO56" s="483" t="s">
        <v>49</v>
      </c>
      <c r="BP56" s="483"/>
      <c r="BQ56" s="484"/>
      <c r="BR56" s="485" t="s">
        <v>988</v>
      </c>
    </row>
    <row r="57" spans="1:70" s="347" customFormat="1" ht="16">
      <c r="A57" s="357">
        <v>21</v>
      </c>
      <c r="B57" s="425">
        <v>43208</v>
      </c>
      <c r="C57" s="376" t="s">
        <v>651</v>
      </c>
      <c r="D57" s="487" t="s">
        <v>646</v>
      </c>
      <c r="E57" s="473">
        <v>43133</v>
      </c>
      <c r="F57" s="473" t="s">
        <v>212</v>
      </c>
      <c r="G57" s="473" t="s">
        <v>660</v>
      </c>
      <c r="H57" s="375">
        <v>111.8</v>
      </c>
      <c r="I57" s="488"/>
      <c r="J57" s="488"/>
      <c r="K57" s="480" t="s">
        <v>654</v>
      </c>
      <c r="L57" s="480">
        <v>3000</v>
      </c>
      <c r="M57" s="480">
        <v>30000</v>
      </c>
      <c r="N57" s="480">
        <v>49200</v>
      </c>
      <c r="O57" s="480"/>
      <c r="P57" s="480"/>
      <c r="Q57" s="351"/>
      <c r="R57" s="351"/>
      <c r="S57" s="351"/>
      <c r="T57" s="351"/>
      <c r="U57" s="351"/>
      <c r="V57" s="351"/>
      <c r="W57" s="375">
        <v>3.0545454545454542</v>
      </c>
      <c r="X57" s="375">
        <v>2.3545454545454541</v>
      </c>
      <c r="Y57" s="375">
        <v>2.127272727272727</v>
      </c>
      <c r="Z57" s="375">
        <v>1.8363636363636362</v>
      </c>
      <c r="AA57" s="375">
        <v>0</v>
      </c>
      <c r="AB57" s="477"/>
      <c r="AC57" s="375">
        <v>3.0545454545454542</v>
      </c>
      <c r="AD57" s="375">
        <v>2.3545454545454541</v>
      </c>
      <c r="AE57" s="375">
        <v>2.127272727272727</v>
      </c>
      <c r="AF57" s="375">
        <v>1.8363636363636362</v>
      </c>
      <c r="AG57" s="375">
        <v>0</v>
      </c>
      <c r="AH57" s="478"/>
      <c r="AI57" s="375">
        <v>0</v>
      </c>
      <c r="AJ57" s="375">
        <v>0</v>
      </c>
      <c r="AK57" s="375">
        <v>0</v>
      </c>
      <c r="AL57" s="375">
        <v>0</v>
      </c>
      <c r="AM57" s="375">
        <v>0</v>
      </c>
      <c r="AO57" s="352" t="s">
        <v>591</v>
      </c>
      <c r="AP57" s="352">
        <v>0</v>
      </c>
      <c r="AQ57" s="352">
        <v>3</v>
      </c>
      <c r="AR57" s="352">
        <v>3</v>
      </c>
      <c r="AS57" s="352"/>
      <c r="AT57" s="352">
        <v>21</v>
      </c>
      <c r="AU57" s="352">
        <v>0</v>
      </c>
      <c r="AV57" s="352">
        <v>0</v>
      </c>
      <c r="AW57" s="352">
        <v>0</v>
      </c>
      <c r="AX57" s="352">
        <v>0</v>
      </c>
      <c r="AY57" s="352">
        <v>0</v>
      </c>
      <c r="AZ57" s="352">
        <v>0</v>
      </c>
      <c r="BA57" s="352">
        <v>0</v>
      </c>
      <c r="BB57" s="352"/>
      <c r="BC57" s="352"/>
      <c r="BD57" s="352">
        <v>0</v>
      </c>
      <c r="BE57" s="352">
        <v>0</v>
      </c>
      <c r="BF57" s="352">
        <v>0</v>
      </c>
      <c r="BG57" s="352" t="s">
        <v>591</v>
      </c>
      <c r="BH57" s="352">
        <v>12</v>
      </c>
      <c r="BI57" s="352" t="s">
        <v>591</v>
      </c>
      <c r="BJ57" s="352">
        <v>12</v>
      </c>
      <c r="BK57" s="352"/>
      <c r="BL57" s="369"/>
      <c r="BM57" s="357"/>
      <c r="BN57" s="353"/>
      <c r="BO57" s="352" t="s">
        <v>49</v>
      </c>
      <c r="BP57" s="352"/>
      <c r="BQ57" s="369"/>
      <c r="BR57" s="357" t="s">
        <v>996</v>
      </c>
    </row>
    <row r="58" spans="1:70" s="347" customFormat="1" ht="16">
      <c r="A58" s="357">
        <v>29</v>
      </c>
      <c r="B58" s="425">
        <v>43208</v>
      </c>
      <c r="C58" s="376" t="s">
        <v>651</v>
      </c>
      <c r="D58" s="487" t="s">
        <v>646</v>
      </c>
      <c r="E58" s="473">
        <v>43118</v>
      </c>
      <c r="F58" s="376" t="s">
        <v>213</v>
      </c>
      <c r="G58" s="376" t="s">
        <v>625</v>
      </c>
      <c r="H58" s="375">
        <v>84.390909090909076</v>
      </c>
      <c r="I58" s="488"/>
      <c r="J58" s="488"/>
      <c r="K58" s="480" t="s">
        <v>654</v>
      </c>
      <c r="L58" s="480">
        <v>3042</v>
      </c>
      <c r="M58" s="480">
        <v>30417</v>
      </c>
      <c r="N58" s="480">
        <v>49883</v>
      </c>
      <c r="O58" s="480"/>
      <c r="P58" s="480"/>
      <c r="Q58" s="351"/>
      <c r="R58" s="351"/>
      <c r="S58" s="351"/>
      <c r="T58" s="351"/>
      <c r="U58" s="351"/>
      <c r="V58" s="351"/>
      <c r="W58" s="375">
        <v>2.1363636363636362</v>
      </c>
      <c r="X58" s="375">
        <v>1.7727272727272725</v>
      </c>
      <c r="Y58" s="375">
        <v>1.6636363636363636</v>
      </c>
      <c r="Z58" s="375">
        <v>1.4181818181818182</v>
      </c>
      <c r="AA58" s="375">
        <v>0</v>
      </c>
      <c r="AB58" s="477"/>
      <c r="AC58" s="375">
        <v>2.1363636363636362</v>
      </c>
      <c r="AD58" s="375">
        <v>1.7727272727272725</v>
      </c>
      <c r="AE58" s="375">
        <v>1.6636363636363636</v>
      </c>
      <c r="AF58" s="375">
        <v>1.4181818181818182</v>
      </c>
      <c r="AG58" s="375">
        <v>0</v>
      </c>
      <c r="AH58" s="478"/>
      <c r="AI58" s="375">
        <v>0</v>
      </c>
      <c r="AJ58" s="375">
        <v>0</v>
      </c>
      <c r="AK58" s="375">
        <v>0</v>
      </c>
      <c r="AL58" s="375">
        <v>0</v>
      </c>
      <c r="AM58" s="375">
        <v>0</v>
      </c>
      <c r="AO58" s="352" t="s">
        <v>591</v>
      </c>
      <c r="AP58" s="352">
        <v>0</v>
      </c>
      <c r="AQ58" s="352">
        <v>3</v>
      </c>
      <c r="AR58" s="352">
        <v>3</v>
      </c>
      <c r="AS58" s="352"/>
      <c r="AT58" s="352">
        <v>0</v>
      </c>
      <c r="AU58" s="352">
        <v>0</v>
      </c>
      <c r="AV58" s="352">
        <v>0</v>
      </c>
      <c r="AW58" s="352">
        <v>0</v>
      </c>
      <c r="AX58" s="352">
        <v>0</v>
      </c>
      <c r="AY58" s="352">
        <v>0</v>
      </c>
      <c r="AZ58" s="352">
        <v>0</v>
      </c>
      <c r="BA58" s="352">
        <v>0</v>
      </c>
      <c r="BB58" s="352"/>
      <c r="BC58" s="352"/>
      <c r="BD58" s="352">
        <v>0</v>
      </c>
      <c r="BE58" s="352">
        <v>0</v>
      </c>
      <c r="BF58" s="352">
        <v>0</v>
      </c>
      <c r="BG58" s="352" t="s">
        <v>591</v>
      </c>
      <c r="BH58" s="352">
        <v>0</v>
      </c>
      <c r="BI58" s="352" t="s">
        <v>591</v>
      </c>
      <c r="BJ58" s="352"/>
      <c r="BK58" s="465">
        <v>43707</v>
      </c>
      <c r="BL58" s="350"/>
      <c r="BN58" s="352"/>
      <c r="BO58" s="352" t="s">
        <v>49</v>
      </c>
      <c r="BP58" s="352"/>
      <c r="BQ58" s="369"/>
      <c r="BR58" s="357" t="s">
        <v>1004</v>
      </c>
    </row>
    <row r="59" spans="1:70" s="347" customFormat="1" ht="16">
      <c r="A59" s="347">
        <v>46</v>
      </c>
      <c r="B59" s="425">
        <v>43208</v>
      </c>
      <c r="C59" s="376" t="s">
        <v>651</v>
      </c>
      <c r="D59" s="487" t="s">
        <v>646</v>
      </c>
      <c r="E59" s="473">
        <v>43182</v>
      </c>
      <c r="F59" s="376" t="s">
        <v>214</v>
      </c>
      <c r="G59" s="376" t="s">
        <v>663</v>
      </c>
      <c r="H59" s="375">
        <v>102.19999999999999</v>
      </c>
      <c r="I59" s="488"/>
      <c r="J59" s="488"/>
      <c r="K59" s="480" t="s">
        <v>654</v>
      </c>
      <c r="L59" s="480">
        <v>3000</v>
      </c>
      <c r="M59" s="480">
        <v>30000</v>
      </c>
      <c r="N59" s="480">
        <v>49200</v>
      </c>
      <c r="O59" s="480"/>
      <c r="P59" s="480"/>
      <c r="Q59" s="351"/>
      <c r="R59" s="351"/>
      <c r="S59" s="351"/>
      <c r="T59" s="351"/>
      <c r="U59" s="351"/>
      <c r="V59" s="351"/>
      <c r="W59" s="375">
        <v>2.9</v>
      </c>
      <c r="X59" s="375">
        <v>2.4</v>
      </c>
      <c r="Y59" s="375">
        <v>2.2999999999999998</v>
      </c>
      <c r="Z59" s="375">
        <v>2</v>
      </c>
      <c r="AA59" s="375">
        <v>0</v>
      </c>
      <c r="AB59" s="477"/>
      <c r="AC59" s="375">
        <v>2.5</v>
      </c>
      <c r="AD59" s="375">
        <v>2</v>
      </c>
      <c r="AE59" s="375">
        <v>1.8999999999999997</v>
      </c>
      <c r="AF59" s="375">
        <v>1.7</v>
      </c>
      <c r="AG59" s="375">
        <v>0</v>
      </c>
      <c r="AH59" s="478"/>
      <c r="AI59" s="375">
        <v>0</v>
      </c>
      <c r="AJ59" s="375">
        <v>0</v>
      </c>
      <c r="AK59" s="375">
        <v>0</v>
      </c>
      <c r="AL59" s="375">
        <v>0</v>
      </c>
      <c r="AM59" s="375">
        <v>0</v>
      </c>
      <c r="AO59" s="352" t="s">
        <v>655</v>
      </c>
      <c r="AP59" s="352" t="s">
        <v>656</v>
      </c>
      <c r="AQ59" s="352">
        <v>2</v>
      </c>
      <c r="AR59" s="352">
        <v>4</v>
      </c>
      <c r="AS59" s="352"/>
      <c r="AT59" s="352">
        <v>0</v>
      </c>
      <c r="AU59" s="352">
        <v>0</v>
      </c>
      <c r="AV59" s="352">
        <v>0</v>
      </c>
      <c r="AW59" s="352">
        <v>0</v>
      </c>
      <c r="AX59" s="352">
        <v>0</v>
      </c>
      <c r="AY59" s="352">
        <v>0</v>
      </c>
      <c r="AZ59" s="352">
        <v>0</v>
      </c>
      <c r="BA59" s="352">
        <v>0</v>
      </c>
      <c r="BB59" s="352"/>
      <c r="BC59" s="352"/>
      <c r="BD59" s="352">
        <v>0</v>
      </c>
      <c r="BE59" s="352">
        <v>0</v>
      </c>
      <c r="BF59" s="352">
        <v>0</v>
      </c>
      <c r="BG59" s="352" t="s">
        <v>591</v>
      </c>
      <c r="BH59" s="352">
        <v>0</v>
      </c>
      <c r="BI59" s="352" t="s">
        <v>591</v>
      </c>
      <c r="BJ59" s="352"/>
      <c r="BK59" s="352"/>
      <c r="BL59" s="350"/>
      <c r="BN59" s="352"/>
      <c r="BO59" s="352" t="s">
        <v>49</v>
      </c>
      <c r="BP59" s="352"/>
      <c r="BQ59" s="350"/>
      <c r="BR59" s="466" t="s">
        <v>1009</v>
      </c>
    </row>
    <row r="60" spans="1:70" s="347" customFormat="1" ht="16">
      <c r="A60" s="347">
        <v>5</v>
      </c>
      <c r="B60" s="425">
        <v>43208</v>
      </c>
      <c r="C60" s="514" t="s">
        <v>651</v>
      </c>
      <c r="D60" s="487" t="s">
        <v>646</v>
      </c>
      <c r="E60" s="473">
        <v>43100</v>
      </c>
      <c r="F60" s="473" t="s">
        <v>215</v>
      </c>
      <c r="G60" s="473" t="s">
        <v>882</v>
      </c>
      <c r="H60" s="375">
        <v>85.918181818181822</v>
      </c>
      <c r="I60" s="488"/>
      <c r="J60" s="488"/>
      <c r="K60" s="480" t="s">
        <v>654</v>
      </c>
      <c r="L60" s="480">
        <v>12000</v>
      </c>
      <c r="M60" s="480">
        <v>90000</v>
      </c>
      <c r="N60" s="480"/>
      <c r="O60" s="480"/>
      <c r="P60" s="480"/>
      <c r="Q60" s="351"/>
      <c r="R60" s="351"/>
      <c r="S60" s="351"/>
      <c r="T60" s="351"/>
      <c r="U60" s="351"/>
      <c r="V60" s="351"/>
      <c r="W60" s="375">
        <v>2.3454545454545452</v>
      </c>
      <c r="X60" s="375">
        <v>1.9545454545454544</v>
      </c>
      <c r="Y60" s="375">
        <v>1.7272727272727271</v>
      </c>
      <c r="Z60" s="375">
        <v>0</v>
      </c>
      <c r="AA60" s="375">
        <v>0</v>
      </c>
      <c r="AB60" s="477"/>
      <c r="AC60" s="375">
        <v>2.3454545454545452</v>
      </c>
      <c r="AD60" s="375">
        <v>1.9545454545454544</v>
      </c>
      <c r="AE60" s="375">
        <v>1.7272727272727271</v>
      </c>
      <c r="AF60" s="375">
        <v>0</v>
      </c>
      <c r="AG60" s="375">
        <v>0</v>
      </c>
      <c r="AH60" s="478"/>
      <c r="AI60" s="375">
        <v>0</v>
      </c>
      <c r="AJ60" s="375">
        <v>0</v>
      </c>
      <c r="AK60" s="375">
        <v>0</v>
      </c>
      <c r="AL60" s="375">
        <v>0</v>
      </c>
      <c r="AM60" s="375">
        <v>0</v>
      </c>
      <c r="AO60" s="352" t="s">
        <v>591</v>
      </c>
      <c r="AP60" s="352">
        <v>0</v>
      </c>
      <c r="AQ60" s="352">
        <v>3</v>
      </c>
      <c r="AR60" s="352">
        <v>3</v>
      </c>
      <c r="AS60" s="352"/>
      <c r="AT60" s="352">
        <v>0</v>
      </c>
      <c r="AU60" s="352">
        <v>0</v>
      </c>
      <c r="AV60" s="352">
        <v>0</v>
      </c>
      <c r="AW60" s="352">
        <v>0</v>
      </c>
      <c r="AX60" s="352">
        <v>0</v>
      </c>
      <c r="AY60" s="352">
        <v>0</v>
      </c>
      <c r="AZ60" s="352">
        <v>0</v>
      </c>
      <c r="BA60" s="352">
        <v>0</v>
      </c>
      <c r="BB60" s="352"/>
      <c r="BC60" s="352"/>
      <c r="BD60" s="352">
        <v>0</v>
      </c>
      <c r="BE60" s="352">
        <v>0</v>
      </c>
      <c r="BF60" s="352">
        <v>0</v>
      </c>
      <c r="BG60" s="352" t="s">
        <v>591</v>
      </c>
      <c r="BH60" s="352">
        <v>12</v>
      </c>
      <c r="BI60" s="352" t="s">
        <v>591</v>
      </c>
      <c r="BJ60" s="352">
        <v>12</v>
      </c>
      <c r="BK60" s="352"/>
      <c r="BL60" s="350"/>
      <c r="BN60" s="352"/>
      <c r="BO60" s="352" t="s">
        <v>49</v>
      </c>
      <c r="BP60" s="352"/>
      <c r="BQ60" s="350"/>
      <c r="BR60" s="347" t="s">
        <v>865</v>
      </c>
    </row>
    <row r="61" spans="1:70" s="347" customFormat="1" ht="16">
      <c r="A61" s="357"/>
      <c r="B61" s="425">
        <v>43208</v>
      </c>
      <c r="C61" s="376" t="s">
        <v>651</v>
      </c>
      <c r="D61" s="487" t="s">
        <v>646</v>
      </c>
      <c r="E61" s="473">
        <v>43100</v>
      </c>
      <c r="F61" s="376" t="s">
        <v>589</v>
      </c>
      <c r="G61" s="376" t="s">
        <v>1012</v>
      </c>
      <c r="H61" s="375">
        <v>87</v>
      </c>
      <c r="I61" s="488"/>
      <c r="J61" s="488"/>
      <c r="K61" s="480" t="s">
        <v>654</v>
      </c>
      <c r="L61" s="480">
        <v>3042</v>
      </c>
      <c r="M61" s="480">
        <v>30417</v>
      </c>
      <c r="N61" s="480">
        <v>49883</v>
      </c>
      <c r="O61" s="480"/>
      <c r="P61" s="480"/>
      <c r="Q61" s="358"/>
      <c r="R61" s="358"/>
      <c r="S61" s="358"/>
      <c r="T61" s="358"/>
      <c r="U61" s="358"/>
      <c r="V61" s="358"/>
      <c r="W61" s="375">
        <v>3.5363636363636362</v>
      </c>
      <c r="X61" s="375">
        <v>2.9272727272727272</v>
      </c>
      <c r="Y61" s="375">
        <v>2.7727272727272725</v>
      </c>
      <c r="Z61" s="375">
        <v>2.4727272727272727</v>
      </c>
      <c r="AA61" s="375">
        <v>0</v>
      </c>
      <c r="AB61" s="477"/>
      <c r="AC61" s="375">
        <v>3.5363636363636362</v>
      </c>
      <c r="AD61" s="375">
        <v>2.9272727272727272</v>
      </c>
      <c r="AE61" s="375">
        <v>2.7727272727272725</v>
      </c>
      <c r="AF61" s="375">
        <v>2.4727272727272727</v>
      </c>
      <c r="AG61" s="375">
        <v>0</v>
      </c>
      <c r="AH61" s="479"/>
      <c r="AI61" s="375">
        <v>0</v>
      </c>
      <c r="AJ61" s="375">
        <v>0</v>
      </c>
      <c r="AK61" s="375">
        <v>0</v>
      </c>
      <c r="AL61" s="375">
        <v>0</v>
      </c>
      <c r="AM61" s="375">
        <v>0</v>
      </c>
      <c r="AN61" s="357"/>
      <c r="AO61" s="352" t="s">
        <v>591</v>
      </c>
      <c r="AP61" s="352">
        <v>0</v>
      </c>
      <c r="AQ61" s="352">
        <v>3</v>
      </c>
      <c r="AR61" s="352">
        <v>3</v>
      </c>
      <c r="AS61" s="352"/>
      <c r="AT61" s="352">
        <v>0</v>
      </c>
      <c r="AU61" s="352">
        <v>0</v>
      </c>
      <c r="AV61" s="352">
        <v>0</v>
      </c>
      <c r="AW61" s="352">
        <v>0</v>
      </c>
      <c r="AX61" s="352">
        <v>0</v>
      </c>
      <c r="AY61" s="352">
        <v>0</v>
      </c>
      <c r="AZ61" s="352">
        <v>0</v>
      </c>
      <c r="BA61" s="352">
        <v>0</v>
      </c>
      <c r="BB61" s="352"/>
      <c r="BC61" s="352"/>
      <c r="BD61" s="352">
        <v>0</v>
      </c>
      <c r="BE61" s="352">
        <v>0</v>
      </c>
      <c r="BF61" s="352">
        <v>0</v>
      </c>
      <c r="BG61" s="352" t="s">
        <v>591</v>
      </c>
      <c r="BH61" s="352">
        <v>0</v>
      </c>
      <c r="BI61" s="352" t="s">
        <v>591</v>
      </c>
      <c r="BJ61" s="352"/>
      <c r="BK61" s="352"/>
      <c r="BL61" s="369"/>
      <c r="BM61" s="357"/>
      <c r="BN61" s="353"/>
      <c r="BO61" s="352" t="s">
        <v>49</v>
      </c>
      <c r="BP61" s="352"/>
      <c r="BQ61" s="369"/>
      <c r="BR61" s="357" t="s">
        <v>1016</v>
      </c>
    </row>
    <row r="62" spans="1:70" s="347" customFormat="1" ht="16">
      <c r="B62" s="425">
        <v>43208</v>
      </c>
      <c r="C62" s="376" t="s">
        <v>651</v>
      </c>
      <c r="D62" s="487" t="s">
        <v>646</v>
      </c>
      <c r="E62" s="473">
        <v>43131</v>
      </c>
      <c r="F62" s="376" t="s">
        <v>638</v>
      </c>
      <c r="G62" s="376" t="s">
        <v>891</v>
      </c>
      <c r="H62" s="375">
        <v>84</v>
      </c>
      <c r="I62" s="375"/>
      <c r="J62" s="375"/>
      <c r="K62" s="480"/>
      <c r="L62" s="480"/>
      <c r="M62" s="480"/>
      <c r="N62" s="480"/>
      <c r="O62" s="480"/>
      <c r="P62" s="480"/>
      <c r="Q62" s="351"/>
      <c r="R62" s="351"/>
      <c r="S62" s="351"/>
      <c r="T62" s="351"/>
      <c r="U62" s="351"/>
      <c r="V62" s="351"/>
      <c r="W62" s="375">
        <v>2.0363636363636366</v>
      </c>
      <c r="X62" s="375">
        <v>0</v>
      </c>
      <c r="Y62" s="375">
        <v>0</v>
      </c>
      <c r="Z62" s="375">
        <v>0</v>
      </c>
      <c r="AA62" s="375">
        <v>0</v>
      </c>
      <c r="AB62" s="477"/>
      <c r="AC62" s="375">
        <v>2.0363636363636366</v>
      </c>
      <c r="AD62" s="375">
        <v>0</v>
      </c>
      <c r="AE62" s="375">
        <v>0</v>
      </c>
      <c r="AF62" s="375">
        <v>0</v>
      </c>
      <c r="AG62" s="375">
        <v>0</v>
      </c>
      <c r="AH62" s="478"/>
      <c r="AI62" s="375">
        <v>0</v>
      </c>
      <c r="AJ62" s="375">
        <v>0</v>
      </c>
      <c r="AK62" s="375">
        <v>0</v>
      </c>
      <c r="AL62" s="375">
        <v>0</v>
      </c>
      <c r="AM62" s="375">
        <v>0</v>
      </c>
      <c r="AO62" s="352" t="s">
        <v>655</v>
      </c>
      <c r="AP62" s="352" t="s">
        <v>656</v>
      </c>
      <c r="AQ62" s="352">
        <v>2</v>
      </c>
      <c r="AR62" s="352">
        <v>4</v>
      </c>
      <c r="AS62" s="352"/>
      <c r="AT62" s="352">
        <v>0</v>
      </c>
      <c r="AU62" s="352">
        <v>0</v>
      </c>
      <c r="AV62" s="352">
        <v>0</v>
      </c>
      <c r="AW62" s="352">
        <v>0</v>
      </c>
      <c r="AX62" s="352">
        <v>0</v>
      </c>
      <c r="AY62" s="352">
        <v>0</v>
      </c>
      <c r="AZ62" s="352">
        <v>0</v>
      </c>
      <c r="BA62" s="352">
        <v>0</v>
      </c>
      <c r="BB62" s="352"/>
      <c r="BC62" s="352"/>
      <c r="BD62" s="352">
        <v>0</v>
      </c>
      <c r="BE62" s="352">
        <v>0</v>
      </c>
      <c r="BF62" s="352">
        <v>0</v>
      </c>
      <c r="BG62" s="352" t="s">
        <v>591</v>
      </c>
      <c r="BH62" s="352">
        <v>0</v>
      </c>
      <c r="BI62" s="352" t="s">
        <v>591</v>
      </c>
      <c r="BJ62" s="352"/>
      <c r="BK62" s="352"/>
      <c r="BL62" s="350"/>
      <c r="BN62" s="352"/>
      <c r="BO62" s="352" t="s">
        <v>49</v>
      </c>
      <c r="BP62" s="352"/>
      <c r="BQ62" s="350"/>
      <c r="BR62" s="347" t="s">
        <v>1021</v>
      </c>
    </row>
    <row r="63" spans="1:70" s="470" customFormat="1" ht="16">
      <c r="B63" s="425">
        <v>43208</v>
      </c>
      <c r="C63" s="376" t="s">
        <v>651</v>
      </c>
      <c r="D63" s="487" t="s">
        <v>646</v>
      </c>
      <c r="E63" s="473">
        <v>43189</v>
      </c>
      <c r="F63" s="376" t="s">
        <v>674</v>
      </c>
      <c r="G63" s="376" t="s">
        <v>841</v>
      </c>
      <c r="H63" s="375">
        <v>73.75454545454545</v>
      </c>
      <c r="I63" s="488"/>
      <c r="J63" s="488"/>
      <c r="K63" s="480" t="s">
        <v>654</v>
      </c>
      <c r="L63" s="480">
        <v>1644</v>
      </c>
      <c r="M63" s="480">
        <v>1314</v>
      </c>
      <c r="N63" s="480"/>
      <c r="O63" s="480"/>
      <c r="P63" s="480"/>
      <c r="Q63" s="351"/>
      <c r="R63" s="351"/>
      <c r="S63" s="351"/>
      <c r="T63" s="351"/>
      <c r="U63" s="351"/>
      <c r="V63" s="351"/>
      <c r="W63" s="375">
        <v>2.2363636363636363</v>
      </c>
      <c r="X63" s="375">
        <v>2.127272727272727</v>
      </c>
      <c r="Y63" s="375">
        <v>1.7454545454545451</v>
      </c>
      <c r="Z63" s="375">
        <v>0</v>
      </c>
      <c r="AA63" s="375">
        <v>0</v>
      </c>
      <c r="AB63" s="477"/>
      <c r="AC63" s="375">
        <v>2.2363636363636363</v>
      </c>
      <c r="AD63" s="375">
        <v>2.127272727272727</v>
      </c>
      <c r="AE63" s="375">
        <v>1.7454545454545451</v>
      </c>
      <c r="AF63" s="375">
        <v>0</v>
      </c>
      <c r="AG63" s="375">
        <v>0</v>
      </c>
      <c r="AH63" s="478"/>
      <c r="AI63" s="375">
        <v>0</v>
      </c>
      <c r="AJ63" s="375">
        <v>0</v>
      </c>
      <c r="AK63" s="375">
        <v>0</v>
      </c>
      <c r="AL63" s="375">
        <v>0</v>
      </c>
      <c r="AM63" s="375">
        <v>0</v>
      </c>
      <c r="AO63" s="352" t="s">
        <v>591</v>
      </c>
      <c r="AP63" s="352">
        <v>0</v>
      </c>
      <c r="AQ63" s="352">
        <v>3</v>
      </c>
      <c r="AR63" s="352">
        <v>3</v>
      </c>
      <c r="AS63" s="352"/>
      <c r="AT63" s="352">
        <v>0</v>
      </c>
      <c r="AU63" s="352">
        <v>0</v>
      </c>
      <c r="AV63" s="352">
        <v>0</v>
      </c>
      <c r="AW63" s="352">
        <v>0</v>
      </c>
      <c r="AX63" s="352">
        <v>0</v>
      </c>
      <c r="AY63" s="352">
        <v>0</v>
      </c>
      <c r="AZ63" s="352">
        <v>0</v>
      </c>
      <c r="BA63" s="352">
        <v>0</v>
      </c>
      <c r="BB63" s="352"/>
      <c r="BC63" s="352"/>
      <c r="BD63" s="352">
        <v>0</v>
      </c>
      <c r="BE63" s="352">
        <v>0</v>
      </c>
      <c r="BF63" s="352">
        <v>0</v>
      </c>
      <c r="BG63" s="352" t="s">
        <v>591</v>
      </c>
      <c r="BH63" s="352">
        <v>0</v>
      </c>
      <c r="BI63" s="352" t="s">
        <v>591</v>
      </c>
      <c r="BJ63" s="352"/>
      <c r="BK63" s="352"/>
      <c r="BL63" s="350"/>
      <c r="BM63" s="347"/>
      <c r="BN63" s="352"/>
      <c r="BO63" s="352" t="s">
        <v>49</v>
      </c>
      <c r="BP63" s="352"/>
      <c r="BQ63" s="350"/>
      <c r="BR63" s="347" t="s">
        <v>1026</v>
      </c>
    </row>
    <row r="64" spans="1:70" s="470" customFormat="1" ht="16">
      <c r="A64" s="347">
        <v>9</v>
      </c>
      <c r="B64" s="425">
        <v>43208</v>
      </c>
      <c r="C64" s="376" t="s">
        <v>651</v>
      </c>
      <c r="D64" s="487" t="s">
        <v>646</v>
      </c>
      <c r="E64" s="473">
        <v>43100</v>
      </c>
      <c r="F64" s="473" t="s">
        <v>975</v>
      </c>
      <c r="G64" s="473" t="s">
        <v>976</v>
      </c>
      <c r="H64" s="375">
        <v>72.054545454545448</v>
      </c>
      <c r="I64" s="513"/>
      <c r="J64" s="513"/>
      <c r="K64" s="480" t="s">
        <v>654</v>
      </c>
      <c r="L64" s="480">
        <v>3000</v>
      </c>
      <c r="M64" s="480">
        <v>30000</v>
      </c>
      <c r="N64" s="480">
        <v>49200</v>
      </c>
      <c r="O64" s="480"/>
      <c r="P64" s="480"/>
      <c r="Q64" s="351"/>
      <c r="R64" s="351"/>
      <c r="S64" s="351"/>
      <c r="T64" s="351"/>
      <c r="U64" s="351"/>
      <c r="V64" s="351"/>
      <c r="W64" s="375">
        <v>2.4272727272727268</v>
      </c>
      <c r="X64" s="375">
        <v>1.8545454545454545</v>
      </c>
      <c r="Y64" s="375">
        <v>1.7363636363636361</v>
      </c>
      <c r="Z64" s="375">
        <v>1.4999999999999998</v>
      </c>
      <c r="AA64" s="375">
        <v>0</v>
      </c>
      <c r="AB64" s="477"/>
      <c r="AC64" s="375">
        <v>2.4272727272727268</v>
      </c>
      <c r="AD64" s="375">
        <v>1.8545454545454545</v>
      </c>
      <c r="AE64" s="375">
        <v>1.7363636363636361</v>
      </c>
      <c r="AF64" s="375">
        <v>1.4999999999999998</v>
      </c>
      <c r="AG64" s="375">
        <v>0</v>
      </c>
      <c r="AH64" s="478"/>
      <c r="AI64" s="375">
        <v>0</v>
      </c>
      <c r="AJ64" s="375">
        <v>0</v>
      </c>
      <c r="AK64" s="375">
        <v>0</v>
      </c>
      <c r="AL64" s="375">
        <v>0</v>
      </c>
      <c r="AM64" s="375">
        <v>0</v>
      </c>
      <c r="AO64" s="352" t="s">
        <v>655</v>
      </c>
      <c r="AP64" s="352" t="s">
        <v>656</v>
      </c>
      <c r="AQ64" s="352">
        <v>3</v>
      </c>
      <c r="AR64" s="352">
        <v>3</v>
      </c>
      <c r="AS64" s="352"/>
      <c r="AT64" s="352">
        <v>0</v>
      </c>
      <c r="AU64" s="352">
        <v>22</v>
      </c>
      <c r="AV64" s="352">
        <v>0</v>
      </c>
      <c r="AW64" s="352">
        <v>0</v>
      </c>
      <c r="AX64" s="352">
        <v>0</v>
      </c>
      <c r="AY64" s="352">
        <v>0</v>
      </c>
      <c r="AZ64" s="352">
        <v>0</v>
      </c>
      <c r="BA64" s="352">
        <v>0</v>
      </c>
      <c r="BB64" s="352"/>
      <c r="BC64" s="352"/>
      <c r="BD64" s="352">
        <v>0</v>
      </c>
      <c r="BE64" s="352">
        <v>0</v>
      </c>
      <c r="BF64" s="352">
        <v>0</v>
      </c>
      <c r="BG64" s="352" t="s">
        <v>591</v>
      </c>
      <c r="BH64" s="352">
        <v>0</v>
      </c>
      <c r="BI64" s="352" t="s">
        <v>591</v>
      </c>
      <c r="BJ64" s="352"/>
      <c r="BK64" s="352"/>
      <c r="BL64" s="350"/>
      <c r="BM64" s="347"/>
      <c r="BN64" s="352"/>
      <c r="BO64" s="352" t="s">
        <v>49</v>
      </c>
      <c r="BP64" s="352"/>
      <c r="BQ64" s="350"/>
      <c r="BR64" s="471" t="s">
        <v>1030</v>
      </c>
    </row>
    <row r="65" spans="1:70" s="347" customFormat="1" ht="16">
      <c r="A65" s="376">
        <v>11</v>
      </c>
      <c r="B65" s="425">
        <v>43208</v>
      </c>
      <c r="C65" s="376" t="s">
        <v>651</v>
      </c>
      <c r="D65" s="487" t="s">
        <v>647</v>
      </c>
      <c r="E65" s="473">
        <v>43138</v>
      </c>
      <c r="F65" s="473" t="s">
        <v>209</v>
      </c>
      <c r="G65" s="473" t="s">
        <v>981</v>
      </c>
      <c r="H65" s="375">
        <v>99.25454545454545</v>
      </c>
      <c r="I65" s="488"/>
      <c r="J65" s="488"/>
      <c r="K65" s="480" t="s">
        <v>654</v>
      </c>
      <c r="L65" s="480">
        <v>3000</v>
      </c>
      <c r="M65" s="480">
        <v>30000</v>
      </c>
      <c r="N65" s="480">
        <v>49200</v>
      </c>
      <c r="O65" s="480"/>
      <c r="P65" s="480"/>
      <c r="Q65" s="351"/>
      <c r="R65" s="351"/>
      <c r="S65" s="351"/>
      <c r="T65" s="351"/>
      <c r="U65" s="351"/>
      <c r="V65" s="351"/>
      <c r="W65" s="375">
        <v>2.1090909090909089</v>
      </c>
      <c r="X65" s="375">
        <v>1.7363636363636361</v>
      </c>
      <c r="Y65" s="375">
        <v>1.4727272727272727</v>
      </c>
      <c r="Z65" s="375">
        <v>1.3818181818181816</v>
      </c>
      <c r="AA65" s="375">
        <v>0</v>
      </c>
      <c r="AB65" s="481"/>
      <c r="AC65" s="375">
        <v>2.1090909090909089</v>
      </c>
      <c r="AD65" s="375">
        <v>1.7363636363636361</v>
      </c>
      <c r="AE65" s="375">
        <v>1.4727272727272727</v>
      </c>
      <c r="AF65" s="375">
        <v>1.3818181818181816</v>
      </c>
      <c r="AG65" s="375">
        <v>0</v>
      </c>
      <c r="AH65" s="482"/>
      <c r="AI65" s="375">
        <v>0</v>
      </c>
      <c r="AJ65" s="375">
        <v>0</v>
      </c>
      <c r="AK65" s="375">
        <v>0</v>
      </c>
      <c r="AL65" s="375">
        <v>0</v>
      </c>
      <c r="AM65" s="375">
        <v>0</v>
      </c>
      <c r="AO65" s="483" t="s">
        <v>591</v>
      </c>
      <c r="AP65" s="483">
        <v>0</v>
      </c>
      <c r="AQ65" s="483">
        <v>3</v>
      </c>
      <c r="AR65" s="483">
        <v>3</v>
      </c>
      <c r="AS65" s="483"/>
      <c r="AT65" s="483">
        <v>0</v>
      </c>
      <c r="AU65" s="483">
        <v>0</v>
      </c>
      <c r="AV65" s="483">
        <v>0</v>
      </c>
      <c r="AW65" s="483">
        <v>0</v>
      </c>
      <c r="AX65" s="483">
        <v>0</v>
      </c>
      <c r="AY65" s="483">
        <v>0</v>
      </c>
      <c r="AZ65" s="483">
        <v>0</v>
      </c>
      <c r="BA65" s="483">
        <v>0</v>
      </c>
      <c r="BB65" s="483"/>
      <c r="BC65" s="483"/>
      <c r="BD65" s="483">
        <v>0</v>
      </c>
      <c r="BE65" s="483">
        <v>0</v>
      </c>
      <c r="BF65" s="483">
        <v>0</v>
      </c>
      <c r="BG65" s="483" t="s">
        <v>591</v>
      </c>
      <c r="BH65" s="483">
        <v>0</v>
      </c>
      <c r="BI65" s="483" t="s">
        <v>591</v>
      </c>
      <c r="BJ65" s="483"/>
      <c r="BK65" s="483"/>
      <c r="BL65" s="484"/>
      <c r="BM65" s="376"/>
      <c r="BN65" s="483"/>
      <c r="BO65" s="483" t="s">
        <v>49</v>
      </c>
      <c r="BP65" s="483"/>
      <c r="BQ65" s="484"/>
      <c r="BR65" s="485" t="s">
        <v>989</v>
      </c>
    </row>
    <row r="66" spans="1:70" s="357" customFormat="1" ht="16">
      <c r="A66" s="347">
        <v>19</v>
      </c>
      <c r="B66" s="425">
        <v>43208</v>
      </c>
      <c r="C66" s="376" t="s">
        <v>651</v>
      </c>
      <c r="D66" s="487" t="s">
        <v>647</v>
      </c>
      <c r="E66" s="473">
        <v>43133</v>
      </c>
      <c r="F66" s="473" t="s">
        <v>212</v>
      </c>
      <c r="G66" s="473" t="s">
        <v>660</v>
      </c>
      <c r="H66" s="375">
        <v>103.59999999999998</v>
      </c>
      <c r="I66" s="488"/>
      <c r="J66" s="488"/>
      <c r="K66" s="480" t="s">
        <v>654</v>
      </c>
      <c r="L66" s="480">
        <v>3000</v>
      </c>
      <c r="M66" s="480">
        <v>30000</v>
      </c>
      <c r="N66" s="480">
        <v>49200</v>
      </c>
      <c r="O66" s="480"/>
      <c r="P66" s="480"/>
      <c r="Q66" s="351"/>
      <c r="R66" s="351"/>
      <c r="S66" s="351"/>
      <c r="T66" s="351"/>
      <c r="U66" s="351"/>
      <c r="V66" s="351"/>
      <c r="W66" s="375">
        <v>3.1090909090909089</v>
      </c>
      <c r="X66" s="375">
        <v>2.3181818181818179</v>
      </c>
      <c r="Y66" s="375">
        <v>2.1363636363636362</v>
      </c>
      <c r="Z66" s="375">
        <v>1.8636363636363633</v>
      </c>
      <c r="AA66" s="375">
        <v>0</v>
      </c>
      <c r="AB66" s="477"/>
      <c r="AC66" s="375">
        <v>3.1090909090909089</v>
      </c>
      <c r="AD66" s="375">
        <v>2.3181818181818179</v>
      </c>
      <c r="AE66" s="375">
        <v>2.1363636363636362</v>
      </c>
      <c r="AF66" s="375">
        <v>1.8636363636363633</v>
      </c>
      <c r="AG66" s="375">
        <v>0</v>
      </c>
      <c r="AH66" s="478"/>
      <c r="AI66" s="375">
        <v>0</v>
      </c>
      <c r="AJ66" s="375">
        <v>0</v>
      </c>
      <c r="AK66" s="375">
        <v>0</v>
      </c>
      <c r="AL66" s="375">
        <v>0</v>
      </c>
      <c r="AM66" s="375">
        <v>0</v>
      </c>
      <c r="AN66" s="347"/>
      <c r="AO66" s="352" t="s">
        <v>591</v>
      </c>
      <c r="AP66" s="352">
        <v>0</v>
      </c>
      <c r="AQ66" s="352">
        <v>3</v>
      </c>
      <c r="AR66" s="352">
        <v>3</v>
      </c>
      <c r="AS66" s="352"/>
      <c r="AT66" s="352">
        <v>21</v>
      </c>
      <c r="AU66" s="352">
        <v>0</v>
      </c>
      <c r="AV66" s="352">
        <v>0</v>
      </c>
      <c r="AW66" s="352">
        <v>0</v>
      </c>
      <c r="AX66" s="352">
        <v>0</v>
      </c>
      <c r="AY66" s="352">
        <v>0</v>
      </c>
      <c r="AZ66" s="352">
        <v>0</v>
      </c>
      <c r="BA66" s="352">
        <v>0</v>
      </c>
      <c r="BB66" s="352"/>
      <c r="BC66" s="352"/>
      <c r="BD66" s="352">
        <v>0</v>
      </c>
      <c r="BE66" s="352">
        <v>0</v>
      </c>
      <c r="BF66" s="352">
        <v>0</v>
      </c>
      <c r="BG66" s="352" t="s">
        <v>591</v>
      </c>
      <c r="BH66" s="352">
        <v>12</v>
      </c>
      <c r="BI66" s="352" t="s">
        <v>591</v>
      </c>
      <c r="BJ66" s="352">
        <v>12</v>
      </c>
      <c r="BK66" s="352"/>
      <c r="BL66" s="350"/>
      <c r="BM66" s="347"/>
      <c r="BN66" s="352"/>
      <c r="BO66" s="352" t="s">
        <v>49</v>
      </c>
      <c r="BP66" s="352"/>
      <c r="BQ66" s="350"/>
      <c r="BR66" s="347" t="s">
        <v>997</v>
      </c>
    </row>
    <row r="67" spans="1:70" s="357" customFormat="1" ht="16">
      <c r="A67" s="347">
        <v>27</v>
      </c>
      <c r="B67" s="425">
        <v>43208</v>
      </c>
      <c r="C67" s="376" t="s">
        <v>651</v>
      </c>
      <c r="D67" s="487" t="s">
        <v>647</v>
      </c>
      <c r="E67" s="473">
        <v>43118</v>
      </c>
      <c r="F67" s="376" t="s">
        <v>213</v>
      </c>
      <c r="G67" s="376" t="s">
        <v>625</v>
      </c>
      <c r="H67" s="375">
        <v>77.599999999999994</v>
      </c>
      <c r="I67" s="488"/>
      <c r="J67" s="488"/>
      <c r="K67" s="480" t="s">
        <v>654</v>
      </c>
      <c r="L67" s="480">
        <v>3042</v>
      </c>
      <c r="M67" s="480">
        <v>30417</v>
      </c>
      <c r="N67" s="480">
        <v>49883</v>
      </c>
      <c r="O67" s="480"/>
      <c r="P67" s="480"/>
      <c r="Q67" s="351"/>
      <c r="R67" s="351"/>
      <c r="S67" s="351"/>
      <c r="T67" s="351"/>
      <c r="U67" s="351"/>
      <c r="V67" s="351"/>
      <c r="W67" s="375">
        <v>2.0909090909090904</v>
      </c>
      <c r="X67" s="375">
        <v>1.718181818181818</v>
      </c>
      <c r="Y67" s="375">
        <v>1.6545454545454545</v>
      </c>
      <c r="Z67" s="375">
        <v>1.5363636363636362</v>
      </c>
      <c r="AA67" s="375">
        <v>0</v>
      </c>
      <c r="AB67" s="477"/>
      <c r="AC67" s="375">
        <v>2.0909090909090904</v>
      </c>
      <c r="AD67" s="375">
        <v>1.718181818181818</v>
      </c>
      <c r="AE67" s="375">
        <v>1.6545454545454545</v>
      </c>
      <c r="AF67" s="375">
        <v>1.5363636363636362</v>
      </c>
      <c r="AG67" s="375">
        <v>0</v>
      </c>
      <c r="AH67" s="478"/>
      <c r="AI67" s="375">
        <v>0</v>
      </c>
      <c r="AJ67" s="375">
        <v>0</v>
      </c>
      <c r="AK67" s="375">
        <v>0</v>
      </c>
      <c r="AL67" s="375">
        <v>0</v>
      </c>
      <c r="AM67" s="375">
        <v>0</v>
      </c>
      <c r="AN67" s="347"/>
      <c r="AO67" s="352" t="s">
        <v>591</v>
      </c>
      <c r="AP67" s="352">
        <v>0</v>
      </c>
      <c r="AQ67" s="352">
        <v>3</v>
      </c>
      <c r="AR67" s="352">
        <v>3</v>
      </c>
      <c r="AS67" s="352"/>
      <c r="AT67" s="352">
        <v>0</v>
      </c>
      <c r="AU67" s="352">
        <v>0</v>
      </c>
      <c r="AV67" s="352">
        <v>0</v>
      </c>
      <c r="AW67" s="352">
        <v>0</v>
      </c>
      <c r="AX67" s="352">
        <v>0</v>
      </c>
      <c r="AY67" s="352">
        <v>0</v>
      </c>
      <c r="AZ67" s="352">
        <v>0</v>
      </c>
      <c r="BA67" s="352">
        <v>0</v>
      </c>
      <c r="BB67" s="352"/>
      <c r="BC67" s="352"/>
      <c r="BD67" s="352">
        <v>0</v>
      </c>
      <c r="BE67" s="352">
        <v>0</v>
      </c>
      <c r="BF67" s="352">
        <v>0</v>
      </c>
      <c r="BG67" s="352" t="s">
        <v>591</v>
      </c>
      <c r="BH67" s="352">
        <v>0</v>
      </c>
      <c r="BI67" s="352" t="s">
        <v>591</v>
      </c>
      <c r="BJ67" s="352"/>
      <c r="BK67" s="465">
        <v>43707</v>
      </c>
      <c r="BL67" s="350"/>
      <c r="BM67" s="347"/>
      <c r="BN67" s="352"/>
      <c r="BO67" s="352" t="s">
        <v>49</v>
      </c>
      <c r="BP67" s="352"/>
      <c r="BQ67" s="350"/>
      <c r="BR67" s="347" t="s">
        <v>1005</v>
      </c>
    </row>
    <row r="68" spans="1:70" s="357" customFormat="1" ht="16">
      <c r="A68" s="347">
        <v>44</v>
      </c>
      <c r="B68" s="425">
        <v>43208</v>
      </c>
      <c r="C68" s="376" t="s">
        <v>651</v>
      </c>
      <c r="D68" s="487" t="s">
        <v>647</v>
      </c>
      <c r="E68" s="473">
        <v>43182</v>
      </c>
      <c r="F68" s="376" t="s">
        <v>214</v>
      </c>
      <c r="G68" s="376" t="s">
        <v>663</v>
      </c>
      <c r="H68" s="375">
        <v>96.199999999999989</v>
      </c>
      <c r="I68" s="488"/>
      <c r="J68" s="488"/>
      <c r="K68" s="480" t="s">
        <v>654</v>
      </c>
      <c r="L68" s="480">
        <v>3000</v>
      </c>
      <c r="M68" s="480">
        <v>30000</v>
      </c>
      <c r="N68" s="480">
        <v>49200</v>
      </c>
      <c r="O68" s="480"/>
      <c r="P68" s="480"/>
      <c r="Q68" s="351"/>
      <c r="R68" s="351"/>
      <c r="S68" s="351"/>
      <c r="T68" s="351"/>
      <c r="U68" s="351"/>
      <c r="V68" s="351"/>
      <c r="W68" s="375">
        <v>2.8</v>
      </c>
      <c r="X68" s="375">
        <v>2.4</v>
      </c>
      <c r="Y68" s="375">
        <v>2.2999999999999998</v>
      </c>
      <c r="Z68" s="375">
        <v>2.1</v>
      </c>
      <c r="AA68" s="375">
        <v>0</v>
      </c>
      <c r="AB68" s="477"/>
      <c r="AC68" s="375">
        <v>2.4</v>
      </c>
      <c r="AD68" s="375">
        <v>2</v>
      </c>
      <c r="AE68" s="375">
        <v>1.8999999999999997</v>
      </c>
      <c r="AF68" s="375">
        <v>1.7999999999999998</v>
      </c>
      <c r="AG68" s="375">
        <v>0</v>
      </c>
      <c r="AH68" s="478"/>
      <c r="AI68" s="375">
        <v>0</v>
      </c>
      <c r="AJ68" s="375">
        <v>0</v>
      </c>
      <c r="AK68" s="375">
        <v>0</v>
      </c>
      <c r="AL68" s="375">
        <v>0</v>
      </c>
      <c r="AM68" s="375">
        <v>0</v>
      </c>
      <c r="AN68" s="347"/>
      <c r="AO68" s="352" t="s">
        <v>655</v>
      </c>
      <c r="AP68" s="352" t="s">
        <v>656</v>
      </c>
      <c r="AQ68" s="352">
        <v>2</v>
      </c>
      <c r="AR68" s="352">
        <v>4</v>
      </c>
      <c r="AS68" s="352"/>
      <c r="AT68" s="352">
        <v>0</v>
      </c>
      <c r="AU68" s="352">
        <v>0</v>
      </c>
      <c r="AV68" s="352">
        <v>0</v>
      </c>
      <c r="AW68" s="352">
        <v>0</v>
      </c>
      <c r="AX68" s="352">
        <v>0</v>
      </c>
      <c r="AY68" s="352">
        <v>0</v>
      </c>
      <c r="AZ68" s="352">
        <v>0</v>
      </c>
      <c r="BA68" s="352">
        <v>0</v>
      </c>
      <c r="BB68" s="352"/>
      <c r="BC68" s="352"/>
      <c r="BD68" s="352">
        <v>0</v>
      </c>
      <c r="BE68" s="352">
        <v>0</v>
      </c>
      <c r="BF68" s="352">
        <v>0</v>
      </c>
      <c r="BG68" s="352" t="s">
        <v>591</v>
      </c>
      <c r="BH68" s="352">
        <v>0</v>
      </c>
      <c r="BI68" s="352" t="s">
        <v>591</v>
      </c>
      <c r="BJ68" s="352"/>
      <c r="BK68" s="352"/>
      <c r="BL68" s="350"/>
      <c r="BM68" s="347"/>
      <c r="BN68" s="352"/>
      <c r="BO68" s="352" t="s">
        <v>49</v>
      </c>
      <c r="BP68" s="352"/>
      <c r="BQ68" s="350"/>
      <c r="BR68" s="466" t="s">
        <v>1010</v>
      </c>
    </row>
    <row r="69" spans="1:70" s="347" customFormat="1" ht="16">
      <c r="A69" s="347">
        <v>3</v>
      </c>
      <c r="B69" s="425">
        <v>43208</v>
      </c>
      <c r="C69" s="514" t="s">
        <v>651</v>
      </c>
      <c r="D69" s="487" t="s">
        <v>647</v>
      </c>
      <c r="E69" s="473">
        <v>43100</v>
      </c>
      <c r="F69" s="473" t="s">
        <v>215</v>
      </c>
      <c r="G69" s="473" t="s">
        <v>882</v>
      </c>
      <c r="H69" s="375">
        <v>85.918181818181822</v>
      </c>
      <c r="I69" s="488"/>
      <c r="J69" s="488"/>
      <c r="K69" s="480" t="s">
        <v>654</v>
      </c>
      <c r="L69" s="480">
        <v>12000</v>
      </c>
      <c r="M69" s="480">
        <v>90000</v>
      </c>
      <c r="N69" s="480"/>
      <c r="O69" s="480"/>
      <c r="P69" s="480"/>
      <c r="Q69" s="351"/>
      <c r="R69" s="351"/>
      <c r="S69" s="351"/>
      <c r="T69" s="351"/>
      <c r="U69" s="351"/>
      <c r="V69" s="351"/>
      <c r="W69" s="375">
        <v>2.4909090909090907</v>
      </c>
      <c r="X69" s="375">
        <v>2.0454545454545454</v>
      </c>
      <c r="Y69" s="375">
        <v>1.8545454545454545</v>
      </c>
      <c r="Z69" s="375">
        <v>0</v>
      </c>
      <c r="AA69" s="375">
        <v>0</v>
      </c>
      <c r="AB69" s="477"/>
      <c r="AC69" s="375">
        <v>2.4909090909090907</v>
      </c>
      <c r="AD69" s="375">
        <v>2.0454545454545454</v>
      </c>
      <c r="AE69" s="375">
        <v>1.8545454545454545</v>
      </c>
      <c r="AF69" s="375">
        <v>0</v>
      </c>
      <c r="AG69" s="375">
        <v>0</v>
      </c>
      <c r="AH69" s="478"/>
      <c r="AI69" s="375">
        <v>0</v>
      </c>
      <c r="AJ69" s="375">
        <v>0</v>
      </c>
      <c r="AK69" s="375">
        <v>0</v>
      </c>
      <c r="AL69" s="375">
        <v>0</v>
      </c>
      <c r="AM69" s="375">
        <v>0</v>
      </c>
      <c r="AO69" s="352" t="s">
        <v>591</v>
      </c>
      <c r="AP69" s="352">
        <v>0</v>
      </c>
      <c r="AQ69" s="352">
        <v>3</v>
      </c>
      <c r="AR69" s="352">
        <v>3</v>
      </c>
      <c r="AS69" s="352"/>
      <c r="AT69" s="352">
        <v>0</v>
      </c>
      <c r="AU69" s="352">
        <v>0</v>
      </c>
      <c r="AV69" s="352">
        <v>0</v>
      </c>
      <c r="AW69" s="352">
        <v>0</v>
      </c>
      <c r="AX69" s="352">
        <v>0</v>
      </c>
      <c r="AY69" s="352">
        <v>0</v>
      </c>
      <c r="AZ69" s="352">
        <v>0</v>
      </c>
      <c r="BA69" s="352">
        <v>0</v>
      </c>
      <c r="BB69" s="352"/>
      <c r="BC69" s="352"/>
      <c r="BD69" s="352">
        <v>0</v>
      </c>
      <c r="BE69" s="352">
        <v>0</v>
      </c>
      <c r="BF69" s="352">
        <v>0</v>
      </c>
      <c r="BG69" s="352" t="s">
        <v>591</v>
      </c>
      <c r="BH69" s="352">
        <v>12</v>
      </c>
      <c r="BI69" s="352" t="s">
        <v>591</v>
      </c>
      <c r="BJ69" s="352">
        <v>12</v>
      </c>
      <c r="BK69" s="352"/>
      <c r="BL69" s="350"/>
      <c r="BN69" s="352"/>
      <c r="BO69" s="352" t="s">
        <v>49</v>
      </c>
      <c r="BP69" s="352"/>
      <c r="BQ69" s="350"/>
      <c r="BR69" s="347" t="s">
        <v>865</v>
      </c>
    </row>
    <row r="70" spans="1:70" s="357" customFormat="1" ht="16">
      <c r="B70" s="425">
        <v>43208</v>
      </c>
      <c r="C70" s="376" t="s">
        <v>651</v>
      </c>
      <c r="D70" s="487" t="s">
        <v>647</v>
      </c>
      <c r="E70" s="473">
        <v>43100</v>
      </c>
      <c r="F70" s="376" t="s">
        <v>589</v>
      </c>
      <c r="G70" s="376" t="s">
        <v>1012</v>
      </c>
      <c r="H70" s="375">
        <v>86.854545454545459</v>
      </c>
      <c r="I70" s="488"/>
      <c r="J70" s="488"/>
      <c r="K70" s="480" t="s">
        <v>654</v>
      </c>
      <c r="L70" s="480">
        <v>3042</v>
      </c>
      <c r="M70" s="480">
        <v>30417</v>
      </c>
      <c r="N70" s="480">
        <v>49883</v>
      </c>
      <c r="O70" s="480"/>
      <c r="P70" s="480"/>
      <c r="Q70" s="358"/>
      <c r="R70" s="358"/>
      <c r="S70" s="358"/>
      <c r="T70" s="358"/>
      <c r="U70" s="358"/>
      <c r="V70" s="358"/>
      <c r="W70" s="375">
        <v>3.3818181818181818</v>
      </c>
      <c r="X70" s="375">
        <v>2.8545454545454545</v>
      </c>
      <c r="Y70" s="375">
        <v>2.7</v>
      </c>
      <c r="Z70" s="375">
        <v>2.4545454545454546</v>
      </c>
      <c r="AA70" s="375">
        <v>0</v>
      </c>
      <c r="AB70" s="477"/>
      <c r="AC70" s="375">
        <v>3.3818181818181818</v>
      </c>
      <c r="AD70" s="375">
        <v>2.8545454545454545</v>
      </c>
      <c r="AE70" s="375">
        <v>2.7</v>
      </c>
      <c r="AF70" s="375">
        <v>2.4545454545454546</v>
      </c>
      <c r="AG70" s="375">
        <v>0</v>
      </c>
      <c r="AH70" s="479"/>
      <c r="AI70" s="375">
        <v>0</v>
      </c>
      <c r="AJ70" s="375">
        <v>0</v>
      </c>
      <c r="AK70" s="375">
        <v>0</v>
      </c>
      <c r="AL70" s="375">
        <v>0</v>
      </c>
      <c r="AM70" s="375">
        <v>0</v>
      </c>
      <c r="AO70" s="352" t="s">
        <v>591</v>
      </c>
      <c r="AP70" s="352">
        <v>0</v>
      </c>
      <c r="AQ70" s="352">
        <v>3</v>
      </c>
      <c r="AR70" s="352">
        <v>3</v>
      </c>
      <c r="AS70" s="352"/>
      <c r="AT70" s="352">
        <v>0</v>
      </c>
      <c r="AU70" s="352">
        <v>0</v>
      </c>
      <c r="AV70" s="352">
        <v>0</v>
      </c>
      <c r="AW70" s="352">
        <v>0</v>
      </c>
      <c r="AX70" s="352">
        <v>0</v>
      </c>
      <c r="AY70" s="352">
        <v>0</v>
      </c>
      <c r="AZ70" s="352">
        <v>0</v>
      </c>
      <c r="BA70" s="352">
        <v>0</v>
      </c>
      <c r="BB70" s="352"/>
      <c r="BC70" s="352"/>
      <c r="BD70" s="352">
        <v>0</v>
      </c>
      <c r="BE70" s="352">
        <v>0</v>
      </c>
      <c r="BF70" s="352">
        <v>0</v>
      </c>
      <c r="BG70" s="352" t="s">
        <v>591</v>
      </c>
      <c r="BH70" s="352">
        <v>0</v>
      </c>
      <c r="BI70" s="352" t="s">
        <v>591</v>
      </c>
      <c r="BJ70" s="352"/>
      <c r="BK70" s="352"/>
      <c r="BL70" s="369"/>
      <c r="BN70" s="353"/>
      <c r="BO70" s="353" t="s">
        <v>49</v>
      </c>
      <c r="BP70" s="353"/>
      <c r="BQ70" s="369"/>
      <c r="BR70" s="357" t="s">
        <v>1017</v>
      </c>
    </row>
    <row r="71" spans="1:70" s="347" customFormat="1" ht="16">
      <c r="B71" s="425">
        <v>43208</v>
      </c>
      <c r="C71" s="376" t="s">
        <v>651</v>
      </c>
      <c r="D71" s="487" t="s">
        <v>647</v>
      </c>
      <c r="E71" s="473">
        <v>43131</v>
      </c>
      <c r="F71" s="376" t="s">
        <v>638</v>
      </c>
      <c r="G71" s="376" t="s">
        <v>891</v>
      </c>
      <c r="H71" s="375">
        <v>87.709090909090904</v>
      </c>
      <c r="I71" s="375"/>
      <c r="J71" s="375"/>
      <c r="K71" s="480"/>
      <c r="L71" s="480"/>
      <c r="M71" s="480"/>
      <c r="N71" s="480"/>
      <c r="O71" s="480"/>
      <c r="P71" s="480"/>
      <c r="Q71" s="351"/>
      <c r="R71" s="351"/>
      <c r="S71" s="351"/>
      <c r="T71" s="351"/>
      <c r="U71" s="351"/>
      <c r="V71" s="351"/>
      <c r="W71" s="375">
        <v>1.9090909090909089</v>
      </c>
      <c r="X71" s="375">
        <v>0</v>
      </c>
      <c r="Y71" s="375">
        <v>0</v>
      </c>
      <c r="Z71" s="375">
        <v>0</v>
      </c>
      <c r="AA71" s="375">
        <v>0</v>
      </c>
      <c r="AB71" s="477"/>
      <c r="AC71" s="375">
        <v>1.9090909090909089</v>
      </c>
      <c r="AD71" s="375">
        <v>0</v>
      </c>
      <c r="AE71" s="375">
        <v>0</v>
      </c>
      <c r="AF71" s="375">
        <v>0</v>
      </c>
      <c r="AG71" s="375">
        <v>0</v>
      </c>
      <c r="AH71" s="478"/>
      <c r="AI71" s="375">
        <v>0</v>
      </c>
      <c r="AJ71" s="375">
        <v>0</v>
      </c>
      <c r="AK71" s="375">
        <v>0</v>
      </c>
      <c r="AL71" s="375">
        <v>0</v>
      </c>
      <c r="AM71" s="375">
        <v>0</v>
      </c>
      <c r="AO71" s="352" t="s">
        <v>655</v>
      </c>
      <c r="AP71" s="352" t="s">
        <v>656</v>
      </c>
      <c r="AQ71" s="352">
        <v>2</v>
      </c>
      <c r="AR71" s="352">
        <v>4</v>
      </c>
      <c r="AS71" s="352"/>
      <c r="AT71" s="352">
        <v>0</v>
      </c>
      <c r="AU71" s="352">
        <v>0</v>
      </c>
      <c r="AV71" s="352">
        <v>0</v>
      </c>
      <c r="AW71" s="352">
        <v>0</v>
      </c>
      <c r="AX71" s="352">
        <v>0</v>
      </c>
      <c r="AY71" s="352">
        <v>0</v>
      </c>
      <c r="AZ71" s="352">
        <v>0</v>
      </c>
      <c r="BA71" s="352">
        <v>0</v>
      </c>
      <c r="BB71" s="352"/>
      <c r="BC71" s="352"/>
      <c r="BD71" s="352">
        <v>0</v>
      </c>
      <c r="BE71" s="352">
        <v>0</v>
      </c>
      <c r="BF71" s="352">
        <v>0</v>
      </c>
      <c r="BG71" s="352" t="s">
        <v>591</v>
      </c>
      <c r="BH71" s="352">
        <v>0</v>
      </c>
      <c r="BI71" s="352" t="s">
        <v>591</v>
      </c>
      <c r="BJ71" s="352"/>
      <c r="BK71" s="352"/>
      <c r="BL71" s="350"/>
      <c r="BN71" s="352"/>
      <c r="BO71" s="352" t="s">
        <v>49</v>
      </c>
      <c r="BP71" s="352"/>
      <c r="BQ71" s="350"/>
      <c r="BR71" s="347" t="s">
        <v>1022</v>
      </c>
    </row>
    <row r="72" spans="1:70" s="357" customFormat="1" ht="16">
      <c r="B72" s="425">
        <v>43208</v>
      </c>
      <c r="C72" s="376" t="s">
        <v>651</v>
      </c>
      <c r="D72" s="487" t="s">
        <v>647</v>
      </c>
      <c r="E72" s="473">
        <v>43189</v>
      </c>
      <c r="F72" s="376" t="s">
        <v>674</v>
      </c>
      <c r="G72" s="376" t="s">
        <v>841</v>
      </c>
      <c r="H72" s="375">
        <v>73.75454545454545</v>
      </c>
      <c r="I72" s="488"/>
      <c r="J72" s="488"/>
      <c r="K72" s="480" t="s">
        <v>654</v>
      </c>
      <c r="L72" s="480">
        <v>1644</v>
      </c>
      <c r="M72" s="480">
        <v>1314</v>
      </c>
      <c r="N72" s="480"/>
      <c r="O72" s="480"/>
      <c r="P72" s="480"/>
      <c r="Q72" s="358"/>
      <c r="R72" s="358"/>
      <c r="S72" s="358"/>
      <c r="T72" s="358"/>
      <c r="U72" s="358"/>
      <c r="V72" s="358"/>
      <c r="W72" s="375">
        <v>2.0272727272727269</v>
      </c>
      <c r="X72" s="375">
        <v>1.9363636363636361</v>
      </c>
      <c r="Y72" s="375">
        <v>1.8909090909090909</v>
      </c>
      <c r="Z72" s="375">
        <v>0</v>
      </c>
      <c r="AA72" s="375">
        <v>0</v>
      </c>
      <c r="AB72" s="477"/>
      <c r="AC72" s="375">
        <v>1.9818181818181817</v>
      </c>
      <c r="AD72" s="375">
        <v>1.9363636363636361</v>
      </c>
      <c r="AE72" s="375">
        <v>1.8909090909090909</v>
      </c>
      <c r="AF72" s="375">
        <v>0</v>
      </c>
      <c r="AG72" s="375">
        <v>0</v>
      </c>
      <c r="AH72" s="478"/>
      <c r="AI72" s="375">
        <v>0</v>
      </c>
      <c r="AJ72" s="375">
        <v>0</v>
      </c>
      <c r="AK72" s="375">
        <v>0</v>
      </c>
      <c r="AL72" s="375">
        <v>0</v>
      </c>
      <c r="AM72" s="375">
        <v>0</v>
      </c>
      <c r="AO72" s="352" t="s">
        <v>591</v>
      </c>
      <c r="AP72" s="352">
        <v>0</v>
      </c>
      <c r="AQ72" s="352">
        <v>3</v>
      </c>
      <c r="AR72" s="352">
        <v>3</v>
      </c>
      <c r="AS72" s="352"/>
      <c r="AT72" s="352">
        <v>0</v>
      </c>
      <c r="AU72" s="352">
        <v>0</v>
      </c>
      <c r="AV72" s="352">
        <v>0</v>
      </c>
      <c r="AW72" s="352">
        <v>0</v>
      </c>
      <c r="AX72" s="352">
        <v>0</v>
      </c>
      <c r="AY72" s="352">
        <v>0</v>
      </c>
      <c r="AZ72" s="352">
        <v>0</v>
      </c>
      <c r="BA72" s="352">
        <v>0</v>
      </c>
      <c r="BB72" s="352"/>
      <c r="BC72" s="352"/>
      <c r="BD72" s="352">
        <v>0</v>
      </c>
      <c r="BE72" s="352">
        <v>0</v>
      </c>
      <c r="BF72" s="352">
        <v>0</v>
      </c>
      <c r="BG72" s="352" t="s">
        <v>591</v>
      </c>
      <c r="BH72" s="352">
        <v>0</v>
      </c>
      <c r="BI72" s="352" t="s">
        <v>591</v>
      </c>
      <c r="BJ72" s="352"/>
      <c r="BK72" s="352"/>
      <c r="BL72" s="350"/>
      <c r="BM72" s="347"/>
      <c r="BN72" s="352"/>
      <c r="BO72" s="352" t="s">
        <v>49</v>
      </c>
      <c r="BP72" s="352"/>
      <c r="BQ72" s="350"/>
      <c r="BR72" s="347" t="s">
        <v>1027</v>
      </c>
    </row>
    <row r="73" spans="1:70" ht="16">
      <c r="A73" s="347">
        <v>9</v>
      </c>
      <c r="B73" s="425">
        <v>43208</v>
      </c>
      <c r="C73" s="376" t="s">
        <v>651</v>
      </c>
      <c r="D73" s="487" t="s">
        <v>647</v>
      </c>
      <c r="E73" s="473">
        <v>43100</v>
      </c>
      <c r="F73" s="473" t="s">
        <v>975</v>
      </c>
      <c r="G73" s="473" t="s">
        <v>976</v>
      </c>
      <c r="H73" s="375">
        <v>65.445454545454538</v>
      </c>
      <c r="I73" s="513"/>
      <c r="J73" s="513"/>
      <c r="K73" s="480" t="s">
        <v>654</v>
      </c>
      <c r="L73" s="480">
        <v>3000</v>
      </c>
      <c r="M73" s="480">
        <v>30000</v>
      </c>
      <c r="N73" s="480">
        <v>49200</v>
      </c>
      <c r="O73" s="480"/>
      <c r="P73" s="86"/>
      <c r="W73" s="375">
        <v>2.4363636363636365</v>
      </c>
      <c r="X73" s="375">
        <v>1.8181818181818181</v>
      </c>
      <c r="Y73" s="375">
        <v>2.0090909090909088</v>
      </c>
      <c r="Z73" s="375">
        <v>1.8090909090909089</v>
      </c>
      <c r="AA73" s="375">
        <v>0</v>
      </c>
      <c r="AB73" s="477"/>
      <c r="AC73" s="375">
        <v>2.4363636363636365</v>
      </c>
      <c r="AD73" s="375">
        <v>1.8181818181818181</v>
      </c>
      <c r="AE73" s="375">
        <v>2.0090909090909088</v>
      </c>
      <c r="AF73" s="375">
        <v>1.8090909090909089</v>
      </c>
      <c r="AG73" s="375">
        <v>0</v>
      </c>
      <c r="AH73" s="478"/>
      <c r="AI73" s="375">
        <v>0</v>
      </c>
      <c r="AJ73" s="375">
        <v>0</v>
      </c>
      <c r="AK73" s="375">
        <v>0</v>
      </c>
      <c r="AL73" s="375">
        <v>0</v>
      </c>
      <c r="AM73" s="375">
        <v>0</v>
      </c>
      <c r="AO73" s="352" t="s">
        <v>655</v>
      </c>
      <c r="AP73" s="352" t="s">
        <v>656</v>
      </c>
      <c r="AQ73" s="352">
        <v>3</v>
      </c>
      <c r="AR73" s="352">
        <v>3</v>
      </c>
      <c r="AS73" s="352"/>
      <c r="AT73" s="352">
        <v>0</v>
      </c>
      <c r="AU73" s="352">
        <v>22</v>
      </c>
      <c r="AV73" s="352">
        <v>0</v>
      </c>
      <c r="AW73" s="352">
        <v>0</v>
      </c>
      <c r="AX73" s="352">
        <v>0</v>
      </c>
      <c r="AY73" s="352">
        <v>0</v>
      </c>
      <c r="AZ73" s="352">
        <v>0</v>
      </c>
      <c r="BA73" s="352">
        <v>0</v>
      </c>
      <c r="BB73" s="352"/>
      <c r="BC73" s="352"/>
      <c r="BD73" s="352">
        <v>0</v>
      </c>
      <c r="BE73" s="352">
        <v>0</v>
      </c>
      <c r="BF73" s="352">
        <v>0</v>
      </c>
      <c r="BG73" s="352" t="s">
        <v>591</v>
      </c>
      <c r="BH73" s="352">
        <v>0</v>
      </c>
      <c r="BI73" s="352" t="s">
        <v>591</v>
      </c>
      <c r="BJ73" s="352"/>
      <c r="BK73" s="352"/>
      <c r="BL73" s="350"/>
      <c r="BM73" s="347"/>
      <c r="BN73" s="352"/>
      <c r="BO73" s="352" t="s">
        <v>49</v>
      </c>
      <c r="BP73" s="352"/>
      <c r="BQ73" s="350"/>
      <c r="BR73" s="471" t="s">
        <v>1031</v>
      </c>
    </row>
  </sheetData>
  <sheetProtection algorithmName="SHA-512" hashValue="TrbK/O4ABKwrmF39z+H9ynmLdMHZbIDLsNtGf4KHWinsdlYDQtSXjG3wbKDcSAlSCOq1CEBSYMZOrEjugkGVBw==" saltValue="9jw5B0HsZNuM/QU7jcqkUQ==" spinCount="100000" sheet="1" objects="1" scenarios="1"/>
  <hyperlinks>
    <hyperlink ref="BR6" r:id="rId1" xr:uid="{7CA1D906-1A6E-CB44-8721-40714793633B}"/>
    <hyperlink ref="BR10" r:id="rId2" xr:uid="{B8D3F1AC-3D3F-4A4B-9228-3B2D20FAF477}"/>
  </hyperlinks>
  <pageMargins left="0.75" right="0.75" top="1" bottom="1" header="0.5" footer="0.5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3370D-97A9-B442-903F-2CB28B118030}">
  <sheetPr codeName="Sheet22"/>
  <dimension ref="A1:BS81"/>
  <sheetViews>
    <sheetView zoomScale="101" zoomScaleNormal="110" zoomScalePageLayoutView="120" workbookViewId="0">
      <selection activeCell="F20" sqref="F20:M20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36"/>
    <col min="69" max="69" width="27.1640625" customWidth="1"/>
  </cols>
  <sheetData>
    <row r="1" spans="1:71" ht="70">
      <c r="A1" s="1" t="s">
        <v>18</v>
      </c>
      <c r="B1" s="1" t="s">
        <v>913</v>
      </c>
      <c r="C1" s="2" t="s">
        <v>914</v>
      </c>
      <c r="D1" s="3" t="s">
        <v>915</v>
      </c>
      <c r="E1" s="1" t="s">
        <v>916</v>
      </c>
      <c r="F1" s="2" t="s">
        <v>1</v>
      </c>
      <c r="G1" s="3" t="s">
        <v>917</v>
      </c>
      <c r="H1" s="5" t="s">
        <v>46</v>
      </c>
      <c r="I1" s="378" t="s">
        <v>741</v>
      </c>
      <c r="J1" s="379" t="s">
        <v>742</v>
      </c>
      <c r="K1" s="6" t="s">
        <v>918</v>
      </c>
      <c r="L1" s="33" t="s">
        <v>919</v>
      </c>
      <c r="M1" s="33" t="s">
        <v>920</v>
      </c>
      <c r="N1" s="335" t="s">
        <v>648</v>
      </c>
      <c r="O1" s="335" t="s">
        <v>649</v>
      </c>
      <c r="P1" s="34" t="s">
        <v>921</v>
      </c>
      <c r="Q1" s="381" t="s">
        <v>743</v>
      </c>
      <c r="R1" s="381" t="s">
        <v>744</v>
      </c>
      <c r="S1" s="381" t="s">
        <v>745</v>
      </c>
      <c r="T1" s="381" t="s">
        <v>746</v>
      </c>
      <c r="U1" s="381" t="s">
        <v>747</v>
      </c>
      <c r="V1" s="382" t="s">
        <v>748</v>
      </c>
      <c r="W1" s="7" t="s">
        <v>922</v>
      </c>
      <c r="X1" s="7" t="s">
        <v>923</v>
      </c>
      <c r="Y1" s="7" t="s">
        <v>924</v>
      </c>
      <c r="Z1" s="7" t="s">
        <v>925</v>
      </c>
      <c r="AA1" s="7" t="s">
        <v>926</v>
      </c>
      <c r="AB1" s="8" t="s">
        <v>927</v>
      </c>
      <c r="AC1" s="9" t="s">
        <v>928</v>
      </c>
      <c r="AD1" s="9" t="s">
        <v>929</v>
      </c>
      <c r="AE1" s="9" t="s">
        <v>930</v>
      </c>
      <c r="AF1" s="9" t="s">
        <v>931</v>
      </c>
      <c r="AG1" s="9" t="s">
        <v>932</v>
      </c>
      <c r="AH1" s="10" t="s">
        <v>933</v>
      </c>
      <c r="AI1" s="11" t="s">
        <v>934</v>
      </c>
      <c r="AJ1" s="11" t="s">
        <v>935</v>
      </c>
      <c r="AK1" s="11" t="s">
        <v>936</v>
      </c>
      <c r="AL1" s="11" t="s">
        <v>937</v>
      </c>
      <c r="AM1" s="11" t="s">
        <v>938</v>
      </c>
      <c r="AN1" s="12" t="s">
        <v>939</v>
      </c>
      <c r="AO1" s="467" t="s">
        <v>940</v>
      </c>
      <c r="AP1" s="467" t="s">
        <v>941</v>
      </c>
      <c r="AQ1" s="467" t="s">
        <v>942</v>
      </c>
      <c r="AR1" s="468" t="s">
        <v>943</v>
      </c>
      <c r="AS1" s="383" t="s">
        <v>749</v>
      </c>
      <c r="AT1" s="17" t="s">
        <v>944</v>
      </c>
      <c r="AU1" s="16" t="s">
        <v>945</v>
      </c>
      <c r="AV1" s="17" t="s">
        <v>946</v>
      </c>
      <c r="AW1" s="7" t="s">
        <v>947</v>
      </c>
      <c r="AX1" s="18" t="s">
        <v>948</v>
      </c>
      <c r="AY1" s="7" t="s">
        <v>949</v>
      </c>
      <c r="AZ1" s="18" t="s">
        <v>950</v>
      </c>
      <c r="BA1" s="8" t="s">
        <v>951</v>
      </c>
      <c r="BB1" s="384" t="s">
        <v>750</v>
      </c>
      <c r="BC1" s="385" t="s">
        <v>751</v>
      </c>
      <c r="BD1" s="18" t="s">
        <v>952</v>
      </c>
      <c r="BE1" s="8" t="s">
        <v>953</v>
      </c>
      <c r="BF1" s="1" t="s">
        <v>954</v>
      </c>
      <c r="BG1" s="21" t="s">
        <v>955</v>
      </c>
      <c r="BH1" s="22" t="s">
        <v>956</v>
      </c>
      <c r="BI1" s="21" t="s">
        <v>957</v>
      </c>
      <c r="BJ1" s="387" t="s">
        <v>752</v>
      </c>
      <c r="BK1" s="387" t="s">
        <v>753</v>
      </c>
      <c r="BL1" s="1" t="s">
        <v>958</v>
      </c>
      <c r="BM1" s="2" t="s">
        <v>959</v>
      </c>
      <c r="BN1" s="21" t="s">
        <v>960</v>
      </c>
      <c r="BO1" s="21" t="s">
        <v>961</v>
      </c>
      <c r="BP1" s="21" t="s">
        <v>771</v>
      </c>
      <c r="BQ1" s="2" t="s">
        <v>962</v>
      </c>
    </row>
    <row r="2" spans="1:71" s="347" customFormat="1" ht="16">
      <c r="A2" s="347">
        <v>9</v>
      </c>
      <c r="B2" s="473">
        <v>43035</v>
      </c>
      <c r="C2" s="376" t="s">
        <v>651</v>
      </c>
      <c r="D2" s="376" t="s">
        <v>652</v>
      </c>
      <c r="E2" s="473">
        <v>42916</v>
      </c>
      <c r="F2" s="473" t="s">
        <v>209</v>
      </c>
      <c r="G2" s="473" t="s">
        <v>963</v>
      </c>
      <c r="H2" s="375">
        <v>96.236363636363635</v>
      </c>
      <c r="I2" s="513"/>
      <c r="J2" s="513"/>
      <c r="K2" s="480" t="s">
        <v>654</v>
      </c>
      <c r="L2" s="480">
        <v>15000</v>
      </c>
      <c r="M2" s="480">
        <v>45000</v>
      </c>
      <c r="N2" s="480">
        <v>30000</v>
      </c>
      <c r="O2" s="480">
        <v>210000</v>
      </c>
      <c r="P2" s="480"/>
      <c r="Q2" s="351"/>
      <c r="R2" s="351"/>
      <c r="S2" s="351"/>
      <c r="T2" s="351"/>
      <c r="U2" s="351"/>
      <c r="V2" s="351"/>
      <c r="W2" s="362">
        <v>1.8363636363636362</v>
      </c>
      <c r="X2" s="362">
        <v>1.4818181818181817</v>
      </c>
      <c r="Y2" s="362">
        <v>1.3818181818181816</v>
      </c>
      <c r="Z2" s="362">
        <v>1.3090909090909089</v>
      </c>
      <c r="AA2" s="362">
        <v>1.2181818181818183</v>
      </c>
      <c r="AB2" s="477"/>
      <c r="AC2" s="362">
        <v>1.7545454545454544</v>
      </c>
      <c r="AD2" s="362">
        <v>1.4727272727272727</v>
      </c>
      <c r="AE2" s="362">
        <v>1.3636363636363635</v>
      </c>
      <c r="AF2" s="362">
        <v>1.2999999999999998</v>
      </c>
      <c r="AG2" s="362">
        <v>1.209090909090909</v>
      </c>
      <c r="AH2" s="478"/>
      <c r="AI2" s="362">
        <v>0</v>
      </c>
      <c r="AJ2" s="362">
        <v>0</v>
      </c>
      <c r="AK2" s="362">
        <v>0</v>
      </c>
      <c r="AL2" s="362">
        <v>0</v>
      </c>
      <c r="AM2" s="362">
        <v>0</v>
      </c>
      <c r="AO2" s="352" t="s">
        <v>655</v>
      </c>
      <c r="AP2" s="352" t="s">
        <v>656</v>
      </c>
      <c r="AQ2" s="352">
        <v>3</v>
      </c>
      <c r="AR2" s="352">
        <v>3</v>
      </c>
      <c r="AS2" s="352"/>
      <c r="AT2" s="352">
        <v>0</v>
      </c>
      <c r="AU2" s="352">
        <v>0</v>
      </c>
      <c r="AV2" s="352">
        <v>0</v>
      </c>
      <c r="AW2" s="352">
        <v>0</v>
      </c>
      <c r="AX2" s="352">
        <v>0</v>
      </c>
      <c r="AY2" s="352">
        <v>0</v>
      </c>
      <c r="AZ2" s="352">
        <v>0</v>
      </c>
      <c r="BA2" s="352">
        <v>0</v>
      </c>
      <c r="BB2" s="352"/>
      <c r="BC2" s="352"/>
      <c r="BD2" s="352">
        <v>0</v>
      </c>
      <c r="BE2" s="352">
        <v>0</v>
      </c>
      <c r="BF2" s="352">
        <v>0</v>
      </c>
      <c r="BG2" s="352" t="s">
        <v>591</v>
      </c>
      <c r="BH2" s="352">
        <v>12</v>
      </c>
      <c r="BI2" s="352" t="s">
        <v>591</v>
      </c>
      <c r="BJ2" s="352">
        <v>12</v>
      </c>
      <c r="BK2" s="352"/>
      <c r="BL2" s="350"/>
      <c r="BN2" s="352"/>
      <c r="BO2" s="352" t="s">
        <v>49</v>
      </c>
      <c r="BP2" s="352"/>
      <c r="BQ2" s="350"/>
      <c r="BR2" s="471" t="s">
        <v>965</v>
      </c>
    </row>
    <row r="3" spans="1:71" s="347" customFormat="1" ht="16">
      <c r="A3" s="347">
        <v>50</v>
      </c>
      <c r="B3" s="473">
        <v>43035</v>
      </c>
      <c r="C3" s="376" t="s">
        <v>651</v>
      </c>
      <c r="D3" s="376" t="s">
        <v>652</v>
      </c>
      <c r="E3" s="473">
        <v>43028</v>
      </c>
      <c r="F3" s="376" t="s">
        <v>211</v>
      </c>
      <c r="G3" s="376" t="s">
        <v>861</v>
      </c>
      <c r="H3" s="375">
        <v>99.999999999999986</v>
      </c>
      <c r="I3" s="375"/>
      <c r="J3" s="375"/>
      <c r="K3" s="480" t="s">
        <v>654</v>
      </c>
      <c r="L3" s="480">
        <v>15000</v>
      </c>
      <c r="M3" s="480">
        <v>45000</v>
      </c>
      <c r="N3" s="480">
        <v>30000</v>
      </c>
      <c r="O3" s="480">
        <v>210000</v>
      </c>
      <c r="P3" s="480"/>
      <c r="Q3" s="351"/>
      <c r="R3" s="351"/>
      <c r="S3" s="351"/>
      <c r="T3" s="351"/>
      <c r="U3" s="351"/>
      <c r="V3" s="351"/>
      <c r="W3" s="362">
        <v>2.0909090909090904</v>
      </c>
      <c r="X3" s="362">
        <v>1.8181818181818181</v>
      </c>
      <c r="Y3" s="362">
        <v>1.6818181818181817</v>
      </c>
      <c r="Z3" s="362">
        <v>1.5818181818181818</v>
      </c>
      <c r="AA3" s="362">
        <v>1.4999999999999998</v>
      </c>
      <c r="AB3" s="477"/>
      <c r="AC3" s="362">
        <v>1.8999999999999997</v>
      </c>
      <c r="AD3" s="362">
        <v>1.6909090909090909</v>
      </c>
      <c r="AE3" s="362">
        <v>1.5727272727272725</v>
      </c>
      <c r="AF3" s="362">
        <v>1.4909090909090907</v>
      </c>
      <c r="AG3" s="362">
        <v>1.4090909090909089</v>
      </c>
      <c r="AH3" s="478"/>
      <c r="AI3" s="362">
        <v>0</v>
      </c>
      <c r="AJ3" s="362">
        <v>0</v>
      </c>
      <c r="AK3" s="362">
        <v>0</v>
      </c>
      <c r="AL3" s="362">
        <v>0</v>
      </c>
      <c r="AM3" s="362">
        <v>0</v>
      </c>
      <c r="AO3" s="352" t="s">
        <v>655</v>
      </c>
      <c r="AP3" s="352" t="s">
        <v>656</v>
      </c>
      <c r="AQ3" s="352">
        <v>3</v>
      </c>
      <c r="AR3" s="352">
        <v>3</v>
      </c>
      <c r="AS3" s="352"/>
      <c r="AT3" s="352">
        <v>0</v>
      </c>
      <c r="AU3" s="352">
        <v>20</v>
      </c>
      <c r="AV3" s="352">
        <v>0</v>
      </c>
      <c r="AW3" s="352">
        <v>0</v>
      </c>
      <c r="AX3" s="352">
        <v>0</v>
      </c>
      <c r="AY3" s="352">
        <v>0</v>
      </c>
      <c r="AZ3" s="352">
        <v>0</v>
      </c>
      <c r="BA3" s="352">
        <v>0</v>
      </c>
      <c r="BB3" s="352"/>
      <c r="BC3" s="352"/>
      <c r="BD3" s="352">
        <v>0</v>
      </c>
      <c r="BE3" s="352">
        <v>0</v>
      </c>
      <c r="BF3" s="352">
        <v>0</v>
      </c>
      <c r="BG3" s="352" t="s">
        <v>591</v>
      </c>
      <c r="BH3" s="352">
        <v>0</v>
      </c>
      <c r="BI3" s="352" t="s">
        <v>591</v>
      </c>
      <c r="BJ3" s="352"/>
      <c r="BK3" s="352"/>
      <c r="BL3" s="350"/>
      <c r="BN3" s="352"/>
      <c r="BO3" s="352" t="s">
        <v>49</v>
      </c>
      <c r="BP3" s="352">
        <v>1</v>
      </c>
      <c r="BQ3" s="350"/>
      <c r="BR3" s="347" t="s">
        <v>862</v>
      </c>
    </row>
    <row r="4" spans="1:71" s="347" customFormat="1" ht="16">
      <c r="A4" s="347">
        <v>17</v>
      </c>
      <c r="B4" s="473">
        <v>43035</v>
      </c>
      <c r="C4" s="376" t="s">
        <v>651</v>
      </c>
      <c r="D4" s="376" t="s">
        <v>652</v>
      </c>
      <c r="E4" s="473">
        <v>42766</v>
      </c>
      <c r="F4" s="376" t="s">
        <v>212</v>
      </c>
      <c r="G4" s="376" t="s">
        <v>660</v>
      </c>
      <c r="H4" s="375">
        <v>120.89999999999999</v>
      </c>
      <c r="I4" s="375"/>
      <c r="J4" s="375"/>
      <c r="K4" s="480" t="s">
        <v>654</v>
      </c>
      <c r="L4" s="480">
        <v>15000</v>
      </c>
      <c r="M4" s="480">
        <v>45000</v>
      </c>
      <c r="N4" s="480">
        <v>30000</v>
      </c>
      <c r="O4" s="480">
        <v>210000</v>
      </c>
      <c r="P4" s="480"/>
      <c r="Q4" s="351"/>
      <c r="R4" s="351"/>
      <c r="S4" s="351"/>
      <c r="T4" s="351"/>
      <c r="U4" s="351"/>
      <c r="V4" s="351"/>
      <c r="W4" s="362">
        <v>2.3818181818181818</v>
      </c>
      <c r="X4" s="362">
        <v>2.127272727272727</v>
      </c>
      <c r="Y4" s="362">
        <v>1.8363636363636362</v>
      </c>
      <c r="Z4" s="362">
        <v>1.7545454545454544</v>
      </c>
      <c r="AA4" s="362">
        <v>1.6727272727272726</v>
      </c>
      <c r="AB4" s="477"/>
      <c r="AC4" s="362">
        <v>2.127272727272727</v>
      </c>
      <c r="AD4" s="362">
        <v>1.9909090909090907</v>
      </c>
      <c r="AE4" s="362">
        <v>1.7727272727272725</v>
      </c>
      <c r="AF4" s="362">
        <v>1.6727272727272726</v>
      </c>
      <c r="AG4" s="362">
        <v>1.6363636363636362</v>
      </c>
      <c r="AH4" s="478"/>
      <c r="AI4" s="362">
        <v>0</v>
      </c>
      <c r="AJ4" s="362">
        <v>0</v>
      </c>
      <c r="AK4" s="362">
        <v>0</v>
      </c>
      <c r="AL4" s="362">
        <v>0</v>
      </c>
      <c r="AM4" s="362">
        <v>0</v>
      </c>
      <c r="AO4" s="352" t="s">
        <v>655</v>
      </c>
      <c r="AP4" s="352" t="s">
        <v>656</v>
      </c>
      <c r="AQ4" s="352">
        <v>3</v>
      </c>
      <c r="AR4" s="352">
        <v>3</v>
      </c>
      <c r="AS4" s="352"/>
      <c r="AT4" s="352">
        <v>23</v>
      </c>
      <c r="AU4" s="352">
        <v>0</v>
      </c>
      <c r="AV4" s="352">
        <v>0</v>
      </c>
      <c r="AW4" s="352">
        <v>0</v>
      </c>
      <c r="AX4" s="352">
        <v>0</v>
      </c>
      <c r="AY4" s="352">
        <v>0</v>
      </c>
      <c r="AZ4" s="352">
        <v>0</v>
      </c>
      <c r="BA4" s="352">
        <v>0</v>
      </c>
      <c r="BB4" s="352"/>
      <c r="BC4" s="352"/>
      <c r="BD4" s="352">
        <v>0</v>
      </c>
      <c r="BE4" s="352">
        <v>0</v>
      </c>
      <c r="BF4" s="352">
        <v>0</v>
      </c>
      <c r="BG4" s="352" t="s">
        <v>591</v>
      </c>
      <c r="BH4" s="352">
        <v>12</v>
      </c>
      <c r="BI4" s="352" t="s">
        <v>591</v>
      </c>
      <c r="BJ4" s="352"/>
      <c r="BK4" s="352"/>
      <c r="BL4" s="350"/>
      <c r="BN4" s="352"/>
      <c r="BO4" s="352" t="s">
        <v>49</v>
      </c>
      <c r="BP4" s="352"/>
      <c r="BQ4" s="350"/>
      <c r="BR4" s="347" t="s">
        <v>866</v>
      </c>
    </row>
    <row r="5" spans="1:71" s="347" customFormat="1" ht="16">
      <c r="A5" s="347">
        <v>25</v>
      </c>
      <c r="B5" s="473">
        <v>43035</v>
      </c>
      <c r="C5" s="376" t="s">
        <v>651</v>
      </c>
      <c r="D5" s="376" t="s">
        <v>652</v>
      </c>
      <c r="E5" s="473">
        <v>42916</v>
      </c>
      <c r="F5" s="376" t="s">
        <v>213</v>
      </c>
      <c r="G5" s="376" t="s">
        <v>625</v>
      </c>
      <c r="H5" s="375">
        <v>88.272727272727266</v>
      </c>
      <c r="I5" s="375"/>
      <c r="J5" s="375"/>
      <c r="K5" s="480" t="s">
        <v>654</v>
      </c>
      <c r="L5" s="480">
        <v>15208</v>
      </c>
      <c r="M5" s="480">
        <v>45625</v>
      </c>
      <c r="N5" s="480">
        <v>30417</v>
      </c>
      <c r="O5" s="480">
        <v>212917</v>
      </c>
      <c r="P5" s="480"/>
      <c r="Q5" s="351"/>
      <c r="R5" s="351"/>
      <c r="S5" s="351"/>
      <c r="T5" s="351"/>
      <c r="U5" s="351"/>
      <c r="V5" s="351"/>
      <c r="W5" s="362">
        <v>1.6090909090909089</v>
      </c>
      <c r="X5" s="362">
        <v>1.5363636363636362</v>
      </c>
      <c r="Y5" s="362">
        <v>1.4545454545454546</v>
      </c>
      <c r="Z5" s="362">
        <v>1.4</v>
      </c>
      <c r="AA5" s="362">
        <v>1.3454545454545452</v>
      </c>
      <c r="AB5" s="477"/>
      <c r="AC5" s="362">
        <v>1.5999999999999999</v>
      </c>
      <c r="AD5" s="362">
        <v>1.4909090909090907</v>
      </c>
      <c r="AE5" s="362">
        <v>1.4545454545454546</v>
      </c>
      <c r="AF5" s="362">
        <v>1.4</v>
      </c>
      <c r="AG5" s="362">
        <v>1.3454545454545452</v>
      </c>
      <c r="AH5" s="478"/>
      <c r="AI5" s="362">
        <v>0</v>
      </c>
      <c r="AJ5" s="362">
        <v>0</v>
      </c>
      <c r="AK5" s="362">
        <v>0</v>
      </c>
      <c r="AL5" s="362">
        <v>0</v>
      </c>
      <c r="AM5" s="362">
        <v>0</v>
      </c>
      <c r="AO5" s="352" t="s">
        <v>655</v>
      </c>
      <c r="AP5" s="352" t="s">
        <v>656</v>
      </c>
      <c r="AQ5" s="352">
        <v>3</v>
      </c>
      <c r="AR5" s="352">
        <v>3</v>
      </c>
      <c r="AS5" s="352"/>
      <c r="AT5" s="352">
        <v>0</v>
      </c>
      <c r="AU5" s="352">
        <v>0</v>
      </c>
      <c r="AV5" s="352">
        <v>0</v>
      </c>
      <c r="AW5" s="352">
        <v>0</v>
      </c>
      <c r="AX5" s="352">
        <v>0</v>
      </c>
      <c r="AY5" s="352">
        <v>0</v>
      </c>
      <c r="AZ5" s="352">
        <v>0</v>
      </c>
      <c r="BA5" s="352">
        <v>0</v>
      </c>
      <c r="BB5" s="352"/>
      <c r="BC5" s="352"/>
      <c r="BD5" s="352">
        <v>0</v>
      </c>
      <c r="BE5" s="352">
        <v>0</v>
      </c>
      <c r="BF5" s="352">
        <v>0</v>
      </c>
      <c r="BG5" s="352" t="s">
        <v>591</v>
      </c>
      <c r="BH5" s="352">
        <v>0</v>
      </c>
      <c r="BI5" s="352" t="s">
        <v>591</v>
      </c>
      <c r="BJ5" s="352"/>
      <c r="BK5" s="465">
        <v>43464</v>
      </c>
      <c r="BL5" s="350"/>
      <c r="BN5" s="352"/>
      <c r="BO5" s="352" t="s">
        <v>49</v>
      </c>
      <c r="BP5" s="352"/>
      <c r="BQ5" s="350"/>
      <c r="BR5" s="347" t="s">
        <v>972</v>
      </c>
    </row>
    <row r="6" spans="1:71" s="347" customFormat="1" ht="16">
      <c r="A6" s="347">
        <v>42</v>
      </c>
      <c r="B6" s="473">
        <v>43035</v>
      </c>
      <c r="C6" s="376" t="s">
        <v>651</v>
      </c>
      <c r="D6" s="376" t="s">
        <v>652</v>
      </c>
      <c r="E6" s="473">
        <v>42825</v>
      </c>
      <c r="F6" s="376" t="s">
        <v>214</v>
      </c>
      <c r="G6" s="376" t="s">
        <v>663</v>
      </c>
      <c r="H6" s="375">
        <v>118.89999999999998</v>
      </c>
      <c r="I6" s="375"/>
      <c r="J6" s="375"/>
      <c r="K6" s="480" t="s">
        <v>654</v>
      </c>
      <c r="L6" s="480">
        <v>15000</v>
      </c>
      <c r="M6" s="480">
        <v>45000</v>
      </c>
      <c r="N6" s="480">
        <v>30000</v>
      </c>
      <c r="O6" s="480">
        <v>210000</v>
      </c>
      <c r="P6" s="480"/>
      <c r="Q6" s="351"/>
      <c r="R6" s="351"/>
      <c r="S6" s="351"/>
      <c r="T6" s="351"/>
      <c r="U6" s="351"/>
      <c r="V6" s="351"/>
      <c r="W6" s="362">
        <v>1.8999999999999997</v>
      </c>
      <c r="X6" s="362">
        <v>1.7999999999999998</v>
      </c>
      <c r="Y6" s="362">
        <v>1.7</v>
      </c>
      <c r="Z6" s="362">
        <v>1.7</v>
      </c>
      <c r="AA6" s="362">
        <v>1.5999999999999999</v>
      </c>
      <c r="AB6" s="477"/>
      <c r="AC6" s="362">
        <v>1.7</v>
      </c>
      <c r="AD6" s="362">
        <v>1.5999999999999999</v>
      </c>
      <c r="AE6" s="362">
        <v>1.4999999999999998</v>
      </c>
      <c r="AF6" s="362">
        <v>1.4999999999999998</v>
      </c>
      <c r="AG6" s="362">
        <v>1.4</v>
      </c>
      <c r="AH6" s="478"/>
      <c r="AI6" s="362">
        <v>0</v>
      </c>
      <c r="AJ6" s="362">
        <v>0</v>
      </c>
      <c r="AK6" s="362">
        <v>0</v>
      </c>
      <c r="AL6" s="362">
        <v>0</v>
      </c>
      <c r="AM6" s="362">
        <v>0</v>
      </c>
      <c r="AO6" s="352" t="s">
        <v>655</v>
      </c>
      <c r="AP6" s="352" t="s">
        <v>656</v>
      </c>
      <c r="AQ6" s="352">
        <v>3</v>
      </c>
      <c r="AR6" s="352">
        <v>3</v>
      </c>
      <c r="AS6" s="352"/>
      <c r="AT6" s="352">
        <v>0</v>
      </c>
      <c r="AU6" s="352">
        <v>0</v>
      </c>
      <c r="AV6" s="352">
        <v>0</v>
      </c>
      <c r="AW6" s="352">
        <v>0</v>
      </c>
      <c r="AX6" s="352">
        <v>0</v>
      </c>
      <c r="AY6" s="352">
        <v>0</v>
      </c>
      <c r="AZ6" s="352">
        <v>0</v>
      </c>
      <c r="BA6" s="352">
        <v>0</v>
      </c>
      <c r="BB6" s="352"/>
      <c r="BC6" s="352"/>
      <c r="BD6" s="352">
        <v>0</v>
      </c>
      <c r="BE6" s="352">
        <v>0</v>
      </c>
      <c r="BF6" s="352">
        <v>0</v>
      </c>
      <c r="BG6" s="352" t="s">
        <v>591</v>
      </c>
      <c r="BH6" s="352">
        <v>0</v>
      </c>
      <c r="BI6" s="352" t="s">
        <v>591</v>
      </c>
      <c r="BJ6" s="352"/>
      <c r="BK6" s="352"/>
      <c r="BL6" s="350"/>
      <c r="BN6" s="352"/>
      <c r="BO6" s="352" t="s">
        <v>49</v>
      </c>
      <c r="BP6" s="352"/>
      <c r="BQ6" s="350"/>
      <c r="BR6" s="466" t="s">
        <v>905</v>
      </c>
    </row>
    <row r="7" spans="1:71" s="347" customFormat="1" ht="16">
      <c r="A7" s="347">
        <v>1</v>
      </c>
      <c r="B7" s="473">
        <v>43035</v>
      </c>
      <c r="C7" s="514" t="s">
        <v>651</v>
      </c>
      <c r="D7" s="376" t="s">
        <v>652</v>
      </c>
      <c r="E7" s="473">
        <v>42857</v>
      </c>
      <c r="F7" s="473" t="s">
        <v>215</v>
      </c>
      <c r="G7" s="473" t="s">
        <v>882</v>
      </c>
      <c r="H7" s="375">
        <v>79.8</v>
      </c>
      <c r="I7" s="375"/>
      <c r="J7" s="375"/>
      <c r="K7" s="480" t="s">
        <v>654</v>
      </c>
      <c r="L7" s="480">
        <v>15000</v>
      </c>
      <c r="M7" s="480">
        <v>45000</v>
      </c>
      <c r="N7" s="480">
        <v>45000</v>
      </c>
      <c r="O7" s="480">
        <v>45000</v>
      </c>
      <c r="P7" s="480"/>
      <c r="Q7" s="351"/>
      <c r="R7" s="351"/>
      <c r="S7" s="351"/>
      <c r="T7" s="351"/>
      <c r="U7" s="351"/>
      <c r="V7" s="351"/>
      <c r="W7" s="362">
        <v>1.8999999999999997</v>
      </c>
      <c r="X7" s="362">
        <v>1.6363636363636362</v>
      </c>
      <c r="Y7" s="362">
        <v>1.3363636363636362</v>
      </c>
      <c r="Z7" s="362">
        <v>0</v>
      </c>
      <c r="AA7" s="362">
        <v>0</v>
      </c>
      <c r="AB7" s="477"/>
      <c r="AC7" s="362">
        <v>1.8999999999999997</v>
      </c>
      <c r="AD7" s="362">
        <v>1.6363636363636362</v>
      </c>
      <c r="AE7" s="362">
        <v>1.3363636363636362</v>
      </c>
      <c r="AF7" s="362">
        <v>0</v>
      </c>
      <c r="AG7" s="362">
        <v>0</v>
      </c>
      <c r="AH7" s="478"/>
      <c r="AI7" s="362">
        <v>0</v>
      </c>
      <c r="AJ7" s="362">
        <v>0</v>
      </c>
      <c r="AK7" s="362">
        <v>0</v>
      </c>
      <c r="AL7" s="362">
        <v>0</v>
      </c>
      <c r="AM7" s="362">
        <v>0</v>
      </c>
      <c r="AO7" s="352" t="s">
        <v>655</v>
      </c>
      <c r="AP7" s="352" t="s">
        <v>656</v>
      </c>
      <c r="AQ7" s="352">
        <v>3</v>
      </c>
      <c r="AR7" s="352">
        <v>3</v>
      </c>
      <c r="AS7" s="352"/>
      <c r="AT7" s="352">
        <v>0</v>
      </c>
      <c r="AU7" s="352">
        <v>0</v>
      </c>
      <c r="AV7" s="352">
        <v>0</v>
      </c>
      <c r="AW7" s="352">
        <v>0</v>
      </c>
      <c r="AX7" s="352">
        <v>0</v>
      </c>
      <c r="AY7" s="352">
        <v>0</v>
      </c>
      <c r="AZ7" s="352">
        <v>0</v>
      </c>
      <c r="BA7" s="352">
        <v>0</v>
      </c>
      <c r="BB7" s="352"/>
      <c r="BC7" s="352"/>
      <c r="BD7" s="352">
        <v>0</v>
      </c>
      <c r="BE7" s="352">
        <v>0</v>
      </c>
      <c r="BF7" s="352">
        <v>0</v>
      </c>
      <c r="BG7" s="352" t="s">
        <v>591</v>
      </c>
      <c r="BH7" s="352">
        <v>12</v>
      </c>
      <c r="BI7" s="352" t="s">
        <v>591</v>
      </c>
      <c r="BJ7" s="352">
        <v>12</v>
      </c>
      <c r="BK7" s="352"/>
      <c r="BL7" s="350"/>
      <c r="BN7" s="352"/>
      <c r="BO7" s="352" t="s">
        <v>49</v>
      </c>
      <c r="BP7" s="352"/>
      <c r="BQ7" s="350"/>
      <c r="BR7" s="347" t="s">
        <v>973</v>
      </c>
    </row>
    <row r="8" spans="1:71" s="347" customFormat="1" ht="16">
      <c r="A8" s="347">
        <v>0</v>
      </c>
      <c r="B8" s="473">
        <v>43035</v>
      </c>
      <c r="C8" s="376" t="s">
        <v>651</v>
      </c>
      <c r="D8" s="376" t="s">
        <v>652</v>
      </c>
      <c r="E8" s="473">
        <v>42978</v>
      </c>
      <c r="F8" s="376" t="s">
        <v>589</v>
      </c>
      <c r="G8" s="376" t="s">
        <v>841</v>
      </c>
      <c r="H8" s="375">
        <v>107.88181818181818</v>
      </c>
      <c r="I8" s="375"/>
      <c r="J8" s="375"/>
      <c r="K8" s="480" t="s">
        <v>654</v>
      </c>
      <c r="L8" s="480">
        <v>15208</v>
      </c>
      <c r="M8" s="480">
        <v>45625</v>
      </c>
      <c r="N8" s="480">
        <v>30417</v>
      </c>
      <c r="O8" s="480">
        <v>212917</v>
      </c>
      <c r="P8" s="480"/>
      <c r="Q8" s="358"/>
      <c r="R8" s="358"/>
      <c r="S8" s="358"/>
      <c r="T8" s="358"/>
      <c r="U8" s="358"/>
      <c r="V8" s="358"/>
      <c r="W8" s="469">
        <v>1.8999999999999997</v>
      </c>
      <c r="X8" s="469">
        <v>1.7</v>
      </c>
      <c r="Y8" s="469">
        <v>1.6090909090909089</v>
      </c>
      <c r="Z8" s="469">
        <v>1.5272727272727271</v>
      </c>
      <c r="AA8" s="469">
        <v>1.4727272727272727</v>
      </c>
      <c r="AB8" s="357"/>
      <c r="AC8" s="469">
        <v>1.8181818181818181</v>
      </c>
      <c r="AD8" s="469">
        <v>1.6909090909090909</v>
      </c>
      <c r="AE8" s="469">
        <v>1.5818181818181818</v>
      </c>
      <c r="AF8" s="469">
        <v>1.5181818181818181</v>
      </c>
      <c r="AG8" s="469">
        <v>1.4636363636363636</v>
      </c>
      <c r="AH8" s="470"/>
      <c r="AI8" s="469">
        <v>1.8727272727272726</v>
      </c>
      <c r="AJ8" s="469">
        <v>1.6909090909090909</v>
      </c>
      <c r="AK8" s="469">
        <v>1.5999999999999999</v>
      </c>
      <c r="AL8" s="469">
        <v>1.5272727272727271</v>
      </c>
      <c r="AM8" s="469">
        <v>1.4636363636363636</v>
      </c>
      <c r="AN8" s="357"/>
      <c r="AO8" s="352" t="s">
        <v>655</v>
      </c>
      <c r="AP8" s="352" t="s">
        <v>656</v>
      </c>
      <c r="AQ8" s="352">
        <v>3</v>
      </c>
      <c r="AR8" s="352">
        <v>3</v>
      </c>
      <c r="AS8" s="352"/>
      <c r="AT8" s="352">
        <v>17</v>
      </c>
      <c r="AU8" s="352">
        <v>0</v>
      </c>
      <c r="AV8" s="352">
        <v>0</v>
      </c>
      <c r="AW8" s="352">
        <v>0</v>
      </c>
      <c r="AX8" s="352">
        <v>0</v>
      </c>
      <c r="AY8" s="352">
        <v>0</v>
      </c>
      <c r="AZ8" s="352">
        <v>0</v>
      </c>
      <c r="BA8" s="352">
        <v>0</v>
      </c>
      <c r="BB8" s="352"/>
      <c r="BC8" s="352"/>
      <c r="BD8" s="352">
        <v>0</v>
      </c>
      <c r="BE8" s="352">
        <v>0</v>
      </c>
      <c r="BF8" s="352">
        <v>0</v>
      </c>
      <c r="BG8" s="352" t="s">
        <v>591</v>
      </c>
      <c r="BH8" s="352">
        <v>0</v>
      </c>
      <c r="BI8" s="352" t="s">
        <v>591</v>
      </c>
      <c r="BJ8" s="352"/>
      <c r="BK8" s="352"/>
      <c r="BL8" s="350"/>
      <c r="BN8" s="352"/>
      <c r="BO8" s="352" t="s">
        <v>49</v>
      </c>
      <c r="BP8" s="352"/>
      <c r="BQ8" s="350"/>
      <c r="BR8" s="347" t="s">
        <v>974</v>
      </c>
    </row>
    <row r="9" spans="1:71" s="347" customFormat="1" ht="16">
      <c r="A9" s="347">
        <v>0</v>
      </c>
      <c r="B9" s="473">
        <v>43035</v>
      </c>
      <c r="C9" s="376" t="s">
        <v>651</v>
      </c>
      <c r="D9" s="376" t="s">
        <v>652</v>
      </c>
      <c r="E9" s="473">
        <v>42766</v>
      </c>
      <c r="F9" s="376" t="s">
        <v>638</v>
      </c>
      <c r="G9" s="376" t="s">
        <v>891</v>
      </c>
      <c r="H9" s="375">
        <v>84.572727272727263</v>
      </c>
      <c r="I9" s="375"/>
      <c r="J9" s="375"/>
      <c r="K9" s="480"/>
      <c r="L9" s="480"/>
      <c r="M9" s="480"/>
      <c r="N9" s="480"/>
      <c r="O9" s="480"/>
      <c r="P9" s="480"/>
      <c r="Q9" s="351"/>
      <c r="R9" s="351"/>
      <c r="S9" s="351"/>
      <c r="T9" s="351"/>
      <c r="U9" s="351"/>
      <c r="V9" s="351"/>
      <c r="W9" s="362">
        <v>1.5999999999999999</v>
      </c>
      <c r="X9" s="362">
        <v>0</v>
      </c>
      <c r="Y9" s="362">
        <v>0</v>
      </c>
      <c r="Z9" s="362">
        <v>0</v>
      </c>
      <c r="AA9" s="362">
        <v>0</v>
      </c>
      <c r="AB9" s="477"/>
      <c r="AC9" s="362">
        <v>1.5999999999999999</v>
      </c>
      <c r="AD9" s="362">
        <v>0</v>
      </c>
      <c r="AE9" s="362">
        <v>0</v>
      </c>
      <c r="AF9" s="362">
        <v>0</v>
      </c>
      <c r="AG9" s="362">
        <v>0</v>
      </c>
      <c r="AH9" s="478"/>
      <c r="AI9" s="362">
        <v>0</v>
      </c>
      <c r="AJ9" s="362">
        <v>0</v>
      </c>
      <c r="AK9" s="362">
        <v>0</v>
      </c>
      <c r="AL9" s="362">
        <v>0</v>
      </c>
      <c r="AM9" s="362">
        <v>0</v>
      </c>
      <c r="AO9" s="352" t="s">
        <v>655</v>
      </c>
      <c r="AP9" s="352" t="s">
        <v>656</v>
      </c>
      <c r="AQ9" s="352">
        <v>3</v>
      </c>
      <c r="AR9" s="352">
        <v>3</v>
      </c>
      <c r="AS9" s="352"/>
      <c r="AT9" s="352">
        <v>0</v>
      </c>
      <c r="AU9" s="352">
        <v>0</v>
      </c>
      <c r="AV9" s="352">
        <v>0</v>
      </c>
      <c r="AW9" s="352">
        <v>0</v>
      </c>
      <c r="AX9" s="352">
        <v>0</v>
      </c>
      <c r="AY9" s="352">
        <v>0</v>
      </c>
      <c r="AZ9" s="352">
        <v>0</v>
      </c>
      <c r="BA9" s="352">
        <v>0</v>
      </c>
      <c r="BB9" s="352"/>
      <c r="BC9" s="352"/>
      <c r="BD9" s="352">
        <v>0</v>
      </c>
      <c r="BE9" s="352">
        <v>0</v>
      </c>
      <c r="BF9" s="352">
        <v>0</v>
      </c>
      <c r="BG9" s="352" t="s">
        <v>591</v>
      </c>
      <c r="BH9" s="352">
        <v>0</v>
      </c>
      <c r="BI9" s="352" t="s">
        <v>591</v>
      </c>
      <c r="BJ9" s="352"/>
      <c r="BK9" s="352"/>
      <c r="BL9" s="350"/>
      <c r="BN9" s="352"/>
      <c r="BO9" s="352" t="s">
        <v>49</v>
      </c>
      <c r="BP9" s="352"/>
      <c r="BQ9" s="350"/>
      <c r="BR9" s="347" t="s">
        <v>892</v>
      </c>
    </row>
    <row r="10" spans="1:71" s="357" customFormat="1" ht="16">
      <c r="A10" s="347">
        <v>0</v>
      </c>
      <c r="B10" s="473">
        <v>43035</v>
      </c>
      <c r="C10" s="376" t="s">
        <v>651</v>
      </c>
      <c r="D10" s="376" t="s">
        <v>652</v>
      </c>
      <c r="E10" s="473">
        <v>42735</v>
      </c>
      <c r="F10" s="376" t="s">
        <v>674</v>
      </c>
      <c r="G10" s="376" t="s">
        <v>841</v>
      </c>
      <c r="H10" s="375">
        <v>65.518181818181802</v>
      </c>
      <c r="I10" s="375"/>
      <c r="J10" s="375"/>
      <c r="K10" s="480" t="s">
        <v>654</v>
      </c>
      <c r="L10" s="480">
        <v>3000</v>
      </c>
      <c r="M10" s="480">
        <v>3000</v>
      </c>
      <c r="N10" s="480">
        <v>3000</v>
      </c>
      <c r="O10" s="480">
        <v>6000</v>
      </c>
      <c r="P10" s="480"/>
      <c r="Q10" s="351"/>
      <c r="R10" s="351"/>
      <c r="S10" s="351"/>
      <c r="T10" s="351"/>
      <c r="U10" s="351"/>
      <c r="V10" s="351"/>
      <c r="W10" s="362">
        <v>2.0636363636363635</v>
      </c>
      <c r="X10" s="362">
        <v>1.9363636363636361</v>
      </c>
      <c r="Y10" s="362">
        <v>1.7090909090909088</v>
      </c>
      <c r="Z10" s="362">
        <v>1.6181818181818182</v>
      </c>
      <c r="AA10" s="362">
        <v>1.5272727272727271</v>
      </c>
      <c r="AB10" s="477"/>
      <c r="AC10" s="362">
        <v>1.9636363636363636</v>
      </c>
      <c r="AD10" s="362">
        <v>1.7999999999999998</v>
      </c>
      <c r="AE10" s="362">
        <v>1.6181818181818182</v>
      </c>
      <c r="AF10" s="362">
        <v>1.5272727272727271</v>
      </c>
      <c r="AG10" s="362">
        <v>1.4818181818181817</v>
      </c>
      <c r="AH10" s="478"/>
      <c r="AI10" s="362">
        <v>0</v>
      </c>
      <c r="AJ10" s="362">
        <v>0</v>
      </c>
      <c r="AK10" s="362">
        <v>0</v>
      </c>
      <c r="AL10" s="362">
        <v>0</v>
      </c>
      <c r="AM10" s="362">
        <v>0</v>
      </c>
      <c r="AN10" s="347"/>
      <c r="AO10" s="352" t="s">
        <v>655</v>
      </c>
      <c r="AP10" s="352" t="s">
        <v>656</v>
      </c>
      <c r="AQ10" s="352">
        <v>3</v>
      </c>
      <c r="AR10" s="352">
        <v>3</v>
      </c>
      <c r="AS10" s="352"/>
      <c r="AT10" s="352">
        <v>0</v>
      </c>
      <c r="AU10" s="352">
        <v>0</v>
      </c>
      <c r="AV10" s="352">
        <v>0</v>
      </c>
      <c r="AW10" s="352">
        <v>0</v>
      </c>
      <c r="AX10" s="352">
        <v>0</v>
      </c>
      <c r="AY10" s="352">
        <v>0</v>
      </c>
      <c r="AZ10" s="352">
        <v>0</v>
      </c>
      <c r="BA10" s="352">
        <v>0</v>
      </c>
      <c r="BB10" s="352"/>
      <c r="BC10" s="352"/>
      <c r="BD10" s="352">
        <v>0</v>
      </c>
      <c r="BE10" s="352">
        <v>0</v>
      </c>
      <c r="BF10" s="352">
        <v>0</v>
      </c>
      <c r="BG10" s="352" t="s">
        <v>591</v>
      </c>
      <c r="BH10" s="352">
        <v>0</v>
      </c>
      <c r="BI10" s="352" t="s">
        <v>591</v>
      </c>
      <c r="BJ10" s="352"/>
      <c r="BK10" s="352"/>
      <c r="BL10" s="350"/>
      <c r="BM10" s="347"/>
      <c r="BN10" s="352"/>
      <c r="BO10" s="352" t="s">
        <v>49</v>
      </c>
      <c r="BP10" s="352"/>
      <c r="BQ10" s="350"/>
      <c r="BR10" s="347" t="s">
        <v>897</v>
      </c>
      <c r="BS10" s="347"/>
    </row>
    <row r="11" spans="1:71" s="357" customFormat="1" ht="16">
      <c r="A11" s="347">
        <v>9</v>
      </c>
      <c r="B11" s="473">
        <v>43035</v>
      </c>
      <c r="C11" s="376" t="s">
        <v>651</v>
      </c>
      <c r="D11" s="376" t="s">
        <v>652</v>
      </c>
      <c r="E11" s="473">
        <v>43008</v>
      </c>
      <c r="F11" s="473" t="s">
        <v>975</v>
      </c>
      <c r="G11" s="473" t="s">
        <v>976</v>
      </c>
      <c r="H11" s="375">
        <v>90.899999999999991</v>
      </c>
      <c r="I11" s="513"/>
      <c r="J11" s="513"/>
      <c r="K11" s="480" t="s">
        <v>654</v>
      </c>
      <c r="L11" s="480">
        <v>15000</v>
      </c>
      <c r="M11" s="480">
        <v>45000</v>
      </c>
      <c r="N11" s="480">
        <v>30000</v>
      </c>
      <c r="O11" s="480">
        <v>210000</v>
      </c>
      <c r="P11" s="480"/>
      <c r="Q11" s="351"/>
      <c r="R11" s="351"/>
      <c r="S11" s="351"/>
      <c r="T11" s="351"/>
      <c r="U11" s="351"/>
      <c r="V11" s="351"/>
      <c r="W11" s="362">
        <v>2.0272727272727269</v>
      </c>
      <c r="X11" s="362">
        <v>1.6272727272727272</v>
      </c>
      <c r="Y11" s="362">
        <v>1.5181818181818181</v>
      </c>
      <c r="Z11" s="362">
        <v>1.4454545454545453</v>
      </c>
      <c r="AA11" s="362">
        <v>1.3727272727272726</v>
      </c>
      <c r="AB11" s="477"/>
      <c r="AC11" s="362">
        <v>1.9272727272727272</v>
      </c>
      <c r="AD11" s="362">
        <v>1.6181818181818182</v>
      </c>
      <c r="AE11" s="362">
        <v>1.4999999999999998</v>
      </c>
      <c r="AF11" s="362">
        <v>1.4363636363636363</v>
      </c>
      <c r="AG11" s="362">
        <v>1.3727272727272726</v>
      </c>
      <c r="AH11" s="478"/>
      <c r="AI11" s="362">
        <v>0</v>
      </c>
      <c r="AJ11" s="362">
        <v>0</v>
      </c>
      <c r="AK11" s="362">
        <v>0</v>
      </c>
      <c r="AL11" s="362">
        <v>0</v>
      </c>
      <c r="AM11" s="362">
        <v>0</v>
      </c>
      <c r="AN11" s="347"/>
      <c r="AO11" s="352" t="s">
        <v>655</v>
      </c>
      <c r="AP11" s="352" t="s">
        <v>656</v>
      </c>
      <c r="AQ11" s="352">
        <v>3</v>
      </c>
      <c r="AR11" s="352">
        <v>3</v>
      </c>
      <c r="AS11" s="352"/>
      <c r="AT11" s="352">
        <v>0</v>
      </c>
      <c r="AU11" s="352">
        <v>22</v>
      </c>
      <c r="AV11" s="352">
        <v>0</v>
      </c>
      <c r="AW11" s="352">
        <v>0</v>
      </c>
      <c r="AX11" s="352">
        <v>0</v>
      </c>
      <c r="AY11" s="352">
        <v>0</v>
      </c>
      <c r="AZ11" s="352">
        <v>0</v>
      </c>
      <c r="BA11" s="352">
        <v>0</v>
      </c>
      <c r="BB11" s="352"/>
      <c r="BC11" s="352"/>
      <c r="BD11" s="352">
        <v>0</v>
      </c>
      <c r="BE11" s="352">
        <v>0</v>
      </c>
      <c r="BF11" s="352">
        <v>0</v>
      </c>
      <c r="BG11" s="352" t="s">
        <v>591</v>
      </c>
      <c r="BH11" s="352">
        <v>0</v>
      </c>
      <c r="BI11" s="352" t="s">
        <v>591</v>
      </c>
      <c r="BJ11" s="352"/>
      <c r="BK11" s="352"/>
      <c r="BL11" s="350"/>
      <c r="BM11" s="347"/>
      <c r="BN11" s="352"/>
      <c r="BO11" s="352" t="s">
        <v>49</v>
      </c>
      <c r="BP11" s="352"/>
      <c r="BQ11" s="350"/>
      <c r="BR11" s="471" t="s">
        <v>977</v>
      </c>
      <c r="BS11" s="347"/>
    </row>
    <row r="12" spans="1:71" s="347" customFormat="1" ht="16">
      <c r="A12" s="376">
        <v>10</v>
      </c>
      <c r="B12" s="473">
        <v>43035</v>
      </c>
      <c r="C12" s="376" t="s">
        <v>651</v>
      </c>
      <c r="D12" s="376" t="s">
        <v>677</v>
      </c>
      <c r="E12" s="473">
        <v>42916</v>
      </c>
      <c r="F12" s="473" t="s">
        <v>209</v>
      </c>
      <c r="G12" s="473" t="s">
        <v>963</v>
      </c>
      <c r="H12" s="375">
        <v>96.236363636363635</v>
      </c>
      <c r="I12" s="375"/>
      <c r="J12" s="375"/>
      <c r="K12" s="480" t="s">
        <v>654</v>
      </c>
      <c r="L12" s="480">
        <v>110000</v>
      </c>
      <c r="M12" s="480">
        <v>490000</v>
      </c>
      <c r="N12" s="480"/>
      <c r="O12" s="480"/>
      <c r="P12" s="480"/>
      <c r="Q12" s="351"/>
      <c r="R12" s="351"/>
      <c r="S12" s="351"/>
      <c r="T12" s="351"/>
      <c r="U12" s="351"/>
      <c r="V12" s="351"/>
      <c r="W12" s="362">
        <v>1.6363636363636362</v>
      </c>
      <c r="X12" s="362">
        <v>1.2818181818181817</v>
      </c>
      <c r="Y12" s="362">
        <v>1.0909090909090908</v>
      </c>
      <c r="Z12" s="362">
        <v>0</v>
      </c>
      <c r="AA12" s="362">
        <v>0</v>
      </c>
      <c r="AB12" s="481"/>
      <c r="AC12" s="362">
        <v>1.4545454545454546</v>
      </c>
      <c r="AD12" s="362">
        <v>1.2363636363636363</v>
      </c>
      <c r="AE12" s="362">
        <v>1.0181818181818183</v>
      </c>
      <c r="AF12" s="362">
        <v>0</v>
      </c>
      <c r="AG12" s="362">
        <v>0</v>
      </c>
      <c r="AH12" s="482"/>
      <c r="AI12" s="362">
        <v>0</v>
      </c>
      <c r="AJ12" s="362">
        <v>0</v>
      </c>
      <c r="AK12" s="362">
        <v>0</v>
      </c>
      <c r="AL12" s="362">
        <v>0</v>
      </c>
      <c r="AM12" s="362">
        <v>0</v>
      </c>
      <c r="AO12" s="483" t="s">
        <v>655</v>
      </c>
      <c r="AP12" s="483" t="s">
        <v>656</v>
      </c>
      <c r="AQ12" s="483">
        <v>3</v>
      </c>
      <c r="AR12" s="483">
        <v>3</v>
      </c>
      <c r="AS12" s="483"/>
      <c r="AT12" s="483">
        <v>0</v>
      </c>
      <c r="AU12" s="483">
        <v>0</v>
      </c>
      <c r="AV12" s="483">
        <v>0</v>
      </c>
      <c r="AW12" s="483">
        <v>0</v>
      </c>
      <c r="AX12" s="483">
        <v>0</v>
      </c>
      <c r="AY12" s="483">
        <v>0</v>
      </c>
      <c r="AZ12" s="483">
        <v>0</v>
      </c>
      <c r="BA12" s="483">
        <v>0</v>
      </c>
      <c r="BB12" s="483"/>
      <c r="BC12" s="483"/>
      <c r="BD12" s="483">
        <v>0</v>
      </c>
      <c r="BE12" s="483">
        <v>0</v>
      </c>
      <c r="BF12" s="483">
        <v>0</v>
      </c>
      <c r="BG12" s="483" t="s">
        <v>591</v>
      </c>
      <c r="BH12" s="483">
        <v>12</v>
      </c>
      <c r="BI12" s="483" t="s">
        <v>591</v>
      </c>
      <c r="BJ12" s="483">
        <v>12</v>
      </c>
      <c r="BK12" s="483"/>
      <c r="BL12" s="484"/>
      <c r="BM12" s="376"/>
      <c r="BN12" s="483"/>
      <c r="BO12" s="483" t="s">
        <v>49</v>
      </c>
      <c r="BP12" s="483"/>
      <c r="BQ12" s="484"/>
      <c r="BR12" s="485" t="s">
        <v>966</v>
      </c>
    </row>
    <row r="13" spans="1:71" s="347" customFormat="1" ht="16">
      <c r="A13" s="347">
        <v>51</v>
      </c>
      <c r="B13" s="473">
        <v>43035</v>
      </c>
      <c r="C13" s="376" t="s">
        <v>651</v>
      </c>
      <c r="D13" s="376" t="s">
        <v>677</v>
      </c>
      <c r="E13" s="473">
        <v>43028</v>
      </c>
      <c r="F13" s="376" t="s">
        <v>211</v>
      </c>
      <c r="G13" s="376" t="s">
        <v>861</v>
      </c>
      <c r="H13" s="375">
        <v>99.999999999999986</v>
      </c>
      <c r="I13" s="375"/>
      <c r="J13" s="375"/>
      <c r="K13" s="480" t="s">
        <v>654</v>
      </c>
      <c r="L13" s="480">
        <v>15000</v>
      </c>
      <c r="M13" s="480">
        <v>45000</v>
      </c>
      <c r="N13" s="480">
        <v>30000</v>
      </c>
      <c r="O13" s="480">
        <v>210000</v>
      </c>
      <c r="P13" s="480"/>
      <c r="Q13" s="351"/>
      <c r="R13" s="351"/>
      <c r="S13" s="351"/>
      <c r="T13" s="351"/>
      <c r="U13" s="351"/>
      <c r="V13" s="351"/>
      <c r="W13" s="362">
        <v>2.0909090909090904</v>
      </c>
      <c r="X13" s="362">
        <v>1.8181818181818181</v>
      </c>
      <c r="Y13" s="362">
        <v>1.6818181818181817</v>
      </c>
      <c r="Z13" s="362">
        <v>1.5818181818181818</v>
      </c>
      <c r="AA13" s="362">
        <v>1.4999999999999998</v>
      </c>
      <c r="AB13" s="477"/>
      <c r="AC13" s="362">
        <v>1.8999999999999997</v>
      </c>
      <c r="AD13" s="362">
        <v>1.6909090909090909</v>
      </c>
      <c r="AE13" s="362">
        <v>1.5727272727272725</v>
      </c>
      <c r="AF13" s="362">
        <v>1.4909090909090907</v>
      </c>
      <c r="AG13" s="362">
        <v>1.4090909090909089</v>
      </c>
      <c r="AH13" s="478"/>
      <c r="AI13" s="362">
        <v>0</v>
      </c>
      <c r="AJ13" s="362">
        <v>0</v>
      </c>
      <c r="AK13" s="362">
        <v>0</v>
      </c>
      <c r="AL13" s="362">
        <v>0</v>
      </c>
      <c r="AM13" s="362">
        <v>0</v>
      </c>
      <c r="AO13" s="352" t="s">
        <v>655</v>
      </c>
      <c r="AP13" s="352" t="s">
        <v>656</v>
      </c>
      <c r="AQ13" s="352">
        <v>3</v>
      </c>
      <c r="AR13" s="352">
        <v>3</v>
      </c>
      <c r="AS13" s="352"/>
      <c r="AT13" s="352">
        <v>0</v>
      </c>
      <c r="AU13" s="352">
        <v>20</v>
      </c>
      <c r="AV13" s="352">
        <v>0</v>
      </c>
      <c r="AW13" s="352">
        <v>0</v>
      </c>
      <c r="AX13" s="352">
        <v>0</v>
      </c>
      <c r="AY13" s="352">
        <v>0</v>
      </c>
      <c r="AZ13" s="352">
        <v>0</v>
      </c>
      <c r="BA13" s="352">
        <v>0</v>
      </c>
      <c r="BB13" s="352"/>
      <c r="BC13" s="352"/>
      <c r="BD13" s="352">
        <v>0</v>
      </c>
      <c r="BE13" s="352">
        <v>0</v>
      </c>
      <c r="BF13" s="352">
        <v>0</v>
      </c>
      <c r="BG13" s="352" t="s">
        <v>591</v>
      </c>
      <c r="BH13" s="352">
        <v>0</v>
      </c>
      <c r="BI13" s="352" t="s">
        <v>591</v>
      </c>
      <c r="BJ13" s="352"/>
      <c r="BK13" s="352"/>
      <c r="BL13" s="350"/>
      <c r="BN13" s="352"/>
      <c r="BO13" s="352" t="s">
        <v>49</v>
      </c>
      <c r="BP13" s="352">
        <v>1</v>
      </c>
      <c r="BQ13" s="350"/>
      <c r="BR13" s="347" t="s">
        <v>862</v>
      </c>
    </row>
    <row r="14" spans="1:71" s="347" customFormat="1" ht="16">
      <c r="A14" s="347">
        <v>18</v>
      </c>
      <c r="B14" s="473">
        <v>43035</v>
      </c>
      <c r="C14" s="376" t="s">
        <v>651</v>
      </c>
      <c r="D14" s="376" t="s">
        <v>677</v>
      </c>
      <c r="E14" s="473">
        <v>42766</v>
      </c>
      <c r="F14" s="473" t="s">
        <v>212</v>
      </c>
      <c r="G14" s="473" t="s">
        <v>660</v>
      </c>
      <c r="H14" s="375">
        <v>124.99999999999999</v>
      </c>
      <c r="I14" s="375"/>
      <c r="J14" s="375"/>
      <c r="K14" s="480" t="s">
        <v>654</v>
      </c>
      <c r="L14" s="480">
        <v>15000</v>
      </c>
      <c r="M14" s="480">
        <v>45000</v>
      </c>
      <c r="N14" s="480">
        <v>30000</v>
      </c>
      <c r="O14" s="480">
        <v>210000</v>
      </c>
      <c r="P14" s="480"/>
      <c r="Q14" s="351"/>
      <c r="R14" s="351"/>
      <c r="S14" s="351"/>
      <c r="T14" s="351"/>
      <c r="U14" s="351"/>
      <c r="V14" s="351"/>
      <c r="W14" s="362">
        <v>2.3272727272727272</v>
      </c>
      <c r="X14" s="362">
        <v>2.0545454545454542</v>
      </c>
      <c r="Y14" s="362">
        <v>1.8545454545454545</v>
      </c>
      <c r="Z14" s="362">
        <v>1.7818181818181817</v>
      </c>
      <c r="AA14" s="362">
        <v>1.6909090909090909</v>
      </c>
      <c r="AB14" s="477"/>
      <c r="AC14" s="362">
        <v>2.209090909090909</v>
      </c>
      <c r="AD14" s="362">
        <v>2</v>
      </c>
      <c r="AE14" s="362">
        <v>1.8090909090909089</v>
      </c>
      <c r="AF14" s="362">
        <v>1.7545454545454544</v>
      </c>
      <c r="AG14" s="362">
        <v>1.6727272727272726</v>
      </c>
      <c r="AH14" s="478"/>
      <c r="AI14" s="362">
        <v>0</v>
      </c>
      <c r="AJ14" s="362">
        <v>0</v>
      </c>
      <c r="AK14" s="362">
        <v>0</v>
      </c>
      <c r="AL14" s="362">
        <v>0</v>
      </c>
      <c r="AM14" s="362">
        <v>0</v>
      </c>
      <c r="AO14" s="352" t="s">
        <v>655</v>
      </c>
      <c r="AP14" s="352" t="s">
        <v>656</v>
      </c>
      <c r="AQ14" s="352">
        <v>3</v>
      </c>
      <c r="AR14" s="352">
        <v>3</v>
      </c>
      <c r="AS14" s="352"/>
      <c r="AT14" s="352">
        <v>23</v>
      </c>
      <c r="AU14" s="352">
        <v>0</v>
      </c>
      <c r="AV14" s="352">
        <v>0</v>
      </c>
      <c r="AW14" s="352">
        <v>0</v>
      </c>
      <c r="AX14" s="352">
        <v>0</v>
      </c>
      <c r="AY14" s="352">
        <v>0</v>
      </c>
      <c r="AZ14" s="352">
        <v>0</v>
      </c>
      <c r="BA14" s="352">
        <v>0</v>
      </c>
      <c r="BB14" s="352"/>
      <c r="BC14" s="352"/>
      <c r="BD14" s="352">
        <v>0</v>
      </c>
      <c r="BE14" s="352">
        <v>0</v>
      </c>
      <c r="BF14" s="352">
        <v>0</v>
      </c>
      <c r="BG14" s="352" t="s">
        <v>591</v>
      </c>
      <c r="BH14" s="352">
        <v>12</v>
      </c>
      <c r="BI14" s="352" t="s">
        <v>591</v>
      </c>
      <c r="BJ14" s="352"/>
      <c r="BK14" s="352"/>
      <c r="BL14" s="350"/>
      <c r="BN14" s="352"/>
      <c r="BO14" s="352" t="s">
        <v>49</v>
      </c>
      <c r="BP14" s="352"/>
      <c r="BQ14" s="350"/>
      <c r="BR14" s="347" t="s">
        <v>867</v>
      </c>
    </row>
    <row r="15" spans="1:71" s="347" customFormat="1" ht="16">
      <c r="A15" s="347">
        <v>26</v>
      </c>
      <c r="B15" s="473">
        <v>43035</v>
      </c>
      <c r="C15" s="376" t="s">
        <v>651</v>
      </c>
      <c r="D15" s="376" t="s">
        <v>677</v>
      </c>
      <c r="E15" s="473">
        <v>42916</v>
      </c>
      <c r="F15" s="376" t="s">
        <v>213</v>
      </c>
      <c r="G15" s="376" t="s">
        <v>625</v>
      </c>
      <c r="H15" s="375">
        <v>83.418181818181822</v>
      </c>
      <c r="I15" s="375"/>
      <c r="J15" s="375"/>
      <c r="K15" s="480" t="s">
        <v>654</v>
      </c>
      <c r="L15" s="480">
        <v>15208</v>
      </c>
      <c r="M15" s="480">
        <v>45625</v>
      </c>
      <c r="N15" s="480">
        <v>30417</v>
      </c>
      <c r="O15" s="480">
        <v>212917</v>
      </c>
      <c r="P15" s="480"/>
      <c r="Q15" s="351"/>
      <c r="R15" s="351"/>
      <c r="S15" s="351"/>
      <c r="T15" s="351"/>
      <c r="U15" s="351"/>
      <c r="V15" s="351"/>
      <c r="W15" s="362">
        <v>1.6454545454545453</v>
      </c>
      <c r="X15" s="362">
        <v>1.5272727272727271</v>
      </c>
      <c r="Y15" s="362">
        <v>1.4545454545454546</v>
      </c>
      <c r="Z15" s="362">
        <v>1.4181818181818182</v>
      </c>
      <c r="AA15" s="362">
        <v>1.3363636363636362</v>
      </c>
      <c r="AB15" s="477"/>
      <c r="AC15" s="362">
        <v>1.6090909090909089</v>
      </c>
      <c r="AD15" s="362">
        <v>1.4999999999999998</v>
      </c>
      <c r="AE15" s="362">
        <v>1.4454545454545453</v>
      </c>
      <c r="AF15" s="362">
        <v>1.4</v>
      </c>
      <c r="AG15" s="362">
        <v>1.3181818181818181</v>
      </c>
      <c r="AH15" s="478"/>
      <c r="AI15" s="362">
        <v>0</v>
      </c>
      <c r="AJ15" s="362">
        <v>0</v>
      </c>
      <c r="AK15" s="362">
        <v>0</v>
      </c>
      <c r="AL15" s="362">
        <v>0</v>
      </c>
      <c r="AM15" s="362">
        <v>0</v>
      </c>
      <c r="AO15" s="352" t="s">
        <v>655</v>
      </c>
      <c r="AP15" s="352" t="s">
        <v>656</v>
      </c>
      <c r="AQ15" s="352">
        <v>3</v>
      </c>
      <c r="AR15" s="352">
        <v>3</v>
      </c>
      <c r="AS15" s="352"/>
      <c r="AT15" s="352">
        <v>0</v>
      </c>
      <c r="AU15" s="352">
        <v>0</v>
      </c>
      <c r="AV15" s="352">
        <v>0</v>
      </c>
      <c r="AW15" s="352">
        <v>0</v>
      </c>
      <c r="AX15" s="352">
        <v>0</v>
      </c>
      <c r="AY15" s="352">
        <v>0</v>
      </c>
      <c r="AZ15" s="352">
        <v>0</v>
      </c>
      <c r="BA15" s="352">
        <v>0</v>
      </c>
      <c r="BB15" s="352"/>
      <c r="BC15" s="352"/>
      <c r="BD15" s="352">
        <v>0</v>
      </c>
      <c r="BE15" s="352">
        <v>0</v>
      </c>
      <c r="BF15" s="352">
        <v>0</v>
      </c>
      <c r="BG15" s="352" t="s">
        <v>591</v>
      </c>
      <c r="BH15" s="352">
        <v>0</v>
      </c>
      <c r="BI15" s="352" t="s">
        <v>591</v>
      </c>
      <c r="BJ15" s="352"/>
      <c r="BK15" s="465">
        <v>43464</v>
      </c>
      <c r="BL15" s="350"/>
      <c r="BN15" s="352"/>
      <c r="BO15" s="352" t="s">
        <v>49</v>
      </c>
      <c r="BP15" s="352"/>
      <c r="BQ15" s="350"/>
      <c r="BR15" s="347" t="s">
        <v>875</v>
      </c>
    </row>
    <row r="16" spans="1:71" s="347" customFormat="1" ht="16">
      <c r="A16" s="347">
        <v>43</v>
      </c>
      <c r="B16" s="473">
        <v>43035</v>
      </c>
      <c r="C16" s="376" t="s">
        <v>651</v>
      </c>
      <c r="D16" s="376" t="s">
        <v>677</v>
      </c>
      <c r="E16" s="473">
        <v>42825</v>
      </c>
      <c r="F16" s="376" t="s">
        <v>214</v>
      </c>
      <c r="G16" s="376" t="s">
        <v>663</v>
      </c>
      <c r="H16" s="375">
        <v>118.89999999999998</v>
      </c>
      <c r="I16" s="375"/>
      <c r="J16" s="375"/>
      <c r="K16" s="480" t="s">
        <v>654</v>
      </c>
      <c r="L16" s="480">
        <v>15000</v>
      </c>
      <c r="M16" s="480">
        <v>45000</v>
      </c>
      <c r="N16" s="480">
        <v>30000</v>
      </c>
      <c r="O16" s="480">
        <v>210000</v>
      </c>
      <c r="P16" s="480"/>
      <c r="Q16" s="351"/>
      <c r="R16" s="351"/>
      <c r="S16" s="351"/>
      <c r="T16" s="351"/>
      <c r="U16" s="351"/>
      <c r="V16" s="351"/>
      <c r="W16" s="362">
        <v>1.8999999999999997</v>
      </c>
      <c r="X16" s="362">
        <v>1.7999999999999998</v>
      </c>
      <c r="Y16" s="362">
        <v>1.7</v>
      </c>
      <c r="Z16" s="362">
        <v>1.7</v>
      </c>
      <c r="AA16" s="362">
        <v>1.5999999999999999</v>
      </c>
      <c r="AB16" s="477"/>
      <c r="AC16" s="362">
        <v>1.7</v>
      </c>
      <c r="AD16" s="362">
        <v>1.5999999999999999</v>
      </c>
      <c r="AE16" s="362">
        <v>1.4999999999999998</v>
      </c>
      <c r="AF16" s="362">
        <v>1.4999999999999998</v>
      </c>
      <c r="AG16" s="362">
        <v>1.4</v>
      </c>
      <c r="AH16" s="478"/>
      <c r="AI16" s="362">
        <v>0</v>
      </c>
      <c r="AJ16" s="362">
        <v>0</v>
      </c>
      <c r="AK16" s="362">
        <v>0</v>
      </c>
      <c r="AL16" s="362">
        <v>0</v>
      </c>
      <c r="AM16" s="362">
        <v>0</v>
      </c>
      <c r="AO16" s="352" t="s">
        <v>655</v>
      </c>
      <c r="AP16" s="352" t="s">
        <v>656</v>
      </c>
      <c r="AQ16" s="352">
        <v>3</v>
      </c>
      <c r="AR16" s="352">
        <v>3</v>
      </c>
      <c r="AS16" s="352"/>
      <c r="AT16" s="352">
        <v>0</v>
      </c>
      <c r="AU16" s="352">
        <v>0</v>
      </c>
      <c r="AV16" s="352">
        <v>0</v>
      </c>
      <c r="AW16" s="352">
        <v>0</v>
      </c>
      <c r="AX16" s="352">
        <v>0</v>
      </c>
      <c r="AY16" s="352">
        <v>0</v>
      </c>
      <c r="AZ16" s="352">
        <v>0</v>
      </c>
      <c r="BA16" s="352">
        <v>0</v>
      </c>
      <c r="BB16" s="352"/>
      <c r="BC16" s="352"/>
      <c r="BD16" s="352">
        <v>0</v>
      </c>
      <c r="BE16" s="352">
        <v>0</v>
      </c>
      <c r="BF16" s="352">
        <v>0</v>
      </c>
      <c r="BG16" s="352" t="s">
        <v>591</v>
      </c>
      <c r="BH16" s="352">
        <v>0</v>
      </c>
      <c r="BI16" s="352" t="s">
        <v>591</v>
      </c>
      <c r="BJ16" s="352"/>
      <c r="BK16" s="352"/>
      <c r="BL16" s="350"/>
      <c r="BN16" s="352"/>
      <c r="BO16" s="352" t="s">
        <v>49</v>
      </c>
      <c r="BP16" s="352"/>
      <c r="BQ16" s="350"/>
      <c r="BR16" s="466" t="s">
        <v>906</v>
      </c>
    </row>
    <row r="17" spans="1:71" s="347" customFormat="1" ht="16">
      <c r="A17" s="347">
        <v>2</v>
      </c>
      <c r="B17" s="473">
        <v>43035</v>
      </c>
      <c r="C17" s="514" t="s">
        <v>651</v>
      </c>
      <c r="D17" s="376" t="s">
        <v>677</v>
      </c>
      <c r="E17" s="473">
        <v>42857</v>
      </c>
      <c r="F17" s="473" t="s">
        <v>215</v>
      </c>
      <c r="G17" s="473" t="s">
        <v>882</v>
      </c>
      <c r="H17" s="375">
        <v>79.8</v>
      </c>
      <c r="I17" s="375"/>
      <c r="J17" s="375"/>
      <c r="K17" s="480" t="s">
        <v>654</v>
      </c>
      <c r="L17" s="480">
        <v>15000</v>
      </c>
      <c r="M17" s="480">
        <v>45000</v>
      </c>
      <c r="N17" s="480">
        <v>45000</v>
      </c>
      <c r="O17" s="480">
        <v>45000</v>
      </c>
      <c r="P17" s="480"/>
      <c r="Q17" s="351"/>
      <c r="R17" s="351"/>
      <c r="S17" s="351"/>
      <c r="T17" s="351"/>
      <c r="U17" s="351"/>
      <c r="V17" s="351"/>
      <c r="W17" s="362">
        <v>1.8999999999999997</v>
      </c>
      <c r="X17" s="362">
        <v>1.6363636363636362</v>
      </c>
      <c r="Y17" s="362">
        <v>1.3363636363636362</v>
      </c>
      <c r="Z17" s="362">
        <v>0</v>
      </c>
      <c r="AA17" s="362">
        <v>0</v>
      </c>
      <c r="AB17" s="477"/>
      <c r="AC17" s="362">
        <v>1.8999999999999997</v>
      </c>
      <c r="AD17" s="362">
        <v>1.6363636363636362</v>
      </c>
      <c r="AE17" s="362">
        <v>1.3363636363636362</v>
      </c>
      <c r="AF17" s="362">
        <v>0</v>
      </c>
      <c r="AG17" s="362">
        <v>0</v>
      </c>
      <c r="AH17" s="478"/>
      <c r="AI17" s="362">
        <v>0</v>
      </c>
      <c r="AJ17" s="362">
        <v>0</v>
      </c>
      <c r="AK17" s="362">
        <v>0</v>
      </c>
      <c r="AL17" s="362">
        <v>0</v>
      </c>
      <c r="AM17" s="362">
        <v>0</v>
      </c>
      <c r="AO17" s="352" t="s">
        <v>655</v>
      </c>
      <c r="AP17" s="352" t="s">
        <v>656</v>
      </c>
      <c r="AQ17" s="352">
        <v>3</v>
      </c>
      <c r="AR17" s="352">
        <v>3</v>
      </c>
      <c r="AS17" s="352"/>
      <c r="AT17" s="352">
        <v>0</v>
      </c>
      <c r="AU17" s="352">
        <v>0</v>
      </c>
      <c r="AV17" s="352">
        <v>0</v>
      </c>
      <c r="AW17" s="352">
        <v>0</v>
      </c>
      <c r="AX17" s="352">
        <v>0</v>
      </c>
      <c r="AY17" s="352">
        <v>0</v>
      </c>
      <c r="AZ17" s="352">
        <v>0</v>
      </c>
      <c r="BA17" s="352">
        <v>0</v>
      </c>
      <c r="BB17" s="352"/>
      <c r="BC17" s="352"/>
      <c r="BD17" s="352">
        <v>0</v>
      </c>
      <c r="BE17" s="352">
        <v>0</v>
      </c>
      <c r="BF17" s="352">
        <v>0</v>
      </c>
      <c r="BG17" s="352" t="s">
        <v>591</v>
      </c>
      <c r="BH17" s="352">
        <v>12</v>
      </c>
      <c r="BI17" s="352" t="s">
        <v>591</v>
      </c>
      <c r="BJ17" s="352">
        <v>12</v>
      </c>
      <c r="BK17" s="352"/>
      <c r="BL17" s="350"/>
      <c r="BN17" s="352"/>
      <c r="BO17" s="352" t="s">
        <v>49</v>
      </c>
      <c r="BP17" s="352"/>
      <c r="BQ17" s="350"/>
      <c r="BR17" s="347" t="s">
        <v>865</v>
      </c>
    </row>
    <row r="18" spans="1:71" s="347" customFormat="1" ht="16">
      <c r="A18" s="347">
        <v>0</v>
      </c>
      <c r="B18" s="473">
        <v>43035</v>
      </c>
      <c r="C18" s="376" t="s">
        <v>651</v>
      </c>
      <c r="D18" s="376" t="s">
        <v>677</v>
      </c>
      <c r="E18" s="473">
        <v>42978</v>
      </c>
      <c r="F18" s="376" t="s">
        <v>589</v>
      </c>
      <c r="G18" s="376" t="s">
        <v>841</v>
      </c>
      <c r="H18" s="375">
        <v>107.88181818181818</v>
      </c>
      <c r="I18" s="375"/>
      <c r="J18" s="375"/>
      <c r="K18" s="480" t="s">
        <v>654</v>
      </c>
      <c r="L18" s="480">
        <v>15208</v>
      </c>
      <c r="M18" s="480">
        <v>45625</v>
      </c>
      <c r="N18" s="480">
        <v>30417</v>
      </c>
      <c r="O18" s="480">
        <v>212917</v>
      </c>
      <c r="P18" s="480"/>
      <c r="Q18" s="358"/>
      <c r="R18" s="358"/>
      <c r="S18" s="358"/>
      <c r="T18" s="358"/>
      <c r="U18" s="358"/>
      <c r="V18" s="358"/>
      <c r="W18" s="469">
        <v>1.8999999999999997</v>
      </c>
      <c r="X18" s="469">
        <v>1.7</v>
      </c>
      <c r="Y18" s="469">
        <v>1.6090909090909089</v>
      </c>
      <c r="Z18" s="469">
        <v>1.5272727272727271</v>
      </c>
      <c r="AA18" s="469">
        <v>1.4727272727272727</v>
      </c>
      <c r="AB18" s="470"/>
      <c r="AC18" s="469">
        <v>1.8181818181818181</v>
      </c>
      <c r="AD18" s="469">
        <v>1.6909090909090909</v>
      </c>
      <c r="AE18" s="469">
        <v>1.5818181818181818</v>
      </c>
      <c r="AF18" s="469">
        <v>1.5181818181818181</v>
      </c>
      <c r="AG18" s="469">
        <v>1.4636363636363636</v>
      </c>
      <c r="AH18" s="470"/>
      <c r="AI18" s="469">
        <v>1.8727272727272726</v>
      </c>
      <c r="AJ18" s="469">
        <v>1.6909090909090909</v>
      </c>
      <c r="AK18" s="469">
        <v>1.5999999999999999</v>
      </c>
      <c r="AL18" s="469">
        <v>1.5272727272727271</v>
      </c>
      <c r="AM18" s="469">
        <v>1.4636363636363636</v>
      </c>
      <c r="AN18" s="357"/>
      <c r="AO18" s="352" t="s">
        <v>655</v>
      </c>
      <c r="AP18" s="352" t="s">
        <v>656</v>
      </c>
      <c r="AQ18" s="352">
        <v>3</v>
      </c>
      <c r="AR18" s="352">
        <v>3</v>
      </c>
      <c r="AS18" s="352"/>
      <c r="AT18" s="352">
        <v>17</v>
      </c>
      <c r="AU18" s="352">
        <v>0</v>
      </c>
      <c r="AV18" s="352">
        <v>0</v>
      </c>
      <c r="AW18" s="352">
        <v>0</v>
      </c>
      <c r="AX18" s="352">
        <v>0</v>
      </c>
      <c r="AY18" s="352">
        <v>0</v>
      </c>
      <c r="AZ18" s="352">
        <v>0</v>
      </c>
      <c r="BA18" s="352">
        <v>0</v>
      </c>
      <c r="BB18" s="352"/>
      <c r="BC18" s="352"/>
      <c r="BD18" s="352">
        <v>0</v>
      </c>
      <c r="BE18" s="352">
        <v>0</v>
      </c>
      <c r="BF18" s="352">
        <v>0</v>
      </c>
      <c r="BG18" s="352" t="s">
        <v>591</v>
      </c>
      <c r="BH18" s="352">
        <v>0</v>
      </c>
      <c r="BI18" s="352" t="s">
        <v>591</v>
      </c>
      <c r="BJ18" s="352"/>
      <c r="BK18" s="352"/>
      <c r="BL18" s="350"/>
      <c r="BN18" s="352"/>
      <c r="BO18" s="352" t="s">
        <v>49</v>
      </c>
      <c r="BP18" s="352"/>
      <c r="BQ18" s="350"/>
      <c r="BR18" s="347" t="s">
        <v>974</v>
      </c>
    </row>
    <row r="19" spans="1:71" s="347" customFormat="1" ht="16">
      <c r="A19" s="347">
        <v>0</v>
      </c>
      <c r="B19" s="473">
        <v>43035</v>
      </c>
      <c r="C19" s="376" t="s">
        <v>651</v>
      </c>
      <c r="D19" s="376" t="s">
        <v>677</v>
      </c>
      <c r="E19" s="473">
        <v>42766</v>
      </c>
      <c r="F19" s="376" t="s">
        <v>638</v>
      </c>
      <c r="G19" s="376" t="s">
        <v>891</v>
      </c>
      <c r="H19" s="375">
        <v>84.572727272727263</v>
      </c>
      <c r="I19" s="375"/>
      <c r="J19" s="375"/>
      <c r="K19" s="480"/>
      <c r="L19" s="480"/>
      <c r="M19" s="480"/>
      <c r="N19" s="480"/>
      <c r="O19" s="480"/>
      <c r="P19" s="480"/>
      <c r="Q19" s="351"/>
      <c r="R19" s="351"/>
      <c r="S19" s="351"/>
      <c r="T19" s="351"/>
      <c r="U19" s="351"/>
      <c r="V19" s="351"/>
      <c r="W19" s="362">
        <v>1.5999999999999999</v>
      </c>
      <c r="X19" s="362">
        <v>0</v>
      </c>
      <c r="Y19" s="362">
        <v>0</v>
      </c>
      <c r="Z19" s="362">
        <v>0</v>
      </c>
      <c r="AA19" s="362">
        <v>0</v>
      </c>
      <c r="AB19" s="477"/>
      <c r="AC19" s="362">
        <v>1.5999999999999999</v>
      </c>
      <c r="AD19" s="362">
        <v>0</v>
      </c>
      <c r="AE19" s="362">
        <v>0</v>
      </c>
      <c r="AF19" s="362">
        <v>0</v>
      </c>
      <c r="AG19" s="362">
        <v>0</v>
      </c>
      <c r="AH19" s="478"/>
      <c r="AI19" s="362">
        <v>0</v>
      </c>
      <c r="AJ19" s="362">
        <v>0</v>
      </c>
      <c r="AK19" s="362">
        <v>0</v>
      </c>
      <c r="AL19" s="362">
        <v>0</v>
      </c>
      <c r="AM19" s="362">
        <v>0</v>
      </c>
      <c r="AO19" s="352" t="s">
        <v>655</v>
      </c>
      <c r="AP19" s="352" t="s">
        <v>656</v>
      </c>
      <c r="AQ19" s="352">
        <v>3</v>
      </c>
      <c r="AR19" s="352">
        <v>3</v>
      </c>
      <c r="AS19" s="352"/>
      <c r="AT19" s="352">
        <v>0</v>
      </c>
      <c r="AU19" s="352">
        <v>0</v>
      </c>
      <c r="AV19" s="352">
        <v>0</v>
      </c>
      <c r="AW19" s="352">
        <v>0</v>
      </c>
      <c r="AX19" s="352">
        <v>0</v>
      </c>
      <c r="AY19" s="352">
        <v>0</v>
      </c>
      <c r="AZ19" s="352">
        <v>0</v>
      </c>
      <c r="BA19" s="352">
        <v>0</v>
      </c>
      <c r="BB19" s="352"/>
      <c r="BC19" s="352"/>
      <c r="BD19" s="352">
        <v>0</v>
      </c>
      <c r="BE19" s="352">
        <v>0</v>
      </c>
      <c r="BF19" s="352">
        <v>0</v>
      </c>
      <c r="BG19" s="352" t="s">
        <v>591</v>
      </c>
      <c r="BH19" s="352">
        <v>0</v>
      </c>
      <c r="BI19" s="352" t="s">
        <v>591</v>
      </c>
      <c r="BJ19" s="352"/>
      <c r="BK19" s="352"/>
      <c r="BL19" s="350"/>
      <c r="BN19" s="352"/>
      <c r="BO19" s="352" t="s">
        <v>49</v>
      </c>
      <c r="BP19" s="352"/>
      <c r="BQ19" s="350"/>
      <c r="BR19" s="347" t="s">
        <v>892</v>
      </c>
    </row>
    <row r="20" spans="1:71" s="357" customFormat="1" ht="16">
      <c r="A20" s="347">
        <v>0</v>
      </c>
      <c r="B20" s="473">
        <v>43035</v>
      </c>
      <c r="C20" s="376" t="s">
        <v>651</v>
      </c>
      <c r="D20" s="376" t="s">
        <v>677</v>
      </c>
      <c r="E20" s="473">
        <v>42735</v>
      </c>
      <c r="F20" s="376" t="s">
        <v>674</v>
      </c>
      <c r="G20" s="376" t="s">
        <v>841</v>
      </c>
      <c r="H20" s="375">
        <v>65.518181818181802</v>
      </c>
      <c r="I20" s="375"/>
      <c r="J20" s="375"/>
      <c r="K20" s="480" t="s">
        <v>654</v>
      </c>
      <c r="L20" s="480">
        <v>3000</v>
      </c>
      <c r="M20" s="480">
        <v>3000</v>
      </c>
      <c r="N20" s="480">
        <v>3000</v>
      </c>
      <c r="O20" s="480">
        <v>6000</v>
      </c>
      <c r="P20" s="480"/>
      <c r="Q20" s="351"/>
      <c r="R20" s="351"/>
      <c r="S20" s="351"/>
      <c r="T20" s="351"/>
      <c r="U20" s="351"/>
      <c r="V20" s="351"/>
      <c r="W20" s="362">
        <v>2.0636363636363635</v>
      </c>
      <c r="X20" s="362">
        <v>1.9363636363636361</v>
      </c>
      <c r="Y20" s="362">
        <v>1.7090909090909088</v>
      </c>
      <c r="Z20" s="362">
        <v>1.6181818181818182</v>
      </c>
      <c r="AA20" s="362">
        <v>1.5272727272727271</v>
      </c>
      <c r="AB20" s="477"/>
      <c r="AC20" s="362">
        <v>1.9636363636363636</v>
      </c>
      <c r="AD20" s="362">
        <v>1.7999999999999998</v>
      </c>
      <c r="AE20" s="362">
        <v>1.6181818181818182</v>
      </c>
      <c r="AF20" s="362">
        <v>1.5272727272727271</v>
      </c>
      <c r="AG20" s="362">
        <v>1.4818181818181817</v>
      </c>
      <c r="AH20" s="478"/>
      <c r="AI20" s="362">
        <v>0</v>
      </c>
      <c r="AJ20" s="362">
        <v>0</v>
      </c>
      <c r="AK20" s="362">
        <v>0</v>
      </c>
      <c r="AL20" s="362">
        <v>0</v>
      </c>
      <c r="AM20" s="362">
        <v>0</v>
      </c>
      <c r="AN20" s="347"/>
      <c r="AO20" s="352" t="s">
        <v>655</v>
      </c>
      <c r="AP20" s="352" t="s">
        <v>656</v>
      </c>
      <c r="AQ20" s="352">
        <v>3</v>
      </c>
      <c r="AR20" s="352">
        <v>3</v>
      </c>
      <c r="AS20" s="352"/>
      <c r="AT20" s="352">
        <v>0</v>
      </c>
      <c r="AU20" s="352">
        <v>0</v>
      </c>
      <c r="AV20" s="352">
        <v>0</v>
      </c>
      <c r="AW20" s="352">
        <v>0</v>
      </c>
      <c r="AX20" s="352">
        <v>0</v>
      </c>
      <c r="AY20" s="352">
        <v>0</v>
      </c>
      <c r="AZ20" s="352">
        <v>0</v>
      </c>
      <c r="BA20" s="352">
        <v>0</v>
      </c>
      <c r="BB20" s="352"/>
      <c r="BC20" s="352"/>
      <c r="BD20" s="352">
        <v>0</v>
      </c>
      <c r="BE20" s="352">
        <v>0</v>
      </c>
      <c r="BF20" s="352">
        <v>0</v>
      </c>
      <c r="BG20" s="352" t="s">
        <v>591</v>
      </c>
      <c r="BH20" s="352">
        <v>0</v>
      </c>
      <c r="BI20" s="352" t="s">
        <v>591</v>
      </c>
      <c r="BJ20" s="352"/>
      <c r="BK20" s="352"/>
      <c r="BL20" s="350"/>
      <c r="BM20" s="347"/>
      <c r="BN20" s="352"/>
      <c r="BO20" s="352" t="s">
        <v>49</v>
      </c>
      <c r="BP20" s="352"/>
      <c r="BQ20" s="350"/>
      <c r="BR20" s="347" t="s">
        <v>898</v>
      </c>
      <c r="BS20" s="347"/>
    </row>
    <row r="21" spans="1:71" s="357" customFormat="1" ht="16">
      <c r="A21" s="347">
        <v>9</v>
      </c>
      <c r="B21" s="473">
        <v>43035</v>
      </c>
      <c r="C21" s="376" t="s">
        <v>651</v>
      </c>
      <c r="D21" s="376" t="s">
        <v>677</v>
      </c>
      <c r="E21" s="473">
        <v>43008</v>
      </c>
      <c r="F21" s="473" t="s">
        <v>975</v>
      </c>
      <c r="G21" s="473" t="s">
        <v>976</v>
      </c>
      <c r="H21" s="375">
        <v>90.899999999999991</v>
      </c>
      <c r="I21" s="513"/>
      <c r="J21" s="513"/>
      <c r="K21" s="480" t="s">
        <v>654</v>
      </c>
      <c r="L21" s="480">
        <v>15000</v>
      </c>
      <c r="M21" s="480">
        <v>45000</v>
      </c>
      <c r="N21" s="480">
        <v>30000</v>
      </c>
      <c r="O21" s="480">
        <v>210000</v>
      </c>
      <c r="P21" s="480"/>
      <c r="Q21" s="351"/>
      <c r="R21" s="351"/>
      <c r="S21" s="351"/>
      <c r="T21" s="351"/>
      <c r="U21" s="351"/>
      <c r="V21" s="351"/>
      <c r="W21" s="362">
        <v>2.0272727272727269</v>
      </c>
      <c r="X21" s="362">
        <v>1.6272727272727272</v>
      </c>
      <c r="Y21" s="362">
        <v>1.5181818181818181</v>
      </c>
      <c r="Z21" s="362">
        <v>1.4454545454545453</v>
      </c>
      <c r="AA21" s="362">
        <v>1.3727272727272726</v>
      </c>
      <c r="AB21" s="477"/>
      <c r="AC21" s="362">
        <v>1.9272727272727272</v>
      </c>
      <c r="AD21" s="362">
        <v>1.6181818181818182</v>
      </c>
      <c r="AE21" s="362">
        <v>1.4999999999999998</v>
      </c>
      <c r="AF21" s="362">
        <v>1.4363636363636363</v>
      </c>
      <c r="AG21" s="362">
        <v>1.3727272727272726</v>
      </c>
      <c r="AH21" s="478"/>
      <c r="AI21" s="362">
        <v>0</v>
      </c>
      <c r="AJ21" s="362">
        <v>0</v>
      </c>
      <c r="AK21" s="362">
        <v>0</v>
      </c>
      <c r="AL21" s="362">
        <v>0</v>
      </c>
      <c r="AM21" s="362">
        <v>0</v>
      </c>
      <c r="AN21" s="347"/>
      <c r="AO21" s="352" t="s">
        <v>655</v>
      </c>
      <c r="AP21" s="352" t="s">
        <v>656</v>
      </c>
      <c r="AQ21" s="352">
        <v>3</v>
      </c>
      <c r="AR21" s="352">
        <v>3</v>
      </c>
      <c r="AS21" s="352"/>
      <c r="AT21" s="352">
        <v>0</v>
      </c>
      <c r="AU21" s="352">
        <v>22</v>
      </c>
      <c r="AV21" s="352">
        <v>0</v>
      </c>
      <c r="AW21" s="352">
        <v>0</v>
      </c>
      <c r="AX21" s="352">
        <v>0</v>
      </c>
      <c r="AY21" s="352">
        <v>0</v>
      </c>
      <c r="AZ21" s="352">
        <v>0</v>
      </c>
      <c r="BA21" s="352">
        <v>0</v>
      </c>
      <c r="BB21" s="352"/>
      <c r="BC21" s="352"/>
      <c r="BD21" s="352">
        <v>0</v>
      </c>
      <c r="BE21" s="352">
        <v>0</v>
      </c>
      <c r="BF21" s="352">
        <v>0</v>
      </c>
      <c r="BG21" s="352" t="s">
        <v>591</v>
      </c>
      <c r="BH21" s="352">
        <v>0</v>
      </c>
      <c r="BI21" s="352" t="s">
        <v>591</v>
      </c>
      <c r="BJ21" s="352"/>
      <c r="BK21" s="352"/>
      <c r="BL21" s="350"/>
      <c r="BM21" s="347"/>
      <c r="BN21" s="352"/>
      <c r="BO21" s="352" t="s">
        <v>49</v>
      </c>
      <c r="BP21" s="352"/>
      <c r="BQ21" s="350"/>
      <c r="BR21" s="471" t="s">
        <v>977</v>
      </c>
      <c r="BS21" s="347"/>
    </row>
    <row r="22" spans="1:71" s="347" customFormat="1" ht="16">
      <c r="A22" s="376">
        <v>15</v>
      </c>
      <c r="B22" s="473">
        <v>43035</v>
      </c>
      <c r="C22" s="376" t="s">
        <v>651</v>
      </c>
      <c r="D22" s="376" t="s">
        <v>686</v>
      </c>
      <c r="E22" s="473">
        <v>42916</v>
      </c>
      <c r="F22" s="473" t="s">
        <v>209</v>
      </c>
      <c r="G22" s="473" t="s">
        <v>963</v>
      </c>
      <c r="H22" s="375">
        <v>81.381818181818176</v>
      </c>
      <c r="I22" s="375"/>
      <c r="J22" s="375"/>
      <c r="K22" s="480" t="s">
        <v>654</v>
      </c>
      <c r="L22" s="480">
        <v>110000</v>
      </c>
      <c r="M22" s="480">
        <v>490000</v>
      </c>
      <c r="N22" s="480"/>
      <c r="O22" s="480"/>
      <c r="P22" s="480"/>
      <c r="Q22" s="351"/>
      <c r="R22" s="351"/>
      <c r="S22" s="351"/>
      <c r="T22" s="351"/>
      <c r="U22" s="351"/>
      <c r="V22" s="351"/>
      <c r="W22" s="362">
        <v>1.5636363636363635</v>
      </c>
      <c r="X22" s="362">
        <v>1.3363636363636362</v>
      </c>
      <c r="Y22" s="362">
        <v>1.2909090909090908</v>
      </c>
      <c r="Z22" s="362">
        <v>0</v>
      </c>
      <c r="AA22" s="362">
        <v>0</v>
      </c>
      <c r="AB22" s="481"/>
      <c r="AC22" s="362">
        <v>1.5181818181818181</v>
      </c>
      <c r="AD22" s="362">
        <v>1.2545454545454544</v>
      </c>
      <c r="AE22" s="362">
        <v>1.1818181818181817</v>
      </c>
      <c r="AF22" s="362">
        <v>0</v>
      </c>
      <c r="AG22" s="362">
        <v>0</v>
      </c>
      <c r="AH22" s="482"/>
      <c r="AI22" s="362">
        <v>0</v>
      </c>
      <c r="AJ22" s="362">
        <v>0</v>
      </c>
      <c r="AK22" s="362">
        <v>0</v>
      </c>
      <c r="AL22" s="362">
        <v>0</v>
      </c>
      <c r="AM22" s="362">
        <v>0</v>
      </c>
      <c r="AO22" s="483" t="s">
        <v>655</v>
      </c>
      <c r="AP22" s="483" t="s">
        <v>656</v>
      </c>
      <c r="AQ22" s="483">
        <v>2</v>
      </c>
      <c r="AR22" s="483">
        <v>4</v>
      </c>
      <c r="AS22" s="483"/>
      <c r="AT22" s="483">
        <v>0</v>
      </c>
      <c r="AU22" s="483">
        <v>0</v>
      </c>
      <c r="AV22" s="483">
        <v>0</v>
      </c>
      <c r="AW22" s="483">
        <v>0</v>
      </c>
      <c r="AX22" s="483">
        <v>0</v>
      </c>
      <c r="AY22" s="483">
        <v>0</v>
      </c>
      <c r="AZ22" s="483">
        <v>0</v>
      </c>
      <c r="BA22" s="483">
        <v>0</v>
      </c>
      <c r="BB22" s="483"/>
      <c r="BC22" s="483"/>
      <c r="BD22" s="483">
        <v>0</v>
      </c>
      <c r="BE22" s="483">
        <v>0</v>
      </c>
      <c r="BF22" s="483">
        <v>0</v>
      </c>
      <c r="BG22" s="483" t="s">
        <v>591</v>
      </c>
      <c r="BH22" s="483">
        <v>12</v>
      </c>
      <c r="BI22" s="483" t="s">
        <v>591</v>
      </c>
      <c r="BJ22" s="483">
        <v>12</v>
      </c>
      <c r="BK22" s="483"/>
      <c r="BL22" s="484"/>
      <c r="BM22" s="376"/>
      <c r="BN22" s="483"/>
      <c r="BO22" s="483" t="s">
        <v>49</v>
      </c>
      <c r="BP22" s="483"/>
      <c r="BQ22" s="484"/>
      <c r="BR22" s="486" t="s">
        <v>967</v>
      </c>
    </row>
    <row r="23" spans="1:71" s="347" customFormat="1" ht="16">
      <c r="A23" s="347">
        <v>56</v>
      </c>
      <c r="B23" s="473">
        <v>43035</v>
      </c>
      <c r="C23" s="376" t="s">
        <v>651</v>
      </c>
      <c r="D23" s="376" t="s">
        <v>686</v>
      </c>
      <c r="E23" s="473">
        <v>43028</v>
      </c>
      <c r="F23" s="473" t="s">
        <v>211</v>
      </c>
      <c r="G23" s="376" t="s">
        <v>861</v>
      </c>
      <c r="H23" s="375">
        <v>94.999999999999986</v>
      </c>
      <c r="I23" s="375"/>
      <c r="J23" s="375"/>
      <c r="K23" s="480" t="s">
        <v>654</v>
      </c>
      <c r="L23" s="35">
        <v>6000</v>
      </c>
      <c r="M23" s="35">
        <v>12000</v>
      </c>
      <c r="N23" s="35">
        <v>84000</v>
      </c>
      <c r="O23" s="35">
        <v>84000</v>
      </c>
      <c r="P23" s="480"/>
      <c r="Q23" s="351"/>
      <c r="R23" s="351"/>
      <c r="S23" s="351"/>
      <c r="T23" s="351"/>
      <c r="U23" s="351"/>
      <c r="V23" s="351"/>
      <c r="W23" s="362">
        <v>1.6181818181818182</v>
      </c>
      <c r="X23" s="362">
        <v>1.6090909090909089</v>
      </c>
      <c r="Y23" s="362">
        <v>1.5999999999999999</v>
      </c>
      <c r="Z23" s="362">
        <v>0</v>
      </c>
      <c r="AA23" s="362">
        <v>1.5636363636363635</v>
      </c>
      <c r="AB23" s="477"/>
      <c r="AC23" s="362">
        <v>1.5272727272727271</v>
      </c>
      <c r="AD23" s="362">
        <v>1.4818181818181817</v>
      </c>
      <c r="AE23" s="362">
        <v>1.4636363636363636</v>
      </c>
      <c r="AF23" s="362">
        <v>0</v>
      </c>
      <c r="AG23" s="362">
        <v>1.4636363636363636</v>
      </c>
      <c r="AH23" s="478"/>
      <c r="AI23" s="362">
        <v>0</v>
      </c>
      <c r="AJ23" s="362">
        <v>0</v>
      </c>
      <c r="AK23" s="362">
        <v>0</v>
      </c>
      <c r="AL23" s="362">
        <v>0</v>
      </c>
      <c r="AM23" s="362">
        <v>0</v>
      </c>
      <c r="AO23" s="352" t="s">
        <v>655</v>
      </c>
      <c r="AP23" s="352" t="s">
        <v>656</v>
      </c>
      <c r="AQ23" s="352">
        <v>2</v>
      </c>
      <c r="AR23" s="352">
        <v>4</v>
      </c>
      <c r="AS23" s="352"/>
      <c r="AT23" s="352">
        <v>0</v>
      </c>
      <c r="AU23" s="352">
        <v>20</v>
      </c>
      <c r="AV23" s="352">
        <v>0</v>
      </c>
      <c r="AW23" s="352">
        <v>0</v>
      </c>
      <c r="AX23" s="352">
        <v>0</v>
      </c>
      <c r="AY23" s="352">
        <v>0</v>
      </c>
      <c r="AZ23" s="352">
        <v>0</v>
      </c>
      <c r="BA23" s="352">
        <v>0</v>
      </c>
      <c r="BB23" s="352"/>
      <c r="BC23" s="352"/>
      <c r="BD23" s="352">
        <v>0</v>
      </c>
      <c r="BE23" s="352">
        <v>0</v>
      </c>
      <c r="BF23" s="352">
        <v>0</v>
      </c>
      <c r="BG23" s="352" t="s">
        <v>591</v>
      </c>
      <c r="BH23" s="352">
        <v>0</v>
      </c>
      <c r="BI23" s="352" t="s">
        <v>591</v>
      </c>
      <c r="BJ23" s="352"/>
      <c r="BK23" s="352"/>
      <c r="BL23" s="350"/>
      <c r="BN23" s="352"/>
      <c r="BO23" s="352" t="s">
        <v>49</v>
      </c>
      <c r="BP23" s="352">
        <v>1</v>
      </c>
      <c r="BQ23" s="350"/>
      <c r="BR23" s="347" t="s">
        <v>863</v>
      </c>
    </row>
    <row r="24" spans="1:71" s="347" customFormat="1" ht="16">
      <c r="A24" s="347">
        <v>23</v>
      </c>
      <c r="B24" s="473">
        <v>43035</v>
      </c>
      <c r="C24" s="376" t="s">
        <v>651</v>
      </c>
      <c r="D24" s="376" t="s">
        <v>686</v>
      </c>
      <c r="E24" s="473">
        <v>42766</v>
      </c>
      <c r="F24" s="473" t="s">
        <v>212</v>
      </c>
      <c r="G24" s="473" t="s">
        <v>660</v>
      </c>
      <c r="H24" s="375">
        <v>127.1</v>
      </c>
      <c r="I24" s="375"/>
      <c r="J24" s="375"/>
      <c r="K24" s="480" t="s">
        <v>654</v>
      </c>
      <c r="L24" s="35">
        <v>6000</v>
      </c>
      <c r="M24" s="35">
        <v>12000</v>
      </c>
      <c r="N24" s="35">
        <v>84000</v>
      </c>
      <c r="O24" s="35">
        <v>84000</v>
      </c>
      <c r="P24" s="480"/>
      <c r="Q24" s="351"/>
      <c r="R24" s="351"/>
      <c r="S24" s="351"/>
      <c r="T24" s="351"/>
      <c r="U24" s="351"/>
      <c r="V24" s="351"/>
      <c r="W24" s="362">
        <v>2.127272727272727</v>
      </c>
      <c r="X24" s="362">
        <v>2.0636363636363635</v>
      </c>
      <c r="Y24" s="362">
        <v>2.0363636363636366</v>
      </c>
      <c r="Z24" s="362">
        <v>0</v>
      </c>
      <c r="AA24" s="362">
        <v>1.9636363636363636</v>
      </c>
      <c r="AB24" s="477"/>
      <c r="AC24" s="362">
        <v>2.1090909090909089</v>
      </c>
      <c r="AD24" s="362">
        <v>2</v>
      </c>
      <c r="AE24" s="362">
        <v>1.918181818181818</v>
      </c>
      <c r="AF24" s="362">
        <v>0</v>
      </c>
      <c r="AG24" s="362">
        <v>1.8909090909090909</v>
      </c>
      <c r="AH24" s="478"/>
      <c r="AI24" s="362">
        <v>0</v>
      </c>
      <c r="AJ24" s="362">
        <v>0</v>
      </c>
      <c r="AK24" s="362">
        <v>0</v>
      </c>
      <c r="AL24" s="362">
        <v>0</v>
      </c>
      <c r="AM24" s="362">
        <v>0</v>
      </c>
      <c r="AO24" s="352" t="s">
        <v>655</v>
      </c>
      <c r="AP24" s="352" t="s">
        <v>656</v>
      </c>
      <c r="AQ24" s="352">
        <v>2</v>
      </c>
      <c r="AR24" s="352">
        <v>4</v>
      </c>
      <c r="AS24" s="352"/>
      <c r="AT24" s="352">
        <v>23</v>
      </c>
      <c r="AU24" s="352">
        <v>0</v>
      </c>
      <c r="AV24" s="352">
        <v>0</v>
      </c>
      <c r="AW24" s="352">
        <v>0</v>
      </c>
      <c r="AX24" s="352">
        <v>0</v>
      </c>
      <c r="AY24" s="352">
        <v>0</v>
      </c>
      <c r="AZ24" s="352">
        <v>0</v>
      </c>
      <c r="BA24" s="352">
        <v>0</v>
      </c>
      <c r="BB24" s="352"/>
      <c r="BC24" s="352"/>
      <c r="BD24" s="352">
        <v>0</v>
      </c>
      <c r="BE24" s="352">
        <v>0</v>
      </c>
      <c r="BF24" s="352">
        <v>0</v>
      </c>
      <c r="BG24" s="352" t="s">
        <v>591</v>
      </c>
      <c r="BH24" s="352">
        <v>12</v>
      </c>
      <c r="BI24" s="352" t="s">
        <v>591</v>
      </c>
      <c r="BJ24" s="352"/>
      <c r="BK24" s="352"/>
      <c r="BL24" s="350"/>
      <c r="BN24" s="352"/>
      <c r="BO24" s="352" t="s">
        <v>49</v>
      </c>
      <c r="BP24" s="352"/>
      <c r="BQ24" s="350"/>
      <c r="BR24" s="347" t="s">
        <v>868</v>
      </c>
    </row>
    <row r="25" spans="1:71" s="347" customFormat="1" ht="16">
      <c r="A25" s="347">
        <v>31</v>
      </c>
      <c r="B25" s="473">
        <v>43035</v>
      </c>
      <c r="C25" s="376" t="s">
        <v>651</v>
      </c>
      <c r="D25" s="376" t="s">
        <v>686</v>
      </c>
      <c r="E25" s="473">
        <v>42916</v>
      </c>
      <c r="F25" s="376" t="s">
        <v>213</v>
      </c>
      <c r="G25" s="376" t="s">
        <v>625</v>
      </c>
      <c r="H25" s="375">
        <v>97</v>
      </c>
      <c r="I25" s="375"/>
      <c r="J25" s="375"/>
      <c r="K25" s="480" t="s">
        <v>654</v>
      </c>
      <c r="L25" s="35">
        <v>6083</v>
      </c>
      <c r="M25" s="35">
        <v>12166</v>
      </c>
      <c r="N25" s="35">
        <v>85166</v>
      </c>
      <c r="O25" s="35">
        <v>85166</v>
      </c>
      <c r="P25" s="480"/>
      <c r="Q25" s="351"/>
      <c r="R25" s="351"/>
      <c r="S25" s="351"/>
      <c r="T25" s="351"/>
      <c r="U25" s="351"/>
      <c r="V25" s="351"/>
      <c r="W25" s="362">
        <v>1.4636363636363636</v>
      </c>
      <c r="X25" s="362">
        <v>1.4272727272727272</v>
      </c>
      <c r="Y25" s="362">
        <v>1.3727272727272726</v>
      </c>
      <c r="Z25" s="362">
        <v>0</v>
      </c>
      <c r="AA25" s="362">
        <v>1.3090909090909089</v>
      </c>
      <c r="AB25" s="477"/>
      <c r="AC25" s="362">
        <v>1.4272727272727272</v>
      </c>
      <c r="AD25" s="362">
        <v>1.3727272727272726</v>
      </c>
      <c r="AE25" s="362">
        <v>1.3181818181818181</v>
      </c>
      <c r="AF25" s="362">
        <v>0</v>
      </c>
      <c r="AG25" s="362">
        <v>1.2545454545454544</v>
      </c>
      <c r="AH25" s="478"/>
      <c r="AI25" s="362">
        <v>0</v>
      </c>
      <c r="AJ25" s="362">
        <v>0</v>
      </c>
      <c r="AK25" s="362">
        <v>0</v>
      </c>
      <c r="AL25" s="362">
        <v>0</v>
      </c>
      <c r="AM25" s="362">
        <v>0</v>
      </c>
      <c r="AO25" s="352" t="s">
        <v>655</v>
      </c>
      <c r="AP25" s="352" t="s">
        <v>656</v>
      </c>
      <c r="AQ25" s="352">
        <v>2</v>
      </c>
      <c r="AR25" s="352">
        <v>4</v>
      </c>
      <c r="AS25" s="352"/>
      <c r="AT25" s="352">
        <v>0</v>
      </c>
      <c r="AU25" s="352">
        <v>0</v>
      </c>
      <c r="AV25" s="352">
        <v>0</v>
      </c>
      <c r="AW25" s="352">
        <v>0</v>
      </c>
      <c r="AX25" s="352">
        <v>0</v>
      </c>
      <c r="AY25" s="352">
        <v>0</v>
      </c>
      <c r="AZ25" s="352">
        <v>0</v>
      </c>
      <c r="BA25" s="352">
        <v>0</v>
      </c>
      <c r="BB25" s="352"/>
      <c r="BC25" s="352"/>
      <c r="BD25" s="352">
        <v>0</v>
      </c>
      <c r="BE25" s="352">
        <v>0</v>
      </c>
      <c r="BF25" s="352">
        <v>0</v>
      </c>
      <c r="BG25" s="352" t="s">
        <v>591</v>
      </c>
      <c r="BH25" s="352">
        <v>0</v>
      </c>
      <c r="BI25" s="352" t="s">
        <v>591</v>
      </c>
      <c r="BJ25" s="352"/>
      <c r="BK25" s="465">
        <v>43464</v>
      </c>
      <c r="BL25" s="350"/>
      <c r="BN25" s="352"/>
      <c r="BO25" s="352" t="s">
        <v>49</v>
      </c>
      <c r="BP25" s="352"/>
      <c r="BQ25" s="350"/>
      <c r="BR25" s="347" t="s">
        <v>876</v>
      </c>
    </row>
    <row r="26" spans="1:71" s="347" customFormat="1" ht="16">
      <c r="A26" s="347">
        <v>48</v>
      </c>
      <c r="B26" s="473">
        <v>43035</v>
      </c>
      <c r="C26" s="376" t="s">
        <v>651</v>
      </c>
      <c r="D26" s="376" t="s">
        <v>686</v>
      </c>
      <c r="E26" s="473">
        <v>42825</v>
      </c>
      <c r="F26" s="376" t="s">
        <v>214</v>
      </c>
      <c r="G26" s="376" t="s">
        <v>663</v>
      </c>
      <c r="H26" s="375">
        <v>111.5</v>
      </c>
      <c r="I26" s="375"/>
      <c r="J26" s="375"/>
      <c r="K26" s="480" t="s">
        <v>654</v>
      </c>
      <c r="L26" s="35">
        <v>6000</v>
      </c>
      <c r="M26" s="35">
        <v>12000</v>
      </c>
      <c r="N26" s="35">
        <v>84000</v>
      </c>
      <c r="O26" s="35">
        <v>84000</v>
      </c>
      <c r="P26" s="480"/>
      <c r="Q26" s="351"/>
      <c r="R26" s="351"/>
      <c r="S26" s="351"/>
      <c r="T26" s="351"/>
      <c r="U26" s="351"/>
      <c r="V26" s="351"/>
      <c r="W26" s="362">
        <v>1.7999999999999998</v>
      </c>
      <c r="X26" s="362">
        <v>1.7999999999999998</v>
      </c>
      <c r="Y26" s="362">
        <v>1.7999999999999998</v>
      </c>
      <c r="Z26" s="362">
        <v>0</v>
      </c>
      <c r="AA26" s="362">
        <v>1.7999999999999998</v>
      </c>
      <c r="AB26" s="477"/>
      <c r="AC26" s="362">
        <v>1.4999999999999998</v>
      </c>
      <c r="AD26" s="362">
        <v>1.4999999999999998</v>
      </c>
      <c r="AE26" s="362">
        <v>1.4999999999999998</v>
      </c>
      <c r="AF26" s="362">
        <v>0</v>
      </c>
      <c r="AG26" s="362">
        <v>1.4999999999999998</v>
      </c>
      <c r="AH26" s="478"/>
      <c r="AI26" s="362">
        <v>0</v>
      </c>
      <c r="AJ26" s="362">
        <v>0</v>
      </c>
      <c r="AK26" s="362">
        <v>0</v>
      </c>
      <c r="AL26" s="362">
        <v>0</v>
      </c>
      <c r="AM26" s="362">
        <v>0</v>
      </c>
      <c r="AO26" s="352" t="s">
        <v>655</v>
      </c>
      <c r="AP26" s="352" t="s">
        <v>656</v>
      </c>
      <c r="AQ26" s="352">
        <v>2</v>
      </c>
      <c r="AR26" s="352">
        <v>4</v>
      </c>
      <c r="AS26" s="352"/>
      <c r="AT26" s="352">
        <v>0</v>
      </c>
      <c r="AU26" s="352">
        <v>0</v>
      </c>
      <c r="AV26" s="352">
        <v>0</v>
      </c>
      <c r="AW26" s="352">
        <v>0</v>
      </c>
      <c r="AX26" s="352">
        <v>0</v>
      </c>
      <c r="AY26" s="352">
        <v>0</v>
      </c>
      <c r="AZ26" s="352">
        <v>0</v>
      </c>
      <c r="BA26" s="352">
        <v>0</v>
      </c>
      <c r="BB26" s="352"/>
      <c r="BC26" s="352"/>
      <c r="BD26" s="352">
        <v>0</v>
      </c>
      <c r="BE26" s="352">
        <v>0</v>
      </c>
      <c r="BF26" s="352">
        <v>0</v>
      </c>
      <c r="BG26" s="352" t="s">
        <v>591</v>
      </c>
      <c r="BH26" s="352">
        <v>0</v>
      </c>
      <c r="BI26" s="352" t="s">
        <v>591</v>
      </c>
      <c r="BJ26" s="352"/>
      <c r="BK26" s="352"/>
      <c r="BL26" s="350"/>
      <c r="BN26" s="352"/>
      <c r="BO26" s="352" t="s">
        <v>49</v>
      </c>
      <c r="BP26" s="352"/>
      <c r="BQ26" s="350"/>
      <c r="BR26" s="466" t="s">
        <v>907</v>
      </c>
    </row>
    <row r="27" spans="1:71" s="347" customFormat="1" ht="16">
      <c r="A27" s="347">
        <v>7</v>
      </c>
      <c r="B27" s="473">
        <v>43035</v>
      </c>
      <c r="C27" s="514" t="s">
        <v>651</v>
      </c>
      <c r="D27" s="376" t="s">
        <v>686</v>
      </c>
      <c r="E27" s="473">
        <v>42857</v>
      </c>
      <c r="F27" s="473" t="s">
        <v>215</v>
      </c>
      <c r="G27" s="473" t="s">
        <v>882</v>
      </c>
      <c r="H27" s="375">
        <v>90.272727272727266</v>
      </c>
      <c r="I27" s="375"/>
      <c r="J27" s="375"/>
      <c r="K27" s="480" t="s">
        <v>654</v>
      </c>
      <c r="L27" s="480">
        <v>120000</v>
      </c>
      <c r="M27" s="480"/>
      <c r="N27" s="480"/>
      <c r="O27" s="480"/>
      <c r="P27" s="480"/>
      <c r="Q27" s="351"/>
      <c r="R27" s="351"/>
      <c r="S27" s="351"/>
      <c r="T27" s="351"/>
      <c r="U27" s="351"/>
      <c r="V27" s="351"/>
      <c r="W27" s="362">
        <v>1.6090909090909089</v>
      </c>
      <c r="X27" s="362">
        <v>1.2272727272727273</v>
      </c>
      <c r="Y27" s="362">
        <v>0</v>
      </c>
      <c r="Z27" s="362">
        <v>0</v>
      </c>
      <c r="AA27" s="362">
        <v>0</v>
      </c>
      <c r="AB27" s="477"/>
      <c r="AC27" s="362">
        <v>1.6090909090909089</v>
      </c>
      <c r="AD27" s="362">
        <v>1.2272727272727273</v>
      </c>
      <c r="AE27" s="362">
        <v>0</v>
      </c>
      <c r="AF27" s="362">
        <v>0</v>
      </c>
      <c r="AG27" s="362">
        <v>0</v>
      </c>
      <c r="AH27" s="478"/>
      <c r="AI27" s="362">
        <v>0</v>
      </c>
      <c r="AJ27" s="362">
        <v>0</v>
      </c>
      <c r="AK27" s="362">
        <v>0</v>
      </c>
      <c r="AL27" s="362">
        <v>0</v>
      </c>
      <c r="AM27" s="362">
        <v>0</v>
      </c>
      <c r="AO27" s="352" t="s">
        <v>655</v>
      </c>
      <c r="AP27" s="352" t="s">
        <v>656</v>
      </c>
      <c r="AQ27" s="352">
        <v>2</v>
      </c>
      <c r="AR27" s="352">
        <v>4</v>
      </c>
      <c r="AS27" s="352"/>
      <c r="AT27" s="352">
        <v>0</v>
      </c>
      <c r="AU27" s="352">
        <v>0</v>
      </c>
      <c r="AV27" s="352">
        <v>0</v>
      </c>
      <c r="AW27" s="352">
        <v>0</v>
      </c>
      <c r="AX27" s="352">
        <v>0</v>
      </c>
      <c r="AY27" s="352">
        <v>0</v>
      </c>
      <c r="AZ27" s="352">
        <v>0</v>
      </c>
      <c r="BA27" s="352">
        <v>0</v>
      </c>
      <c r="BB27" s="352"/>
      <c r="BC27" s="352"/>
      <c r="BD27" s="352">
        <v>0</v>
      </c>
      <c r="BE27" s="352">
        <v>0</v>
      </c>
      <c r="BF27" s="352">
        <v>0</v>
      </c>
      <c r="BG27" s="352" t="s">
        <v>591</v>
      </c>
      <c r="BH27" s="352">
        <v>12</v>
      </c>
      <c r="BI27" s="352" t="s">
        <v>591</v>
      </c>
      <c r="BJ27" s="352">
        <v>12</v>
      </c>
      <c r="BK27" s="352"/>
      <c r="BL27" s="350"/>
      <c r="BN27" s="352"/>
      <c r="BO27" s="352" t="s">
        <v>49</v>
      </c>
      <c r="BP27" s="352"/>
      <c r="BQ27" s="350"/>
      <c r="BR27" s="347" t="s">
        <v>865</v>
      </c>
    </row>
    <row r="28" spans="1:71" s="347" customFormat="1" ht="16">
      <c r="A28" s="357"/>
      <c r="B28" s="473">
        <v>43035</v>
      </c>
      <c r="C28" s="376" t="s">
        <v>651</v>
      </c>
      <c r="D28" s="376" t="s">
        <v>686</v>
      </c>
      <c r="E28" s="473">
        <v>42978</v>
      </c>
      <c r="F28" s="376" t="s">
        <v>589</v>
      </c>
      <c r="G28" s="376" t="s">
        <v>841</v>
      </c>
      <c r="H28" s="375">
        <v>102.49090909090908</v>
      </c>
      <c r="I28" s="375"/>
      <c r="J28" s="375"/>
      <c r="K28" s="480" t="s">
        <v>654</v>
      </c>
      <c r="L28" s="35">
        <v>6083</v>
      </c>
      <c r="M28" s="35">
        <v>12166</v>
      </c>
      <c r="N28" s="35">
        <v>85166</v>
      </c>
      <c r="O28" s="35">
        <v>85166</v>
      </c>
      <c r="P28" s="480"/>
      <c r="Q28" s="358"/>
      <c r="R28" s="358"/>
      <c r="S28" s="358"/>
      <c r="T28" s="358"/>
      <c r="U28" s="358"/>
      <c r="V28" s="358"/>
      <c r="W28" s="362">
        <v>1.6090909090909089</v>
      </c>
      <c r="X28" s="362">
        <v>1.5999999999999999</v>
      </c>
      <c r="Y28" s="362">
        <v>1.5909090909090908</v>
      </c>
      <c r="Z28" s="362">
        <v>0</v>
      </c>
      <c r="AA28" s="362">
        <v>1.5636363636363635</v>
      </c>
      <c r="AB28" s="477"/>
      <c r="AC28" s="362">
        <v>1.5999999999999999</v>
      </c>
      <c r="AD28" s="362">
        <v>1.5727272727272725</v>
      </c>
      <c r="AE28" s="362">
        <v>1.5545454545454545</v>
      </c>
      <c r="AF28" s="362">
        <v>0</v>
      </c>
      <c r="AG28" s="362">
        <v>1.5272727272727271</v>
      </c>
      <c r="AH28" s="479"/>
      <c r="AI28" s="362">
        <v>0</v>
      </c>
      <c r="AJ28" s="362">
        <v>0</v>
      </c>
      <c r="AK28" s="362">
        <v>0</v>
      </c>
      <c r="AL28" s="362">
        <v>0</v>
      </c>
      <c r="AM28" s="362">
        <v>0</v>
      </c>
      <c r="AN28" s="357"/>
      <c r="AO28" s="352" t="s">
        <v>655</v>
      </c>
      <c r="AP28" s="352" t="s">
        <v>656</v>
      </c>
      <c r="AQ28" s="352">
        <v>2</v>
      </c>
      <c r="AR28" s="352">
        <v>4</v>
      </c>
      <c r="AS28" s="352"/>
      <c r="AT28" s="352">
        <v>17</v>
      </c>
      <c r="AU28" s="352">
        <v>0</v>
      </c>
      <c r="AV28" s="352">
        <v>0</v>
      </c>
      <c r="AW28" s="352">
        <v>0</v>
      </c>
      <c r="AX28" s="352">
        <v>0</v>
      </c>
      <c r="AY28" s="352">
        <v>0</v>
      </c>
      <c r="AZ28" s="352">
        <v>0</v>
      </c>
      <c r="BA28" s="352">
        <v>0</v>
      </c>
      <c r="BB28" s="352"/>
      <c r="BC28" s="352"/>
      <c r="BD28" s="352">
        <v>0</v>
      </c>
      <c r="BE28" s="352">
        <v>0</v>
      </c>
      <c r="BF28" s="352">
        <v>0</v>
      </c>
      <c r="BG28" s="352" t="s">
        <v>591</v>
      </c>
      <c r="BH28" s="352">
        <v>0</v>
      </c>
      <c r="BI28" s="352" t="s">
        <v>591</v>
      </c>
      <c r="BJ28" s="352"/>
      <c r="BK28" s="352"/>
      <c r="BL28" s="369"/>
      <c r="BM28" s="357"/>
      <c r="BN28" s="353"/>
      <c r="BO28" s="353" t="s">
        <v>49</v>
      </c>
      <c r="BP28" s="353"/>
      <c r="BQ28" s="369"/>
      <c r="BR28" s="357" t="s">
        <v>865</v>
      </c>
    </row>
    <row r="29" spans="1:71" s="347" customFormat="1" ht="16">
      <c r="B29" s="473">
        <v>43035</v>
      </c>
      <c r="C29" s="376" t="s">
        <v>651</v>
      </c>
      <c r="D29" s="376" t="s">
        <v>686</v>
      </c>
      <c r="E29" s="473">
        <v>42766</v>
      </c>
      <c r="F29" s="376" t="s">
        <v>638</v>
      </c>
      <c r="G29" s="376" t="s">
        <v>891</v>
      </c>
      <c r="H29" s="375">
        <v>91.327272727272714</v>
      </c>
      <c r="I29" s="375"/>
      <c r="J29" s="375"/>
      <c r="K29" s="480"/>
      <c r="L29" s="480"/>
      <c r="M29" s="480"/>
      <c r="N29" s="480"/>
      <c r="O29" s="480"/>
      <c r="P29" s="480"/>
      <c r="Q29" s="351"/>
      <c r="R29" s="351"/>
      <c r="S29" s="351"/>
      <c r="T29" s="351"/>
      <c r="U29" s="351"/>
      <c r="V29" s="351"/>
      <c r="W29" s="362">
        <v>1.4909090909090907</v>
      </c>
      <c r="X29" s="362">
        <v>0</v>
      </c>
      <c r="Y29" s="362">
        <v>0</v>
      </c>
      <c r="Z29" s="362">
        <v>0</v>
      </c>
      <c r="AA29" s="362">
        <v>0</v>
      </c>
      <c r="AB29" s="477"/>
      <c r="AC29" s="362">
        <v>1.4272727272727272</v>
      </c>
      <c r="AD29" s="362">
        <v>0</v>
      </c>
      <c r="AE29" s="362">
        <v>0</v>
      </c>
      <c r="AF29" s="362">
        <v>0</v>
      </c>
      <c r="AG29" s="362">
        <v>0</v>
      </c>
      <c r="AH29" s="478"/>
      <c r="AI29" s="362">
        <v>0</v>
      </c>
      <c r="AJ29" s="362">
        <v>0</v>
      </c>
      <c r="AK29" s="362">
        <v>0</v>
      </c>
      <c r="AL29" s="362">
        <v>0</v>
      </c>
      <c r="AM29" s="362">
        <v>0</v>
      </c>
      <c r="AO29" s="352" t="s">
        <v>655</v>
      </c>
      <c r="AP29" s="352" t="s">
        <v>656</v>
      </c>
      <c r="AQ29" s="352">
        <v>2</v>
      </c>
      <c r="AR29" s="352">
        <v>4</v>
      </c>
      <c r="AS29" s="352"/>
      <c r="AT29" s="352">
        <v>0</v>
      </c>
      <c r="AU29" s="352">
        <v>0</v>
      </c>
      <c r="AV29" s="352">
        <v>0</v>
      </c>
      <c r="AW29" s="352">
        <v>0</v>
      </c>
      <c r="AX29" s="352">
        <v>0</v>
      </c>
      <c r="AY29" s="352">
        <v>0</v>
      </c>
      <c r="AZ29" s="352">
        <v>0</v>
      </c>
      <c r="BA29" s="352">
        <v>0</v>
      </c>
      <c r="BB29" s="352"/>
      <c r="BC29" s="352"/>
      <c r="BD29" s="352">
        <v>0</v>
      </c>
      <c r="BE29" s="352">
        <v>0</v>
      </c>
      <c r="BF29" s="352">
        <v>0</v>
      </c>
      <c r="BG29" s="352" t="s">
        <v>591</v>
      </c>
      <c r="BH29" s="352">
        <v>0</v>
      </c>
      <c r="BI29" s="352" t="s">
        <v>591</v>
      </c>
      <c r="BJ29" s="352"/>
      <c r="BK29" s="352"/>
      <c r="BL29" s="350"/>
      <c r="BN29" s="352"/>
      <c r="BO29" s="352" t="s">
        <v>49</v>
      </c>
      <c r="BP29" s="352"/>
      <c r="BQ29" s="350"/>
      <c r="BR29" s="347" t="s">
        <v>893</v>
      </c>
    </row>
    <row r="30" spans="1:71" s="357" customFormat="1" ht="16">
      <c r="A30" s="347"/>
      <c r="B30" s="473">
        <v>43035</v>
      </c>
      <c r="C30" s="376" t="s">
        <v>651</v>
      </c>
      <c r="D30" s="376" t="s">
        <v>686</v>
      </c>
      <c r="E30" s="473">
        <v>42735</v>
      </c>
      <c r="F30" s="376" t="s">
        <v>674</v>
      </c>
      <c r="G30" s="376" t="s">
        <v>841</v>
      </c>
      <c r="H30" s="375">
        <v>74.25454545454545</v>
      </c>
      <c r="I30" s="375"/>
      <c r="J30" s="375"/>
      <c r="K30" s="480" t="s">
        <v>654</v>
      </c>
      <c r="L30" s="35">
        <v>6000</v>
      </c>
      <c r="M30" s="35">
        <v>12000</v>
      </c>
      <c r="N30" s="35">
        <v>84000</v>
      </c>
      <c r="O30" s="35">
        <v>84000</v>
      </c>
      <c r="P30" s="376"/>
      <c r="W30" s="362">
        <v>2.1636363636363636</v>
      </c>
      <c r="X30" s="362">
        <v>1.9363636363636361</v>
      </c>
      <c r="Y30" s="362">
        <v>1.7090909090909088</v>
      </c>
      <c r="Z30" s="362">
        <v>0</v>
      </c>
      <c r="AA30" s="362">
        <v>1.6636363636363636</v>
      </c>
      <c r="AB30" s="477"/>
      <c r="AC30" s="362">
        <v>1.7545454545454544</v>
      </c>
      <c r="AD30" s="362">
        <v>1.7090909090909088</v>
      </c>
      <c r="AE30" s="362">
        <v>1.6181818181818182</v>
      </c>
      <c r="AF30" s="362">
        <v>0</v>
      </c>
      <c r="AG30" s="362">
        <v>1.5727272727272725</v>
      </c>
      <c r="AH30" s="478"/>
      <c r="AI30" s="362">
        <v>0</v>
      </c>
      <c r="AJ30" s="362">
        <v>0</v>
      </c>
      <c r="AK30" s="362">
        <v>0</v>
      </c>
      <c r="AL30" s="362">
        <v>0</v>
      </c>
      <c r="AM30" s="362">
        <v>0</v>
      </c>
      <c r="AN30" s="347"/>
      <c r="AO30" s="352" t="s">
        <v>655</v>
      </c>
      <c r="AP30" s="352" t="s">
        <v>656</v>
      </c>
      <c r="AQ30" s="352">
        <v>2</v>
      </c>
      <c r="AR30" s="352">
        <v>4</v>
      </c>
      <c r="AS30" s="352"/>
      <c r="AT30" s="352">
        <v>0</v>
      </c>
      <c r="AU30" s="352">
        <v>0</v>
      </c>
      <c r="AV30" s="352">
        <v>0</v>
      </c>
      <c r="AW30" s="352">
        <v>0</v>
      </c>
      <c r="AX30" s="352">
        <v>0</v>
      </c>
      <c r="AY30" s="352">
        <v>0</v>
      </c>
      <c r="AZ30" s="352">
        <v>0</v>
      </c>
      <c r="BA30" s="352">
        <v>0</v>
      </c>
      <c r="BB30" s="352"/>
      <c r="BC30" s="352"/>
      <c r="BD30" s="352">
        <v>0</v>
      </c>
      <c r="BE30" s="352">
        <v>0</v>
      </c>
      <c r="BF30" s="352">
        <v>0</v>
      </c>
      <c r="BG30" s="352" t="s">
        <v>591</v>
      </c>
      <c r="BH30" s="352">
        <v>0</v>
      </c>
      <c r="BI30" s="352" t="s">
        <v>591</v>
      </c>
      <c r="BJ30" s="352"/>
      <c r="BK30" s="352"/>
      <c r="BL30" s="350"/>
      <c r="BM30" s="347"/>
      <c r="BN30" s="352"/>
      <c r="BO30" s="352" t="s">
        <v>49</v>
      </c>
      <c r="BP30" s="352"/>
      <c r="BQ30" s="350"/>
      <c r="BR30" s="347" t="s">
        <v>899</v>
      </c>
    </row>
    <row r="31" spans="1:71" s="357" customFormat="1" ht="16">
      <c r="A31" s="347">
        <v>9</v>
      </c>
      <c r="B31" s="473">
        <v>43035</v>
      </c>
      <c r="C31" s="376" t="s">
        <v>651</v>
      </c>
      <c r="D31" s="376" t="s">
        <v>686</v>
      </c>
      <c r="E31" s="473">
        <v>43008</v>
      </c>
      <c r="F31" s="473" t="s">
        <v>975</v>
      </c>
      <c r="G31" s="473" t="s">
        <v>976</v>
      </c>
      <c r="H31" s="375">
        <v>79</v>
      </c>
      <c r="I31" s="513"/>
      <c r="J31" s="513"/>
      <c r="K31" s="480" t="s">
        <v>654</v>
      </c>
      <c r="L31" s="35">
        <v>6000</v>
      </c>
      <c r="M31" s="35">
        <v>12000</v>
      </c>
      <c r="N31" s="35">
        <v>84000</v>
      </c>
      <c r="O31" s="35">
        <v>84000</v>
      </c>
      <c r="P31" s="376"/>
      <c r="W31" s="362">
        <v>1.5454545454545452</v>
      </c>
      <c r="X31" s="362">
        <v>1.4999999999999998</v>
      </c>
      <c r="Y31" s="362">
        <v>1.4818181818181817</v>
      </c>
      <c r="Z31" s="362">
        <v>0</v>
      </c>
      <c r="AA31" s="362">
        <v>1.4363636363636363</v>
      </c>
      <c r="AB31" s="477"/>
      <c r="AC31" s="362">
        <v>1.4999999999999998</v>
      </c>
      <c r="AD31" s="362">
        <v>1.4727272727272727</v>
      </c>
      <c r="AE31" s="362">
        <v>1.4545454545454546</v>
      </c>
      <c r="AF31" s="362">
        <v>0</v>
      </c>
      <c r="AG31" s="362">
        <v>1.4181818181818182</v>
      </c>
      <c r="AH31" s="478"/>
      <c r="AI31" s="362">
        <v>0</v>
      </c>
      <c r="AJ31" s="362">
        <v>0</v>
      </c>
      <c r="AK31" s="362">
        <v>0</v>
      </c>
      <c r="AL31" s="362">
        <v>0</v>
      </c>
      <c r="AM31" s="362">
        <v>0</v>
      </c>
      <c r="AN31" s="347"/>
      <c r="AO31" s="352" t="s">
        <v>655</v>
      </c>
      <c r="AP31" s="352" t="s">
        <v>656</v>
      </c>
      <c r="AQ31" s="352">
        <v>3</v>
      </c>
      <c r="AR31" s="352">
        <v>3</v>
      </c>
      <c r="AS31" s="352"/>
      <c r="AT31" s="352">
        <v>0</v>
      </c>
      <c r="AU31" s="352">
        <v>22</v>
      </c>
      <c r="AV31" s="352">
        <v>0</v>
      </c>
      <c r="AW31" s="352">
        <v>0</v>
      </c>
      <c r="AX31" s="352">
        <v>0</v>
      </c>
      <c r="AY31" s="352">
        <v>0</v>
      </c>
      <c r="AZ31" s="352">
        <v>0</v>
      </c>
      <c r="BA31" s="352">
        <v>0</v>
      </c>
      <c r="BB31" s="352"/>
      <c r="BC31" s="352"/>
      <c r="BD31" s="352">
        <v>0</v>
      </c>
      <c r="BE31" s="352">
        <v>0</v>
      </c>
      <c r="BF31" s="352">
        <v>0</v>
      </c>
      <c r="BG31" s="352" t="s">
        <v>591</v>
      </c>
      <c r="BH31" s="352">
        <v>0</v>
      </c>
      <c r="BI31" s="352" t="s">
        <v>591</v>
      </c>
      <c r="BJ31" s="352"/>
      <c r="BK31" s="352"/>
      <c r="BL31" s="350"/>
      <c r="BM31" s="347"/>
      <c r="BN31" s="352"/>
      <c r="BO31" s="352" t="s">
        <v>49</v>
      </c>
      <c r="BP31" s="352"/>
      <c r="BQ31" s="350"/>
      <c r="BR31" s="471" t="s">
        <v>978</v>
      </c>
    </row>
    <row r="32" spans="1:71" s="357" customFormat="1" ht="16">
      <c r="A32" s="376">
        <v>16</v>
      </c>
      <c r="B32" s="473">
        <v>43035</v>
      </c>
      <c r="C32" s="376" t="s">
        <v>651</v>
      </c>
      <c r="D32" s="376" t="s">
        <v>85</v>
      </c>
      <c r="E32" s="473">
        <v>42916</v>
      </c>
      <c r="F32" s="473" t="s">
        <v>209</v>
      </c>
      <c r="G32" s="473" t="s">
        <v>963</v>
      </c>
      <c r="H32" s="375">
        <v>81.381818181818176</v>
      </c>
      <c r="I32" s="375"/>
      <c r="J32" s="375"/>
      <c r="K32" s="480" t="s">
        <v>654</v>
      </c>
      <c r="L32" s="480">
        <v>110000</v>
      </c>
      <c r="M32" s="480">
        <v>490000</v>
      </c>
      <c r="N32" s="480"/>
      <c r="O32" s="480"/>
      <c r="P32" s="480"/>
      <c r="Q32" s="351"/>
      <c r="R32" s="351"/>
      <c r="S32" s="351"/>
      <c r="T32" s="351"/>
      <c r="U32" s="351"/>
      <c r="V32" s="351"/>
      <c r="W32" s="362">
        <v>1.5636363636363635</v>
      </c>
      <c r="X32" s="362">
        <v>1.3363636363636362</v>
      </c>
      <c r="Y32" s="362">
        <v>1.2909090909090908</v>
      </c>
      <c r="Z32" s="362">
        <v>0</v>
      </c>
      <c r="AA32" s="362">
        <v>0</v>
      </c>
      <c r="AB32" s="481"/>
      <c r="AC32" s="362">
        <v>1.5181818181818181</v>
      </c>
      <c r="AD32" s="362">
        <v>1.2545454545454544</v>
      </c>
      <c r="AE32" s="362">
        <v>1.1818181818181817</v>
      </c>
      <c r="AF32" s="362">
        <v>0</v>
      </c>
      <c r="AG32" s="362">
        <v>0</v>
      </c>
      <c r="AH32" s="482"/>
      <c r="AI32" s="362">
        <v>0</v>
      </c>
      <c r="AJ32" s="362">
        <v>0</v>
      </c>
      <c r="AK32" s="362">
        <v>0</v>
      </c>
      <c r="AL32" s="362">
        <v>0</v>
      </c>
      <c r="AM32" s="362">
        <v>0</v>
      </c>
      <c r="AN32" s="347"/>
      <c r="AO32" s="483" t="s">
        <v>655</v>
      </c>
      <c r="AP32" s="483" t="s">
        <v>656</v>
      </c>
      <c r="AQ32" s="483">
        <v>2</v>
      </c>
      <c r="AR32" s="483">
        <v>4</v>
      </c>
      <c r="AS32" s="483"/>
      <c r="AT32" s="483">
        <v>0</v>
      </c>
      <c r="AU32" s="483">
        <v>0</v>
      </c>
      <c r="AV32" s="483">
        <v>0</v>
      </c>
      <c r="AW32" s="483">
        <v>0</v>
      </c>
      <c r="AX32" s="483">
        <v>0</v>
      </c>
      <c r="AY32" s="483">
        <v>0</v>
      </c>
      <c r="AZ32" s="483">
        <v>0</v>
      </c>
      <c r="BA32" s="483">
        <v>0</v>
      </c>
      <c r="BB32" s="483"/>
      <c r="BC32" s="483"/>
      <c r="BD32" s="483">
        <v>0</v>
      </c>
      <c r="BE32" s="483">
        <v>0</v>
      </c>
      <c r="BF32" s="483">
        <v>0</v>
      </c>
      <c r="BG32" s="483" t="s">
        <v>591</v>
      </c>
      <c r="BH32" s="483">
        <v>12</v>
      </c>
      <c r="BI32" s="483" t="s">
        <v>591</v>
      </c>
      <c r="BJ32" s="483">
        <v>12</v>
      </c>
      <c r="BK32" s="483"/>
      <c r="BL32" s="484"/>
      <c r="BM32" s="376"/>
      <c r="BN32" s="483"/>
      <c r="BO32" s="483" t="s">
        <v>49</v>
      </c>
      <c r="BP32" s="483"/>
      <c r="BQ32" s="484"/>
      <c r="BR32" s="486" t="s">
        <v>968</v>
      </c>
    </row>
    <row r="33" spans="1:70" s="347" customFormat="1" ht="16">
      <c r="A33" s="347">
        <v>57</v>
      </c>
      <c r="B33" s="473">
        <v>43035</v>
      </c>
      <c r="C33" s="376" t="s">
        <v>651</v>
      </c>
      <c r="D33" s="376" t="s">
        <v>85</v>
      </c>
      <c r="E33" s="473">
        <v>43028</v>
      </c>
      <c r="F33" s="473" t="s">
        <v>211</v>
      </c>
      <c r="G33" s="376" t="s">
        <v>861</v>
      </c>
      <c r="H33" s="375">
        <v>94.999999999999986</v>
      </c>
      <c r="I33" s="375"/>
      <c r="J33" s="375"/>
      <c r="K33" s="480" t="s">
        <v>654</v>
      </c>
      <c r="L33" s="35">
        <v>6000</v>
      </c>
      <c r="M33" s="35">
        <v>12000</v>
      </c>
      <c r="N33" s="35">
        <v>84000</v>
      </c>
      <c r="O33" s="35">
        <v>84000</v>
      </c>
      <c r="P33" s="480"/>
      <c r="Q33" s="351"/>
      <c r="R33" s="351"/>
      <c r="S33" s="351"/>
      <c r="T33" s="351"/>
      <c r="U33" s="351"/>
      <c r="V33" s="351"/>
      <c r="W33" s="362">
        <v>1.6181818181818182</v>
      </c>
      <c r="X33" s="362">
        <v>1.6090909090909089</v>
      </c>
      <c r="Y33" s="362">
        <v>1.5999999999999999</v>
      </c>
      <c r="Z33" s="362">
        <v>0</v>
      </c>
      <c r="AA33" s="362">
        <v>1.5636363636363635</v>
      </c>
      <c r="AB33" s="477"/>
      <c r="AC33" s="362">
        <v>1.5272727272727271</v>
      </c>
      <c r="AD33" s="362">
        <v>1.4818181818181817</v>
      </c>
      <c r="AE33" s="362">
        <v>1.4636363636363636</v>
      </c>
      <c r="AF33" s="362">
        <v>0</v>
      </c>
      <c r="AG33" s="362">
        <v>1.4636363636363636</v>
      </c>
      <c r="AH33" s="478"/>
      <c r="AI33" s="362">
        <v>0</v>
      </c>
      <c r="AJ33" s="362">
        <v>0</v>
      </c>
      <c r="AK33" s="362">
        <v>0</v>
      </c>
      <c r="AL33" s="362">
        <v>0</v>
      </c>
      <c r="AM33" s="362">
        <v>0</v>
      </c>
      <c r="AO33" s="352" t="s">
        <v>655</v>
      </c>
      <c r="AP33" s="352" t="s">
        <v>656</v>
      </c>
      <c r="AQ33" s="352">
        <v>2</v>
      </c>
      <c r="AR33" s="352">
        <v>4</v>
      </c>
      <c r="AS33" s="352"/>
      <c r="AT33" s="352">
        <v>0</v>
      </c>
      <c r="AU33" s="352">
        <v>20</v>
      </c>
      <c r="AV33" s="352">
        <v>0</v>
      </c>
      <c r="AW33" s="352">
        <v>0</v>
      </c>
      <c r="AX33" s="352">
        <v>0</v>
      </c>
      <c r="AY33" s="352">
        <v>0</v>
      </c>
      <c r="AZ33" s="352">
        <v>0</v>
      </c>
      <c r="BA33" s="352">
        <v>0</v>
      </c>
      <c r="BB33" s="352"/>
      <c r="BC33" s="352"/>
      <c r="BD33" s="352">
        <v>0</v>
      </c>
      <c r="BE33" s="352">
        <v>0</v>
      </c>
      <c r="BF33" s="352">
        <v>0</v>
      </c>
      <c r="BG33" s="352" t="s">
        <v>591</v>
      </c>
      <c r="BH33" s="352">
        <v>0</v>
      </c>
      <c r="BI33" s="352" t="s">
        <v>591</v>
      </c>
      <c r="BJ33" s="352"/>
      <c r="BK33" s="352"/>
      <c r="BL33" s="350"/>
      <c r="BN33" s="352"/>
      <c r="BO33" s="352" t="s">
        <v>49</v>
      </c>
      <c r="BP33" s="352">
        <v>1</v>
      </c>
      <c r="BQ33" s="350"/>
      <c r="BR33" s="347" t="s">
        <v>863</v>
      </c>
    </row>
    <row r="34" spans="1:70" s="357" customFormat="1" ht="16">
      <c r="A34" s="347">
        <v>24</v>
      </c>
      <c r="B34" s="473">
        <v>43035</v>
      </c>
      <c r="C34" s="376" t="s">
        <v>651</v>
      </c>
      <c r="D34" s="376" t="s">
        <v>85</v>
      </c>
      <c r="E34" s="473">
        <v>42766</v>
      </c>
      <c r="F34" s="473" t="s">
        <v>212</v>
      </c>
      <c r="G34" s="473" t="s">
        <v>660</v>
      </c>
      <c r="H34" s="375">
        <v>130.99999999999997</v>
      </c>
      <c r="I34" s="375"/>
      <c r="J34" s="375"/>
      <c r="K34" s="480" t="s">
        <v>654</v>
      </c>
      <c r="L34" s="35">
        <v>6000</v>
      </c>
      <c r="M34" s="35">
        <v>12000</v>
      </c>
      <c r="N34" s="35">
        <v>84000</v>
      </c>
      <c r="O34" s="35">
        <v>84000</v>
      </c>
      <c r="P34" s="480"/>
      <c r="Q34" s="351"/>
      <c r="R34" s="351"/>
      <c r="S34" s="351"/>
      <c r="T34" s="351"/>
      <c r="U34" s="351"/>
      <c r="V34" s="351"/>
      <c r="W34" s="362">
        <v>2.1090909090909089</v>
      </c>
      <c r="X34" s="362">
        <v>2.1</v>
      </c>
      <c r="Y34" s="362">
        <v>2.0909090909090904</v>
      </c>
      <c r="Z34" s="362">
        <v>0</v>
      </c>
      <c r="AA34" s="362">
        <v>1.918181818181818</v>
      </c>
      <c r="AB34" s="477"/>
      <c r="AC34" s="362">
        <v>2.0909090909090904</v>
      </c>
      <c r="AD34" s="362">
        <v>1.9909090909090907</v>
      </c>
      <c r="AE34" s="362">
        <v>1.8999999999999997</v>
      </c>
      <c r="AF34" s="362">
        <v>0</v>
      </c>
      <c r="AG34" s="362">
        <v>1.8636363636363633</v>
      </c>
      <c r="AH34" s="478"/>
      <c r="AI34" s="362">
        <v>0</v>
      </c>
      <c r="AJ34" s="362">
        <v>0</v>
      </c>
      <c r="AK34" s="362">
        <v>0</v>
      </c>
      <c r="AL34" s="362">
        <v>0</v>
      </c>
      <c r="AM34" s="362">
        <v>0</v>
      </c>
      <c r="AN34" s="347"/>
      <c r="AO34" s="352" t="s">
        <v>655</v>
      </c>
      <c r="AP34" s="352" t="s">
        <v>656</v>
      </c>
      <c r="AQ34" s="352">
        <v>2</v>
      </c>
      <c r="AR34" s="352">
        <v>4</v>
      </c>
      <c r="AS34" s="352"/>
      <c r="AT34" s="352">
        <v>23</v>
      </c>
      <c r="AU34" s="352">
        <v>0</v>
      </c>
      <c r="AV34" s="352">
        <v>0</v>
      </c>
      <c r="AW34" s="352">
        <v>0</v>
      </c>
      <c r="AX34" s="352">
        <v>0</v>
      </c>
      <c r="AY34" s="352">
        <v>0</v>
      </c>
      <c r="AZ34" s="352">
        <v>0</v>
      </c>
      <c r="BA34" s="352">
        <v>0</v>
      </c>
      <c r="BB34" s="352"/>
      <c r="BC34" s="352"/>
      <c r="BD34" s="352">
        <v>0</v>
      </c>
      <c r="BE34" s="352">
        <v>0</v>
      </c>
      <c r="BF34" s="352">
        <v>0</v>
      </c>
      <c r="BG34" s="352" t="s">
        <v>591</v>
      </c>
      <c r="BH34" s="352">
        <v>12</v>
      </c>
      <c r="BI34" s="352" t="s">
        <v>591</v>
      </c>
      <c r="BJ34" s="352"/>
      <c r="BK34" s="352"/>
      <c r="BL34" s="350"/>
      <c r="BM34" s="347"/>
      <c r="BN34" s="352"/>
      <c r="BO34" s="352" t="s">
        <v>49</v>
      </c>
      <c r="BP34" s="352"/>
      <c r="BQ34" s="350"/>
      <c r="BR34" s="347" t="s">
        <v>869</v>
      </c>
    </row>
    <row r="35" spans="1:70" s="357" customFormat="1" ht="16">
      <c r="A35" s="347">
        <v>32</v>
      </c>
      <c r="B35" s="473">
        <v>43035</v>
      </c>
      <c r="C35" s="376" t="s">
        <v>651</v>
      </c>
      <c r="D35" s="376" t="s">
        <v>85</v>
      </c>
      <c r="E35" s="473">
        <v>42916</v>
      </c>
      <c r="F35" s="376" t="s">
        <v>213</v>
      </c>
      <c r="G35" s="376" t="s">
        <v>625</v>
      </c>
      <c r="H35" s="375">
        <v>97</v>
      </c>
      <c r="I35" s="375"/>
      <c r="J35" s="375"/>
      <c r="K35" s="480" t="s">
        <v>654</v>
      </c>
      <c r="L35" s="35">
        <v>6083</v>
      </c>
      <c r="M35" s="35">
        <v>12166</v>
      </c>
      <c r="N35" s="35">
        <v>85166</v>
      </c>
      <c r="O35" s="35">
        <v>85166</v>
      </c>
      <c r="P35" s="480"/>
      <c r="Q35" s="351"/>
      <c r="R35" s="351"/>
      <c r="S35" s="351"/>
      <c r="T35" s="351"/>
      <c r="U35" s="351"/>
      <c r="V35" s="351"/>
      <c r="W35" s="362">
        <v>1.4636363636363636</v>
      </c>
      <c r="X35" s="362">
        <v>1.4272727272727272</v>
      </c>
      <c r="Y35" s="362">
        <v>1.3727272727272726</v>
      </c>
      <c r="Z35" s="362">
        <v>0</v>
      </c>
      <c r="AA35" s="362">
        <v>1.3090909090909089</v>
      </c>
      <c r="AB35" s="477"/>
      <c r="AC35" s="362">
        <v>1.4272727272727272</v>
      </c>
      <c r="AD35" s="362">
        <v>1.3727272727272726</v>
      </c>
      <c r="AE35" s="362">
        <v>1.3181818181818181</v>
      </c>
      <c r="AF35" s="362">
        <v>0</v>
      </c>
      <c r="AG35" s="362">
        <v>1.2545454545454544</v>
      </c>
      <c r="AH35" s="478"/>
      <c r="AI35" s="362">
        <v>0</v>
      </c>
      <c r="AJ35" s="362">
        <v>0</v>
      </c>
      <c r="AK35" s="362">
        <v>0</v>
      </c>
      <c r="AL35" s="362">
        <v>0</v>
      </c>
      <c r="AM35" s="362">
        <v>0</v>
      </c>
      <c r="AN35" s="347"/>
      <c r="AO35" s="352" t="s">
        <v>655</v>
      </c>
      <c r="AP35" s="352" t="s">
        <v>656</v>
      </c>
      <c r="AQ35" s="352">
        <v>2</v>
      </c>
      <c r="AR35" s="352">
        <v>4</v>
      </c>
      <c r="AS35" s="352"/>
      <c r="AT35" s="352">
        <v>0</v>
      </c>
      <c r="AU35" s="352">
        <v>0</v>
      </c>
      <c r="AV35" s="352">
        <v>0</v>
      </c>
      <c r="AW35" s="352">
        <v>0</v>
      </c>
      <c r="AX35" s="352">
        <v>0</v>
      </c>
      <c r="AY35" s="352">
        <v>0</v>
      </c>
      <c r="AZ35" s="352">
        <v>0</v>
      </c>
      <c r="BA35" s="352">
        <v>0</v>
      </c>
      <c r="BB35" s="352"/>
      <c r="BC35" s="352"/>
      <c r="BD35" s="352">
        <v>0</v>
      </c>
      <c r="BE35" s="352">
        <v>0</v>
      </c>
      <c r="BF35" s="352">
        <v>0</v>
      </c>
      <c r="BG35" s="352" t="s">
        <v>591</v>
      </c>
      <c r="BH35" s="352">
        <v>0</v>
      </c>
      <c r="BI35" s="352" t="s">
        <v>591</v>
      </c>
      <c r="BJ35" s="352"/>
      <c r="BK35" s="465">
        <v>43464</v>
      </c>
      <c r="BL35" s="350"/>
      <c r="BM35" s="347"/>
      <c r="BN35" s="352"/>
      <c r="BO35" s="352" t="s">
        <v>49</v>
      </c>
      <c r="BP35" s="352"/>
      <c r="BQ35" s="350"/>
      <c r="BR35" s="347" t="s">
        <v>877</v>
      </c>
    </row>
    <row r="36" spans="1:70" s="347" customFormat="1" ht="16">
      <c r="A36" s="347">
        <v>49</v>
      </c>
      <c r="B36" s="473">
        <v>43035</v>
      </c>
      <c r="C36" s="376" t="s">
        <v>651</v>
      </c>
      <c r="D36" s="376" t="s">
        <v>85</v>
      </c>
      <c r="E36" s="473">
        <v>42825</v>
      </c>
      <c r="F36" s="376" t="s">
        <v>214</v>
      </c>
      <c r="G36" s="376" t="s">
        <v>663</v>
      </c>
      <c r="H36" s="375">
        <v>111.5</v>
      </c>
      <c r="I36" s="375"/>
      <c r="J36" s="375"/>
      <c r="K36" s="480" t="s">
        <v>654</v>
      </c>
      <c r="L36" s="35">
        <v>6000</v>
      </c>
      <c r="M36" s="35">
        <v>12000</v>
      </c>
      <c r="N36" s="35">
        <v>84000</v>
      </c>
      <c r="O36" s="35">
        <v>84000</v>
      </c>
      <c r="P36" s="480"/>
      <c r="Q36" s="351"/>
      <c r="R36" s="351"/>
      <c r="S36" s="351"/>
      <c r="T36" s="351"/>
      <c r="U36" s="351"/>
      <c r="V36" s="351"/>
      <c r="W36" s="362">
        <v>1.7999999999999998</v>
      </c>
      <c r="X36" s="362">
        <v>1.7999999999999998</v>
      </c>
      <c r="Y36" s="362">
        <v>1.7999999999999998</v>
      </c>
      <c r="Z36" s="362">
        <v>0</v>
      </c>
      <c r="AA36" s="362">
        <v>1.7999999999999998</v>
      </c>
      <c r="AB36" s="477"/>
      <c r="AC36" s="362">
        <v>1.4999999999999998</v>
      </c>
      <c r="AD36" s="362">
        <v>1.4999999999999998</v>
      </c>
      <c r="AE36" s="362">
        <v>1.4999999999999998</v>
      </c>
      <c r="AF36" s="362">
        <v>0</v>
      </c>
      <c r="AG36" s="362">
        <v>1.4999999999999998</v>
      </c>
      <c r="AH36" s="478"/>
      <c r="AI36" s="362">
        <v>0</v>
      </c>
      <c r="AJ36" s="362">
        <v>0</v>
      </c>
      <c r="AK36" s="362">
        <v>0</v>
      </c>
      <c r="AL36" s="362">
        <v>0</v>
      </c>
      <c r="AM36" s="362">
        <v>0</v>
      </c>
      <c r="AO36" s="352" t="s">
        <v>655</v>
      </c>
      <c r="AP36" s="352" t="s">
        <v>656</v>
      </c>
      <c r="AQ36" s="352">
        <v>2</v>
      </c>
      <c r="AR36" s="352">
        <v>4</v>
      </c>
      <c r="AS36" s="352"/>
      <c r="AT36" s="352">
        <v>0</v>
      </c>
      <c r="AU36" s="352">
        <v>0</v>
      </c>
      <c r="AV36" s="352">
        <v>0</v>
      </c>
      <c r="AW36" s="352">
        <v>0</v>
      </c>
      <c r="AX36" s="352">
        <v>0</v>
      </c>
      <c r="AY36" s="352">
        <v>0</v>
      </c>
      <c r="AZ36" s="352">
        <v>0</v>
      </c>
      <c r="BA36" s="352">
        <v>0</v>
      </c>
      <c r="BB36" s="352"/>
      <c r="BC36" s="352"/>
      <c r="BD36" s="352">
        <v>0</v>
      </c>
      <c r="BE36" s="352">
        <v>0</v>
      </c>
      <c r="BF36" s="352">
        <v>0</v>
      </c>
      <c r="BG36" s="352" t="s">
        <v>591</v>
      </c>
      <c r="BH36" s="352">
        <v>0</v>
      </c>
      <c r="BI36" s="352" t="s">
        <v>591</v>
      </c>
      <c r="BJ36" s="352"/>
      <c r="BK36" s="352"/>
      <c r="BL36" s="350"/>
      <c r="BN36" s="352"/>
      <c r="BO36" s="352" t="s">
        <v>49</v>
      </c>
      <c r="BP36" s="352"/>
      <c r="BQ36" s="350"/>
      <c r="BR36" s="466" t="s">
        <v>908</v>
      </c>
    </row>
    <row r="37" spans="1:70" s="347" customFormat="1" ht="16">
      <c r="A37" s="347">
        <v>8</v>
      </c>
      <c r="B37" s="473">
        <v>43035</v>
      </c>
      <c r="C37" s="514" t="s">
        <v>651</v>
      </c>
      <c r="D37" s="376" t="s">
        <v>85</v>
      </c>
      <c r="E37" s="473">
        <v>42857</v>
      </c>
      <c r="F37" s="473" t="s">
        <v>215</v>
      </c>
      <c r="G37" s="473" t="s">
        <v>882</v>
      </c>
      <c r="H37" s="375">
        <v>90.272727272727266</v>
      </c>
      <c r="I37" s="375"/>
      <c r="J37" s="375"/>
      <c r="K37" s="480" t="s">
        <v>654</v>
      </c>
      <c r="L37" s="480">
        <v>120000</v>
      </c>
      <c r="M37" s="480"/>
      <c r="N37" s="480"/>
      <c r="O37" s="480"/>
      <c r="P37" s="480"/>
      <c r="Q37" s="351"/>
      <c r="R37" s="351"/>
      <c r="S37" s="351"/>
      <c r="T37" s="351"/>
      <c r="U37" s="351"/>
      <c r="V37" s="351"/>
      <c r="W37" s="362">
        <v>1.6090909090909089</v>
      </c>
      <c r="X37" s="362">
        <v>1.2272727272727273</v>
      </c>
      <c r="Y37" s="362">
        <v>0</v>
      </c>
      <c r="Z37" s="362">
        <v>0</v>
      </c>
      <c r="AA37" s="362">
        <v>0</v>
      </c>
      <c r="AB37" s="477"/>
      <c r="AC37" s="362">
        <v>1.6090909090909089</v>
      </c>
      <c r="AD37" s="362">
        <v>1.2272727272727273</v>
      </c>
      <c r="AE37" s="362">
        <v>0</v>
      </c>
      <c r="AF37" s="362">
        <v>0</v>
      </c>
      <c r="AG37" s="362">
        <v>0</v>
      </c>
      <c r="AH37" s="478"/>
      <c r="AI37" s="362">
        <v>0</v>
      </c>
      <c r="AJ37" s="362">
        <v>0</v>
      </c>
      <c r="AK37" s="362">
        <v>0</v>
      </c>
      <c r="AL37" s="362">
        <v>0</v>
      </c>
      <c r="AM37" s="362">
        <v>0</v>
      </c>
      <c r="AO37" s="352" t="s">
        <v>655</v>
      </c>
      <c r="AP37" s="352" t="s">
        <v>656</v>
      </c>
      <c r="AQ37" s="352">
        <v>2</v>
      </c>
      <c r="AR37" s="352">
        <v>4</v>
      </c>
      <c r="AS37" s="352"/>
      <c r="AT37" s="352">
        <v>0</v>
      </c>
      <c r="AU37" s="352">
        <v>0</v>
      </c>
      <c r="AV37" s="352">
        <v>0</v>
      </c>
      <c r="AW37" s="352">
        <v>0</v>
      </c>
      <c r="AX37" s="352">
        <v>0</v>
      </c>
      <c r="AY37" s="352">
        <v>0</v>
      </c>
      <c r="AZ37" s="352">
        <v>0</v>
      </c>
      <c r="BA37" s="352">
        <v>0</v>
      </c>
      <c r="BB37" s="352"/>
      <c r="BC37" s="352"/>
      <c r="BD37" s="352">
        <v>0</v>
      </c>
      <c r="BE37" s="352">
        <v>0</v>
      </c>
      <c r="BF37" s="352">
        <v>0</v>
      </c>
      <c r="BG37" s="352" t="s">
        <v>591</v>
      </c>
      <c r="BH37" s="352">
        <v>12</v>
      </c>
      <c r="BI37" s="352" t="s">
        <v>591</v>
      </c>
      <c r="BJ37" s="352">
        <v>12</v>
      </c>
      <c r="BK37" s="352"/>
      <c r="BL37" s="350"/>
      <c r="BN37" s="352"/>
      <c r="BO37" s="352" t="s">
        <v>49</v>
      </c>
      <c r="BP37" s="352"/>
      <c r="BQ37" s="350"/>
      <c r="BR37" s="347" t="s">
        <v>865</v>
      </c>
    </row>
    <row r="38" spans="1:70" s="347" customFormat="1" ht="16">
      <c r="A38" s="357"/>
      <c r="B38" s="473">
        <v>43035</v>
      </c>
      <c r="C38" s="376" t="s">
        <v>651</v>
      </c>
      <c r="D38" s="376" t="s">
        <v>85</v>
      </c>
      <c r="E38" s="473">
        <v>42978</v>
      </c>
      <c r="F38" s="376" t="s">
        <v>589</v>
      </c>
      <c r="G38" s="376" t="s">
        <v>841</v>
      </c>
      <c r="H38" s="375">
        <v>102.49090909090908</v>
      </c>
      <c r="I38" s="375"/>
      <c r="J38" s="375"/>
      <c r="K38" s="480" t="s">
        <v>654</v>
      </c>
      <c r="L38" s="35">
        <v>6083</v>
      </c>
      <c r="M38" s="35">
        <v>12166</v>
      </c>
      <c r="N38" s="35">
        <v>85166</v>
      </c>
      <c r="O38" s="35">
        <v>85166</v>
      </c>
      <c r="P38" s="480"/>
      <c r="Q38" s="358"/>
      <c r="R38" s="358"/>
      <c r="S38" s="358"/>
      <c r="T38" s="358"/>
      <c r="U38" s="358"/>
      <c r="V38" s="358"/>
      <c r="W38" s="362">
        <v>1.6090909090909089</v>
      </c>
      <c r="X38" s="362">
        <v>1.5999999999999999</v>
      </c>
      <c r="Y38" s="362">
        <v>1.5909090909090908</v>
      </c>
      <c r="Z38" s="362">
        <v>0</v>
      </c>
      <c r="AA38" s="362">
        <v>1.5636363636363635</v>
      </c>
      <c r="AB38" s="477"/>
      <c r="AC38" s="362">
        <v>1.5999999999999999</v>
      </c>
      <c r="AD38" s="362">
        <v>1.5727272727272725</v>
      </c>
      <c r="AE38" s="362">
        <v>1.5545454545454545</v>
      </c>
      <c r="AF38" s="362">
        <v>0</v>
      </c>
      <c r="AG38" s="362">
        <v>1.5272727272727271</v>
      </c>
      <c r="AH38" s="479"/>
      <c r="AI38" s="362">
        <v>0</v>
      </c>
      <c r="AJ38" s="362">
        <v>0</v>
      </c>
      <c r="AK38" s="362">
        <v>0</v>
      </c>
      <c r="AL38" s="362">
        <v>0</v>
      </c>
      <c r="AM38" s="362">
        <v>0</v>
      </c>
      <c r="AN38" s="357"/>
      <c r="AO38" s="352" t="s">
        <v>655</v>
      </c>
      <c r="AP38" s="352" t="s">
        <v>656</v>
      </c>
      <c r="AQ38" s="352">
        <v>2</v>
      </c>
      <c r="AR38" s="352">
        <v>4</v>
      </c>
      <c r="AS38" s="352"/>
      <c r="AT38" s="352">
        <v>17</v>
      </c>
      <c r="AU38" s="352">
        <v>0</v>
      </c>
      <c r="AV38" s="352">
        <v>0</v>
      </c>
      <c r="AW38" s="352">
        <v>0</v>
      </c>
      <c r="AX38" s="352">
        <v>0</v>
      </c>
      <c r="AY38" s="352">
        <v>0</v>
      </c>
      <c r="AZ38" s="352">
        <v>0</v>
      </c>
      <c r="BA38" s="352">
        <v>0</v>
      </c>
      <c r="BB38" s="352"/>
      <c r="BC38" s="352"/>
      <c r="BD38" s="352">
        <v>0</v>
      </c>
      <c r="BE38" s="352">
        <v>0</v>
      </c>
      <c r="BF38" s="352">
        <v>0</v>
      </c>
      <c r="BG38" s="352" t="s">
        <v>591</v>
      </c>
      <c r="BH38" s="352">
        <v>0</v>
      </c>
      <c r="BI38" s="352" t="s">
        <v>591</v>
      </c>
      <c r="BJ38" s="352"/>
      <c r="BK38" s="352"/>
      <c r="BL38" s="369"/>
      <c r="BM38" s="357"/>
      <c r="BN38" s="353"/>
      <c r="BO38" s="353" t="s">
        <v>49</v>
      </c>
      <c r="BP38" s="353"/>
      <c r="BQ38" s="369"/>
      <c r="BR38" s="357" t="s">
        <v>887</v>
      </c>
    </row>
    <row r="39" spans="1:70" s="347" customFormat="1" ht="16">
      <c r="B39" s="473">
        <v>43035</v>
      </c>
      <c r="C39" s="376" t="s">
        <v>651</v>
      </c>
      <c r="D39" s="376" t="s">
        <v>85</v>
      </c>
      <c r="E39" s="473">
        <v>42766</v>
      </c>
      <c r="F39" s="376" t="s">
        <v>638</v>
      </c>
      <c r="G39" s="376" t="s">
        <v>891</v>
      </c>
      <c r="H39" s="375">
        <v>91.327272727272714</v>
      </c>
      <c r="I39" s="375"/>
      <c r="J39" s="375"/>
      <c r="K39" s="480"/>
      <c r="L39" s="480"/>
      <c r="M39" s="480"/>
      <c r="N39" s="480"/>
      <c r="O39" s="480"/>
      <c r="P39" s="480"/>
      <c r="Q39" s="351"/>
      <c r="R39" s="351"/>
      <c r="S39" s="351"/>
      <c r="T39" s="351"/>
      <c r="U39" s="351"/>
      <c r="V39" s="351"/>
      <c r="W39" s="362">
        <v>1.4909090909090907</v>
      </c>
      <c r="X39" s="362">
        <v>0</v>
      </c>
      <c r="Y39" s="362">
        <v>0</v>
      </c>
      <c r="Z39" s="362">
        <v>0</v>
      </c>
      <c r="AA39" s="362">
        <v>0</v>
      </c>
      <c r="AB39" s="477"/>
      <c r="AC39" s="362">
        <v>1.4272727272727272</v>
      </c>
      <c r="AD39" s="362">
        <v>0</v>
      </c>
      <c r="AE39" s="362">
        <v>0</v>
      </c>
      <c r="AF39" s="362">
        <v>0</v>
      </c>
      <c r="AG39" s="362">
        <v>0</v>
      </c>
      <c r="AH39" s="478"/>
      <c r="AI39" s="362">
        <v>0</v>
      </c>
      <c r="AJ39" s="362">
        <v>0</v>
      </c>
      <c r="AK39" s="362">
        <v>0</v>
      </c>
      <c r="AL39" s="362">
        <v>0</v>
      </c>
      <c r="AM39" s="362">
        <v>0</v>
      </c>
      <c r="AO39" s="352" t="s">
        <v>655</v>
      </c>
      <c r="AP39" s="352" t="s">
        <v>656</v>
      </c>
      <c r="AQ39" s="352">
        <v>2</v>
      </c>
      <c r="AR39" s="352">
        <v>4</v>
      </c>
      <c r="AS39" s="352"/>
      <c r="AT39" s="352">
        <v>0</v>
      </c>
      <c r="AU39" s="352">
        <v>0</v>
      </c>
      <c r="AV39" s="352">
        <v>0</v>
      </c>
      <c r="AW39" s="352">
        <v>0</v>
      </c>
      <c r="AX39" s="352">
        <v>0</v>
      </c>
      <c r="AY39" s="352">
        <v>0</v>
      </c>
      <c r="AZ39" s="352">
        <v>0</v>
      </c>
      <c r="BA39" s="352">
        <v>0</v>
      </c>
      <c r="BB39" s="352"/>
      <c r="BC39" s="352"/>
      <c r="BD39" s="352">
        <v>0</v>
      </c>
      <c r="BE39" s="352">
        <v>0</v>
      </c>
      <c r="BF39" s="352">
        <v>0</v>
      </c>
      <c r="BG39" s="352" t="s">
        <v>591</v>
      </c>
      <c r="BH39" s="352">
        <v>0</v>
      </c>
      <c r="BI39" s="352" t="s">
        <v>591</v>
      </c>
      <c r="BJ39" s="352"/>
      <c r="BK39" s="352"/>
      <c r="BL39" s="350"/>
      <c r="BN39" s="352"/>
      <c r="BO39" s="352" t="s">
        <v>49</v>
      </c>
      <c r="BP39" s="352"/>
      <c r="BQ39" s="350"/>
      <c r="BR39" s="347" t="s">
        <v>893</v>
      </c>
    </row>
    <row r="40" spans="1:70" s="357" customFormat="1" ht="16">
      <c r="A40" s="347"/>
      <c r="B40" s="473">
        <v>43035</v>
      </c>
      <c r="C40" s="376" t="s">
        <v>651</v>
      </c>
      <c r="D40" s="376" t="s">
        <v>85</v>
      </c>
      <c r="E40" s="473">
        <v>42735</v>
      </c>
      <c r="F40" s="376" t="s">
        <v>674</v>
      </c>
      <c r="G40" s="376" t="s">
        <v>841</v>
      </c>
      <c r="H40" s="375">
        <v>74.25454545454545</v>
      </c>
      <c r="I40" s="375"/>
      <c r="J40" s="375"/>
      <c r="K40" s="480" t="s">
        <v>654</v>
      </c>
      <c r="L40" s="35">
        <v>6000</v>
      </c>
      <c r="M40" s="35">
        <v>12000</v>
      </c>
      <c r="N40" s="35">
        <v>84000</v>
      </c>
      <c r="O40" s="35">
        <v>84000</v>
      </c>
      <c r="P40" s="376"/>
      <c r="W40" s="362">
        <v>2.1636363636363636</v>
      </c>
      <c r="X40" s="362">
        <v>1.9363636363636361</v>
      </c>
      <c r="Y40" s="362">
        <v>1.7090909090909088</v>
      </c>
      <c r="Z40" s="362">
        <v>0</v>
      </c>
      <c r="AA40" s="362">
        <v>1.6636363636363636</v>
      </c>
      <c r="AB40" s="477"/>
      <c r="AC40" s="362">
        <v>1.7545454545454544</v>
      </c>
      <c r="AD40" s="362">
        <v>1.7090909090909088</v>
      </c>
      <c r="AE40" s="362">
        <v>1.6181818181818182</v>
      </c>
      <c r="AF40" s="362">
        <v>0</v>
      </c>
      <c r="AG40" s="362">
        <v>1.5727272727272725</v>
      </c>
      <c r="AH40" s="478"/>
      <c r="AI40" s="362">
        <v>0</v>
      </c>
      <c r="AJ40" s="362">
        <v>0</v>
      </c>
      <c r="AK40" s="362">
        <v>0</v>
      </c>
      <c r="AL40" s="362">
        <v>0</v>
      </c>
      <c r="AM40" s="362">
        <v>0</v>
      </c>
      <c r="AN40" s="347"/>
      <c r="AO40" s="352" t="s">
        <v>655</v>
      </c>
      <c r="AP40" s="352" t="s">
        <v>656</v>
      </c>
      <c r="AQ40" s="352">
        <v>2</v>
      </c>
      <c r="AR40" s="352">
        <v>4</v>
      </c>
      <c r="AS40" s="352"/>
      <c r="AT40" s="352">
        <v>0</v>
      </c>
      <c r="AU40" s="352">
        <v>0</v>
      </c>
      <c r="AV40" s="352">
        <v>0</v>
      </c>
      <c r="AW40" s="352">
        <v>0</v>
      </c>
      <c r="AX40" s="352">
        <v>0</v>
      </c>
      <c r="AY40" s="352">
        <v>0</v>
      </c>
      <c r="AZ40" s="352">
        <v>0</v>
      </c>
      <c r="BA40" s="352">
        <v>0</v>
      </c>
      <c r="BB40" s="352"/>
      <c r="BC40" s="352"/>
      <c r="BD40" s="352">
        <v>0</v>
      </c>
      <c r="BE40" s="352">
        <v>0</v>
      </c>
      <c r="BF40" s="352">
        <v>0</v>
      </c>
      <c r="BG40" s="352" t="s">
        <v>591</v>
      </c>
      <c r="BH40" s="352">
        <v>0</v>
      </c>
      <c r="BI40" s="352" t="s">
        <v>591</v>
      </c>
      <c r="BJ40" s="352"/>
      <c r="BK40" s="352"/>
      <c r="BL40" s="350"/>
      <c r="BM40" s="347"/>
      <c r="BN40" s="352"/>
      <c r="BO40" s="352" t="s">
        <v>49</v>
      </c>
      <c r="BP40" s="352"/>
      <c r="BQ40" s="350"/>
      <c r="BR40" s="347" t="s">
        <v>900</v>
      </c>
    </row>
    <row r="41" spans="1:70" s="357" customFormat="1" ht="16">
      <c r="A41" s="347">
        <v>9</v>
      </c>
      <c r="B41" s="473">
        <v>43035</v>
      </c>
      <c r="C41" s="376" t="s">
        <v>651</v>
      </c>
      <c r="D41" s="376" t="s">
        <v>85</v>
      </c>
      <c r="E41" s="473">
        <v>43008</v>
      </c>
      <c r="F41" s="473" t="s">
        <v>975</v>
      </c>
      <c r="G41" s="473" t="s">
        <v>976</v>
      </c>
      <c r="H41" s="375">
        <v>79</v>
      </c>
      <c r="I41" s="513"/>
      <c r="J41" s="513"/>
      <c r="K41" s="480" t="s">
        <v>654</v>
      </c>
      <c r="L41" s="35">
        <v>6000</v>
      </c>
      <c r="M41" s="35">
        <v>12000</v>
      </c>
      <c r="N41" s="35">
        <v>84000</v>
      </c>
      <c r="O41" s="35">
        <v>84000</v>
      </c>
      <c r="P41" s="376"/>
      <c r="W41" s="362">
        <v>1.5454545454545452</v>
      </c>
      <c r="X41" s="362">
        <v>1.4999999999999998</v>
      </c>
      <c r="Y41" s="362">
        <v>1.4818181818181817</v>
      </c>
      <c r="Z41" s="362">
        <v>0</v>
      </c>
      <c r="AA41" s="362">
        <v>1.4363636363636363</v>
      </c>
      <c r="AB41" s="477"/>
      <c r="AC41" s="362">
        <v>1.4999999999999998</v>
      </c>
      <c r="AD41" s="362">
        <v>1.4727272727272727</v>
      </c>
      <c r="AE41" s="362">
        <v>1.4545454545454546</v>
      </c>
      <c r="AF41" s="362">
        <v>0</v>
      </c>
      <c r="AG41" s="362">
        <v>1.4181818181818182</v>
      </c>
      <c r="AH41" s="478"/>
      <c r="AI41" s="362">
        <v>0</v>
      </c>
      <c r="AJ41" s="362">
        <v>0</v>
      </c>
      <c r="AK41" s="362">
        <v>0</v>
      </c>
      <c r="AL41" s="362">
        <v>0</v>
      </c>
      <c r="AM41" s="362">
        <v>0</v>
      </c>
      <c r="AN41" s="347"/>
      <c r="AO41" s="352" t="s">
        <v>655</v>
      </c>
      <c r="AP41" s="352" t="s">
        <v>656</v>
      </c>
      <c r="AQ41" s="352">
        <v>3</v>
      </c>
      <c r="AR41" s="352">
        <v>3</v>
      </c>
      <c r="AS41" s="352"/>
      <c r="AT41" s="352">
        <v>0</v>
      </c>
      <c r="AU41" s="352">
        <v>22</v>
      </c>
      <c r="AV41" s="352">
        <v>0</v>
      </c>
      <c r="AW41" s="352">
        <v>0</v>
      </c>
      <c r="AX41" s="352">
        <v>0</v>
      </c>
      <c r="AY41" s="352">
        <v>0</v>
      </c>
      <c r="AZ41" s="352">
        <v>0</v>
      </c>
      <c r="BA41" s="352">
        <v>0</v>
      </c>
      <c r="BB41" s="352"/>
      <c r="BC41" s="352"/>
      <c r="BD41" s="352">
        <v>0</v>
      </c>
      <c r="BE41" s="352">
        <v>0</v>
      </c>
      <c r="BF41" s="352">
        <v>0</v>
      </c>
      <c r="BG41" s="352" t="s">
        <v>591</v>
      </c>
      <c r="BH41" s="352">
        <v>0</v>
      </c>
      <c r="BI41" s="352" t="s">
        <v>591</v>
      </c>
      <c r="BJ41" s="352"/>
      <c r="BK41" s="352"/>
      <c r="BL41" s="350"/>
      <c r="BM41" s="347"/>
      <c r="BN41" s="352"/>
      <c r="BO41" s="352" t="s">
        <v>49</v>
      </c>
      <c r="BP41" s="352"/>
      <c r="BQ41" s="350"/>
      <c r="BR41" s="471" t="s">
        <v>978</v>
      </c>
    </row>
    <row r="42" spans="1:70" s="347" customFormat="1" ht="16">
      <c r="A42" s="376">
        <v>14</v>
      </c>
      <c r="B42" s="473">
        <v>43035</v>
      </c>
      <c r="C42" s="376" t="s">
        <v>651</v>
      </c>
      <c r="D42" s="376" t="s">
        <v>704</v>
      </c>
      <c r="E42" s="473">
        <v>42916</v>
      </c>
      <c r="F42" s="473" t="s">
        <v>209</v>
      </c>
      <c r="G42" s="473" t="s">
        <v>963</v>
      </c>
      <c r="H42" s="375">
        <v>86.218181818181819</v>
      </c>
      <c r="I42" s="375"/>
      <c r="J42" s="375"/>
      <c r="K42" s="480" t="s">
        <v>654</v>
      </c>
      <c r="L42" s="35">
        <v>6000</v>
      </c>
      <c r="M42" s="35">
        <v>12000</v>
      </c>
      <c r="N42" s="35">
        <v>84000</v>
      </c>
      <c r="O42" s="35">
        <v>84000</v>
      </c>
      <c r="P42" s="480"/>
      <c r="Q42" s="351"/>
      <c r="R42" s="351"/>
      <c r="S42" s="351"/>
      <c r="T42" s="351"/>
      <c r="U42" s="351"/>
      <c r="V42" s="351"/>
      <c r="W42" s="362">
        <v>1.8272727272727269</v>
      </c>
      <c r="X42" s="362">
        <v>1.7818181818181817</v>
      </c>
      <c r="Y42" s="362">
        <v>1.6909090909090909</v>
      </c>
      <c r="Z42" s="362">
        <v>0</v>
      </c>
      <c r="AA42" s="362">
        <v>1.4090909090909089</v>
      </c>
      <c r="AB42" s="481"/>
      <c r="AC42" s="362">
        <v>1.7818181818181817</v>
      </c>
      <c r="AD42" s="362">
        <v>1.7636363636363634</v>
      </c>
      <c r="AE42" s="362">
        <v>1.6363636363636362</v>
      </c>
      <c r="AF42" s="362">
        <v>0</v>
      </c>
      <c r="AG42" s="362">
        <v>1.4090909090909089</v>
      </c>
      <c r="AH42" s="482"/>
      <c r="AI42" s="362">
        <v>0</v>
      </c>
      <c r="AJ42" s="362">
        <v>0</v>
      </c>
      <c r="AK42" s="362">
        <v>0</v>
      </c>
      <c r="AL42" s="362">
        <v>0</v>
      </c>
      <c r="AM42" s="362">
        <v>0</v>
      </c>
      <c r="AO42" s="483" t="s">
        <v>655</v>
      </c>
      <c r="AP42" s="483" t="s">
        <v>656</v>
      </c>
      <c r="AQ42" s="483">
        <v>2</v>
      </c>
      <c r="AR42" s="483">
        <v>4</v>
      </c>
      <c r="AS42" s="483"/>
      <c r="AT42" s="483">
        <v>0</v>
      </c>
      <c r="AU42" s="483">
        <v>0</v>
      </c>
      <c r="AV42" s="483">
        <v>0</v>
      </c>
      <c r="AW42" s="483">
        <v>0</v>
      </c>
      <c r="AX42" s="483">
        <v>0</v>
      </c>
      <c r="AY42" s="483">
        <v>0</v>
      </c>
      <c r="AZ42" s="483">
        <v>0</v>
      </c>
      <c r="BA42" s="483">
        <v>0</v>
      </c>
      <c r="BB42" s="483"/>
      <c r="BC42" s="483"/>
      <c r="BD42" s="483">
        <v>0</v>
      </c>
      <c r="BE42" s="483">
        <v>0</v>
      </c>
      <c r="BF42" s="483">
        <v>0</v>
      </c>
      <c r="BG42" s="483" t="s">
        <v>591</v>
      </c>
      <c r="BH42" s="483">
        <v>12</v>
      </c>
      <c r="BI42" s="483" t="s">
        <v>591</v>
      </c>
      <c r="BJ42" s="483">
        <v>12</v>
      </c>
      <c r="BK42" s="483"/>
      <c r="BL42" s="484"/>
      <c r="BM42" s="376"/>
      <c r="BN42" s="483"/>
      <c r="BO42" s="483" t="s">
        <v>49</v>
      </c>
      <c r="BP42" s="483"/>
      <c r="BQ42" s="484"/>
      <c r="BR42" s="485" t="s">
        <v>969</v>
      </c>
    </row>
    <row r="43" spans="1:70" s="347" customFormat="1" ht="16">
      <c r="A43" s="357">
        <v>55</v>
      </c>
      <c r="B43" s="473">
        <v>43035</v>
      </c>
      <c r="C43" s="376" t="s">
        <v>651</v>
      </c>
      <c r="D43" s="376" t="s">
        <v>704</v>
      </c>
      <c r="E43" s="473">
        <v>43028</v>
      </c>
      <c r="F43" s="473" t="s">
        <v>211</v>
      </c>
      <c r="G43" s="376" t="s">
        <v>861</v>
      </c>
      <c r="H43" s="375">
        <v>94.999999999999986</v>
      </c>
      <c r="I43" s="375"/>
      <c r="J43" s="375"/>
      <c r="K43" s="480" t="s">
        <v>654</v>
      </c>
      <c r="L43" s="35">
        <v>6000</v>
      </c>
      <c r="M43" s="35">
        <v>12000</v>
      </c>
      <c r="N43" s="35">
        <v>84000</v>
      </c>
      <c r="O43" s="35">
        <v>84000</v>
      </c>
      <c r="P43" s="480"/>
      <c r="Q43" s="351"/>
      <c r="R43" s="351"/>
      <c r="S43" s="351"/>
      <c r="T43" s="351"/>
      <c r="U43" s="351"/>
      <c r="V43" s="351"/>
      <c r="W43" s="362">
        <v>1.7272727272727271</v>
      </c>
      <c r="X43" s="362">
        <v>1.6909090909090909</v>
      </c>
      <c r="Y43" s="362">
        <v>1.5909090909090908</v>
      </c>
      <c r="Z43" s="362">
        <v>0</v>
      </c>
      <c r="AA43" s="362">
        <v>1.4999999999999998</v>
      </c>
      <c r="AB43" s="477"/>
      <c r="AC43" s="362">
        <v>1.4999999999999998</v>
      </c>
      <c r="AD43" s="362">
        <v>1.4818181818181817</v>
      </c>
      <c r="AE43" s="362">
        <v>1.4181818181818182</v>
      </c>
      <c r="AF43" s="362">
        <v>0</v>
      </c>
      <c r="AG43" s="362">
        <v>1.4090909090909089</v>
      </c>
      <c r="AH43" s="478"/>
      <c r="AI43" s="362">
        <v>0</v>
      </c>
      <c r="AJ43" s="362">
        <v>0</v>
      </c>
      <c r="AK43" s="362">
        <v>0</v>
      </c>
      <c r="AL43" s="362">
        <v>0</v>
      </c>
      <c r="AM43" s="362">
        <v>0</v>
      </c>
      <c r="AO43" s="352" t="s">
        <v>655</v>
      </c>
      <c r="AP43" s="352" t="s">
        <v>656</v>
      </c>
      <c r="AQ43" s="352">
        <v>2</v>
      </c>
      <c r="AR43" s="352">
        <v>4</v>
      </c>
      <c r="AS43" s="352"/>
      <c r="AT43" s="352">
        <v>0</v>
      </c>
      <c r="AU43" s="352">
        <v>20</v>
      </c>
      <c r="AV43" s="352">
        <v>0</v>
      </c>
      <c r="AW43" s="352">
        <v>0</v>
      </c>
      <c r="AX43" s="352">
        <v>0</v>
      </c>
      <c r="AY43" s="352">
        <v>0</v>
      </c>
      <c r="AZ43" s="352">
        <v>0</v>
      </c>
      <c r="BA43" s="352">
        <v>0</v>
      </c>
      <c r="BB43" s="352"/>
      <c r="BC43" s="352"/>
      <c r="BD43" s="352">
        <v>0</v>
      </c>
      <c r="BE43" s="352">
        <v>0</v>
      </c>
      <c r="BF43" s="352">
        <v>0</v>
      </c>
      <c r="BG43" s="352" t="s">
        <v>591</v>
      </c>
      <c r="BH43" s="352">
        <v>0</v>
      </c>
      <c r="BI43" s="352" t="s">
        <v>591</v>
      </c>
      <c r="BJ43" s="352"/>
      <c r="BK43" s="352"/>
      <c r="BL43" s="350"/>
      <c r="BN43" s="352"/>
      <c r="BO43" s="352" t="s">
        <v>49</v>
      </c>
      <c r="BP43" s="352">
        <v>1</v>
      </c>
      <c r="BQ43" s="350"/>
      <c r="BR43" s="357" t="s">
        <v>864</v>
      </c>
    </row>
    <row r="44" spans="1:70" s="347" customFormat="1" ht="16">
      <c r="A44" s="357">
        <v>22</v>
      </c>
      <c r="B44" s="473">
        <v>43035</v>
      </c>
      <c r="C44" s="376" t="s">
        <v>651</v>
      </c>
      <c r="D44" s="376" t="s">
        <v>704</v>
      </c>
      <c r="E44" s="473">
        <v>42766</v>
      </c>
      <c r="F44" s="473" t="s">
        <v>212</v>
      </c>
      <c r="G44" s="473" t="s">
        <v>660</v>
      </c>
      <c r="H44" s="375">
        <v>128.4</v>
      </c>
      <c r="I44" s="375"/>
      <c r="J44" s="375"/>
      <c r="K44" s="480" t="s">
        <v>654</v>
      </c>
      <c r="L44" s="35">
        <v>6000</v>
      </c>
      <c r="M44" s="35">
        <v>12000</v>
      </c>
      <c r="N44" s="35">
        <v>84000</v>
      </c>
      <c r="O44" s="35">
        <v>84000</v>
      </c>
      <c r="P44" s="480"/>
      <c r="Q44" s="351"/>
      <c r="R44" s="351"/>
      <c r="S44" s="351"/>
      <c r="T44" s="351"/>
      <c r="U44" s="351"/>
      <c r="V44" s="351"/>
      <c r="W44" s="362">
        <v>2.5181818181818181</v>
      </c>
      <c r="X44" s="362">
        <v>2.4090909090909087</v>
      </c>
      <c r="Y44" s="362">
        <v>2.1545454545454543</v>
      </c>
      <c r="Z44" s="362">
        <v>0</v>
      </c>
      <c r="AA44" s="362">
        <v>1.8999999999999997</v>
      </c>
      <c r="AB44" s="477"/>
      <c r="AC44" s="362">
        <v>2.1545454545454543</v>
      </c>
      <c r="AD44" s="362">
        <v>2.1</v>
      </c>
      <c r="AE44" s="362">
        <v>1.9909090909090907</v>
      </c>
      <c r="AF44" s="362">
        <v>0</v>
      </c>
      <c r="AG44" s="362">
        <v>1.8818181818181816</v>
      </c>
      <c r="AH44" s="478"/>
      <c r="AI44" s="362">
        <v>0</v>
      </c>
      <c r="AJ44" s="362">
        <v>0</v>
      </c>
      <c r="AK44" s="362">
        <v>0</v>
      </c>
      <c r="AL44" s="362">
        <v>0</v>
      </c>
      <c r="AM44" s="362">
        <v>0</v>
      </c>
      <c r="AO44" s="352" t="s">
        <v>655</v>
      </c>
      <c r="AP44" s="352" t="s">
        <v>656</v>
      </c>
      <c r="AQ44" s="352">
        <v>2</v>
      </c>
      <c r="AR44" s="352">
        <v>4</v>
      </c>
      <c r="AS44" s="352"/>
      <c r="AT44" s="352">
        <v>23</v>
      </c>
      <c r="AU44" s="352">
        <v>0</v>
      </c>
      <c r="AV44" s="352">
        <v>0</v>
      </c>
      <c r="AW44" s="352">
        <v>0</v>
      </c>
      <c r="AX44" s="352">
        <v>0</v>
      </c>
      <c r="AY44" s="352">
        <v>0</v>
      </c>
      <c r="AZ44" s="352">
        <v>0</v>
      </c>
      <c r="BA44" s="352">
        <v>0</v>
      </c>
      <c r="BB44" s="352"/>
      <c r="BC44" s="352"/>
      <c r="BD44" s="352">
        <v>0</v>
      </c>
      <c r="BE44" s="352">
        <v>0</v>
      </c>
      <c r="BF44" s="352">
        <v>0</v>
      </c>
      <c r="BG44" s="352" t="s">
        <v>591</v>
      </c>
      <c r="BH44" s="352">
        <v>12</v>
      </c>
      <c r="BI44" s="352" t="s">
        <v>591</v>
      </c>
      <c r="BJ44" s="352"/>
      <c r="BK44" s="352"/>
      <c r="BL44" s="369"/>
      <c r="BM44" s="357"/>
      <c r="BN44" s="353"/>
      <c r="BO44" s="352" t="s">
        <v>49</v>
      </c>
      <c r="BP44" s="352"/>
      <c r="BQ44" s="369"/>
      <c r="BR44" s="357" t="s">
        <v>870</v>
      </c>
    </row>
    <row r="45" spans="1:70" s="347" customFormat="1" ht="16">
      <c r="A45" s="357">
        <v>30</v>
      </c>
      <c r="B45" s="473">
        <v>43035</v>
      </c>
      <c r="C45" s="376" t="s">
        <v>651</v>
      </c>
      <c r="D45" s="376" t="s">
        <v>704</v>
      </c>
      <c r="E45" s="473">
        <v>42916</v>
      </c>
      <c r="F45" s="376" t="s">
        <v>213</v>
      </c>
      <c r="G45" s="376" t="s">
        <v>625</v>
      </c>
      <c r="H45" s="375">
        <v>98.936363636363623</v>
      </c>
      <c r="I45" s="375"/>
      <c r="J45" s="375"/>
      <c r="K45" s="480" t="s">
        <v>654</v>
      </c>
      <c r="L45" s="35">
        <v>6083</v>
      </c>
      <c r="M45" s="35">
        <v>12166</v>
      </c>
      <c r="N45" s="35">
        <v>85166</v>
      </c>
      <c r="O45" s="35">
        <v>85166</v>
      </c>
      <c r="P45" s="480"/>
      <c r="Q45" s="351"/>
      <c r="R45" s="351"/>
      <c r="S45" s="351"/>
      <c r="T45" s="351"/>
      <c r="U45" s="351"/>
      <c r="V45" s="351"/>
      <c r="W45" s="362">
        <v>1.5454545454545452</v>
      </c>
      <c r="X45" s="362">
        <v>1.4999999999999998</v>
      </c>
      <c r="Y45" s="362">
        <v>1.4181818181818182</v>
      </c>
      <c r="Z45" s="362">
        <v>0</v>
      </c>
      <c r="AA45" s="362">
        <v>1.3636363636363635</v>
      </c>
      <c r="AB45" s="477"/>
      <c r="AC45" s="362">
        <v>1.4636363636363636</v>
      </c>
      <c r="AD45" s="362">
        <v>1.4454545454545453</v>
      </c>
      <c r="AE45" s="362">
        <v>1.4</v>
      </c>
      <c r="AF45" s="362">
        <v>0</v>
      </c>
      <c r="AG45" s="362">
        <v>1.3545454545454545</v>
      </c>
      <c r="AH45" s="478"/>
      <c r="AI45" s="362">
        <v>0</v>
      </c>
      <c r="AJ45" s="362">
        <v>0</v>
      </c>
      <c r="AK45" s="362">
        <v>0</v>
      </c>
      <c r="AL45" s="362">
        <v>0</v>
      </c>
      <c r="AM45" s="362">
        <v>0</v>
      </c>
      <c r="AO45" s="352" t="s">
        <v>655</v>
      </c>
      <c r="AP45" s="352" t="s">
        <v>656</v>
      </c>
      <c r="AQ45" s="352">
        <v>2</v>
      </c>
      <c r="AR45" s="352">
        <v>4</v>
      </c>
      <c r="AS45" s="352"/>
      <c r="AT45" s="352">
        <v>0</v>
      </c>
      <c r="AU45" s="352">
        <v>0</v>
      </c>
      <c r="AV45" s="352">
        <v>0</v>
      </c>
      <c r="AW45" s="352">
        <v>0</v>
      </c>
      <c r="AX45" s="352">
        <v>0</v>
      </c>
      <c r="AY45" s="352">
        <v>0</v>
      </c>
      <c r="AZ45" s="352">
        <v>0</v>
      </c>
      <c r="BA45" s="352">
        <v>0</v>
      </c>
      <c r="BB45" s="352"/>
      <c r="BC45" s="352"/>
      <c r="BD45" s="352">
        <v>0</v>
      </c>
      <c r="BE45" s="352">
        <v>0</v>
      </c>
      <c r="BF45" s="352">
        <v>0</v>
      </c>
      <c r="BG45" s="352" t="s">
        <v>591</v>
      </c>
      <c r="BH45" s="352">
        <v>0</v>
      </c>
      <c r="BI45" s="352" t="s">
        <v>591</v>
      </c>
      <c r="BJ45" s="352"/>
      <c r="BK45" s="465">
        <v>43464</v>
      </c>
      <c r="BL45" s="350"/>
      <c r="BN45" s="352"/>
      <c r="BO45" s="352" t="s">
        <v>49</v>
      </c>
      <c r="BP45" s="352"/>
      <c r="BQ45" s="369"/>
      <c r="BR45" s="357" t="s">
        <v>878</v>
      </c>
    </row>
    <row r="46" spans="1:70" s="357" customFormat="1" ht="16">
      <c r="A46" s="357">
        <v>47</v>
      </c>
      <c r="B46" s="473">
        <v>43035</v>
      </c>
      <c r="C46" s="376" t="s">
        <v>651</v>
      </c>
      <c r="D46" s="376" t="s">
        <v>704</v>
      </c>
      <c r="E46" s="473">
        <v>42825</v>
      </c>
      <c r="F46" s="376" t="s">
        <v>214</v>
      </c>
      <c r="G46" s="376" t="s">
        <v>663</v>
      </c>
      <c r="H46" s="375">
        <v>115.29999999999998</v>
      </c>
      <c r="I46" s="375"/>
      <c r="J46" s="375"/>
      <c r="K46" s="480" t="s">
        <v>654</v>
      </c>
      <c r="L46" s="35">
        <v>6000</v>
      </c>
      <c r="M46" s="35">
        <v>12000</v>
      </c>
      <c r="N46" s="35">
        <v>84000</v>
      </c>
      <c r="O46" s="35">
        <v>84000</v>
      </c>
      <c r="P46" s="480"/>
      <c r="Q46" s="351"/>
      <c r="R46" s="351"/>
      <c r="S46" s="351"/>
      <c r="T46" s="351"/>
      <c r="U46" s="351"/>
      <c r="V46" s="351"/>
      <c r="W46" s="362">
        <v>2.1</v>
      </c>
      <c r="X46" s="362">
        <v>2</v>
      </c>
      <c r="Y46" s="362">
        <v>1.8999999999999997</v>
      </c>
      <c r="Z46" s="362">
        <v>0</v>
      </c>
      <c r="AA46" s="362">
        <v>1.8999999999999997</v>
      </c>
      <c r="AB46" s="477"/>
      <c r="AC46" s="362">
        <v>1.5999999999999999</v>
      </c>
      <c r="AD46" s="362">
        <v>1.5999999999999999</v>
      </c>
      <c r="AE46" s="362">
        <v>1.5999999999999999</v>
      </c>
      <c r="AF46" s="362">
        <v>0</v>
      </c>
      <c r="AG46" s="362">
        <v>1.5999999999999999</v>
      </c>
      <c r="AH46" s="478"/>
      <c r="AI46" s="362">
        <v>0</v>
      </c>
      <c r="AJ46" s="362">
        <v>0</v>
      </c>
      <c r="AK46" s="362">
        <v>0</v>
      </c>
      <c r="AL46" s="362">
        <v>0</v>
      </c>
      <c r="AM46" s="362">
        <v>0</v>
      </c>
      <c r="AN46" s="347"/>
      <c r="AO46" s="352" t="s">
        <v>655</v>
      </c>
      <c r="AP46" s="352" t="s">
        <v>656</v>
      </c>
      <c r="AQ46" s="352">
        <v>2</v>
      </c>
      <c r="AR46" s="352">
        <v>4</v>
      </c>
      <c r="AS46" s="352"/>
      <c r="AT46" s="352">
        <v>0</v>
      </c>
      <c r="AU46" s="352">
        <v>0</v>
      </c>
      <c r="AV46" s="352">
        <v>0</v>
      </c>
      <c r="AW46" s="352">
        <v>0</v>
      </c>
      <c r="AX46" s="352">
        <v>0</v>
      </c>
      <c r="AY46" s="352">
        <v>0</v>
      </c>
      <c r="AZ46" s="352">
        <v>0</v>
      </c>
      <c r="BA46" s="352">
        <v>0</v>
      </c>
      <c r="BB46" s="352"/>
      <c r="BC46" s="352"/>
      <c r="BD46" s="352">
        <v>0</v>
      </c>
      <c r="BE46" s="352">
        <v>0</v>
      </c>
      <c r="BF46" s="352">
        <v>0</v>
      </c>
      <c r="BG46" s="352" t="s">
        <v>591</v>
      </c>
      <c r="BH46" s="352">
        <v>0</v>
      </c>
      <c r="BI46" s="352" t="s">
        <v>591</v>
      </c>
      <c r="BJ46" s="352"/>
      <c r="BK46" s="352"/>
      <c r="BL46" s="369"/>
      <c r="BN46" s="353"/>
      <c r="BO46" s="352" t="s">
        <v>49</v>
      </c>
      <c r="BP46" s="352"/>
      <c r="BQ46" s="369"/>
      <c r="BR46" s="471" t="s">
        <v>909</v>
      </c>
    </row>
    <row r="47" spans="1:70" s="347" customFormat="1" ht="16">
      <c r="A47" s="357">
        <v>6</v>
      </c>
      <c r="B47" s="473">
        <v>43035</v>
      </c>
      <c r="C47" s="514" t="s">
        <v>651</v>
      </c>
      <c r="D47" s="376" t="s">
        <v>704</v>
      </c>
      <c r="E47" s="473">
        <v>42857</v>
      </c>
      <c r="F47" s="473" t="s">
        <v>215</v>
      </c>
      <c r="G47" s="473" t="s">
        <v>882</v>
      </c>
      <c r="H47" s="375">
        <v>90.272727272727266</v>
      </c>
      <c r="I47" s="375"/>
      <c r="J47" s="375"/>
      <c r="K47" s="480" t="s">
        <v>654</v>
      </c>
      <c r="L47" s="480">
        <v>120000</v>
      </c>
      <c r="M47" s="480"/>
      <c r="N47" s="480"/>
      <c r="O47" s="480"/>
      <c r="P47" s="480"/>
      <c r="Q47" s="351"/>
      <c r="R47" s="351"/>
      <c r="S47" s="351"/>
      <c r="T47" s="351"/>
      <c r="U47" s="351"/>
      <c r="V47" s="351"/>
      <c r="W47" s="362">
        <v>1.6909090909090909</v>
      </c>
      <c r="X47" s="362">
        <v>1.3818181818181816</v>
      </c>
      <c r="Y47" s="362">
        <v>0</v>
      </c>
      <c r="Z47" s="362">
        <v>0</v>
      </c>
      <c r="AA47" s="362">
        <v>0</v>
      </c>
      <c r="AB47" s="477"/>
      <c r="AC47" s="362">
        <v>1.6909090909090909</v>
      </c>
      <c r="AD47" s="362">
        <v>1.3818181818181816</v>
      </c>
      <c r="AE47" s="362">
        <v>0</v>
      </c>
      <c r="AF47" s="362">
        <v>0</v>
      </c>
      <c r="AG47" s="362">
        <v>0</v>
      </c>
      <c r="AH47" s="478"/>
      <c r="AI47" s="362">
        <v>0</v>
      </c>
      <c r="AJ47" s="362">
        <v>0</v>
      </c>
      <c r="AK47" s="362">
        <v>0</v>
      </c>
      <c r="AL47" s="362">
        <v>0</v>
      </c>
      <c r="AM47" s="362">
        <v>0</v>
      </c>
      <c r="AO47" s="352" t="s">
        <v>655</v>
      </c>
      <c r="AP47" s="352" t="s">
        <v>656</v>
      </c>
      <c r="AQ47" s="352">
        <v>2</v>
      </c>
      <c r="AR47" s="352">
        <v>4</v>
      </c>
      <c r="AS47" s="352"/>
      <c r="AT47" s="352">
        <v>0</v>
      </c>
      <c r="AU47" s="352">
        <v>0</v>
      </c>
      <c r="AV47" s="352">
        <v>0</v>
      </c>
      <c r="AW47" s="352">
        <v>0</v>
      </c>
      <c r="AX47" s="352">
        <v>0</v>
      </c>
      <c r="AY47" s="352">
        <v>0</v>
      </c>
      <c r="AZ47" s="352">
        <v>0</v>
      </c>
      <c r="BA47" s="352">
        <v>0</v>
      </c>
      <c r="BB47" s="352"/>
      <c r="BC47" s="352"/>
      <c r="BD47" s="352">
        <v>0</v>
      </c>
      <c r="BE47" s="352">
        <v>0</v>
      </c>
      <c r="BF47" s="352">
        <v>0</v>
      </c>
      <c r="BG47" s="352" t="s">
        <v>591</v>
      </c>
      <c r="BH47" s="352">
        <v>12</v>
      </c>
      <c r="BI47" s="352" t="s">
        <v>591</v>
      </c>
      <c r="BJ47" s="352">
        <v>12</v>
      </c>
      <c r="BK47" s="352"/>
      <c r="BL47" s="369"/>
      <c r="BM47" s="357"/>
      <c r="BN47" s="353"/>
      <c r="BO47" s="352" t="s">
        <v>49</v>
      </c>
      <c r="BP47" s="352"/>
      <c r="BQ47" s="350"/>
      <c r="BR47" s="347" t="s">
        <v>865</v>
      </c>
    </row>
    <row r="48" spans="1:70" s="347" customFormat="1" ht="16">
      <c r="A48" s="357"/>
      <c r="B48" s="473">
        <v>43035</v>
      </c>
      <c r="C48" s="376" t="s">
        <v>651</v>
      </c>
      <c r="D48" s="376" t="s">
        <v>704</v>
      </c>
      <c r="E48" s="473">
        <v>42978</v>
      </c>
      <c r="F48" s="376" t="s">
        <v>589</v>
      </c>
      <c r="G48" s="376" t="s">
        <v>841</v>
      </c>
      <c r="H48" s="375">
        <v>104.5181818181818</v>
      </c>
      <c r="I48" s="375"/>
      <c r="J48" s="375"/>
      <c r="K48" s="480" t="s">
        <v>654</v>
      </c>
      <c r="L48" s="35">
        <v>6083</v>
      </c>
      <c r="M48" s="35">
        <v>12166</v>
      </c>
      <c r="N48" s="35">
        <v>85166</v>
      </c>
      <c r="O48" s="35">
        <v>85166</v>
      </c>
      <c r="P48" s="480"/>
      <c r="Q48" s="358"/>
      <c r="R48" s="358"/>
      <c r="S48" s="358"/>
      <c r="T48" s="358"/>
      <c r="U48" s="358"/>
      <c r="V48" s="358"/>
      <c r="W48" s="362">
        <v>1.7</v>
      </c>
      <c r="X48" s="362">
        <v>1.6636363636363636</v>
      </c>
      <c r="Y48" s="362">
        <v>1.5909090909090908</v>
      </c>
      <c r="Z48" s="362">
        <v>0</v>
      </c>
      <c r="AA48" s="362">
        <v>1.4999999999999998</v>
      </c>
      <c r="AB48" s="477"/>
      <c r="AC48" s="362">
        <v>1.5818181818181818</v>
      </c>
      <c r="AD48" s="362">
        <v>1.5636363636363635</v>
      </c>
      <c r="AE48" s="362">
        <v>1.4909090909090907</v>
      </c>
      <c r="AF48" s="362">
        <v>0</v>
      </c>
      <c r="AG48" s="362">
        <v>1.4909090909090907</v>
      </c>
      <c r="AH48" s="479"/>
      <c r="AI48" s="362">
        <v>0</v>
      </c>
      <c r="AJ48" s="362">
        <v>0</v>
      </c>
      <c r="AK48" s="362">
        <v>0</v>
      </c>
      <c r="AL48" s="362">
        <v>0</v>
      </c>
      <c r="AM48" s="362">
        <v>0</v>
      </c>
      <c r="AN48" s="357"/>
      <c r="AO48" s="352" t="s">
        <v>655</v>
      </c>
      <c r="AP48" s="352" t="s">
        <v>656</v>
      </c>
      <c r="AQ48" s="352">
        <v>2</v>
      </c>
      <c r="AR48" s="352">
        <v>4</v>
      </c>
      <c r="AS48" s="352"/>
      <c r="AT48" s="352">
        <v>17</v>
      </c>
      <c r="AU48" s="352">
        <v>0</v>
      </c>
      <c r="AV48" s="352">
        <v>0</v>
      </c>
      <c r="AW48" s="352">
        <v>0</v>
      </c>
      <c r="AX48" s="352">
        <v>0</v>
      </c>
      <c r="AY48" s="352">
        <v>0</v>
      </c>
      <c r="AZ48" s="352">
        <v>0</v>
      </c>
      <c r="BA48" s="352">
        <v>0</v>
      </c>
      <c r="BB48" s="352"/>
      <c r="BC48" s="352"/>
      <c r="BD48" s="352">
        <v>0</v>
      </c>
      <c r="BE48" s="352">
        <v>0</v>
      </c>
      <c r="BF48" s="352">
        <v>0</v>
      </c>
      <c r="BG48" s="352" t="s">
        <v>591</v>
      </c>
      <c r="BH48" s="352">
        <v>0</v>
      </c>
      <c r="BI48" s="352" t="s">
        <v>591</v>
      </c>
      <c r="BJ48" s="352"/>
      <c r="BK48" s="352"/>
      <c r="BL48" s="369"/>
      <c r="BM48" s="357"/>
      <c r="BN48" s="353"/>
      <c r="BO48" s="353" t="s">
        <v>49</v>
      </c>
      <c r="BP48" s="353"/>
      <c r="BQ48" s="369"/>
      <c r="BR48" s="357" t="s">
        <v>888</v>
      </c>
    </row>
    <row r="49" spans="1:70" s="347" customFormat="1" ht="16">
      <c r="B49" s="473">
        <v>43035</v>
      </c>
      <c r="C49" s="376" t="s">
        <v>651</v>
      </c>
      <c r="D49" s="376" t="s">
        <v>704</v>
      </c>
      <c r="E49" s="473">
        <v>42766</v>
      </c>
      <c r="F49" s="376" t="s">
        <v>638</v>
      </c>
      <c r="G49" s="376" t="s">
        <v>891</v>
      </c>
      <c r="H49" s="375">
        <v>91.327272727272714</v>
      </c>
      <c r="I49" s="375"/>
      <c r="J49" s="375"/>
      <c r="K49" s="480"/>
      <c r="L49" s="480"/>
      <c r="M49" s="480"/>
      <c r="N49" s="480"/>
      <c r="O49" s="480"/>
      <c r="P49" s="480"/>
      <c r="Q49" s="351"/>
      <c r="R49" s="351"/>
      <c r="S49" s="351"/>
      <c r="T49" s="351"/>
      <c r="U49" s="351"/>
      <c r="V49" s="351"/>
      <c r="W49" s="362">
        <v>1.5545454545454545</v>
      </c>
      <c r="X49" s="362">
        <v>0</v>
      </c>
      <c r="Y49" s="362">
        <v>0</v>
      </c>
      <c r="Z49" s="362">
        <v>0</v>
      </c>
      <c r="AA49" s="362">
        <v>0</v>
      </c>
      <c r="AB49" s="477"/>
      <c r="AC49" s="362">
        <v>1.4272727272727272</v>
      </c>
      <c r="AD49" s="362">
        <v>0</v>
      </c>
      <c r="AE49" s="362">
        <v>0</v>
      </c>
      <c r="AF49" s="362">
        <v>0</v>
      </c>
      <c r="AG49" s="362">
        <v>0</v>
      </c>
      <c r="AH49" s="478"/>
      <c r="AI49" s="362">
        <v>0</v>
      </c>
      <c r="AJ49" s="362">
        <v>0</v>
      </c>
      <c r="AK49" s="362">
        <v>0</v>
      </c>
      <c r="AL49" s="362">
        <v>0</v>
      </c>
      <c r="AM49" s="362">
        <v>0</v>
      </c>
      <c r="AO49" s="352" t="s">
        <v>655</v>
      </c>
      <c r="AP49" s="352" t="s">
        <v>656</v>
      </c>
      <c r="AQ49" s="352">
        <v>2</v>
      </c>
      <c r="AR49" s="352">
        <v>4</v>
      </c>
      <c r="AS49" s="352"/>
      <c r="AT49" s="352">
        <v>0</v>
      </c>
      <c r="AU49" s="352">
        <v>0</v>
      </c>
      <c r="AV49" s="352">
        <v>0</v>
      </c>
      <c r="AW49" s="352">
        <v>0</v>
      </c>
      <c r="AX49" s="352">
        <v>0</v>
      </c>
      <c r="AY49" s="352">
        <v>0</v>
      </c>
      <c r="AZ49" s="352">
        <v>0</v>
      </c>
      <c r="BA49" s="352">
        <v>0</v>
      </c>
      <c r="BB49" s="352"/>
      <c r="BC49" s="352"/>
      <c r="BD49" s="352">
        <v>0</v>
      </c>
      <c r="BE49" s="352">
        <v>0</v>
      </c>
      <c r="BF49" s="352">
        <v>0</v>
      </c>
      <c r="BG49" s="352" t="s">
        <v>591</v>
      </c>
      <c r="BH49" s="352">
        <v>0</v>
      </c>
      <c r="BI49" s="352" t="s">
        <v>591</v>
      </c>
      <c r="BJ49" s="352"/>
      <c r="BK49" s="352"/>
      <c r="BL49" s="350"/>
      <c r="BN49" s="352"/>
      <c r="BO49" s="352" t="s">
        <v>49</v>
      </c>
      <c r="BP49" s="352"/>
      <c r="BQ49" s="350"/>
      <c r="BR49" s="347" t="s">
        <v>894</v>
      </c>
    </row>
    <row r="50" spans="1:70" s="470" customFormat="1" ht="16">
      <c r="B50" s="473">
        <v>43035</v>
      </c>
      <c r="C50" s="376" t="s">
        <v>651</v>
      </c>
      <c r="D50" s="376" t="s">
        <v>704</v>
      </c>
      <c r="E50" s="473">
        <v>42735</v>
      </c>
      <c r="F50" s="376" t="s">
        <v>674</v>
      </c>
      <c r="G50" s="376" t="s">
        <v>841</v>
      </c>
      <c r="H50" s="375">
        <v>74.25454545454545</v>
      </c>
      <c r="I50" s="375"/>
      <c r="J50" s="375"/>
      <c r="K50" s="480" t="s">
        <v>654</v>
      </c>
      <c r="L50" s="35">
        <v>6000</v>
      </c>
      <c r="M50" s="35">
        <v>12000</v>
      </c>
      <c r="N50" s="35">
        <v>84000</v>
      </c>
      <c r="O50" s="35">
        <v>84000</v>
      </c>
      <c r="P50" s="480"/>
      <c r="Q50" s="351"/>
      <c r="R50" s="351"/>
      <c r="S50" s="351"/>
      <c r="T50" s="351"/>
      <c r="U50" s="351"/>
      <c r="V50" s="351"/>
      <c r="W50" s="362">
        <v>1.9363636363636361</v>
      </c>
      <c r="X50" s="362">
        <v>1.7999999999999998</v>
      </c>
      <c r="Y50" s="362">
        <v>1.6181818181818182</v>
      </c>
      <c r="Z50" s="362">
        <v>0</v>
      </c>
      <c r="AA50" s="362">
        <v>1.5272727272727271</v>
      </c>
      <c r="AB50" s="477"/>
      <c r="AC50" s="362">
        <v>1.7999999999999998</v>
      </c>
      <c r="AD50" s="362">
        <v>1.7545454545454544</v>
      </c>
      <c r="AE50" s="362">
        <v>1.5727272727272725</v>
      </c>
      <c r="AF50" s="362">
        <v>0</v>
      </c>
      <c r="AG50" s="362">
        <v>1.4818181818181817</v>
      </c>
      <c r="AH50" s="478"/>
      <c r="AI50" s="362">
        <v>0</v>
      </c>
      <c r="AJ50" s="362">
        <v>0</v>
      </c>
      <c r="AK50" s="362">
        <v>0</v>
      </c>
      <c r="AL50" s="362">
        <v>0</v>
      </c>
      <c r="AM50" s="362">
        <v>0</v>
      </c>
      <c r="AO50" s="352" t="s">
        <v>655</v>
      </c>
      <c r="AP50" s="352" t="s">
        <v>656</v>
      </c>
      <c r="AQ50" s="352">
        <v>2</v>
      </c>
      <c r="AR50" s="352">
        <v>4</v>
      </c>
      <c r="AS50" s="352"/>
      <c r="AT50" s="352">
        <v>0</v>
      </c>
      <c r="AU50" s="352">
        <v>0</v>
      </c>
      <c r="AV50" s="352">
        <v>0</v>
      </c>
      <c r="AW50" s="352">
        <v>0</v>
      </c>
      <c r="AX50" s="352">
        <v>0</v>
      </c>
      <c r="AY50" s="352">
        <v>0</v>
      </c>
      <c r="AZ50" s="352">
        <v>0</v>
      </c>
      <c r="BA50" s="352">
        <v>0</v>
      </c>
      <c r="BB50" s="352"/>
      <c r="BC50" s="352"/>
      <c r="BD50" s="352">
        <v>0</v>
      </c>
      <c r="BE50" s="352">
        <v>0</v>
      </c>
      <c r="BF50" s="352">
        <v>0</v>
      </c>
      <c r="BG50" s="352" t="s">
        <v>591</v>
      </c>
      <c r="BH50" s="352">
        <v>0</v>
      </c>
      <c r="BI50" s="352" t="s">
        <v>591</v>
      </c>
      <c r="BJ50" s="352"/>
      <c r="BK50" s="352"/>
      <c r="BL50" s="350"/>
      <c r="BM50" s="347"/>
      <c r="BN50" s="352"/>
      <c r="BO50" s="352" t="s">
        <v>49</v>
      </c>
      <c r="BP50" s="352"/>
      <c r="BQ50" s="350"/>
      <c r="BR50" s="347" t="s">
        <v>901</v>
      </c>
    </row>
    <row r="51" spans="1:70" s="470" customFormat="1" ht="16">
      <c r="A51" s="347">
        <v>9</v>
      </c>
      <c r="B51" s="473">
        <v>43035</v>
      </c>
      <c r="C51" s="376" t="s">
        <v>651</v>
      </c>
      <c r="D51" s="376" t="s">
        <v>704</v>
      </c>
      <c r="E51" s="473">
        <v>43008</v>
      </c>
      <c r="F51" s="473" t="s">
        <v>975</v>
      </c>
      <c r="G51" s="473" t="s">
        <v>976</v>
      </c>
      <c r="H51" s="375">
        <v>79</v>
      </c>
      <c r="I51" s="513"/>
      <c r="J51" s="513"/>
      <c r="K51" s="480" t="s">
        <v>654</v>
      </c>
      <c r="L51" s="35">
        <v>6000</v>
      </c>
      <c r="M51" s="35">
        <v>12000</v>
      </c>
      <c r="N51" s="35">
        <v>84000</v>
      </c>
      <c r="O51" s="35">
        <v>84000</v>
      </c>
      <c r="P51" s="480"/>
      <c r="Q51" s="351"/>
      <c r="R51" s="351"/>
      <c r="S51" s="351"/>
      <c r="T51" s="351"/>
      <c r="U51" s="351"/>
      <c r="V51" s="351"/>
      <c r="W51" s="362">
        <v>1.5454545454545452</v>
      </c>
      <c r="X51" s="362">
        <v>1.4999999999999998</v>
      </c>
      <c r="Y51" s="362">
        <v>1.4818181818181817</v>
      </c>
      <c r="Z51" s="362">
        <v>0</v>
      </c>
      <c r="AA51" s="362">
        <v>1.4363636363636363</v>
      </c>
      <c r="AB51" s="477"/>
      <c r="AC51" s="362">
        <v>1.4999999999999998</v>
      </c>
      <c r="AD51" s="362">
        <v>1.4727272727272727</v>
      </c>
      <c r="AE51" s="362">
        <v>1.4545454545454546</v>
      </c>
      <c r="AF51" s="362">
        <v>0</v>
      </c>
      <c r="AG51" s="362">
        <v>1.4181818181818182</v>
      </c>
      <c r="AH51" s="478"/>
      <c r="AI51" s="362">
        <v>0</v>
      </c>
      <c r="AJ51" s="362">
        <v>0</v>
      </c>
      <c r="AK51" s="362">
        <v>0</v>
      </c>
      <c r="AL51" s="362">
        <v>0</v>
      </c>
      <c r="AM51" s="362">
        <v>0</v>
      </c>
      <c r="AO51" s="352" t="s">
        <v>655</v>
      </c>
      <c r="AP51" s="352" t="s">
        <v>656</v>
      </c>
      <c r="AQ51" s="352">
        <v>3</v>
      </c>
      <c r="AR51" s="352">
        <v>3</v>
      </c>
      <c r="AS51" s="352"/>
      <c r="AT51" s="352">
        <v>0</v>
      </c>
      <c r="AU51" s="352">
        <v>22</v>
      </c>
      <c r="AV51" s="352">
        <v>0</v>
      </c>
      <c r="AW51" s="352">
        <v>0</v>
      </c>
      <c r="AX51" s="352">
        <v>0</v>
      </c>
      <c r="AY51" s="352">
        <v>0</v>
      </c>
      <c r="AZ51" s="352">
        <v>0</v>
      </c>
      <c r="BA51" s="352">
        <v>0</v>
      </c>
      <c r="BB51" s="352"/>
      <c r="BC51" s="352"/>
      <c r="BD51" s="352">
        <v>0</v>
      </c>
      <c r="BE51" s="352">
        <v>0</v>
      </c>
      <c r="BF51" s="352">
        <v>0</v>
      </c>
      <c r="BG51" s="352" t="s">
        <v>591</v>
      </c>
      <c r="BH51" s="352">
        <v>0</v>
      </c>
      <c r="BI51" s="352" t="s">
        <v>591</v>
      </c>
      <c r="BJ51" s="352"/>
      <c r="BK51" s="352"/>
      <c r="BL51" s="350"/>
      <c r="BM51" s="347"/>
      <c r="BN51" s="352"/>
      <c r="BO51" s="352" t="s">
        <v>49</v>
      </c>
      <c r="BP51" s="352"/>
      <c r="BQ51" s="350"/>
      <c r="BR51" s="471" t="s">
        <v>978</v>
      </c>
    </row>
    <row r="52" spans="1:70" s="357" customFormat="1" ht="16">
      <c r="A52" s="376">
        <v>12</v>
      </c>
      <c r="B52" s="473">
        <v>43035</v>
      </c>
      <c r="C52" s="376" t="s">
        <v>651</v>
      </c>
      <c r="D52" s="487" t="s">
        <v>645</v>
      </c>
      <c r="E52" s="473">
        <v>42916</v>
      </c>
      <c r="F52" s="473" t="s">
        <v>209</v>
      </c>
      <c r="G52" s="473" t="s">
        <v>963</v>
      </c>
      <c r="H52" s="375">
        <v>77.081818181818178</v>
      </c>
      <c r="I52" s="488"/>
      <c r="J52" s="488"/>
      <c r="K52" s="480" t="s">
        <v>654</v>
      </c>
      <c r="L52" s="480">
        <v>3000</v>
      </c>
      <c r="M52" s="480">
        <v>30000</v>
      </c>
      <c r="N52" s="480">
        <v>49200</v>
      </c>
      <c r="O52" s="480"/>
      <c r="P52" s="480"/>
      <c r="Q52" s="351"/>
      <c r="R52" s="351"/>
      <c r="S52" s="351"/>
      <c r="T52" s="351"/>
      <c r="U52" s="351"/>
      <c r="V52" s="351"/>
      <c r="W52" s="362">
        <v>2.127272727272727</v>
      </c>
      <c r="X52" s="362">
        <v>1.7727272727272725</v>
      </c>
      <c r="Y52" s="362">
        <v>1.6636363636363636</v>
      </c>
      <c r="Z52" s="362">
        <v>1.3818181818181816</v>
      </c>
      <c r="AA52" s="362">
        <v>0</v>
      </c>
      <c r="AB52" s="481"/>
      <c r="AC52" s="362">
        <v>2.127272727272727</v>
      </c>
      <c r="AD52" s="362">
        <v>1.7727272727272725</v>
      </c>
      <c r="AE52" s="362">
        <v>1.6636363636363636</v>
      </c>
      <c r="AF52" s="362">
        <v>1.3818181818181816</v>
      </c>
      <c r="AG52" s="362">
        <v>0</v>
      </c>
      <c r="AH52" s="482"/>
      <c r="AI52" s="362">
        <v>0</v>
      </c>
      <c r="AJ52" s="362">
        <v>0</v>
      </c>
      <c r="AK52" s="362">
        <v>0</v>
      </c>
      <c r="AL52" s="362">
        <v>0</v>
      </c>
      <c r="AM52" s="362">
        <v>0</v>
      </c>
      <c r="AN52" s="347"/>
      <c r="AO52" s="483" t="s">
        <v>591</v>
      </c>
      <c r="AP52" s="483">
        <v>0</v>
      </c>
      <c r="AQ52" s="483">
        <v>3</v>
      </c>
      <c r="AR52" s="483">
        <v>3</v>
      </c>
      <c r="AS52" s="483"/>
      <c r="AT52" s="483">
        <v>0</v>
      </c>
      <c r="AU52" s="483">
        <v>0</v>
      </c>
      <c r="AV52" s="483">
        <v>0</v>
      </c>
      <c r="AW52" s="483">
        <v>0</v>
      </c>
      <c r="AX52" s="483">
        <v>0</v>
      </c>
      <c r="AY52" s="483">
        <v>0</v>
      </c>
      <c r="AZ52" s="483">
        <v>0</v>
      </c>
      <c r="BA52" s="483">
        <v>0</v>
      </c>
      <c r="BB52" s="483"/>
      <c r="BC52" s="483"/>
      <c r="BD52" s="483">
        <v>0</v>
      </c>
      <c r="BE52" s="483">
        <v>0</v>
      </c>
      <c r="BF52" s="483">
        <v>0</v>
      </c>
      <c r="BG52" s="483" t="s">
        <v>591</v>
      </c>
      <c r="BH52" s="483">
        <v>12</v>
      </c>
      <c r="BI52" s="483" t="s">
        <v>591</v>
      </c>
      <c r="BJ52" s="483">
        <v>12</v>
      </c>
      <c r="BK52" s="483"/>
      <c r="BL52" s="484"/>
      <c r="BM52" s="376"/>
      <c r="BN52" s="483"/>
      <c r="BO52" s="483" t="s">
        <v>49</v>
      </c>
      <c r="BP52" s="483"/>
      <c r="BQ52" s="484"/>
      <c r="BR52" s="485" t="s">
        <v>970</v>
      </c>
    </row>
    <row r="53" spans="1:70" s="347" customFormat="1" ht="16">
      <c r="A53" s="347">
        <v>53</v>
      </c>
      <c r="B53" s="473">
        <v>43035</v>
      </c>
      <c r="C53" s="376" t="s">
        <v>651</v>
      </c>
      <c r="D53" s="487" t="s">
        <v>645</v>
      </c>
      <c r="E53" s="473">
        <v>43028</v>
      </c>
      <c r="F53" s="473" t="s">
        <v>211</v>
      </c>
      <c r="G53" s="376" t="s">
        <v>861</v>
      </c>
      <c r="H53" s="375">
        <v>94.999999999999986</v>
      </c>
      <c r="I53" s="488"/>
      <c r="J53" s="488"/>
      <c r="K53" s="480" t="s">
        <v>654</v>
      </c>
      <c r="L53" s="480">
        <v>3000</v>
      </c>
      <c r="M53" s="480">
        <v>30000</v>
      </c>
      <c r="N53" s="480">
        <v>49200</v>
      </c>
      <c r="O53" s="480"/>
      <c r="P53" s="480"/>
      <c r="Q53" s="351"/>
      <c r="R53" s="351"/>
      <c r="S53" s="351"/>
      <c r="T53" s="351"/>
      <c r="U53" s="351"/>
      <c r="V53" s="351"/>
      <c r="W53" s="362">
        <v>2.710743801652892</v>
      </c>
      <c r="X53" s="362">
        <v>2.0181818181818181</v>
      </c>
      <c r="Y53" s="362">
        <v>1.8636363636363633</v>
      </c>
      <c r="Z53" s="362">
        <v>1.5909090909090908</v>
      </c>
      <c r="AA53" s="362">
        <v>0</v>
      </c>
      <c r="AB53" s="477"/>
      <c r="AC53" s="362">
        <v>2.710743801652892</v>
      </c>
      <c r="AD53" s="362">
        <v>2.0181818181818181</v>
      </c>
      <c r="AE53" s="362">
        <v>1.8636363636363633</v>
      </c>
      <c r="AF53" s="362">
        <v>1.5909090909090908</v>
      </c>
      <c r="AG53" s="362">
        <v>0</v>
      </c>
      <c r="AH53" s="478"/>
      <c r="AI53" s="362">
        <v>0</v>
      </c>
      <c r="AJ53" s="362">
        <v>0</v>
      </c>
      <c r="AK53" s="362">
        <v>0</v>
      </c>
      <c r="AL53" s="362">
        <v>0</v>
      </c>
      <c r="AM53" s="362">
        <v>0</v>
      </c>
      <c r="AO53" s="352" t="s">
        <v>591</v>
      </c>
      <c r="AP53" s="352">
        <v>0</v>
      </c>
      <c r="AQ53" s="352">
        <v>3</v>
      </c>
      <c r="AR53" s="352">
        <v>3</v>
      </c>
      <c r="AS53" s="352"/>
      <c r="AT53" s="352">
        <v>0</v>
      </c>
      <c r="AU53" s="352">
        <v>20</v>
      </c>
      <c r="AV53" s="352">
        <v>0</v>
      </c>
      <c r="AW53" s="352">
        <v>0</v>
      </c>
      <c r="AX53" s="352">
        <v>0</v>
      </c>
      <c r="AY53" s="352">
        <v>0</v>
      </c>
      <c r="AZ53" s="352">
        <v>0</v>
      </c>
      <c r="BA53" s="352">
        <v>0</v>
      </c>
      <c r="BB53" s="352"/>
      <c r="BC53" s="352"/>
      <c r="BD53" s="352">
        <v>0</v>
      </c>
      <c r="BE53" s="352">
        <v>0</v>
      </c>
      <c r="BF53" s="352">
        <v>0</v>
      </c>
      <c r="BG53" s="352" t="s">
        <v>591</v>
      </c>
      <c r="BH53" s="352">
        <v>0</v>
      </c>
      <c r="BI53" s="352" t="s">
        <v>591</v>
      </c>
      <c r="BJ53" s="352"/>
      <c r="BK53" s="352"/>
      <c r="BL53" s="350"/>
      <c r="BN53" s="352"/>
      <c r="BO53" s="352" t="s">
        <v>49</v>
      </c>
      <c r="BP53" s="352">
        <v>1</v>
      </c>
      <c r="BQ53" s="350"/>
      <c r="BR53" s="347" t="s">
        <v>865</v>
      </c>
    </row>
    <row r="54" spans="1:70" s="347" customFormat="1" ht="16">
      <c r="A54" s="347">
        <v>20</v>
      </c>
      <c r="B54" s="473">
        <v>43035</v>
      </c>
      <c r="C54" s="376" t="s">
        <v>651</v>
      </c>
      <c r="D54" s="487" t="s">
        <v>645</v>
      </c>
      <c r="E54" s="473">
        <v>42766</v>
      </c>
      <c r="F54" s="473" t="s">
        <v>212</v>
      </c>
      <c r="G54" s="473" t="s">
        <v>660</v>
      </c>
      <c r="H54" s="375">
        <v>108.1</v>
      </c>
      <c r="I54" s="488"/>
      <c r="J54" s="488"/>
      <c r="K54" s="480" t="s">
        <v>654</v>
      </c>
      <c r="L54" s="480">
        <v>3000</v>
      </c>
      <c r="M54" s="480">
        <v>30000</v>
      </c>
      <c r="N54" s="480">
        <v>49200</v>
      </c>
      <c r="O54" s="480"/>
      <c r="P54" s="480"/>
      <c r="Q54" s="351"/>
      <c r="R54" s="351"/>
      <c r="S54" s="351"/>
      <c r="T54" s="351"/>
      <c r="U54" s="351"/>
      <c r="V54" s="351"/>
      <c r="W54" s="362">
        <v>3.0090909090909088</v>
      </c>
      <c r="X54" s="362">
        <v>2.2272727272727271</v>
      </c>
      <c r="Y54" s="362">
        <v>2.0363636363636366</v>
      </c>
      <c r="Z54" s="362">
        <v>1.7363636363636361</v>
      </c>
      <c r="AA54" s="362">
        <v>0</v>
      </c>
      <c r="AB54" s="477"/>
      <c r="AC54" s="362">
        <v>3.0090909090909088</v>
      </c>
      <c r="AD54" s="362">
        <v>2.2272727272727271</v>
      </c>
      <c r="AE54" s="362">
        <v>2.0363636363636366</v>
      </c>
      <c r="AF54" s="362">
        <v>1.7363636363636361</v>
      </c>
      <c r="AG54" s="362">
        <v>0</v>
      </c>
      <c r="AH54" s="478"/>
      <c r="AI54" s="362">
        <v>0</v>
      </c>
      <c r="AJ54" s="362">
        <v>0</v>
      </c>
      <c r="AK54" s="362">
        <v>0</v>
      </c>
      <c r="AL54" s="362">
        <v>0</v>
      </c>
      <c r="AM54" s="362">
        <v>0</v>
      </c>
      <c r="AO54" s="352" t="s">
        <v>591</v>
      </c>
      <c r="AP54" s="352">
        <v>0</v>
      </c>
      <c r="AQ54" s="352">
        <v>3</v>
      </c>
      <c r="AR54" s="352">
        <v>3</v>
      </c>
      <c r="AS54" s="352"/>
      <c r="AT54" s="352">
        <v>23</v>
      </c>
      <c r="AU54" s="352">
        <v>0</v>
      </c>
      <c r="AV54" s="352">
        <v>0</v>
      </c>
      <c r="AW54" s="352">
        <v>0</v>
      </c>
      <c r="AX54" s="352">
        <v>0</v>
      </c>
      <c r="AY54" s="352">
        <v>0</v>
      </c>
      <c r="AZ54" s="352">
        <v>0</v>
      </c>
      <c r="BA54" s="352">
        <v>0</v>
      </c>
      <c r="BB54" s="352"/>
      <c r="BC54" s="352"/>
      <c r="BD54" s="352">
        <v>0</v>
      </c>
      <c r="BE54" s="352">
        <v>0</v>
      </c>
      <c r="BF54" s="352">
        <v>0</v>
      </c>
      <c r="BG54" s="352" t="s">
        <v>591</v>
      </c>
      <c r="BH54" s="352">
        <v>12</v>
      </c>
      <c r="BI54" s="352" t="s">
        <v>591</v>
      </c>
      <c r="BJ54" s="352"/>
      <c r="BK54" s="352"/>
      <c r="BL54" s="350"/>
      <c r="BN54" s="352"/>
      <c r="BO54" s="352" t="s">
        <v>49</v>
      </c>
      <c r="BP54" s="352"/>
      <c r="BQ54" s="350"/>
      <c r="BR54" s="347" t="s">
        <v>871</v>
      </c>
    </row>
    <row r="55" spans="1:70" s="347" customFormat="1" ht="16">
      <c r="A55" s="347">
        <v>28</v>
      </c>
      <c r="B55" s="473">
        <v>43035</v>
      </c>
      <c r="C55" s="376" t="s">
        <v>651</v>
      </c>
      <c r="D55" s="487" t="s">
        <v>645</v>
      </c>
      <c r="E55" s="473">
        <v>42916</v>
      </c>
      <c r="F55" s="376" t="s">
        <v>213</v>
      </c>
      <c r="G55" s="376" t="s">
        <v>625</v>
      </c>
      <c r="H55" s="375">
        <v>84.390909090909076</v>
      </c>
      <c r="I55" s="488"/>
      <c r="J55" s="488"/>
      <c r="K55" s="480" t="s">
        <v>654</v>
      </c>
      <c r="L55" s="480">
        <v>3042</v>
      </c>
      <c r="M55" s="480">
        <v>30417</v>
      </c>
      <c r="N55" s="480">
        <v>49883</v>
      </c>
      <c r="O55" s="480"/>
      <c r="P55" s="480"/>
      <c r="Q55" s="351"/>
      <c r="R55" s="351"/>
      <c r="S55" s="351"/>
      <c r="T55" s="351"/>
      <c r="U55" s="351"/>
      <c r="V55" s="351"/>
      <c r="W55" s="362">
        <v>2.1363636363636362</v>
      </c>
      <c r="X55" s="362">
        <v>1.6454545454545453</v>
      </c>
      <c r="Y55" s="362">
        <v>1.5545454545454545</v>
      </c>
      <c r="Z55" s="362">
        <v>1.4181818181818182</v>
      </c>
      <c r="AA55" s="362">
        <v>0</v>
      </c>
      <c r="AB55" s="477"/>
      <c r="AC55" s="362">
        <v>2.1363636363636362</v>
      </c>
      <c r="AD55" s="362">
        <v>1.6454545454545453</v>
      </c>
      <c r="AE55" s="362">
        <v>1.5545454545454545</v>
      </c>
      <c r="AF55" s="362">
        <v>1.4181818181818182</v>
      </c>
      <c r="AG55" s="362">
        <v>0</v>
      </c>
      <c r="AH55" s="478"/>
      <c r="AI55" s="362">
        <v>0</v>
      </c>
      <c r="AJ55" s="362">
        <v>0</v>
      </c>
      <c r="AK55" s="362">
        <v>0</v>
      </c>
      <c r="AL55" s="362">
        <v>0</v>
      </c>
      <c r="AM55" s="362">
        <v>0</v>
      </c>
      <c r="AO55" s="352" t="s">
        <v>591</v>
      </c>
      <c r="AP55" s="352">
        <v>0</v>
      </c>
      <c r="AQ55" s="352">
        <v>3</v>
      </c>
      <c r="AR55" s="352">
        <v>3</v>
      </c>
      <c r="AS55" s="352"/>
      <c r="AT55" s="352">
        <v>0</v>
      </c>
      <c r="AU55" s="352">
        <v>0</v>
      </c>
      <c r="AV55" s="352">
        <v>0</v>
      </c>
      <c r="AW55" s="352">
        <v>0</v>
      </c>
      <c r="AX55" s="352">
        <v>0</v>
      </c>
      <c r="AY55" s="352">
        <v>0</v>
      </c>
      <c r="AZ55" s="352">
        <v>0</v>
      </c>
      <c r="BA55" s="352">
        <v>0</v>
      </c>
      <c r="BB55" s="352"/>
      <c r="BC55" s="352"/>
      <c r="BD55" s="352">
        <v>0</v>
      </c>
      <c r="BE55" s="352">
        <v>0</v>
      </c>
      <c r="BF55" s="352">
        <v>0</v>
      </c>
      <c r="BG55" s="352" t="s">
        <v>591</v>
      </c>
      <c r="BH55" s="352">
        <v>0</v>
      </c>
      <c r="BI55" s="352" t="s">
        <v>591</v>
      </c>
      <c r="BJ55" s="352"/>
      <c r="BK55" s="465">
        <v>43464</v>
      </c>
      <c r="BL55" s="350"/>
      <c r="BN55" s="352"/>
      <c r="BO55" s="352" t="s">
        <v>49</v>
      </c>
      <c r="BP55" s="352"/>
      <c r="BQ55" s="350"/>
      <c r="BR55" s="347" t="s">
        <v>879</v>
      </c>
    </row>
    <row r="56" spans="1:70" s="347" customFormat="1" ht="16">
      <c r="A56" s="347">
        <v>45</v>
      </c>
      <c r="B56" s="473">
        <v>43035</v>
      </c>
      <c r="C56" s="376" t="s">
        <v>651</v>
      </c>
      <c r="D56" s="487" t="s">
        <v>645</v>
      </c>
      <c r="E56" s="473">
        <v>42825</v>
      </c>
      <c r="F56" s="376" t="s">
        <v>214</v>
      </c>
      <c r="G56" s="376" t="s">
        <v>663</v>
      </c>
      <c r="H56" s="375">
        <v>100.39999999999999</v>
      </c>
      <c r="I56" s="488"/>
      <c r="J56" s="488"/>
      <c r="K56" s="480" t="s">
        <v>654</v>
      </c>
      <c r="L56" s="480">
        <v>3000</v>
      </c>
      <c r="M56" s="480">
        <v>30000</v>
      </c>
      <c r="N56" s="480">
        <v>49200</v>
      </c>
      <c r="O56" s="480"/>
      <c r="P56" s="480"/>
      <c r="Q56" s="351"/>
      <c r="R56" s="351"/>
      <c r="S56" s="351"/>
      <c r="T56" s="351"/>
      <c r="U56" s="351"/>
      <c r="V56" s="351"/>
      <c r="W56" s="362">
        <v>2.5</v>
      </c>
      <c r="X56" s="362">
        <v>2</v>
      </c>
      <c r="Y56" s="362">
        <v>1.8999999999999997</v>
      </c>
      <c r="Z56" s="362">
        <v>1.7</v>
      </c>
      <c r="AA56" s="362">
        <v>0</v>
      </c>
      <c r="AB56" s="477"/>
      <c r="AC56" s="362">
        <v>2.1</v>
      </c>
      <c r="AD56" s="362">
        <v>1.7</v>
      </c>
      <c r="AE56" s="362">
        <v>1.5999999999999999</v>
      </c>
      <c r="AF56" s="362">
        <v>1.4999999999999998</v>
      </c>
      <c r="AG56" s="362">
        <v>0</v>
      </c>
      <c r="AH56" s="478"/>
      <c r="AI56" s="362">
        <v>0</v>
      </c>
      <c r="AJ56" s="362">
        <v>0</v>
      </c>
      <c r="AK56" s="362">
        <v>0</v>
      </c>
      <c r="AL56" s="362">
        <v>0</v>
      </c>
      <c r="AM56" s="362">
        <v>0</v>
      </c>
      <c r="AO56" s="352" t="s">
        <v>655</v>
      </c>
      <c r="AP56" s="352" t="s">
        <v>656</v>
      </c>
      <c r="AQ56" s="352">
        <v>2</v>
      </c>
      <c r="AR56" s="352">
        <v>4</v>
      </c>
      <c r="AS56" s="352"/>
      <c r="AT56" s="352">
        <v>0</v>
      </c>
      <c r="AU56" s="352">
        <v>0</v>
      </c>
      <c r="AV56" s="352">
        <v>0</v>
      </c>
      <c r="AW56" s="352">
        <v>0</v>
      </c>
      <c r="AX56" s="352">
        <v>0</v>
      </c>
      <c r="AY56" s="352">
        <v>0</v>
      </c>
      <c r="AZ56" s="352">
        <v>0</v>
      </c>
      <c r="BA56" s="352">
        <v>0</v>
      </c>
      <c r="BB56" s="352"/>
      <c r="BC56" s="352"/>
      <c r="BD56" s="352">
        <v>0</v>
      </c>
      <c r="BE56" s="352">
        <v>0</v>
      </c>
      <c r="BF56" s="352">
        <v>0</v>
      </c>
      <c r="BG56" s="352" t="s">
        <v>591</v>
      </c>
      <c r="BH56" s="352">
        <v>0</v>
      </c>
      <c r="BI56" s="352" t="s">
        <v>591</v>
      </c>
      <c r="BJ56" s="352"/>
      <c r="BK56" s="352"/>
      <c r="BL56" s="350"/>
      <c r="BN56" s="352"/>
      <c r="BO56" s="352" t="s">
        <v>49</v>
      </c>
      <c r="BP56" s="352"/>
      <c r="BQ56" s="350"/>
      <c r="BR56" s="466" t="s">
        <v>910</v>
      </c>
    </row>
    <row r="57" spans="1:70" s="347" customFormat="1" ht="16">
      <c r="A57" s="347">
        <v>4</v>
      </c>
      <c r="B57" s="473">
        <v>43035</v>
      </c>
      <c r="C57" s="514" t="s">
        <v>651</v>
      </c>
      <c r="D57" s="487" t="s">
        <v>645</v>
      </c>
      <c r="E57" s="473">
        <v>42857</v>
      </c>
      <c r="F57" s="473" t="s">
        <v>215</v>
      </c>
      <c r="G57" s="473" t="s">
        <v>882</v>
      </c>
      <c r="H57" s="375">
        <v>72.272727272727266</v>
      </c>
      <c r="I57" s="488"/>
      <c r="J57" s="488"/>
      <c r="K57" s="480" t="s">
        <v>654</v>
      </c>
      <c r="L57" s="480">
        <v>12000</v>
      </c>
      <c r="M57" s="480">
        <v>90000</v>
      </c>
      <c r="N57" s="480"/>
      <c r="O57" s="480"/>
      <c r="P57" s="480"/>
      <c r="Q57" s="351"/>
      <c r="R57" s="351"/>
      <c r="S57" s="351"/>
      <c r="T57" s="351"/>
      <c r="U57" s="351"/>
      <c r="V57" s="351"/>
      <c r="W57" s="362">
        <v>1.9727272727272724</v>
      </c>
      <c r="X57" s="362">
        <v>1.6363636363636362</v>
      </c>
      <c r="Y57" s="362">
        <v>1.4454545454545453</v>
      </c>
      <c r="Z57" s="362">
        <v>0</v>
      </c>
      <c r="AA57" s="362">
        <v>0</v>
      </c>
      <c r="AB57" s="477"/>
      <c r="AC57" s="362">
        <v>1.9727272727272724</v>
      </c>
      <c r="AD57" s="362">
        <v>1.6363636363636362</v>
      </c>
      <c r="AE57" s="362">
        <v>1.4454545454545453</v>
      </c>
      <c r="AF57" s="362">
        <v>0</v>
      </c>
      <c r="AG57" s="362">
        <v>0</v>
      </c>
      <c r="AH57" s="478"/>
      <c r="AI57" s="362">
        <v>0</v>
      </c>
      <c r="AJ57" s="362">
        <v>0</v>
      </c>
      <c r="AK57" s="362">
        <v>0</v>
      </c>
      <c r="AL57" s="362">
        <v>0</v>
      </c>
      <c r="AM57" s="362">
        <v>0</v>
      </c>
      <c r="AO57" s="352" t="s">
        <v>591</v>
      </c>
      <c r="AP57" s="352">
        <v>0</v>
      </c>
      <c r="AQ57" s="352">
        <v>3</v>
      </c>
      <c r="AR57" s="352">
        <v>3</v>
      </c>
      <c r="AS57" s="352"/>
      <c r="AT57" s="352">
        <v>0</v>
      </c>
      <c r="AU57" s="352">
        <v>0</v>
      </c>
      <c r="AV57" s="352">
        <v>0</v>
      </c>
      <c r="AW57" s="352">
        <v>0</v>
      </c>
      <c r="AX57" s="352">
        <v>0</v>
      </c>
      <c r="AY57" s="352">
        <v>0</v>
      </c>
      <c r="AZ57" s="352">
        <v>0</v>
      </c>
      <c r="BA57" s="352">
        <v>0</v>
      </c>
      <c r="BB57" s="352"/>
      <c r="BC57" s="352"/>
      <c r="BD57" s="352">
        <v>0</v>
      </c>
      <c r="BE57" s="352">
        <v>0</v>
      </c>
      <c r="BF57" s="352">
        <v>0</v>
      </c>
      <c r="BG57" s="352" t="s">
        <v>591</v>
      </c>
      <c r="BH57" s="352">
        <v>12</v>
      </c>
      <c r="BI57" s="352" t="s">
        <v>591</v>
      </c>
      <c r="BJ57" s="352">
        <v>12</v>
      </c>
      <c r="BK57" s="352"/>
      <c r="BL57" s="350"/>
      <c r="BN57" s="352"/>
      <c r="BO57" s="352" t="s">
        <v>49</v>
      </c>
      <c r="BP57" s="352"/>
      <c r="BQ57" s="350"/>
      <c r="BR57" s="347" t="s">
        <v>865</v>
      </c>
    </row>
    <row r="58" spans="1:70" s="347" customFormat="1" ht="16">
      <c r="A58" s="357"/>
      <c r="B58" s="473">
        <v>43035</v>
      </c>
      <c r="C58" s="376" t="s">
        <v>651</v>
      </c>
      <c r="D58" s="487" t="s">
        <v>645</v>
      </c>
      <c r="E58" s="473">
        <v>42978</v>
      </c>
      <c r="F58" s="376" t="s">
        <v>589</v>
      </c>
      <c r="G58" s="376" t="s">
        <v>841</v>
      </c>
      <c r="H58" s="375">
        <v>94.281818181818167</v>
      </c>
      <c r="I58" s="488"/>
      <c r="J58" s="488"/>
      <c r="K58" s="480" t="s">
        <v>654</v>
      </c>
      <c r="L58" s="480">
        <v>3042</v>
      </c>
      <c r="M58" s="480">
        <v>30417</v>
      </c>
      <c r="N58" s="480">
        <v>49883</v>
      </c>
      <c r="O58" s="480"/>
      <c r="P58" s="480"/>
      <c r="Q58" s="358"/>
      <c r="R58" s="358"/>
      <c r="S58" s="358"/>
      <c r="T58" s="358"/>
      <c r="U58" s="358"/>
      <c r="V58" s="358"/>
      <c r="W58" s="362">
        <v>2.3727272727272726</v>
      </c>
      <c r="X58" s="362">
        <v>1.8727272727272726</v>
      </c>
      <c r="Y58" s="362">
        <v>1.7636363636363634</v>
      </c>
      <c r="Z58" s="362">
        <v>1.5636363636363635</v>
      </c>
      <c r="AA58" s="362">
        <v>0</v>
      </c>
      <c r="AB58" s="477"/>
      <c r="AC58" s="362">
        <v>2.3727272727272726</v>
      </c>
      <c r="AD58" s="362">
        <v>1.8727272727272726</v>
      </c>
      <c r="AE58" s="362">
        <v>1.7636363636363634</v>
      </c>
      <c r="AF58" s="362">
        <v>1.5636363636363635</v>
      </c>
      <c r="AG58" s="362">
        <v>0</v>
      </c>
      <c r="AH58" s="479"/>
      <c r="AI58" s="362">
        <v>0</v>
      </c>
      <c r="AJ58" s="362">
        <v>0</v>
      </c>
      <c r="AK58" s="362">
        <v>0</v>
      </c>
      <c r="AL58" s="362">
        <v>0</v>
      </c>
      <c r="AM58" s="362">
        <v>0</v>
      </c>
      <c r="AN58" s="357"/>
      <c r="AO58" s="352" t="s">
        <v>591</v>
      </c>
      <c r="AP58" s="352">
        <v>0</v>
      </c>
      <c r="AQ58" s="352">
        <v>3</v>
      </c>
      <c r="AR58" s="352">
        <v>3</v>
      </c>
      <c r="AS58" s="352"/>
      <c r="AT58" s="352">
        <v>17</v>
      </c>
      <c r="AU58" s="352">
        <v>0</v>
      </c>
      <c r="AV58" s="352">
        <v>0</v>
      </c>
      <c r="AW58" s="352">
        <v>0</v>
      </c>
      <c r="AX58" s="352">
        <v>0</v>
      </c>
      <c r="AY58" s="352">
        <v>0</v>
      </c>
      <c r="AZ58" s="352">
        <v>0</v>
      </c>
      <c r="BA58" s="352">
        <v>0</v>
      </c>
      <c r="BB58" s="352"/>
      <c r="BC58" s="352"/>
      <c r="BD58" s="352">
        <v>0</v>
      </c>
      <c r="BE58" s="352">
        <v>0</v>
      </c>
      <c r="BF58" s="352">
        <v>0</v>
      </c>
      <c r="BG58" s="352" t="s">
        <v>591</v>
      </c>
      <c r="BH58" s="352">
        <v>0</v>
      </c>
      <c r="BI58" s="352" t="s">
        <v>591</v>
      </c>
      <c r="BJ58" s="352"/>
      <c r="BK58" s="352"/>
      <c r="BL58" s="369"/>
      <c r="BM58" s="357"/>
      <c r="BN58" s="353"/>
      <c r="BO58" s="352" t="s">
        <v>49</v>
      </c>
      <c r="BP58" s="352"/>
      <c r="BQ58" s="369"/>
      <c r="BR58" s="357" t="s">
        <v>889</v>
      </c>
    </row>
    <row r="59" spans="1:70" s="347" customFormat="1" ht="16">
      <c r="B59" s="473">
        <v>43035</v>
      </c>
      <c r="C59" s="376" t="s">
        <v>651</v>
      </c>
      <c r="D59" s="487" t="s">
        <v>645</v>
      </c>
      <c r="E59" s="473">
        <v>42766</v>
      </c>
      <c r="F59" s="376" t="s">
        <v>638</v>
      </c>
      <c r="G59" s="376" t="s">
        <v>891</v>
      </c>
      <c r="H59" s="375">
        <v>83.6</v>
      </c>
      <c r="I59" s="375"/>
      <c r="J59" s="375"/>
      <c r="K59" s="480"/>
      <c r="L59" s="480"/>
      <c r="M59" s="480"/>
      <c r="N59" s="480"/>
      <c r="O59" s="480"/>
      <c r="P59" s="480"/>
      <c r="Q59" s="351"/>
      <c r="R59" s="351"/>
      <c r="S59" s="351"/>
      <c r="T59" s="351"/>
      <c r="U59" s="351"/>
      <c r="V59" s="351"/>
      <c r="W59" s="362">
        <v>1.7727272727272725</v>
      </c>
      <c r="X59" s="362">
        <v>0</v>
      </c>
      <c r="Y59" s="362">
        <v>0</v>
      </c>
      <c r="Z59" s="362">
        <v>0</v>
      </c>
      <c r="AA59" s="362">
        <v>0</v>
      </c>
      <c r="AB59" s="477"/>
      <c r="AC59" s="362">
        <v>1.7727272727272725</v>
      </c>
      <c r="AD59" s="362">
        <v>0</v>
      </c>
      <c r="AE59" s="362">
        <v>0</v>
      </c>
      <c r="AF59" s="362">
        <v>0</v>
      </c>
      <c r="AG59" s="362">
        <v>0</v>
      </c>
      <c r="AH59" s="478"/>
      <c r="AI59" s="362">
        <v>0</v>
      </c>
      <c r="AJ59" s="362">
        <v>0</v>
      </c>
      <c r="AK59" s="362">
        <v>0</v>
      </c>
      <c r="AL59" s="362">
        <v>0</v>
      </c>
      <c r="AM59" s="362">
        <v>0</v>
      </c>
      <c r="AO59" s="352" t="s">
        <v>655</v>
      </c>
      <c r="AP59" s="352" t="s">
        <v>656</v>
      </c>
      <c r="AQ59" s="352">
        <v>2</v>
      </c>
      <c r="AR59" s="352">
        <v>4</v>
      </c>
      <c r="AS59" s="352"/>
      <c r="AT59" s="352">
        <v>0</v>
      </c>
      <c r="AU59" s="352">
        <v>0</v>
      </c>
      <c r="AV59" s="352">
        <v>0</v>
      </c>
      <c r="AW59" s="352">
        <v>0</v>
      </c>
      <c r="AX59" s="352">
        <v>0</v>
      </c>
      <c r="AY59" s="352">
        <v>0</v>
      </c>
      <c r="AZ59" s="352">
        <v>0</v>
      </c>
      <c r="BA59" s="352">
        <v>0</v>
      </c>
      <c r="BB59" s="352"/>
      <c r="BC59" s="352"/>
      <c r="BD59" s="352">
        <v>0</v>
      </c>
      <c r="BE59" s="352">
        <v>0</v>
      </c>
      <c r="BF59" s="352">
        <v>0</v>
      </c>
      <c r="BG59" s="352" t="s">
        <v>591</v>
      </c>
      <c r="BH59" s="352">
        <v>0</v>
      </c>
      <c r="BI59" s="352" t="s">
        <v>591</v>
      </c>
      <c r="BJ59" s="352"/>
      <c r="BK59" s="352"/>
      <c r="BL59" s="350"/>
      <c r="BN59" s="352"/>
      <c r="BO59" s="352" t="s">
        <v>49</v>
      </c>
      <c r="BP59" s="352"/>
      <c r="BQ59" s="350"/>
      <c r="BR59" s="347" t="s">
        <v>895</v>
      </c>
    </row>
    <row r="60" spans="1:70" s="470" customFormat="1" ht="16">
      <c r="B60" s="473">
        <v>43035</v>
      </c>
      <c r="C60" s="376" t="s">
        <v>651</v>
      </c>
      <c r="D60" s="487" t="s">
        <v>645</v>
      </c>
      <c r="E60" s="473">
        <v>42735</v>
      </c>
      <c r="F60" s="376" t="s">
        <v>674</v>
      </c>
      <c r="G60" s="376" t="s">
        <v>841</v>
      </c>
      <c r="H60" s="375">
        <v>65.518181818181802</v>
      </c>
      <c r="I60" s="488"/>
      <c r="J60" s="488"/>
      <c r="K60" s="480" t="s">
        <v>654</v>
      </c>
      <c r="L60" s="480">
        <v>1644</v>
      </c>
      <c r="M60" s="480">
        <v>1314</v>
      </c>
      <c r="N60" s="480"/>
      <c r="O60" s="480"/>
      <c r="P60" s="480"/>
      <c r="Q60" s="351"/>
      <c r="R60" s="351"/>
      <c r="S60" s="351"/>
      <c r="T60" s="351"/>
      <c r="U60" s="351"/>
      <c r="V60" s="351"/>
      <c r="W60" s="362">
        <v>2.4090909090909087</v>
      </c>
      <c r="X60" s="362">
        <v>2.2909090909090906</v>
      </c>
      <c r="Y60" s="362">
        <v>1.6454545454545453</v>
      </c>
      <c r="Z60" s="362">
        <v>0</v>
      </c>
      <c r="AA60" s="362">
        <v>0</v>
      </c>
      <c r="AB60" s="477"/>
      <c r="AC60" s="362">
        <v>2.4090909090909087</v>
      </c>
      <c r="AD60" s="362">
        <v>2.2909090909090906</v>
      </c>
      <c r="AE60" s="362">
        <v>1.6454545454545453</v>
      </c>
      <c r="AF60" s="362">
        <v>0</v>
      </c>
      <c r="AG60" s="362">
        <v>0</v>
      </c>
      <c r="AH60" s="478"/>
      <c r="AI60" s="362">
        <v>0</v>
      </c>
      <c r="AJ60" s="362">
        <v>0</v>
      </c>
      <c r="AK60" s="362">
        <v>0</v>
      </c>
      <c r="AL60" s="362">
        <v>0</v>
      </c>
      <c r="AM60" s="362">
        <v>0</v>
      </c>
      <c r="AO60" s="352" t="s">
        <v>591</v>
      </c>
      <c r="AP60" s="352">
        <v>0</v>
      </c>
      <c r="AQ60" s="352">
        <v>3</v>
      </c>
      <c r="AR60" s="352">
        <v>3</v>
      </c>
      <c r="AS60" s="352"/>
      <c r="AT60" s="352">
        <v>0</v>
      </c>
      <c r="AU60" s="352">
        <v>0</v>
      </c>
      <c r="AV60" s="352">
        <v>0</v>
      </c>
      <c r="AW60" s="352">
        <v>0</v>
      </c>
      <c r="AX60" s="352">
        <v>0</v>
      </c>
      <c r="AY60" s="352">
        <v>0</v>
      </c>
      <c r="AZ60" s="352">
        <v>0</v>
      </c>
      <c r="BA60" s="352">
        <v>0</v>
      </c>
      <c r="BB60" s="352"/>
      <c r="BC60" s="352"/>
      <c r="BD60" s="352">
        <v>0</v>
      </c>
      <c r="BE60" s="352">
        <v>0</v>
      </c>
      <c r="BF60" s="352">
        <v>0</v>
      </c>
      <c r="BG60" s="352" t="s">
        <v>591</v>
      </c>
      <c r="BH60" s="352">
        <v>0</v>
      </c>
      <c r="BI60" s="352" t="s">
        <v>591</v>
      </c>
      <c r="BJ60" s="352"/>
      <c r="BK60" s="352"/>
      <c r="BL60" s="350"/>
      <c r="BM60" s="347"/>
      <c r="BN60" s="352"/>
      <c r="BO60" s="352" t="s">
        <v>49</v>
      </c>
      <c r="BP60" s="352"/>
      <c r="BQ60" s="350"/>
      <c r="BR60" s="347" t="s">
        <v>902</v>
      </c>
    </row>
    <row r="61" spans="1:70" s="470" customFormat="1" ht="16">
      <c r="A61" s="347">
        <v>9</v>
      </c>
      <c r="B61" s="473">
        <v>43035</v>
      </c>
      <c r="C61" s="376" t="s">
        <v>651</v>
      </c>
      <c r="D61" s="487" t="s">
        <v>645</v>
      </c>
      <c r="E61" s="473">
        <v>43008</v>
      </c>
      <c r="F61" s="473" t="s">
        <v>975</v>
      </c>
      <c r="G61" s="473" t="s">
        <v>976</v>
      </c>
      <c r="H61" s="375">
        <v>72.381818181818176</v>
      </c>
      <c r="I61" s="513"/>
      <c r="J61" s="513"/>
      <c r="K61" s="480" t="s">
        <v>654</v>
      </c>
      <c r="L61" s="480">
        <v>3000</v>
      </c>
      <c r="M61" s="480">
        <v>30000</v>
      </c>
      <c r="N61" s="480">
        <v>49200</v>
      </c>
      <c r="O61" s="480"/>
      <c r="P61" s="480"/>
      <c r="Q61" s="351"/>
      <c r="R61" s="351"/>
      <c r="S61" s="351"/>
      <c r="T61" s="351"/>
      <c r="U61" s="351"/>
      <c r="V61" s="351"/>
      <c r="W61" s="362">
        <v>2.4272727272727268</v>
      </c>
      <c r="X61" s="362">
        <v>1.8545454545454545</v>
      </c>
      <c r="Y61" s="362">
        <v>1.7363636363636361</v>
      </c>
      <c r="Z61" s="362">
        <v>1.4999999999999998</v>
      </c>
      <c r="AA61" s="362">
        <v>0</v>
      </c>
      <c r="AB61" s="477"/>
      <c r="AC61" s="362">
        <v>2.4272727272727268</v>
      </c>
      <c r="AD61" s="362">
        <v>1.8545454545454545</v>
      </c>
      <c r="AE61" s="362">
        <v>1.7363636363636361</v>
      </c>
      <c r="AF61" s="362">
        <v>1.4999999999999998</v>
      </c>
      <c r="AG61" s="362">
        <v>0</v>
      </c>
      <c r="AH61" s="478"/>
      <c r="AI61" s="362">
        <v>0</v>
      </c>
      <c r="AJ61" s="362">
        <v>0</v>
      </c>
      <c r="AK61" s="362">
        <v>0</v>
      </c>
      <c r="AL61" s="362">
        <v>0</v>
      </c>
      <c r="AM61" s="362">
        <v>0</v>
      </c>
      <c r="AO61" s="352" t="s">
        <v>655</v>
      </c>
      <c r="AP61" s="352" t="s">
        <v>656</v>
      </c>
      <c r="AQ61" s="352">
        <v>3</v>
      </c>
      <c r="AR61" s="352">
        <v>3</v>
      </c>
      <c r="AS61" s="352"/>
      <c r="AT61" s="352">
        <v>0</v>
      </c>
      <c r="AU61" s="352">
        <v>22</v>
      </c>
      <c r="AV61" s="352">
        <v>0</v>
      </c>
      <c r="AW61" s="352">
        <v>0</v>
      </c>
      <c r="AX61" s="352">
        <v>0</v>
      </c>
      <c r="AY61" s="352">
        <v>0</v>
      </c>
      <c r="AZ61" s="352">
        <v>0</v>
      </c>
      <c r="BA61" s="352">
        <v>0</v>
      </c>
      <c r="BB61" s="352"/>
      <c r="BC61" s="352"/>
      <c r="BD61" s="352">
        <v>0</v>
      </c>
      <c r="BE61" s="352">
        <v>0</v>
      </c>
      <c r="BF61" s="352">
        <v>0</v>
      </c>
      <c r="BG61" s="352" t="s">
        <v>591</v>
      </c>
      <c r="BH61" s="352">
        <v>0</v>
      </c>
      <c r="BI61" s="352" t="s">
        <v>591</v>
      </c>
      <c r="BJ61" s="352"/>
      <c r="BK61" s="352"/>
      <c r="BL61" s="350"/>
      <c r="BM61" s="347"/>
      <c r="BN61" s="352"/>
      <c r="BO61" s="352" t="s">
        <v>49</v>
      </c>
      <c r="BP61" s="352"/>
      <c r="BQ61" s="350"/>
      <c r="BR61" s="471" t="s">
        <v>979</v>
      </c>
    </row>
    <row r="62" spans="1:70" s="347" customFormat="1" ht="16">
      <c r="A62" s="376">
        <v>13</v>
      </c>
      <c r="B62" s="473">
        <v>43035</v>
      </c>
      <c r="C62" s="376" t="s">
        <v>651</v>
      </c>
      <c r="D62" s="487" t="s">
        <v>646</v>
      </c>
      <c r="E62" s="473">
        <v>42916</v>
      </c>
      <c r="F62" s="473" t="s">
        <v>209</v>
      </c>
      <c r="G62" s="473" t="s">
        <v>963</v>
      </c>
      <c r="H62" s="375">
        <v>77.081818181818178</v>
      </c>
      <c r="I62" s="488"/>
      <c r="J62" s="488"/>
      <c r="K62" s="480" t="s">
        <v>654</v>
      </c>
      <c r="L62" s="480">
        <v>3000</v>
      </c>
      <c r="M62" s="480">
        <v>30000</v>
      </c>
      <c r="N62" s="480">
        <v>49200</v>
      </c>
      <c r="O62" s="480"/>
      <c r="P62" s="480"/>
      <c r="Q62" s="351"/>
      <c r="R62" s="351"/>
      <c r="S62" s="351"/>
      <c r="T62" s="351"/>
      <c r="U62" s="351"/>
      <c r="V62" s="351"/>
      <c r="W62" s="362">
        <v>2.127272727272727</v>
      </c>
      <c r="X62" s="362">
        <v>1.7727272727272725</v>
      </c>
      <c r="Y62" s="362">
        <v>1.6636363636363636</v>
      </c>
      <c r="Z62" s="362">
        <v>1.3818181818181816</v>
      </c>
      <c r="AA62" s="362">
        <v>0</v>
      </c>
      <c r="AB62" s="481"/>
      <c r="AC62" s="362">
        <v>2.127272727272727</v>
      </c>
      <c r="AD62" s="362">
        <v>1.7727272727272725</v>
      </c>
      <c r="AE62" s="362">
        <v>1.6636363636363636</v>
      </c>
      <c r="AF62" s="362">
        <v>1.3818181818181816</v>
      </c>
      <c r="AG62" s="362">
        <v>0</v>
      </c>
      <c r="AH62" s="482"/>
      <c r="AI62" s="362">
        <v>0</v>
      </c>
      <c r="AJ62" s="362">
        <v>0</v>
      </c>
      <c r="AK62" s="362">
        <v>0</v>
      </c>
      <c r="AL62" s="362">
        <v>0</v>
      </c>
      <c r="AM62" s="362">
        <v>0</v>
      </c>
      <c r="AO62" s="483" t="s">
        <v>591</v>
      </c>
      <c r="AP62" s="483">
        <v>0</v>
      </c>
      <c r="AQ62" s="483">
        <v>3</v>
      </c>
      <c r="AR62" s="483">
        <v>3</v>
      </c>
      <c r="AS62" s="483"/>
      <c r="AT62" s="483">
        <v>0</v>
      </c>
      <c r="AU62" s="483">
        <v>0</v>
      </c>
      <c r="AV62" s="483">
        <v>0</v>
      </c>
      <c r="AW62" s="483">
        <v>0</v>
      </c>
      <c r="AX62" s="483">
        <v>0</v>
      </c>
      <c r="AY62" s="483">
        <v>0</v>
      </c>
      <c r="AZ62" s="483">
        <v>0</v>
      </c>
      <c r="BA62" s="483">
        <v>0</v>
      </c>
      <c r="BB62" s="483"/>
      <c r="BC62" s="483"/>
      <c r="BD62" s="483">
        <v>0</v>
      </c>
      <c r="BE62" s="483">
        <v>0</v>
      </c>
      <c r="BF62" s="483">
        <v>0</v>
      </c>
      <c r="BG62" s="483" t="s">
        <v>591</v>
      </c>
      <c r="BH62" s="483">
        <v>12</v>
      </c>
      <c r="BI62" s="483" t="s">
        <v>591</v>
      </c>
      <c r="BJ62" s="483">
        <v>12</v>
      </c>
      <c r="BK62" s="483"/>
      <c r="BL62" s="484"/>
      <c r="BM62" s="376"/>
      <c r="BN62" s="483"/>
      <c r="BO62" s="483" t="s">
        <v>49</v>
      </c>
      <c r="BP62" s="483"/>
      <c r="BQ62" s="484"/>
      <c r="BR62" s="485" t="s">
        <v>964</v>
      </c>
    </row>
    <row r="63" spans="1:70" s="347" customFormat="1" ht="16">
      <c r="A63" s="347">
        <v>54</v>
      </c>
      <c r="B63" s="473">
        <v>43035</v>
      </c>
      <c r="C63" s="376" t="s">
        <v>651</v>
      </c>
      <c r="D63" s="487" t="s">
        <v>646</v>
      </c>
      <c r="E63" s="473">
        <v>43028</v>
      </c>
      <c r="F63" s="473" t="s">
        <v>211</v>
      </c>
      <c r="G63" s="376" t="s">
        <v>861</v>
      </c>
      <c r="H63" s="375">
        <v>94.999999999999986</v>
      </c>
      <c r="I63" s="488"/>
      <c r="J63" s="488"/>
      <c r="K63" s="480" t="s">
        <v>654</v>
      </c>
      <c r="L63" s="480">
        <v>3000</v>
      </c>
      <c r="M63" s="480">
        <v>30000</v>
      </c>
      <c r="N63" s="480">
        <v>49200</v>
      </c>
      <c r="O63" s="480"/>
      <c r="P63" s="480"/>
      <c r="Q63" s="351"/>
      <c r="R63" s="351"/>
      <c r="S63" s="351"/>
      <c r="T63" s="351"/>
      <c r="U63" s="351"/>
      <c r="V63" s="351"/>
      <c r="W63" s="362">
        <v>2.710743801652892</v>
      </c>
      <c r="X63" s="362">
        <v>2.0181818181818181</v>
      </c>
      <c r="Y63" s="362">
        <v>1.8636363636363633</v>
      </c>
      <c r="Z63" s="362">
        <v>1.5909090909090908</v>
      </c>
      <c r="AA63" s="362">
        <v>0</v>
      </c>
      <c r="AB63" s="477"/>
      <c r="AC63" s="362">
        <v>2.710743801652892</v>
      </c>
      <c r="AD63" s="362">
        <v>2.0181818181818181</v>
      </c>
      <c r="AE63" s="362">
        <v>1.8636363636363633</v>
      </c>
      <c r="AF63" s="362">
        <v>1.5909090909090908</v>
      </c>
      <c r="AG63" s="362">
        <v>0</v>
      </c>
      <c r="AH63" s="478"/>
      <c r="AI63" s="362">
        <v>0</v>
      </c>
      <c r="AJ63" s="362">
        <v>0</v>
      </c>
      <c r="AK63" s="362">
        <v>0</v>
      </c>
      <c r="AL63" s="362">
        <v>0</v>
      </c>
      <c r="AM63" s="362">
        <v>0</v>
      </c>
      <c r="AO63" s="352" t="s">
        <v>591</v>
      </c>
      <c r="AP63" s="352">
        <v>0</v>
      </c>
      <c r="AQ63" s="352">
        <v>3</v>
      </c>
      <c r="AR63" s="352">
        <v>3</v>
      </c>
      <c r="AS63" s="352"/>
      <c r="AT63" s="352">
        <v>0</v>
      </c>
      <c r="AU63" s="352">
        <v>20</v>
      </c>
      <c r="AV63" s="352">
        <v>0</v>
      </c>
      <c r="AW63" s="352">
        <v>0</v>
      </c>
      <c r="AX63" s="352">
        <v>0</v>
      </c>
      <c r="AY63" s="352">
        <v>0</v>
      </c>
      <c r="AZ63" s="352">
        <v>0</v>
      </c>
      <c r="BA63" s="352">
        <v>0</v>
      </c>
      <c r="BB63" s="352"/>
      <c r="BC63" s="352"/>
      <c r="BD63" s="352">
        <v>0</v>
      </c>
      <c r="BE63" s="352">
        <v>0</v>
      </c>
      <c r="BF63" s="352">
        <v>0</v>
      </c>
      <c r="BG63" s="352" t="s">
        <v>591</v>
      </c>
      <c r="BH63" s="352">
        <v>0</v>
      </c>
      <c r="BI63" s="352" t="s">
        <v>591</v>
      </c>
      <c r="BJ63" s="352"/>
      <c r="BK63" s="352"/>
      <c r="BL63" s="350"/>
      <c r="BN63" s="352"/>
      <c r="BO63" s="352" t="s">
        <v>49</v>
      </c>
      <c r="BP63" s="352">
        <v>1</v>
      </c>
      <c r="BQ63" s="350"/>
      <c r="BR63" s="347" t="s">
        <v>865</v>
      </c>
    </row>
    <row r="64" spans="1:70" s="347" customFormat="1" ht="16">
      <c r="A64" s="357">
        <v>21</v>
      </c>
      <c r="B64" s="473">
        <v>43035</v>
      </c>
      <c r="C64" s="376" t="s">
        <v>651</v>
      </c>
      <c r="D64" s="487" t="s">
        <v>646</v>
      </c>
      <c r="E64" s="473">
        <v>42766</v>
      </c>
      <c r="F64" s="473" t="s">
        <v>212</v>
      </c>
      <c r="G64" s="473" t="s">
        <v>660</v>
      </c>
      <c r="H64" s="375">
        <v>108.39999999999999</v>
      </c>
      <c r="I64" s="488"/>
      <c r="J64" s="488"/>
      <c r="K64" s="480" t="s">
        <v>654</v>
      </c>
      <c r="L64" s="480">
        <v>3000</v>
      </c>
      <c r="M64" s="480">
        <v>30000</v>
      </c>
      <c r="N64" s="480">
        <v>49200</v>
      </c>
      <c r="O64" s="480"/>
      <c r="P64" s="480"/>
      <c r="Q64" s="351"/>
      <c r="R64" s="351"/>
      <c r="S64" s="351"/>
      <c r="T64" s="351"/>
      <c r="U64" s="351"/>
      <c r="V64" s="351"/>
      <c r="W64" s="362">
        <v>2.9636363636363634</v>
      </c>
      <c r="X64" s="362">
        <v>2.2818181818181813</v>
      </c>
      <c r="Y64" s="362">
        <v>2.0727272727272723</v>
      </c>
      <c r="Z64" s="362">
        <v>1.7818181818181817</v>
      </c>
      <c r="AA64" s="362">
        <v>0</v>
      </c>
      <c r="AB64" s="477"/>
      <c r="AC64" s="362">
        <v>2.9636363636363634</v>
      </c>
      <c r="AD64" s="362">
        <v>2.2818181818181813</v>
      </c>
      <c r="AE64" s="362">
        <v>2.0727272727272723</v>
      </c>
      <c r="AF64" s="362">
        <v>1.7818181818181817</v>
      </c>
      <c r="AG64" s="362">
        <v>0</v>
      </c>
      <c r="AH64" s="478"/>
      <c r="AI64" s="362">
        <v>0</v>
      </c>
      <c r="AJ64" s="362">
        <v>0</v>
      </c>
      <c r="AK64" s="362">
        <v>0</v>
      </c>
      <c r="AL64" s="362">
        <v>0</v>
      </c>
      <c r="AM64" s="362">
        <v>0</v>
      </c>
      <c r="AO64" s="352" t="s">
        <v>591</v>
      </c>
      <c r="AP64" s="352">
        <v>0</v>
      </c>
      <c r="AQ64" s="352">
        <v>3</v>
      </c>
      <c r="AR64" s="352">
        <v>3</v>
      </c>
      <c r="AS64" s="352"/>
      <c r="AT64" s="352">
        <v>23</v>
      </c>
      <c r="AU64" s="352">
        <v>0</v>
      </c>
      <c r="AV64" s="352">
        <v>0</v>
      </c>
      <c r="AW64" s="352">
        <v>0</v>
      </c>
      <c r="AX64" s="352">
        <v>0</v>
      </c>
      <c r="AY64" s="352">
        <v>0</v>
      </c>
      <c r="AZ64" s="352">
        <v>0</v>
      </c>
      <c r="BA64" s="352">
        <v>0</v>
      </c>
      <c r="BB64" s="352"/>
      <c r="BC64" s="352"/>
      <c r="BD64" s="352">
        <v>0</v>
      </c>
      <c r="BE64" s="352">
        <v>0</v>
      </c>
      <c r="BF64" s="352">
        <v>0</v>
      </c>
      <c r="BG64" s="352" t="s">
        <v>591</v>
      </c>
      <c r="BH64" s="352">
        <v>12</v>
      </c>
      <c r="BI64" s="352" t="s">
        <v>591</v>
      </c>
      <c r="BJ64" s="352"/>
      <c r="BK64" s="352"/>
      <c r="BL64" s="369"/>
      <c r="BM64" s="357"/>
      <c r="BN64" s="353"/>
      <c r="BO64" s="352" t="s">
        <v>49</v>
      </c>
      <c r="BP64" s="352"/>
      <c r="BQ64" s="369"/>
      <c r="BR64" s="357" t="s">
        <v>872</v>
      </c>
    </row>
    <row r="65" spans="1:71" s="347" customFormat="1" ht="16">
      <c r="A65" s="357">
        <v>29</v>
      </c>
      <c r="B65" s="473">
        <v>43035</v>
      </c>
      <c r="C65" s="376" t="s">
        <v>651</v>
      </c>
      <c r="D65" s="487" t="s">
        <v>646</v>
      </c>
      <c r="E65" s="473">
        <v>42916</v>
      </c>
      <c r="F65" s="376" t="s">
        <v>213</v>
      </c>
      <c r="G65" s="376" t="s">
        <v>625</v>
      </c>
      <c r="H65" s="375">
        <v>84.390909090909076</v>
      </c>
      <c r="I65" s="488"/>
      <c r="J65" s="488"/>
      <c r="K65" s="480" t="s">
        <v>654</v>
      </c>
      <c r="L65" s="480">
        <v>3042</v>
      </c>
      <c r="M65" s="480">
        <v>30417</v>
      </c>
      <c r="N65" s="480">
        <v>49883</v>
      </c>
      <c r="O65" s="480"/>
      <c r="P65" s="480"/>
      <c r="Q65" s="351"/>
      <c r="R65" s="351"/>
      <c r="S65" s="351"/>
      <c r="T65" s="351"/>
      <c r="U65" s="351"/>
      <c r="V65" s="351"/>
      <c r="W65" s="362">
        <v>2.1363636363636362</v>
      </c>
      <c r="X65" s="362">
        <v>1.6454545454545453</v>
      </c>
      <c r="Y65" s="362">
        <v>1.5545454545454545</v>
      </c>
      <c r="Z65" s="362">
        <v>1.4181818181818182</v>
      </c>
      <c r="AA65" s="362">
        <v>0</v>
      </c>
      <c r="AB65" s="477"/>
      <c r="AC65" s="362">
        <v>2.1363636363636362</v>
      </c>
      <c r="AD65" s="362">
        <v>1.6454545454545453</v>
      </c>
      <c r="AE65" s="362">
        <v>1.5545454545454545</v>
      </c>
      <c r="AF65" s="362">
        <v>1.4181818181818182</v>
      </c>
      <c r="AG65" s="362">
        <v>0</v>
      </c>
      <c r="AH65" s="478"/>
      <c r="AI65" s="362">
        <v>0</v>
      </c>
      <c r="AJ65" s="362">
        <v>0</v>
      </c>
      <c r="AK65" s="362">
        <v>0</v>
      </c>
      <c r="AL65" s="362">
        <v>0</v>
      </c>
      <c r="AM65" s="362">
        <v>0</v>
      </c>
      <c r="AO65" s="352" t="s">
        <v>591</v>
      </c>
      <c r="AP65" s="352">
        <v>0</v>
      </c>
      <c r="AQ65" s="352">
        <v>3</v>
      </c>
      <c r="AR65" s="352">
        <v>3</v>
      </c>
      <c r="AS65" s="352"/>
      <c r="AT65" s="352">
        <v>0</v>
      </c>
      <c r="AU65" s="352">
        <v>0</v>
      </c>
      <c r="AV65" s="352">
        <v>0</v>
      </c>
      <c r="AW65" s="352">
        <v>0</v>
      </c>
      <c r="AX65" s="352">
        <v>0</v>
      </c>
      <c r="AY65" s="352">
        <v>0</v>
      </c>
      <c r="AZ65" s="352">
        <v>0</v>
      </c>
      <c r="BA65" s="352">
        <v>0</v>
      </c>
      <c r="BB65" s="352"/>
      <c r="BC65" s="352"/>
      <c r="BD65" s="352">
        <v>0</v>
      </c>
      <c r="BE65" s="352">
        <v>0</v>
      </c>
      <c r="BF65" s="352">
        <v>0</v>
      </c>
      <c r="BG65" s="352" t="s">
        <v>591</v>
      </c>
      <c r="BH65" s="352">
        <v>0</v>
      </c>
      <c r="BI65" s="352" t="s">
        <v>591</v>
      </c>
      <c r="BJ65" s="352"/>
      <c r="BK65" s="465">
        <v>43464</v>
      </c>
      <c r="BL65" s="350"/>
      <c r="BN65" s="352"/>
      <c r="BO65" s="352" t="s">
        <v>49</v>
      </c>
      <c r="BP65" s="352"/>
      <c r="BQ65" s="369"/>
      <c r="BR65" s="357" t="s">
        <v>880</v>
      </c>
    </row>
    <row r="66" spans="1:71" s="347" customFormat="1" ht="16">
      <c r="A66" s="347">
        <v>46</v>
      </c>
      <c r="B66" s="473">
        <v>43035</v>
      </c>
      <c r="C66" s="376" t="s">
        <v>651</v>
      </c>
      <c r="D66" s="487" t="s">
        <v>646</v>
      </c>
      <c r="E66" s="473">
        <v>42825</v>
      </c>
      <c r="F66" s="376" t="s">
        <v>214</v>
      </c>
      <c r="G66" s="376" t="s">
        <v>663</v>
      </c>
      <c r="H66" s="375">
        <v>100.39999999999999</v>
      </c>
      <c r="I66" s="488"/>
      <c r="J66" s="488"/>
      <c r="K66" s="480" t="s">
        <v>654</v>
      </c>
      <c r="L66" s="480">
        <v>3000</v>
      </c>
      <c r="M66" s="480">
        <v>30000</v>
      </c>
      <c r="N66" s="480">
        <v>49200</v>
      </c>
      <c r="O66" s="480"/>
      <c r="P66" s="480"/>
      <c r="Q66" s="351"/>
      <c r="R66" s="351"/>
      <c r="S66" s="351"/>
      <c r="T66" s="351"/>
      <c r="U66" s="351"/>
      <c r="V66" s="351"/>
      <c r="W66" s="362">
        <v>2.5</v>
      </c>
      <c r="X66" s="362">
        <v>2</v>
      </c>
      <c r="Y66" s="362">
        <v>1.8999999999999997</v>
      </c>
      <c r="Z66" s="362">
        <v>1.7</v>
      </c>
      <c r="AA66" s="362">
        <v>0</v>
      </c>
      <c r="AB66" s="477"/>
      <c r="AC66" s="362">
        <v>2.1</v>
      </c>
      <c r="AD66" s="362">
        <v>1.7</v>
      </c>
      <c r="AE66" s="362">
        <v>1.5999999999999999</v>
      </c>
      <c r="AF66" s="362">
        <v>1.4999999999999998</v>
      </c>
      <c r="AG66" s="362">
        <v>0</v>
      </c>
      <c r="AH66" s="478"/>
      <c r="AI66" s="362">
        <v>0</v>
      </c>
      <c r="AJ66" s="362">
        <v>0</v>
      </c>
      <c r="AK66" s="362">
        <v>0</v>
      </c>
      <c r="AL66" s="362">
        <v>0</v>
      </c>
      <c r="AM66" s="362">
        <v>0</v>
      </c>
      <c r="AO66" s="352" t="s">
        <v>655</v>
      </c>
      <c r="AP66" s="352" t="s">
        <v>656</v>
      </c>
      <c r="AQ66" s="352">
        <v>2</v>
      </c>
      <c r="AR66" s="352">
        <v>4</v>
      </c>
      <c r="AS66" s="352"/>
      <c r="AT66" s="352">
        <v>0</v>
      </c>
      <c r="AU66" s="352">
        <v>0</v>
      </c>
      <c r="AV66" s="352">
        <v>0</v>
      </c>
      <c r="AW66" s="352">
        <v>0</v>
      </c>
      <c r="AX66" s="352">
        <v>0</v>
      </c>
      <c r="AY66" s="352">
        <v>0</v>
      </c>
      <c r="AZ66" s="352">
        <v>0</v>
      </c>
      <c r="BA66" s="352">
        <v>0</v>
      </c>
      <c r="BB66" s="352"/>
      <c r="BC66" s="352"/>
      <c r="BD66" s="352">
        <v>0</v>
      </c>
      <c r="BE66" s="352">
        <v>0</v>
      </c>
      <c r="BF66" s="352">
        <v>0</v>
      </c>
      <c r="BG66" s="352" t="s">
        <v>591</v>
      </c>
      <c r="BH66" s="352">
        <v>0</v>
      </c>
      <c r="BI66" s="352" t="s">
        <v>591</v>
      </c>
      <c r="BJ66" s="352"/>
      <c r="BK66" s="352"/>
      <c r="BL66" s="350"/>
      <c r="BN66" s="352"/>
      <c r="BO66" s="352" t="s">
        <v>49</v>
      </c>
      <c r="BP66" s="352"/>
      <c r="BQ66" s="350"/>
      <c r="BR66" s="347" t="s">
        <v>911</v>
      </c>
    </row>
    <row r="67" spans="1:71" s="347" customFormat="1" ht="16">
      <c r="A67" s="347">
        <v>5</v>
      </c>
      <c r="B67" s="473">
        <v>43035</v>
      </c>
      <c r="C67" s="514" t="s">
        <v>651</v>
      </c>
      <c r="D67" s="487" t="s">
        <v>646</v>
      </c>
      <c r="E67" s="473">
        <v>42857</v>
      </c>
      <c r="F67" s="473" t="s">
        <v>215</v>
      </c>
      <c r="G67" s="473" t="s">
        <v>882</v>
      </c>
      <c r="H67" s="375">
        <v>72.272727272727266</v>
      </c>
      <c r="I67" s="488"/>
      <c r="J67" s="488"/>
      <c r="K67" s="480" t="s">
        <v>654</v>
      </c>
      <c r="L67" s="480">
        <v>12000</v>
      </c>
      <c r="M67" s="480">
        <v>90000</v>
      </c>
      <c r="N67" s="480"/>
      <c r="O67" s="480"/>
      <c r="P67" s="480"/>
      <c r="Q67" s="351"/>
      <c r="R67" s="351"/>
      <c r="S67" s="351"/>
      <c r="T67" s="351"/>
      <c r="U67" s="351"/>
      <c r="V67" s="351"/>
      <c r="W67" s="362">
        <v>1.9727272727272724</v>
      </c>
      <c r="X67" s="362">
        <v>1.6363636363636362</v>
      </c>
      <c r="Y67" s="362">
        <v>1.4454545454545453</v>
      </c>
      <c r="Z67" s="362">
        <v>0</v>
      </c>
      <c r="AA67" s="362">
        <v>0</v>
      </c>
      <c r="AB67" s="477"/>
      <c r="AC67" s="362">
        <v>1.9727272727272724</v>
      </c>
      <c r="AD67" s="362">
        <v>1.6363636363636362</v>
      </c>
      <c r="AE67" s="362">
        <v>1.4454545454545453</v>
      </c>
      <c r="AF67" s="362">
        <v>0</v>
      </c>
      <c r="AG67" s="362">
        <v>0</v>
      </c>
      <c r="AH67" s="478"/>
      <c r="AI67" s="362">
        <v>0</v>
      </c>
      <c r="AJ67" s="362">
        <v>0</v>
      </c>
      <c r="AK67" s="362">
        <v>0</v>
      </c>
      <c r="AL67" s="362">
        <v>0</v>
      </c>
      <c r="AM67" s="362">
        <v>0</v>
      </c>
      <c r="AO67" s="352" t="s">
        <v>591</v>
      </c>
      <c r="AP67" s="352">
        <v>0</v>
      </c>
      <c r="AQ67" s="352">
        <v>3</v>
      </c>
      <c r="AR67" s="352">
        <v>3</v>
      </c>
      <c r="AS67" s="352"/>
      <c r="AT67" s="352">
        <v>0</v>
      </c>
      <c r="AU67" s="352">
        <v>0</v>
      </c>
      <c r="AV67" s="352">
        <v>0</v>
      </c>
      <c r="AW67" s="352">
        <v>0</v>
      </c>
      <c r="AX67" s="352">
        <v>0</v>
      </c>
      <c r="AY67" s="352">
        <v>0</v>
      </c>
      <c r="AZ67" s="352">
        <v>0</v>
      </c>
      <c r="BA67" s="352">
        <v>0</v>
      </c>
      <c r="BB67" s="352"/>
      <c r="BC67" s="352"/>
      <c r="BD67" s="352">
        <v>0</v>
      </c>
      <c r="BE67" s="352">
        <v>0</v>
      </c>
      <c r="BF67" s="352">
        <v>0</v>
      </c>
      <c r="BG67" s="352" t="s">
        <v>591</v>
      </c>
      <c r="BH67" s="352">
        <v>12</v>
      </c>
      <c r="BI67" s="352" t="s">
        <v>591</v>
      </c>
      <c r="BJ67" s="352">
        <v>12</v>
      </c>
      <c r="BK67" s="352"/>
      <c r="BL67" s="350"/>
      <c r="BN67" s="352"/>
      <c r="BO67" s="352" t="s">
        <v>49</v>
      </c>
      <c r="BP67" s="352"/>
      <c r="BQ67" s="350"/>
      <c r="BR67" s="347" t="s">
        <v>865</v>
      </c>
    </row>
    <row r="68" spans="1:71" s="347" customFormat="1" ht="16">
      <c r="A68" s="357"/>
      <c r="B68" s="473">
        <v>43035</v>
      </c>
      <c r="C68" s="376" t="s">
        <v>651</v>
      </c>
      <c r="D68" s="487" t="s">
        <v>646</v>
      </c>
      <c r="E68" s="473">
        <v>42978</v>
      </c>
      <c r="F68" s="376" t="s">
        <v>589</v>
      </c>
      <c r="G68" s="376" t="s">
        <v>841</v>
      </c>
      <c r="H68" s="375">
        <v>94.281818181818167</v>
      </c>
      <c r="I68" s="488"/>
      <c r="J68" s="488"/>
      <c r="K68" s="480" t="s">
        <v>654</v>
      </c>
      <c r="L68" s="480">
        <v>3042</v>
      </c>
      <c r="M68" s="480">
        <v>30417</v>
      </c>
      <c r="N68" s="480">
        <v>49883</v>
      </c>
      <c r="O68" s="480"/>
      <c r="P68" s="480"/>
      <c r="Q68" s="358"/>
      <c r="R68" s="358"/>
      <c r="S68" s="358"/>
      <c r="T68" s="358"/>
      <c r="U68" s="358"/>
      <c r="V68" s="358"/>
      <c r="W68" s="362">
        <v>2.3727272727272726</v>
      </c>
      <c r="X68" s="362">
        <v>1.8727272727272726</v>
      </c>
      <c r="Y68" s="362">
        <v>1.7636363636363634</v>
      </c>
      <c r="Z68" s="362">
        <v>1.5636363636363635</v>
      </c>
      <c r="AA68" s="362">
        <v>0</v>
      </c>
      <c r="AB68" s="477"/>
      <c r="AC68" s="362">
        <v>2.3727272727272726</v>
      </c>
      <c r="AD68" s="362">
        <v>1.8727272727272726</v>
      </c>
      <c r="AE68" s="362">
        <v>1.7636363636363634</v>
      </c>
      <c r="AF68" s="362">
        <v>1.5636363636363635</v>
      </c>
      <c r="AG68" s="362">
        <v>0</v>
      </c>
      <c r="AH68" s="479"/>
      <c r="AI68" s="362">
        <v>0</v>
      </c>
      <c r="AJ68" s="362">
        <v>0</v>
      </c>
      <c r="AK68" s="362">
        <v>0</v>
      </c>
      <c r="AL68" s="362">
        <v>0</v>
      </c>
      <c r="AM68" s="362">
        <v>0</v>
      </c>
      <c r="AN68" s="357"/>
      <c r="AO68" s="352" t="s">
        <v>591</v>
      </c>
      <c r="AP68" s="352">
        <v>0</v>
      </c>
      <c r="AQ68" s="352">
        <v>3</v>
      </c>
      <c r="AR68" s="352">
        <v>3</v>
      </c>
      <c r="AS68" s="352"/>
      <c r="AT68" s="352">
        <v>17</v>
      </c>
      <c r="AU68" s="352">
        <v>0</v>
      </c>
      <c r="AV68" s="352">
        <v>0</v>
      </c>
      <c r="AW68" s="352">
        <v>0</v>
      </c>
      <c r="AX68" s="352">
        <v>0</v>
      </c>
      <c r="AY68" s="352">
        <v>0</v>
      </c>
      <c r="AZ68" s="352">
        <v>0</v>
      </c>
      <c r="BA68" s="352">
        <v>0</v>
      </c>
      <c r="BB68" s="352"/>
      <c r="BC68" s="352"/>
      <c r="BD68" s="352">
        <v>0</v>
      </c>
      <c r="BE68" s="352">
        <v>0</v>
      </c>
      <c r="BF68" s="352">
        <v>0</v>
      </c>
      <c r="BG68" s="352" t="s">
        <v>591</v>
      </c>
      <c r="BH68" s="352">
        <v>0</v>
      </c>
      <c r="BI68" s="352" t="s">
        <v>591</v>
      </c>
      <c r="BJ68" s="352"/>
      <c r="BK68" s="352"/>
      <c r="BL68" s="369"/>
      <c r="BM68" s="357"/>
      <c r="BN68" s="353"/>
      <c r="BO68" s="352" t="s">
        <v>49</v>
      </c>
      <c r="BP68" s="352"/>
      <c r="BQ68" s="369"/>
      <c r="BR68" s="357" t="s">
        <v>889</v>
      </c>
    </row>
    <row r="69" spans="1:71" s="347" customFormat="1" ht="16">
      <c r="B69" s="473">
        <v>43035</v>
      </c>
      <c r="C69" s="376" t="s">
        <v>651</v>
      </c>
      <c r="D69" s="487" t="s">
        <v>646</v>
      </c>
      <c r="E69" s="473">
        <v>42766</v>
      </c>
      <c r="F69" s="376" t="s">
        <v>638</v>
      </c>
      <c r="G69" s="376" t="s">
        <v>891</v>
      </c>
      <c r="H69" s="375">
        <v>83.6</v>
      </c>
      <c r="I69" s="375"/>
      <c r="J69" s="375"/>
      <c r="K69" s="480"/>
      <c r="L69" s="480"/>
      <c r="M69" s="480"/>
      <c r="N69" s="480"/>
      <c r="O69" s="480"/>
      <c r="P69" s="480"/>
      <c r="Q69" s="351"/>
      <c r="R69" s="351"/>
      <c r="S69" s="351"/>
      <c r="T69" s="351"/>
      <c r="U69" s="351"/>
      <c r="V69" s="351"/>
      <c r="W69" s="362">
        <v>1.7727272727272725</v>
      </c>
      <c r="X69" s="362">
        <v>0</v>
      </c>
      <c r="Y69" s="362">
        <v>0</v>
      </c>
      <c r="Z69" s="362">
        <v>0</v>
      </c>
      <c r="AA69" s="362">
        <v>0</v>
      </c>
      <c r="AB69" s="477"/>
      <c r="AC69" s="362">
        <v>1.7727272727272725</v>
      </c>
      <c r="AD69" s="362">
        <v>0</v>
      </c>
      <c r="AE69" s="362">
        <v>0</v>
      </c>
      <c r="AF69" s="362">
        <v>0</v>
      </c>
      <c r="AG69" s="362">
        <v>0</v>
      </c>
      <c r="AH69" s="478"/>
      <c r="AI69" s="362">
        <v>0</v>
      </c>
      <c r="AJ69" s="362">
        <v>0</v>
      </c>
      <c r="AK69" s="362">
        <v>0</v>
      </c>
      <c r="AL69" s="362">
        <v>0</v>
      </c>
      <c r="AM69" s="362">
        <v>0</v>
      </c>
      <c r="AO69" s="352" t="s">
        <v>655</v>
      </c>
      <c r="AP69" s="352" t="s">
        <v>656</v>
      </c>
      <c r="AQ69" s="352">
        <v>2</v>
      </c>
      <c r="AR69" s="352">
        <v>4</v>
      </c>
      <c r="AS69" s="352"/>
      <c r="AT69" s="352">
        <v>0</v>
      </c>
      <c r="AU69" s="352">
        <v>0</v>
      </c>
      <c r="AV69" s="352">
        <v>0</v>
      </c>
      <c r="AW69" s="352">
        <v>0</v>
      </c>
      <c r="AX69" s="352">
        <v>0</v>
      </c>
      <c r="AY69" s="352">
        <v>0</v>
      </c>
      <c r="AZ69" s="352">
        <v>0</v>
      </c>
      <c r="BA69" s="352">
        <v>0</v>
      </c>
      <c r="BB69" s="352"/>
      <c r="BC69" s="352"/>
      <c r="BD69" s="352">
        <v>0</v>
      </c>
      <c r="BE69" s="352">
        <v>0</v>
      </c>
      <c r="BF69" s="352">
        <v>0</v>
      </c>
      <c r="BG69" s="352" t="s">
        <v>591</v>
      </c>
      <c r="BH69" s="352">
        <v>0</v>
      </c>
      <c r="BI69" s="352" t="s">
        <v>591</v>
      </c>
      <c r="BJ69" s="352"/>
      <c r="BK69" s="352"/>
      <c r="BL69" s="350"/>
      <c r="BN69" s="352"/>
      <c r="BO69" s="352" t="s">
        <v>49</v>
      </c>
      <c r="BP69" s="352"/>
      <c r="BQ69" s="350"/>
      <c r="BR69" s="347" t="s">
        <v>895</v>
      </c>
    </row>
    <row r="70" spans="1:71" s="470" customFormat="1" ht="16">
      <c r="B70" s="473">
        <v>43035</v>
      </c>
      <c r="C70" s="376" t="s">
        <v>651</v>
      </c>
      <c r="D70" s="487" t="s">
        <v>646</v>
      </c>
      <c r="E70" s="473">
        <v>42735</v>
      </c>
      <c r="F70" s="376" t="s">
        <v>674</v>
      </c>
      <c r="G70" s="376" t="s">
        <v>841</v>
      </c>
      <c r="H70" s="375">
        <v>65.518181818181802</v>
      </c>
      <c r="I70" s="488"/>
      <c r="J70" s="488"/>
      <c r="K70" s="480" t="s">
        <v>654</v>
      </c>
      <c r="L70" s="480">
        <v>1644</v>
      </c>
      <c r="M70" s="480">
        <v>1314</v>
      </c>
      <c r="N70" s="480"/>
      <c r="O70" s="480"/>
      <c r="P70" s="480"/>
      <c r="Q70" s="351"/>
      <c r="R70" s="351"/>
      <c r="S70" s="351"/>
      <c r="T70" s="351"/>
      <c r="U70" s="351"/>
      <c r="V70" s="351"/>
      <c r="W70" s="362">
        <v>2.4090909090909087</v>
      </c>
      <c r="X70" s="362">
        <v>2.2909090909090906</v>
      </c>
      <c r="Y70" s="362">
        <v>1.6454545454545453</v>
      </c>
      <c r="Z70" s="362">
        <v>0</v>
      </c>
      <c r="AA70" s="362">
        <v>0</v>
      </c>
      <c r="AB70" s="477"/>
      <c r="AC70" s="362">
        <v>2.4090909090909087</v>
      </c>
      <c r="AD70" s="362">
        <v>2.2909090909090906</v>
      </c>
      <c r="AE70" s="362">
        <v>1.6454545454545453</v>
      </c>
      <c r="AF70" s="362">
        <v>0</v>
      </c>
      <c r="AG70" s="362">
        <v>0</v>
      </c>
      <c r="AH70" s="478"/>
      <c r="AI70" s="362">
        <v>0</v>
      </c>
      <c r="AJ70" s="362">
        <v>0</v>
      </c>
      <c r="AK70" s="362">
        <v>0</v>
      </c>
      <c r="AL70" s="362">
        <v>0</v>
      </c>
      <c r="AM70" s="362">
        <v>0</v>
      </c>
      <c r="AO70" s="352" t="s">
        <v>591</v>
      </c>
      <c r="AP70" s="352">
        <v>0</v>
      </c>
      <c r="AQ70" s="352">
        <v>3</v>
      </c>
      <c r="AR70" s="352">
        <v>3</v>
      </c>
      <c r="AS70" s="352"/>
      <c r="AT70" s="352">
        <v>0</v>
      </c>
      <c r="AU70" s="352">
        <v>0</v>
      </c>
      <c r="AV70" s="352">
        <v>0</v>
      </c>
      <c r="AW70" s="352">
        <v>0</v>
      </c>
      <c r="AX70" s="352">
        <v>0</v>
      </c>
      <c r="AY70" s="352">
        <v>0</v>
      </c>
      <c r="AZ70" s="352">
        <v>0</v>
      </c>
      <c r="BA70" s="352">
        <v>0</v>
      </c>
      <c r="BB70" s="352"/>
      <c r="BC70" s="352"/>
      <c r="BD70" s="352">
        <v>0</v>
      </c>
      <c r="BE70" s="352">
        <v>0</v>
      </c>
      <c r="BF70" s="352">
        <v>0</v>
      </c>
      <c r="BG70" s="352" t="s">
        <v>591</v>
      </c>
      <c r="BH70" s="352">
        <v>0</v>
      </c>
      <c r="BI70" s="352" t="s">
        <v>591</v>
      </c>
      <c r="BJ70" s="352"/>
      <c r="BK70" s="352"/>
      <c r="BL70" s="350"/>
      <c r="BM70" s="347"/>
      <c r="BN70" s="352"/>
      <c r="BO70" s="352" t="s">
        <v>49</v>
      </c>
      <c r="BP70" s="352"/>
      <c r="BQ70" s="350"/>
      <c r="BR70" s="347" t="s">
        <v>903</v>
      </c>
    </row>
    <row r="71" spans="1:71" s="470" customFormat="1" ht="16">
      <c r="A71" s="347">
        <v>9</v>
      </c>
      <c r="B71" s="473">
        <v>43035</v>
      </c>
      <c r="C71" s="376" t="s">
        <v>651</v>
      </c>
      <c r="D71" s="487" t="s">
        <v>646</v>
      </c>
      <c r="E71" s="473">
        <v>43008</v>
      </c>
      <c r="F71" s="473" t="s">
        <v>975</v>
      </c>
      <c r="G71" s="473" t="s">
        <v>976</v>
      </c>
      <c r="H71" s="375">
        <v>72.381818181818176</v>
      </c>
      <c r="I71" s="513"/>
      <c r="J71" s="513"/>
      <c r="K71" s="480" t="s">
        <v>654</v>
      </c>
      <c r="L71" s="480">
        <v>3000</v>
      </c>
      <c r="M71" s="480">
        <v>30000</v>
      </c>
      <c r="N71" s="480">
        <v>49200</v>
      </c>
      <c r="O71" s="480"/>
      <c r="P71" s="480"/>
      <c r="Q71" s="351"/>
      <c r="R71" s="351"/>
      <c r="S71" s="351"/>
      <c r="T71" s="351"/>
      <c r="U71" s="351"/>
      <c r="V71" s="351"/>
      <c r="W71" s="362">
        <v>2.4272727272727268</v>
      </c>
      <c r="X71" s="362">
        <v>1.8545454545454545</v>
      </c>
      <c r="Y71" s="362">
        <v>1.7363636363636361</v>
      </c>
      <c r="Z71" s="362">
        <v>1.4999999999999998</v>
      </c>
      <c r="AA71" s="362">
        <v>0</v>
      </c>
      <c r="AB71" s="477"/>
      <c r="AC71" s="362">
        <v>2.4272727272727268</v>
      </c>
      <c r="AD71" s="362">
        <v>1.8545454545454545</v>
      </c>
      <c r="AE71" s="362">
        <v>1.7363636363636361</v>
      </c>
      <c r="AF71" s="362">
        <v>1.4999999999999998</v>
      </c>
      <c r="AG71" s="362">
        <v>0</v>
      </c>
      <c r="AH71" s="478"/>
      <c r="AI71" s="362">
        <v>0</v>
      </c>
      <c r="AJ71" s="362">
        <v>0</v>
      </c>
      <c r="AK71" s="362">
        <v>0</v>
      </c>
      <c r="AL71" s="362">
        <v>0</v>
      </c>
      <c r="AM71" s="362">
        <v>0</v>
      </c>
      <c r="AO71" s="352" t="s">
        <v>655</v>
      </c>
      <c r="AP71" s="352" t="s">
        <v>656</v>
      </c>
      <c r="AQ71" s="352">
        <v>3</v>
      </c>
      <c r="AR71" s="352">
        <v>3</v>
      </c>
      <c r="AS71" s="352"/>
      <c r="AT71" s="352">
        <v>0</v>
      </c>
      <c r="AU71" s="352">
        <v>22</v>
      </c>
      <c r="AV71" s="352">
        <v>0</v>
      </c>
      <c r="AW71" s="352">
        <v>0</v>
      </c>
      <c r="AX71" s="352">
        <v>0</v>
      </c>
      <c r="AY71" s="352">
        <v>0</v>
      </c>
      <c r="AZ71" s="352">
        <v>0</v>
      </c>
      <c r="BA71" s="352">
        <v>0</v>
      </c>
      <c r="BB71" s="352"/>
      <c r="BC71" s="352"/>
      <c r="BD71" s="352">
        <v>0</v>
      </c>
      <c r="BE71" s="352">
        <v>0</v>
      </c>
      <c r="BF71" s="352">
        <v>0</v>
      </c>
      <c r="BG71" s="352" t="s">
        <v>591</v>
      </c>
      <c r="BH71" s="352">
        <v>0</v>
      </c>
      <c r="BI71" s="352" t="s">
        <v>591</v>
      </c>
      <c r="BJ71" s="352"/>
      <c r="BK71" s="352"/>
      <c r="BL71" s="350"/>
      <c r="BM71" s="347"/>
      <c r="BN71" s="352"/>
      <c r="BO71" s="352" t="s">
        <v>49</v>
      </c>
      <c r="BP71" s="352"/>
      <c r="BQ71" s="350"/>
      <c r="BR71" s="471" t="s">
        <v>979</v>
      </c>
    </row>
    <row r="72" spans="1:71" s="347" customFormat="1" ht="16">
      <c r="A72" s="376">
        <v>11</v>
      </c>
      <c r="B72" s="473">
        <v>43035</v>
      </c>
      <c r="C72" s="376" t="s">
        <v>651</v>
      </c>
      <c r="D72" s="487" t="s">
        <v>647</v>
      </c>
      <c r="E72" s="473">
        <v>42916</v>
      </c>
      <c r="F72" s="473" t="s">
        <v>209</v>
      </c>
      <c r="G72" s="473" t="s">
        <v>963</v>
      </c>
      <c r="H72" s="375">
        <v>81.390909090909091</v>
      </c>
      <c r="I72" s="488"/>
      <c r="J72" s="488"/>
      <c r="K72" s="480" t="s">
        <v>654</v>
      </c>
      <c r="L72" s="480">
        <v>3000</v>
      </c>
      <c r="M72" s="480">
        <v>30000</v>
      </c>
      <c r="N72" s="480">
        <v>49200</v>
      </c>
      <c r="O72" s="480"/>
      <c r="P72" s="480"/>
      <c r="Q72" s="351"/>
      <c r="R72" s="351"/>
      <c r="S72" s="351"/>
      <c r="T72" s="351"/>
      <c r="U72" s="351"/>
      <c r="V72" s="351"/>
      <c r="W72" s="362">
        <v>2.1090909090909089</v>
      </c>
      <c r="X72" s="362">
        <v>1.7363636363636361</v>
      </c>
      <c r="Y72" s="362">
        <v>1.4727272727272727</v>
      </c>
      <c r="Z72" s="362">
        <v>1.3818181818181816</v>
      </c>
      <c r="AA72" s="362">
        <v>0</v>
      </c>
      <c r="AB72" s="481"/>
      <c r="AC72" s="362">
        <v>2.1090909090909089</v>
      </c>
      <c r="AD72" s="362">
        <v>1.7363636363636361</v>
      </c>
      <c r="AE72" s="362">
        <v>1.4727272727272727</v>
      </c>
      <c r="AF72" s="362">
        <v>1.3818181818181816</v>
      </c>
      <c r="AG72" s="362">
        <v>0</v>
      </c>
      <c r="AH72" s="482"/>
      <c r="AI72" s="362">
        <v>0</v>
      </c>
      <c r="AJ72" s="362">
        <v>0</v>
      </c>
      <c r="AK72" s="362">
        <v>0</v>
      </c>
      <c r="AL72" s="362">
        <v>0</v>
      </c>
      <c r="AM72" s="362">
        <v>0</v>
      </c>
      <c r="AO72" s="483" t="s">
        <v>591</v>
      </c>
      <c r="AP72" s="483">
        <v>0</v>
      </c>
      <c r="AQ72" s="483">
        <v>3</v>
      </c>
      <c r="AR72" s="483">
        <v>3</v>
      </c>
      <c r="AS72" s="483"/>
      <c r="AT72" s="483">
        <v>0</v>
      </c>
      <c r="AU72" s="483">
        <v>0</v>
      </c>
      <c r="AV72" s="483">
        <v>0</v>
      </c>
      <c r="AW72" s="483">
        <v>0</v>
      </c>
      <c r="AX72" s="483">
        <v>0</v>
      </c>
      <c r="AY72" s="483">
        <v>0</v>
      </c>
      <c r="AZ72" s="483">
        <v>0</v>
      </c>
      <c r="BA72" s="483">
        <v>0</v>
      </c>
      <c r="BB72" s="483"/>
      <c r="BC72" s="483"/>
      <c r="BD72" s="483">
        <v>0</v>
      </c>
      <c r="BE72" s="483">
        <v>0</v>
      </c>
      <c r="BF72" s="483">
        <v>0</v>
      </c>
      <c r="BG72" s="483" t="s">
        <v>591</v>
      </c>
      <c r="BH72" s="483">
        <v>12</v>
      </c>
      <c r="BI72" s="483" t="s">
        <v>591</v>
      </c>
      <c r="BJ72" s="483">
        <v>12</v>
      </c>
      <c r="BK72" s="483"/>
      <c r="BL72" s="484"/>
      <c r="BM72" s="376"/>
      <c r="BN72" s="483"/>
      <c r="BO72" s="483" t="s">
        <v>49</v>
      </c>
      <c r="BP72" s="483"/>
      <c r="BQ72" s="484"/>
      <c r="BR72" s="485" t="s">
        <v>971</v>
      </c>
    </row>
    <row r="73" spans="1:71" s="357" customFormat="1" ht="16">
      <c r="A73" s="347">
        <v>52</v>
      </c>
      <c r="B73" s="473">
        <v>43035</v>
      </c>
      <c r="C73" s="376" t="s">
        <v>651</v>
      </c>
      <c r="D73" s="487" t="s">
        <v>647</v>
      </c>
      <c r="E73" s="473">
        <v>43028</v>
      </c>
      <c r="F73" s="473" t="s">
        <v>211</v>
      </c>
      <c r="G73" s="376" t="s">
        <v>861</v>
      </c>
      <c r="H73" s="375">
        <v>94.999999999999986</v>
      </c>
      <c r="I73" s="488"/>
      <c r="J73" s="488"/>
      <c r="K73" s="480" t="s">
        <v>654</v>
      </c>
      <c r="L73" s="480">
        <v>3000</v>
      </c>
      <c r="M73" s="480">
        <v>30000</v>
      </c>
      <c r="N73" s="480">
        <v>49200</v>
      </c>
      <c r="O73" s="480"/>
      <c r="P73" s="480"/>
      <c r="Q73" s="351"/>
      <c r="R73" s="351"/>
      <c r="S73" s="351"/>
      <c r="T73" s="351"/>
      <c r="U73" s="351"/>
      <c r="V73" s="351"/>
      <c r="W73" s="362">
        <v>2.5818181818181816</v>
      </c>
      <c r="X73" s="362">
        <v>1.9636363636363636</v>
      </c>
      <c r="Y73" s="362">
        <v>1.8181818181818181</v>
      </c>
      <c r="Z73" s="362">
        <v>1.5727272727272725</v>
      </c>
      <c r="AA73" s="362">
        <v>0</v>
      </c>
      <c r="AB73" s="477"/>
      <c r="AC73" s="362">
        <v>2.5818181818181816</v>
      </c>
      <c r="AD73" s="362">
        <v>1.9636363636363636</v>
      </c>
      <c r="AE73" s="362">
        <v>1.8181818181818181</v>
      </c>
      <c r="AF73" s="362">
        <v>1.5727272727272725</v>
      </c>
      <c r="AG73" s="362">
        <v>0</v>
      </c>
      <c r="AH73" s="478"/>
      <c r="AI73" s="362">
        <v>0</v>
      </c>
      <c r="AJ73" s="362">
        <v>0</v>
      </c>
      <c r="AK73" s="362">
        <v>0</v>
      </c>
      <c r="AL73" s="362">
        <v>0</v>
      </c>
      <c r="AM73" s="362">
        <v>0</v>
      </c>
      <c r="AN73" s="347"/>
      <c r="AO73" s="352" t="s">
        <v>591</v>
      </c>
      <c r="AP73" s="352">
        <v>0</v>
      </c>
      <c r="AQ73" s="352">
        <v>3</v>
      </c>
      <c r="AR73" s="352">
        <v>3</v>
      </c>
      <c r="AS73" s="352"/>
      <c r="AT73" s="352">
        <v>0</v>
      </c>
      <c r="AU73" s="352">
        <v>20</v>
      </c>
      <c r="AV73" s="352">
        <v>0</v>
      </c>
      <c r="AW73" s="352">
        <v>0</v>
      </c>
      <c r="AX73" s="352">
        <v>0</v>
      </c>
      <c r="AY73" s="352">
        <v>0</v>
      </c>
      <c r="AZ73" s="352">
        <v>0</v>
      </c>
      <c r="BA73" s="352">
        <v>0</v>
      </c>
      <c r="BB73" s="352"/>
      <c r="BC73" s="352"/>
      <c r="BD73" s="352">
        <v>0</v>
      </c>
      <c r="BE73" s="352">
        <v>0</v>
      </c>
      <c r="BF73" s="352">
        <v>0</v>
      </c>
      <c r="BG73" s="352" t="s">
        <v>591</v>
      </c>
      <c r="BH73" s="352">
        <v>0</v>
      </c>
      <c r="BI73" s="352" t="s">
        <v>591</v>
      </c>
      <c r="BJ73" s="352"/>
      <c r="BK73" s="352"/>
      <c r="BL73" s="350"/>
      <c r="BM73" s="347"/>
      <c r="BN73" s="352"/>
      <c r="BO73" s="352" t="s">
        <v>49</v>
      </c>
      <c r="BP73" s="352">
        <v>1</v>
      </c>
      <c r="BQ73" s="350"/>
      <c r="BR73" s="357" t="s">
        <v>865</v>
      </c>
      <c r="BS73" s="347"/>
    </row>
    <row r="74" spans="1:71" s="357" customFormat="1" ht="16">
      <c r="A74" s="347">
        <v>19</v>
      </c>
      <c r="B74" s="473">
        <v>43035</v>
      </c>
      <c r="C74" s="376" t="s">
        <v>651</v>
      </c>
      <c r="D74" s="487" t="s">
        <v>647</v>
      </c>
      <c r="E74" s="473">
        <v>42766</v>
      </c>
      <c r="F74" s="473" t="s">
        <v>212</v>
      </c>
      <c r="G74" s="473" t="s">
        <v>660</v>
      </c>
      <c r="H74" s="375">
        <v>100.49999999999999</v>
      </c>
      <c r="I74" s="488"/>
      <c r="J74" s="488"/>
      <c r="K74" s="480" t="s">
        <v>654</v>
      </c>
      <c r="L74" s="480">
        <v>3000</v>
      </c>
      <c r="M74" s="480">
        <v>30000</v>
      </c>
      <c r="N74" s="480">
        <v>49200</v>
      </c>
      <c r="O74" s="480"/>
      <c r="P74" s="480"/>
      <c r="Q74" s="351"/>
      <c r="R74" s="351"/>
      <c r="S74" s="351"/>
      <c r="T74" s="351"/>
      <c r="U74" s="351"/>
      <c r="V74" s="351"/>
      <c r="W74" s="362">
        <v>3.0181818181818176</v>
      </c>
      <c r="X74" s="362">
        <v>2.2545454545454544</v>
      </c>
      <c r="Y74" s="362">
        <v>2.0818181818181816</v>
      </c>
      <c r="Z74" s="362">
        <v>1.7999999999999998</v>
      </c>
      <c r="AA74" s="362">
        <v>0</v>
      </c>
      <c r="AB74" s="477"/>
      <c r="AC74" s="362">
        <v>3.0181818181818176</v>
      </c>
      <c r="AD74" s="362">
        <v>2.2545454545454544</v>
      </c>
      <c r="AE74" s="362">
        <v>2.0818181818181816</v>
      </c>
      <c r="AF74" s="362">
        <v>1.7999999999999998</v>
      </c>
      <c r="AG74" s="362">
        <v>0</v>
      </c>
      <c r="AH74" s="478"/>
      <c r="AI74" s="362">
        <v>0</v>
      </c>
      <c r="AJ74" s="362">
        <v>0</v>
      </c>
      <c r="AK74" s="362">
        <v>0</v>
      </c>
      <c r="AL74" s="362">
        <v>0</v>
      </c>
      <c r="AM74" s="362">
        <v>0</v>
      </c>
      <c r="AN74" s="347"/>
      <c r="AO74" s="352" t="s">
        <v>591</v>
      </c>
      <c r="AP74" s="352">
        <v>0</v>
      </c>
      <c r="AQ74" s="352">
        <v>3</v>
      </c>
      <c r="AR74" s="352">
        <v>3</v>
      </c>
      <c r="AS74" s="352"/>
      <c r="AT74" s="352">
        <v>23</v>
      </c>
      <c r="AU74" s="352">
        <v>0</v>
      </c>
      <c r="AV74" s="352">
        <v>0</v>
      </c>
      <c r="AW74" s="352">
        <v>0</v>
      </c>
      <c r="AX74" s="352">
        <v>0</v>
      </c>
      <c r="AY74" s="352">
        <v>0</v>
      </c>
      <c r="AZ74" s="352">
        <v>0</v>
      </c>
      <c r="BA74" s="352">
        <v>0</v>
      </c>
      <c r="BB74" s="352"/>
      <c r="BC74" s="352"/>
      <c r="BD74" s="352">
        <v>0</v>
      </c>
      <c r="BE74" s="352">
        <v>0</v>
      </c>
      <c r="BF74" s="352">
        <v>0</v>
      </c>
      <c r="BG74" s="352" t="s">
        <v>591</v>
      </c>
      <c r="BH74" s="352">
        <v>12</v>
      </c>
      <c r="BI74" s="352" t="s">
        <v>591</v>
      </c>
      <c r="BJ74" s="352"/>
      <c r="BK74" s="352"/>
      <c r="BL74" s="350"/>
      <c r="BM74" s="347"/>
      <c r="BN74" s="352"/>
      <c r="BO74" s="352" t="s">
        <v>49</v>
      </c>
      <c r="BP74" s="352"/>
      <c r="BQ74" s="350"/>
      <c r="BR74" s="347" t="s">
        <v>873</v>
      </c>
    </row>
    <row r="75" spans="1:71" s="357" customFormat="1" ht="16">
      <c r="A75" s="347">
        <v>27</v>
      </c>
      <c r="B75" s="473">
        <v>43035</v>
      </c>
      <c r="C75" s="376" t="s">
        <v>651</v>
      </c>
      <c r="D75" s="487" t="s">
        <v>647</v>
      </c>
      <c r="E75" s="473">
        <v>42916</v>
      </c>
      <c r="F75" s="376" t="s">
        <v>213</v>
      </c>
      <c r="G75" s="376" t="s">
        <v>625</v>
      </c>
      <c r="H75" s="375">
        <v>77.599999999999994</v>
      </c>
      <c r="I75" s="488"/>
      <c r="J75" s="488"/>
      <c r="K75" s="480" t="s">
        <v>654</v>
      </c>
      <c r="L75" s="480">
        <v>3042</v>
      </c>
      <c r="M75" s="480">
        <v>30417</v>
      </c>
      <c r="N75" s="480">
        <v>49883</v>
      </c>
      <c r="O75" s="480"/>
      <c r="P75" s="480"/>
      <c r="Q75" s="351"/>
      <c r="R75" s="351"/>
      <c r="S75" s="351"/>
      <c r="T75" s="351"/>
      <c r="U75" s="351"/>
      <c r="V75" s="351"/>
      <c r="W75" s="362">
        <v>2.0818181818181816</v>
      </c>
      <c r="X75" s="362">
        <v>1.4454545454545453</v>
      </c>
      <c r="Y75" s="362">
        <v>1.6545454545454545</v>
      </c>
      <c r="Z75" s="362">
        <v>1.5363636363636362</v>
      </c>
      <c r="AA75" s="362">
        <v>0</v>
      </c>
      <c r="AB75" s="477"/>
      <c r="AC75" s="362">
        <v>2.0818181818181816</v>
      </c>
      <c r="AD75" s="362">
        <v>1.4454545454545453</v>
      </c>
      <c r="AE75" s="362">
        <v>1.6545454545454545</v>
      </c>
      <c r="AF75" s="362">
        <v>1.5363636363636362</v>
      </c>
      <c r="AG75" s="362">
        <v>0</v>
      </c>
      <c r="AH75" s="478"/>
      <c r="AI75" s="362">
        <v>0</v>
      </c>
      <c r="AJ75" s="362">
        <v>0</v>
      </c>
      <c r="AK75" s="362">
        <v>0</v>
      </c>
      <c r="AL75" s="362">
        <v>0</v>
      </c>
      <c r="AM75" s="362">
        <v>0</v>
      </c>
      <c r="AN75" s="347"/>
      <c r="AO75" s="352" t="s">
        <v>591</v>
      </c>
      <c r="AP75" s="352">
        <v>0</v>
      </c>
      <c r="AQ75" s="352">
        <v>3</v>
      </c>
      <c r="AR75" s="352">
        <v>3</v>
      </c>
      <c r="AS75" s="352"/>
      <c r="AT75" s="352">
        <v>0</v>
      </c>
      <c r="AU75" s="352">
        <v>0</v>
      </c>
      <c r="AV75" s="352">
        <v>0</v>
      </c>
      <c r="AW75" s="352">
        <v>0</v>
      </c>
      <c r="AX75" s="352">
        <v>0</v>
      </c>
      <c r="AY75" s="352">
        <v>0</v>
      </c>
      <c r="AZ75" s="352">
        <v>0</v>
      </c>
      <c r="BA75" s="352">
        <v>0</v>
      </c>
      <c r="BB75" s="352"/>
      <c r="BC75" s="352"/>
      <c r="BD75" s="352">
        <v>0</v>
      </c>
      <c r="BE75" s="352">
        <v>0</v>
      </c>
      <c r="BF75" s="352">
        <v>0</v>
      </c>
      <c r="BG75" s="352" t="s">
        <v>591</v>
      </c>
      <c r="BH75" s="352">
        <v>0</v>
      </c>
      <c r="BI75" s="352" t="s">
        <v>591</v>
      </c>
      <c r="BJ75" s="352"/>
      <c r="BK75" s="465">
        <v>43464</v>
      </c>
      <c r="BL75" s="350"/>
      <c r="BM75" s="347"/>
      <c r="BN75" s="352"/>
      <c r="BO75" s="352" t="s">
        <v>49</v>
      </c>
      <c r="BP75" s="352"/>
      <c r="BQ75" s="350"/>
      <c r="BR75" s="347" t="s">
        <v>881</v>
      </c>
    </row>
    <row r="76" spans="1:71" s="357" customFormat="1" ht="16">
      <c r="A76" s="347">
        <v>44</v>
      </c>
      <c r="B76" s="473">
        <v>43035</v>
      </c>
      <c r="C76" s="376" t="s">
        <v>651</v>
      </c>
      <c r="D76" s="487" t="s">
        <v>647</v>
      </c>
      <c r="E76" s="473">
        <v>42825</v>
      </c>
      <c r="F76" s="376" t="s">
        <v>214</v>
      </c>
      <c r="G76" s="376" t="s">
        <v>663</v>
      </c>
      <c r="H76" s="375">
        <v>94.5</v>
      </c>
      <c r="I76" s="488"/>
      <c r="J76" s="488"/>
      <c r="K76" s="480" t="s">
        <v>654</v>
      </c>
      <c r="L76" s="480">
        <v>3000</v>
      </c>
      <c r="M76" s="480">
        <v>30000</v>
      </c>
      <c r="N76" s="480">
        <v>49200</v>
      </c>
      <c r="O76" s="480"/>
      <c r="P76" s="480"/>
      <c r="Q76" s="351"/>
      <c r="R76" s="351"/>
      <c r="S76" s="351"/>
      <c r="T76" s="351"/>
      <c r="U76" s="351"/>
      <c r="V76" s="351"/>
      <c r="W76" s="362">
        <v>2.4</v>
      </c>
      <c r="X76" s="362">
        <v>2</v>
      </c>
      <c r="Y76" s="362">
        <v>1.8999999999999997</v>
      </c>
      <c r="Z76" s="362">
        <v>1.7999999999999998</v>
      </c>
      <c r="AA76" s="362">
        <v>0</v>
      </c>
      <c r="AB76" s="477"/>
      <c r="AC76" s="362">
        <v>2</v>
      </c>
      <c r="AD76" s="362">
        <v>1.7</v>
      </c>
      <c r="AE76" s="362">
        <v>1.5999999999999999</v>
      </c>
      <c r="AF76" s="362">
        <v>1.4999999999999998</v>
      </c>
      <c r="AG76" s="362">
        <v>0</v>
      </c>
      <c r="AH76" s="478"/>
      <c r="AI76" s="362">
        <v>0</v>
      </c>
      <c r="AJ76" s="362">
        <v>0</v>
      </c>
      <c r="AK76" s="362">
        <v>0</v>
      </c>
      <c r="AL76" s="362">
        <v>0</v>
      </c>
      <c r="AM76" s="362">
        <v>0</v>
      </c>
      <c r="AN76" s="347"/>
      <c r="AO76" s="352" t="s">
        <v>655</v>
      </c>
      <c r="AP76" s="352" t="s">
        <v>656</v>
      </c>
      <c r="AQ76" s="352">
        <v>2</v>
      </c>
      <c r="AR76" s="352">
        <v>4</v>
      </c>
      <c r="AS76" s="352"/>
      <c r="AT76" s="352">
        <v>0</v>
      </c>
      <c r="AU76" s="352">
        <v>0</v>
      </c>
      <c r="AV76" s="352">
        <v>0</v>
      </c>
      <c r="AW76" s="352">
        <v>0</v>
      </c>
      <c r="AX76" s="352">
        <v>0</v>
      </c>
      <c r="AY76" s="352">
        <v>0</v>
      </c>
      <c r="AZ76" s="352">
        <v>0</v>
      </c>
      <c r="BA76" s="352">
        <v>0</v>
      </c>
      <c r="BB76" s="352"/>
      <c r="BC76" s="352"/>
      <c r="BD76" s="352">
        <v>0</v>
      </c>
      <c r="BE76" s="352">
        <v>0</v>
      </c>
      <c r="BF76" s="352">
        <v>0</v>
      </c>
      <c r="BG76" s="352" t="s">
        <v>591</v>
      </c>
      <c r="BH76" s="352">
        <v>0</v>
      </c>
      <c r="BI76" s="352" t="s">
        <v>591</v>
      </c>
      <c r="BJ76" s="352"/>
      <c r="BK76" s="352"/>
      <c r="BL76" s="350"/>
      <c r="BM76" s="347"/>
      <c r="BN76" s="352"/>
      <c r="BO76" s="352" t="s">
        <v>49</v>
      </c>
      <c r="BP76" s="352"/>
      <c r="BQ76" s="350"/>
      <c r="BR76" s="466" t="s">
        <v>912</v>
      </c>
    </row>
    <row r="77" spans="1:71" s="347" customFormat="1" ht="16">
      <c r="A77" s="347">
        <v>3</v>
      </c>
      <c r="B77" s="473">
        <v>43035</v>
      </c>
      <c r="C77" s="514" t="s">
        <v>651</v>
      </c>
      <c r="D77" s="487" t="s">
        <v>647</v>
      </c>
      <c r="E77" s="473">
        <v>42857</v>
      </c>
      <c r="F77" s="473" t="s">
        <v>215</v>
      </c>
      <c r="G77" s="473" t="s">
        <v>882</v>
      </c>
      <c r="H77" s="375">
        <v>72.272727272727266</v>
      </c>
      <c r="I77" s="488"/>
      <c r="J77" s="488"/>
      <c r="K77" s="480" t="s">
        <v>654</v>
      </c>
      <c r="L77" s="480">
        <v>12000</v>
      </c>
      <c r="M77" s="480">
        <v>90000</v>
      </c>
      <c r="N77" s="480"/>
      <c r="O77" s="480"/>
      <c r="P77" s="480"/>
      <c r="Q77" s="351"/>
      <c r="R77" s="351"/>
      <c r="S77" s="351"/>
      <c r="T77" s="351"/>
      <c r="U77" s="351"/>
      <c r="V77" s="351"/>
      <c r="W77" s="362">
        <v>2.0909090909090904</v>
      </c>
      <c r="X77" s="362">
        <v>1.718181818181818</v>
      </c>
      <c r="Y77" s="362">
        <v>1.5545454545454545</v>
      </c>
      <c r="Z77" s="362">
        <v>0</v>
      </c>
      <c r="AA77" s="362">
        <v>0</v>
      </c>
      <c r="AB77" s="477"/>
      <c r="AC77" s="362">
        <v>2.0909090909090904</v>
      </c>
      <c r="AD77" s="362">
        <v>1.718181818181818</v>
      </c>
      <c r="AE77" s="362">
        <v>1.5545454545454545</v>
      </c>
      <c r="AF77" s="362">
        <v>0</v>
      </c>
      <c r="AG77" s="362">
        <v>0</v>
      </c>
      <c r="AH77" s="478"/>
      <c r="AI77" s="362">
        <v>0</v>
      </c>
      <c r="AJ77" s="362">
        <v>0</v>
      </c>
      <c r="AK77" s="362">
        <v>0</v>
      </c>
      <c r="AL77" s="362">
        <v>0</v>
      </c>
      <c r="AM77" s="362">
        <v>0</v>
      </c>
      <c r="AO77" s="352" t="s">
        <v>591</v>
      </c>
      <c r="AP77" s="352">
        <v>0</v>
      </c>
      <c r="AQ77" s="352">
        <v>3</v>
      </c>
      <c r="AR77" s="352">
        <v>3</v>
      </c>
      <c r="AS77" s="352"/>
      <c r="AT77" s="352">
        <v>0</v>
      </c>
      <c r="AU77" s="352">
        <v>0</v>
      </c>
      <c r="AV77" s="352">
        <v>0</v>
      </c>
      <c r="AW77" s="352">
        <v>0</v>
      </c>
      <c r="AX77" s="352">
        <v>0</v>
      </c>
      <c r="AY77" s="352">
        <v>0</v>
      </c>
      <c r="AZ77" s="352">
        <v>0</v>
      </c>
      <c r="BA77" s="352">
        <v>0</v>
      </c>
      <c r="BB77" s="352"/>
      <c r="BC77" s="352"/>
      <c r="BD77" s="352">
        <v>0</v>
      </c>
      <c r="BE77" s="352">
        <v>0</v>
      </c>
      <c r="BF77" s="352">
        <v>0</v>
      </c>
      <c r="BG77" s="352" t="s">
        <v>591</v>
      </c>
      <c r="BH77" s="352">
        <v>12</v>
      </c>
      <c r="BI77" s="352" t="s">
        <v>591</v>
      </c>
      <c r="BJ77" s="352">
        <v>12</v>
      </c>
      <c r="BK77" s="352"/>
      <c r="BL77" s="350"/>
      <c r="BN77" s="352"/>
      <c r="BO77" s="352" t="s">
        <v>49</v>
      </c>
      <c r="BP77" s="352"/>
      <c r="BQ77" s="350"/>
      <c r="BR77" s="347" t="s">
        <v>865</v>
      </c>
    </row>
    <row r="78" spans="1:71" s="357" customFormat="1" ht="16">
      <c r="B78" s="473">
        <v>43035</v>
      </c>
      <c r="C78" s="376" t="s">
        <v>651</v>
      </c>
      <c r="D78" s="487" t="s">
        <v>647</v>
      </c>
      <c r="E78" s="473">
        <v>42978</v>
      </c>
      <c r="F78" s="376" t="s">
        <v>589</v>
      </c>
      <c r="G78" s="376" t="s">
        <v>841</v>
      </c>
      <c r="H78" s="375">
        <v>91.709090909090904</v>
      </c>
      <c r="I78" s="488"/>
      <c r="J78" s="488"/>
      <c r="K78" s="480" t="s">
        <v>654</v>
      </c>
      <c r="L78" s="480">
        <v>3042</v>
      </c>
      <c r="M78" s="480">
        <v>30417</v>
      </c>
      <c r="N78" s="480">
        <v>49883</v>
      </c>
      <c r="O78" s="480"/>
      <c r="P78" s="480"/>
      <c r="Q78" s="358"/>
      <c r="R78" s="358"/>
      <c r="S78" s="358"/>
      <c r="T78" s="358"/>
      <c r="U78" s="358"/>
      <c r="V78" s="358"/>
      <c r="W78" s="362">
        <v>2.2909090909090906</v>
      </c>
      <c r="X78" s="362">
        <v>1.8272727272727269</v>
      </c>
      <c r="Y78" s="362">
        <v>1.718181818181818</v>
      </c>
      <c r="Z78" s="362">
        <v>1.5636363636363635</v>
      </c>
      <c r="AA78" s="362">
        <v>0</v>
      </c>
      <c r="AB78" s="477"/>
      <c r="AC78" s="362">
        <v>2.2909090909090906</v>
      </c>
      <c r="AD78" s="362">
        <v>1.8272727272727269</v>
      </c>
      <c r="AE78" s="362">
        <v>1.718181818181818</v>
      </c>
      <c r="AF78" s="362">
        <v>1.5636363636363635</v>
      </c>
      <c r="AG78" s="362">
        <v>0</v>
      </c>
      <c r="AH78" s="479"/>
      <c r="AI78" s="362">
        <v>0</v>
      </c>
      <c r="AJ78" s="362">
        <v>0</v>
      </c>
      <c r="AK78" s="362">
        <v>0</v>
      </c>
      <c r="AL78" s="362">
        <v>0</v>
      </c>
      <c r="AM78" s="362">
        <v>0</v>
      </c>
      <c r="AO78" s="352" t="s">
        <v>591</v>
      </c>
      <c r="AP78" s="352">
        <v>0</v>
      </c>
      <c r="AQ78" s="352">
        <v>3</v>
      </c>
      <c r="AR78" s="352">
        <v>3</v>
      </c>
      <c r="AS78" s="352"/>
      <c r="AT78" s="352">
        <v>17</v>
      </c>
      <c r="AU78" s="352">
        <v>0</v>
      </c>
      <c r="AV78" s="352">
        <v>0</v>
      </c>
      <c r="AW78" s="352">
        <v>0</v>
      </c>
      <c r="AX78" s="352">
        <v>0</v>
      </c>
      <c r="AY78" s="352">
        <v>0</v>
      </c>
      <c r="AZ78" s="352">
        <v>0</v>
      </c>
      <c r="BA78" s="352">
        <v>0</v>
      </c>
      <c r="BB78" s="352"/>
      <c r="BC78" s="352"/>
      <c r="BD78" s="352">
        <v>0</v>
      </c>
      <c r="BE78" s="352">
        <v>0</v>
      </c>
      <c r="BF78" s="352">
        <v>0</v>
      </c>
      <c r="BG78" s="352" t="s">
        <v>591</v>
      </c>
      <c r="BH78" s="352">
        <v>0</v>
      </c>
      <c r="BI78" s="352" t="s">
        <v>591</v>
      </c>
      <c r="BJ78" s="352"/>
      <c r="BK78" s="352"/>
      <c r="BL78" s="369"/>
      <c r="BN78" s="353"/>
      <c r="BO78" s="353" t="s">
        <v>49</v>
      </c>
      <c r="BP78" s="353"/>
      <c r="BQ78" s="369"/>
      <c r="BR78" s="357" t="s">
        <v>890</v>
      </c>
    </row>
    <row r="79" spans="1:71" s="347" customFormat="1" ht="16">
      <c r="B79" s="473">
        <v>43035</v>
      </c>
      <c r="C79" s="376" t="s">
        <v>651</v>
      </c>
      <c r="D79" s="487" t="s">
        <v>647</v>
      </c>
      <c r="E79" s="473">
        <v>42766</v>
      </c>
      <c r="F79" s="376" t="s">
        <v>638</v>
      </c>
      <c r="G79" s="376" t="s">
        <v>891</v>
      </c>
      <c r="H79" s="375">
        <v>83.6</v>
      </c>
      <c r="I79" s="375"/>
      <c r="J79" s="375"/>
      <c r="K79" s="480"/>
      <c r="L79" s="480"/>
      <c r="M79" s="480"/>
      <c r="N79" s="480"/>
      <c r="O79" s="480"/>
      <c r="P79" s="480"/>
      <c r="Q79" s="351"/>
      <c r="R79" s="351"/>
      <c r="S79" s="351"/>
      <c r="T79" s="351"/>
      <c r="U79" s="351"/>
      <c r="V79" s="351"/>
      <c r="W79" s="362">
        <v>1.7272727272727271</v>
      </c>
      <c r="X79" s="362">
        <v>0</v>
      </c>
      <c r="Y79" s="362">
        <v>0</v>
      </c>
      <c r="Z79" s="362">
        <v>0</v>
      </c>
      <c r="AA79" s="362">
        <v>0</v>
      </c>
      <c r="AB79" s="477"/>
      <c r="AC79" s="362">
        <v>1.7272727272727271</v>
      </c>
      <c r="AD79" s="362">
        <v>0</v>
      </c>
      <c r="AE79" s="362">
        <v>0</v>
      </c>
      <c r="AF79" s="362">
        <v>0</v>
      </c>
      <c r="AG79" s="362">
        <v>0</v>
      </c>
      <c r="AH79" s="478"/>
      <c r="AI79" s="362">
        <v>0</v>
      </c>
      <c r="AJ79" s="362">
        <v>0</v>
      </c>
      <c r="AK79" s="362">
        <v>0</v>
      </c>
      <c r="AL79" s="362">
        <v>0</v>
      </c>
      <c r="AM79" s="362">
        <v>0</v>
      </c>
      <c r="AO79" s="352" t="s">
        <v>655</v>
      </c>
      <c r="AP79" s="352" t="s">
        <v>656</v>
      </c>
      <c r="AQ79" s="352">
        <v>2</v>
      </c>
      <c r="AR79" s="352">
        <v>4</v>
      </c>
      <c r="AS79" s="352"/>
      <c r="AT79" s="352">
        <v>0</v>
      </c>
      <c r="AU79" s="352">
        <v>0</v>
      </c>
      <c r="AV79" s="352">
        <v>0</v>
      </c>
      <c r="AW79" s="352">
        <v>0</v>
      </c>
      <c r="AX79" s="352">
        <v>0</v>
      </c>
      <c r="AY79" s="352">
        <v>0</v>
      </c>
      <c r="AZ79" s="352">
        <v>0</v>
      </c>
      <c r="BA79" s="352">
        <v>0</v>
      </c>
      <c r="BB79" s="352"/>
      <c r="BC79" s="352"/>
      <c r="BD79" s="352">
        <v>0</v>
      </c>
      <c r="BE79" s="352">
        <v>0</v>
      </c>
      <c r="BF79" s="352">
        <v>0</v>
      </c>
      <c r="BG79" s="352" t="s">
        <v>591</v>
      </c>
      <c r="BH79" s="352">
        <v>0</v>
      </c>
      <c r="BI79" s="352" t="s">
        <v>591</v>
      </c>
      <c r="BJ79" s="352"/>
      <c r="BK79" s="352"/>
      <c r="BL79" s="350"/>
      <c r="BN79" s="352"/>
      <c r="BO79" s="352" t="s">
        <v>49</v>
      </c>
      <c r="BP79" s="352"/>
      <c r="BQ79" s="350"/>
      <c r="BR79" s="347" t="s">
        <v>896</v>
      </c>
    </row>
    <row r="80" spans="1:71" s="357" customFormat="1" ht="16">
      <c r="B80" s="473">
        <v>43035</v>
      </c>
      <c r="C80" s="376" t="s">
        <v>651</v>
      </c>
      <c r="D80" s="487" t="s">
        <v>647</v>
      </c>
      <c r="E80" s="473">
        <v>42735</v>
      </c>
      <c r="F80" s="376" t="s">
        <v>674</v>
      </c>
      <c r="G80" s="376" t="s">
        <v>841</v>
      </c>
      <c r="H80" s="375">
        <v>65.518181818181802</v>
      </c>
      <c r="I80" s="488"/>
      <c r="J80" s="488"/>
      <c r="K80" s="480" t="s">
        <v>654</v>
      </c>
      <c r="L80" s="480">
        <v>1644</v>
      </c>
      <c r="M80" s="480">
        <v>1314</v>
      </c>
      <c r="N80" s="480"/>
      <c r="O80" s="480"/>
      <c r="P80" s="480"/>
      <c r="Q80" s="358"/>
      <c r="R80" s="358"/>
      <c r="S80" s="358"/>
      <c r="T80" s="358"/>
      <c r="U80" s="358"/>
      <c r="V80" s="358"/>
      <c r="W80" s="362">
        <v>2.4090909090909087</v>
      </c>
      <c r="X80" s="362">
        <v>2.2909090909090906</v>
      </c>
      <c r="Y80" s="362">
        <v>1.7090909090909088</v>
      </c>
      <c r="Z80" s="362">
        <v>0</v>
      </c>
      <c r="AA80" s="362">
        <v>0</v>
      </c>
      <c r="AB80" s="477"/>
      <c r="AC80" s="362">
        <v>2.4090909090909087</v>
      </c>
      <c r="AD80" s="362">
        <v>2.2909090909090906</v>
      </c>
      <c r="AE80" s="362">
        <v>1.7090909090909088</v>
      </c>
      <c r="AF80" s="362">
        <v>0</v>
      </c>
      <c r="AG80" s="362">
        <v>0</v>
      </c>
      <c r="AH80" s="478"/>
      <c r="AI80" s="362">
        <v>0</v>
      </c>
      <c r="AJ80" s="362">
        <v>0</v>
      </c>
      <c r="AK80" s="362">
        <v>0</v>
      </c>
      <c r="AL80" s="362">
        <v>0</v>
      </c>
      <c r="AM80" s="362">
        <v>0</v>
      </c>
      <c r="AO80" s="352" t="s">
        <v>591</v>
      </c>
      <c r="AP80" s="352">
        <v>0</v>
      </c>
      <c r="AQ80" s="352">
        <v>3</v>
      </c>
      <c r="AR80" s="352">
        <v>3</v>
      </c>
      <c r="AS80" s="352"/>
      <c r="AT80" s="352">
        <v>0</v>
      </c>
      <c r="AU80" s="352">
        <v>0</v>
      </c>
      <c r="AV80" s="352">
        <v>0</v>
      </c>
      <c r="AW80" s="352">
        <v>0</v>
      </c>
      <c r="AX80" s="352">
        <v>0</v>
      </c>
      <c r="AY80" s="352">
        <v>0</v>
      </c>
      <c r="AZ80" s="352">
        <v>0</v>
      </c>
      <c r="BA80" s="352">
        <v>0</v>
      </c>
      <c r="BB80" s="352"/>
      <c r="BC80" s="352"/>
      <c r="BD80" s="352">
        <v>0</v>
      </c>
      <c r="BE80" s="352">
        <v>0</v>
      </c>
      <c r="BF80" s="352">
        <v>0</v>
      </c>
      <c r="BG80" s="352" t="s">
        <v>591</v>
      </c>
      <c r="BH80" s="352">
        <v>0</v>
      </c>
      <c r="BI80" s="352" t="s">
        <v>591</v>
      </c>
      <c r="BJ80" s="352"/>
      <c r="BK80" s="352"/>
      <c r="BL80" s="350"/>
      <c r="BM80" s="347"/>
      <c r="BN80" s="352"/>
      <c r="BO80" s="352" t="s">
        <v>49</v>
      </c>
      <c r="BP80" s="352"/>
      <c r="BQ80" s="350"/>
      <c r="BR80" s="347" t="s">
        <v>904</v>
      </c>
    </row>
    <row r="81" spans="1:70" ht="16">
      <c r="A81" s="347">
        <v>9</v>
      </c>
      <c r="B81" s="473">
        <v>43035</v>
      </c>
      <c r="C81" s="376" t="s">
        <v>651</v>
      </c>
      <c r="D81" s="487" t="s">
        <v>647</v>
      </c>
      <c r="E81" s="473">
        <v>43008</v>
      </c>
      <c r="F81" s="473" t="s">
        <v>975</v>
      </c>
      <c r="G81" s="473" t="s">
        <v>976</v>
      </c>
      <c r="H81" s="375">
        <v>65.445454545454538</v>
      </c>
      <c r="I81" s="513"/>
      <c r="J81" s="513"/>
      <c r="K81" s="480" t="s">
        <v>654</v>
      </c>
      <c r="L81" s="480">
        <v>3000</v>
      </c>
      <c r="M81" s="480">
        <v>30000</v>
      </c>
      <c r="N81" s="480">
        <v>49200</v>
      </c>
      <c r="O81" s="480"/>
      <c r="P81" s="86"/>
      <c r="W81" s="362">
        <v>2.4363636363636365</v>
      </c>
      <c r="X81" s="362">
        <v>1.8181818181818181</v>
      </c>
      <c r="Y81" s="362">
        <v>2.0090909090909088</v>
      </c>
      <c r="Z81" s="362">
        <v>1.8090909090909089</v>
      </c>
      <c r="AA81" s="362">
        <v>0</v>
      </c>
      <c r="AB81" s="477"/>
      <c r="AC81" s="362">
        <v>2.4363636363636365</v>
      </c>
      <c r="AD81" s="362">
        <v>1.8181818181818181</v>
      </c>
      <c r="AE81" s="362">
        <v>2.0090909090909088</v>
      </c>
      <c r="AF81" s="362">
        <v>1.8090909090909089</v>
      </c>
      <c r="AG81" s="362">
        <v>0</v>
      </c>
      <c r="AH81" s="478"/>
      <c r="AI81" s="362">
        <v>0</v>
      </c>
      <c r="AJ81" s="362">
        <v>0</v>
      </c>
      <c r="AK81" s="362">
        <v>0</v>
      </c>
      <c r="AL81" s="362">
        <v>0</v>
      </c>
      <c r="AM81" s="362">
        <v>0</v>
      </c>
      <c r="AO81" s="352" t="s">
        <v>655</v>
      </c>
      <c r="AP81" s="352" t="s">
        <v>656</v>
      </c>
      <c r="AQ81" s="352">
        <v>3</v>
      </c>
      <c r="AR81" s="352">
        <v>3</v>
      </c>
      <c r="AS81" s="352"/>
      <c r="AT81" s="352">
        <v>0</v>
      </c>
      <c r="AU81" s="352">
        <v>22</v>
      </c>
      <c r="AV81" s="352">
        <v>0</v>
      </c>
      <c r="AW81" s="352">
        <v>0</v>
      </c>
      <c r="AX81" s="352">
        <v>0</v>
      </c>
      <c r="AY81" s="352">
        <v>0</v>
      </c>
      <c r="AZ81" s="352">
        <v>0</v>
      </c>
      <c r="BA81" s="352">
        <v>0</v>
      </c>
      <c r="BB81" s="352"/>
      <c r="BC81" s="352"/>
      <c r="BD81" s="352">
        <v>0</v>
      </c>
      <c r="BE81" s="352">
        <v>0</v>
      </c>
      <c r="BF81" s="352">
        <v>0</v>
      </c>
      <c r="BG81" s="352" t="s">
        <v>591</v>
      </c>
      <c r="BH81" s="352">
        <v>0</v>
      </c>
      <c r="BI81" s="352" t="s">
        <v>591</v>
      </c>
      <c r="BJ81" s="352"/>
      <c r="BK81" s="352"/>
      <c r="BL81" s="350"/>
      <c r="BM81" s="347"/>
      <c r="BN81" s="352"/>
      <c r="BO81" s="352" t="s">
        <v>49</v>
      </c>
      <c r="BP81" s="352"/>
      <c r="BQ81" s="350"/>
      <c r="BR81" s="471" t="s">
        <v>980</v>
      </c>
    </row>
  </sheetData>
  <sheetProtection algorithmName="SHA-512" hashValue="V0N4D6bN69pPZkb3yVSdghGccB4Xf/SV5TMKdGDPj+esVHoGwAqa8ZzgStKpX2GT12qKsjYoKhf1qyARkLAraw==" saltValue="ZU4GSRRm4PPQEFfN5LiIEQ==" spinCount="100000" sheet="1" objects="1" scenarios="1"/>
  <hyperlinks>
    <hyperlink ref="BR6" r:id="rId1" xr:uid="{1BDBEAE7-DA14-1E49-835C-832CABEBDDA3}"/>
    <hyperlink ref="BR16" r:id="rId2" xr:uid="{1D4DEA9E-F196-814A-ACFA-B03D6E967221}"/>
    <hyperlink ref="BR26" r:id="rId3" xr:uid="{51AB0C17-F1BA-844B-8560-690A1926E681}"/>
    <hyperlink ref="BR36" r:id="rId4" xr:uid="{84150DC5-9C59-A041-B05D-F468E9C91141}"/>
    <hyperlink ref="BR46" r:id="rId5" xr:uid="{90DD464F-F6DC-1742-B646-2BD51B02EC83}"/>
    <hyperlink ref="BR56" r:id="rId6" xr:uid="{81439E76-AC86-054B-B00B-46400514B486}"/>
    <hyperlink ref="BR76" r:id="rId7" xr:uid="{8976F444-5C8C-1C42-931A-2A20291974FE}"/>
  </hyperlinks>
  <pageMargins left="0.75" right="0.75" top="1" bottom="1" header="0.5" footer="0.5"/>
  <legacy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0348F-5EF8-7E43-A8F3-01A60D23A7D6}">
  <sheetPr codeName="Sheet21"/>
  <dimension ref="A1:BS78"/>
  <sheetViews>
    <sheetView zoomScale="101" zoomScaleNormal="110" zoomScalePageLayoutView="120" workbookViewId="0">
      <selection activeCell="B2" sqref="B2:P81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36"/>
    <col min="69" max="69" width="27.1640625" customWidth="1"/>
  </cols>
  <sheetData>
    <row r="1" spans="1:71" ht="70">
      <c r="A1" s="1" t="s">
        <v>18</v>
      </c>
      <c r="B1" s="1" t="s">
        <v>913</v>
      </c>
      <c r="C1" s="2" t="s">
        <v>914</v>
      </c>
      <c r="D1" s="3" t="s">
        <v>915</v>
      </c>
      <c r="E1" s="1" t="s">
        <v>916</v>
      </c>
      <c r="F1" s="2" t="s">
        <v>1</v>
      </c>
      <c r="G1" s="3" t="s">
        <v>917</v>
      </c>
      <c r="H1" s="5" t="s">
        <v>46</v>
      </c>
      <c r="I1" s="378" t="s">
        <v>741</v>
      </c>
      <c r="J1" s="379" t="s">
        <v>742</v>
      </c>
      <c r="K1" s="6" t="s">
        <v>918</v>
      </c>
      <c r="L1" s="33" t="s">
        <v>919</v>
      </c>
      <c r="M1" s="33" t="s">
        <v>920</v>
      </c>
      <c r="N1" s="335" t="s">
        <v>648</v>
      </c>
      <c r="O1" s="335" t="s">
        <v>649</v>
      </c>
      <c r="P1" s="34" t="s">
        <v>921</v>
      </c>
      <c r="Q1" s="381" t="s">
        <v>743</v>
      </c>
      <c r="R1" s="381" t="s">
        <v>744</v>
      </c>
      <c r="S1" s="381" t="s">
        <v>745</v>
      </c>
      <c r="T1" s="381" t="s">
        <v>746</v>
      </c>
      <c r="U1" s="381" t="s">
        <v>747</v>
      </c>
      <c r="V1" s="382" t="s">
        <v>748</v>
      </c>
      <c r="W1" s="7" t="s">
        <v>922</v>
      </c>
      <c r="X1" s="7" t="s">
        <v>923</v>
      </c>
      <c r="Y1" s="7" t="s">
        <v>924</v>
      </c>
      <c r="Z1" s="7" t="s">
        <v>925</v>
      </c>
      <c r="AA1" s="7" t="s">
        <v>926</v>
      </c>
      <c r="AB1" s="8" t="s">
        <v>927</v>
      </c>
      <c r="AC1" s="9" t="s">
        <v>928</v>
      </c>
      <c r="AD1" s="9" t="s">
        <v>929</v>
      </c>
      <c r="AE1" s="9" t="s">
        <v>930</v>
      </c>
      <c r="AF1" s="9" t="s">
        <v>931</v>
      </c>
      <c r="AG1" s="9" t="s">
        <v>932</v>
      </c>
      <c r="AH1" s="10" t="s">
        <v>933</v>
      </c>
      <c r="AI1" s="11" t="s">
        <v>934</v>
      </c>
      <c r="AJ1" s="11" t="s">
        <v>935</v>
      </c>
      <c r="AK1" s="11" t="s">
        <v>936</v>
      </c>
      <c r="AL1" s="11" t="s">
        <v>937</v>
      </c>
      <c r="AM1" s="11" t="s">
        <v>938</v>
      </c>
      <c r="AN1" s="12" t="s">
        <v>939</v>
      </c>
      <c r="AO1" s="467" t="s">
        <v>940</v>
      </c>
      <c r="AP1" s="467" t="s">
        <v>941</v>
      </c>
      <c r="AQ1" s="467" t="s">
        <v>942</v>
      </c>
      <c r="AR1" s="468" t="s">
        <v>943</v>
      </c>
      <c r="AS1" s="383" t="s">
        <v>749</v>
      </c>
      <c r="AT1" s="17" t="s">
        <v>944</v>
      </c>
      <c r="AU1" s="16" t="s">
        <v>945</v>
      </c>
      <c r="AV1" s="17" t="s">
        <v>946</v>
      </c>
      <c r="AW1" s="7" t="s">
        <v>947</v>
      </c>
      <c r="AX1" s="18" t="s">
        <v>948</v>
      </c>
      <c r="AY1" s="7" t="s">
        <v>949</v>
      </c>
      <c r="AZ1" s="18" t="s">
        <v>950</v>
      </c>
      <c r="BA1" s="8" t="s">
        <v>951</v>
      </c>
      <c r="BB1" s="384" t="s">
        <v>750</v>
      </c>
      <c r="BC1" s="385" t="s">
        <v>751</v>
      </c>
      <c r="BD1" s="18" t="s">
        <v>952</v>
      </c>
      <c r="BE1" s="8" t="s">
        <v>953</v>
      </c>
      <c r="BF1" s="1" t="s">
        <v>954</v>
      </c>
      <c r="BG1" s="21" t="s">
        <v>955</v>
      </c>
      <c r="BH1" s="22" t="s">
        <v>956</v>
      </c>
      <c r="BI1" s="21" t="s">
        <v>957</v>
      </c>
      <c r="BJ1" s="387" t="s">
        <v>752</v>
      </c>
      <c r="BK1" s="387" t="s">
        <v>753</v>
      </c>
      <c r="BL1" s="1" t="s">
        <v>958</v>
      </c>
      <c r="BM1" s="2" t="s">
        <v>959</v>
      </c>
      <c r="BN1" s="21" t="s">
        <v>960</v>
      </c>
      <c r="BO1" s="21" t="s">
        <v>961</v>
      </c>
      <c r="BP1" s="21" t="s">
        <v>771</v>
      </c>
      <c r="BQ1" s="2" t="s">
        <v>962</v>
      </c>
    </row>
    <row r="2" spans="1:71" s="347" customFormat="1" ht="16">
      <c r="A2" s="347">
        <v>9</v>
      </c>
      <c r="B2" s="473">
        <v>42842</v>
      </c>
      <c r="C2" s="347" t="s">
        <v>651</v>
      </c>
      <c r="D2" s="347" t="s">
        <v>652</v>
      </c>
      <c r="E2" s="349">
        <v>42735</v>
      </c>
      <c r="F2" s="347" t="s">
        <v>209</v>
      </c>
      <c r="G2" s="347" t="s">
        <v>653</v>
      </c>
      <c r="H2" s="362">
        <v>92.718181818181804</v>
      </c>
      <c r="I2" s="380"/>
      <c r="J2" s="380"/>
      <c r="K2" s="351" t="s">
        <v>654</v>
      </c>
      <c r="L2" s="351">
        <v>15000</v>
      </c>
      <c r="M2" s="351">
        <v>45000</v>
      </c>
      <c r="N2" s="351">
        <v>30000</v>
      </c>
      <c r="O2" s="351">
        <v>210000</v>
      </c>
      <c r="P2" s="351"/>
      <c r="Q2" s="351"/>
      <c r="R2" s="351"/>
      <c r="S2" s="351"/>
      <c r="T2" s="351"/>
      <c r="U2" s="351"/>
      <c r="V2" s="351"/>
      <c r="W2" s="469">
        <v>1.7636363636363634</v>
      </c>
      <c r="X2" s="469">
        <v>1.4272727272727272</v>
      </c>
      <c r="Y2" s="469">
        <v>1.3272727272727272</v>
      </c>
      <c r="Z2" s="469">
        <v>1.2545454545454544</v>
      </c>
      <c r="AA2" s="469">
        <v>1.1727272727272726</v>
      </c>
      <c r="AB2" s="470"/>
      <c r="AC2" s="469">
        <v>1.6909090909090909</v>
      </c>
      <c r="AD2" s="469">
        <v>1.4181818181818182</v>
      </c>
      <c r="AE2" s="469">
        <v>1.3181818181818181</v>
      </c>
      <c r="AF2" s="469">
        <v>1.2454545454545454</v>
      </c>
      <c r="AG2" s="469">
        <v>1.1636363636363636</v>
      </c>
      <c r="AI2" s="362">
        <v>0</v>
      </c>
      <c r="AJ2" s="362">
        <v>0</v>
      </c>
      <c r="AK2" s="362">
        <v>0</v>
      </c>
      <c r="AL2" s="362">
        <v>0</v>
      </c>
      <c r="AM2" s="362">
        <v>0</v>
      </c>
      <c r="AO2" s="352" t="s">
        <v>655</v>
      </c>
      <c r="AP2" s="352" t="s">
        <v>656</v>
      </c>
      <c r="AQ2" s="352">
        <v>3</v>
      </c>
      <c r="AR2" s="352">
        <v>3</v>
      </c>
      <c r="AS2" s="352"/>
      <c r="AT2" s="352">
        <v>0</v>
      </c>
      <c r="AU2" s="352">
        <v>0</v>
      </c>
      <c r="AV2" s="352">
        <v>0</v>
      </c>
      <c r="AW2" s="352">
        <v>0</v>
      </c>
      <c r="AX2" s="352">
        <v>0</v>
      </c>
      <c r="AY2" s="352">
        <v>0</v>
      </c>
      <c r="AZ2" s="352">
        <v>0</v>
      </c>
      <c r="BA2" s="352">
        <v>0</v>
      </c>
      <c r="BB2" s="352"/>
      <c r="BC2" s="352"/>
      <c r="BD2" s="352">
        <v>0</v>
      </c>
      <c r="BE2" s="352">
        <v>0</v>
      </c>
      <c r="BF2" s="352">
        <v>0</v>
      </c>
      <c r="BG2" s="352" t="s">
        <v>591</v>
      </c>
      <c r="BH2" s="352">
        <v>12</v>
      </c>
      <c r="BI2" s="352" t="s">
        <v>591</v>
      </c>
      <c r="BJ2" s="352">
        <v>12</v>
      </c>
      <c r="BK2" s="352"/>
      <c r="BL2" s="350"/>
      <c r="BN2" s="352"/>
      <c r="BO2" s="352" t="s">
        <v>49</v>
      </c>
      <c r="BP2" s="352"/>
      <c r="BQ2" s="350"/>
      <c r="BR2" s="471" t="s">
        <v>853</v>
      </c>
    </row>
    <row r="3" spans="1:71" s="347" customFormat="1" ht="16">
      <c r="A3" s="347">
        <v>50</v>
      </c>
      <c r="B3" s="473">
        <v>42842</v>
      </c>
      <c r="C3" s="347" t="s">
        <v>651</v>
      </c>
      <c r="D3" s="347" t="s">
        <v>652</v>
      </c>
      <c r="E3" s="349">
        <v>42761</v>
      </c>
      <c r="F3" s="347" t="s">
        <v>211</v>
      </c>
      <c r="G3" s="347" t="s">
        <v>861</v>
      </c>
      <c r="H3" s="362">
        <v>99.999999999999986</v>
      </c>
      <c r="I3" s="362"/>
      <c r="J3" s="362"/>
      <c r="K3" s="351" t="s">
        <v>654</v>
      </c>
      <c r="L3" s="351">
        <v>15000</v>
      </c>
      <c r="M3" s="351">
        <v>45000</v>
      </c>
      <c r="N3" s="351">
        <v>30000</v>
      </c>
      <c r="O3" s="351">
        <v>210000</v>
      </c>
      <c r="P3" s="351"/>
      <c r="Q3" s="351"/>
      <c r="R3" s="351"/>
      <c r="S3" s="351"/>
      <c r="T3" s="351"/>
      <c r="U3" s="351"/>
      <c r="V3" s="351"/>
      <c r="W3" s="469">
        <v>2.0909090909090904</v>
      </c>
      <c r="X3" s="469">
        <v>1.8181818181818181</v>
      </c>
      <c r="Y3" s="469">
        <v>1.6818181818181817</v>
      </c>
      <c r="Z3" s="469">
        <v>1.5818181818181818</v>
      </c>
      <c r="AA3" s="469">
        <v>1.4999999999999998</v>
      </c>
      <c r="AB3" s="470"/>
      <c r="AC3" s="469">
        <v>1.8999999999999997</v>
      </c>
      <c r="AD3" s="469">
        <v>1.6909090909090909</v>
      </c>
      <c r="AE3" s="469">
        <v>1.5727272727272725</v>
      </c>
      <c r="AF3" s="469">
        <v>1.4909090909090907</v>
      </c>
      <c r="AG3" s="469">
        <v>1.4090909090909089</v>
      </c>
      <c r="AI3" s="362">
        <v>0</v>
      </c>
      <c r="AJ3" s="362">
        <v>0</v>
      </c>
      <c r="AK3" s="362">
        <v>0</v>
      </c>
      <c r="AL3" s="362">
        <v>0</v>
      </c>
      <c r="AM3" s="362">
        <v>0</v>
      </c>
      <c r="AO3" s="352" t="s">
        <v>655</v>
      </c>
      <c r="AP3" s="352" t="s">
        <v>656</v>
      </c>
      <c r="AQ3" s="352">
        <v>3</v>
      </c>
      <c r="AR3" s="352">
        <v>3</v>
      </c>
      <c r="AS3" s="352"/>
      <c r="AT3" s="352">
        <v>0</v>
      </c>
      <c r="AU3" s="352">
        <v>20</v>
      </c>
      <c r="AV3" s="352">
        <v>0</v>
      </c>
      <c r="AW3" s="352">
        <v>0</v>
      </c>
      <c r="AX3" s="352">
        <v>0</v>
      </c>
      <c r="AY3" s="352">
        <v>0</v>
      </c>
      <c r="AZ3" s="352">
        <v>0</v>
      </c>
      <c r="BA3" s="352">
        <v>0</v>
      </c>
      <c r="BB3" s="352"/>
      <c r="BC3" s="352"/>
      <c r="BD3" s="352">
        <v>0</v>
      </c>
      <c r="BE3" s="352">
        <v>0</v>
      </c>
      <c r="BF3" s="352">
        <v>0</v>
      </c>
      <c r="BG3" s="352" t="s">
        <v>591</v>
      </c>
      <c r="BH3" s="352">
        <v>0</v>
      </c>
      <c r="BI3" s="352" t="s">
        <v>591</v>
      </c>
      <c r="BJ3" s="352"/>
      <c r="BK3" s="352"/>
      <c r="BL3" s="350"/>
      <c r="BN3" s="352"/>
      <c r="BO3" s="352" t="s">
        <v>49</v>
      </c>
      <c r="BP3" s="352">
        <v>1</v>
      </c>
      <c r="BQ3" s="350"/>
      <c r="BR3" s="347" t="s">
        <v>862</v>
      </c>
    </row>
    <row r="4" spans="1:71" s="347" customFormat="1" ht="16">
      <c r="A4" s="347">
        <v>17</v>
      </c>
      <c r="B4" s="473">
        <v>42842</v>
      </c>
      <c r="C4" s="347" t="s">
        <v>651</v>
      </c>
      <c r="D4" s="347" t="s">
        <v>652</v>
      </c>
      <c r="E4" s="349">
        <v>42766</v>
      </c>
      <c r="F4" s="347" t="s">
        <v>212</v>
      </c>
      <c r="G4" s="347" t="s">
        <v>660</v>
      </c>
      <c r="H4" s="362">
        <v>120.89999999999999</v>
      </c>
      <c r="I4" s="362"/>
      <c r="J4" s="362"/>
      <c r="K4" s="351" t="s">
        <v>654</v>
      </c>
      <c r="L4" s="351">
        <v>15000</v>
      </c>
      <c r="M4" s="351">
        <v>45000</v>
      </c>
      <c r="N4" s="351">
        <v>30000</v>
      </c>
      <c r="O4" s="351">
        <v>210000</v>
      </c>
      <c r="P4" s="351"/>
      <c r="Q4" s="351"/>
      <c r="R4" s="351"/>
      <c r="S4" s="351"/>
      <c r="T4" s="351"/>
      <c r="U4" s="351"/>
      <c r="V4" s="351"/>
      <c r="W4" s="469">
        <v>2.3818181818181818</v>
      </c>
      <c r="X4" s="469">
        <v>2.127272727272727</v>
      </c>
      <c r="Y4" s="469">
        <v>1.8363636363636362</v>
      </c>
      <c r="Z4" s="469">
        <v>1.7545454545454544</v>
      </c>
      <c r="AA4" s="469">
        <v>1.6727272727272726</v>
      </c>
      <c r="AB4" s="470"/>
      <c r="AC4" s="469">
        <v>2.127272727272727</v>
      </c>
      <c r="AD4" s="469">
        <v>1.9909090909090907</v>
      </c>
      <c r="AE4" s="469">
        <v>1.7727272727272725</v>
      </c>
      <c r="AF4" s="469">
        <v>1.6727272727272726</v>
      </c>
      <c r="AG4" s="469">
        <v>1.6363636363636362</v>
      </c>
      <c r="AI4" s="362">
        <v>0</v>
      </c>
      <c r="AJ4" s="362">
        <v>0</v>
      </c>
      <c r="AK4" s="362">
        <v>0</v>
      </c>
      <c r="AL4" s="362">
        <v>0</v>
      </c>
      <c r="AM4" s="362">
        <v>0</v>
      </c>
      <c r="AO4" s="352" t="s">
        <v>655</v>
      </c>
      <c r="AP4" s="352" t="s">
        <v>656</v>
      </c>
      <c r="AQ4" s="352">
        <v>3</v>
      </c>
      <c r="AR4" s="352">
        <v>3</v>
      </c>
      <c r="AS4" s="352"/>
      <c r="AT4" s="352">
        <v>23</v>
      </c>
      <c r="AU4" s="352">
        <v>0</v>
      </c>
      <c r="AV4" s="352">
        <v>0</v>
      </c>
      <c r="AW4" s="352">
        <v>0</v>
      </c>
      <c r="AX4" s="352">
        <v>0</v>
      </c>
      <c r="AY4" s="352">
        <v>0</v>
      </c>
      <c r="AZ4" s="352">
        <v>0</v>
      </c>
      <c r="BA4" s="352">
        <v>0</v>
      </c>
      <c r="BB4" s="352"/>
      <c r="BC4" s="352"/>
      <c r="BD4" s="352">
        <v>0</v>
      </c>
      <c r="BE4" s="352">
        <v>0</v>
      </c>
      <c r="BF4" s="352">
        <v>0</v>
      </c>
      <c r="BG4" s="352" t="s">
        <v>591</v>
      </c>
      <c r="BH4" s="352">
        <v>12</v>
      </c>
      <c r="BI4" s="352" t="s">
        <v>591</v>
      </c>
      <c r="BJ4" s="352"/>
      <c r="BK4" s="352"/>
      <c r="BL4" s="350"/>
      <c r="BN4" s="352"/>
      <c r="BO4" s="352" t="s">
        <v>49</v>
      </c>
      <c r="BP4" s="352"/>
      <c r="BQ4" s="350"/>
      <c r="BR4" s="347" t="s">
        <v>866</v>
      </c>
    </row>
    <row r="5" spans="1:71" s="347" customFormat="1" ht="16">
      <c r="A5" s="347">
        <v>25</v>
      </c>
      <c r="B5" s="473">
        <v>42842</v>
      </c>
      <c r="C5" s="347" t="s">
        <v>651</v>
      </c>
      <c r="D5" s="347" t="s">
        <v>652</v>
      </c>
      <c r="E5" s="349">
        <v>42789</v>
      </c>
      <c r="F5" s="347" t="s">
        <v>213</v>
      </c>
      <c r="G5" s="347" t="s">
        <v>625</v>
      </c>
      <c r="H5" s="362">
        <v>88.272727272727266</v>
      </c>
      <c r="I5" s="362"/>
      <c r="J5" s="362"/>
      <c r="K5" s="351" t="s">
        <v>654</v>
      </c>
      <c r="L5" s="351">
        <v>15208</v>
      </c>
      <c r="M5" s="351">
        <v>45625</v>
      </c>
      <c r="N5" s="351">
        <v>30417</v>
      </c>
      <c r="O5" s="351">
        <v>212917</v>
      </c>
      <c r="P5" s="351"/>
      <c r="Q5" s="351"/>
      <c r="R5" s="351"/>
      <c r="S5" s="351"/>
      <c r="T5" s="351"/>
      <c r="U5" s="351"/>
      <c r="V5" s="351"/>
      <c r="W5" s="469">
        <v>1.6090909090909089</v>
      </c>
      <c r="X5" s="469">
        <v>1.5363636363636362</v>
      </c>
      <c r="Y5" s="469">
        <v>1.4545454545454546</v>
      </c>
      <c r="Z5" s="469">
        <v>1.4</v>
      </c>
      <c r="AA5" s="469">
        <v>1.3454545454545452</v>
      </c>
      <c r="AB5" s="470"/>
      <c r="AC5" s="469">
        <v>1.5999999999999999</v>
      </c>
      <c r="AD5" s="469">
        <v>1.4909090909090907</v>
      </c>
      <c r="AE5" s="469">
        <v>1.4545454545454546</v>
      </c>
      <c r="AF5" s="469">
        <v>1.4</v>
      </c>
      <c r="AG5" s="469">
        <v>1.3454545454545452</v>
      </c>
      <c r="AI5" s="362">
        <v>0</v>
      </c>
      <c r="AJ5" s="362">
        <v>0</v>
      </c>
      <c r="AK5" s="362">
        <v>0</v>
      </c>
      <c r="AL5" s="362">
        <v>0</v>
      </c>
      <c r="AM5" s="362">
        <v>0</v>
      </c>
      <c r="AO5" s="352" t="s">
        <v>655</v>
      </c>
      <c r="AP5" s="352" t="s">
        <v>656</v>
      </c>
      <c r="AQ5" s="352">
        <v>3</v>
      </c>
      <c r="AR5" s="352">
        <v>3</v>
      </c>
      <c r="AS5" s="352"/>
      <c r="AT5" s="352">
        <v>0</v>
      </c>
      <c r="AU5" s="352">
        <v>0</v>
      </c>
      <c r="AV5" s="352">
        <v>0</v>
      </c>
      <c r="AW5" s="352">
        <v>0</v>
      </c>
      <c r="AX5" s="352">
        <v>0</v>
      </c>
      <c r="AY5" s="352">
        <v>0</v>
      </c>
      <c r="AZ5" s="352">
        <v>0</v>
      </c>
      <c r="BA5" s="352">
        <v>0</v>
      </c>
      <c r="BB5" s="352"/>
      <c r="BC5" s="352"/>
      <c r="BD5" s="352">
        <v>0</v>
      </c>
      <c r="BE5" s="352">
        <v>0</v>
      </c>
      <c r="BF5" s="352">
        <v>0</v>
      </c>
      <c r="BG5" s="352" t="s">
        <v>591</v>
      </c>
      <c r="BH5" s="352">
        <v>0</v>
      </c>
      <c r="BI5" s="352" t="s">
        <v>591</v>
      </c>
      <c r="BJ5" s="352"/>
      <c r="BK5" s="465">
        <v>43342</v>
      </c>
      <c r="BL5" s="350"/>
      <c r="BN5" s="352"/>
      <c r="BO5" s="352" t="s">
        <v>49</v>
      </c>
      <c r="BP5" s="352"/>
      <c r="BQ5" s="350"/>
      <c r="BR5" s="347" t="s">
        <v>874</v>
      </c>
    </row>
    <row r="6" spans="1:71" s="347" customFormat="1" ht="16">
      <c r="A6" s="347">
        <v>42</v>
      </c>
      <c r="B6" s="473">
        <v>42842</v>
      </c>
      <c r="C6" s="347" t="s">
        <v>651</v>
      </c>
      <c r="D6" s="347" t="s">
        <v>652</v>
      </c>
      <c r="E6" s="349">
        <v>42825</v>
      </c>
      <c r="F6" s="347" t="s">
        <v>214</v>
      </c>
      <c r="G6" s="347" t="s">
        <v>663</v>
      </c>
      <c r="H6" s="362">
        <v>118.89999999999998</v>
      </c>
      <c r="I6" s="362"/>
      <c r="J6" s="362"/>
      <c r="K6" s="351" t="s">
        <v>654</v>
      </c>
      <c r="L6" s="351">
        <v>15000</v>
      </c>
      <c r="M6" s="351">
        <v>45000</v>
      </c>
      <c r="N6" s="351">
        <v>30000</v>
      </c>
      <c r="O6" s="351">
        <v>210000</v>
      </c>
      <c r="P6" s="351"/>
      <c r="Q6" s="351"/>
      <c r="R6" s="351"/>
      <c r="S6" s="351"/>
      <c r="T6" s="351"/>
      <c r="U6" s="351"/>
      <c r="V6" s="351"/>
      <c r="W6" s="469">
        <v>1.8999999999999997</v>
      </c>
      <c r="X6" s="469">
        <v>1.7999999999999998</v>
      </c>
      <c r="Y6" s="469">
        <v>1.7</v>
      </c>
      <c r="Z6" s="469">
        <v>1.7</v>
      </c>
      <c r="AA6" s="469">
        <v>1.5999999999999999</v>
      </c>
      <c r="AB6" s="470"/>
      <c r="AC6" s="469">
        <v>1.7</v>
      </c>
      <c r="AD6" s="469">
        <v>1.5999999999999999</v>
      </c>
      <c r="AE6" s="469">
        <v>1.4999999999999998</v>
      </c>
      <c r="AF6" s="469">
        <v>1.4999999999999998</v>
      </c>
      <c r="AG6" s="469">
        <v>1.4</v>
      </c>
      <c r="AI6" s="362">
        <v>0</v>
      </c>
      <c r="AJ6" s="362">
        <v>0</v>
      </c>
      <c r="AK6" s="362">
        <v>0</v>
      </c>
      <c r="AL6" s="362">
        <v>0</v>
      </c>
      <c r="AM6" s="362">
        <v>0</v>
      </c>
      <c r="AO6" s="352" t="s">
        <v>655</v>
      </c>
      <c r="AP6" s="352" t="s">
        <v>656</v>
      </c>
      <c r="AQ6" s="352">
        <v>3</v>
      </c>
      <c r="AR6" s="352">
        <v>3</v>
      </c>
      <c r="AS6" s="352"/>
      <c r="AT6" s="352">
        <v>0</v>
      </c>
      <c r="AU6" s="352">
        <v>0</v>
      </c>
      <c r="AV6" s="352">
        <v>0</v>
      </c>
      <c r="AW6" s="352">
        <v>0</v>
      </c>
      <c r="AX6" s="352">
        <v>0</v>
      </c>
      <c r="AY6" s="352">
        <v>0</v>
      </c>
      <c r="AZ6" s="352">
        <v>0</v>
      </c>
      <c r="BA6" s="352">
        <v>0</v>
      </c>
      <c r="BB6" s="352"/>
      <c r="BC6" s="352"/>
      <c r="BD6" s="352">
        <v>0</v>
      </c>
      <c r="BE6" s="352">
        <v>0</v>
      </c>
      <c r="BF6" s="352">
        <v>0</v>
      </c>
      <c r="BG6" s="352" t="s">
        <v>591</v>
      </c>
      <c r="BH6" s="352">
        <v>0</v>
      </c>
      <c r="BI6" s="352" t="s">
        <v>591</v>
      </c>
      <c r="BJ6" s="352"/>
      <c r="BK6" s="352"/>
      <c r="BL6" s="350"/>
      <c r="BN6" s="352"/>
      <c r="BO6" s="352" t="s">
        <v>49</v>
      </c>
      <c r="BP6" s="352"/>
      <c r="BQ6" s="350"/>
      <c r="BR6" s="466" t="s">
        <v>905</v>
      </c>
    </row>
    <row r="7" spans="1:71" s="347" customFormat="1" ht="16">
      <c r="A7" s="347">
        <v>1</v>
      </c>
      <c r="B7" s="473">
        <v>42842</v>
      </c>
      <c r="C7" s="348" t="s">
        <v>651</v>
      </c>
      <c r="D7" s="347" t="s">
        <v>652</v>
      </c>
      <c r="E7" s="349">
        <v>42766</v>
      </c>
      <c r="F7" s="349" t="s">
        <v>215</v>
      </c>
      <c r="G7" s="349" t="s">
        <v>882</v>
      </c>
      <c r="H7" s="362">
        <v>73.090909090909093</v>
      </c>
      <c r="I7" s="362"/>
      <c r="J7" s="362"/>
      <c r="K7" s="351" t="s">
        <v>654</v>
      </c>
      <c r="L7" s="351">
        <v>15000</v>
      </c>
      <c r="M7" s="351">
        <v>45000</v>
      </c>
      <c r="N7" s="351">
        <v>45000</v>
      </c>
      <c r="O7" s="351">
        <v>45000</v>
      </c>
      <c r="P7" s="351"/>
      <c r="Q7" s="351"/>
      <c r="R7" s="351"/>
      <c r="S7" s="351"/>
      <c r="T7" s="351"/>
      <c r="U7" s="351"/>
      <c r="V7" s="351"/>
      <c r="W7" s="469">
        <v>1.7363636363636361</v>
      </c>
      <c r="X7" s="469">
        <v>1.4999999999999998</v>
      </c>
      <c r="Y7" s="469">
        <v>1.2181818181818183</v>
      </c>
      <c r="Z7" s="469">
        <v>0</v>
      </c>
      <c r="AA7" s="469">
        <v>0</v>
      </c>
      <c r="AB7" s="470"/>
      <c r="AC7" s="469">
        <v>1.7363636363636361</v>
      </c>
      <c r="AD7" s="469">
        <v>1.4999999999999998</v>
      </c>
      <c r="AE7" s="469">
        <v>1.2181818181818183</v>
      </c>
      <c r="AF7" s="469">
        <v>0</v>
      </c>
      <c r="AG7" s="469">
        <v>0</v>
      </c>
      <c r="AI7" s="362">
        <v>0</v>
      </c>
      <c r="AJ7" s="362">
        <v>0</v>
      </c>
      <c r="AK7" s="362">
        <v>0</v>
      </c>
      <c r="AL7" s="362">
        <v>0</v>
      </c>
      <c r="AM7" s="362">
        <v>0</v>
      </c>
      <c r="AO7" s="352" t="s">
        <v>655</v>
      </c>
      <c r="AP7" s="352" t="s">
        <v>656</v>
      </c>
      <c r="AQ7" s="352">
        <v>3</v>
      </c>
      <c r="AR7" s="352">
        <v>3</v>
      </c>
      <c r="AS7" s="352"/>
      <c r="AT7" s="352">
        <v>0</v>
      </c>
      <c r="AU7" s="352">
        <v>0</v>
      </c>
      <c r="AV7" s="352">
        <v>0</v>
      </c>
      <c r="AW7" s="352">
        <v>0</v>
      </c>
      <c r="AX7" s="352">
        <v>0</v>
      </c>
      <c r="AY7" s="352">
        <v>0</v>
      </c>
      <c r="AZ7" s="352">
        <v>0</v>
      </c>
      <c r="BA7" s="352">
        <v>0</v>
      </c>
      <c r="BB7" s="352"/>
      <c r="BC7" s="352"/>
      <c r="BD7" s="352">
        <v>0</v>
      </c>
      <c r="BE7" s="352">
        <v>0</v>
      </c>
      <c r="BF7" s="352">
        <v>0</v>
      </c>
      <c r="BG7" s="352" t="s">
        <v>591</v>
      </c>
      <c r="BH7" s="352">
        <v>12</v>
      </c>
      <c r="BI7" s="352" t="s">
        <v>591</v>
      </c>
      <c r="BJ7" s="352">
        <v>12</v>
      </c>
      <c r="BK7" s="352"/>
      <c r="BL7" s="350"/>
      <c r="BN7" s="352"/>
      <c r="BO7" s="352" t="s">
        <v>49</v>
      </c>
      <c r="BP7" s="352"/>
      <c r="BQ7" s="350"/>
      <c r="BR7" s="347" t="s">
        <v>884</v>
      </c>
    </row>
    <row r="8" spans="1:71" s="347" customFormat="1" ht="16">
      <c r="A8" s="347">
        <v>0</v>
      </c>
      <c r="B8" s="473">
        <v>42842</v>
      </c>
      <c r="C8" s="347" t="s">
        <v>651</v>
      </c>
      <c r="D8" s="347" t="s">
        <v>652</v>
      </c>
      <c r="E8" s="349">
        <v>42766</v>
      </c>
      <c r="F8" s="347" t="s">
        <v>589</v>
      </c>
      <c r="G8" s="347" t="s">
        <v>841</v>
      </c>
      <c r="H8" s="362">
        <v>107.88181818181818</v>
      </c>
      <c r="I8" s="362"/>
      <c r="J8" s="362"/>
      <c r="K8" s="351" t="s">
        <v>654</v>
      </c>
      <c r="L8" s="351">
        <v>15208</v>
      </c>
      <c r="M8" s="351">
        <v>45625</v>
      </c>
      <c r="N8" s="351">
        <v>30417</v>
      </c>
      <c r="O8" s="351">
        <v>212917</v>
      </c>
      <c r="P8" s="358"/>
      <c r="Q8" s="358"/>
      <c r="R8" s="358"/>
      <c r="S8" s="358"/>
      <c r="T8" s="358"/>
      <c r="U8" s="358"/>
      <c r="V8" s="358"/>
      <c r="W8" s="469">
        <v>1.8999999999999997</v>
      </c>
      <c r="X8" s="469">
        <v>1.7</v>
      </c>
      <c r="Y8" s="469">
        <v>1.6090909090909089</v>
      </c>
      <c r="Z8" s="469">
        <v>1.5272727272727271</v>
      </c>
      <c r="AA8" s="469">
        <v>1.4727272727272727</v>
      </c>
      <c r="AB8" s="357"/>
      <c r="AC8" s="469">
        <v>1.8181818181818181</v>
      </c>
      <c r="AD8" s="469">
        <v>1.6909090909090909</v>
      </c>
      <c r="AE8" s="469">
        <v>1.5818181818181818</v>
      </c>
      <c r="AF8" s="469">
        <v>1.5181818181818181</v>
      </c>
      <c r="AG8" s="469">
        <v>1.4636363636363636</v>
      </c>
      <c r="AH8" s="470"/>
      <c r="AI8" s="469">
        <v>1.8727272727272726</v>
      </c>
      <c r="AJ8" s="469">
        <v>1.6909090909090909</v>
      </c>
      <c r="AK8" s="469">
        <v>1.5999999999999999</v>
      </c>
      <c r="AL8" s="469">
        <v>1.5272727272727271</v>
      </c>
      <c r="AM8" s="469">
        <v>1.4636363636363636</v>
      </c>
      <c r="AN8" s="357"/>
      <c r="AO8" s="352" t="s">
        <v>655</v>
      </c>
      <c r="AP8" s="352" t="s">
        <v>656</v>
      </c>
      <c r="AQ8" s="352">
        <v>3</v>
      </c>
      <c r="AR8" s="352">
        <v>3</v>
      </c>
      <c r="AS8" s="352"/>
      <c r="AT8" s="352">
        <v>17</v>
      </c>
      <c r="AU8" s="352">
        <v>0</v>
      </c>
      <c r="AV8" s="352">
        <v>0</v>
      </c>
      <c r="AW8" s="352">
        <v>0</v>
      </c>
      <c r="AX8" s="352">
        <v>0</v>
      </c>
      <c r="AY8" s="352">
        <v>0</v>
      </c>
      <c r="AZ8" s="352">
        <v>0</v>
      </c>
      <c r="BA8" s="352">
        <v>0</v>
      </c>
      <c r="BB8" s="352"/>
      <c r="BC8" s="352"/>
      <c r="BD8" s="352">
        <v>0</v>
      </c>
      <c r="BE8" s="352">
        <v>0</v>
      </c>
      <c r="BF8" s="352">
        <v>0</v>
      </c>
      <c r="BG8" s="352" t="s">
        <v>591</v>
      </c>
      <c r="BH8" s="352">
        <v>0</v>
      </c>
      <c r="BI8" s="352" t="s">
        <v>591</v>
      </c>
      <c r="BJ8" s="352"/>
      <c r="BK8" s="352"/>
      <c r="BL8" s="350"/>
      <c r="BN8" s="352"/>
      <c r="BO8" s="352" t="s">
        <v>49</v>
      </c>
      <c r="BP8" s="352"/>
      <c r="BQ8" s="350"/>
      <c r="BR8" s="347" t="s">
        <v>886</v>
      </c>
    </row>
    <row r="9" spans="1:71" s="347" customFormat="1" ht="16">
      <c r="A9" s="347">
        <v>0</v>
      </c>
      <c r="B9" s="473">
        <v>42842</v>
      </c>
      <c r="C9" s="347" t="s">
        <v>651</v>
      </c>
      <c r="D9" s="347" t="s">
        <v>652</v>
      </c>
      <c r="E9" s="349">
        <v>42766</v>
      </c>
      <c r="F9" s="347" t="s">
        <v>638</v>
      </c>
      <c r="G9" s="347" t="s">
        <v>891</v>
      </c>
      <c r="H9" s="362">
        <v>84.572727272727263</v>
      </c>
      <c r="I9" s="362"/>
      <c r="J9" s="362"/>
      <c r="K9" s="351"/>
      <c r="L9" s="351"/>
      <c r="M9" s="351"/>
      <c r="N9" s="351"/>
      <c r="O9" s="351"/>
      <c r="P9" s="351"/>
      <c r="Q9" s="351"/>
      <c r="R9" s="351"/>
      <c r="S9" s="351"/>
      <c r="T9" s="351"/>
      <c r="U9" s="351"/>
      <c r="V9" s="351"/>
      <c r="W9" s="469">
        <v>1.5999999999999999</v>
      </c>
      <c r="X9" s="469">
        <v>0</v>
      </c>
      <c r="Y9" s="469">
        <v>0</v>
      </c>
      <c r="Z9" s="469">
        <v>0</v>
      </c>
      <c r="AA9" s="469">
        <v>0</v>
      </c>
      <c r="AB9" s="470"/>
      <c r="AC9" s="469">
        <v>1.5999999999999999</v>
      </c>
      <c r="AD9" s="469">
        <v>0</v>
      </c>
      <c r="AE9" s="469">
        <v>0</v>
      </c>
      <c r="AF9" s="469">
        <v>0</v>
      </c>
      <c r="AG9" s="469">
        <v>0</v>
      </c>
      <c r="AI9" s="362">
        <v>0</v>
      </c>
      <c r="AJ9" s="362">
        <v>0</v>
      </c>
      <c r="AK9" s="362">
        <v>0</v>
      </c>
      <c r="AL9" s="362">
        <v>0</v>
      </c>
      <c r="AM9" s="362">
        <v>0</v>
      </c>
      <c r="AO9" s="352" t="s">
        <v>655</v>
      </c>
      <c r="AP9" s="352" t="s">
        <v>656</v>
      </c>
      <c r="AQ9" s="352">
        <v>3</v>
      </c>
      <c r="AR9" s="352">
        <v>3</v>
      </c>
      <c r="AS9" s="352"/>
      <c r="AT9" s="352">
        <v>0</v>
      </c>
      <c r="AU9" s="352">
        <v>0</v>
      </c>
      <c r="AV9" s="352">
        <v>0</v>
      </c>
      <c r="AW9" s="352">
        <v>0</v>
      </c>
      <c r="AX9" s="352">
        <v>0</v>
      </c>
      <c r="AY9" s="352">
        <v>0</v>
      </c>
      <c r="AZ9" s="352">
        <v>0</v>
      </c>
      <c r="BA9" s="352">
        <v>0</v>
      </c>
      <c r="BB9" s="352"/>
      <c r="BC9" s="352"/>
      <c r="BD9" s="352">
        <v>0</v>
      </c>
      <c r="BE9" s="352">
        <v>0</v>
      </c>
      <c r="BF9" s="352">
        <v>0</v>
      </c>
      <c r="BG9" s="352" t="s">
        <v>591</v>
      </c>
      <c r="BH9" s="352">
        <v>0</v>
      </c>
      <c r="BI9" s="352" t="s">
        <v>591</v>
      </c>
      <c r="BJ9" s="352"/>
      <c r="BK9" s="352"/>
      <c r="BL9" s="350"/>
      <c r="BN9" s="352"/>
      <c r="BO9" s="352" t="s">
        <v>49</v>
      </c>
      <c r="BP9" s="352"/>
      <c r="BQ9" s="350"/>
      <c r="BR9" s="347" t="s">
        <v>892</v>
      </c>
    </row>
    <row r="10" spans="1:71" s="357" customFormat="1" ht="16">
      <c r="A10" s="347">
        <v>0</v>
      </c>
      <c r="B10" s="473">
        <v>42842</v>
      </c>
      <c r="C10" s="347" t="s">
        <v>651</v>
      </c>
      <c r="D10" s="347" t="s">
        <v>652</v>
      </c>
      <c r="E10" s="349">
        <v>42735</v>
      </c>
      <c r="F10" s="347" t="s">
        <v>674</v>
      </c>
      <c r="G10" s="347" t="s">
        <v>841</v>
      </c>
      <c r="H10" s="362">
        <v>65.518181818181802</v>
      </c>
      <c r="I10" s="362"/>
      <c r="J10" s="362"/>
      <c r="K10" s="351" t="s">
        <v>654</v>
      </c>
      <c r="L10" s="351">
        <v>3000</v>
      </c>
      <c r="M10" s="351">
        <v>3000</v>
      </c>
      <c r="N10" s="351">
        <v>3000</v>
      </c>
      <c r="O10" s="351">
        <v>6000</v>
      </c>
      <c r="P10" s="351"/>
      <c r="Q10" s="351"/>
      <c r="R10" s="351"/>
      <c r="S10" s="351"/>
      <c r="T10" s="351"/>
      <c r="U10" s="351"/>
      <c r="V10" s="351"/>
      <c r="W10" s="469">
        <v>2.0636363636363635</v>
      </c>
      <c r="X10" s="469">
        <v>1.9363636363636361</v>
      </c>
      <c r="Y10" s="469">
        <v>1.7090909090909088</v>
      </c>
      <c r="Z10" s="469">
        <v>1.6181818181818182</v>
      </c>
      <c r="AA10" s="469">
        <v>1.5272727272727271</v>
      </c>
      <c r="AB10" s="470"/>
      <c r="AC10" s="469">
        <v>1.9636363636363636</v>
      </c>
      <c r="AD10" s="469">
        <v>1.7999999999999998</v>
      </c>
      <c r="AE10" s="469">
        <v>1.6181818181818182</v>
      </c>
      <c r="AF10" s="469">
        <v>1.5272727272727271</v>
      </c>
      <c r="AG10" s="469">
        <v>1.4818181818181817</v>
      </c>
      <c r="AH10" s="347"/>
      <c r="AI10" s="362">
        <v>0</v>
      </c>
      <c r="AJ10" s="362">
        <v>0</v>
      </c>
      <c r="AK10" s="362">
        <v>0</v>
      </c>
      <c r="AL10" s="362">
        <v>0</v>
      </c>
      <c r="AM10" s="362">
        <v>0</v>
      </c>
      <c r="AN10" s="347"/>
      <c r="AO10" s="352" t="s">
        <v>655</v>
      </c>
      <c r="AP10" s="352" t="s">
        <v>656</v>
      </c>
      <c r="AQ10" s="352">
        <v>3</v>
      </c>
      <c r="AR10" s="352">
        <v>3</v>
      </c>
      <c r="AS10" s="352"/>
      <c r="AT10" s="352">
        <v>0</v>
      </c>
      <c r="AU10" s="352">
        <v>0</v>
      </c>
      <c r="AV10" s="352">
        <v>0</v>
      </c>
      <c r="AW10" s="352">
        <v>0</v>
      </c>
      <c r="AX10" s="352">
        <v>0</v>
      </c>
      <c r="AY10" s="352">
        <v>0</v>
      </c>
      <c r="AZ10" s="352">
        <v>0</v>
      </c>
      <c r="BA10" s="352">
        <v>0</v>
      </c>
      <c r="BB10" s="352"/>
      <c r="BC10" s="352"/>
      <c r="BD10" s="352">
        <v>0</v>
      </c>
      <c r="BE10" s="352">
        <v>0</v>
      </c>
      <c r="BF10" s="352">
        <v>0</v>
      </c>
      <c r="BG10" s="352" t="s">
        <v>591</v>
      </c>
      <c r="BH10" s="352">
        <v>0</v>
      </c>
      <c r="BI10" s="352" t="s">
        <v>591</v>
      </c>
      <c r="BJ10" s="352"/>
      <c r="BK10" s="352"/>
      <c r="BL10" s="350"/>
      <c r="BM10" s="347"/>
      <c r="BN10" s="352"/>
      <c r="BO10" s="352" t="s">
        <v>49</v>
      </c>
      <c r="BP10" s="352"/>
      <c r="BQ10" s="350"/>
      <c r="BR10" s="347" t="s">
        <v>897</v>
      </c>
      <c r="BS10" s="347"/>
    </row>
    <row r="11" spans="1:71" s="347" customFormat="1" ht="16">
      <c r="A11" s="347">
        <v>10</v>
      </c>
      <c r="B11" s="473">
        <v>42842</v>
      </c>
      <c r="C11" s="347" t="s">
        <v>651</v>
      </c>
      <c r="D11" s="347" t="s">
        <v>677</v>
      </c>
      <c r="E11" s="349">
        <v>42735</v>
      </c>
      <c r="F11" s="349" t="s">
        <v>209</v>
      </c>
      <c r="G11" s="349" t="s">
        <v>653</v>
      </c>
      <c r="H11" s="362">
        <v>92.718181818181804</v>
      </c>
      <c r="I11" s="362"/>
      <c r="J11" s="362"/>
      <c r="K11" s="351" t="s">
        <v>654</v>
      </c>
      <c r="L11" s="351">
        <v>110000</v>
      </c>
      <c r="M11" s="351">
        <v>490000</v>
      </c>
      <c r="N11" s="351"/>
      <c r="O11" s="351"/>
      <c r="P11" s="351"/>
      <c r="Q11" s="351"/>
      <c r="R11" s="351"/>
      <c r="S11" s="351"/>
      <c r="T11" s="351"/>
      <c r="U11" s="351"/>
      <c r="V11" s="351"/>
      <c r="W11" s="469">
        <v>1.5818181818181818</v>
      </c>
      <c r="X11" s="469">
        <v>1.2363636363636363</v>
      </c>
      <c r="Y11" s="469">
        <v>1.0454545454545452</v>
      </c>
      <c r="Z11" s="469">
        <v>0</v>
      </c>
      <c r="AA11" s="469">
        <v>0</v>
      </c>
      <c r="AB11" s="470"/>
      <c r="AC11" s="469">
        <v>1.4090909090909089</v>
      </c>
      <c r="AD11" s="469">
        <v>1.1909090909090909</v>
      </c>
      <c r="AE11" s="469">
        <v>0.98181818181818181</v>
      </c>
      <c r="AF11" s="469">
        <v>0</v>
      </c>
      <c r="AG11" s="469">
        <v>0</v>
      </c>
      <c r="AI11" s="362">
        <v>0</v>
      </c>
      <c r="AJ11" s="362">
        <v>0</v>
      </c>
      <c r="AK11" s="362">
        <v>0</v>
      </c>
      <c r="AL11" s="362">
        <v>0</v>
      </c>
      <c r="AM11" s="362">
        <v>0</v>
      </c>
      <c r="AO11" s="352" t="s">
        <v>655</v>
      </c>
      <c r="AP11" s="352" t="s">
        <v>656</v>
      </c>
      <c r="AQ11" s="352">
        <v>3</v>
      </c>
      <c r="AR11" s="352">
        <v>3</v>
      </c>
      <c r="AS11" s="352"/>
      <c r="AT11" s="352">
        <v>0</v>
      </c>
      <c r="AU11" s="352">
        <v>0</v>
      </c>
      <c r="AV11" s="352">
        <v>0</v>
      </c>
      <c r="AW11" s="352">
        <v>0</v>
      </c>
      <c r="AX11" s="352">
        <v>0</v>
      </c>
      <c r="AY11" s="352">
        <v>0</v>
      </c>
      <c r="AZ11" s="352">
        <v>0</v>
      </c>
      <c r="BA11" s="352">
        <v>0</v>
      </c>
      <c r="BB11" s="352"/>
      <c r="BC11" s="352"/>
      <c r="BD11" s="352">
        <v>0</v>
      </c>
      <c r="BE11" s="352">
        <v>0</v>
      </c>
      <c r="BF11" s="352">
        <v>0</v>
      </c>
      <c r="BG11" s="352" t="s">
        <v>591</v>
      </c>
      <c r="BH11" s="352">
        <v>12</v>
      </c>
      <c r="BI11" s="352" t="s">
        <v>591</v>
      </c>
      <c r="BJ11" s="352">
        <v>12</v>
      </c>
      <c r="BK11" s="352"/>
      <c r="BL11" s="350"/>
      <c r="BN11" s="352"/>
      <c r="BO11" s="352" t="s">
        <v>49</v>
      </c>
      <c r="BP11" s="352"/>
      <c r="BQ11" s="350"/>
      <c r="BR11" s="471" t="s">
        <v>854</v>
      </c>
    </row>
    <row r="12" spans="1:71" s="347" customFormat="1" ht="16">
      <c r="A12" s="347">
        <v>51</v>
      </c>
      <c r="B12" s="473">
        <v>42842</v>
      </c>
      <c r="C12" s="347" t="s">
        <v>651</v>
      </c>
      <c r="D12" s="347" t="s">
        <v>677</v>
      </c>
      <c r="E12" s="349">
        <v>42761</v>
      </c>
      <c r="F12" s="347" t="s">
        <v>211</v>
      </c>
      <c r="G12" s="347" t="s">
        <v>861</v>
      </c>
      <c r="H12" s="362">
        <v>99.999999999999986</v>
      </c>
      <c r="I12" s="362"/>
      <c r="J12" s="362"/>
      <c r="K12" s="351" t="s">
        <v>654</v>
      </c>
      <c r="L12" s="351">
        <v>15000</v>
      </c>
      <c r="M12" s="351">
        <v>45000</v>
      </c>
      <c r="N12" s="351">
        <v>30000</v>
      </c>
      <c r="O12" s="351">
        <v>210000</v>
      </c>
      <c r="P12" s="351"/>
      <c r="Q12" s="351"/>
      <c r="R12" s="351"/>
      <c r="S12" s="351"/>
      <c r="T12" s="351"/>
      <c r="U12" s="351"/>
      <c r="V12" s="351"/>
      <c r="W12" s="469">
        <v>2.0909090909090904</v>
      </c>
      <c r="X12" s="469">
        <v>1.8181818181818181</v>
      </c>
      <c r="Y12" s="469">
        <v>1.6818181818181817</v>
      </c>
      <c r="Z12" s="469">
        <v>1.5818181818181818</v>
      </c>
      <c r="AA12" s="469">
        <v>1.4999999999999998</v>
      </c>
      <c r="AB12" s="470"/>
      <c r="AC12" s="469">
        <v>1.8999999999999997</v>
      </c>
      <c r="AD12" s="469">
        <v>1.6909090909090909</v>
      </c>
      <c r="AE12" s="469">
        <v>1.5727272727272725</v>
      </c>
      <c r="AF12" s="469">
        <v>1.4909090909090907</v>
      </c>
      <c r="AG12" s="469">
        <v>1.4090909090909089</v>
      </c>
      <c r="AI12" s="362">
        <v>0</v>
      </c>
      <c r="AJ12" s="362">
        <v>0</v>
      </c>
      <c r="AK12" s="362">
        <v>0</v>
      </c>
      <c r="AL12" s="362">
        <v>0</v>
      </c>
      <c r="AM12" s="362">
        <v>0</v>
      </c>
      <c r="AO12" s="352" t="s">
        <v>655</v>
      </c>
      <c r="AP12" s="352" t="s">
        <v>656</v>
      </c>
      <c r="AQ12" s="352">
        <v>3</v>
      </c>
      <c r="AR12" s="352">
        <v>3</v>
      </c>
      <c r="AS12" s="352"/>
      <c r="AT12" s="352">
        <v>0</v>
      </c>
      <c r="AU12" s="352">
        <v>20</v>
      </c>
      <c r="AV12" s="352">
        <v>0</v>
      </c>
      <c r="AW12" s="352">
        <v>0</v>
      </c>
      <c r="AX12" s="352">
        <v>0</v>
      </c>
      <c r="AY12" s="352">
        <v>0</v>
      </c>
      <c r="AZ12" s="352">
        <v>0</v>
      </c>
      <c r="BA12" s="352">
        <v>0</v>
      </c>
      <c r="BB12" s="352"/>
      <c r="BC12" s="352"/>
      <c r="BD12" s="352">
        <v>0</v>
      </c>
      <c r="BE12" s="352">
        <v>0</v>
      </c>
      <c r="BF12" s="352">
        <v>0</v>
      </c>
      <c r="BG12" s="352" t="s">
        <v>591</v>
      </c>
      <c r="BH12" s="352">
        <v>0</v>
      </c>
      <c r="BI12" s="352" t="s">
        <v>591</v>
      </c>
      <c r="BJ12" s="352"/>
      <c r="BK12" s="352"/>
      <c r="BL12" s="350"/>
      <c r="BN12" s="352"/>
      <c r="BO12" s="352" t="s">
        <v>49</v>
      </c>
      <c r="BP12" s="352">
        <v>1</v>
      </c>
      <c r="BQ12" s="350"/>
      <c r="BR12" s="347" t="s">
        <v>862</v>
      </c>
    </row>
    <row r="13" spans="1:71" s="347" customFormat="1" ht="16">
      <c r="A13" s="347">
        <v>18</v>
      </c>
      <c r="B13" s="473">
        <v>42842</v>
      </c>
      <c r="C13" s="347" t="s">
        <v>651</v>
      </c>
      <c r="D13" s="347" t="s">
        <v>677</v>
      </c>
      <c r="E13" s="349">
        <v>42766</v>
      </c>
      <c r="F13" s="349" t="s">
        <v>212</v>
      </c>
      <c r="G13" s="349" t="s">
        <v>660</v>
      </c>
      <c r="H13" s="362">
        <v>124.99999999999999</v>
      </c>
      <c r="I13" s="362"/>
      <c r="J13" s="362"/>
      <c r="K13" s="351" t="s">
        <v>654</v>
      </c>
      <c r="L13" s="351">
        <v>15000</v>
      </c>
      <c r="M13" s="351">
        <v>45000</v>
      </c>
      <c r="N13" s="351">
        <v>30000</v>
      </c>
      <c r="O13" s="351">
        <v>210000</v>
      </c>
      <c r="P13" s="351"/>
      <c r="Q13" s="351"/>
      <c r="R13" s="351"/>
      <c r="S13" s="351"/>
      <c r="T13" s="351"/>
      <c r="U13" s="351"/>
      <c r="V13" s="351"/>
      <c r="W13" s="469">
        <v>2.3272727272727272</v>
      </c>
      <c r="X13" s="469">
        <v>2.0545454545454542</v>
      </c>
      <c r="Y13" s="469">
        <v>1.8545454545454545</v>
      </c>
      <c r="Z13" s="469">
        <v>1.7818181818181817</v>
      </c>
      <c r="AA13" s="469">
        <v>1.6909090909090909</v>
      </c>
      <c r="AB13" s="470"/>
      <c r="AC13" s="469">
        <v>2.209090909090909</v>
      </c>
      <c r="AD13" s="469">
        <v>2</v>
      </c>
      <c r="AE13" s="469">
        <v>1.8090909090909089</v>
      </c>
      <c r="AF13" s="469">
        <v>1.7545454545454544</v>
      </c>
      <c r="AG13" s="469">
        <v>1.6727272727272726</v>
      </c>
      <c r="AI13" s="362">
        <v>0</v>
      </c>
      <c r="AJ13" s="362">
        <v>0</v>
      </c>
      <c r="AK13" s="362">
        <v>0</v>
      </c>
      <c r="AL13" s="362">
        <v>0</v>
      </c>
      <c r="AM13" s="362">
        <v>0</v>
      </c>
      <c r="AO13" s="352" t="s">
        <v>655</v>
      </c>
      <c r="AP13" s="352" t="s">
        <v>656</v>
      </c>
      <c r="AQ13" s="352">
        <v>3</v>
      </c>
      <c r="AR13" s="352">
        <v>3</v>
      </c>
      <c r="AS13" s="352"/>
      <c r="AT13" s="352">
        <v>23</v>
      </c>
      <c r="AU13" s="352">
        <v>0</v>
      </c>
      <c r="AV13" s="352">
        <v>0</v>
      </c>
      <c r="AW13" s="352">
        <v>0</v>
      </c>
      <c r="AX13" s="352">
        <v>0</v>
      </c>
      <c r="AY13" s="352">
        <v>0</v>
      </c>
      <c r="AZ13" s="352">
        <v>0</v>
      </c>
      <c r="BA13" s="352">
        <v>0</v>
      </c>
      <c r="BB13" s="352"/>
      <c r="BC13" s="352"/>
      <c r="BD13" s="352">
        <v>0</v>
      </c>
      <c r="BE13" s="352">
        <v>0</v>
      </c>
      <c r="BF13" s="352">
        <v>0</v>
      </c>
      <c r="BG13" s="352" t="s">
        <v>591</v>
      </c>
      <c r="BH13" s="352">
        <v>12</v>
      </c>
      <c r="BI13" s="352" t="s">
        <v>591</v>
      </c>
      <c r="BJ13" s="352"/>
      <c r="BK13" s="352"/>
      <c r="BL13" s="350"/>
      <c r="BN13" s="352"/>
      <c r="BO13" s="352" t="s">
        <v>49</v>
      </c>
      <c r="BP13" s="352"/>
      <c r="BQ13" s="350"/>
      <c r="BR13" s="347" t="s">
        <v>867</v>
      </c>
    </row>
    <row r="14" spans="1:71" s="347" customFormat="1" ht="16">
      <c r="A14" s="347">
        <v>26</v>
      </c>
      <c r="B14" s="473">
        <v>42842</v>
      </c>
      <c r="C14" s="347" t="s">
        <v>651</v>
      </c>
      <c r="D14" s="347" t="s">
        <v>677</v>
      </c>
      <c r="E14" s="349">
        <v>42789</v>
      </c>
      <c r="F14" s="347" t="s">
        <v>213</v>
      </c>
      <c r="G14" s="347" t="s">
        <v>625</v>
      </c>
      <c r="H14" s="362">
        <v>83.418181818181822</v>
      </c>
      <c r="I14" s="362"/>
      <c r="J14" s="362"/>
      <c r="K14" s="351" t="s">
        <v>654</v>
      </c>
      <c r="L14" s="351">
        <v>15208</v>
      </c>
      <c r="M14" s="351">
        <v>45625</v>
      </c>
      <c r="N14" s="351">
        <v>30417</v>
      </c>
      <c r="O14" s="351">
        <v>212917</v>
      </c>
      <c r="P14" s="351"/>
      <c r="Q14" s="351"/>
      <c r="R14" s="351"/>
      <c r="S14" s="351"/>
      <c r="T14" s="351"/>
      <c r="U14" s="351"/>
      <c r="V14" s="351"/>
      <c r="W14" s="469">
        <v>1.6454545454545453</v>
      </c>
      <c r="X14" s="469">
        <v>1.5272727272727271</v>
      </c>
      <c r="Y14" s="469">
        <v>1.4545454545454546</v>
      </c>
      <c r="Z14" s="469">
        <v>1.4181818181818182</v>
      </c>
      <c r="AA14" s="469">
        <v>1.3363636363636362</v>
      </c>
      <c r="AB14" s="470"/>
      <c r="AC14" s="469">
        <v>1.6090909090909089</v>
      </c>
      <c r="AD14" s="469">
        <v>1.4999999999999998</v>
      </c>
      <c r="AE14" s="469">
        <v>1.4454545454545453</v>
      </c>
      <c r="AF14" s="469">
        <v>1.4</v>
      </c>
      <c r="AG14" s="469">
        <v>1.3181818181818181</v>
      </c>
      <c r="AI14" s="362">
        <v>0</v>
      </c>
      <c r="AJ14" s="362">
        <v>0</v>
      </c>
      <c r="AK14" s="362">
        <v>0</v>
      </c>
      <c r="AL14" s="362">
        <v>0</v>
      </c>
      <c r="AM14" s="362">
        <v>0</v>
      </c>
      <c r="AO14" s="352" t="s">
        <v>655</v>
      </c>
      <c r="AP14" s="352" t="s">
        <v>656</v>
      </c>
      <c r="AQ14" s="352">
        <v>3</v>
      </c>
      <c r="AR14" s="352">
        <v>3</v>
      </c>
      <c r="AS14" s="352"/>
      <c r="AT14" s="352">
        <v>0</v>
      </c>
      <c r="AU14" s="352">
        <v>0</v>
      </c>
      <c r="AV14" s="352">
        <v>0</v>
      </c>
      <c r="AW14" s="352">
        <v>0</v>
      </c>
      <c r="AX14" s="352">
        <v>0</v>
      </c>
      <c r="AY14" s="352">
        <v>0</v>
      </c>
      <c r="AZ14" s="352">
        <v>0</v>
      </c>
      <c r="BA14" s="352">
        <v>0</v>
      </c>
      <c r="BB14" s="352"/>
      <c r="BC14" s="352"/>
      <c r="BD14" s="352">
        <v>0</v>
      </c>
      <c r="BE14" s="352">
        <v>0</v>
      </c>
      <c r="BF14" s="352">
        <v>0</v>
      </c>
      <c r="BG14" s="352" t="s">
        <v>591</v>
      </c>
      <c r="BH14" s="352">
        <v>0</v>
      </c>
      <c r="BI14" s="352" t="s">
        <v>591</v>
      </c>
      <c r="BJ14" s="352"/>
      <c r="BK14" s="465">
        <v>43342</v>
      </c>
      <c r="BL14" s="350"/>
      <c r="BN14" s="352"/>
      <c r="BO14" s="352" t="s">
        <v>49</v>
      </c>
      <c r="BP14" s="352"/>
      <c r="BQ14" s="350"/>
      <c r="BR14" s="347" t="s">
        <v>875</v>
      </c>
    </row>
    <row r="15" spans="1:71" s="347" customFormat="1" ht="16">
      <c r="A15" s="347">
        <v>43</v>
      </c>
      <c r="B15" s="473">
        <v>42842</v>
      </c>
      <c r="C15" s="347" t="s">
        <v>651</v>
      </c>
      <c r="D15" s="347" t="s">
        <v>677</v>
      </c>
      <c r="E15" s="349">
        <v>42825</v>
      </c>
      <c r="F15" s="347" t="s">
        <v>214</v>
      </c>
      <c r="G15" s="347" t="s">
        <v>663</v>
      </c>
      <c r="H15" s="362">
        <v>118.89999999999998</v>
      </c>
      <c r="I15" s="362"/>
      <c r="J15" s="362"/>
      <c r="K15" s="351" t="s">
        <v>654</v>
      </c>
      <c r="L15" s="351">
        <v>15000</v>
      </c>
      <c r="M15" s="351">
        <v>45000</v>
      </c>
      <c r="N15" s="351">
        <v>30000</v>
      </c>
      <c r="O15" s="351">
        <v>210000</v>
      </c>
      <c r="P15" s="351"/>
      <c r="Q15" s="351"/>
      <c r="R15" s="351"/>
      <c r="S15" s="351"/>
      <c r="T15" s="351"/>
      <c r="U15" s="351"/>
      <c r="V15" s="351"/>
      <c r="W15" s="469">
        <v>1.8999999999999997</v>
      </c>
      <c r="X15" s="469">
        <v>1.7999999999999998</v>
      </c>
      <c r="Y15" s="469">
        <v>1.7</v>
      </c>
      <c r="Z15" s="469">
        <v>1.7</v>
      </c>
      <c r="AA15" s="469">
        <v>1.5999999999999999</v>
      </c>
      <c r="AB15" s="470"/>
      <c r="AC15" s="469">
        <v>1.7</v>
      </c>
      <c r="AD15" s="469">
        <v>1.5999999999999999</v>
      </c>
      <c r="AE15" s="469">
        <v>1.4999999999999998</v>
      </c>
      <c r="AF15" s="469">
        <v>1.4999999999999998</v>
      </c>
      <c r="AG15" s="469">
        <v>1.4</v>
      </c>
      <c r="AI15" s="362">
        <v>0</v>
      </c>
      <c r="AJ15" s="362">
        <v>0</v>
      </c>
      <c r="AK15" s="362">
        <v>0</v>
      </c>
      <c r="AL15" s="362">
        <v>0</v>
      </c>
      <c r="AM15" s="362">
        <v>0</v>
      </c>
      <c r="AO15" s="352" t="s">
        <v>655</v>
      </c>
      <c r="AP15" s="352" t="s">
        <v>656</v>
      </c>
      <c r="AQ15" s="352">
        <v>3</v>
      </c>
      <c r="AR15" s="352">
        <v>3</v>
      </c>
      <c r="AS15" s="352"/>
      <c r="AT15" s="352">
        <v>0</v>
      </c>
      <c r="AU15" s="352">
        <v>0</v>
      </c>
      <c r="AV15" s="352">
        <v>0</v>
      </c>
      <c r="AW15" s="352">
        <v>0</v>
      </c>
      <c r="AX15" s="352">
        <v>0</v>
      </c>
      <c r="AY15" s="352">
        <v>0</v>
      </c>
      <c r="AZ15" s="352">
        <v>0</v>
      </c>
      <c r="BA15" s="352">
        <v>0</v>
      </c>
      <c r="BB15" s="352"/>
      <c r="BC15" s="352"/>
      <c r="BD15" s="352">
        <v>0</v>
      </c>
      <c r="BE15" s="352">
        <v>0</v>
      </c>
      <c r="BF15" s="352">
        <v>0</v>
      </c>
      <c r="BG15" s="352" t="s">
        <v>591</v>
      </c>
      <c r="BH15" s="352">
        <v>0</v>
      </c>
      <c r="BI15" s="352" t="s">
        <v>591</v>
      </c>
      <c r="BJ15" s="352"/>
      <c r="BK15" s="352"/>
      <c r="BL15" s="350"/>
      <c r="BN15" s="352"/>
      <c r="BO15" s="352" t="s">
        <v>49</v>
      </c>
      <c r="BP15" s="352"/>
      <c r="BQ15" s="350"/>
      <c r="BR15" s="466" t="s">
        <v>906</v>
      </c>
    </row>
    <row r="16" spans="1:71" s="347" customFormat="1" ht="16">
      <c r="A16" s="347">
        <v>2</v>
      </c>
      <c r="B16" s="473">
        <v>42842</v>
      </c>
      <c r="C16" s="348" t="s">
        <v>651</v>
      </c>
      <c r="D16" s="347" t="s">
        <v>677</v>
      </c>
      <c r="E16" s="349">
        <v>42766</v>
      </c>
      <c r="F16" s="349" t="s">
        <v>215</v>
      </c>
      <c r="G16" s="349" t="s">
        <v>882</v>
      </c>
      <c r="H16" s="362">
        <v>73.090909090909093</v>
      </c>
      <c r="I16" s="362"/>
      <c r="J16" s="362"/>
      <c r="K16" s="351" t="s">
        <v>654</v>
      </c>
      <c r="L16" s="351">
        <v>15000</v>
      </c>
      <c r="M16" s="351">
        <v>45000</v>
      </c>
      <c r="N16" s="351">
        <v>45000</v>
      </c>
      <c r="O16" s="351">
        <v>45000</v>
      </c>
      <c r="P16" s="351"/>
      <c r="Q16" s="351"/>
      <c r="R16" s="351"/>
      <c r="S16" s="351"/>
      <c r="T16" s="351"/>
      <c r="U16" s="351"/>
      <c r="V16" s="351"/>
      <c r="W16" s="469">
        <v>1.7363636363636361</v>
      </c>
      <c r="X16" s="469">
        <v>1.4999999999999998</v>
      </c>
      <c r="Y16" s="469">
        <v>1.2181818181818183</v>
      </c>
      <c r="Z16" s="469">
        <v>0</v>
      </c>
      <c r="AA16" s="469">
        <v>0</v>
      </c>
      <c r="AB16" s="470"/>
      <c r="AC16" s="469">
        <v>1.7363636363636361</v>
      </c>
      <c r="AD16" s="469">
        <v>1.4999999999999998</v>
      </c>
      <c r="AE16" s="469">
        <v>1.2181818181818183</v>
      </c>
      <c r="AF16" s="469">
        <v>0</v>
      </c>
      <c r="AG16" s="469">
        <v>0</v>
      </c>
      <c r="AI16" s="362">
        <v>0</v>
      </c>
      <c r="AJ16" s="362">
        <v>0</v>
      </c>
      <c r="AK16" s="362">
        <v>0</v>
      </c>
      <c r="AL16" s="362">
        <v>0</v>
      </c>
      <c r="AM16" s="362">
        <v>0</v>
      </c>
      <c r="AO16" s="352" t="s">
        <v>655</v>
      </c>
      <c r="AP16" s="352" t="s">
        <v>656</v>
      </c>
      <c r="AQ16" s="352">
        <v>3</v>
      </c>
      <c r="AR16" s="352">
        <v>3</v>
      </c>
      <c r="AS16" s="352"/>
      <c r="AT16" s="352">
        <v>0</v>
      </c>
      <c r="AU16" s="352">
        <v>0</v>
      </c>
      <c r="AV16" s="352">
        <v>0</v>
      </c>
      <c r="AW16" s="352">
        <v>0</v>
      </c>
      <c r="AX16" s="352">
        <v>0</v>
      </c>
      <c r="AY16" s="352">
        <v>0</v>
      </c>
      <c r="AZ16" s="352">
        <v>0</v>
      </c>
      <c r="BA16" s="352">
        <v>0</v>
      </c>
      <c r="BB16" s="352"/>
      <c r="BC16" s="352"/>
      <c r="BD16" s="352">
        <v>0</v>
      </c>
      <c r="BE16" s="352">
        <v>0</v>
      </c>
      <c r="BF16" s="352">
        <v>0</v>
      </c>
      <c r="BG16" s="352" t="s">
        <v>591</v>
      </c>
      <c r="BH16" s="352">
        <v>12</v>
      </c>
      <c r="BI16" s="352" t="s">
        <v>591</v>
      </c>
      <c r="BJ16" s="352">
        <v>12</v>
      </c>
      <c r="BK16" s="352"/>
      <c r="BL16" s="350"/>
      <c r="BN16" s="352"/>
      <c r="BO16" s="352" t="s">
        <v>49</v>
      </c>
      <c r="BP16" s="352"/>
      <c r="BQ16" s="350"/>
      <c r="BR16" s="347" t="s">
        <v>884</v>
      </c>
    </row>
    <row r="17" spans="1:71" s="347" customFormat="1" ht="16">
      <c r="A17" s="347">
        <v>0</v>
      </c>
      <c r="B17" s="473">
        <v>42842</v>
      </c>
      <c r="C17" s="347" t="s">
        <v>651</v>
      </c>
      <c r="D17" s="347" t="s">
        <v>677</v>
      </c>
      <c r="E17" s="349">
        <v>42766</v>
      </c>
      <c r="F17" s="347" t="s">
        <v>589</v>
      </c>
      <c r="G17" s="347" t="s">
        <v>841</v>
      </c>
      <c r="H17" s="362">
        <v>107.88181818181818</v>
      </c>
      <c r="I17" s="362"/>
      <c r="J17" s="362"/>
      <c r="K17" s="351" t="s">
        <v>654</v>
      </c>
      <c r="L17" s="351">
        <v>15208</v>
      </c>
      <c r="M17" s="351">
        <v>45625</v>
      </c>
      <c r="N17" s="351">
        <v>30417</v>
      </c>
      <c r="O17" s="351">
        <v>212917</v>
      </c>
      <c r="P17" s="358"/>
      <c r="Q17" s="358"/>
      <c r="R17" s="358"/>
      <c r="S17" s="358"/>
      <c r="T17" s="358"/>
      <c r="U17" s="358"/>
      <c r="V17" s="358"/>
      <c r="W17" s="469">
        <v>1.8999999999999997</v>
      </c>
      <c r="X17" s="469">
        <v>1.7</v>
      </c>
      <c r="Y17" s="469">
        <v>1.6090909090909089</v>
      </c>
      <c r="Z17" s="469">
        <v>1.5272727272727271</v>
      </c>
      <c r="AA17" s="469">
        <v>1.4727272727272727</v>
      </c>
      <c r="AB17" s="470"/>
      <c r="AC17" s="469">
        <v>1.8181818181818181</v>
      </c>
      <c r="AD17" s="469">
        <v>1.6909090909090909</v>
      </c>
      <c r="AE17" s="469">
        <v>1.5818181818181818</v>
      </c>
      <c r="AF17" s="469">
        <v>1.5181818181818181</v>
      </c>
      <c r="AG17" s="469">
        <v>1.4636363636363636</v>
      </c>
      <c r="AH17" s="470"/>
      <c r="AI17" s="469">
        <v>1.8727272727272726</v>
      </c>
      <c r="AJ17" s="469">
        <v>1.6909090909090909</v>
      </c>
      <c r="AK17" s="469">
        <v>1.5999999999999999</v>
      </c>
      <c r="AL17" s="469">
        <v>1.5272727272727271</v>
      </c>
      <c r="AM17" s="469">
        <v>1.4636363636363636</v>
      </c>
      <c r="AN17" s="357"/>
      <c r="AO17" s="352" t="s">
        <v>655</v>
      </c>
      <c r="AP17" s="352" t="s">
        <v>656</v>
      </c>
      <c r="AQ17" s="352">
        <v>3</v>
      </c>
      <c r="AR17" s="352">
        <v>3</v>
      </c>
      <c r="AS17" s="352"/>
      <c r="AT17" s="352">
        <v>17</v>
      </c>
      <c r="AU17" s="352">
        <v>0</v>
      </c>
      <c r="AV17" s="352">
        <v>0</v>
      </c>
      <c r="AW17" s="352">
        <v>0</v>
      </c>
      <c r="AX17" s="352">
        <v>0</v>
      </c>
      <c r="AY17" s="352">
        <v>0</v>
      </c>
      <c r="AZ17" s="352">
        <v>0</v>
      </c>
      <c r="BA17" s="352">
        <v>0</v>
      </c>
      <c r="BB17" s="352"/>
      <c r="BC17" s="352"/>
      <c r="BD17" s="352">
        <v>0</v>
      </c>
      <c r="BE17" s="352">
        <v>0</v>
      </c>
      <c r="BF17" s="352">
        <v>0</v>
      </c>
      <c r="BG17" s="352" t="s">
        <v>591</v>
      </c>
      <c r="BH17" s="352">
        <v>0</v>
      </c>
      <c r="BI17" s="352" t="s">
        <v>591</v>
      </c>
      <c r="BJ17" s="352"/>
      <c r="BK17" s="352"/>
      <c r="BL17" s="350"/>
      <c r="BN17" s="352"/>
      <c r="BO17" s="352" t="s">
        <v>49</v>
      </c>
      <c r="BP17" s="352"/>
      <c r="BQ17" s="350"/>
      <c r="BR17" s="347" t="s">
        <v>886</v>
      </c>
    </row>
    <row r="18" spans="1:71" s="347" customFormat="1" ht="16">
      <c r="A18" s="347">
        <v>0</v>
      </c>
      <c r="B18" s="473">
        <v>42842</v>
      </c>
      <c r="C18" s="347" t="s">
        <v>651</v>
      </c>
      <c r="D18" s="347" t="s">
        <v>677</v>
      </c>
      <c r="E18" s="349">
        <v>42766</v>
      </c>
      <c r="F18" s="347" t="s">
        <v>638</v>
      </c>
      <c r="G18" s="347" t="s">
        <v>891</v>
      </c>
      <c r="H18" s="362">
        <v>84.572727272727263</v>
      </c>
      <c r="I18" s="362"/>
      <c r="J18" s="362"/>
      <c r="K18" s="351"/>
      <c r="L18" s="351"/>
      <c r="M18" s="351"/>
      <c r="N18" s="351"/>
      <c r="O18" s="351"/>
      <c r="P18" s="351"/>
      <c r="Q18" s="351"/>
      <c r="R18" s="351"/>
      <c r="S18" s="351"/>
      <c r="T18" s="351"/>
      <c r="U18" s="351"/>
      <c r="V18" s="351"/>
      <c r="W18" s="469">
        <v>1.5999999999999999</v>
      </c>
      <c r="X18" s="469">
        <v>0</v>
      </c>
      <c r="Y18" s="469">
        <v>0</v>
      </c>
      <c r="Z18" s="469">
        <v>0</v>
      </c>
      <c r="AA18" s="469">
        <v>0</v>
      </c>
      <c r="AB18" s="470"/>
      <c r="AC18" s="469">
        <v>1.5999999999999999</v>
      </c>
      <c r="AD18" s="469">
        <v>0</v>
      </c>
      <c r="AE18" s="469">
        <v>0</v>
      </c>
      <c r="AF18" s="469">
        <v>0</v>
      </c>
      <c r="AG18" s="469">
        <v>0</v>
      </c>
      <c r="AI18" s="362">
        <v>0</v>
      </c>
      <c r="AJ18" s="362">
        <v>0</v>
      </c>
      <c r="AK18" s="362">
        <v>0</v>
      </c>
      <c r="AL18" s="362">
        <v>0</v>
      </c>
      <c r="AM18" s="362">
        <v>0</v>
      </c>
      <c r="AO18" s="352" t="s">
        <v>655</v>
      </c>
      <c r="AP18" s="352" t="s">
        <v>656</v>
      </c>
      <c r="AQ18" s="352">
        <v>3</v>
      </c>
      <c r="AR18" s="352">
        <v>3</v>
      </c>
      <c r="AS18" s="352"/>
      <c r="AT18" s="352">
        <v>0</v>
      </c>
      <c r="AU18" s="352">
        <v>0</v>
      </c>
      <c r="AV18" s="352">
        <v>0</v>
      </c>
      <c r="AW18" s="352">
        <v>0</v>
      </c>
      <c r="AX18" s="352">
        <v>0</v>
      </c>
      <c r="AY18" s="352">
        <v>0</v>
      </c>
      <c r="AZ18" s="352">
        <v>0</v>
      </c>
      <c r="BA18" s="352">
        <v>0</v>
      </c>
      <c r="BB18" s="352"/>
      <c r="BC18" s="352"/>
      <c r="BD18" s="352">
        <v>0</v>
      </c>
      <c r="BE18" s="352">
        <v>0</v>
      </c>
      <c r="BF18" s="352">
        <v>0</v>
      </c>
      <c r="BG18" s="352" t="s">
        <v>591</v>
      </c>
      <c r="BH18" s="352">
        <v>0</v>
      </c>
      <c r="BI18" s="352" t="s">
        <v>591</v>
      </c>
      <c r="BJ18" s="352"/>
      <c r="BK18" s="352"/>
      <c r="BL18" s="350"/>
      <c r="BN18" s="352"/>
      <c r="BO18" s="352" t="s">
        <v>49</v>
      </c>
      <c r="BP18" s="352"/>
      <c r="BQ18" s="350"/>
      <c r="BR18" s="347" t="s">
        <v>892</v>
      </c>
    </row>
    <row r="19" spans="1:71" s="357" customFormat="1" ht="16">
      <c r="A19" s="347">
        <v>0</v>
      </c>
      <c r="B19" s="473">
        <v>42842</v>
      </c>
      <c r="C19" s="347" t="s">
        <v>651</v>
      </c>
      <c r="D19" s="347" t="s">
        <v>677</v>
      </c>
      <c r="E19" s="349">
        <v>42735</v>
      </c>
      <c r="F19" s="347" t="s">
        <v>674</v>
      </c>
      <c r="G19" s="347" t="s">
        <v>841</v>
      </c>
      <c r="H19" s="362">
        <v>65.518181818181802</v>
      </c>
      <c r="I19" s="362"/>
      <c r="J19" s="362"/>
      <c r="K19" s="351" t="s">
        <v>654</v>
      </c>
      <c r="L19" s="351">
        <v>3000</v>
      </c>
      <c r="M19" s="351">
        <v>3000</v>
      </c>
      <c r="N19" s="351">
        <v>3000</v>
      </c>
      <c r="O19" s="351">
        <v>6000</v>
      </c>
      <c r="P19" s="351"/>
      <c r="Q19" s="351"/>
      <c r="R19" s="351"/>
      <c r="S19" s="351"/>
      <c r="T19" s="351"/>
      <c r="U19" s="351"/>
      <c r="V19" s="351"/>
      <c r="W19" s="469">
        <v>2.0636363636363635</v>
      </c>
      <c r="X19" s="469">
        <v>1.9363636363636361</v>
      </c>
      <c r="Y19" s="469">
        <v>1.7090909090909088</v>
      </c>
      <c r="Z19" s="469">
        <v>1.6181818181818182</v>
      </c>
      <c r="AA19" s="469">
        <v>1.5272727272727271</v>
      </c>
      <c r="AB19" s="470"/>
      <c r="AC19" s="469">
        <v>1.9636363636363636</v>
      </c>
      <c r="AD19" s="469">
        <v>1.7999999999999998</v>
      </c>
      <c r="AE19" s="469">
        <v>1.6181818181818182</v>
      </c>
      <c r="AF19" s="469">
        <v>1.5272727272727271</v>
      </c>
      <c r="AG19" s="469">
        <v>1.4818181818181817</v>
      </c>
      <c r="AH19" s="347"/>
      <c r="AI19" s="362">
        <v>0</v>
      </c>
      <c r="AJ19" s="362">
        <v>0</v>
      </c>
      <c r="AK19" s="362">
        <v>0</v>
      </c>
      <c r="AL19" s="362">
        <v>0</v>
      </c>
      <c r="AM19" s="362">
        <v>0</v>
      </c>
      <c r="AN19" s="347"/>
      <c r="AO19" s="352" t="s">
        <v>655</v>
      </c>
      <c r="AP19" s="352" t="s">
        <v>656</v>
      </c>
      <c r="AQ19" s="352">
        <v>3</v>
      </c>
      <c r="AR19" s="352">
        <v>3</v>
      </c>
      <c r="AS19" s="352"/>
      <c r="AT19" s="352">
        <v>0</v>
      </c>
      <c r="AU19" s="352">
        <v>0</v>
      </c>
      <c r="AV19" s="352">
        <v>0</v>
      </c>
      <c r="AW19" s="352">
        <v>0</v>
      </c>
      <c r="AX19" s="352">
        <v>0</v>
      </c>
      <c r="AY19" s="352">
        <v>0</v>
      </c>
      <c r="AZ19" s="352">
        <v>0</v>
      </c>
      <c r="BA19" s="352">
        <v>0</v>
      </c>
      <c r="BB19" s="352"/>
      <c r="BC19" s="352"/>
      <c r="BD19" s="352">
        <v>0</v>
      </c>
      <c r="BE19" s="352">
        <v>0</v>
      </c>
      <c r="BF19" s="352">
        <v>0</v>
      </c>
      <c r="BG19" s="352" t="s">
        <v>591</v>
      </c>
      <c r="BH19" s="352">
        <v>0</v>
      </c>
      <c r="BI19" s="352" t="s">
        <v>591</v>
      </c>
      <c r="BJ19" s="352"/>
      <c r="BK19" s="352"/>
      <c r="BL19" s="350"/>
      <c r="BM19" s="347"/>
      <c r="BN19" s="352"/>
      <c r="BO19" s="352" t="s">
        <v>49</v>
      </c>
      <c r="BP19" s="352"/>
      <c r="BQ19" s="350"/>
      <c r="BR19" s="347" t="s">
        <v>898</v>
      </c>
      <c r="BS19" s="347"/>
    </row>
    <row r="20" spans="1:71" s="347" customFormat="1" ht="16">
      <c r="A20" s="347">
        <v>15</v>
      </c>
      <c r="B20" s="473">
        <v>42842</v>
      </c>
      <c r="C20" s="347" t="s">
        <v>651</v>
      </c>
      <c r="D20" s="347" t="s">
        <v>686</v>
      </c>
      <c r="E20" s="349">
        <v>42735</v>
      </c>
      <c r="F20" s="349" t="s">
        <v>209</v>
      </c>
      <c r="G20" s="349" t="s">
        <v>653</v>
      </c>
      <c r="H20" s="362">
        <v>79.190909090909088</v>
      </c>
      <c r="I20" s="362"/>
      <c r="J20" s="362"/>
      <c r="K20" s="351" t="s">
        <v>654</v>
      </c>
      <c r="L20" s="351">
        <v>100000</v>
      </c>
      <c r="M20" s="351">
        <v>450000</v>
      </c>
      <c r="N20" s="351"/>
      <c r="O20" s="351"/>
      <c r="P20" s="351"/>
      <c r="Q20" s="351"/>
      <c r="R20" s="351"/>
      <c r="S20" s="351"/>
      <c r="T20" s="351"/>
      <c r="U20" s="351"/>
      <c r="V20" s="351"/>
      <c r="W20" s="469">
        <v>1.5545454545454545</v>
      </c>
      <c r="X20" s="469">
        <v>1.2181818181818183</v>
      </c>
      <c r="Y20" s="469">
        <v>1.1909090909090909</v>
      </c>
      <c r="Z20" s="469">
        <v>0</v>
      </c>
      <c r="AA20" s="469">
        <v>0</v>
      </c>
      <c r="AB20" s="470"/>
      <c r="AC20" s="469">
        <v>1.5454545454545452</v>
      </c>
      <c r="AD20" s="469">
        <v>1.209090909090909</v>
      </c>
      <c r="AE20" s="469">
        <v>1.1909090909090909</v>
      </c>
      <c r="AF20" s="469">
        <v>0</v>
      </c>
      <c r="AG20" s="469">
        <v>0</v>
      </c>
      <c r="AI20" s="362">
        <v>0</v>
      </c>
      <c r="AJ20" s="362">
        <v>0</v>
      </c>
      <c r="AK20" s="362">
        <v>0</v>
      </c>
      <c r="AL20" s="362">
        <v>0</v>
      </c>
      <c r="AM20" s="362">
        <v>0</v>
      </c>
      <c r="AO20" s="352" t="s">
        <v>655</v>
      </c>
      <c r="AP20" s="352" t="s">
        <v>656</v>
      </c>
      <c r="AQ20" s="352">
        <v>2</v>
      </c>
      <c r="AR20" s="352">
        <v>4</v>
      </c>
      <c r="AS20" s="352"/>
      <c r="AT20" s="352">
        <v>0</v>
      </c>
      <c r="AU20" s="352">
        <v>0</v>
      </c>
      <c r="AV20" s="352">
        <v>0</v>
      </c>
      <c r="AW20" s="352">
        <v>0</v>
      </c>
      <c r="AX20" s="352">
        <v>0</v>
      </c>
      <c r="AY20" s="352">
        <v>0</v>
      </c>
      <c r="AZ20" s="352">
        <v>0</v>
      </c>
      <c r="BA20" s="352">
        <v>0</v>
      </c>
      <c r="BB20" s="352"/>
      <c r="BC20" s="352"/>
      <c r="BD20" s="352">
        <v>0</v>
      </c>
      <c r="BE20" s="352">
        <v>0</v>
      </c>
      <c r="BF20" s="352">
        <v>0</v>
      </c>
      <c r="BG20" s="352" t="s">
        <v>591</v>
      </c>
      <c r="BH20" s="352">
        <v>12</v>
      </c>
      <c r="BI20" s="352" t="s">
        <v>591</v>
      </c>
      <c r="BJ20" s="352">
        <v>12</v>
      </c>
      <c r="BK20" s="352"/>
      <c r="BL20" s="350"/>
      <c r="BN20" s="352"/>
      <c r="BO20" s="352" t="s">
        <v>49</v>
      </c>
      <c r="BP20" s="352"/>
      <c r="BQ20" s="350"/>
      <c r="BR20" s="472" t="s">
        <v>855</v>
      </c>
    </row>
    <row r="21" spans="1:71" s="347" customFormat="1" ht="16">
      <c r="A21" s="347">
        <v>56</v>
      </c>
      <c r="B21" s="473">
        <v>42842</v>
      </c>
      <c r="C21" s="347" t="s">
        <v>651</v>
      </c>
      <c r="D21" s="347" t="s">
        <v>686</v>
      </c>
      <c r="E21" s="349">
        <v>42761</v>
      </c>
      <c r="F21" s="349" t="s">
        <v>211</v>
      </c>
      <c r="G21" s="347" t="s">
        <v>861</v>
      </c>
      <c r="H21" s="362">
        <v>94.999999999999986</v>
      </c>
      <c r="I21" s="362"/>
      <c r="J21" s="362"/>
      <c r="K21" s="351" t="s">
        <v>654</v>
      </c>
      <c r="L21" s="429">
        <v>6000</v>
      </c>
      <c r="M21" s="429">
        <v>12000</v>
      </c>
      <c r="N21" s="429">
        <v>84000</v>
      </c>
      <c r="O21" s="429">
        <v>84000</v>
      </c>
      <c r="P21" s="351"/>
      <c r="Q21" s="351"/>
      <c r="R21" s="351"/>
      <c r="S21" s="351"/>
      <c r="T21" s="351"/>
      <c r="U21" s="351"/>
      <c r="V21" s="351"/>
      <c r="W21" s="469">
        <v>1.6181818181818182</v>
      </c>
      <c r="X21" s="469">
        <v>1.6090909090909089</v>
      </c>
      <c r="Y21" s="469">
        <v>1.5999999999999999</v>
      </c>
      <c r="Z21" s="469">
        <v>0</v>
      </c>
      <c r="AA21" s="469">
        <v>1.5636363636363635</v>
      </c>
      <c r="AB21" s="470"/>
      <c r="AC21" s="469">
        <v>1.5272727272727271</v>
      </c>
      <c r="AD21" s="469">
        <v>1.4818181818181817</v>
      </c>
      <c r="AE21" s="469">
        <v>1.4636363636363636</v>
      </c>
      <c r="AF21" s="469">
        <v>0</v>
      </c>
      <c r="AG21" s="469">
        <v>1.4636363636363636</v>
      </c>
      <c r="AI21" s="362">
        <v>0</v>
      </c>
      <c r="AJ21" s="362">
        <v>0</v>
      </c>
      <c r="AK21" s="362">
        <v>0</v>
      </c>
      <c r="AL21" s="362">
        <v>0</v>
      </c>
      <c r="AM21" s="362">
        <v>0</v>
      </c>
      <c r="AO21" s="352" t="s">
        <v>655</v>
      </c>
      <c r="AP21" s="352" t="s">
        <v>656</v>
      </c>
      <c r="AQ21" s="352">
        <v>2</v>
      </c>
      <c r="AR21" s="352">
        <v>4</v>
      </c>
      <c r="AS21" s="352"/>
      <c r="AT21" s="352">
        <v>0</v>
      </c>
      <c r="AU21" s="352">
        <v>20</v>
      </c>
      <c r="AV21" s="352">
        <v>0</v>
      </c>
      <c r="AW21" s="352">
        <v>0</v>
      </c>
      <c r="AX21" s="352">
        <v>0</v>
      </c>
      <c r="AY21" s="352">
        <v>0</v>
      </c>
      <c r="AZ21" s="352">
        <v>0</v>
      </c>
      <c r="BA21" s="352">
        <v>0</v>
      </c>
      <c r="BB21" s="352"/>
      <c r="BC21" s="352"/>
      <c r="BD21" s="352">
        <v>0</v>
      </c>
      <c r="BE21" s="352">
        <v>0</v>
      </c>
      <c r="BF21" s="352">
        <v>0</v>
      </c>
      <c r="BG21" s="352" t="s">
        <v>591</v>
      </c>
      <c r="BH21" s="352">
        <v>0</v>
      </c>
      <c r="BI21" s="352" t="s">
        <v>591</v>
      </c>
      <c r="BJ21" s="352"/>
      <c r="BK21" s="352"/>
      <c r="BL21" s="350"/>
      <c r="BN21" s="352"/>
      <c r="BO21" s="352" t="s">
        <v>49</v>
      </c>
      <c r="BP21" s="352">
        <v>1</v>
      </c>
      <c r="BQ21" s="350"/>
      <c r="BR21" s="347" t="s">
        <v>863</v>
      </c>
    </row>
    <row r="22" spans="1:71" s="347" customFormat="1" ht="16">
      <c r="A22" s="347">
        <v>23</v>
      </c>
      <c r="B22" s="473">
        <v>42842</v>
      </c>
      <c r="C22" s="347" t="s">
        <v>651</v>
      </c>
      <c r="D22" s="347" t="s">
        <v>686</v>
      </c>
      <c r="E22" s="349">
        <v>42766</v>
      </c>
      <c r="F22" s="349" t="s">
        <v>212</v>
      </c>
      <c r="G22" s="349" t="s">
        <v>660</v>
      </c>
      <c r="H22" s="362">
        <v>127.1</v>
      </c>
      <c r="I22" s="362"/>
      <c r="J22" s="362"/>
      <c r="K22" s="351" t="s">
        <v>654</v>
      </c>
      <c r="L22" s="429">
        <v>6000</v>
      </c>
      <c r="M22" s="429">
        <v>12000</v>
      </c>
      <c r="N22" s="429">
        <v>84000</v>
      </c>
      <c r="O22" s="429">
        <v>84000</v>
      </c>
      <c r="P22" s="351"/>
      <c r="Q22" s="351"/>
      <c r="R22" s="351"/>
      <c r="S22" s="351"/>
      <c r="T22" s="351"/>
      <c r="U22" s="351"/>
      <c r="V22" s="351"/>
      <c r="W22" s="469">
        <v>2.127272727272727</v>
      </c>
      <c r="X22" s="469">
        <v>2.0636363636363635</v>
      </c>
      <c r="Y22" s="469">
        <v>2.0363636363636366</v>
      </c>
      <c r="Z22" s="469">
        <v>0</v>
      </c>
      <c r="AA22" s="469">
        <v>1.9636363636363636</v>
      </c>
      <c r="AB22" s="470"/>
      <c r="AC22" s="469">
        <v>2.1090909090909089</v>
      </c>
      <c r="AD22" s="469">
        <v>2</v>
      </c>
      <c r="AE22" s="469">
        <v>1.918181818181818</v>
      </c>
      <c r="AF22" s="469">
        <v>0</v>
      </c>
      <c r="AG22" s="469">
        <v>1.8909090909090909</v>
      </c>
      <c r="AI22" s="362">
        <v>0</v>
      </c>
      <c r="AJ22" s="362">
        <v>0</v>
      </c>
      <c r="AK22" s="362">
        <v>0</v>
      </c>
      <c r="AL22" s="362">
        <v>0</v>
      </c>
      <c r="AM22" s="362">
        <v>0</v>
      </c>
      <c r="AO22" s="352" t="s">
        <v>655</v>
      </c>
      <c r="AP22" s="352" t="s">
        <v>656</v>
      </c>
      <c r="AQ22" s="352">
        <v>2</v>
      </c>
      <c r="AR22" s="352">
        <v>4</v>
      </c>
      <c r="AS22" s="352"/>
      <c r="AT22" s="352">
        <v>23</v>
      </c>
      <c r="AU22" s="352">
        <v>0</v>
      </c>
      <c r="AV22" s="352">
        <v>0</v>
      </c>
      <c r="AW22" s="352">
        <v>0</v>
      </c>
      <c r="AX22" s="352">
        <v>0</v>
      </c>
      <c r="AY22" s="352">
        <v>0</v>
      </c>
      <c r="AZ22" s="352">
        <v>0</v>
      </c>
      <c r="BA22" s="352">
        <v>0</v>
      </c>
      <c r="BB22" s="352"/>
      <c r="BC22" s="352"/>
      <c r="BD22" s="352">
        <v>0</v>
      </c>
      <c r="BE22" s="352">
        <v>0</v>
      </c>
      <c r="BF22" s="352">
        <v>0</v>
      </c>
      <c r="BG22" s="352" t="s">
        <v>591</v>
      </c>
      <c r="BH22" s="352">
        <v>12</v>
      </c>
      <c r="BI22" s="352" t="s">
        <v>591</v>
      </c>
      <c r="BJ22" s="352"/>
      <c r="BK22" s="352"/>
      <c r="BL22" s="350"/>
      <c r="BN22" s="352"/>
      <c r="BO22" s="352" t="s">
        <v>49</v>
      </c>
      <c r="BP22" s="352"/>
      <c r="BQ22" s="350"/>
      <c r="BR22" s="347" t="s">
        <v>868</v>
      </c>
    </row>
    <row r="23" spans="1:71" s="347" customFormat="1" ht="16">
      <c r="A23" s="347">
        <v>31</v>
      </c>
      <c r="B23" s="473">
        <v>42842</v>
      </c>
      <c r="C23" s="347" t="s">
        <v>651</v>
      </c>
      <c r="D23" s="347" t="s">
        <v>686</v>
      </c>
      <c r="E23" s="349">
        <v>42789</v>
      </c>
      <c r="F23" s="347" t="s">
        <v>213</v>
      </c>
      <c r="G23" s="347" t="s">
        <v>625</v>
      </c>
      <c r="H23" s="362">
        <v>97</v>
      </c>
      <c r="I23" s="362"/>
      <c r="J23" s="362"/>
      <c r="K23" s="351" t="s">
        <v>654</v>
      </c>
      <c r="L23" s="429">
        <v>6083</v>
      </c>
      <c r="M23" s="429">
        <v>12166</v>
      </c>
      <c r="N23" s="429">
        <v>85166</v>
      </c>
      <c r="O23" s="429">
        <v>85166</v>
      </c>
      <c r="P23" s="351"/>
      <c r="Q23" s="351"/>
      <c r="R23" s="351"/>
      <c r="S23" s="351"/>
      <c r="T23" s="351"/>
      <c r="U23" s="351"/>
      <c r="V23" s="351"/>
      <c r="W23" s="469">
        <v>1.4636363636363636</v>
      </c>
      <c r="X23" s="469">
        <v>1.4272727272727272</v>
      </c>
      <c r="Y23" s="469">
        <v>1.3727272727272726</v>
      </c>
      <c r="Z23" s="469">
        <v>0</v>
      </c>
      <c r="AA23" s="469">
        <v>1.3090909090909089</v>
      </c>
      <c r="AB23" s="470"/>
      <c r="AC23" s="469">
        <v>1.4272727272727272</v>
      </c>
      <c r="AD23" s="469">
        <v>1.3727272727272726</v>
      </c>
      <c r="AE23" s="469">
        <v>1.3181818181818181</v>
      </c>
      <c r="AF23" s="469">
        <v>0</v>
      </c>
      <c r="AG23" s="469">
        <v>1.2545454545454544</v>
      </c>
      <c r="AI23" s="362">
        <v>0</v>
      </c>
      <c r="AJ23" s="362">
        <v>0</v>
      </c>
      <c r="AK23" s="362">
        <v>0</v>
      </c>
      <c r="AL23" s="362">
        <v>0</v>
      </c>
      <c r="AM23" s="362">
        <v>0</v>
      </c>
      <c r="AO23" s="352" t="s">
        <v>655</v>
      </c>
      <c r="AP23" s="352" t="s">
        <v>656</v>
      </c>
      <c r="AQ23" s="352">
        <v>2</v>
      </c>
      <c r="AR23" s="352">
        <v>4</v>
      </c>
      <c r="AS23" s="352"/>
      <c r="AT23" s="352">
        <v>0</v>
      </c>
      <c r="AU23" s="352">
        <v>0</v>
      </c>
      <c r="AV23" s="352">
        <v>0</v>
      </c>
      <c r="AW23" s="352">
        <v>0</v>
      </c>
      <c r="AX23" s="352">
        <v>0</v>
      </c>
      <c r="AY23" s="352">
        <v>0</v>
      </c>
      <c r="AZ23" s="352">
        <v>0</v>
      </c>
      <c r="BA23" s="352">
        <v>0</v>
      </c>
      <c r="BB23" s="352"/>
      <c r="BC23" s="352"/>
      <c r="BD23" s="352">
        <v>0</v>
      </c>
      <c r="BE23" s="352">
        <v>0</v>
      </c>
      <c r="BF23" s="352">
        <v>0</v>
      </c>
      <c r="BG23" s="352" t="s">
        <v>591</v>
      </c>
      <c r="BH23" s="352">
        <v>0</v>
      </c>
      <c r="BI23" s="352" t="s">
        <v>591</v>
      </c>
      <c r="BJ23" s="352"/>
      <c r="BK23" s="465">
        <v>43342</v>
      </c>
      <c r="BL23" s="350"/>
      <c r="BN23" s="352"/>
      <c r="BO23" s="352" t="s">
        <v>49</v>
      </c>
      <c r="BP23" s="352"/>
      <c r="BQ23" s="350"/>
      <c r="BR23" s="347" t="s">
        <v>876</v>
      </c>
    </row>
    <row r="24" spans="1:71" s="347" customFormat="1" ht="16">
      <c r="A24" s="347">
        <v>48</v>
      </c>
      <c r="B24" s="473">
        <v>42842</v>
      </c>
      <c r="C24" s="347" t="s">
        <v>651</v>
      </c>
      <c r="D24" s="347" t="s">
        <v>686</v>
      </c>
      <c r="E24" s="349">
        <v>42825</v>
      </c>
      <c r="F24" s="347" t="s">
        <v>214</v>
      </c>
      <c r="G24" s="347" t="s">
        <v>663</v>
      </c>
      <c r="H24" s="362">
        <v>111.5</v>
      </c>
      <c r="I24" s="362"/>
      <c r="J24" s="362"/>
      <c r="K24" s="351" t="s">
        <v>654</v>
      </c>
      <c r="L24" s="429">
        <v>6000</v>
      </c>
      <c r="M24" s="429">
        <v>12000</v>
      </c>
      <c r="N24" s="429">
        <v>84000</v>
      </c>
      <c r="O24" s="429">
        <v>84000</v>
      </c>
      <c r="P24" s="351"/>
      <c r="Q24" s="351"/>
      <c r="R24" s="351"/>
      <c r="S24" s="351"/>
      <c r="T24" s="351"/>
      <c r="U24" s="351"/>
      <c r="V24" s="351"/>
      <c r="W24" s="469">
        <v>1.7999999999999998</v>
      </c>
      <c r="X24" s="469">
        <v>1.7999999999999998</v>
      </c>
      <c r="Y24" s="469">
        <v>1.7999999999999998</v>
      </c>
      <c r="Z24" s="469">
        <v>0</v>
      </c>
      <c r="AA24" s="469">
        <v>1.7999999999999998</v>
      </c>
      <c r="AB24" s="470"/>
      <c r="AC24" s="469">
        <v>1.4999999999999998</v>
      </c>
      <c r="AD24" s="469">
        <v>1.4999999999999998</v>
      </c>
      <c r="AE24" s="469">
        <v>1.4999999999999998</v>
      </c>
      <c r="AF24" s="469">
        <v>0</v>
      </c>
      <c r="AG24" s="469">
        <v>1.4999999999999998</v>
      </c>
      <c r="AI24" s="362">
        <v>0</v>
      </c>
      <c r="AJ24" s="362">
        <v>0</v>
      </c>
      <c r="AK24" s="362">
        <v>0</v>
      </c>
      <c r="AL24" s="362">
        <v>0</v>
      </c>
      <c r="AM24" s="362">
        <v>0</v>
      </c>
      <c r="AO24" s="352" t="s">
        <v>655</v>
      </c>
      <c r="AP24" s="352" t="s">
        <v>656</v>
      </c>
      <c r="AQ24" s="352">
        <v>2</v>
      </c>
      <c r="AR24" s="352">
        <v>4</v>
      </c>
      <c r="AS24" s="352"/>
      <c r="AT24" s="352">
        <v>0</v>
      </c>
      <c r="AU24" s="352">
        <v>0</v>
      </c>
      <c r="AV24" s="352">
        <v>0</v>
      </c>
      <c r="AW24" s="352">
        <v>0</v>
      </c>
      <c r="AX24" s="352">
        <v>0</v>
      </c>
      <c r="AY24" s="352">
        <v>0</v>
      </c>
      <c r="AZ24" s="352">
        <v>0</v>
      </c>
      <c r="BA24" s="352">
        <v>0</v>
      </c>
      <c r="BB24" s="352"/>
      <c r="BC24" s="352"/>
      <c r="BD24" s="352">
        <v>0</v>
      </c>
      <c r="BE24" s="352">
        <v>0</v>
      </c>
      <c r="BF24" s="352">
        <v>0</v>
      </c>
      <c r="BG24" s="352" t="s">
        <v>591</v>
      </c>
      <c r="BH24" s="352">
        <v>0</v>
      </c>
      <c r="BI24" s="352" t="s">
        <v>591</v>
      </c>
      <c r="BJ24" s="352"/>
      <c r="BK24" s="352"/>
      <c r="BL24" s="350"/>
      <c r="BN24" s="352"/>
      <c r="BO24" s="352" t="s">
        <v>49</v>
      </c>
      <c r="BP24" s="352"/>
      <c r="BQ24" s="350"/>
      <c r="BR24" s="466" t="s">
        <v>907</v>
      </c>
    </row>
    <row r="25" spans="1:71" s="347" customFormat="1" ht="16">
      <c r="A25" s="347">
        <v>7</v>
      </c>
      <c r="B25" s="473">
        <v>42842</v>
      </c>
      <c r="C25" s="348" t="s">
        <v>651</v>
      </c>
      <c r="D25" s="347" t="s">
        <v>686</v>
      </c>
      <c r="E25" s="349">
        <v>42766</v>
      </c>
      <c r="F25" s="349" t="s">
        <v>215</v>
      </c>
      <c r="G25" s="349" t="s">
        <v>882</v>
      </c>
      <c r="H25" s="362">
        <v>82.72727272727272</v>
      </c>
      <c r="I25" s="362"/>
      <c r="J25" s="362"/>
      <c r="K25" s="351" t="s">
        <v>654</v>
      </c>
      <c r="L25" s="351">
        <v>120000</v>
      </c>
      <c r="M25" s="351"/>
      <c r="N25" s="351"/>
      <c r="O25" s="351"/>
      <c r="P25" s="351"/>
      <c r="Q25" s="351"/>
      <c r="R25" s="351"/>
      <c r="S25" s="351"/>
      <c r="T25" s="351"/>
      <c r="U25" s="351"/>
      <c r="V25" s="351"/>
      <c r="W25" s="469">
        <v>1.4727272727272727</v>
      </c>
      <c r="X25" s="469">
        <v>1.1272727272727272</v>
      </c>
      <c r="Y25" s="469">
        <v>0</v>
      </c>
      <c r="Z25" s="469">
        <v>0</v>
      </c>
      <c r="AA25" s="469">
        <v>0</v>
      </c>
      <c r="AB25" s="470"/>
      <c r="AC25" s="469">
        <v>1.4727272727272727</v>
      </c>
      <c r="AD25" s="469">
        <v>1.1272727272727272</v>
      </c>
      <c r="AE25" s="469">
        <v>0</v>
      </c>
      <c r="AF25" s="469">
        <v>0</v>
      </c>
      <c r="AG25" s="469">
        <v>0</v>
      </c>
      <c r="AI25" s="362">
        <v>0</v>
      </c>
      <c r="AJ25" s="362">
        <v>0</v>
      </c>
      <c r="AK25" s="362">
        <v>0</v>
      </c>
      <c r="AL25" s="362">
        <v>0</v>
      </c>
      <c r="AM25" s="362">
        <v>0</v>
      </c>
      <c r="AO25" s="352" t="s">
        <v>655</v>
      </c>
      <c r="AP25" s="352" t="s">
        <v>656</v>
      </c>
      <c r="AQ25" s="352">
        <v>2</v>
      </c>
      <c r="AR25" s="352">
        <v>4</v>
      </c>
      <c r="AS25" s="352"/>
      <c r="AT25" s="352">
        <v>0</v>
      </c>
      <c r="AU25" s="352">
        <v>0</v>
      </c>
      <c r="AV25" s="352">
        <v>0</v>
      </c>
      <c r="AW25" s="352">
        <v>0</v>
      </c>
      <c r="AX25" s="352">
        <v>0</v>
      </c>
      <c r="AY25" s="352">
        <v>0</v>
      </c>
      <c r="AZ25" s="352">
        <v>0</v>
      </c>
      <c r="BA25" s="352">
        <v>0</v>
      </c>
      <c r="BB25" s="352"/>
      <c r="BC25" s="352"/>
      <c r="BD25" s="352">
        <v>0</v>
      </c>
      <c r="BE25" s="352">
        <v>0</v>
      </c>
      <c r="BF25" s="352">
        <v>0</v>
      </c>
      <c r="BG25" s="352" t="s">
        <v>591</v>
      </c>
      <c r="BH25" s="352">
        <v>12</v>
      </c>
      <c r="BI25" s="352" t="s">
        <v>591</v>
      </c>
      <c r="BJ25" s="352">
        <v>12</v>
      </c>
      <c r="BK25" s="352"/>
      <c r="BL25" s="350"/>
      <c r="BN25" s="352"/>
      <c r="BO25" s="352" t="s">
        <v>49</v>
      </c>
      <c r="BP25" s="352"/>
      <c r="BQ25" s="350"/>
      <c r="BR25" s="347" t="s">
        <v>865</v>
      </c>
    </row>
    <row r="26" spans="1:71" s="347" customFormat="1" ht="16">
      <c r="A26" s="357"/>
      <c r="B26" s="473">
        <v>42842</v>
      </c>
      <c r="C26" s="347" t="s">
        <v>651</v>
      </c>
      <c r="D26" s="347" t="s">
        <v>686</v>
      </c>
      <c r="E26" s="349">
        <v>42766</v>
      </c>
      <c r="F26" s="347" t="s">
        <v>589</v>
      </c>
      <c r="G26" s="347" t="s">
        <v>841</v>
      </c>
      <c r="H26" s="362">
        <v>102.49090909090908</v>
      </c>
      <c r="I26" s="362"/>
      <c r="J26" s="362"/>
      <c r="K26" s="351" t="s">
        <v>654</v>
      </c>
      <c r="L26" s="429">
        <v>6083</v>
      </c>
      <c r="M26" s="429">
        <v>12166</v>
      </c>
      <c r="N26" s="429">
        <v>85166</v>
      </c>
      <c r="O26" s="429">
        <v>85166</v>
      </c>
      <c r="P26" s="358"/>
      <c r="Q26" s="358"/>
      <c r="R26" s="358"/>
      <c r="S26" s="358"/>
      <c r="T26" s="358"/>
      <c r="U26" s="358"/>
      <c r="V26" s="358"/>
      <c r="W26" s="469">
        <v>1.6090909090909089</v>
      </c>
      <c r="X26" s="469">
        <v>1.5999999999999999</v>
      </c>
      <c r="Y26" s="469">
        <v>1.5909090909090908</v>
      </c>
      <c r="Z26" s="469">
        <v>0</v>
      </c>
      <c r="AA26" s="469">
        <v>1.5636363636363635</v>
      </c>
      <c r="AB26" s="470"/>
      <c r="AC26" s="469">
        <v>1.5999999999999999</v>
      </c>
      <c r="AD26" s="469">
        <v>1.5727272727272725</v>
      </c>
      <c r="AE26" s="469">
        <v>1.5545454545454545</v>
      </c>
      <c r="AF26" s="469">
        <v>0</v>
      </c>
      <c r="AG26" s="469">
        <v>1.5272727272727271</v>
      </c>
      <c r="AH26" s="357"/>
      <c r="AI26" s="362">
        <v>0</v>
      </c>
      <c r="AJ26" s="362">
        <v>0</v>
      </c>
      <c r="AK26" s="362">
        <v>0</v>
      </c>
      <c r="AL26" s="362">
        <v>0</v>
      </c>
      <c r="AM26" s="362">
        <v>0</v>
      </c>
      <c r="AN26" s="357"/>
      <c r="AO26" s="352" t="s">
        <v>655</v>
      </c>
      <c r="AP26" s="352" t="s">
        <v>656</v>
      </c>
      <c r="AQ26" s="352">
        <v>2</v>
      </c>
      <c r="AR26" s="352">
        <v>4</v>
      </c>
      <c r="AS26" s="352"/>
      <c r="AT26" s="352">
        <v>17</v>
      </c>
      <c r="AU26" s="352">
        <v>0</v>
      </c>
      <c r="AV26" s="352">
        <v>0</v>
      </c>
      <c r="AW26" s="352">
        <v>0</v>
      </c>
      <c r="AX26" s="352">
        <v>0</v>
      </c>
      <c r="AY26" s="352">
        <v>0</v>
      </c>
      <c r="AZ26" s="352">
        <v>0</v>
      </c>
      <c r="BA26" s="352">
        <v>0</v>
      </c>
      <c r="BB26" s="352"/>
      <c r="BC26" s="352"/>
      <c r="BD26" s="352">
        <v>0</v>
      </c>
      <c r="BE26" s="352">
        <v>0</v>
      </c>
      <c r="BF26" s="352">
        <v>0</v>
      </c>
      <c r="BG26" s="352" t="s">
        <v>591</v>
      </c>
      <c r="BH26" s="352">
        <v>0</v>
      </c>
      <c r="BI26" s="352" t="s">
        <v>591</v>
      </c>
      <c r="BJ26" s="352"/>
      <c r="BK26" s="352"/>
      <c r="BL26" s="369"/>
      <c r="BM26" s="357"/>
      <c r="BN26" s="353"/>
      <c r="BO26" s="353" t="s">
        <v>49</v>
      </c>
      <c r="BP26" s="353"/>
      <c r="BQ26" s="369"/>
      <c r="BR26" s="357" t="s">
        <v>887</v>
      </c>
    </row>
    <row r="27" spans="1:71" s="347" customFormat="1" ht="16">
      <c r="B27" s="473">
        <v>42842</v>
      </c>
      <c r="C27" s="347" t="s">
        <v>651</v>
      </c>
      <c r="D27" s="347" t="s">
        <v>686</v>
      </c>
      <c r="E27" s="349">
        <v>42766</v>
      </c>
      <c r="F27" s="347" t="s">
        <v>638</v>
      </c>
      <c r="G27" s="347" t="s">
        <v>891</v>
      </c>
      <c r="H27" s="362">
        <v>91.327272727272714</v>
      </c>
      <c r="I27" s="362"/>
      <c r="J27" s="362"/>
      <c r="K27" s="351"/>
      <c r="L27" s="351"/>
      <c r="M27" s="351"/>
      <c r="N27" s="351"/>
      <c r="O27" s="351"/>
      <c r="P27" s="351"/>
      <c r="Q27" s="351"/>
      <c r="R27" s="351"/>
      <c r="S27" s="351"/>
      <c r="T27" s="351"/>
      <c r="U27" s="351"/>
      <c r="V27" s="351"/>
      <c r="W27" s="469">
        <v>1.4909090909090907</v>
      </c>
      <c r="X27" s="469">
        <v>0</v>
      </c>
      <c r="Y27" s="469">
        <v>0</v>
      </c>
      <c r="Z27" s="469">
        <v>0</v>
      </c>
      <c r="AA27" s="469">
        <v>0</v>
      </c>
      <c r="AB27" s="470"/>
      <c r="AC27" s="469">
        <v>1.4272727272727272</v>
      </c>
      <c r="AD27" s="469">
        <v>0</v>
      </c>
      <c r="AE27" s="469">
        <v>0</v>
      </c>
      <c r="AF27" s="469">
        <v>0</v>
      </c>
      <c r="AG27" s="469">
        <v>0</v>
      </c>
      <c r="AI27" s="362">
        <v>0</v>
      </c>
      <c r="AJ27" s="362">
        <v>0</v>
      </c>
      <c r="AK27" s="362">
        <v>0</v>
      </c>
      <c r="AL27" s="362">
        <v>0</v>
      </c>
      <c r="AM27" s="362">
        <v>0</v>
      </c>
      <c r="AO27" s="352" t="s">
        <v>655</v>
      </c>
      <c r="AP27" s="352" t="s">
        <v>656</v>
      </c>
      <c r="AQ27" s="352">
        <v>2</v>
      </c>
      <c r="AR27" s="352">
        <v>4</v>
      </c>
      <c r="AS27" s="352"/>
      <c r="AT27" s="352">
        <v>0</v>
      </c>
      <c r="AU27" s="352">
        <v>0</v>
      </c>
      <c r="AV27" s="352">
        <v>0</v>
      </c>
      <c r="AW27" s="352">
        <v>0</v>
      </c>
      <c r="AX27" s="352">
        <v>0</v>
      </c>
      <c r="AY27" s="352">
        <v>0</v>
      </c>
      <c r="AZ27" s="352">
        <v>0</v>
      </c>
      <c r="BA27" s="352">
        <v>0</v>
      </c>
      <c r="BB27" s="352"/>
      <c r="BC27" s="352"/>
      <c r="BD27" s="352">
        <v>0</v>
      </c>
      <c r="BE27" s="352">
        <v>0</v>
      </c>
      <c r="BF27" s="352">
        <v>0</v>
      </c>
      <c r="BG27" s="352" t="s">
        <v>591</v>
      </c>
      <c r="BH27" s="352">
        <v>0</v>
      </c>
      <c r="BI27" s="352" t="s">
        <v>591</v>
      </c>
      <c r="BJ27" s="352"/>
      <c r="BK27" s="352"/>
      <c r="BL27" s="350"/>
      <c r="BN27" s="352"/>
      <c r="BO27" s="352" t="s">
        <v>49</v>
      </c>
      <c r="BP27" s="352"/>
      <c r="BQ27" s="350"/>
      <c r="BR27" s="347" t="s">
        <v>893</v>
      </c>
    </row>
    <row r="28" spans="1:71" s="357" customFormat="1" ht="16">
      <c r="A28" s="347"/>
      <c r="B28" s="473">
        <v>42842</v>
      </c>
      <c r="C28" s="347" t="s">
        <v>651</v>
      </c>
      <c r="D28" s="347" t="s">
        <v>686</v>
      </c>
      <c r="E28" s="349">
        <v>42735</v>
      </c>
      <c r="F28" s="347" t="s">
        <v>674</v>
      </c>
      <c r="G28" s="347" t="s">
        <v>841</v>
      </c>
      <c r="H28" s="362">
        <v>74.25454545454545</v>
      </c>
      <c r="I28" s="362"/>
      <c r="J28" s="362"/>
      <c r="K28" s="351" t="s">
        <v>654</v>
      </c>
      <c r="L28" s="429">
        <v>6000</v>
      </c>
      <c r="M28" s="429">
        <v>12000</v>
      </c>
      <c r="N28" s="429">
        <v>84000</v>
      </c>
      <c r="O28" s="429">
        <v>84000</v>
      </c>
      <c r="W28" s="469">
        <v>2.1636363636363636</v>
      </c>
      <c r="X28" s="469">
        <v>1.9363636363636361</v>
      </c>
      <c r="Y28" s="469">
        <v>1.7090909090909088</v>
      </c>
      <c r="Z28" s="469">
        <v>0</v>
      </c>
      <c r="AA28" s="469">
        <v>1.6636363636363636</v>
      </c>
      <c r="AB28" s="470"/>
      <c r="AC28" s="469">
        <v>1.7545454545454544</v>
      </c>
      <c r="AD28" s="469">
        <v>1.7090909090909088</v>
      </c>
      <c r="AE28" s="469">
        <v>1.6181818181818182</v>
      </c>
      <c r="AF28" s="469">
        <v>0</v>
      </c>
      <c r="AG28" s="469">
        <v>1.5727272727272725</v>
      </c>
      <c r="AH28" s="347"/>
      <c r="AI28" s="362">
        <v>0</v>
      </c>
      <c r="AJ28" s="362">
        <v>0</v>
      </c>
      <c r="AK28" s="362">
        <v>0</v>
      </c>
      <c r="AL28" s="362">
        <v>0</v>
      </c>
      <c r="AM28" s="362">
        <v>0</v>
      </c>
      <c r="AN28" s="347"/>
      <c r="AO28" s="352" t="s">
        <v>655</v>
      </c>
      <c r="AP28" s="352" t="s">
        <v>656</v>
      </c>
      <c r="AQ28" s="352">
        <v>2</v>
      </c>
      <c r="AR28" s="352">
        <v>4</v>
      </c>
      <c r="AS28" s="352"/>
      <c r="AT28" s="352">
        <v>0</v>
      </c>
      <c r="AU28" s="352">
        <v>0</v>
      </c>
      <c r="AV28" s="352">
        <v>0</v>
      </c>
      <c r="AW28" s="352">
        <v>0</v>
      </c>
      <c r="AX28" s="352">
        <v>0</v>
      </c>
      <c r="AY28" s="352">
        <v>0</v>
      </c>
      <c r="AZ28" s="352">
        <v>0</v>
      </c>
      <c r="BA28" s="352">
        <v>0</v>
      </c>
      <c r="BB28" s="352"/>
      <c r="BC28" s="352"/>
      <c r="BD28" s="352">
        <v>0</v>
      </c>
      <c r="BE28" s="352">
        <v>0</v>
      </c>
      <c r="BF28" s="352">
        <v>0</v>
      </c>
      <c r="BG28" s="352" t="s">
        <v>591</v>
      </c>
      <c r="BH28" s="352">
        <v>0</v>
      </c>
      <c r="BI28" s="352" t="s">
        <v>591</v>
      </c>
      <c r="BJ28" s="352"/>
      <c r="BK28" s="352"/>
      <c r="BL28" s="350"/>
      <c r="BM28" s="347"/>
      <c r="BN28" s="352"/>
      <c r="BO28" s="352" t="s">
        <v>49</v>
      </c>
      <c r="BP28" s="352"/>
      <c r="BQ28" s="350"/>
      <c r="BR28" s="347" t="s">
        <v>899</v>
      </c>
    </row>
    <row r="29" spans="1:71" s="357" customFormat="1" ht="16">
      <c r="A29" s="347">
        <v>16</v>
      </c>
      <c r="B29" s="473">
        <v>42842</v>
      </c>
      <c r="C29" s="347" t="s">
        <v>651</v>
      </c>
      <c r="D29" s="347" t="s">
        <v>85</v>
      </c>
      <c r="E29" s="349">
        <v>42735</v>
      </c>
      <c r="F29" s="349" t="s">
        <v>209</v>
      </c>
      <c r="G29" s="349" t="s">
        <v>653</v>
      </c>
      <c r="H29" s="362">
        <v>78.399999999999991</v>
      </c>
      <c r="I29" s="362"/>
      <c r="J29" s="362"/>
      <c r="K29" s="351" t="s">
        <v>654</v>
      </c>
      <c r="L29" s="351">
        <v>110000</v>
      </c>
      <c r="M29" s="351">
        <v>490000</v>
      </c>
      <c r="N29" s="351"/>
      <c r="O29" s="351"/>
      <c r="P29" s="351"/>
      <c r="Q29" s="351"/>
      <c r="R29" s="351"/>
      <c r="S29" s="351"/>
      <c r="T29" s="351"/>
      <c r="U29" s="351"/>
      <c r="V29" s="351"/>
      <c r="W29" s="469">
        <v>1.5090909090909088</v>
      </c>
      <c r="X29" s="469">
        <v>1.2909090909090908</v>
      </c>
      <c r="Y29" s="469">
        <v>1.2454545454545454</v>
      </c>
      <c r="Z29" s="469">
        <v>0</v>
      </c>
      <c r="AA29" s="469">
        <v>0</v>
      </c>
      <c r="AB29" s="470"/>
      <c r="AC29" s="469">
        <v>1.4636363636363636</v>
      </c>
      <c r="AD29" s="469">
        <v>1.209090909090909</v>
      </c>
      <c r="AE29" s="469">
        <v>1.1363636363636362</v>
      </c>
      <c r="AF29" s="469">
        <v>0</v>
      </c>
      <c r="AG29" s="469">
        <v>0</v>
      </c>
      <c r="AH29" s="347"/>
      <c r="AI29" s="362">
        <v>0</v>
      </c>
      <c r="AJ29" s="362">
        <v>0</v>
      </c>
      <c r="AK29" s="362">
        <v>0</v>
      </c>
      <c r="AL29" s="362">
        <v>0</v>
      </c>
      <c r="AM29" s="362">
        <v>0</v>
      </c>
      <c r="AN29" s="347"/>
      <c r="AO29" s="352" t="s">
        <v>655</v>
      </c>
      <c r="AP29" s="352" t="s">
        <v>656</v>
      </c>
      <c r="AQ29" s="352">
        <v>2</v>
      </c>
      <c r="AR29" s="352">
        <v>4</v>
      </c>
      <c r="AS29" s="352"/>
      <c r="AT29" s="352">
        <v>0</v>
      </c>
      <c r="AU29" s="352">
        <v>0</v>
      </c>
      <c r="AV29" s="352">
        <v>0</v>
      </c>
      <c r="AW29" s="352">
        <v>0</v>
      </c>
      <c r="AX29" s="352">
        <v>0</v>
      </c>
      <c r="AY29" s="352">
        <v>0</v>
      </c>
      <c r="AZ29" s="352">
        <v>0</v>
      </c>
      <c r="BA29" s="352">
        <v>0</v>
      </c>
      <c r="BB29" s="352"/>
      <c r="BC29" s="352"/>
      <c r="BD29" s="352">
        <v>0</v>
      </c>
      <c r="BE29" s="352">
        <v>0</v>
      </c>
      <c r="BF29" s="352">
        <v>0</v>
      </c>
      <c r="BG29" s="352" t="s">
        <v>591</v>
      </c>
      <c r="BH29" s="352">
        <v>12</v>
      </c>
      <c r="BI29" s="352" t="s">
        <v>591</v>
      </c>
      <c r="BJ29" s="352">
        <v>12</v>
      </c>
      <c r="BK29" s="352"/>
      <c r="BL29" s="350"/>
      <c r="BM29" s="347"/>
      <c r="BN29" s="352"/>
      <c r="BO29" s="352" t="s">
        <v>49</v>
      </c>
      <c r="BP29" s="352"/>
      <c r="BQ29" s="350"/>
      <c r="BR29" s="472" t="s">
        <v>856</v>
      </c>
    </row>
    <row r="30" spans="1:71" s="347" customFormat="1" ht="16">
      <c r="A30" s="347">
        <v>57</v>
      </c>
      <c r="B30" s="473">
        <v>42842</v>
      </c>
      <c r="C30" s="347" t="s">
        <v>651</v>
      </c>
      <c r="D30" s="347" t="s">
        <v>85</v>
      </c>
      <c r="E30" s="349">
        <v>42761</v>
      </c>
      <c r="F30" s="349" t="s">
        <v>211</v>
      </c>
      <c r="G30" s="347" t="s">
        <v>861</v>
      </c>
      <c r="H30" s="362">
        <v>94.999999999999986</v>
      </c>
      <c r="I30" s="362"/>
      <c r="J30" s="362"/>
      <c r="K30" s="351" t="s">
        <v>654</v>
      </c>
      <c r="L30" s="429">
        <v>6000</v>
      </c>
      <c r="M30" s="429">
        <v>12000</v>
      </c>
      <c r="N30" s="429">
        <v>84000</v>
      </c>
      <c r="O30" s="429">
        <v>84000</v>
      </c>
      <c r="P30" s="351"/>
      <c r="Q30" s="351"/>
      <c r="R30" s="351"/>
      <c r="S30" s="351"/>
      <c r="T30" s="351"/>
      <c r="U30" s="351"/>
      <c r="V30" s="351"/>
      <c r="W30" s="469">
        <v>1.6181818181818182</v>
      </c>
      <c r="X30" s="469">
        <v>1.6090909090909089</v>
      </c>
      <c r="Y30" s="469">
        <v>1.5999999999999999</v>
      </c>
      <c r="Z30" s="469">
        <v>0</v>
      </c>
      <c r="AA30" s="469">
        <v>1.5636363636363635</v>
      </c>
      <c r="AB30" s="470"/>
      <c r="AC30" s="469">
        <v>1.5272727272727271</v>
      </c>
      <c r="AD30" s="469">
        <v>1.4818181818181817</v>
      </c>
      <c r="AE30" s="469">
        <v>1.4636363636363636</v>
      </c>
      <c r="AF30" s="469">
        <v>0</v>
      </c>
      <c r="AG30" s="469">
        <v>1.4636363636363636</v>
      </c>
      <c r="AI30" s="362">
        <v>0</v>
      </c>
      <c r="AJ30" s="362">
        <v>0</v>
      </c>
      <c r="AK30" s="362">
        <v>0</v>
      </c>
      <c r="AL30" s="362">
        <v>0</v>
      </c>
      <c r="AM30" s="362">
        <v>0</v>
      </c>
      <c r="AO30" s="352" t="s">
        <v>655</v>
      </c>
      <c r="AP30" s="352" t="s">
        <v>656</v>
      </c>
      <c r="AQ30" s="352">
        <v>2</v>
      </c>
      <c r="AR30" s="352">
        <v>4</v>
      </c>
      <c r="AS30" s="352"/>
      <c r="AT30" s="352">
        <v>0</v>
      </c>
      <c r="AU30" s="352">
        <v>20</v>
      </c>
      <c r="AV30" s="352">
        <v>0</v>
      </c>
      <c r="AW30" s="352">
        <v>0</v>
      </c>
      <c r="AX30" s="352">
        <v>0</v>
      </c>
      <c r="AY30" s="352">
        <v>0</v>
      </c>
      <c r="AZ30" s="352">
        <v>0</v>
      </c>
      <c r="BA30" s="352">
        <v>0</v>
      </c>
      <c r="BB30" s="352"/>
      <c r="BC30" s="352"/>
      <c r="BD30" s="352">
        <v>0</v>
      </c>
      <c r="BE30" s="352">
        <v>0</v>
      </c>
      <c r="BF30" s="352">
        <v>0</v>
      </c>
      <c r="BG30" s="352" t="s">
        <v>591</v>
      </c>
      <c r="BH30" s="352">
        <v>0</v>
      </c>
      <c r="BI30" s="352" t="s">
        <v>591</v>
      </c>
      <c r="BJ30" s="352"/>
      <c r="BK30" s="352"/>
      <c r="BL30" s="350"/>
      <c r="BN30" s="352"/>
      <c r="BO30" s="352" t="s">
        <v>49</v>
      </c>
      <c r="BP30" s="352">
        <v>1</v>
      </c>
      <c r="BQ30" s="350"/>
      <c r="BR30" s="347" t="s">
        <v>863</v>
      </c>
    </row>
    <row r="31" spans="1:71" s="357" customFormat="1" ht="16">
      <c r="A31" s="347">
        <v>24</v>
      </c>
      <c r="B31" s="473">
        <v>42842</v>
      </c>
      <c r="C31" s="347" t="s">
        <v>651</v>
      </c>
      <c r="D31" s="347" t="s">
        <v>85</v>
      </c>
      <c r="E31" s="349">
        <v>42766</v>
      </c>
      <c r="F31" s="349" t="s">
        <v>212</v>
      </c>
      <c r="G31" s="349" t="s">
        <v>660</v>
      </c>
      <c r="H31" s="362">
        <v>130.99999999999997</v>
      </c>
      <c r="I31" s="362"/>
      <c r="J31" s="362"/>
      <c r="K31" s="351" t="s">
        <v>654</v>
      </c>
      <c r="L31" s="429">
        <v>6000</v>
      </c>
      <c r="M31" s="429">
        <v>12000</v>
      </c>
      <c r="N31" s="429">
        <v>84000</v>
      </c>
      <c r="O31" s="429">
        <v>84000</v>
      </c>
      <c r="P31" s="351"/>
      <c r="Q31" s="351"/>
      <c r="R31" s="351"/>
      <c r="S31" s="351"/>
      <c r="T31" s="351"/>
      <c r="U31" s="351"/>
      <c r="V31" s="351"/>
      <c r="W31" s="469">
        <v>2.1090909090909089</v>
      </c>
      <c r="X31" s="469">
        <v>2.1</v>
      </c>
      <c r="Y31" s="469">
        <v>2.0909090909090904</v>
      </c>
      <c r="Z31" s="469">
        <v>0</v>
      </c>
      <c r="AA31" s="469">
        <v>1.918181818181818</v>
      </c>
      <c r="AB31" s="470"/>
      <c r="AC31" s="469">
        <v>2.0909090909090904</v>
      </c>
      <c r="AD31" s="469">
        <v>1.9909090909090907</v>
      </c>
      <c r="AE31" s="469">
        <v>1.8999999999999997</v>
      </c>
      <c r="AF31" s="469">
        <v>0</v>
      </c>
      <c r="AG31" s="469">
        <v>1.8636363636363633</v>
      </c>
      <c r="AH31" s="347"/>
      <c r="AI31" s="362">
        <v>0</v>
      </c>
      <c r="AJ31" s="362">
        <v>0</v>
      </c>
      <c r="AK31" s="362">
        <v>0</v>
      </c>
      <c r="AL31" s="362">
        <v>0</v>
      </c>
      <c r="AM31" s="362">
        <v>0</v>
      </c>
      <c r="AN31" s="347"/>
      <c r="AO31" s="352" t="s">
        <v>655</v>
      </c>
      <c r="AP31" s="352" t="s">
        <v>656</v>
      </c>
      <c r="AQ31" s="352">
        <v>2</v>
      </c>
      <c r="AR31" s="352">
        <v>4</v>
      </c>
      <c r="AS31" s="352"/>
      <c r="AT31" s="352">
        <v>23</v>
      </c>
      <c r="AU31" s="352">
        <v>0</v>
      </c>
      <c r="AV31" s="352">
        <v>0</v>
      </c>
      <c r="AW31" s="352">
        <v>0</v>
      </c>
      <c r="AX31" s="352">
        <v>0</v>
      </c>
      <c r="AY31" s="352">
        <v>0</v>
      </c>
      <c r="AZ31" s="352">
        <v>0</v>
      </c>
      <c r="BA31" s="352">
        <v>0</v>
      </c>
      <c r="BB31" s="352"/>
      <c r="BC31" s="352"/>
      <c r="BD31" s="352">
        <v>0</v>
      </c>
      <c r="BE31" s="352">
        <v>0</v>
      </c>
      <c r="BF31" s="352">
        <v>0</v>
      </c>
      <c r="BG31" s="352" t="s">
        <v>591</v>
      </c>
      <c r="BH31" s="352">
        <v>12</v>
      </c>
      <c r="BI31" s="352" t="s">
        <v>591</v>
      </c>
      <c r="BJ31" s="352"/>
      <c r="BK31" s="352"/>
      <c r="BL31" s="350"/>
      <c r="BM31" s="347"/>
      <c r="BN31" s="352"/>
      <c r="BO31" s="352" t="s">
        <v>49</v>
      </c>
      <c r="BP31" s="352"/>
      <c r="BQ31" s="350"/>
      <c r="BR31" s="347" t="s">
        <v>869</v>
      </c>
    </row>
    <row r="32" spans="1:71" s="357" customFormat="1" ht="16">
      <c r="A32" s="347">
        <v>32</v>
      </c>
      <c r="B32" s="473">
        <v>42842</v>
      </c>
      <c r="C32" s="347" t="s">
        <v>651</v>
      </c>
      <c r="D32" s="347" t="s">
        <v>85</v>
      </c>
      <c r="E32" s="349">
        <v>42789</v>
      </c>
      <c r="F32" s="347" t="s">
        <v>213</v>
      </c>
      <c r="G32" s="347" t="s">
        <v>625</v>
      </c>
      <c r="H32" s="362">
        <v>97</v>
      </c>
      <c r="I32" s="362"/>
      <c r="J32" s="362"/>
      <c r="K32" s="351" t="s">
        <v>654</v>
      </c>
      <c r="L32" s="429">
        <v>6083</v>
      </c>
      <c r="M32" s="429">
        <v>12166</v>
      </c>
      <c r="N32" s="429">
        <v>85166</v>
      </c>
      <c r="O32" s="429">
        <v>85166</v>
      </c>
      <c r="P32" s="351"/>
      <c r="Q32" s="351"/>
      <c r="R32" s="351"/>
      <c r="S32" s="351"/>
      <c r="T32" s="351"/>
      <c r="U32" s="351"/>
      <c r="V32" s="351"/>
      <c r="W32" s="469">
        <v>1.4636363636363636</v>
      </c>
      <c r="X32" s="469">
        <v>1.4272727272727272</v>
      </c>
      <c r="Y32" s="469">
        <v>1.3727272727272726</v>
      </c>
      <c r="Z32" s="469">
        <v>0</v>
      </c>
      <c r="AA32" s="469">
        <v>1.3090909090909089</v>
      </c>
      <c r="AB32" s="470"/>
      <c r="AC32" s="469">
        <v>1.4272727272727272</v>
      </c>
      <c r="AD32" s="469">
        <v>1.3727272727272726</v>
      </c>
      <c r="AE32" s="469">
        <v>1.3181818181818181</v>
      </c>
      <c r="AF32" s="469">
        <v>0</v>
      </c>
      <c r="AG32" s="469">
        <v>1.2545454545454544</v>
      </c>
      <c r="AH32" s="347"/>
      <c r="AI32" s="362">
        <v>0</v>
      </c>
      <c r="AJ32" s="362">
        <v>0</v>
      </c>
      <c r="AK32" s="362">
        <v>0</v>
      </c>
      <c r="AL32" s="362">
        <v>0</v>
      </c>
      <c r="AM32" s="362">
        <v>0</v>
      </c>
      <c r="AN32" s="347"/>
      <c r="AO32" s="352" t="s">
        <v>655</v>
      </c>
      <c r="AP32" s="352" t="s">
        <v>656</v>
      </c>
      <c r="AQ32" s="352">
        <v>2</v>
      </c>
      <c r="AR32" s="352">
        <v>4</v>
      </c>
      <c r="AS32" s="352"/>
      <c r="AT32" s="352">
        <v>0</v>
      </c>
      <c r="AU32" s="352">
        <v>0</v>
      </c>
      <c r="AV32" s="352">
        <v>0</v>
      </c>
      <c r="AW32" s="352">
        <v>0</v>
      </c>
      <c r="AX32" s="352">
        <v>0</v>
      </c>
      <c r="AY32" s="352">
        <v>0</v>
      </c>
      <c r="AZ32" s="352">
        <v>0</v>
      </c>
      <c r="BA32" s="352">
        <v>0</v>
      </c>
      <c r="BB32" s="352"/>
      <c r="BC32" s="352"/>
      <c r="BD32" s="352">
        <v>0</v>
      </c>
      <c r="BE32" s="352">
        <v>0</v>
      </c>
      <c r="BF32" s="352">
        <v>0</v>
      </c>
      <c r="BG32" s="352" t="s">
        <v>591</v>
      </c>
      <c r="BH32" s="352">
        <v>0</v>
      </c>
      <c r="BI32" s="352" t="s">
        <v>591</v>
      </c>
      <c r="BJ32" s="352"/>
      <c r="BK32" s="465">
        <v>43342</v>
      </c>
      <c r="BL32" s="350"/>
      <c r="BM32" s="347"/>
      <c r="BN32" s="352"/>
      <c r="BO32" s="352" t="s">
        <v>49</v>
      </c>
      <c r="BP32" s="352"/>
      <c r="BQ32" s="350"/>
      <c r="BR32" s="347" t="s">
        <v>877</v>
      </c>
    </row>
    <row r="33" spans="1:70" s="347" customFormat="1" ht="16">
      <c r="A33" s="347">
        <v>49</v>
      </c>
      <c r="B33" s="473">
        <v>42842</v>
      </c>
      <c r="C33" s="347" t="s">
        <v>651</v>
      </c>
      <c r="D33" s="347" t="s">
        <v>85</v>
      </c>
      <c r="E33" s="349">
        <v>42825</v>
      </c>
      <c r="F33" s="347" t="s">
        <v>214</v>
      </c>
      <c r="G33" s="347" t="s">
        <v>663</v>
      </c>
      <c r="H33" s="362">
        <v>111.5</v>
      </c>
      <c r="I33" s="362"/>
      <c r="J33" s="362"/>
      <c r="K33" s="351" t="s">
        <v>654</v>
      </c>
      <c r="L33" s="429">
        <v>6000</v>
      </c>
      <c r="M33" s="429">
        <v>12000</v>
      </c>
      <c r="N33" s="429">
        <v>84000</v>
      </c>
      <c r="O33" s="429">
        <v>84000</v>
      </c>
      <c r="P33" s="351"/>
      <c r="Q33" s="351"/>
      <c r="R33" s="351"/>
      <c r="S33" s="351"/>
      <c r="T33" s="351"/>
      <c r="U33" s="351"/>
      <c r="V33" s="351"/>
      <c r="W33" s="469">
        <v>1.7999999999999998</v>
      </c>
      <c r="X33" s="469">
        <v>1.7999999999999998</v>
      </c>
      <c r="Y33" s="469">
        <v>1.7999999999999998</v>
      </c>
      <c r="Z33" s="469">
        <v>0</v>
      </c>
      <c r="AA33" s="469">
        <v>1.7999999999999998</v>
      </c>
      <c r="AB33" s="470"/>
      <c r="AC33" s="469">
        <v>1.4999999999999998</v>
      </c>
      <c r="AD33" s="469">
        <v>1.4999999999999998</v>
      </c>
      <c r="AE33" s="469">
        <v>1.4999999999999998</v>
      </c>
      <c r="AF33" s="469">
        <v>0</v>
      </c>
      <c r="AG33" s="469">
        <v>1.4999999999999998</v>
      </c>
      <c r="AI33" s="362">
        <v>0</v>
      </c>
      <c r="AJ33" s="362">
        <v>0</v>
      </c>
      <c r="AK33" s="362">
        <v>0</v>
      </c>
      <c r="AL33" s="362">
        <v>0</v>
      </c>
      <c r="AM33" s="362">
        <v>0</v>
      </c>
      <c r="AO33" s="352" t="s">
        <v>655</v>
      </c>
      <c r="AP33" s="352" t="s">
        <v>656</v>
      </c>
      <c r="AQ33" s="352">
        <v>2</v>
      </c>
      <c r="AR33" s="352">
        <v>4</v>
      </c>
      <c r="AS33" s="352"/>
      <c r="AT33" s="352">
        <v>0</v>
      </c>
      <c r="AU33" s="352">
        <v>0</v>
      </c>
      <c r="AV33" s="352">
        <v>0</v>
      </c>
      <c r="AW33" s="352">
        <v>0</v>
      </c>
      <c r="AX33" s="352">
        <v>0</v>
      </c>
      <c r="AY33" s="352">
        <v>0</v>
      </c>
      <c r="AZ33" s="352">
        <v>0</v>
      </c>
      <c r="BA33" s="352">
        <v>0</v>
      </c>
      <c r="BB33" s="352"/>
      <c r="BC33" s="352"/>
      <c r="BD33" s="352">
        <v>0</v>
      </c>
      <c r="BE33" s="352">
        <v>0</v>
      </c>
      <c r="BF33" s="352">
        <v>0</v>
      </c>
      <c r="BG33" s="352" t="s">
        <v>591</v>
      </c>
      <c r="BH33" s="352">
        <v>0</v>
      </c>
      <c r="BI33" s="352" t="s">
        <v>591</v>
      </c>
      <c r="BJ33" s="352"/>
      <c r="BK33" s="352"/>
      <c r="BL33" s="350"/>
      <c r="BN33" s="352"/>
      <c r="BO33" s="352" t="s">
        <v>49</v>
      </c>
      <c r="BP33" s="352"/>
      <c r="BQ33" s="350"/>
      <c r="BR33" s="466" t="s">
        <v>908</v>
      </c>
    </row>
    <row r="34" spans="1:70" s="347" customFormat="1" ht="16">
      <c r="A34" s="347">
        <v>8</v>
      </c>
      <c r="B34" s="473">
        <v>42842</v>
      </c>
      <c r="C34" s="348" t="s">
        <v>651</v>
      </c>
      <c r="D34" s="347" t="s">
        <v>85</v>
      </c>
      <c r="E34" s="349">
        <v>42766</v>
      </c>
      <c r="F34" s="349" t="s">
        <v>215</v>
      </c>
      <c r="G34" s="349" t="s">
        <v>882</v>
      </c>
      <c r="H34" s="362">
        <v>82.72727272727272</v>
      </c>
      <c r="I34" s="362"/>
      <c r="J34" s="362"/>
      <c r="K34" s="351" t="s">
        <v>654</v>
      </c>
      <c r="L34" s="351">
        <v>120000</v>
      </c>
      <c r="M34" s="351"/>
      <c r="N34" s="351"/>
      <c r="O34" s="351"/>
      <c r="P34" s="351"/>
      <c r="Q34" s="351"/>
      <c r="R34" s="351"/>
      <c r="S34" s="351"/>
      <c r="T34" s="351"/>
      <c r="U34" s="351"/>
      <c r="V34" s="351"/>
      <c r="W34" s="469">
        <v>1.4727272727272727</v>
      </c>
      <c r="X34" s="469">
        <v>1.1272727272727272</v>
      </c>
      <c r="Y34" s="469">
        <v>0</v>
      </c>
      <c r="Z34" s="469">
        <v>0</v>
      </c>
      <c r="AA34" s="469">
        <v>0</v>
      </c>
      <c r="AB34" s="470"/>
      <c r="AC34" s="469">
        <v>1.4727272727272727</v>
      </c>
      <c r="AD34" s="469">
        <v>1.1272727272727272</v>
      </c>
      <c r="AE34" s="469">
        <v>0</v>
      </c>
      <c r="AF34" s="469">
        <v>0</v>
      </c>
      <c r="AG34" s="469">
        <v>0</v>
      </c>
      <c r="AI34" s="362">
        <v>0</v>
      </c>
      <c r="AJ34" s="362">
        <v>0</v>
      </c>
      <c r="AK34" s="362">
        <v>0</v>
      </c>
      <c r="AL34" s="362">
        <v>0</v>
      </c>
      <c r="AM34" s="362">
        <v>0</v>
      </c>
      <c r="AO34" s="352" t="s">
        <v>655</v>
      </c>
      <c r="AP34" s="352" t="s">
        <v>656</v>
      </c>
      <c r="AQ34" s="352">
        <v>2</v>
      </c>
      <c r="AR34" s="352">
        <v>4</v>
      </c>
      <c r="AS34" s="352"/>
      <c r="AT34" s="352">
        <v>0</v>
      </c>
      <c r="AU34" s="352">
        <v>0</v>
      </c>
      <c r="AV34" s="352">
        <v>0</v>
      </c>
      <c r="AW34" s="352">
        <v>0</v>
      </c>
      <c r="AX34" s="352">
        <v>0</v>
      </c>
      <c r="AY34" s="352">
        <v>0</v>
      </c>
      <c r="AZ34" s="352">
        <v>0</v>
      </c>
      <c r="BA34" s="352">
        <v>0</v>
      </c>
      <c r="BB34" s="352"/>
      <c r="BC34" s="352"/>
      <c r="BD34" s="352">
        <v>0</v>
      </c>
      <c r="BE34" s="352">
        <v>0</v>
      </c>
      <c r="BF34" s="352">
        <v>0</v>
      </c>
      <c r="BG34" s="352" t="s">
        <v>591</v>
      </c>
      <c r="BH34" s="352">
        <v>12</v>
      </c>
      <c r="BI34" s="352" t="s">
        <v>591</v>
      </c>
      <c r="BJ34" s="352">
        <v>12</v>
      </c>
      <c r="BK34" s="352"/>
      <c r="BL34" s="350"/>
      <c r="BN34" s="352"/>
      <c r="BO34" s="352" t="s">
        <v>49</v>
      </c>
      <c r="BP34" s="352"/>
      <c r="BQ34" s="350"/>
      <c r="BR34" s="347" t="s">
        <v>865</v>
      </c>
    </row>
    <row r="35" spans="1:70" s="347" customFormat="1" ht="16">
      <c r="A35" s="357"/>
      <c r="B35" s="473">
        <v>42842</v>
      </c>
      <c r="C35" s="347" t="s">
        <v>651</v>
      </c>
      <c r="D35" s="347" t="s">
        <v>85</v>
      </c>
      <c r="E35" s="349">
        <v>42766</v>
      </c>
      <c r="F35" s="347" t="s">
        <v>589</v>
      </c>
      <c r="G35" s="347" t="s">
        <v>841</v>
      </c>
      <c r="H35" s="362">
        <v>102.49090909090908</v>
      </c>
      <c r="I35" s="362"/>
      <c r="J35" s="362"/>
      <c r="K35" s="351" t="s">
        <v>654</v>
      </c>
      <c r="L35" s="429">
        <v>6083</v>
      </c>
      <c r="M35" s="429">
        <v>12166</v>
      </c>
      <c r="N35" s="429">
        <v>85166</v>
      </c>
      <c r="O35" s="429">
        <v>85166</v>
      </c>
      <c r="P35" s="358"/>
      <c r="Q35" s="358"/>
      <c r="R35" s="358"/>
      <c r="S35" s="358"/>
      <c r="T35" s="358"/>
      <c r="U35" s="358"/>
      <c r="V35" s="358"/>
      <c r="W35" s="469">
        <v>1.6090909090909089</v>
      </c>
      <c r="X35" s="469">
        <v>1.5999999999999999</v>
      </c>
      <c r="Y35" s="469">
        <v>1.5909090909090908</v>
      </c>
      <c r="Z35" s="469">
        <v>0</v>
      </c>
      <c r="AA35" s="469">
        <v>1.5636363636363635</v>
      </c>
      <c r="AB35" s="470"/>
      <c r="AC35" s="469">
        <v>1.5999999999999999</v>
      </c>
      <c r="AD35" s="469">
        <v>1.5727272727272725</v>
      </c>
      <c r="AE35" s="469">
        <v>1.5545454545454545</v>
      </c>
      <c r="AF35" s="469">
        <v>0</v>
      </c>
      <c r="AG35" s="469">
        <v>1.5272727272727271</v>
      </c>
      <c r="AH35" s="357"/>
      <c r="AI35" s="362">
        <v>0</v>
      </c>
      <c r="AJ35" s="362">
        <v>0</v>
      </c>
      <c r="AK35" s="362">
        <v>0</v>
      </c>
      <c r="AL35" s="362">
        <v>0</v>
      </c>
      <c r="AM35" s="362">
        <v>0</v>
      </c>
      <c r="AN35" s="357"/>
      <c r="AO35" s="352" t="s">
        <v>655</v>
      </c>
      <c r="AP35" s="352" t="s">
        <v>656</v>
      </c>
      <c r="AQ35" s="352">
        <v>2</v>
      </c>
      <c r="AR35" s="352">
        <v>4</v>
      </c>
      <c r="AS35" s="352"/>
      <c r="AT35" s="352">
        <v>17</v>
      </c>
      <c r="AU35" s="352">
        <v>0</v>
      </c>
      <c r="AV35" s="352">
        <v>0</v>
      </c>
      <c r="AW35" s="352">
        <v>0</v>
      </c>
      <c r="AX35" s="352">
        <v>0</v>
      </c>
      <c r="AY35" s="352">
        <v>0</v>
      </c>
      <c r="AZ35" s="352">
        <v>0</v>
      </c>
      <c r="BA35" s="352">
        <v>0</v>
      </c>
      <c r="BB35" s="352"/>
      <c r="BC35" s="352"/>
      <c r="BD35" s="352">
        <v>0</v>
      </c>
      <c r="BE35" s="352">
        <v>0</v>
      </c>
      <c r="BF35" s="352">
        <v>0</v>
      </c>
      <c r="BG35" s="352" t="s">
        <v>591</v>
      </c>
      <c r="BH35" s="352">
        <v>0</v>
      </c>
      <c r="BI35" s="352" t="s">
        <v>591</v>
      </c>
      <c r="BJ35" s="352"/>
      <c r="BK35" s="352"/>
      <c r="BL35" s="369"/>
      <c r="BM35" s="357"/>
      <c r="BN35" s="353"/>
      <c r="BO35" s="353" t="s">
        <v>49</v>
      </c>
      <c r="BP35" s="353"/>
      <c r="BQ35" s="369"/>
      <c r="BR35" s="357" t="s">
        <v>887</v>
      </c>
    </row>
    <row r="36" spans="1:70" s="347" customFormat="1" ht="16">
      <c r="B36" s="473">
        <v>42842</v>
      </c>
      <c r="C36" s="347" t="s">
        <v>651</v>
      </c>
      <c r="D36" s="347" t="s">
        <v>85</v>
      </c>
      <c r="E36" s="349">
        <v>42766</v>
      </c>
      <c r="F36" s="347" t="s">
        <v>638</v>
      </c>
      <c r="G36" s="347" t="s">
        <v>891</v>
      </c>
      <c r="H36" s="362">
        <v>91.327272727272714</v>
      </c>
      <c r="I36" s="362"/>
      <c r="J36" s="362"/>
      <c r="K36" s="351"/>
      <c r="L36" s="351"/>
      <c r="M36" s="351"/>
      <c r="N36" s="351"/>
      <c r="O36" s="351"/>
      <c r="P36" s="351"/>
      <c r="Q36" s="351"/>
      <c r="R36" s="351"/>
      <c r="S36" s="351"/>
      <c r="T36" s="351"/>
      <c r="U36" s="351"/>
      <c r="V36" s="351"/>
      <c r="W36" s="469">
        <v>1.4909090909090907</v>
      </c>
      <c r="X36" s="469">
        <v>0</v>
      </c>
      <c r="Y36" s="469">
        <v>0</v>
      </c>
      <c r="Z36" s="469">
        <v>0</v>
      </c>
      <c r="AA36" s="469">
        <v>0</v>
      </c>
      <c r="AB36" s="470"/>
      <c r="AC36" s="469">
        <v>1.4272727272727272</v>
      </c>
      <c r="AD36" s="469">
        <v>0</v>
      </c>
      <c r="AE36" s="469">
        <v>0</v>
      </c>
      <c r="AF36" s="469">
        <v>0</v>
      </c>
      <c r="AG36" s="469">
        <v>0</v>
      </c>
      <c r="AI36" s="362">
        <v>0</v>
      </c>
      <c r="AJ36" s="362">
        <v>0</v>
      </c>
      <c r="AK36" s="362">
        <v>0</v>
      </c>
      <c r="AL36" s="362">
        <v>0</v>
      </c>
      <c r="AM36" s="362">
        <v>0</v>
      </c>
      <c r="AO36" s="352" t="s">
        <v>655</v>
      </c>
      <c r="AP36" s="352" t="s">
        <v>656</v>
      </c>
      <c r="AQ36" s="352">
        <v>2</v>
      </c>
      <c r="AR36" s="352">
        <v>4</v>
      </c>
      <c r="AS36" s="352"/>
      <c r="AT36" s="352">
        <v>0</v>
      </c>
      <c r="AU36" s="352">
        <v>0</v>
      </c>
      <c r="AV36" s="352">
        <v>0</v>
      </c>
      <c r="AW36" s="352">
        <v>0</v>
      </c>
      <c r="AX36" s="352">
        <v>0</v>
      </c>
      <c r="AY36" s="352">
        <v>0</v>
      </c>
      <c r="AZ36" s="352">
        <v>0</v>
      </c>
      <c r="BA36" s="352">
        <v>0</v>
      </c>
      <c r="BB36" s="352"/>
      <c r="BC36" s="352"/>
      <c r="BD36" s="352">
        <v>0</v>
      </c>
      <c r="BE36" s="352">
        <v>0</v>
      </c>
      <c r="BF36" s="352">
        <v>0</v>
      </c>
      <c r="BG36" s="352" t="s">
        <v>591</v>
      </c>
      <c r="BH36" s="352">
        <v>0</v>
      </c>
      <c r="BI36" s="352" t="s">
        <v>591</v>
      </c>
      <c r="BJ36" s="352"/>
      <c r="BK36" s="352"/>
      <c r="BL36" s="350"/>
      <c r="BN36" s="352"/>
      <c r="BO36" s="352" t="s">
        <v>49</v>
      </c>
      <c r="BP36" s="352"/>
      <c r="BQ36" s="350"/>
      <c r="BR36" s="347" t="s">
        <v>893</v>
      </c>
    </row>
    <row r="37" spans="1:70" s="357" customFormat="1" ht="16">
      <c r="A37" s="347"/>
      <c r="B37" s="473">
        <v>42842</v>
      </c>
      <c r="C37" s="347" t="s">
        <v>651</v>
      </c>
      <c r="D37" s="347" t="s">
        <v>85</v>
      </c>
      <c r="E37" s="349">
        <v>42735</v>
      </c>
      <c r="F37" s="347" t="s">
        <v>674</v>
      </c>
      <c r="G37" s="347" t="s">
        <v>841</v>
      </c>
      <c r="H37" s="362">
        <v>74.25454545454545</v>
      </c>
      <c r="I37" s="362"/>
      <c r="J37" s="362"/>
      <c r="K37" s="351" t="s">
        <v>654</v>
      </c>
      <c r="L37" s="429">
        <v>6000</v>
      </c>
      <c r="M37" s="429">
        <v>12000</v>
      </c>
      <c r="N37" s="429">
        <v>84000</v>
      </c>
      <c r="O37" s="429">
        <v>84000</v>
      </c>
      <c r="W37" s="469">
        <v>2.1636363636363636</v>
      </c>
      <c r="X37" s="469">
        <v>1.9363636363636361</v>
      </c>
      <c r="Y37" s="469">
        <v>1.7090909090909088</v>
      </c>
      <c r="Z37" s="469">
        <v>0</v>
      </c>
      <c r="AA37" s="469">
        <v>1.6636363636363636</v>
      </c>
      <c r="AB37" s="470"/>
      <c r="AC37" s="469">
        <v>1.7545454545454544</v>
      </c>
      <c r="AD37" s="469">
        <v>1.7090909090909088</v>
      </c>
      <c r="AE37" s="469">
        <v>1.6181818181818182</v>
      </c>
      <c r="AF37" s="469">
        <v>0</v>
      </c>
      <c r="AG37" s="469">
        <v>1.5727272727272725</v>
      </c>
      <c r="AH37" s="347"/>
      <c r="AI37" s="362">
        <v>0</v>
      </c>
      <c r="AJ37" s="362">
        <v>0</v>
      </c>
      <c r="AK37" s="362">
        <v>0</v>
      </c>
      <c r="AL37" s="362">
        <v>0</v>
      </c>
      <c r="AM37" s="362">
        <v>0</v>
      </c>
      <c r="AN37" s="347"/>
      <c r="AO37" s="352" t="s">
        <v>655</v>
      </c>
      <c r="AP37" s="352" t="s">
        <v>656</v>
      </c>
      <c r="AQ37" s="352">
        <v>2</v>
      </c>
      <c r="AR37" s="352">
        <v>4</v>
      </c>
      <c r="AS37" s="352"/>
      <c r="AT37" s="352">
        <v>0</v>
      </c>
      <c r="AU37" s="352">
        <v>0</v>
      </c>
      <c r="AV37" s="352">
        <v>0</v>
      </c>
      <c r="AW37" s="352">
        <v>0</v>
      </c>
      <c r="AX37" s="352">
        <v>0</v>
      </c>
      <c r="AY37" s="352">
        <v>0</v>
      </c>
      <c r="AZ37" s="352">
        <v>0</v>
      </c>
      <c r="BA37" s="352">
        <v>0</v>
      </c>
      <c r="BB37" s="352"/>
      <c r="BC37" s="352"/>
      <c r="BD37" s="352">
        <v>0</v>
      </c>
      <c r="BE37" s="352">
        <v>0</v>
      </c>
      <c r="BF37" s="352">
        <v>0</v>
      </c>
      <c r="BG37" s="352" t="s">
        <v>591</v>
      </c>
      <c r="BH37" s="352">
        <v>0</v>
      </c>
      <c r="BI37" s="352" t="s">
        <v>591</v>
      </c>
      <c r="BJ37" s="352"/>
      <c r="BK37" s="352"/>
      <c r="BL37" s="350"/>
      <c r="BM37" s="347"/>
      <c r="BN37" s="352"/>
      <c r="BO37" s="352" t="s">
        <v>49</v>
      </c>
      <c r="BP37" s="352"/>
      <c r="BQ37" s="350"/>
      <c r="BR37" s="347" t="s">
        <v>900</v>
      </c>
    </row>
    <row r="38" spans="1:70" s="347" customFormat="1" ht="16">
      <c r="A38" s="357">
        <v>14</v>
      </c>
      <c r="B38" s="473">
        <v>42842</v>
      </c>
      <c r="C38" s="347" t="s">
        <v>651</v>
      </c>
      <c r="D38" s="357" t="s">
        <v>704</v>
      </c>
      <c r="E38" s="349">
        <v>42735</v>
      </c>
      <c r="F38" s="349" t="s">
        <v>209</v>
      </c>
      <c r="G38" s="349" t="s">
        <v>653</v>
      </c>
      <c r="H38" s="362">
        <v>83.063636363636363</v>
      </c>
      <c r="I38" s="362"/>
      <c r="J38" s="362"/>
      <c r="K38" s="351" t="s">
        <v>654</v>
      </c>
      <c r="L38" s="429">
        <v>6000</v>
      </c>
      <c r="M38" s="429">
        <v>12000</v>
      </c>
      <c r="N38" s="429">
        <v>84000</v>
      </c>
      <c r="O38" s="429">
        <v>84000</v>
      </c>
      <c r="P38" s="351"/>
      <c r="Q38" s="351"/>
      <c r="R38" s="351"/>
      <c r="S38" s="351"/>
      <c r="T38" s="351"/>
      <c r="U38" s="351"/>
      <c r="V38" s="351"/>
      <c r="W38" s="469">
        <v>1.7636363636363634</v>
      </c>
      <c r="X38" s="469">
        <v>1.718181818181818</v>
      </c>
      <c r="Y38" s="469">
        <v>1.6272727272727272</v>
      </c>
      <c r="Z38" s="469">
        <v>0</v>
      </c>
      <c r="AA38" s="469">
        <v>1.3545454545454545</v>
      </c>
      <c r="AB38" s="470"/>
      <c r="AC38" s="469">
        <v>1.718181818181818</v>
      </c>
      <c r="AD38" s="469">
        <v>1.7</v>
      </c>
      <c r="AE38" s="469">
        <v>1.5727272727272725</v>
      </c>
      <c r="AF38" s="469">
        <v>0</v>
      </c>
      <c r="AG38" s="469">
        <v>1.3545454545454545</v>
      </c>
      <c r="AI38" s="362">
        <v>0</v>
      </c>
      <c r="AJ38" s="362">
        <v>0</v>
      </c>
      <c r="AK38" s="362">
        <v>0</v>
      </c>
      <c r="AL38" s="362">
        <v>0</v>
      </c>
      <c r="AM38" s="362">
        <v>0</v>
      </c>
      <c r="AO38" s="352" t="s">
        <v>655</v>
      </c>
      <c r="AP38" s="352" t="s">
        <v>656</v>
      </c>
      <c r="AQ38" s="352">
        <v>2</v>
      </c>
      <c r="AR38" s="352">
        <v>4</v>
      </c>
      <c r="AS38" s="352"/>
      <c r="AT38" s="352">
        <v>0</v>
      </c>
      <c r="AU38" s="352">
        <v>0</v>
      </c>
      <c r="AV38" s="352">
        <v>0</v>
      </c>
      <c r="AW38" s="352">
        <v>0</v>
      </c>
      <c r="AX38" s="352">
        <v>0</v>
      </c>
      <c r="AY38" s="352">
        <v>0</v>
      </c>
      <c r="AZ38" s="352">
        <v>0</v>
      </c>
      <c r="BA38" s="352">
        <v>0</v>
      </c>
      <c r="BB38" s="352"/>
      <c r="BC38" s="352"/>
      <c r="BD38" s="352">
        <v>0</v>
      </c>
      <c r="BE38" s="352">
        <v>0</v>
      </c>
      <c r="BF38" s="352">
        <v>0</v>
      </c>
      <c r="BG38" s="352" t="s">
        <v>591</v>
      </c>
      <c r="BH38" s="352">
        <v>12</v>
      </c>
      <c r="BI38" s="352" t="s">
        <v>591</v>
      </c>
      <c r="BJ38" s="352">
        <v>12</v>
      </c>
      <c r="BK38" s="352"/>
      <c r="BL38" s="350"/>
      <c r="BN38" s="352"/>
      <c r="BO38" s="352" t="s">
        <v>49</v>
      </c>
      <c r="BP38" s="352"/>
      <c r="BQ38" s="369"/>
      <c r="BR38" s="471" t="s">
        <v>857</v>
      </c>
    </row>
    <row r="39" spans="1:70" s="347" customFormat="1" ht="16">
      <c r="A39" s="357">
        <v>55</v>
      </c>
      <c r="B39" s="473">
        <v>42842</v>
      </c>
      <c r="C39" s="347" t="s">
        <v>651</v>
      </c>
      <c r="D39" s="357" t="s">
        <v>704</v>
      </c>
      <c r="E39" s="349">
        <v>42761</v>
      </c>
      <c r="F39" s="349" t="s">
        <v>211</v>
      </c>
      <c r="G39" s="347" t="s">
        <v>861</v>
      </c>
      <c r="H39" s="362">
        <v>94.999999999999986</v>
      </c>
      <c r="I39" s="362"/>
      <c r="J39" s="362"/>
      <c r="K39" s="351" t="s">
        <v>654</v>
      </c>
      <c r="L39" s="429">
        <v>6000</v>
      </c>
      <c r="M39" s="429">
        <v>12000</v>
      </c>
      <c r="N39" s="429">
        <v>84000</v>
      </c>
      <c r="O39" s="429">
        <v>84000</v>
      </c>
      <c r="P39" s="351"/>
      <c r="Q39" s="351"/>
      <c r="R39" s="351"/>
      <c r="S39" s="351"/>
      <c r="T39" s="351"/>
      <c r="U39" s="351"/>
      <c r="V39" s="351"/>
      <c r="W39" s="469">
        <v>1.7272727272727271</v>
      </c>
      <c r="X39" s="469">
        <v>1.6909090909090909</v>
      </c>
      <c r="Y39" s="469">
        <v>1.5909090909090908</v>
      </c>
      <c r="Z39" s="469">
        <v>0</v>
      </c>
      <c r="AA39" s="469">
        <v>1.4999999999999998</v>
      </c>
      <c r="AB39" s="470"/>
      <c r="AC39" s="469">
        <v>1.4999999999999998</v>
      </c>
      <c r="AD39" s="469">
        <v>1.4818181818181817</v>
      </c>
      <c r="AE39" s="469">
        <v>1.4181818181818182</v>
      </c>
      <c r="AF39" s="469">
        <v>0</v>
      </c>
      <c r="AG39" s="469">
        <v>1.4090909090909089</v>
      </c>
      <c r="AI39" s="362">
        <v>0</v>
      </c>
      <c r="AJ39" s="362">
        <v>0</v>
      </c>
      <c r="AK39" s="362">
        <v>0</v>
      </c>
      <c r="AL39" s="362">
        <v>0</v>
      </c>
      <c r="AM39" s="362">
        <v>0</v>
      </c>
      <c r="AO39" s="352" t="s">
        <v>655</v>
      </c>
      <c r="AP39" s="352" t="s">
        <v>656</v>
      </c>
      <c r="AQ39" s="352">
        <v>2</v>
      </c>
      <c r="AR39" s="352">
        <v>4</v>
      </c>
      <c r="AS39" s="352"/>
      <c r="AT39" s="352">
        <v>0</v>
      </c>
      <c r="AU39" s="352">
        <v>20</v>
      </c>
      <c r="AV39" s="352">
        <v>0</v>
      </c>
      <c r="AW39" s="352">
        <v>0</v>
      </c>
      <c r="AX39" s="352">
        <v>0</v>
      </c>
      <c r="AY39" s="352">
        <v>0</v>
      </c>
      <c r="AZ39" s="352">
        <v>0</v>
      </c>
      <c r="BA39" s="352">
        <v>0</v>
      </c>
      <c r="BB39" s="352"/>
      <c r="BC39" s="352"/>
      <c r="BD39" s="352">
        <v>0</v>
      </c>
      <c r="BE39" s="352">
        <v>0</v>
      </c>
      <c r="BF39" s="352">
        <v>0</v>
      </c>
      <c r="BG39" s="352" t="s">
        <v>591</v>
      </c>
      <c r="BH39" s="352">
        <v>0</v>
      </c>
      <c r="BI39" s="352" t="s">
        <v>591</v>
      </c>
      <c r="BJ39" s="352"/>
      <c r="BK39" s="352"/>
      <c r="BL39" s="350"/>
      <c r="BN39" s="352"/>
      <c r="BO39" s="352" t="s">
        <v>49</v>
      </c>
      <c r="BP39" s="352">
        <v>1</v>
      </c>
      <c r="BQ39" s="350"/>
      <c r="BR39" s="357" t="s">
        <v>864</v>
      </c>
    </row>
    <row r="40" spans="1:70" s="347" customFormat="1" ht="16">
      <c r="A40" s="357">
        <v>22</v>
      </c>
      <c r="B40" s="473">
        <v>42842</v>
      </c>
      <c r="C40" s="347" t="s">
        <v>651</v>
      </c>
      <c r="D40" s="357" t="s">
        <v>704</v>
      </c>
      <c r="E40" s="349">
        <v>42766</v>
      </c>
      <c r="F40" s="349" t="s">
        <v>212</v>
      </c>
      <c r="G40" s="349" t="s">
        <v>660</v>
      </c>
      <c r="H40" s="362">
        <v>128.4</v>
      </c>
      <c r="I40" s="362"/>
      <c r="J40" s="362"/>
      <c r="K40" s="351" t="s">
        <v>654</v>
      </c>
      <c r="L40" s="429">
        <v>6000</v>
      </c>
      <c r="M40" s="429">
        <v>12000</v>
      </c>
      <c r="N40" s="429">
        <v>84000</v>
      </c>
      <c r="O40" s="429">
        <v>84000</v>
      </c>
      <c r="P40" s="351"/>
      <c r="Q40" s="351"/>
      <c r="R40" s="351"/>
      <c r="S40" s="351"/>
      <c r="T40" s="351"/>
      <c r="U40" s="351"/>
      <c r="V40" s="351"/>
      <c r="W40" s="469">
        <v>2.5181818181818181</v>
      </c>
      <c r="X40" s="469">
        <v>2.4090909090909087</v>
      </c>
      <c r="Y40" s="469">
        <v>2.1545454545454543</v>
      </c>
      <c r="Z40" s="469">
        <v>0</v>
      </c>
      <c r="AA40" s="469">
        <v>1.8999999999999997</v>
      </c>
      <c r="AB40" s="470"/>
      <c r="AC40" s="469">
        <v>2.1545454545454543</v>
      </c>
      <c r="AD40" s="469">
        <v>2.1</v>
      </c>
      <c r="AE40" s="469">
        <v>1.9909090909090907</v>
      </c>
      <c r="AF40" s="469">
        <v>0</v>
      </c>
      <c r="AG40" s="469">
        <v>1.8818181818181816</v>
      </c>
      <c r="AI40" s="362">
        <v>0</v>
      </c>
      <c r="AJ40" s="362">
        <v>0</v>
      </c>
      <c r="AK40" s="362">
        <v>0</v>
      </c>
      <c r="AL40" s="362">
        <v>0</v>
      </c>
      <c r="AM40" s="362">
        <v>0</v>
      </c>
      <c r="AO40" s="352" t="s">
        <v>655</v>
      </c>
      <c r="AP40" s="352" t="s">
        <v>656</v>
      </c>
      <c r="AQ40" s="352">
        <v>2</v>
      </c>
      <c r="AR40" s="352">
        <v>4</v>
      </c>
      <c r="AS40" s="352"/>
      <c r="AT40" s="352">
        <v>23</v>
      </c>
      <c r="AU40" s="352">
        <v>0</v>
      </c>
      <c r="AV40" s="352">
        <v>0</v>
      </c>
      <c r="AW40" s="352">
        <v>0</v>
      </c>
      <c r="AX40" s="352">
        <v>0</v>
      </c>
      <c r="AY40" s="352">
        <v>0</v>
      </c>
      <c r="AZ40" s="352">
        <v>0</v>
      </c>
      <c r="BA40" s="352">
        <v>0</v>
      </c>
      <c r="BB40" s="352"/>
      <c r="BC40" s="352"/>
      <c r="BD40" s="352">
        <v>0</v>
      </c>
      <c r="BE40" s="352">
        <v>0</v>
      </c>
      <c r="BF40" s="352">
        <v>0</v>
      </c>
      <c r="BG40" s="352" t="s">
        <v>591</v>
      </c>
      <c r="BH40" s="352">
        <v>12</v>
      </c>
      <c r="BI40" s="352" t="s">
        <v>591</v>
      </c>
      <c r="BJ40" s="352"/>
      <c r="BK40" s="352"/>
      <c r="BL40" s="369"/>
      <c r="BM40" s="357"/>
      <c r="BN40" s="353"/>
      <c r="BO40" s="352" t="s">
        <v>49</v>
      </c>
      <c r="BP40" s="352"/>
      <c r="BQ40" s="369"/>
      <c r="BR40" s="357" t="s">
        <v>870</v>
      </c>
    </row>
    <row r="41" spans="1:70" s="347" customFormat="1" ht="16">
      <c r="A41" s="357">
        <v>30</v>
      </c>
      <c r="B41" s="473">
        <v>42842</v>
      </c>
      <c r="C41" s="347" t="s">
        <v>651</v>
      </c>
      <c r="D41" s="357" t="s">
        <v>704</v>
      </c>
      <c r="E41" s="349">
        <v>42789</v>
      </c>
      <c r="F41" s="347" t="s">
        <v>213</v>
      </c>
      <c r="G41" s="347" t="s">
        <v>625</v>
      </c>
      <c r="H41" s="362">
        <v>98.936363636363623</v>
      </c>
      <c r="I41" s="362"/>
      <c r="J41" s="362"/>
      <c r="K41" s="351" t="s">
        <v>654</v>
      </c>
      <c r="L41" s="429">
        <v>6083</v>
      </c>
      <c r="M41" s="429">
        <v>12166</v>
      </c>
      <c r="N41" s="429">
        <v>85166</v>
      </c>
      <c r="O41" s="429">
        <v>85166</v>
      </c>
      <c r="P41" s="351"/>
      <c r="Q41" s="351"/>
      <c r="R41" s="351"/>
      <c r="S41" s="351"/>
      <c r="T41" s="351"/>
      <c r="U41" s="351"/>
      <c r="V41" s="351"/>
      <c r="W41" s="469">
        <v>1.5454545454545452</v>
      </c>
      <c r="X41" s="469">
        <v>1.4999999999999998</v>
      </c>
      <c r="Y41" s="469">
        <v>1.4181818181818182</v>
      </c>
      <c r="Z41" s="469">
        <v>0</v>
      </c>
      <c r="AA41" s="469">
        <v>1.3636363636363635</v>
      </c>
      <c r="AB41" s="470"/>
      <c r="AC41" s="469">
        <v>1.4636363636363636</v>
      </c>
      <c r="AD41" s="469">
        <v>1.4454545454545453</v>
      </c>
      <c r="AE41" s="469">
        <v>1.4</v>
      </c>
      <c r="AF41" s="469">
        <v>0</v>
      </c>
      <c r="AG41" s="469">
        <v>1.3545454545454545</v>
      </c>
      <c r="AI41" s="362">
        <v>0</v>
      </c>
      <c r="AJ41" s="362">
        <v>0</v>
      </c>
      <c r="AK41" s="362">
        <v>0</v>
      </c>
      <c r="AL41" s="362">
        <v>0</v>
      </c>
      <c r="AM41" s="362">
        <v>0</v>
      </c>
      <c r="AO41" s="352" t="s">
        <v>655</v>
      </c>
      <c r="AP41" s="352" t="s">
        <v>656</v>
      </c>
      <c r="AQ41" s="352">
        <v>2</v>
      </c>
      <c r="AR41" s="352">
        <v>4</v>
      </c>
      <c r="AS41" s="352"/>
      <c r="AT41" s="352">
        <v>0</v>
      </c>
      <c r="AU41" s="352">
        <v>0</v>
      </c>
      <c r="AV41" s="352">
        <v>0</v>
      </c>
      <c r="AW41" s="352">
        <v>0</v>
      </c>
      <c r="AX41" s="352">
        <v>0</v>
      </c>
      <c r="AY41" s="352">
        <v>0</v>
      </c>
      <c r="AZ41" s="352">
        <v>0</v>
      </c>
      <c r="BA41" s="352">
        <v>0</v>
      </c>
      <c r="BB41" s="352"/>
      <c r="BC41" s="352"/>
      <c r="BD41" s="352">
        <v>0</v>
      </c>
      <c r="BE41" s="352">
        <v>0</v>
      </c>
      <c r="BF41" s="352">
        <v>0</v>
      </c>
      <c r="BG41" s="352" t="s">
        <v>591</v>
      </c>
      <c r="BH41" s="352">
        <v>0</v>
      </c>
      <c r="BI41" s="352" t="s">
        <v>591</v>
      </c>
      <c r="BJ41" s="352"/>
      <c r="BK41" s="465">
        <v>43342</v>
      </c>
      <c r="BL41" s="350"/>
      <c r="BN41" s="352"/>
      <c r="BO41" s="352" t="s">
        <v>49</v>
      </c>
      <c r="BP41" s="352"/>
      <c r="BQ41" s="369"/>
      <c r="BR41" s="357" t="s">
        <v>878</v>
      </c>
    </row>
    <row r="42" spans="1:70" s="357" customFormat="1" ht="16">
      <c r="A42" s="357">
        <v>47</v>
      </c>
      <c r="B42" s="473">
        <v>42842</v>
      </c>
      <c r="C42" s="347" t="s">
        <v>651</v>
      </c>
      <c r="D42" s="357" t="s">
        <v>704</v>
      </c>
      <c r="E42" s="349">
        <v>42825</v>
      </c>
      <c r="F42" s="347" t="s">
        <v>214</v>
      </c>
      <c r="G42" s="347" t="s">
        <v>663</v>
      </c>
      <c r="H42" s="362">
        <v>115.29999999999998</v>
      </c>
      <c r="I42" s="362"/>
      <c r="J42" s="362"/>
      <c r="K42" s="351" t="s">
        <v>654</v>
      </c>
      <c r="L42" s="429">
        <v>6000</v>
      </c>
      <c r="M42" s="429">
        <v>12000</v>
      </c>
      <c r="N42" s="429">
        <v>84000</v>
      </c>
      <c r="O42" s="429">
        <v>84000</v>
      </c>
      <c r="P42" s="351"/>
      <c r="Q42" s="351"/>
      <c r="R42" s="351"/>
      <c r="S42" s="351"/>
      <c r="T42" s="351"/>
      <c r="U42" s="351"/>
      <c r="V42" s="351"/>
      <c r="W42" s="469">
        <v>2.1</v>
      </c>
      <c r="X42" s="469">
        <v>2</v>
      </c>
      <c r="Y42" s="469">
        <v>1.8999999999999997</v>
      </c>
      <c r="Z42" s="469">
        <v>0</v>
      </c>
      <c r="AA42" s="469">
        <v>1.8999999999999997</v>
      </c>
      <c r="AB42" s="470"/>
      <c r="AC42" s="469">
        <v>1.5999999999999999</v>
      </c>
      <c r="AD42" s="469">
        <v>1.5999999999999999</v>
      </c>
      <c r="AE42" s="469">
        <v>1.5999999999999999</v>
      </c>
      <c r="AF42" s="469">
        <v>0</v>
      </c>
      <c r="AG42" s="469">
        <v>1.5999999999999999</v>
      </c>
      <c r="AH42" s="347"/>
      <c r="AI42" s="362">
        <v>0</v>
      </c>
      <c r="AJ42" s="362">
        <v>0</v>
      </c>
      <c r="AK42" s="362">
        <v>0</v>
      </c>
      <c r="AL42" s="362">
        <v>0</v>
      </c>
      <c r="AM42" s="362">
        <v>0</v>
      </c>
      <c r="AN42" s="347"/>
      <c r="AO42" s="352" t="s">
        <v>655</v>
      </c>
      <c r="AP42" s="352" t="s">
        <v>656</v>
      </c>
      <c r="AQ42" s="352">
        <v>2</v>
      </c>
      <c r="AR42" s="352">
        <v>4</v>
      </c>
      <c r="AS42" s="352"/>
      <c r="AT42" s="352">
        <v>0</v>
      </c>
      <c r="AU42" s="352">
        <v>0</v>
      </c>
      <c r="AV42" s="352">
        <v>0</v>
      </c>
      <c r="AW42" s="352">
        <v>0</v>
      </c>
      <c r="AX42" s="352">
        <v>0</v>
      </c>
      <c r="AY42" s="352">
        <v>0</v>
      </c>
      <c r="AZ42" s="352">
        <v>0</v>
      </c>
      <c r="BA42" s="352">
        <v>0</v>
      </c>
      <c r="BB42" s="352"/>
      <c r="BC42" s="352"/>
      <c r="BD42" s="352">
        <v>0</v>
      </c>
      <c r="BE42" s="352">
        <v>0</v>
      </c>
      <c r="BF42" s="352">
        <v>0</v>
      </c>
      <c r="BG42" s="352" t="s">
        <v>591</v>
      </c>
      <c r="BH42" s="352">
        <v>0</v>
      </c>
      <c r="BI42" s="352" t="s">
        <v>591</v>
      </c>
      <c r="BJ42" s="352"/>
      <c r="BK42" s="352"/>
      <c r="BL42" s="369"/>
      <c r="BN42" s="353"/>
      <c r="BO42" s="352" t="s">
        <v>49</v>
      </c>
      <c r="BP42" s="352"/>
      <c r="BQ42" s="369"/>
      <c r="BR42" s="471" t="s">
        <v>909</v>
      </c>
    </row>
    <row r="43" spans="1:70" s="347" customFormat="1" ht="16">
      <c r="A43" s="357">
        <v>6</v>
      </c>
      <c r="B43" s="473">
        <v>42842</v>
      </c>
      <c r="C43" s="348" t="s">
        <v>651</v>
      </c>
      <c r="D43" s="357" t="s">
        <v>704</v>
      </c>
      <c r="E43" s="349">
        <v>42766</v>
      </c>
      <c r="F43" s="349" t="s">
        <v>215</v>
      </c>
      <c r="G43" s="349" t="s">
        <v>882</v>
      </c>
      <c r="H43" s="362">
        <v>82.72727272727272</v>
      </c>
      <c r="I43" s="362"/>
      <c r="J43" s="362"/>
      <c r="K43" s="351" t="s">
        <v>654</v>
      </c>
      <c r="L43" s="351">
        <v>120000</v>
      </c>
      <c r="M43" s="351"/>
      <c r="N43" s="351"/>
      <c r="O43" s="351"/>
      <c r="P43" s="351"/>
      <c r="Q43" s="351"/>
      <c r="R43" s="351"/>
      <c r="S43" s="351"/>
      <c r="T43" s="351"/>
      <c r="U43" s="351"/>
      <c r="V43" s="351"/>
      <c r="W43" s="469">
        <v>1.5454545454545452</v>
      </c>
      <c r="X43" s="469">
        <v>1.2636363636363634</v>
      </c>
      <c r="Y43" s="469">
        <v>0</v>
      </c>
      <c r="Z43" s="469">
        <v>0</v>
      </c>
      <c r="AA43" s="469">
        <v>0</v>
      </c>
      <c r="AB43" s="470"/>
      <c r="AC43" s="469">
        <v>1.5454545454545452</v>
      </c>
      <c r="AD43" s="469">
        <v>1.2636363636363634</v>
      </c>
      <c r="AE43" s="469">
        <v>0</v>
      </c>
      <c r="AF43" s="469">
        <v>0</v>
      </c>
      <c r="AG43" s="469">
        <v>0</v>
      </c>
      <c r="AI43" s="362">
        <v>0</v>
      </c>
      <c r="AJ43" s="362">
        <v>0</v>
      </c>
      <c r="AK43" s="362">
        <v>0</v>
      </c>
      <c r="AL43" s="362">
        <v>0</v>
      </c>
      <c r="AM43" s="362">
        <v>0</v>
      </c>
      <c r="AO43" s="352" t="s">
        <v>655</v>
      </c>
      <c r="AP43" s="352" t="s">
        <v>656</v>
      </c>
      <c r="AQ43" s="352">
        <v>2</v>
      </c>
      <c r="AR43" s="352">
        <v>4</v>
      </c>
      <c r="AS43" s="352"/>
      <c r="AT43" s="352">
        <v>0</v>
      </c>
      <c r="AU43" s="352">
        <v>0</v>
      </c>
      <c r="AV43" s="352">
        <v>0</v>
      </c>
      <c r="AW43" s="352">
        <v>0</v>
      </c>
      <c r="AX43" s="352">
        <v>0</v>
      </c>
      <c r="AY43" s="352">
        <v>0</v>
      </c>
      <c r="AZ43" s="352">
        <v>0</v>
      </c>
      <c r="BA43" s="352">
        <v>0</v>
      </c>
      <c r="BB43" s="352"/>
      <c r="BC43" s="352"/>
      <c r="BD43" s="352">
        <v>0</v>
      </c>
      <c r="BE43" s="352">
        <v>0</v>
      </c>
      <c r="BF43" s="352">
        <v>0</v>
      </c>
      <c r="BG43" s="352" t="s">
        <v>591</v>
      </c>
      <c r="BH43" s="352">
        <v>12</v>
      </c>
      <c r="BI43" s="352" t="s">
        <v>591</v>
      </c>
      <c r="BJ43" s="352">
        <v>12</v>
      </c>
      <c r="BK43" s="352"/>
      <c r="BL43" s="369"/>
      <c r="BM43" s="357"/>
      <c r="BN43" s="353"/>
      <c r="BO43" s="352" t="s">
        <v>49</v>
      </c>
      <c r="BP43" s="352"/>
      <c r="BQ43" s="350"/>
      <c r="BR43" s="347" t="s">
        <v>885</v>
      </c>
    </row>
    <row r="44" spans="1:70" s="347" customFormat="1" ht="16">
      <c r="A44" s="357"/>
      <c r="B44" s="473">
        <v>42842</v>
      </c>
      <c r="C44" s="347" t="s">
        <v>651</v>
      </c>
      <c r="D44" s="357" t="s">
        <v>704</v>
      </c>
      <c r="E44" s="349">
        <v>42766</v>
      </c>
      <c r="F44" s="347" t="s">
        <v>589</v>
      </c>
      <c r="G44" s="347" t="s">
        <v>841</v>
      </c>
      <c r="H44" s="362">
        <v>104.5181818181818</v>
      </c>
      <c r="I44" s="362"/>
      <c r="J44" s="362"/>
      <c r="K44" s="351" t="s">
        <v>654</v>
      </c>
      <c r="L44" s="429">
        <v>6083</v>
      </c>
      <c r="M44" s="429">
        <v>12166</v>
      </c>
      <c r="N44" s="429">
        <v>85166</v>
      </c>
      <c r="O44" s="429">
        <v>85166</v>
      </c>
      <c r="P44" s="358"/>
      <c r="Q44" s="358"/>
      <c r="R44" s="358"/>
      <c r="S44" s="358"/>
      <c r="T44" s="358"/>
      <c r="U44" s="358"/>
      <c r="V44" s="358"/>
      <c r="W44" s="469">
        <v>1.7</v>
      </c>
      <c r="X44" s="469">
        <v>1.6636363636363636</v>
      </c>
      <c r="Y44" s="469">
        <v>1.5909090909090908</v>
      </c>
      <c r="Z44" s="469">
        <v>0</v>
      </c>
      <c r="AA44" s="469">
        <v>1.4999999999999998</v>
      </c>
      <c r="AB44" s="470"/>
      <c r="AC44" s="469">
        <v>1.5818181818181818</v>
      </c>
      <c r="AD44" s="469">
        <v>1.5636363636363635</v>
      </c>
      <c r="AE44" s="469">
        <v>1.4909090909090907</v>
      </c>
      <c r="AF44" s="469">
        <v>0</v>
      </c>
      <c r="AG44" s="469">
        <v>1.4909090909090907</v>
      </c>
      <c r="AH44" s="357"/>
      <c r="AI44" s="362">
        <v>0</v>
      </c>
      <c r="AJ44" s="362">
        <v>0</v>
      </c>
      <c r="AK44" s="362">
        <v>0</v>
      </c>
      <c r="AL44" s="362">
        <v>0</v>
      </c>
      <c r="AM44" s="362">
        <v>0</v>
      </c>
      <c r="AN44" s="357"/>
      <c r="AO44" s="352" t="s">
        <v>655</v>
      </c>
      <c r="AP44" s="352" t="s">
        <v>656</v>
      </c>
      <c r="AQ44" s="352">
        <v>2</v>
      </c>
      <c r="AR44" s="352">
        <v>4</v>
      </c>
      <c r="AS44" s="352"/>
      <c r="AT44" s="352">
        <v>17</v>
      </c>
      <c r="AU44" s="352">
        <v>0</v>
      </c>
      <c r="AV44" s="352">
        <v>0</v>
      </c>
      <c r="AW44" s="352">
        <v>0</v>
      </c>
      <c r="AX44" s="352">
        <v>0</v>
      </c>
      <c r="AY44" s="352">
        <v>0</v>
      </c>
      <c r="AZ44" s="352">
        <v>0</v>
      </c>
      <c r="BA44" s="352">
        <v>0</v>
      </c>
      <c r="BB44" s="352"/>
      <c r="BC44" s="352"/>
      <c r="BD44" s="352">
        <v>0</v>
      </c>
      <c r="BE44" s="352">
        <v>0</v>
      </c>
      <c r="BF44" s="352">
        <v>0</v>
      </c>
      <c r="BG44" s="352" t="s">
        <v>591</v>
      </c>
      <c r="BH44" s="352">
        <v>0</v>
      </c>
      <c r="BI44" s="352" t="s">
        <v>591</v>
      </c>
      <c r="BJ44" s="352"/>
      <c r="BK44" s="352"/>
      <c r="BL44" s="369"/>
      <c r="BM44" s="357"/>
      <c r="BN44" s="353"/>
      <c r="BO44" s="353" t="s">
        <v>49</v>
      </c>
      <c r="BP44" s="353"/>
      <c r="BQ44" s="369"/>
      <c r="BR44" s="357" t="s">
        <v>888</v>
      </c>
    </row>
    <row r="45" spans="1:70" s="347" customFormat="1" ht="16">
      <c r="B45" s="473">
        <v>42842</v>
      </c>
      <c r="C45" s="347" t="s">
        <v>651</v>
      </c>
      <c r="D45" s="357" t="s">
        <v>704</v>
      </c>
      <c r="E45" s="349">
        <v>42766</v>
      </c>
      <c r="F45" s="347" t="s">
        <v>638</v>
      </c>
      <c r="G45" s="347" t="s">
        <v>891</v>
      </c>
      <c r="H45" s="362">
        <v>91.327272727272714</v>
      </c>
      <c r="I45" s="362"/>
      <c r="J45" s="362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469">
        <v>1.5545454545454545</v>
      </c>
      <c r="X45" s="469">
        <v>0</v>
      </c>
      <c r="Y45" s="469">
        <v>0</v>
      </c>
      <c r="Z45" s="469">
        <v>0</v>
      </c>
      <c r="AA45" s="469">
        <v>0</v>
      </c>
      <c r="AB45" s="470"/>
      <c r="AC45" s="469">
        <v>1.4272727272727272</v>
      </c>
      <c r="AD45" s="469">
        <v>0</v>
      </c>
      <c r="AE45" s="469">
        <v>0</v>
      </c>
      <c r="AF45" s="469">
        <v>0</v>
      </c>
      <c r="AG45" s="469">
        <v>0</v>
      </c>
      <c r="AI45" s="362">
        <v>0</v>
      </c>
      <c r="AJ45" s="362">
        <v>0</v>
      </c>
      <c r="AK45" s="362">
        <v>0</v>
      </c>
      <c r="AL45" s="362">
        <v>0</v>
      </c>
      <c r="AM45" s="362">
        <v>0</v>
      </c>
      <c r="AO45" s="352" t="s">
        <v>655</v>
      </c>
      <c r="AP45" s="352" t="s">
        <v>656</v>
      </c>
      <c r="AQ45" s="352">
        <v>2</v>
      </c>
      <c r="AR45" s="352">
        <v>4</v>
      </c>
      <c r="AS45" s="352"/>
      <c r="AT45" s="352">
        <v>0</v>
      </c>
      <c r="AU45" s="352">
        <v>0</v>
      </c>
      <c r="AV45" s="352">
        <v>0</v>
      </c>
      <c r="AW45" s="352">
        <v>0</v>
      </c>
      <c r="AX45" s="352">
        <v>0</v>
      </c>
      <c r="AY45" s="352">
        <v>0</v>
      </c>
      <c r="AZ45" s="352">
        <v>0</v>
      </c>
      <c r="BA45" s="352">
        <v>0</v>
      </c>
      <c r="BB45" s="352"/>
      <c r="BC45" s="352"/>
      <c r="BD45" s="352">
        <v>0</v>
      </c>
      <c r="BE45" s="352">
        <v>0</v>
      </c>
      <c r="BF45" s="352">
        <v>0</v>
      </c>
      <c r="BG45" s="352" t="s">
        <v>591</v>
      </c>
      <c r="BH45" s="352">
        <v>0</v>
      </c>
      <c r="BI45" s="352" t="s">
        <v>591</v>
      </c>
      <c r="BJ45" s="352"/>
      <c r="BK45" s="352"/>
      <c r="BL45" s="350"/>
      <c r="BN45" s="352"/>
      <c r="BO45" s="352" t="s">
        <v>49</v>
      </c>
      <c r="BP45" s="352"/>
      <c r="BQ45" s="350"/>
      <c r="BR45" s="347" t="s">
        <v>894</v>
      </c>
    </row>
    <row r="46" spans="1:70" s="470" customFormat="1" ht="16">
      <c r="B46" s="473">
        <v>42842</v>
      </c>
      <c r="C46" s="347" t="s">
        <v>651</v>
      </c>
      <c r="D46" s="357" t="s">
        <v>704</v>
      </c>
      <c r="E46" s="349">
        <v>42735</v>
      </c>
      <c r="F46" s="347" t="s">
        <v>674</v>
      </c>
      <c r="G46" s="347" t="s">
        <v>841</v>
      </c>
      <c r="H46" s="362">
        <v>74.25454545454545</v>
      </c>
      <c r="I46" s="362"/>
      <c r="J46" s="362"/>
      <c r="K46" s="351" t="s">
        <v>654</v>
      </c>
      <c r="L46" s="429">
        <v>6000</v>
      </c>
      <c r="M46" s="429">
        <v>12000</v>
      </c>
      <c r="N46" s="429">
        <v>84000</v>
      </c>
      <c r="O46" s="429">
        <v>84000</v>
      </c>
      <c r="P46" s="351"/>
      <c r="Q46" s="351"/>
      <c r="R46" s="351"/>
      <c r="S46" s="351"/>
      <c r="T46" s="351"/>
      <c r="U46" s="351"/>
      <c r="V46" s="351"/>
      <c r="W46" s="469">
        <v>1.9363636363636361</v>
      </c>
      <c r="X46" s="469">
        <v>1.7999999999999998</v>
      </c>
      <c r="Y46" s="469">
        <v>1.6181818181818182</v>
      </c>
      <c r="Z46" s="469">
        <v>0</v>
      </c>
      <c r="AA46" s="469">
        <v>1.5272727272727271</v>
      </c>
      <c r="AC46" s="469">
        <v>1.7999999999999998</v>
      </c>
      <c r="AD46" s="469">
        <v>1.7545454545454544</v>
      </c>
      <c r="AE46" s="469">
        <v>1.5727272727272725</v>
      </c>
      <c r="AF46" s="469">
        <v>0</v>
      </c>
      <c r="AG46" s="469">
        <v>1.4818181818181817</v>
      </c>
      <c r="AH46" s="347"/>
      <c r="AI46" s="362">
        <v>0</v>
      </c>
      <c r="AJ46" s="362">
        <v>0</v>
      </c>
      <c r="AK46" s="362">
        <v>0</v>
      </c>
      <c r="AL46" s="362">
        <v>0</v>
      </c>
      <c r="AM46" s="362">
        <v>0</v>
      </c>
      <c r="AO46" s="352" t="s">
        <v>655</v>
      </c>
      <c r="AP46" s="352" t="s">
        <v>656</v>
      </c>
      <c r="AQ46" s="352">
        <v>2</v>
      </c>
      <c r="AR46" s="352">
        <v>4</v>
      </c>
      <c r="AS46" s="352"/>
      <c r="AT46" s="352">
        <v>0</v>
      </c>
      <c r="AU46" s="352">
        <v>0</v>
      </c>
      <c r="AV46" s="352">
        <v>0</v>
      </c>
      <c r="AW46" s="352">
        <v>0</v>
      </c>
      <c r="AX46" s="352">
        <v>0</v>
      </c>
      <c r="AY46" s="352">
        <v>0</v>
      </c>
      <c r="AZ46" s="352">
        <v>0</v>
      </c>
      <c r="BA46" s="352">
        <v>0</v>
      </c>
      <c r="BB46" s="352"/>
      <c r="BC46" s="352"/>
      <c r="BD46" s="352">
        <v>0</v>
      </c>
      <c r="BE46" s="352">
        <v>0</v>
      </c>
      <c r="BF46" s="352">
        <v>0</v>
      </c>
      <c r="BG46" s="352" t="s">
        <v>591</v>
      </c>
      <c r="BH46" s="352">
        <v>0</v>
      </c>
      <c r="BI46" s="352" t="s">
        <v>591</v>
      </c>
      <c r="BJ46" s="352"/>
      <c r="BK46" s="352"/>
      <c r="BL46" s="350"/>
      <c r="BM46" s="347"/>
      <c r="BN46" s="352"/>
      <c r="BO46" s="352" t="s">
        <v>49</v>
      </c>
      <c r="BP46" s="352"/>
      <c r="BQ46" s="350"/>
      <c r="BR46" s="347" t="s">
        <v>901</v>
      </c>
    </row>
    <row r="47" spans="1:70" s="357" customFormat="1" ht="16">
      <c r="A47" s="347">
        <v>12</v>
      </c>
      <c r="B47" s="473">
        <v>42842</v>
      </c>
      <c r="C47" s="347" t="s">
        <v>651</v>
      </c>
      <c r="D47" s="356" t="s">
        <v>645</v>
      </c>
      <c r="E47" s="349">
        <v>42735</v>
      </c>
      <c r="F47" s="349" t="s">
        <v>209</v>
      </c>
      <c r="G47" s="349" t="s">
        <v>653</v>
      </c>
      <c r="H47" s="362">
        <v>74.263636363636351</v>
      </c>
      <c r="I47" s="371"/>
      <c r="J47" s="371"/>
      <c r="K47" s="351" t="s">
        <v>654</v>
      </c>
      <c r="L47" s="351">
        <v>3000</v>
      </c>
      <c r="M47" s="351">
        <v>30000</v>
      </c>
      <c r="N47" s="351">
        <v>49200</v>
      </c>
      <c r="O47" s="351"/>
      <c r="P47" s="351"/>
      <c r="Q47" s="351"/>
      <c r="R47" s="351"/>
      <c r="S47" s="351"/>
      <c r="T47" s="351"/>
      <c r="U47" s="351"/>
      <c r="V47" s="351"/>
      <c r="W47" s="469">
        <v>2.0454545454545454</v>
      </c>
      <c r="X47" s="469">
        <v>1.7090909090909088</v>
      </c>
      <c r="Y47" s="469">
        <v>1.5999999999999999</v>
      </c>
      <c r="Z47" s="469">
        <v>1.3363636363636362</v>
      </c>
      <c r="AA47" s="469">
        <v>0</v>
      </c>
      <c r="AB47" s="470"/>
      <c r="AC47" s="469">
        <v>2.0454545454545454</v>
      </c>
      <c r="AD47" s="469">
        <v>1.7090909090909088</v>
      </c>
      <c r="AE47" s="469">
        <v>1.5999999999999999</v>
      </c>
      <c r="AF47" s="469">
        <v>1.3363636363636362</v>
      </c>
      <c r="AG47" s="469">
        <v>0</v>
      </c>
      <c r="AH47" s="347"/>
      <c r="AI47" s="362">
        <v>0</v>
      </c>
      <c r="AJ47" s="362">
        <v>0</v>
      </c>
      <c r="AK47" s="362">
        <v>0</v>
      </c>
      <c r="AL47" s="362">
        <v>0</v>
      </c>
      <c r="AM47" s="362">
        <v>0</v>
      </c>
      <c r="AN47" s="347"/>
      <c r="AO47" s="352" t="s">
        <v>591</v>
      </c>
      <c r="AP47" s="352">
        <v>0</v>
      </c>
      <c r="AQ47" s="352">
        <v>3</v>
      </c>
      <c r="AR47" s="352">
        <v>3</v>
      </c>
      <c r="AS47" s="352"/>
      <c r="AT47" s="352">
        <v>0</v>
      </c>
      <c r="AU47" s="352">
        <v>0</v>
      </c>
      <c r="AV47" s="352">
        <v>0</v>
      </c>
      <c r="AW47" s="352">
        <v>0</v>
      </c>
      <c r="AX47" s="352">
        <v>0</v>
      </c>
      <c r="AY47" s="352">
        <v>0</v>
      </c>
      <c r="AZ47" s="352">
        <v>0</v>
      </c>
      <c r="BA47" s="352">
        <v>0</v>
      </c>
      <c r="BB47" s="352"/>
      <c r="BC47" s="352"/>
      <c r="BD47" s="352">
        <v>0</v>
      </c>
      <c r="BE47" s="352">
        <v>0</v>
      </c>
      <c r="BF47" s="352">
        <v>0</v>
      </c>
      <c r="BG47" s="352" t="s">
        <v>591</v>
      </c>
      <c r="BH47" s="352">
        <v>12</v>
      </c>
      <c r="BI47" s="352" t="s">
        <v>591</v>
      </c>
      <c r="BJ47" s="352">
        <v>12</v>
      </c>
      <c r="BK47" s="352"/>
      <c r="BL47" s="350"/>
      <c r="BM47" s="347"/>
      <c r="BN47" s="352"/>
      <c r="BO47" s="352" t="s">
        <v>49</v>
      </c>
      <c r="BP47" s="352"/>
      <c r="BQ47" s="350"/>
      <c r="BR47" s="471" t="s">
        <v>858</v>
      </c>
    </row>
    <row r="48" spans="1:70" s="347" customFormat="1" ht="16">
      <c r="A48" s="347">
        <v>53</v>
      </c>
      <c r="B48" s="473">
        <v>42842</v>
      </c>
      <c r="C48" s="347" t="s">
        <v>651</v>
      </c>
      <c r="D48" s="356" t="s">
        <v>645</v>
      </c>
      <c r="E48" s="349">
        <v>42761</v>
      </c>
      <c r="F48" s="349" t="s">
        <v>211</v>
      </c>
      <c r="G48" s="347" t="s">
        <v>861</v>
      </c>
      <c r="H48" s="362">
        <v>94.999999999999986</v>
      </c>
      <c r="I48" s="371"/>
      <c r="J48" s="371"/>
      <c r="K48" s="351" t="s">
        <v>654</v>
      </c>
      <c r="L48" s="351">
        <v>3000</v>
      </c>
      <c r="M48" s="351">
        <v>30000</v>
      </c>
      <c r="N48" s="351">
        <v>49200</v>
      </c>
      <c r="O48" s="351"/>
      <c r="P48" s="351"/>
      <c r="Q48" s="351"/>
      <c r="R48" s="351"/>
      <c r="S48" s="351"/>
      <c r="T48" s="351"/>
      <c r="U48" s="351"/>
      <c r="V48" s="351"/>
      <c r="W48" s="469">
        <v>2.710743801652892</v>
      </c>
      <c r="X48" s="469">
        <v>2.0181818181818181</v>
      </c>
      <c r="Y48" s="469">
        <v>1.8636363636363633</v>
      </c>
      <c r="Z48" s="469">
        <v>1.5909090909090908</v>
      </c>
      <c r="AA48" s="469">
        <v>0</v>
      </c>
      <c r="AB48" s="470"/>
      <c r="AC48" s="469">
        <v>2.710743801652892</v>
      </c>
      <c r="AD48" s="469">
        <v>2.0181818181818181</v>
      </c>
      <c r="AE48" s="469">
        <v>1.8636363636363633</v>
      </c>
      <c r="AF48" s="469">
        <v>1.5909090909090908</v>
      </c>
      <c r="AG48" s="469">
        <v>0</v>
      </c>
      <c r="AI48" s="362">
        <v>0</v>
      </c>
      <c r="AJ48" s="362">
        <v>0</v>
      </c>
      <c r="AK48" s="362">
        <v>0</v>
      </c>
      <c r="AL48" s="362">
        <v>0</v>
      </c>
      <c r="AM48" s="362">
        <v>0</v>
      </c>
      <c r="AO48" s="352" t="s">
        <v>591</v>
      </c>
      <c r="AP48" s="352">
        <v>0</v>
      </c>
      <c r="AQ48" s="352">
        <v>3</v>
      </c>
      <c r="AR48" s="352">
        <v>3</v>
      </c>
      <c r="AS48" s="352"/>
      <c r="AT48" s="352">
        <v>0</v>
      </c>
      <c r="AU48" s="352">
        <v>20</v>
      </c>
      <c r="AV48" s="352">
        <v>0</v>
      </c>
      <c r="AW48" s="352">
        <v>0</v>
      </c>
      <c r="AX48" s="352">
        <v>0</v>
      </c>
      <c r="AY48" s="352">
        <v>0</v>
      </c>
      <c r="AZ48" s="352">
        <v>0</v>
      </c>
      <c r="BA48" s="352">
        <v>0</v>
      </c>
      <c r="BB48" s="352"/>
      <c r="BC48" s="352"/>
      <c r="BD48" s="352">
        <v>0</v>
      </c>
      <c r="BE48" s="352">
        <v>0</v>
      </c>
      <c r="BF48" s="352">
        <v>0</v>
      </c>
      <c r="BG48" s="352" t="s">
        <v>591</v>
      </c>
      <c r="BH48" s="352">
        <v>0</v>
      </c>
      <c r="BI48" s="352" t="s">
        <v>591</v>
      </c>
      <c r="BJ48" s="352"/>
      <c r="BK48" s="352"/>
      <c r="BL48" s="350"/>
      <c r="BN48" s="352"/>
      <c r="BO48" s="352" t="s">
        <v>49</v>
      </c>
      <c r="BP48" s="352">
        <v>1</v>
      </c>
      <c r="BQ48" s="350"/>
      <c r="BR48" s="347" t="s">
        <v>865</v>
      </c>
    </row>
    <row r="49" spans="1:70" s="347" customFormat="1" ht="16">
      <c r="A49" s="347">
        <v>20</v>
      </c>
      <c r="B49" s="473">
        <v>42842</v>
      </c>
      <c r="C49" s="347" t="s">
        <v>651</v>
      </c>
      <c r="D49" s="356" t="s">
        <v>645</v>
      </c>
      <c r="E49" s="349">
        <v>42766</v>
      </c>
      <c r="F49" s="349" t="s">
        <v>212</v>
      </c>
      <c r="G49" s="349" t="s">
        <v>660</v>
      </c>
      <c r="H49" s="362">
        <v>108.1</v>
      </c>
      <c r="I49" s="371"/>
      <c r="J49" s="371"/>
      <c r="K49" s="351" t="s">
        <v>654</v>
      </c>
      <c r="L49" s="351">
        <v>3000</v>
      </c>
      <c r="M49" s="351">
        <v>30000</v>
      </c>
      <c r="N49" s="351">
        <v>49200</v>
      </c>
      <c r="O49" s="351"/>
      <c r="P49" s="351"/>
      <c r="Q49" s="351"/>
      <c r="R49" s="351"/>
      <c r="S49" s="351"/>
      <c r="T49" s="351"/>
      <c r="U49" s="351"/>
      <c r="V49" s="351"/>
      <c r="W49" s="469">
        <v>3.0090909090909088</v>
      </c>
      <c r="X49" s="469">
        <v>2.2272727272727271</v>
      </c>
      <c r="Y49" s="469">
        <v>2.0363636363636366</v>
      </c>
      <c r="Z49" s="469">
        <v>1.7363636363636361</v>
      </c>
      <c r="AA49" s="469">
        <v>0</v>
      </c>
      <c r="AB49" s="470"/>
      <c r="AC49" s="469">
        <v>3.0090909090909088</v>
      </c>
      <c r="AD49" s="469">
        <v>2.2272727272727271</v>
      </c>
      <c r="AE49" s="469">
        <v>2.0363636363636366</v>
      </c>
      <c r="AF49" s="469">
        <v>1.7363636363636361</v>
      </c>
      <c r="AG49" s="469">
        <v>0</v>
      </c>
      <c r="AI49" s="362">
        <v>0</v>
      </c>
      <c r="AJ49" s="362">
        <v>0</v>
      </c>
      <c r="AK49" s="362">
        <v>0</v>
      </c>
      <c r="AL49" s="362">
        <v>0</v>
      </c>
      <c r="AM49" s="362">
        <v>0</v>
      </c>
      <c r="AO49" s="352" t="s">
        <v>591</v>
      </c>
      <c r="AP49" s="352">
        <v>0</v>
      </c>
      <c r="AQ49" s="352">
        <v>3</v>
      </c>
      <c r="AR49" s="352">
        <v>3</v>
      </c>
      <c r="AS49" s="352"/>
      <c r="AT49" s="352">
        <v>23</v>
      </c>
      <c r="AU49" s="352">
        <v>0</v>
      </c>
      <c r="AV49" s="352">
        <v>0</v>
      </c>
      <c r="AW49" s="352">
        <v>0</v>
      </c>
      <c r="AX49" s="352">
        <v>0</v>
      </c>
      <c r="AY49" s="352">
        <v>0</v>
      </c>
      <c r="AZ49" s="352">
        <v>0</v>
      </c>
      <c r="BA49" s="352">
        <v>0</v>
      </c>
      <c r="BB49" s="352"/>
      <c r="BC49" s="352"/>
      <c r="BD49" s="352">
        <v>0</v>
      </c>
      <c r="BE49" s="352">
        <v>0</v>
      </c>
      <c r="BF49" s="352">
        <v>0</v>
      </c>
      <c r="BG49" s="352" t="s">
        <v>591</v>
      </c>
      <c r="BH49" s="352">
        <v>12</v>
      </c>
      <c r="BI49" s="352" t="s">
        <v>591</v>
      </c>
      <c r="BJ49" s="352"/>
      <c r="BK49" s="352"/>
      <c r="BL49" s="350"/>
      <c r="BN49" s="352"/>
      <c r="BO49" s="352" t="s">
        <v>49</v>
      </c>
      <c r="BP49" s="352"/>
      <c r="BQ49" s="350"/>
      <c r="BR49" s="347" t="s">
        <v>871</v>
      </c>
    </row>
    <row r="50" spans="1:70" s="347" customFormat="1" ht="16">
      <c r="A50" s="347">
        <v>28</v>
      </c>
      <c r="B50" s="473">
        <v>42842</v>
      </c>
      <c r="C50" s="347" t="s">
        <v>651</v>
      </c>
      <c r="D50" s="356" t="s">
        <v>645</v>
      </c>
      <c r="E50" s="349">
        <v>42789</v>
      </c>
      <c r="F50" s="347" t="s">
        <v>213</v>
      </c>
      <c r="G50" s="347" t="s">
        <v>625</v>
      </c>
      <c r="H50" s="362">
        <v>84.390909090909076</v>
      </c>
      <c r="I50" s="371"/>
      <c r="J50" s="371"/>
      <c r="K50" s="351" t="s">
        <v>654</v>
      </c>
      <c r="L50" s="351">
        <v>3042</v>
      </c>
      <c r="M50" s="351">
        <v>30417</v>
      </c>
      <c r="N50" s="351">
        <v>49883</v>
      </c>
      <c r="O50" s="351"/>
      <c r="P50" s="351"/>
      <c r="Q50" s="351"/>
      <c r="R50" s="351"/>
      <c r="S50" s="351"/>
      <c r="T50" s="351"/>
      <c r="U50" s="351"/>
      <c r="V50" s="351"/>
      <c r="W50" s="469">
        <v>2.1363636363636362</v>
      </c>
      <c r="X50" s="469">
        <v>1.6454545454545453</v>
      </c>
      <c r="Y50" s="469">
        <v>1.5545454545454545</v>
      </c>
      <c r="Z50" s="469">
        <v>1.4181818181818182</v>
      </c>
      <c r="AA50" s="469">
        <v>0</v>
      </c>
      <c r="AB50" s="470"/>
      <c r="AC50" s="469">
        <v>2.1363636363636362</v>
      </c>
      <c r="AD50" s="469">
        <v>1.6454545454545453</v>
      </c>
      <c r="AE50" s="469">
        <v>1.5545454545454545</v>
      </c>
      <c r="AF50" s="469">
        <v>1.4181818181818182</v>
      </c>
      <c r="AG50" s="469">
        <v>0</v>
      </c>
      <c r="AI50" s="362">
        <v>0</v>
      </c>
      <c r="AJ50" s="362">
        <v>0</v>
      </c>
      <c r="AK50" s="362">
        <v>0</v>
      </c>
      <c r="AL50" s="362">
        <v>0</v>
      </c>
      <c r="AM50" s="362">
        <v>0</v>
      </c>
      <c r="AO50" s="352" t="s">
        <v>591</v>
      </c>
      <c r="AP50" s="352">
        <v>0</v>
      </c>
      <c r="AQ50" s="352">
        <v>3</v>
      </c>
      <c r="AR50" s="352">
        <v>3</v>
      </c>
      <c r="AS50" s="352"/>
      <c r="AT50" s="352">
        <v>0</v>
      </c>
      <c r="AU50" s="352">
        <v>0</v>
      </c>
      <c r="AV50" s="352">
        <v>0</v>
      </c>
      <c r="AW50" s="352">
        <v>0</v>
      </c>
      <c r="AX50" s="352">
        <v>0</v>
      </c>
      <c r="AY50" s="352">
        <v>0</v>
      </c>
      <c r="AZ50" s="352">
        <v>0</v>
      </c>
      <c r="BA50" s="352">
        <v>0</v>
      </c>
      <c r="BB50" s="352"/>
      <c r="BC50" s="352"/>
      <c r="BD50" s="352">
        <v>0</v>
      </c>
      <c r="BE50" s="352">
        <v>0</v>
      </c>
      <c r="BF50" s="352">
        <v>0</v>
      </c>
      <c r="BG50" s="352" t="s">
        <v>591</v>
      </c>
      <c r="BH50" s="352">
        <v>0</v>
      </c>
      <c r="BI50" s="352" t="s">
        <v>591</v>
      </c>
      <c r="BJ50" s="352"/>
      <c r="BK50" s="465">
        <v>43342</v>
      </c>
      <c r="BL50" s="350"/>
      <c r="BN50" s="352"/>
      <c r="BO50" s="352" t="s">
        <v>49</v>
      </c>
      <c r="BP50" s="352"/>
      <c r="BQ50" s="350"/>
      <c r="BR50" s="347" t="s">
        <v>879</v>
      </c>
    </row>
    <row r="51" spans="1:70" s="347" customFormat="1" ht="16">
      <c r="A51" s="347">
        <v>45</v>
      </c>
      <c r="B51" s="473">
        <v>42842</v>
      </c>
      <c r="C51" s="347" t="s">
        <v>651</v>
      </c>
      <c r="D51" s="356" t="s">
        <v>645</v>
      </c>
      <c r="E51" s="349">
        <v>42825</v>
      </c>
      <c r="F51" s="347" t="s">
        <v>214</v>
      </c>
      <c r="G51" s="347" t="s">
        <v>663</v>
      </c>
      <c r="H51" s="362">
        <v>100.39999999999999</v>
      </c>
      <c r="I51" s="371"/>
      <c r="J51" s="371"/>
      <c r="K51" s="351" t="s">
        <v>654</v>
      </c>
      <c r="L51" s="351">
        <v>3000</v>
      </c>
      <c r="M51" s="351">
        <v>30000</v>
      </c>
      <c r="N51" s="351">
        <v>49200</v>
      </c>
      <c r="O51" s="351"/>
      <c r="P51" s="351"/>
      <c r="Q51" s="351"/>
      <c r="R51" s="351"/>
      <c r="S51" s="351"/>
      <c r="T51" s="351"/>
      <c r="U51" s="351"/>
      <c r="V51" s="351"/>
      <c r="W51" s="469">
        <v>2.5</v>
      </c>
      <c r="X51" s="469">
        <v>2</v>
      </c>
      <c r="Y51" s="469">
        <v>1.8999999999999997</v>
      </c>
      <c r="Z51" s="469">
        <v>1.7</v>
      </c>
      <c r="AA51" s="469">
        <v>0</v>
      </c>
      <c r="AB51" s="470"/>
      <c r="AC51" s="469">
        <v>2.1</v>
      </c>
      <c r="AD51" s="469">
        <v>1.7</v>
      </c>
      <c r="AE51" s="469">
        <v>1.5999999999999999</v>
      </c>
      <c r="AF51" s="469">
        <v>1.4999999999999998</v>
      </c>
      <c r="AG51" s="469">
        <v>0</v>
      </c>
      <c r="AI51" s="362">
        <v>0</v>
      </c>
      <c r="AJ51" s="362">
        <v>0</v>
      </c>
      <c r="AK51" s="362">
        <v>0</v>
      </c>
      <c r="AL51" s="362">
        <v>0</v>
      </c>
      <c r="AM51" s="362">
        <v>0</v>
      </c>
      <c r="AO51" s="352" t="s">
        <v>655</v>
      </c>
      <c r="AP51" s="352" t="s">
        <v>656</v>
      </c>
      <c r="AQ51" s="352">
        <v>2</v>
      </c>
      <c r="AR51" s="352">
        <v>4</v>
      </c>
      <c r="AS51" s="352"/>
      <c r="AT51" s="352">
        <v>0</v>
      </c>
      <c r="AU51" s="352">
        <v>0</v>
      </c>
      <c r="AV51" s="352">
        <v>0</v>
      </c>
      <c r="AW51" s="352">
        <v>0</v>
      </c>
      <c r="AX51" s="352">
        <v>0</v>
      </c>
      <c r="AY51" s="352">
        <v>0</v>
      </c>
      <c r="AZ51" s="352">
        <v>0</v>
      </c>
      <c r="BA51" s="352">
        <v>0</v>
      </c>
      <c r="BB51" s="352"/>
      <c r="BC51" s="352"/>
      <c r="BD51" s="352">
        <v>0</v>
      </c>
      <c r="BE51" s="352">
        <v>0</v>
      </c>
      <c r="BF51" s="352">
        <v>0</v>
      </c>
      <c r="BG51" s="352" t="s">
        <v>591</v>
      </c>
      <c r="BH51" s="352">
        <v>0</v>
      </c>
      <c r="BI51" s="352" t="s">
        <v>591</v>
      </c>
      <c r="BJ51" s="352"/>
      <c r="BK51" s="352"/>
      <c r="BL51" s="350"/>
      <c r="BN51" s="352"/>
      <c r="BO51" s="352" t="s">
        <v>49</v>
      </c>
      <c r="BP51" s="352"/>
      <c r="BQ51" s="350"/>
      <c r="BR51" s="466" t="s">
        <v>910</v>
      </c>
    </row>
    <row r="52" spans="1:70" s="347" customFormat="1" ht="16">
      <c r="A52" s="347">
        <v>4</v>
      </c>
      <c r="B52" s="473">
        <v>42842</v>
      </c>
      <c r="C52" s="348" t="s">
        <v>651</v>
      </c>
      <c r="D52" s="356" t="s">
        <v>645</v>
      </c>
      <c r="E52" s="349">
        <v>42766</v>
      </c>
      <c r="F52" s="349" t="s">
        <v>215</v>
      </c>
      <c r="G52" s="349" t="s">
        <v>882</v>
      </c>
      <c r="H52" s="362">
        <v>66.181818181818173</v>
      </c>
      <c r="I52" s="371"/>
      <c r="J52" s="371"/>
      <c r="K52" s="351" t="s">
        <v>654</v>
      </c>
      <c r="L52" s="351">
        <v>12000</v>
      </c>
      <c r="M52" s="351">
        <v>90000</v>
      </c>
      <c r="N52" s="351"/>
      <c r="O52" s="351"/>
      <c r="P52" s="351"/>
      <c r="Q52" s="351"/>
      <c r="R52" s="351"/>
      <c r="S52" s="351"/>
      <c r="T52" s="351"/>
      <c r="U52" s="351"/>
      <c r="V52" s="351"/>
      <c r="W52" s="469">
        <v>1.918181818181818</v>
      </c>
      <c r="X52" s="469">
        <v>1.5727272727272725</v>
      </c>
      <c r="Y52" s="469">
        <v>1.4181818181818182</v>
      </c>
      <c r="Z52" s="469">
        <v>0</v>
      </c>
      <c r="AA52" s="469">
        <v>0</v>
      </c>
      <c r="AB52" s="470"/>
      <c r="AC52" s="469">
        <v>1.918181818181818</v>
      </c>
      <c r="AD52" s="469">
        <v>1.5727272727272725</v>
      </c>
      <c r="AE52" s="469">
        <v>1.4181818181818182</v>
      </c>
      <c r="AF52" s="469">
        <v>0</v>
      </c>
      <c r="AG52" s="469">
        <v>0</v>
      </c>
      <c r="AI52" s="362">
        <v>0</v>
      </c>
      <c r="AJ52" s="362">
        <v>0</v>
      </c>
      <c r="AK52" s="362">
        <v>0</v>
      </c>
      <c r="AL52" s="362">
        <v>0</v>
      </c>
      <c r="AM52" s="362">
        <v>0</v>
      </c>
      <c r="AO52" s="352" t="s">
        <v>591</v>
      </c>
      <c r="AP52" s="352">
        <v>0</v>
      </c>
      <c r="AQ52" s="352">
        <v>3</v>
      </c>
      <c r="AR52" s="352">
        <v>3</v>
      </c>
      <c r="AS52" s="352"/>
      <c r="AT52" s="352">
        <v>0</v>
      </c>
      <c r="AU52" s="352">
        <v>0</v>
      </c>
      <c r="AV52" s="352">
        <v>0</v>
      </c>
      <c r="AW52" s="352">
        <v>0</v>
      </c>
      <c r="AX52" s="352">
        <v>0</v>
      </c>
      <c r="AY52" s="352">
        <v>0</v>
      </c>
      <c r="AZ52" s="352">
        <v>0</v>
      </c>
      <c r="BA52" s="352">
        <v>0</v>
      </c>
      <c r="BB52" s="352"/>
      <c r="BC52" s="352"/>
      <c r="BD52" s="352">
        <v>0</v>
      </c>
      <c r="BE52" s="352">
        <v>0</v>
      </c>
      <c r="BF52" s="352">
        <v>0</v>
      </c>
      <c r="BG52" s="352" t="s">
        <v>591</v>
      </c>
      <c r="BH52" s="352">
        <v>12</v>
      </c>
      <c r="BI52" s="352" t="s">
        <v>591</v>
      </c>
      <c r="BJ52" s="352">
        <v>12</v>
      </c>
      <c r="BK52" s="352"/>
      <c r="BL52" s="350"/>
      <c r="BN52" s="352"/>
      <c r="BO52" s="352" t="s">
        <v>49</v>
      </c>
      <c r="BP52" s="352"/>
      <c r="BQ52" s="350"/>
      <c r="BR52" s="347" t="s">
        <v>883</v>
      </c>
    </row>
    <row r="53" spans="1:70" s="347" customFormat="1" ht="16">
      <c r="A53" s="357"/>
      <c r="B53" s="473">
        <v>42842</v>
      </c>
      <c r="C53" s="347" t="s">
        <v>651</v>
      </c>
      <c r="D53" s="356" t="s">
        <v>645</v>
      </c>
      <c r="E53" s="349">
        <v>42766</v>
      </c>
      <c r="F53" s="347" t="s">
        <v>589</v>
      </c>
      <c r="G53" s="347" t="s">
        <v>841</v>
      </c>
      <c r="H53" s="362">
        <v>94.281818181818167</v>
      </c>
      <c r="I53" s="371"/>
      <c r="J53" s="371"/>
      <c r="K53" s="351" t="s">
        <v>654</v>
      </c>
      <c r="L53" s="351">
        <v>3042</v>
      </c>
      <c r="M53" s="351">
        <v>30417</v>
      </c>
      <c r="N53" s="351">
        <v>49883</v>
      </c>
      <c r="O53" s="351"/>
      <c r="P53" s="358"/>
      <c r="Q53" s="358"/>
      <c r="R53" s="358"/>
      <c r="S53" s="358"/>
      <c r="T53" s="358"/>
      <c r="U53" s="358"/>
      <c r="V53" s="358"/>
      <c r="W53" s="469">
        <v>2.3727272727272726</v>
      </c>
      <c r="X53" s="469">
        <v>1.8727272727272726</v>
      </c>
      <c r="Y53" s="469">
        <v>1.7636363636363634</v>
      </c>
      <c r="Z53" s="469">
        <v>1.5636363636363635</v>
      </c>
      <c r="AA53" s="469">
        <v>0</v>
      </c>
      <c r="AB53" s="470"/>
      <c r="AC53" s="469">
        <v>2.3727272727272726</v>
      </c>
      <c r="AD53" s="469">
        <v>1.8727272727272726</v>
      </c>
      <c r="AE53" s="469">
        <v>1.7636363636363634</v>
      </c>
      <c r="AF53" s="469">
        <v>1.5636363636363635</v>
      </c>
      <c r="AG53" s="469">
        <v>0</v>
      </c>
      <c r="AH53" s="357"/>
      <c r="AI53" s="362">
        <v>0</v>
      </c>
      <c r="AJ53" s="362">
        <v>0</v>
      </c>
      <c r="AK53" s="362">
        <v>0</v>
      </c>
      <c r="AL53" s="362">
        <v>0</v>
      </c>
      <c r="AM53" s="362">
        <v>0</v>
      </c>
      <c r="AN53" s="357"/>
      <c r="AO53" s="352" t="s">
        <v>591</v>
      </c>
      <c r="AP53" s="352">
        <v>0</v>
      </c>
      <c r="AQ53" s="352">
        <v>3</v>
      </c>
      <c r="AR53" s="352">
        <v>3</v>
      </c>
      <c r="AS53" s="352"/>
      <c r="AT53" s="352">
        <v>17</v>
      </c>
      <c r="AU53" s="352">
        <v>0</v>
      </c>
      <c r="AV53" s="352">
        <v>0</v>
      </c>
      <c r="AW53" s="352">
        <v>0</v>
      </c>
      <c r="AX53" s="352">
        <v>0</v>
      </c>
      <c r="AY53" s="352">
        <v>0</v>
      </c>
      <c r="AZ53" s="352">
        <v>0</v>
      </c>
      <c r="BA53" s="352">
        <v>0</v>
      </c>
      <c r="BB53" s="352"/>
      <c r="BC53" s="352"/>
      <c r="BD53" s="352">
        <v>0</v>
      </c>
      <c r="BE53" s="352">
        <v>0</v>
      </c>
      <c r="BF53" s="352">
        <v>0</v>
      </c>
      <c r="BG53" s="352" t="s">
        <v>591</v>
      </c>
      <c r="BH53" s="352">
        <v>0</v>
      </c>
      <c r="BI53" s="352" t="s">
        <v>591</v>
      </c>
      <c r="BJ53" s="352"/>
      <c r="BK53" s="352"/>
      <c r="BL53" s="369"/>
      <c r="BM53" s="357"/>
      <c r="BN53" s="353"/>
      <c r="BO53" s="352" t="s">
        <v>49</v>
      </c>
      <c r="BP53" s="352"/>
      <c r="BQ53" s="369"/>
      <c r="BR53" s="357" t="s">
        <v>889</v>
      </c>
    </row>
    <row r="54" spans="1:70" s="347" customFormat="1" ht="16">
      <c r="B54" s="473">
        <v>42842</v>
      </c>
      <c r="C54" s="347" t="s">
        <v>651</v>
      </c>
      <c r="D54" s="356" t="s">
        <v>645</v>
      </c>
      <c r="E54" s="349">
        <v>42766</v>
      </c>
      <c r="F54" s="347" t="s">
        <v>638</v>
      </c>
      <c r="G54" s="347" t="s">
        <v>891</v>
      </c>
      <c r="H54" s="362">
        <v>83.6</v>
      </c>
      <c r="I54" s="362"/>
      <c r="J54" s="362"/>
      <c r="K54" s="351"/>
      <c r="L54" s="351"/>
      <c r="M54" s="351"/>
      <c r="N54" s="351"/>
      <c r="O54" s="351"/>
      <c r="P54" s="351"/>
      <c r="Q54" s="351"/>
      <c r="R54" s="351"/>
      <c r="S54" s="351"/>
      <c r="T54" s="351"/>
      <c r="U54" s="351"/>
      <c r="V54" s="351"/>
      <c r="W54" s="469">
        <v>1.7727272727272725</v>
      </c>
      <c r="X54" s="469">
        <v>0</v>
      </c>
      <c r="Y54" s="469">
        <v>0</v>
      </c>
      <c r="Z54" s="469">
        <v>0</v>
      </c>
      <c r="AA54" s="469">
        <v>0</v>
      </c>
      <c r="AB54" s="470"/>
      <c r="AC54" s="469">
        <v>1.7727272727272725</v>
      </c>
      <c r="AD54" s="469">
        <v>0</v>
      </c>
      <c r="AE54" s="469">
        <v>0</v>
      </c>
      <c r="AF54" s="469">
        <v>0</v>
      </c>
      <c r="AG54" s="469">
        <v>0</v>
      </c>
      <c r="AI54" s="362">
        <v>0</v>
      </c>
      <c r="AJ54" s="362">
        <v>0</v>
      </c>
      <c r="AK54" s="362">
        <v>0</v>
      </c>
      <c r="AL54" s="362">
        <v>0</v>
      </c>
      <c r="AM54" s="362">
        <v>0</v>
      </c>
      <c r="AO54" s="352" t="s">
        <v>655</v>
      </c>
      <c r="AP54" s="352" t="s">
        <v>656</v>
      </c>
      <c r="AQ54" s="352">
        <v>2</v>
      </c>
      <c r="AR54" s="352">
        <v>4</v>
      </c>
      <c r="AS54" s="352"/>
      <c r="AT54" s="352">
        <v>0</v>
      </c>
      <c r="AU54" s="352">
        <v>0</v>
      </c>
      <c r="AV54" s="352">
        <v>0</v>
      </c>
      <c r="AW54" s="352">
        <v>0</v>
      </c>
      <c r="AX54" s="352">
        <v>0</v>
      </c>
      <c r="AY54" s="352">
        <v>0</v>
      </c>
      <c r="AZ54" s="352">
        <v>0</v>
      </c>
      <c r="BA54" s="352">
        <v>0</v>
      </c>
      <c r="BB54" s="352"/>
      <c r="BC54" s="352"/>
      <c r="BD54" s="352">
        <v>0</v>
      </c>
      <c r="BE54" s="352">
        <v>0</v>
      </c>
      <c r="BF54" s="352">
        <v>0</v>
      </c>
      <c r="BG54" s="352" t="s">
        <v>591</v>
      </c>
      <c r="BH54" s="352">
        <v>0</v>
      </c>
      <c r="BI54" s="352" t="s">
        <v>591</v>
      </c>
      <c r="BJ54" s="352"/>
      <c r="BK54" s="352"/>
      <c r="BL54" s="350"/>
      <c r="BN54" s="352"/>
      <c r="BO54" s="352" t="s">
        <v>49</v>
      </c>
      <c r="BP54" s="352"/>
      <c r="BQ54" s="350"/>
      <c r="BR54" s="347" t="s">
        <v>895</v>
      </c>
    </row>
    <row r="55" spans="1:70" s="470" customFormat="1" ht="16">
      <c r="B55" s="473">
        <v>42842</v>
      </c>
      <c r="C55" s="347" t="s">
        <v>651</v>
      </c>
      <c r="D55" s="356" t="s">
        <v>645</v>
      </c>
      <c r="E55" s="349">
        <v>42735</v>
      </c>
      <c r="F55" s="347" t="s">
        <v>674</v>
      </c>
      <c r="G55" s="347" t="s">
        <v>841</v>
      </c>
      <c r="H55" s="362">
        <v>65.518181818181802</v>
      </c>
      <c r="I55" s="371"/>
      <c r="J55" s="371"/>
      <c r="K55" s="351" t="s">
        <v>654</v>
      </c>
      <c r="L55" s="351">
        <v>1644</v>
      </c>
      <c r="M55" s="351">
        <v>1314</v>
      </c>
      <c r="N55" s="351"/>
      <c r="O55" s="351"/>
      <c r="P55" s="351"/>
      <c r="Q55" s="351"/>
      <c r="R55" s="351"/>
      <c r="S55" s="351"/>
      <c r="T55" s="351"/>
      <c r="U55" s="351"/>
      <c r="V55" s="351"/>
      <c r="W55" s="469">
        <v>2.4090909090909087</v>
      </c>
      <c r="X55" s="469">
        <v>2.2909090909090906</v>
      </c>
      <c r="Y55" s="469">
        <v>1.6454545454545453</v>
      </c>
      <c r="Z55" s="469">
        <v>0</v>
      </c>
      <c r="AA55" s="469">
        <v>0</v>
      </c>
      <c r="AC55" s="469">
        <v>2.4090909090909087</v>
      </c>
      <c r="AD55" s="469">
        <v>2.2909090909090906</v>
      </c>
      <c r="AE55" s="469">
        <v>1.6454545454545453</v>
      </c>
      <c r="AF55" s="469">
        <v>0</v>
      </c>
      <c r="AG55" s="469">
        <v>0</v>
      </c>
      <c r="AH55" s="347"/>
      <c r="AI55" s="362">
        <v>0</v>
      </c>
      <c r="AJ55" s="362">
        <v>0</v>
      </c>
      <c r="AK55" s="362">
        <v>0</v>
      </c>
      <c r="AL55" s="362">
        <v>0</v>
      </c>
      <c r="AM55" s="362">
        <v>0</v>
      </c>
      <c r="AO55" s="352" t="s">
        <v>591</v>
      </c>
      <c r="AP55" s="352">
        <v>0</v>
      </c>
      <c r="AQ55" s="352">
        <v>3</v>
      </c>
      <c r="AR55" s="352">
        <v>3</v>
      </c>
      <c r="AS55" s="352"/>
      <c r="AT55" s="352">
        <v>0</v>
      </c>
      <c r="AU55" s="352">
        <v>0</v>
      </c>
      <c r="AV55" s="352">
        <v>0</v>
      </c>
      <c r="AW55" s="352">
        <v>0</v>
      </c>
      <c r="AX55" s="352">
        <v>0</v>
      </c>
      <c r="AY55" s="352">
        <v>0</v>
      </c>
      <c r="AZ55" s="352">
        <v>0</v>
      </c>
      <c r="BA55" s="352">
        <v>0</v>
      </c>
      <c r="BB55" s="352"/>
      <c r="BC55" s="352"/>
      <c r="BD55" s="352">
        <v>0</v>
      </c>
      <c r="BE55" s="352">
        <v>0</v>
      </c>
      <c r="BF55" s="352">
        <v>0</v>
      </c>
      <c r="BG55" s="352" t="s">
        <v>591</v>
      </c>
      <c r="BH55" s="352">
        <v>0</v>
      </c>
      <c r="BI55" s="352" t="s">
        <v>591</v>
      </c>
      <c r="BJ55" s="352"/>
      <c r="BK55" s="352"/>
      <c r="BL55" s="350"/>
      <c r="BM55" s="347"/>
      <c r="BN55" s="352"/>
      <c r="BO55" s="352" t="s">
        <v>49</v>
      </c>
      <c r="BP55" s="352"/>
      <c r="BQ55" s="350"/>
      <c r="BR55" s="347" t="s">
        <v>902</v>
      </c>
    </row>
    <row r="56" spans="1:70" s="347" customFormat="1" ht="16">
      <c r="A56" s="357">
        <v>13</v>
      </c>
      <c r="B56" s="473">
        <v>42842</v>
      </c>
      <c r="C56" s="347" t="s">
        <v>651</v>
      </c>
      <c r="D56" s="356" t="s">
        <v>646</v>
      </c>
      <c r="E56" s="349">
        <v>42735</v>
      </c>
      <c r="F56" s="349" t="s">
        <v>209</v>
      </c>
      <c r="G56" s="349" t="s">
        <v>653</v>
      </c>
      <c r="H56" s="362">
        <v>74.263636363636351</v>
      </c>
      <c r="I56" s="371"/>
      <c r="J56" s="371"/>
      <c r="K56" s="351" t="s">
        <v>654</v>
      </c>
      <c r="L56" s="351">
        <v>3000</v>
      </c>
      <c r="M56" s="351">
        <v>30000</v>
      </c>
      <c r="N56" s="351">
        <v>49200</v>
      </c>
      <c r="O56" s="351"/>
      <c r="P56" s="351"/>
      <c r="Q56" s="351"/>
      <c r="R56" s="351"/>
      <c r="S56" s="351"/>
      <c r="T56" s="351"/>
      <c r="U56" s="351"/>
      <c r="V56" s="351"/>
      <c r="W56" s="469">
        <v>2.0454545454545454</v>
      </c>
      <c r="X56" s="469">
        <v>1.7090909090909088</v>
      </c>
      <c r="Y56" s="469">
        <v>1.5999999999999999</v>
      </c>
      <c r="Z56" s="469">
        <v>1.3363636363636362</v>
      </c>
      <c r="AA56" s="469">
        <v>0</v>
      </c>
      <c r="AB56" s="470"/>
      <c r="AC56" s="469">
        <v>2.0454545454545454</v>
      </c>
      <c r="AD56" s="469">
        <v>1.7090909090909088</v>
      </c>
      <c r="AE56" s="469">
        <v>1.5999999999999999</v>
      </c>
      <c r="AF56" s="469">
        <v>1.3363636363636362</v>
      </c>
      <c r="AG56" s="469">
        <v>0</v>
      </c>
      <c r="AI56" s="362">
        <v>0</v>
      </c>
      <c r="AJ56" s="362">
        <v>0</v>
      </c>
      <c r="AK56" s="362">
        <v>0</v>
      </c>
      <c r="AL56" s="362">
        <v>0</v>
      </c>
      <c r="AM56" s="362">
        <v>0</v>
      </c>
      <c r="AO56" s="352" t="s">
        <v>591</v>
      </c>
      <c r="AP56" s="352">
        <v>0</v>
      </c>
      <c r="AQ56" s="352">
        <v>3</v>
      </c>
      <c r="AR56" s="352">
        <v>3</v>
      </c>
      <c r="AS56" s="352"/>
      <c r="AT56" s="352">
        <v>0</v>
      </c>
      <c r="AU56" s="352">
        <v>0</v>
      </c>
      <c r="AV56" s="352">
        <v>0</v>
      </c>
      <c r="AW56" s="352">
        <v>0</v>
      </c>
      <c r="AX56" s="352">
        <v>0</v>
      </c>
      <c r="AY56" s="352">
        <v>0</v>
      </c>
      <c r="AZ56" s="352">
        <v>0</v>
      </c>
      <c r="BA56" s="352">
        <v>0</v>
      </c>
      <c r="BB56" s="352"/>
      <c r="BC56" s="352"/>
      <c r="BD56" s="352">
        <v>0</v>
      </c>
      <c r="BE56" s="352">
        <v>0</v>
      </c>
      <c r="BF56" s="352">
        <v>0</v>
      </c>
      <c r="BG56" s="352" t="s">
        <v>591</v>
      </c>
      <c r="BH56" s="352">
        <v>12</v>
      </c>
      <c r="BI56" s="352" t="s">
        <v>591</v>
      </c>
      <c r="BJ56" s="352">
        <v>12</v>
      </c>
      <c r="BK56" s="352"/>
      <c r="BL56" s="350"/>
      <c r="BN56" s="352"/>
      <c r="BO56" s="352" t="s">
        <v>49</v>
      </c>
      <c r="BP56" s="352"/>
      <c r="BQ56" s="369"/>
      <c r="BR56" s="471" t="s">
        <v>859</v>
      </c>
    </row>
    <row r="57" spans="1:70" s="347" customFormat="1" ht="16">
      <c r="A57" s="347">
        <v>54</v>
      </c>
      <c r="B57" s="473">
        <v>42842</v>
      </c>
      <c r="C57" s="347" t="s">
        <v>651</v>
      </c>
      <c r="D57" s="356" t="s">
        <v>646</v>
      </c>
      <c r="E57" s="349">
        <v>42761</v>
      </c>
      <c r="F57" s="349" t="s">
        <v>211</v>
      </c>
      <c r="G57" s="347" t="s">
        <v>861</v>
      </c>
      <c r="H57" s="362">
        <v>94.999999999999986</v>
      </c>
      <c r="I57" s="371"/>
      <c r="J57" s="371"/>
      <c r="K57" s="351" t="s">
        <v>654</v>
      </c>
      <c r="L57" s="351">
        <v>3000</v>
      </c>
      <c r="M57" s="351">
        <v>30000</v>
      </c>
      <c r="N57" s="351">
        <v>49200</v>
      </c>
      <c r="O57" s="351"/>
      <c r="P57" s="351"/>
      <c r="Q57" s="351"/>
      <c r="R57" s="351"/>
      <c r="S57" s="351"/>
      <c r="T57" s="351"/>
      <c r="U57" s="351"/>
      <c r="V57" s="351"/>
      <c r="W57" s="469">
        <v>2.710743801652892</v>
      </c>
      <c r="X57" s="469">
        <v>2.0181818181818181</v>
      </c>
      <c r="Y57" s="469">
        <v>1.8636363636363633</v>
      </c>
      <c r="Z57" s="469">
        <v>1.5909090909090908</v>
      </c>
      <c r="AA57" s="469">
        <v>0</v>
      </c>
      <c r="AB57" s="470"/>
      <c r="AC57" s="469">
        <v>2.710743801652892</v>
      </c>
      <c r="AD57" s="469">
        <v>2.0181818181818181</v>
      </c>
      <c r="AE57" s="469">
        <v>1.8636363636363633</v>
      </c>
      <c r="AF57" s="469">
        <v>1.5909090909090908</v>
      </c>
      <c r="AG57" s="469">
        <v>0</v>
      </c>
      <c r="AI57" s="362">
        <v>0</v>
      </c>
      <c r="AJ57" s="362">
        <v>0</v>
      </c>
      <c r="AK57" s="362">
        <v>0</v>
      </c>
      <c r="AL57" s="362">
        <v>0</v>
      </c>
      <c r="AM57" s="362">
        <v>0</v>
      </c>
      <c r="AO57" s="352" t="s">
        <v>591</v>
      </c>
      <c r="AP57" s="352">
        <v>0</v>
      </c>
      <c r="AQ57" s="352">
        <v>3</v>
      </c>
      <c r="AR57" s="352">
        <v>3</v>
      </c>
      <c r="AS57" s="352"/>
      <c r="AT57" s="352">
        <v>0</v>
      </c>
      <c r="AU57" s="352">
        <v>20</v>
      </c>
      <c r="AV57" s="352">
        <v>0</v>
      </c>
      <c r="AW57" s="352">
        <v>0</v>
      </c>
      <c r="AX57" s="352">
        <v>0</v>
      </c>
      <c r="AY57" s="352">
        <v>0</v>
      </c>
      <c r="AZ57" s="352">
        <v>0</v>
      </c>
      <c r="BA57" s="352">
        <v>0</v>
      </c>
      <c r="BB57" s="352"/>
      <c r="BC57" s="352"/>
      <c r="BD57" s="352">
        <v>0</v>
      </c>
      <c r="BE57" s="352">
        <v>0</v>
      </c>
      <c r="BF57" s="352">
        <v>0</v>
      </c>
      <c r="BG57" s="352" t="s">
        <v>591</v>
      </c>
      <c r="BH57" s="352">
        <v>0</v>
      </c>
      <c r="BI57" s="352" t="s">
        <v>591</v>
      </c>
      <c r="BJ57" s="352"/>
      <c r="BK57" s="352"/>
      <c r="BL57" s="350"/>
      <c r="BN57" s="352"/>
      <c r="BO57" s="352" t="s">
        <v>49</v>
      </c>
      <c r="BP57" s="352">
        <v>1</v>
      </c>
      <c r="BQ57" s="350"/>
      <c r="BR57" s="347" t="s">
        <v>865</v>
      </c>
    </row>
    <row r="58" spans="1:70" s="347" customFormat="1" ht="16">
      <c r="A58" s="357">
        <v>21</v>
      </c>
      <c r="B58" s="473">
        <v>42842</v>
      </c>
      <c r="C58" s="347" t="s">
        <v>651</v>
      </c>
      <c r="D58" s="356" t="s">
        <v>646</v>
      </c>
      <c r="E58" s="349">
        <v>42766</v>
      </c>
      <c r="F58" s="349" t="s">
        <v>212</v>
      </c>
      <c r="G58" s="349" t="s">
        <v>660</v>
      </c>
      <c r="H58" s="362">
        <v>108.39999999999999</v>
      </c>
      <c r="I58" s="371"/>
      <c r="J58" s="371"/>
      <c r="K58" s="351" t="s">
        <v>654</v>
      </c>
      <c r="L58" s="351">
        <v>3000</v>
      </c>
      <c r="M58" s="351">
        <v>30000</v>
      </c>
      <c r="N58" s="351">
        <v>49200</v>
      </c>
      <c r="O58" s="351"/>
      <c r="P58" s="351"/>
      <c r="Q58" s="351"/>
      <c r="R58" s="351"/>
      <c r="S58" s="351"/>
      <c r="T58" s="351"/>
      <c r="U58" s="351"/>
      <c r="V58" s="351"/>
      <c r="W58" s="469">
        <v>2.9636363636363634</v>
      </c>
      <c r="X58" s="469">
        <v>2.2818181818181813</v>
      </c>
      <c r="Y58" s="469">
        <v>2.0727272727272723</v>
      </c>
      <c r="Z58" s="469">
        <v>1.7818181818181817</v>
      </c>
      <c r="AA58" s="469">
        <v>0</v>
      </c>
      <c r="AB58" s="470"/>
      <c r="AC58" s="469">
        <v>2.9636363636363634</v>
      </c>
      <c r="AD58" s="469">
        <v>2.2818181818181813</v>
      </c>
      <c r="AE58" s="469">
        <v>2.0727272727272723</v>
      </c>
      <c r="AF58" s="469">
        <v>1.7818181818181817</v>
      </c>
      <c r="AG58" s="469">
        <v>0</v>
      </c>
      <c r="AI58" s="362">
        <v>0</v>
      </c>
      <c r="AJ58" s="362">
        <v>0</v>
      </c>
      <c r="AK58" s="362">
        <v>0</v>
      </c>
      <c r="AL58" s="362">
        <v>0</v>
      </c>
      <c r="AM58" s="362">
        <v>0</v>
      </c>
      <c r="AO58" s="352" t="s">
        <v>591</v>
      </c>
      <c r="AP58" s="352">
        <v>0</v>
      </c>
      <c r="AQ58" s="352">
        <v>3</v>
      </c>
      <c r="AR58" s="352">
        <v>3</v>
      </c>
      <c r="AS58" s="352"/>
      <c r="AT58" s="352">
        <v>23</v>
      </c>
      <c r="AU58" s="352">
        <v>0</v>
      </c>
      <c r="AV58" s="352">
        <v>0</v>
      </c>
      <c r="AW58" s="352">
        <v>0</v>
      </c>
      <c r="AX58" s="352">
        <v>0</v>
      </c>
      <c r="AY58" s="352">
        <v>0</v>
      </c>
      <c r="AZ58" s="352">
        <v>0</v>
      </c>
      <c r="BA58" s="352">
        <v>0</v>
      </c>
      <c r="BB58" s="352"/>
      <c r="BC58" s="352"/>
      <c r="BD58" s="352">
        <v>0</v>
      </c>
      <c r="BE58" s="352">
        <v>0</v>
      </c>
      <c r="BF58" s="352">
        <v>0</v>
      </c>
      <c r="BG58" s="352" t="s">
        <v>591</v>
      </c>
      <c r="BH58" s="352">
        <v>12</v>
      </c>
      <c r="BI58" s="352" t="s">
        <v>591</v>
      </c>
      <c r="BJ58" s="352"/>
      <c r="BK58" s="352"/>
      <c r="BL58" s="369"/>
      <c r="BM58" s="357"/>
      <c r="BN58" s="353"/>
      <c r="BO58" s="352" t="s">
        <v>49</v>
      </c>
      <c r="BP58" s="352"/>
      <c r="BQ58" s="369"/>
      <c r="BR58" s="357" t="s">
        <v>872</v>
      </c>
    </row>
    <row r="59" spans="1:70" s="347" customFormat="1" ht="16">
      <c r="A59" s="357">
        <v>29</v>
      </c>
      <c r="B59" s="473">
        <v>42842</v>
      </c>
      <c r="C59" s="347" t="s">
        <v>651</v>
      </c>
      <c r="D59" s="356" t="s">
        <v>646</v>
      </c>
      <c r="E59" s="349">
        <v>42789</v>
      </c>
      <c r="F59" s="347" t="s">
        <v>213</v>
      </c>
      <c r="G59" s="347" t="s">
        <v>625</v>
      </c>
      <c r="H59" s="362">
        <v>84.390909090909076</v>
      </c>
      <c r="I59" s="371"/>
      <c r="J59" s="371"/>
      <c r="K59" s="351" t="s">
        <v>654</v>
      </c>
      <c r="L59" s="351">
        <v>3042</v>
      </c>
      <c r="M59" s="351">
        <v>30417</v>
      </c>
      <c r="N59" s="351">
        <v>49883</v>
      </c>
      <c r="O59" s="351"/>
      <c r="P59" s="351"/>
      <c r="Q59" s="351"/>
      <c r="R59" s="351"/>
      <c r="S59" s="351"/>
      <c r="T59" s="351"/>
      <c r="U59" s="351"/>
      <c r="V59" s="351"/>
      <c r="W59" s="469">
        <v>2.1363636363636362</v>
      </c>
      <c r="X59" s="469">
        <v>1.6454545454545453</v>
      </c>
      <c r="Y59" s="469">
        <v>1.5545454545454545</v>
      </c>
      <c r="Z59" s="469">
        <v>1.4181818181818182</v>
      </c>
      <c r="AA59" s="469">
        <v>0</v>
      </c>
      <c r="AB59" s="470"/>
      <c r="AC59" s="469">
        <v>2.1363636363636362</v>
      </c>
      <c r="AD59" s="469">
        <v>1.6454545454545453</v>
      </c>
      <c r="AE59" s="469">
        <v>1.5545454545454545</v>
      </c>
      <c r="AF59" s="469">
        <v>1.4181818181818182</v>
      </c>
      <c r="AG59" s="469">
        <v>0</v>
      </c>
      <c r="AI59" s="362">
        <v>0</v>
      </c>
      <c r="AJ59" s="362">
        <v>0</v>
      </c>
      <c r="AK59" s="362">
        <v>0</v>
      </c>
      <c r="AL59" s="362">
        <v>0</v>
      </c>
      <c r="AM59" s="362">
        <v>0</v>
      </c>
      <c r="AO59" s="352" t="s">
        <v>591</v>
      </c>
      <c r="AP59" s="352">
        <v>0</v>
      </c>
      <c r="AQ59" s="352">
        <v>3</v>
      </c>
      <c r="AR59" s="352">
        <v>3</v>
      </c>
      <c r="AS59" s="352"/>
      <c r="AT59" s="352">
        <v>0</v>
      </c>
      <c r="AU59" s="352">
        <v>0</v>
      </c>
      <c r="AV59" s="352">
        <v>0</v>
      </c>
      <c r="AW59" s="352">
        <v>0</v>
      </c>
      <c r="AX59" s="352">
        <v>0</v>
      </c>
      <c r="AY59" s="352">
        <v>0</v>
      </c>
      <c r="AZ59" s="352">
        <v>0</v>
      </c>
      <c r="BA59" s="352">
        <v>0</v>
      </c>
      <c r="BB59" s="352"/>
      <c r="BC59" s="352"/>
      <c r="BD59" s="352">
        <v>0</v>
      </c>
      <c r="BE59" s="352">
        <v>0</v>
      </c>
      <c r="BF59" s="352">
        <v>0</v>
      </c>
      <c r="BG59" s="352" t="s">
        <v>591</v>
      </c>
      <c r="BH59" s="352">
        <v>0</v>
      </c>
      <c r="BI59" s="352" t="s">
        <v>591</v>
      </c>
      <c r="BJ59" s="352"/>
      <c r="BK59" s="465">
        <v>43342</v>
      </c>
      <c r="BL59" s="350"/>
      <c r="BN59" s="352"/>
      <c r="BO59" s="352" t="s">
        <v>49</v>
      </c>
      <c r="BP59" s="352"/>
      <c r="BQ59" s="369"/>
      <c r="BR59" s="357" t="s">
        <v>880</v>
      </c>
    </row>
    <row r="60" spans="1:70" s="347" customFormat="1" ht="16">
      <c r="A60" s="347">
        <v>46</v>
      </c>
      <c r="B60" s="473">
        <v>42842</v>
      </c>
      <c r="C60" s="347" t="s">
        <v>651</v>
      </c>
      <c r="D60" s="356" t="s">
        <v>646</v>
      </c>
      <c r="E60" s="349">
        <v>42825</v>
      </c>
      <c r="F60" s="347" t="s">
        <v>214</v>
      </c>
      <c r="G60" s="347" t="s">
        <v>663</v>
      </c>
      <c r="H60" s="362">
        <v>100.39999999999999</v>
      </c>
      <c r="I60" s="371"/>
      <c r="J60" s="371"/>
      <c r="K60" s="351" t="s">
        <v>654</v>
      </c>
      <c r="L60" s="351">
        <v>3000</v>
      </c>
      <c r="M60" s="351">
        <v>30000</v>
      </c>
      <c r="N60" s="351">
        <v>49200</v>
      </c>
      <c r="O60" s="351"/>
      <c r="P60" s="351"/>
      <c r="Q60" s="351"/>
      <c r="R60" s="351"/>
      <c r="S60" s="351"/>
      <c r="T60" s="351"/>
      <c r="U60" s="351"/>
      <c r="V60" s="351"/>
      <c r="W60" s="469">
        <v>2.5</v>
      </c>
      <c r="X60" s="469">
        <v>2</v>
      </c>
      <c r="Y60" s="469">
        <v>1.8999999999999997</v>
      </c>
      <c r="Z60" s="469">
        <v>1.7</v>
      </c>
      <c r="AA60" s="469">
        <v>0</v>
      </c>
      <c r="AB60" s="470"/>
      <c r="AC60" s="469">
        <v>2.1</v>
      </c>
      <c r="AD60" s="469">
        <v>1.7</v>
      </c>
      <c r="AE60" s="469">
        <v>1.5999999999999999</v>
      </c>
      <c r="AF60" s="469">
        <v>1.4999999999999998</v>
      </c>
      <c r="AG60" s="469">
        <v>0</v>
      </c>
      <c r="AI60" s="362">
        <v>0</v>
      </c>
      <c r="AJ60" s="362">
        <v>0</v>
      </c>
      <c r="AK60" s="362">
        <v>0</v>
      </c>
      <c r="AL60" s="362">
        <v>0</v>
      </c>
      <c r="AM60" s="362">
        <v>0</v>
      </c>
      <c r="AO60" s="352" t="s">
        <v>655</v>
      </c>
      <c r="AP60" s="352" t="s">
        <v>656</v>
      </c>
      <c r="AQ60" s="352">
        <v>2</v>
      </c>
      <c r="AR60" s="352">
        <v>4</v>
      </c>
      <c r="AS60" s="352"/>
      <c r="AT60" s="352">
        <v>0</v>
      </c>
      <c r="AU60" s="352">
        <v>0</v>
      </c>
      <c r="AV60" s="352">
        <v>0</v>
      </c>
      <c r="AW60" s="352">
        <v>0</v>
      </c>
      <c r="AX60" s="352">
        <v>0</v>
      </c>
      <c r="AY60" s="352">
        <v>0</v>
      </c>
      <c r="AZ60" s="352">
        <v>0</v>
      </c>
      <c r="BA60" s="352">
        <v>0</v>
      </c>
      <c r="BB60" s="352"/>
      <c r="BC60" s="352"/>
      <c r="BD60" s="352">
        <v>0</v>
      </c>
      <c r="BE60" s="352">
        <v>0</v>
      </c>
      <c r="BF60" s="352">
        <v>0</v>
      </c>
      <c r="BG60" s="352" t="s">
        <v>591</v>
      </c>
      <c r="BH60" s="352">
        <v>0</v>
      </c>
      <c r="BI60" s="352" t="s">
        <v>591</v>
      </c>
      <c r="BJ60" s="352"/>
      <c r="BK60" s="352"/>
      <c r="BL60" s="350"/>
      <c r="BN60" s="352"/>
      <c r="BO60" s="352" t="s">
        <v>49</v>
      </c>
      <c r="BP60" s="352"/>
      <c r="BQ60" s="350"/>
      <c r="BR60" s="347" t="s">
        <v>911</v>
      </c>
    </row>
    <row r="61" spans="1:70" s="347" customFormat="1" ht="16">
      <c r="A61" s="347">
        <v>5</v>
      </c>
      <c r="B61" s="473">
        <v>42842</v>
      </c>
      <c r="C61" s="348" t="s">
        <v>651</v>
      </c>
      <c r="D61" s="356" t="s">
        <v>646</v>
      </c>
      <c r="E61" s="349">
        <v>42766</v>
      </c>
      <c r="F61" s="349" t="s">
        <v>215</v>
      </c>
      <c r="G61" s="349" t="s">
        <v>882</v>
      </c>
      <c r="H61" s="362">
        <v>66.181818181818173</v>
      </c>
      <c r="I61" s="371"/>
      <c r="J61" s="371"/>
      <c r="K61" s="351" t="s">
        <v>654</v>
      </c>
      <c r="L61" s="351">
        <v>12000</v>
      </c>
      <c r="M61" s="351">
        <v>90000</v>
      </c>
      <c r="N61" s="351"/>
      <c r="O61" s="351"/>
      <c r="P61" s="351"/>
      <c r="Q61" s="351"/>
      <c r="R61" s="351"/>
      <c r="S61" s="351"/>
      <c r="T61" s="351"/>
      <c r="U61" s="351"/>
      <c r="V61" s="351"/>
      <c r="W61" s="469">
        <v>1.918181818181818</v>
      </c>
      <c r="X61" s="469">
        <v>1.5727272727272725</v>
      </c>
      <c r="Y61" s="469">
        <v>1.4181818181818182</v>
      </c>
      <c r="Z61" s="469">
        <v>0</v>
      </c>
      <c r="AA61" s="469">
        <v>0</v>
      </c>
      <c r="AB61" s="470"/>
      <c r="AC61" s="469">
        <v>1.918181818181818</v>
      </c>
      <c r="AD61" s="469">
        <v>1.5727272727272725</v>
      </c>
      <c r="AE61" s="469">
        <v>1.4181818181818182</v>
      </c>
      <c r="AF61" s="469">
        <v>0</v>
      </c>
      <c r="AG61" s="469">
        <v>0</v>
      </c>
      <c r="AI61" s="362">
        <v>0</v>
      </c>
      <c r="AJ61" s="362">
        <v>0</v>
      </c>
      <c r="AK61" s="362">
        <v>0</v>
      </c>
      <c r="AL61" s="362">
        <v>0</v>
      </c>
      <c r="AM61" s="362">
        <v>0</v>
      </c>
      <c r="AO61" s="352" t="s">
        <v>591</v>
      </c>
      <c r="AP61" s="352">
        <v>0</v>
      </c>
      <c r="AQ61" s="352">
        <v>3</v>
      </c>
      <c r="AR61" s="352">
        <v>3</v>
      </c>
      <c r="AS61" s="352"/>
      <c r="AT61" s="352">
        <v>0</v>
      </c>
      <c r="AU61" s="352">
        <v>0</v>
      </c>
      <c r="AV61" s="352">
        <v>0</v>
      </c>
      <c r="AW61" s="352">
        <v>0</v>
      </c>
      <c r="AX61" s="352">
        <v>0</v>
      </c>
      <c r="AY61" s="352">
        <v>0</v>
      </c>
      <c r="AZ61" s="352">
        <v>0</v>
      </c>
      <c r="BA61" s="352">
        <v>0</v>
      </c>
      <c r="BB61" s="352"/>
      <c r="BC61" s="352"/>
      <c r="BD61" s="352">
        <v>0</v>
      </c>
      <c r="BE61" s="352">
        <v>0</v>
      </c>
      <c r="BF61" s="352">
        <v>0</v>
      </c>
      <c r="BG61" s="352" t="s">
        <v>591</v>
      </c>
      <c r="BH61" s="352">
        <v>12</v>
      </c>
      <c r="BI61" s="352" t="s">
        <v>591</v>
      </c>
      <c r="BJ61" s="352">
        <v>12</v>
      </c>
      <c r="BK61" s="352"/>
      <c r="BL61" s="350"/>
      <c r="BN61" s="352"/>
      <c r="BO61" s="352" t="s">
        <v>49</v>
      </c>
      <c r="BP61" s="352"/>
      <c r="BQ61" s="350"/>
      <c r="BR61" s="347" t="s">
        <v>883</v>
      </c>
    </row>
    <row r="62" spans="1:70" s="347" customFormat="1" ht="16">
      <c r="A62" s="357"/>
      <c r="B62" s="473">
        <v>42842</v>
      </c>
      <c r="C62" s="347" t="s">
        <v>651</v>
      </c>
      <c r="D62" s="356" t="s">
        <v>646</v>
      </c>
      <c r="E62" s="349">
        <v>42766</v>
      </c>
      <c r="F62" s="347" t="s">
        <v>589</v>
      </c>
      <c r="G62" s="347" t="s">
        <v>841</v>
      </c>
      <c r="H62" s="362">
        <v>94.281818181818167</v>
      </c>
      <c r="I62" s="371"/>
      <c r="J62" s="371"/>
      <c r="K62" s="351" t="s">
        <v>654</v>
      </c>
      <c r="L62" s="351">
        <v>3042</v>
      </c>
      <c r="M62" s="351">
        <v>30417</v>
      </c>
      <c r="N62" s="351">
        <v>49883</v>
      </c>
      <c r="O62" s="351"/>
      <c r="P62" s="358"/>
      <c r="Q62" s="358"/>
      <c r="R62" s="358"/>
      <c r="S62" s="358"/>
      <c r="T62" s="358"/>
      <c r="U62" s="358"/>
      <c r="V62" s="358"/>
      <c r="W62" s="469">
        <v>2.3727272727272726</v>
      </c>
      <c r="X62" s="469">
        <v>1.8727272727272726</v>
      </c>
      <c r="Y62" s="469">
        <v>1.7636363636363634</v>
      </c>
      <c r="Z62" s="469">
        <v>1.5636363636363635</v>
      </c>
      <c r="AA62" s="469">
        <v>0</v>
      </c>
      <c r="AB62" s="470"/>
      <c r="AC62" s="469">
        <v>2.3727272727272726</v>
      </c>
      <c r="AD62" s="469">
        <v>1.8727272727272726</v>
      </c>
      <c r="AE62" s="469">
        <v>1.7636363636363634</v>
      </c>
      <c r="AF62" s="469">
        <v>1.5636363636363635</v>
      </c>
      <c r="AG62" s="469">
        <v>0</v>
      </c>
      <c r="AH62" s="357"/>
      <c r="AI62" s="362">
        <v>0</v>
      </c>
      <c r="AJ62" s="362">
        <v>0</v>
      </c>
      <c r="AK62" s="362">
        <v>0</v>
      </c>
      <c r="AL62" s="362">
        <v>0</v>
      </c>
      <c r="AM62" s="362">
        <v>0</v>
      </c>
      <c r="AN62" s="357"/>
      <c r="AO62" s="352" t="s">
        <v>591</v>
      </c>
      <c r="AP62" s="352">
        <v>0</v>
      </c>
      <c r="AQ62" s="352">
        <v>3</v>
      </c>
      <c r="AR62" s="352">
        <v>3</v>
      </c>
      <c r="AS62" s="352"/>
      <c r="AT62" s="352">
        <v>17</v>
      </c>
      <c r="AU62" s="352">
        <v>0</v>
      </c>
      <c r="AV62" s="352">
        <v>0</v>
      </c>
      <c r="AW62" s="352">
        <v>0</v>
      </c>
      <c r="AX62" s="352">
        <v>0</v>
      </c>
      <c r="AY62" s="352">
        <v>0</v>
      </c>
      <c r="AZ62" s="352">
        <v>0</v>
      </c>
      <c r="BA62" s="352">
        <v>0</v>
      </c>
      <c r="BB62" s="352"/>
      <c r="BC62" s="352"/>
      <c r="BD62" s="352">
        <v>0</v>
      </c>
      <c r="BE62" s="352">
        <v>0</v>
      </c>
      <c r="BF62" s="352">
        <v>0</v>
      </c>
      <c r="BG62" s="352" t="s">
        <v>591</v>
      </c>
      <c r="BH62" s="352">
        <v>0</v>
      </c>
      <c r="BI62" s="352" t="s">
        <v>591</v>
      </c>
      <c r="BJ62" s="352"/>
      <c r="BK62" s="352"/>
      <c r="BL62" s="369"/>
      <c r="BM62" s="357"/>
      <c r="BN62" s="353"/>
      <c r="BO62" s="352" t="s">
        <v>49</v>
      </c>
      <c r="BP62" s="352"/>
      <c r="BQ62" s="369"/>
      <c r="BR62" s="357" t="s">
        <v>889</v>
      </c>
    </row>
    <row r="63" spans="1:70" s="347" customFormat="1" ht="16">
      <c r="B63" s="473">
        <v>42842</v>
      </c>
      <c r="C63" s="347" t="s">
        <v>651</v>
      </c>
      <c r="D63" s="356" t="s">
        <v>646</v>
      </c>
      <c r="E63" s="349">
        <v>42766</v>
      </c>
      <c r="F63" s="347" t="s">
        <v>638</v>
      </c>
      <c r="G63" s="347" t="s">
        <v>891</v>
      </c>
      <c r="H63" s="362">
        <v>83.6</v>
      </c>
      <c r="I63" s="362"/>
      <c r="J63" s="362"/>
      <c r="K63" s="351"/>
      <c r="L63" s="351"/>
      <c r="M63" s="351"/>
      <c r="N63" s="351"/>
      <c r="O63" s="351"/>
      <c r="P63" s="351"/>
      <c r="Q63" s="351"/>
      <c r="R63" s="351"/>
      <c r="S63" s="351"/>
      <c r="T63" s="351"/>
      <c r="U63" s="351"/>
      <c r="V63" s="351"/>
      <c r="W63" s="469">
        <v>1.7727272727272725</v>
      </c>
      <c r="X63" s="469">
        <v>0</v>
      </c>
      <c r="Y63" s="469">
        <v>0</v>
      </c>
      <c r="Z63" s="469">
        <v>0</v>
      </c>
      <c r="AA63" s="469">
        <v>0</v>
      </c>
      <c r="AB63" s="470"/>
      <c r="AC63" s="469">
        <v>1.7727272727272725</v>
      </c>
      <c r="AD63" s="469">
        <v>0</v>
      </c>
      <c r="AE63" s="469">
        <v>0</v>
      </c>
      <c r="AF63" s="469">
        <v>0</v>
      </c>
      <c r="AG63" s="469">
        <v>0</v>
      </c>
      <c r="AI63" s="362">
        <v>0</v>
      </c>
      <c r="AJ63" s="362">
        <v>0</v>
      </c>
      <c r="AK63" s="362">
        <v>0</v>
      </c>
      <c r="AL63" s="362">
        <v>0</v>
      </c>
      <c r="AM63" s="362">
        <v>0</v>
      </c>
      <c r="AO63" s="352" t="s">
        <v>655</v>
      </c>
      <c r="AP63" s="352" t="s">
        <v>656</v>
      </c>
      <c r="AQ63" s="352">
        <v>2</v>
      </c>
      <c r="AR63" s="352">
        <v>4</v>
      </c>
      <c r="AS63" s="352"/>
      <c r="AT63" s="352">
        <v>0</v>
      </c>
      <c r="AU63" s="352">
        <v>0</v>
      </c>
      <c r="AV63" s="352">
        <v>0</v>
      </c>
      <c r="AW63" s="352">
        <v>0</v>
      </c>
      <c r="AX63" s="352">
        <v>0</v>
      </c>
      <c r="AY63" s="352">
        <v>0</v>
      </c>
      <c r="AZ63" s="352">
        <v>0</v>
      </c>
      <c r="BA63" s="352">
        <v>0</v>
      </c>
      <c r="BB63" s="352"/>
      <c r="BC63" s="352"/>
      <c r="BD63" s="352">
        <v>0</v>
      </c>
      <c r="BE63" s="352">
        <v>0</v>
      </c>
      <c r="BF63" s="352">
        <v>0</v>
      </c>
      <c r="BG63" s="352" t="s">
        <v>591</v>
      </c>
      <c r="BH63" s="352">
        <v>0</v>
      </c>
      <c r="BI63" s="352" t="s">
        <v>591</v>
      </c>
      <c r="BJ63" s="352"/>
      <c r="BK63" s="352"/>
      <c r="BL63" s="350"/>
      <c r="BN63" s="352"/>
      <c r="BO63" s="352" t="s">
        <v>49</v>
      </c>
      <c r="BP63" s="352"/>
      <c r="BQ63" s="350"/>
      <c r="BR63" s="347" t="s">
        <v>895</v>
      </c>
    </row>
    <row r="64" spans="1:70" s="470" customFormat="1" ht="16">
      <c r="B64" s="473">
        <v>42842</v>
      </c>
      <c r="C64" s="347" t="s">
        <v>651</v>
      </c>
      <c r="D64" s="356" t="s">
        <v>646</v>
      </c>
      <c r="E64" s="349">
        <v>42735</v>
      </c>
      <c r="F64" s="347" t="s">
        <v>674</v>
      </c>
      <c r="G64" s="347" t="s">
        <v>841</v>
      </c>
      <c r="H64" s="362">
        <v>65.518181818181802</v>
      </c>
      <c r="I64" s="371"/>
      <c r="J64" s="371"/>
      <c r="K64" s="351" t="s">
        <v>654</v>
      </c>
      <c r="L64" s="351">
        <v>1644</v>
      </c>
      <c r="M64" s="351">
        <v>1314</v>
      </c>
      <c r="N64" s="351"/>
      <c r="O64" s="351"/>
      <c r="P64" s="351"/>
      <c r="Q64" s="351"/>
      <c r="R64" s="351"/>
      <c r="S64" s="351"/>
      <c r="T64" s="351"/>
      <c r="U64" s="351"/>
      <c r="V64" s="351"/>
      <c r="W64" s="469">
        <v>2.4090909090909087</v>
      </c>
      <c r="X64" s="469">
        <v>2.2909090909090906</v>
      </c>
      <c r="Y64" s="469">
        <v>1.6454545454545453</v>
      </c>
      <c r="Z64" s="469">
        <v>0</v>
      </c>
      <c r="AA64" s="469">
        <v>0</v>
      </c>
      <c r="AC64" s="469">
        <v>2.4090909090909087</v>
      </c>
      <c r="AD64" s="469">
        <v>2.2909090909090906</v>
      </c>
      <c r="AE64" s="469">
        <v>1.6454545454545453</v>
      </c>
      <c r="AF64" s="469">
        <v>0</v>
      </c>
      <c r="AG64" s="469">
        <v>0</v>
      </c>
      <c r="AH64" s="347"/>
      <c r="AI64" s="362">
        <v>0</v>
      </c>
      <c r="AJ64" s="362">
        <v>0</v>
      </c>
      <c r="AK64" s="362">
        <v>0</v>
      </c>
      <c r="AL64" s="362">
        <v>0</v>
      </c>
      <c r="AM64" s="362">
        <v>0</v>
      </c>
      <c r="AO64" s="352" t="s">
        <v>591</v>
      </c>
      <c r="AP64" s="352">
        <v>0</v>
      </c>
      <c r="AQ64" s="352">
        <v>3</v>
      </c>
      <c r="AR64" s="352">
        <v>3</v>
      </c>
      <c r="AS64" s="352"/>
      <c r="AT64" s="352">
        <v>0</v>
      </c>
      <c r="AU64" s="352">
        <v>0</v>
      </c>
      <c r="AV64" s="352">
        <v>0</v>
      </c>
      <c r="AW64" s="352">
        <v>0</v>
      </c>
      <c r="AX64" s="352">
        <v>0</v>
      </c>
      <c r="AY64" s="352">
        <v>0</v>
      </c>
      <c r="AZ64" s="352">
        <v>0</v>
      </c>
      <c r="BA64" s="352">
        <v>0</v>
      </c>
      <c r="BB64" s="352"/>
      <c r="BC64" s="352"/>
      <c r="BD64" s="352">
        <v>0</v>
      </c>
      <c r="BE64" s="352">
        <v>0</v>
      </c>
      <c r="BF64" s="352">
        <v>0</v>
      </c>
      <c r="BG64" s="352" t="s">
        <v>591</v>
      </c>
      <c r="BH64" s="352">
        <v>0</v>
      </c>
      <c r="BI64" s="352" t="s">
        <v>591</v>
      </c>
      <c r="BJ64" s="352"/>
      <c r="BK64" s="352"/>
      <c r="BL64" s="350"/>
      <c r="BM64" s="347"/>
      <c r="BN64" s="352"/>
      <c r="BO64" s="352" t="s">
        <v>49</v>
      </c>
      <c r="BP64" s="352"/>
      <c r="BQ64" s="350"/>
      <c r="BR64" s="347" t="s">
        <v>903</v>
      </c>
    </row>
    <row r="65" spans="1:71" s="347" customFormat="1" ht="16">
      <c r="A65" s="347">
        <v>11</v>
      </c>
      <c r="B65" s="473">
        <v>42842</v>
      </c>
      <c r="C65" s="347" t="s">
        <v>651</v>
      </c>
      <c r="D65" s="356" t="s">
        <v>647</v>
      </c>
      <c r="E65" s="349">
        <v>42735</v>
      </c>
      <c r="F65" s="369" t="s">
        <v>209</v>
      </c>
      <c r="G65" s="369" t="s">
        <v>653</v>
      </c>
      <c r="H65" s="362">
        <v>78.409090909090907</v>
      </c>
      <c r="I65" s="371"/>
      <c r="J65" s="371"/>
      <c r="K65" s="351" t="s">
        <v>654</v>
      </c>
      <c r="L65" s="351">
        <v>3000</v>
      </c>
      <c r="M65" s="351">
        <v>30000</v>
      </c>
      <c r="N65" s="351">
        <v>49200</v>
      </c>
      <c r="O65" s="351"/>
      <c r="P65" s="351"/>
      <c r="Q65" s="351"/>
      <c r="R65" s="351"/>
      <c r="S65" s="351"/>
      <c r="T65" s="351"/>
      <c r="U65" s="351"/>
      <c r="V65" s="351"/>
      <c r="W65" s="469">
        <v>2.0363636363636366</v>
      </c>
      <c r="X65" s="469">
        <v>1.6727272727272726</v>
      </c>
      <c r="Y65" s="469">
        <v>1.4181818181818182</v>
      </c>
      <c r="Z65" s="469">
        <v>1.3181818181818181</v>
      </c>
      <c r="AA65" s="469">
        <v>0</v>
      </c>
      <c r="AB65" s="470"/>
      <c r="AC65" s="469">
        <v>2.0363636363636366</v>
      </c>
      <c r="AD65" s="469">
        <v>1.6727272727272726</v>
      </c>
      <c r="AE65" s="469">
        <v>1.4181818181818182</v>
      </c>
      <c r="AF65" s="469">
        <v>1.3181818181818181</v>
      </c>
      <c r="AG65" s="469">
        <v>0</v>
      </c>
      <c r="AI65" s="362">
        <v>0</v>
      </c>
      <c r="AJ65" s="362">
        <v>0</v>
      </c>
      <c r="AK65" s="362">
        <v>0</v>
      </c>
      <c r="AL65" s="362">
        <v>0</v>
      </c>
      <c r="AM65" s="362">
        <v>0</v>
      </c>
      <c r="AO65" s="352" t="s">
        <v>591</v>
      </c>
      <c r="AP65" s="352">
        <v>0</v>
      </c>
      <c r="AQ65" s="352">
        <v>3</v>
      </c>
      <c r="AR65" s="352">
        <v>3</v>
      </c>
      <c r="AS65" s="352"/>
      <c r="AT65" s="352">
        <v>0</v>
      </c>
      <c r="AU65" s="352">
        <v>0</v>
      </c>
      <c r="AV65" s="352">
        <v>0</v>
      </c>
      <c r="AW65" s="352">
        <v>0</v>
      </c>
      <c r="AX65" s="352">
        <v>0</v>
      </c>
      <c r="AY65" s="352">
        <v>0</v>
      </c>
      <c r="AZ65" s="352">
        <v>0</v>
      </c>
      <c r="BA65" s="352">
        <v>0</v>
      </c>
      <c r="BB65" s="352"/>
      <c r="BC65" s="352"/>
      <c r="BD65" s="352">
        <v>0</v>
      </c>
      <c r="BE65" s="352">
        <v>0</v>
      </c>
      <c r="BF65" s="352">
        <v>0</v>
      </c>
      <c r="BG65" s="352" t="s">
        <v>591</v>
      </c>
      <c r="BH65" s="352">
        <v>12</v>
      </c>
      <c r="BI65" s="352" t="s">
        <v>591</v>
      </c>
      <c r="BJ65" s="352">
        <v>12</v>
      </c>
      <c r="BK65" s="352"/>
      <c r="BL65" s="350"/>
      <c r="BN65" s="352"/>
      <c r="BO65" s="352" t="s">
        <v>49</v>
      </c>
      <c r="BP65" s="352"/>
      <c r="BQ65" s="350"/>
      <c r="BR65" s="471" t="s">
        <v>860</v>
      </c>
    </row>
    <row r="66" spans="1:71" s="357" customFormat="1" ht="16">
      <c r="A66" s="347">
        <v>52</v>
      </c>
      <c r="B66" s="473">
        <v>42842</v>
      </c>
      <c r="C66" s="347" t="s">
        <v>651</v>
      </c>
      <c r="D66" s="356" t="s">
        <v>647</v>
      </c>
      <c r="E66" s="349">
        <v>42761</v>
      </c>
      <c r="F66" s="349" t="s">
        <v>211</v>
      </c>
      <c r="G66" s="347" t="s">
        <v>861</v>
      </c>
      <c r="H66" s="362">
        <v>94.999999999999986</v>
      </c>
      <c r="I66" s="371"/>
      <c r="J66" s="371"/>
      <c r="K66" s="351" t="s">
        <v>654</v>
      </c>
      <c r="L66" s="351">
        <v>3000</v>
      </c>
      <c r="M66" s="351">
        <v>30000</v>
      </c>
      <c r="N66" s="351">
        <v>49200</v>
      </c>
      <c r="O66" s="351"/>
      <c r="P66" s="351"/>
      <c r="Q66" s="351"/>
      <c r="R66" s="351"/>
      <c r="S66" s="351"/>
      <c r="T66" s="351"/>
      <c r="U66" s="351"/>
      <c r="V66" s="351"/>
      <c r="W66" s="469">
        <v>2.5818181818181816</v>
      </c>
      <c r="X66" s="469">
        <v>1.9636363636363636</v>
      </c>
      <c r="Y66" s="469">
        <v>1.8181818181818181</v>
      </c>
      <c r="Z66" s="469">
        <v>1.5727272727272725</v>
      </c>
      <c r="AA66" s="469">
        <v>0</v>
      </c>
      <c r="AB66" s="470"/>
      <c r="AC66" s="469">
        <v>2.5818181818181816</v>
      </c>
      <c r="AD66" s="469">
        <v>1.9636363636363636</v>
      </c>
      <c r="AE66" s="469">
        <v>1.8181818181818181</v>
      </c>
      <c r="AF66" s="469">
        <v>1.5727272727272725</v>
      </c>
      <c r="AG66" s="469">
        <v>0</v>
      </c>
      <c r="AH66" s="347"/>
      <c r="AI66" s="362">
        <v>0</v>
      </c>
      <c r="AJ66" s="362">
        <v>0</v>
      </c>
      <c r="AK66" s="362">
        <v>0</v>
      </c>
      <c r="AL66" s="362">
        <v>0</v>
      </c>
      <c r="AM66" s="362">
        <v>0</v>
      </c>
      <c r="AN66" s="347"/>
      <c r="AO66" s="352" t="s">
        <v>591</v>
      </c>
      <c r="AP66" s="352">
        <v>0</v>
      </c>
      <c r="AQ66" s="352">
        <v>3</v>
      </c>
      <c r="AR66" s="352">
        <v>3</v>
      </c>
      <c r="AS66" s="352"/>
      <c r="AT66" s="352">
        <v>0</v>
      </c>
      <c r="AU66" s="352">
        <v>20</v>
      </c>
      <c r="AV66" s="352">
        <v>0</v>
      </c>
      <c r="AW66" s="352">
        <v>0</v>
      </c>
      <c r="AX66" s="352">
        <v>0</v>
      </c>
      <c r="AY66" s="352">
        <v>0</v>
      </c>
      <c r="AZ66" s="352">
        <v>0</v>
      </c>
      <c r="BA66" s="352">
        <v>0</v>
      </c>
      <c r="BB66" s="352"/>
      <c r="BC66" s="352"/>
      <c r="BD66" s="352">
        <v>0</v>
      </c>
      <c r="BE66" s="352">
        <v>0</v>
      </c>
      <c r="BF66" s="352">
        <v>0</v>
      </c>
      <c r="BG66" s="352" t="s">
        <v>591</v>
      </c>
      <c r="BH66" s="352">
        <v>0</v>
      </c>
      <c r="BI66" s="352" t="s">
        <v>591</v>
      </c>
      <c r="BJ66" s="352"/>
      <c r="BK66" s="352"/>
      <c r="BL66" s="350"/>
      <c r="BM66" s="347"/>
      <c r="BN66" s="352"/>
      <c r="BO66" s="352" t="s">
        <v>49</v>
      </c>
      <c r="BP66" s="352">
        <v>1</v>
      </c>
      <c r="BQ66" s="350"/>
      <c r="BR66" s="357" t="s">
        <v>865</v>
      </c>
      <c r="BS66" s="347"/>
    </row>
    <row r="67" spans="1:71" s="357" customFormat="1" ht="16">
      <c r="A67" s="347">
        <v>19</v>
      </c>
      <c r="B67" s="473">
        <v>42842</v>
      </c>
      <c r="C67" s="347" t="s">
        <v>651</v>
      </c>
      <c r="D67" s="356" t="s">
        <v>647</v>
      </c>
      <c r="E67" s="349">
        <v>42766</v>
      </c>
      <c r="F67" s="349" t="s">
        <v>212</v>
      </c>
      <c r="G67" s="349" t="s">
        <v>660</v>
      </c>
      <c r="H67" s="362">
        <v>100.49999999999999</v>
      </c>
      <c r="I67" s="371"/>
      <c r="J67" s="371"/>
      <c r="K67" s="351" t="s">
        <v>654</v>
      </c>
      <c r="L67" s="351">
        <v>3000</v>
      </c>
      <c r="M67" s="351">
        <v>30000</v>
      </c>
      <c r="N67" s="351">
        <v>49200</v>
      </c>
      <c r="O67" s="351"/>
      <c r="P67" s="351"/>
      <c r="Q67" s="351"/>
      <c r="R67" s="351"/>
      <c r="S67" s="351"/>
      <c r="T67" s="351"/>
      <c r="U67" s="351"/>
      <c r="V67" s="351"/>
      <c r="W67" s="469">
        <v>3.0181818181818176</v>
      </c>
      <c r="X67" s="469">
        <v>2.2545454545454544</v>
      </c>
      <c r="Y67" s="469">
        <v>2.0818181818181816</v>
      </c>
      <c r="Z67" s="469">
        <v>1.7999999999999998</v>
      </c>
      <c r="AA67" s="469">
        <v>0</v>
      </c>
      <c r="AB67" s="470"/>
      <c r="AC67" s="469">
        <v>3.0181818181818176</v>
      </c>
      <c r="AD67" s="469">
        <v>2.2545454545454544</v>
      </c>
      <c r="AE67" s="469">
        <v>2.0818181818181816</v>
      </c>
      <c r="AF67" s="469">
        <v>1.7999999999999998</v>
      </c>
      <c r="AG67" s="469">
        <v>0</v>
      </c>
      <c r="AH67" s="347"/>
      <c r="AI67" s="362">
        <v>0</v>
      </c>
      <c r="AJ67" s="362">
        <v>0</v>
      </c>
      <c r="AK67" s="362">
        <v>0</v>
      </c>
      <c r="AL67" s="362">
        <v>0</v>
      </c>
      <c r="AM67" s="362">
        <v>0</v>
      </c>
      <c r="AN67" s="347"/>
      <c r="AO67" s="352" t="s">
        <v>591</v>
      </c>
      <c r="AP67" s="352">
        <v>0</v>
      </c>
      <c r="AQ67" s="352">
        <v>3</v>
      </c>
      <c r="AR67" s="352">
        <v>3</v>
      </c>
      <c r="AS67" s="352"/>
      <c r="AT67" s="352">
        <v>23</v>
      </c>
      <c r="AU67" s="352">
        <v>0</v>
      </c>
      <c r="AV67" s="352">
        <v>0</v>
      </c>
      <c r="AW67" s="352">
        <v>0</v>
      </c>
      <c r="AX67" s="352">
        <v>0</v>
      </c>
      <c r="AY67" s="352">
        <v>0</v>
      </c>
      <c r="AZ67" s="352">
        <v>0</v>
      </c>
      <c r="BA67" s="352">
        <v>0</v>
      </c>
      <c r="BB67" s="352"/>
      <c r="BC67" s="352"/>
      <c r="BD67" s="352">
        <v>0</v>
      </c>
      <c r="BE67" s="352">
        <v>0</v>
      </c>
      <c r="BF67" s="352">
        <v>0</v>
      </c>
      <c r="BG67" s="352" t="s">
        <v>591</v>
      </c>
      <c r="BH67" s="352">
        <v>12</v>
      </c>
      <c r="BI67" s="352" t="s">
        <v>591</v>
      </c>
      <c r="BJ67" s="352"/>
      <c r="BK67" s="352"/>
      <c r="BL67" s="350"/>
      <c r="BM67" s="347"/>
      <c r="BN67" s="352"/>
      <c r="BO67" s="352" t="s">
        <v>49</v>
      </c>
      <c r="BP67" s="352"/>
      <c r="BQ67" s="350"/>
      <c r="BR67" s="347" t="s">
        <v>873</v>
      </c>
    </row>
    <row r="68" spans="1:71" s="357" customFormat="1" ht="16">
      <c r="A68" s="347">
        <v>27</v>
      </c>
      <c r="B68" s="473">
        <v>42842</v>
      </c>
      <c r="C68" s="347" t="s">
        <v>651</v>
      </c>
      <c r="D68" s="356" t="s">
        <v>647</v>
      </c>
      <c r="E68" s="349">
        <v>42789</v>
      </c>
      <c r="F68" s="347" t="s">
        <v>213</v>
      </c>
      <c r="G68" s="347" t="s">
        <v>625</v>
      </c>
      <c r="H68" s="362">
        <v>77.599999999999994</v>
      </c>
      <c r="I68" s="371"/>
      <c r="J68" s="371"/>
      <c r="K68" s="351" t="s">
        <v>654</v>
      </c>
      <c r="L68" s="351">
        <v>3042</v>
      </c>
      <c r="M68" s="351">
        <v>30417</v>
      </c>
      <c r="N68" s="351">
        <v>49883</v>
      </c>
      <c r="O68" s="351"/>
      <c r="P68" s="351"/>
      <c r="Q68" s="351"/>
      <c r="R68" s="351"/>
      <c r="S68" s="351"/>
      <c r="T68" s="351"/>
      <c r="U68" s="351"/>
      <c r="V68" s="351"/>
      <c r="W68" s="469">
        <v>2.0818181818181816</v>
      </c>
      <c r="X68" s="469">
        <v>1.4454545454545453</v>
      </c>
      <c r="Y68" s="469">
        <v>1.6545454545454545</v>
      </c>
      <c r="Z68" s="469">
        <v>1.5363636363636362</v>
      </c>
      <c r="AA68" s="469">
        <v>0</v>
      </c>
      <c r="AB68" s="470"/>
      <c r="AC68" s="469">
        <v>2.0818181818181816</v>
      </c>
      <c r="AD68" s="469">
        <v>1.4454545454545453</v>
      </c>
      <c r="AE68" s="469">
        <v>1.6545454545454545</v>
      </c>
      <c r="AF68" s="469">
        <v>1.5363636363636362</v>
      </c>
      <c r="AG68" s="469">
        <v>0</v>
      </c>
      <c r="AH68" s="347"/>
      <c r="AI68" s="362">
        <v>0</v>
      </c>
      <c r="AJ68" s="362">
        <v>0</v>
      </c>
      <c r="AK68" s="362">
        <v>0</v>
      </c>
      <c r="AL68" s="362">
        <v>0</v>
      </c>
      <c r="AM68" s="362">
        <v>0</v>
      </c>
      <c r="AN68" s="347"/>
      <c r="AO68" s="352" t="s">
        <v>591</v>
      </c>
      <c r="AP68" s="352">
        <v>0</v>
      </c>
      <c r="AQ68" s="352">
        <v>3</v>
      </c>
      <c r="AR68" s="352">
        <v>3</v>
      </c>
      <c r="AS68" s="352"/>
      <c r="AT68" s="352">
        <v>0</v>
      </c>
      <c r="AU68" s="352">
        <v>0</v>
      </c>
      <c r="AV68" s="352">
        <v>0</v>
      </c>
      <c r="AW68" s="352">
        <v>0</v>
      </c>
      <c r="AX68" s="352">
        <v>0</v>
      </c>
      <c r="AY68" s="352">
        <v>0</v>
      </c>
      <c r="AZ68" s="352">
        <v>0</v>
      </c>
      <c r="BA68" s="352">
        <v>0</v>
      </c>
      <c r="BB68" s="352"/>
      <c r="BC68" s="352"/>
      <c r="BD68" s="352">
        <v>0</v>
      </c>
      <c r="BE68" s="352">
        <v>0</v>
      </c>
      <c r="BF68" s="352">
        <v>0</v>
      </c>
      <c r="BG68" s="352" t="s">
        <v>591</v>
      </c>
      <c r="BH68" s="352">
        <v>0</v>
      </c>
      <c r="BI68" s="352" t="s">
        <v>591</v>
      </c>
      <c r="BJ68" s="352"/>
      <c r="BK68" s="465">
        <v>43342</v>
      </c>
      <c r="BL68" s="350"/>
      <c r="BM68" s="347"/>
      <c r="BN68" s="352"/>
      <c r="BO68" s="352" t="s">
        <v>49</v>
      </c>
      <c r="BP68" s="352"/>
      <c r="BQ68" s="350"/>
      <c r="BR68" s="347" t="s">
        <v>881</v>
      </c>
    </row>
    <row r="69" spans="1:71" s="357" customFormat="1" ht="16">
      <c r="A69" s="347">
        <v>44</v>
      </c>
      <c r="B69" s="473">
        <v>42842</v>
      </c>
      <c r="C69" s="347" t="s">
        <v>651</v>
      </c>
      <c r="D69" s="356" t="s">
        <v>647</v>
      </c>
      <c r="E69" s="349">
        <v>42825</v>
      </c>
      <c r="F69" s="347" t="s">
        <v>214</v>
      </c>
      <c r="G69" s="347" t="s">
        <v>663</v>
      </c>
      <c r="H69" s="362">
        <v>94.5</v>
      </c>
      <c r="I69" s="371"/>
      <c r="J69" s="371"/>
      <c r="K69" s="351" t="s">
        <v>654</v>
      </c>
      <c r="L69" s="351">
        <v>3000</v>
      </c>
      <c r="M69" s="351">
        <v>30000</v>
      </c>
      <c r="N69" s="351">
        <v>49200</v>
      </c>
      <c r="O69" s="351"/>
      <c r="P69" s="351"/>
      <c r="Q69" s="351"/>
      <c r="R69" s="351"/>
      <c r="S69" s="351"/>
      <c r="T69" s="351"/>
      <c r="U69" s="351"/>
      <c r="V69" s="351"/>
      <c r="W69" s="469">
        <v>2.4</v>
      </c>
      <c r="X69" s="469">
        <v>2</v>
      </c>
      <c r="Y69" s="469">
        <v>1.8999999999999997</v>
      </c>
      <c r="Z69" s="469">
        <v>1.7999999999999998</v>
      </c>
      <c r="AA69" s="469">
        <v>0</v>
      </c>
      <c r="AB69" s="470"/>
      <c r="AC69" s="469">
        <v>2</v>
      </c>
      <c r="AD69" s="469">
        <v>1.7</v>
      </c>
      <c r="AE69" s="469">
        <v>1.5999999999999999</v>
      </c>
      <c r="AF69" s="469">
        <v>1.4999999999999998</v>
      </c>
      <c r="AG69" s="469">
        <v>0</v>
      </c>
      <c r="AH69" s="347"/>
      <c r="AI69" s="362">
        <v>0</v>
      </c>
      <c r="AJ69" s="362">
        <v>0</v>
      </c>
      <c r="AK69" s="362">
        <v>0</v>
      </c>
      <c r="AL69" s="362">
        <v>0</v>
      </c>
      <c r="AM69" s="362">
        <v>0</v>
      </c>
      <c r="AN69" s="347"/>
      <c r="AO69" s="352" t="s">
        <v>655</v>
      </c>
      <c r="AP69" s="352" t="s">
        <v>656</v>
      </c>
      <c r="AQ69" s="352">
        <v>2</v>
      </c>
      <c r="AR69" s="352">
        <v>4</v>
      </c>
      <c r="AS69" s="352"/>
      <c r="AT69" s="352">
        <v>0</v>
      </c>
      <c r="AU69" s="352">
        <v>0</v>
      </c>
      <c r="AV69" s="352">
        <v>0</v>
      </c>
      <c r="AW69" s="352">
        <v>0</v>
      </c>
      <c r="AX69" s="352">
        <v>0</v>
      </c>
      <c r="AY69" s="352">
        <v>0</v>
      </c>
      <c r="AZ69" s="352">
        <v>0</v>
      </c>
      <c r="BA69" s="352">
        <v>0</v>
      </c>
      <c r="BB69" s="352"/>
      <c r="BC69" s="352"/>
      <c r="BD69" s="352">
        <v>0</v>
      </c>
      <c r="BE69" s="352">
        <v>0</v>
      </c>
      <c r="BF69" s="352">
        <v>0</v>
      </c>
      <c r="BG69" s="352" t="s">
        <v>591</v>
      </c>
      <c r="BH69" s="352">
        <v>0</v>
      </c>
      <c r="BI69" s="352" t="s">
        <v>591</v>
      </c>
      <c r="BJ69" s="352"/>
      <c r="BK69" s="352"/>
      <c r="BL69" s="350"/>
      <c r="BM69" s="347"/>
      <c r="BN69" s="352"/>
      <c r="BO69" s="352" t="s">
        <v>49</v>
      </c>
      <c r="BP69" s="352"/>
      <c r="BQ69" s="350"/>
      <c r="BR69" s="466" t="s">
        <v>912</v>
      </c>
    </row>
    <row r="70" spans="1:71" s="347" customFormat="1" ht="16">
      <c r="A70" s="347">
        <v>3</v>
      </c>
      <c r="B70" s="473">
        <v>42842</v>
      </c>
      <c r="C70" s="348" t="s">
        <v>651</v>
      </c>
      <c r="D70" s="356" t="s">
        <v>647</v>
      </c>
      <c r="E70" s="349">
        <v>42766</v>
      </c>
      <c r="F70" s="349" t="s">
        <v>215</v>
      </c>
      <c r="G70" s="349" t="s">
        <v>882</v>
      </c>
      <c r="H70" s="362">
        <v>66.181818181818173</v>
      </c>
      <c r="I70" s="371"/>
      <c r="J70" s="371"/>
      <c r="K70" s="351" t="s">
        <v>654</v>
      </c>
      <c r="L70" s="351">
        <v>12000</v>
      </c>
      <c r="M70" s="351">
        <v>90000</v>
      </c>
      <c r="N70" s="351"/>
      <c r="O70" s="351"/>
      <c r="P70" s="351"/>
      <c r="Q70" s="351"/>
      <c r="R70" s="351"/>
      <c r="S70" s="351"/>
      <c r="T70" s="351"/>
      <c r="U70" s="351"/>
      <c r="V70" s="351"/>
      <c r="W70" s="469">
        <v>1.918181818181818</v>
      </c>
      <c r="X70" s="469">
        <v>1.5727272727272725</v>
      </c>
      <c r="Y70" s="469">
        <v>1.4181818181818182</v>
      </c>
      <c r="Z70" s="469">
        <v>0</v>
      </c>
      <c r="AA70" s="469">
        <v>0</v>
      </c>
      <c r="AB70" s="470"/>
      <c r="AC70" s="469">
        <v>1.918181818181818</v>
      </c>
      <c r="AD70" s="469">
        <v>1.5727272727272725</v>
      </c>
      <c r="AE70" s="469">
        <v>1.4181818181818182</v>
      </c>
      <c r="AF70" s="469">
        <v>0</v>
      </c>
      <c r="AG70" s="469">
        <v>0</v>
      </c>
      <c r="AI70" s="362">
        <v>0</v>
      </c>
      <c r="AJ70" s="362">
        <v>0</v>
      </c>
      <c r="AK70" s="362">
        <v>0</v>
      </c>
      <c r="AL70" s="362">
        <v>0</v>
      </c>
      <c r="AM70" s="362">
        <v>0</v>
      </c>
      <c r="AO70" s="352" t="s">
        <v>591</v>
      </c>
      <c r="AP70" s="352">
        <v>0</v>
      </c>
      <c r="AQ70" s="352">
        <v>3</v>
      </c>
      <c r="AR70" s="352">
        <v>3</v>
      </c>
      <c r="AS70" s="352"/>
      <c r="AT70" s="352">
        <v>0</v>
      </c>
      <c r="AU70" s="352">
        <v>0</v>
      </c>
      <c r="AV70" s="352">
        <v>0</v>
      </c>
      <c r="AW70" s="352">
        <v>0</v>
      </c>
      <c r="AX70" s="352">
        <v>0</v>
      </c>
      <c r="AY70" s="352">
        <v>0</v>
      </c>
      <c r="AZ70" s="352">
        <v>0</v>
      </c>
      <c r="BA70" s="352">
        <v>0</v>
      </c>
      <c r="BB70" s="352"/>
      <c r="BC70" s="352"/>
      <c r="BD70" s="352">
        <v>0</v>
      </c>
      <c r="BE70" s="352">
        <v>0</v>
      </c>
      <c r="BF70" s="352">
        <v>0</v>
      </c>
      <c r="BG70" s="352" t="s">
        <v>591</v>
      </c>
      <c r="BH70" s="352">
        <v>12</v>
      </c>
      <c r="BI70" s="352" t="s">
        <v>591</v>
      </c>
      <c r="BJ70" s="352">
        <v>12</v>
      </c>
      <c r="BK70" s="352"/>
      <c r="BL70" s="350"/>
      <c r="BN70" s="352"/>
      <c r="BO70" s="352" t="s">
        <v>49</v>
      </c>
      <c r="BP70" s="352"/>
      <c r="BQ70" s="350"/>
      <c r="BR70" s="347" t="s">
        <v>883</v>
      </c>
    </row>
    <row r="71" spans="1:71" s="357" customFormat="1" ht="16">
      <c r="B71" s="473">
        <v>42842</v>
      </c>
      <c r="C71" s="347" t="s">
        <v>651</v>
      </c>
      <c r="D71" s="356" t="s">
        <v>647</v>
      </c>
      <c r="E71" s="349">
        <v>42766</v>
      </c>
      <c r="F71" s="347" t="s">
        <v>589</v>
      </c>
      <c r="G71" s="347" t="s">
        <v>841</v>
      </c>
      <c r="H71" s="362">
        <v>91.709090909090904</v>
      </c>
      <c r="I71" s="371"/>
      <c r="J71" s="371"/>
      <c r="K71" s="351" t="s">
        <v>654</v>
      </c>
      <c r="L71" s="351">
        <v>3042</v>
      </c>
      <c r="M71" s="351">
        <v>30417</v>
      </c>
      <c r="N71" s="351">
        <v>49883</v>
      </c>
      <c r="O71" s="351"/>
      <c r="P71" s="358"/>
      <c r="Q71" s="358"/>
      <c r="R71" s="358"/>
      <c r="S71" s="358"/>
      <c r="T71" s="358"/>
      <c r="U71" s="358"/>
      <c r="V71" s="358"/>
      <c r="W71" s="469">
        <v>2.2909090909090906</v>
      </c>
      <c r="X71" s="469">
        <v>1.8272727272727269</v>
      </c>
      <c r="Y71" s="469">
        <v>1.718181818181818</v>
      </c>
      <c r="Z71" s="469">
        <v>1.5636363636363635</v>
      </c>
      <c r="AA71" s="469">
        <v>0</v>
      </c>
      <c r="AB71" s="470"/>
      <c r="AC71" s="469">
        <v>2.2909090909090906</v>
      </c>
      <c r="AD71" s="469">
        <v>1.8272727272727269</v>
      </c>
      <c r="AE71" s="469">
        <v>1.718181818181818</v>
      </c>
      <c r="AF71" s="469">
        <v>1.5636363636363635</v>
      </c>
      <c r="AG71" s="469">
        <v>0</v>
      </c>
      <c r="AI71" s="362">
        <v>0</v>
      </c>
      <c r="AJ71" s="362">
        <v>0</v>
      </c>
      <c r="AK71" s="362">
        <v>0</v>
      </c>
      <c r="AL71" s="362">
        <v>0</v>
      </c>
      <c r="AM71" s="362">
        <v>0</v>
      </c>
      <c r="AO71" s="352" t="s">
        <v>591</v>
      </c>
      <c r="AP71" s="352">
        <v>0</v>
      </c>
      <c r="AQ71" s="352">
        <v>3</v>
      </c>
      <c r="AR71" s="352">
        <v>3</v>
      </c>
      <c r="AS71" s="352"/>
      <c r="AT71" s="352">
        <v>17</v>
      </c>
      <c r="AU71" s="352">
        <v>0</v>
      </c>
      <c r="AV71" s="352">
        <v>0</v>
      </c>
      <c r="AW71" s="352">
        <v>0</v>
      </c>
      <c r="AX71" s="352">
        <v>0</v>
      </c>
      <c r="AY71" s="352">
        <v>0</v>
      </c>
      <c r="AZ71" s="352">
        <v>0</v>
      </c>
      <c r="BA71" s="352">
        <v>0</v>
      </c>
      <c r="BB71" s="352"/>
      <c r="BC71" s="352"/>
      <c r="BD71" s="352">
        <v>0</v>
      </c>
      <c r="BE71" s="352">
        <v>0</v>
      </c>
      <c r="BF71" s="352">
        <v>0</v>
      </c>
      <c r="BG71" s="352" t="s">
        <v>591</v>
      </c>
      <c r="BH71" s="352">
        <v>0</v>
      </c>
      <c r="BI71" s="352" t="s">
        <v>591</v>
      </c>
      <c r="BJ71" s="352"/>
      <c r="BK71" s="352"/>
      <c r="BL71" s="369"/>
      <c r="BN71" s="353"/>
      <c r="BO71" s="353" t="s">
        <v>49</v>
      </c>
      <c r="BP71" s="353"/>
      <c r="BQ71" s="369"/>
      <c r="BR71" s="357" t="s">
        <v>890</v>
      </c>
    </row>
    <row r="72" spans="1:71" s="347" customFormat="1" ht="16">
      <c r="B72" s="473">
        <v>42842</v>
      </c>
      <c r="C72" s="347" t="s">
        <v>651</v>
      </c>
      <c r="D72" s="356" t="s">
        <v>647</v>
      </c>
      <c r="E72" s="349">
        <v>42766</v>
      </c>
      <c r="F72" s="347" t="s">
        <v>638</v>
      </c>
      <c r="G72" s="347" t="s">
        <v>891</v>
      </c>
      <c r="H72" s="362">
        <v>83.6</v>
      </c>
      <c r="I72" s="362"/>
      <c r="J72" s="362"/>
      <c r="K72" s="351"/>
      <c r="L72" s="351"/>
      <c r="M72" s="351"/>
      <c r="N72" s="351"/>
      <c r="O72" s="351"/>
      <c r="P72" s="351"/>
      <c r="Q72" s="351"/>
      <c r="R72" s="351"/>
      <c r="S72" s="351"/>
      <c r="T72" s="351"/>
      <c r="U72" s="351"/>
      <c r="V72" s="351"/>
      <c r="W72" s="469">
        <v>1.7272727272727271</v>
      </c>
      <c r="X72" s="469">
        <v>0</v>
      </c>
      <c r="Y72" s="469">
        <v>0</v>
      </c>
      <c r="Z72" s="469">
        <v>0</v>
      </c>
      <c r="AA72" s="469">
        <v>0</v>
      </c>
      <c r="AB72" s="470"/>
      <c r="AC72" s="469">
        <v>1.7272727272727271</v>
      </c>
      <c r="AD72" s="469">
        <v>0</v>
      </c>
      <c r="AE72" s="469">
        <v>0</v>
      </c>
      <c r="AF72" s="469">
        <v>0</v>
      </c>
      <c r="AG72" s="469">
        <v>0</v>
      </c>
      <c r="AI72" s="362">
        <v>0</v>
      </c>
      <c r="AJ72" s="362">
        <v>0</v>
      </c>
      <c r="AK72" s="362">
        <v>0</v>
      </c>
      <c r="AL72" s="362">
        <v>0</v>
      </c>
      <c r="AM72" s="362">
        <v>0</v>
      </c>
      <c r="AO72" s="352" t="s">
        <v>655</v>
      </c>
      <c r="AP72" s="352" t="s">
        <v>656</v>
      </c>
      <c r="AQ72" s="352">
        <v>2</v>
      </c>
      <c r="AR72" s="352">
        <v>4</v>
      </c>
      <c r="AS72" s="352"/>
      <c r="AT72" s="352">
        <v>0</v>
      </c>
      <c r="AU72" s="352">
        <v>0</v>
      </c>
      <c r="AV72" s="352">
        <v>0</v>
      </c>
      <c r="AW72" s="352">
        <v>0</v>
      </c>
      <c r="AX72" s="352">
        <v>0</v>
      </c>
      <c r="AY72" s="352">
        <v>0</v>
      </c>
      <c r="AZ72" s="352">
        <v>0</v>
      </c>
      <c r="BA72" s="352">
        <v>0</v>
      </c>
      <c r="BB72" s="352"/>
      <c r="BC72" s="352"/>
      <c r="BD72" s="352">
        <v>0</v>
      </c>
      <c r="BE72" s="352">
        <v>0</v>
      </c>
      <c r="BF72" s="352">
        <v>0</v>
      </c>
      <c r="BG72" s="352" t="s">
        <v>591</v>
      </c>
      <c r="BH72" s="352">
        <v>0</v>
      </c>
      <c r="BI72" s="352" t="s">
        <v>591</v>
      </c>
      <c r="BJ72" s="352"/>
      <c r="BK72" s="352"/>
      <c r="BL72" s="350"/>
      <c r="BN72" s="352"/>
      <c r="BO72" s="352" t="s">
        <v>49</v>
      </c>
      <c r="BP72" s="352"/>
      <c r="BQ72" s="350"/>
      <c r="BR72" s="347" t="s">
        <v>896</v>
      </c>
    </row>
    <row r="73" spans="1:71" s="357" customFormat="1" ht="16">
      <c r="B73" s="473">
        <v>42842</v>
      </c>
      <c r="C73" s="347" t="s">
        <v>651</v>
      </c>
      <c r="D73" s="356" t="s">
        <v>647</v>
      </c>
      <c r="E73" s="349">
        <v>42735</v>
      </c>
      <c r="F73" s="347" t="s">
        <v>674</v>
      </c>
      <c r="G73" s="347" t="s">
        <v>841</v>
      </c>
      <c r="H73" s="362">
        <v>65.518181818181802</v>
      </c>
      <c r="I73" s="371"/>
      <c r="J73" s="371"/>
      <c r="K73" s="351" t="s">
        <v>654</v>
      </c>
      <c r="L73" s="351">
        <v>1644</v>
      </c>
      <c r="M73" s="351">
        <v>1314</v>
      </c>
      <c r="N73" s="351"/>
      <c r="O73" s="351"/>
      <c r="P73" s="358"/>
      <c r="Q73" s="358"/>
      <c r="R73" s="358"/>
      <c r="S73" s="358"/>
      <c r="T73" s="358"/>
      <c r="U73" s="358"/>
      <c r="V73" s="358"/>
      <c r="W73" s="469">
        <v>2.4090909090909087</v>
      </c>
      <c r="X73" s="469">
        <v>2.2909090909090906</v>
      </c>
      <c r="Y73" s="469">
        <v>1.7090909090909088</v>
      </c>
      <c r="Z73" s="469">
        <v>0</v>
      </c>
      <c r="AA73" s="469">
        <v>0</v>
      </c>
      <c r="AB73" s="470"/>
      <c r="AC73" s="469">
        <v>2.4090909090909087</v>
      </c>
      <c r="AD73" s="469">
        <v>2.2909090909090906</v>
      </c>
      <c r="AE73" s="469">
        <v>1.7090909090909088</v>
      </c>
      <c r="AF73" s="469">
        <v>0</v>
      </c>
      <c r="AG73" s="469">
        <v>0</v>
      </c>
      <c r="AH73" s="347"/>
      <c r="AI73" s="362">
        <v>0</v>
      </c>
      <c r="AJ73" s="362">
        <v>0</v>
      </c>
      <c r="AK73" s="362">
        <v>0</v>
      </c>
      <c r="AL73" s="362">
        <v>0</v>
      </c>
      <c r="AM73" s="362">
        <v>0</v>
      </c>
      <c r="AO73" s="352" t="s">
        <v>591</v>
      </c>
      <c r="AP73" s="352">
        <v>0</v>
      </c>
      <c r="AQ73" s="352">
        <v>3</v>
      </c>
      <c r="AR73" s="352">
        <v>3</v>
      </c>
      <c r="AS73" s="352"/>
      <c r="AT73" s="352">
        <v>0</v>
      </c>
      <c r="AU73" s="352">
        <v>0</v>
      </c>
      <c r="AV73" s="352">
        <v>0</v>
      </c>
      <c r="AW73" s="352">
        <v>0</v>
      </c>
      <c r="AX73" s="352">
        <v>0</v>
      </c>
      <c r="AY73" s="352">
        <v>0</v>
      </c>
      <c r="AZ73" s="352">
        <v>0</v>
      </c>
      <c r="BA73" s="352">
        <v>0</v>
      </c>
      <c r="BB73" s="352"/>
      <c r="BC73" s="352"/>
      <c r="BD73" s="352">
        <v>0</v>
      </c>
      <c r="BE73" s="352">
        <v>0</v>
      </c>
      <c r="BF73" s="352">
        <v>0</v>
      </c>
      <c r="BG73" s="352" t="s">
        <v>591</v>
      </c>
      <c r="BH73" s="352">
        <v>0</v>
      </c>
      <c r="BI73" s="352" t="s">
        <v>591</v>
      </c>
      <c r="BJ73" s="352"/>
      <c r="BK73" s="352"/>
      <c r="BL73" s="350"/>
      <c r="BM73" s="347"/>
      <c r="BN73" s="352"/>
      <c r="BO73" s="352" t="s">
        <v>49</v>
      </c>
      <c r="BP73" s="352"/>
      <c r="BQ73" s="350"/>
      <c r="BR73" s="347" t="s">
        <v>904</v>
      </c>
    </row>
    <row r="77" spans="1:71">
      <c r="L77"/>
      <c r="M77"/>
      <c r="N77"/>
      <c r="O77"/>
      <c r="P77"/>
      <c r="Q77"/>
      <c r="R77"/>
      <c r="S77"/>
      <c r="T77"/>
      <c r="U77"/>
      <c r="V77"/>
    </row>
    <row r="78" spans="1:71">
      <c r="L78"/>
      <c r="M78"/>
      <c r="N78"/>
      <c r="O78"/>
      <c r="P78"/>
      <c r="Q78"/>
      <c r="R78"/>
      <c r="S78"/>
      <c r="T78"/>
      <c r="U78"/>
      <c r="V78"/>
    </row>
  </sheetData>
  <sheetProtection algorithmName="SHA-512" hashValue="I4kzxor4863usXC54Pks0niap4yyNJqBhK0u35B4KokYTuKXgT6UJljLtnJ83x1IDajqkzfMijwwD7FVVPQwcQ==" saltValue="L4jBciL4h9ymW0XTCa+3kA==" spinCount="100000" sheet="1" objects="1" scenarios="1"/>
  <hyperlinks>
    <hyperlink ref="BR6" r:id="rId1" xr:uid="{EB42E7C1-60D1-9C4A-B9B6-525F633E7D55}"/>
    <hyperlink ref="BR15" r:id="rId2" xr:uid="{C4AB066B-AEC5-FF44-BCCC-A76092BD2691}"/>
    <hyperlink ref="BR24" r:id="rId3" xr:uid="{59187281-8AFA-344C-AFF0-9EC2507B8C6E}"/>
    <hyperlink ref="BR33" r:id="rId4" xr:uid="{54E574BE-C99C-944B-84AC-E58EF1A655E4}"/>
    <hyperlink ref="BR42" r:id="rId5" xr:uid="{67B4E247-B971-F348-8B2A-5FAB3CD66D41}"/>
    <hyperlink ref="BR51" r:id="rId6" xr:uid="{65ED34C9-4A09-0D46-9C41-3C754C419DB5}"/>
    <hyperlink ref="BR69" r:id="rId7" xr:uid="{BBD9151C-ABE7-2145-9BDA-CD273A87B9D7}"/>
  </hyperlinks>
  <pageMargins left="0.75" right="0.75" top="1" bottom="1" header="0.5" footer="0.5"/>
  <legacyDrawing r:id="rId8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411F2-F8E2-074E-9983-C946F0081421}">
  <sheetPr codeName="Sheet18"/>
  <dimension ref="A1:BT86"/>
  <sheetViews>
    <sheetView topLeftCell="M1" zoomScaleNormal="110" zoomScalePageLayoutView="120" workbookViewId="0">
      <selection activeCell="W2" sqref="W2:AN81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36"/>
    <col min="69" max="69" width="27.1640625" customWidth="1"/>
  </cols>
  <sheetData>
    <row r="1" spans="1:71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378" t="s">
        <v>741</v>
      </c>
      <c r="J1" s="379" t="s">
        <v>742</v>
      </c>
      <c r="K1" s="6" t="s">
        <v>110</v>
      </c>
      <c r="L1" s="33" t="s">
        <v>111</v>
      </c>
      <c r="M1" s="33" t="s">
        <v>112</v>
      </c>
      <c r="N1" s="335" t="s">
        <v>648</v>
      </c>
      <c r="O1" s="335" t="s">
        <v>649</v>
      </c>
      <c r="P1" s="34" t="s">
        <v>65</v>
      </c>
      <c r="Q1" s="381" t="s">
        <v>743</v>
      </c>
      <c r="R1" s="381" t="s">
        <v>744</v>
      </c>
      <c r="S1" s="381" t="s">
        <v>745</v>
      </c>
      <c r="T1" s="381" t="s">
        <v>746</v>
      </c>
      <c r="U1" s="381" t="s">
        <v>747</v>
      </c>
      <c r="V1" s="382" t="s">
        <v>748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74</v>
      </c>
      <c r="AF1" s="9" t="s">
        <v>116</v>
      </c>
      <c r="AG1" s="9" t="s">
        <v>117</v>
      </c>
      <c r="AH1" s="10" t="s">
        <v>61</v>
      </c>
      <c r="AI1" s="11" t="s">
        <v>3</v>
      </c>
      <c r="AJ1" s="11" t="s">
        <v>59</v>
      </c>
      <c r="AK1" s="11" t="s">
        <v>60</v>
      </c>
      <c r="AL1" s="11" t="s">
        <v>21</v>
      </c>
      <c r="AM1" s="11" t="s">
        <v>22</v>
      </c>
      <c r="AN1" s="12" t="s">
        <v>63</v>
      </c>
      <c r="AO1" s="13" t="s">
        <v>64</v>
      </c>
      <c r="AP1" s="13" t="s">
        <v>86</v>
      </c>
      <c r="AQ1" s="13" t="s">
        <v>43</v>
      </c>
      <c r="AR1" s="14" t="s">
        <v>44</v>
      </c>
      <c r="AS1" s="383" t="s">
        <v>749</v>
      </c>
      <c r="AT1" s="15" t="s">
        <v>87</v>
      </c>
      <c r="AU1" s="16" t="s">
        <v>48</v>
      </c>
      <c r="AV1" s="17" t="s">
        <v>47</v>
      </c>
      <c r="AW1" s="7" t="s">
        <v>130</v>
      </c>
      <c r="AX1" s="18" t="s">
        <v>144</v>
      </c>
      <c r="AY1" s="19" t="s">
        <v>145</v>
      </c>
      <c r="AZ1" s="20" t="s">
        <v>76</v>
      </c>
      <c r="BA1" s="8" t="s">
        <v>140</v>
      </c>
      <c r="BB1" s="384" t="s">
        <v>750</v>
      </c>
      <c r="BC1" s="385" t="s">
        <v>751</v>
      </c>
      <c r="BD1" s="20" t="s">
        <v>4</v>
      </c>
      <c r="BE1" s="8" t="s">
        <v>5</v>
      </c>
      <c r="BF1" s="1" t="s">
        <v>6</v>
      </c>
      <c r="BG1" s="21" t="s">
        <v>7</v>
      </c>
      <c r="BH1" s="22" t="s">
        <v>8</v>
      </c>
      <c r="BI1" s="21" t="s">
        <v>9</v>
      </c>
      <c r="BJ1" s="387" t="s">
        <v>752</v>
      </c>
      <c r="BK1" s="387" t="s">
        <v>753</v>
      </c>
      <c r="BL1" s="23" t="s">
        <v>10</v>
      </c>
      <c r="BM1" s="24" t="s">
        <v>11</v>
      </c>
      <c r="BN1" s="25" t="s">
        <v>12</v>
      </c>
      <c r="BO1" s="25" t="s">
        <v>13</v>
      </c>
      <c r="BP1" s="25" t="s">
        <v>771</v>
      </c>
      <c r="BQ1" s="24" t="s">
        <v>14</v>
      </c>
    </row>
    <row r="2" spans="1:71" s="355" customFormat="1" ht="16">
      <c r="A2" s="347">
        <v>9</v>
      </c>
      <c r="B2" s="473">
        <v>42661</v>
      </c>
      <c r="C2" s="347" t="s">
        <v>651</v>
      </c>
      <c r="D2" s="347" t="s">
        <v>652</v>
      </c>
      <c r="E2" s="349">
        <v>42551</v>
      </c>
      <c r="F2" s="347" t="s">
        <v>209</v>
      </c>
      <c r="G2" s="347" t="s">
        <v>653</v>
      </c>
      <c r="H2" s="362">
        <v>102.78</v>
      </c>
      <c r="I2" s="380"/>
      <c r="J2" s="380"/>
      <c r="K2" s="351" t="s">
        <v>654</v>
      </c>
      <c r="L2" s="351">
        <v>15000</v>
      </c>
      <c r="M2" s="351">
        <v>45000</v>
      </c>
      <c r="N2" s="351">
        <v>30000</v>
      </c>
      <c r="O2" s="351">
        <v>210000</v>
      </c>
      <c r="P2" s="351"/>
      <c r="Q2" s="351"/>
      <c r="R2" s="351"/>
      <c r="S2" s="351"/>
      <c r="T2" s="351"/>
      <c r="U2" s="351"/>
      <c r="V2" s="474"/>
      <c r="W2" s="476">
        <v>1.8181818181818181</v>
      </c>
      <c r="X2" s="476">
        <v>1.4727272727272727</v>
      </c>
      <c r="Y2" s="476">
        <v>1.3727272727272726</v>
      </c>
      <c r="Z2" s="476">
        <v>1.2909090909090908</v>
      </c>
      <c r="AA2" s="476">
        <v>1.209090909090909</v>
      </c>
      <c r="AB2" s="470"/>
      <c r="AC2" s="476">
        <v>1.7454545454545451</v>
      </c>
      <c r="AD2" s="476">
        <v>1.4636363636363636</v>
      </c>
      <c r="AE2" s="476">
        <v>1.3545454545454545</v>
      </c>
      <c r="AF2" s="476">
        <v>1.2909090909090908</v>
      </c>
      <c r="AG2" s="476">
        <v>1.1909090909090909</v>
      </c>
      <c r="AH2" s="347"/>
      <c r="AI2" s="362">
        <v>0</v>
      </c>
      <c r="AJ2" s="362">
        <v>0</v>
      </c>
      <c r="AK2" s="362">
        <v>0</v>
      </c>
      <c r="AL2" s="362">
        <v>0</v>
      </c>
      <c r="AM2" s="362">
        <v>0</v>
      </c>
      <c r="AN2" s="347"/>
      <c r="AO2" s="352" t="s">
        <v>655</v>
      </c>
      <c r="AP2" s="352" t="s">
        <v>656</v>
      </c>
      <c r="AQ2" s="352">
        <v>3</v>
      </c>
      <c r="AR2" s="352">
        <v>3</v>
      </c>
      <c r="AS2" s="352"/>
      <c r="AT2" s="352">
        <v>0</v>
      </c>
      <c r="AU2" s="352">
        <v>0</v>
      </c>
      <c r="AV2" s="352">
        <v>0</v>
      </c>
      <c r="AW2" s="352">
        <v>0</v>
      </c>
      <c r="AX2" s="352">
        <v>0</v>
      </c>
      <c r="AY2" s="352">
        <v>0</v>
      </c>
      <c r="AZ2" s="352">
        <v>0</v>
      </c>
      <c r="BA2" s="352">
        <v>0</v>
      </c>
      <c r="BB2" s="352"/>
      <c r="BC2" s="352"/>
      <c r="BD2" s="352">
        <v>0</v>
      </c>
      <c r="BE2" s="352">
        <v>0</v>
      </c>
      <c r="BF2" s="352">
        <v>0</v>
      </c>
      <c r="BG2" s="352" t="s">
        <v>591</v>
      </c>
      <c r="BH2" s="352">
        <v>0</v>
      </c>
      <c r="BI2" s="352" t="s">
        <v>591</v>
      </c>
      <c r="BJ2" s="352"/>
      <c r="BK2" s="352"/>
      <c r="BL2" s="350"/>
      <c r="BM2" s="347"/>
      <c r="BN2" s="352"/>
      <c r="BO2" s="352" t="s">
        <v>49</v>
      </c>
      <c r="BP2" s="352"/>
      <c r="BQ2" s="350"/>
      <c r="BR2" s="370" t="s">
        <v>823</v>
      </c>
    </row>
    <row r="3" spans="1:71" s="355" customFormat="1" ht="16">
      <c r="A3" s="347">
        <v>34</v>
      </c>
      <c r="B3" s="473">
        <v>42661</v>
      </c>
      <c r="C3" s="347" t="s">
        <v>651</v>
      </c>
      <c r="D3" s="347" t="s">
        <v>652</v>
      </c>
      <c r="E3" s="349">
        <v>42369</v>
      </c>
      <c r="F3" s="347" t="s">
        <v>210</v>
      </c>
      <c r="G3" s="349" t="s">
        <v>778</v>
      </c>
      <c r="H3" s="362">
        <v>72.072727272727263</v>
      </c>
      <c r="I3" s="362"/>
      <c r="J3" s="362"/>
      <c r="K3" s="351" t="s">
        <v>654</v>
      </c>
      <c r="L3" s="351">
        <v>15000</v>
      </c>
      <c r="M3" s="351">
        <v>45000</v>
      </c>
      <c r="N3" s="351">
        <v>30000</v>
      </c>
      <c r="O3" s="351">
        <v>210000</v>
      </c>
      <c r="P3" s="351"/>
      <c r="Q3" s="351"/>
      <c r="R3" s="351"/>
      <c r="S3" s="351"/>
      <c r="T3" s="351"/>
      <c r="U3" s="351"/>
      <c r="V3" s="474"/>
      <c r="W3" s="476">
        <v>1.8999999999999997</v>
      </c>
      <c r="X3" s="476">
        <v>1.7727272727272725</v>
      </c>
      <c r="Y3" s="476">
        <v>1.6909090909090909</v>
      </c>
      <c r="Z3" s="476">
        <v>1.5999999999999999</v>
      </c>
      <c r="AA3" s="476">
        <v>1.5181818181818181</v>
      </c>
      <c r="AB3" s="470"/>
      <c r="AC3" s="476">
        <v>1.8181818181818181</v>
      </c>
      <c r="AD3" s="476">
        <v>1.7727272727272725</v>
      </c>
      <c r="AE3" s="476">
        <v>1.6909090909090909</v>
      </c>
      <c r="AF3" s="476">
        <v>1.5636363636363635</v>
      </c>
      <c r="AG3" s="476">
        <v>1.5181818181818181</v>
      </c>
      <c r="AH3" s="347"/>
      <c r="AI3" s="362">
        <v>0</v>
      </c>
      <c r="AJ3" s="362">
        <v>0</v>
      </c>
      <c r="AK3" s="362">
        <v>0</v>
      </c>
      <c r="AL3" s="362">
        <v>0</v>
      </c>
      <c r="AM3" s="362">
        <v>0</v>
      </c>
      <c r="AN3" s="347"/>
      <c r="AO3" s="352" t="s">
        <v>655</v>
      </c>
      <c r="AP3" s="352" t="s">
        <v>656</v>
      </c>
      <c r="AQ3" s="352">
        <v>3</v>
      </c>
      <c r="AR3" s="352">
        <v>3</v>
      </c>
      <c r="AS3" s="352"/>
      <c r="AT3" s="352">
        <v>0</v>
      </c>
      <c r="AU3" s="352">
        <v>0</v>
      </c>
      <c r="AV3" s="352">
        <v>0</v>
      </c>
      <c r="AW3" s="352">
        <v>0</v>
      </c>
      <c r="AX3" s="352">
        <v>0</v>
      </c>
      <c r="AY3" s="352">
        <v>0</v>
      </c>
      <c r="AZ3" s="352">
        <v>0</v>
      </c>
      <c r="BA3" s="352">
        <v>0</v>
      </c>
      <c r="BB3" s="352"/>
      <c r="BC3" s="352"/>
      <c r="BD3" s="352">
        <v>0</v>
      </c>
      <c r="BE3" s="352">
        <v>0</v>
      </c>
      <c r="BF3" s="352">
        <v>0</v>
      </c>
      <c r="BG3" s="352" t="s">
        <v>591</v>
      </c>
      <c r="BH3" s="352">
        <v>0</v>
      </c>
      <c r="BI3" s="352" t="s">
        <v>591</v>
      </c>
      <c r="BJ3" s="352"/>
      <c r="BK3" s="352"/>
      <c r="BL3" s="350"/>
      <c r="BM3" s="347"/>
      <c r="BN3" s="352"/>
      <c r="BO3" s="352" t="s">
        <v>49</v>
      </c>
      <c r="BP3" s="352">
        <v>1</v>
      </c>
      <c r="BQ3" s="350" t="s">
        <v>772</v>
      </c>
      <c r="BR3" s="347" t="s">
        <v>773</v>
      </c>
    </row>
    <row r="4" spans="1:71" s="355" customFormat="1" ht="16">
      <c r="A4" s="347">
        <v>50</v>
      </c>
      <c r="B4" s="473">
        <v>42661</v>
      </c>
      <c r="C4" s="347" t="s">
        <v>651</v>
      </c>
      <c r="D4" s="347" t="s">
        <v>652</v>
      </c>
      <c r="E4" s="349">
        <v>42369</v>
      </c>
      <c r="F4" s="347" t="s">
        <v>211</v>
      </c>
      <c r="G4" s="347" t="s">
        <v>593</v>
      </c>
      <c r="H4" s="362">
        <v>99.999999999999986</v>
      </c>
      <c r="I4" s="362"/>
      <c r="J4" s="362"/>
      <c r="K4" s="351" t="s">
        <v>654</v>
      </c>
      <c r="L4" s="351">
        <v>15000</v>
      </c>
      <c r="M4" s="351">
        <v>45000</v>
      </c>
      <c r="N4" s="351">
        <v>30000</v>
      </c>
      <c r="O4" s="351">
        <v>210000</v>
      </c>
      <c r="P4" s="351"/>
      <c r="Q4" s="351"/>
      <c r="R4" s="351"/>
      <c r="S4" s="351"/>
      <c r="T4" s="351"/>
      <c r="U4" s="351"/>
      <c r="V4" s="474"/>
      <c r="W4" s="362">
        <v>2.5545454545454542</v>
      </c>
      <c r="X4" s="362">
        <v>2.3818181818181818</v>
      </c>
      <c r="Y4" s="362">
        <v>2.1090909090909089</v>
      </c>
      <c r="Z4" s="362">
        <v>2.0181818181818181</v>
      </c>
      <c r="AA4" s="362">
        <v>1.8818181818181816</v>
      </c>
      <c r="AB4" s="347"/>
      <c r="AC4" s="362">
        <v>2.2999999999999998</v>
      </c>
      <c r="AD4" s="362">
        <v>2.1818181818181817</v>
      </c>
      <c r="AE4" s="362">
        <v>2</v>
      </c>
      <c r="AF4" s="362">
        <v>1.8909090909090909</v>
      </c>
      <c r="AG4" s="362">
        <v>1.6727272727272726</v>
      </c>
      <c r="AH4" s="347"/>
      <c r="AI4" s="362">
        <v>0</v>
      </c>
      <c r="AJ4" s="362">
        <v>0</v>
      </c>
      <c r="AK4" s="362">
        <v>0</v>
      </c>
      <c r="AL4" s="362">
        <v>0</v>
      </c>
      <c r="AM4" s="362">
        <v>0</v>
      </c>
      <c r="AN4" s="347"/>
      <c r="AO4" s="352" t="s">
        <v>655</v>
      </c>
      <c r="AP4" s="352" t="s">
        <v>656</v>
      </c>
      <c r="AQ4" s="352">
        <v>3</v>
      </c>
      <c r="AR4" s="352">
        <v>3</v>
      </c>
      <c r="AS4" s="352"/>
      <c r="AT4" s="352">
        <v>0</v>
      </c>
      <c r="AU4" s="352">
        <v>20</v>
      </c>
      <c r="AV4" s="352">
        <v>0</v>
      </c>
      <c r="AW4" s="352">
        <v>0</v>
      </c>
      <c r="AX4" s="352">
        <v>0</v>
      </c>
      <c r="AY4" s="352">
        <v>0</v>
      </c>
      <c r="AZ4" s="352">
        <v>0</v>
      </c>
      <c r="BA4" s="352">
        <v>0</v>
      </c>
      <c r="BB4" s="352"/>
      <c r="BC4" s="352"/>
      <c r="BD4" s="352">
        <v>0</v>
      </c>
      <c r="BE4" s="352">
        <v>0</v>
      </c>
      <c r="BF4" s="352">
        <v>0</v>
      </c>
      <c r="BG4" s="352" t="s">
        <v>591</v>
      </c>
      <c r="BH4" s="352">
        <v>0</v>
      </c>
      <c r="BI4" s="352" t="s">
        <v>591</v>
      </c>
      <c r="BJ4" s="352"/>
      <c r="BK4" s="352"/>
      <c r="BL4" s="350"/>
      <c r="BM4" s="347"/>
      <c r="BN4" s="352"/>
      <c r="BO4" s="352" t="s">
        <v>49</v>
      </c>
      <c r="BP4" s="352">
        <v>1</v>
      </c>
      <c r="BQ4" s="350"/>
      <c r="BR4" s="347" t="s">
        <v>782</v>
      </c>
    </row>
    <row r="5" spans="1:71" s="355" customFormat="1" ht="16">
      <c r="A5" s="347">
        <v>17</v>
      </c>
      <c r="B5" s="473">
        <v>42661</v>
      </c>
      <c r="C5" s="347" t="s">
        <v>651</v>
      </c>
      <c r="D5" s="347" t="s">
        <v>652</v>
      </c>
      <c r="E5" s="349">
        <v>42429</v>
      </c>
      <c r="F5" s="347" t="s">
        <v>212</v>
      </c>
      <c r="G5" s="347" t="s">
        <v>660</v>
      </c>
      <c r="H5" s="426">
        <v>118.6</v>
      </c>
      <c r="I5" s="362"/>
      <c r="J5" s="362"/>
      <c r="K5" s="351" t="s">
        <v>654</v>
      </c>
      <c r="L5" s="351">
        <v>15000</v>
      </c>
      <c r="M5" s="351">
        <v>45000</v>
      </c>
      <c r="N5" s="351">
        <v>30000</v>
      </c>
      <c r="O5" s="351">
        <v>210000</v>
      </c>
      <c r="P5" s="351"/>
      <c r="Q5" s="351"/>
      <c r="R5" s="351"/>
      <c r="S5" s="351"/>
      <c r="T5" s="351"/>
      <c r="U5" s="351"/>
      <c r="V5" s="474"/>
      <c r="W5" s="476">
        <v>2.2636363636363637</v>
      </c>
      <c r="X5" s="476">
        <v>1.9909090909090907</v>
      </c>
      <c r="Y5" s="476">
        <v>1.8090909090909089</v>
      </c>
      <c r="Z5" s="476">
        <v>1.6909090909090909</v>
      </c>
      <c r="AA5" s="476">
        <v>1.5818181818181818</v>
      </c>
      <c r="AB5" s="470"/>
      <c r="AC5" s="476">
        <v>2.1181818181818182</v>
      </c>
      <c r="AD5" s="476">
        <v>1.8999999999999997</v>
      </c>
      <c r="AE5" s="476">
        <v>1.7272727272727271</v>
      </c>
      <c r="AF5" s="476">
        <v>1.6545454545454545</v>
      </c>
      <c r="AG5" s="476">
        <v>1.5545454545454545</v>
      </c>
      <c r="AH5" s="347"/>
      <c r="AI5" s="362">
        <v>0</v>
      </c>
      <c r="AJ5" s="362">
        <v>0</v>
      </c>
      <c r="AK5" s="362">
        <v>0</v>
      </c>
      <c r="AL5" s="362">
        <v>0</v>
      </c>
      <c r="AM5" s="362">
        <v>0</v>
      </c>
      <c r="AN5" s="347"/>
      <c r="AO5" s="352" t="s">
        <v>655</v>
      </c>
      <c r="AP5" s="352" t="s">
        <v>656</v>
      </c>
      <c r="AQ5" s="352">
        <v>3</v>
      </c>
      <c r="AR5" s="352">
        <v>3</v>
      </c>
      <c r="AS5" s="352"/>
      <c r="AT5" s="352">
        <v>23</v>
      </c>
      <c r="AU5" s="352">
        <v>0</v>
      </c>
      <c r="AV5" s="352">
        <v>0</v>
      </c>
      <c r="AW5" s="352">
        <v>0</v>
      </c>
      <c r="AX5" s="352">
        <v>0</v>
      </c>
      <c r="AY5" s="352">
        <v>0</v>
      </c>
      <c r="AZ5" s="352">
        <v>0</v>
      </c>
      <c r="BA5" s="352">
        <v>0</v>
      </c>
      <c r="BB5" s="352"/>
      <c r="BC5" s="352"/>
      <c r="BD5" s="352">
        <v>0</v>
      </c>
      <c r="BE5" s="352">
        <v>0</v>
      </c>
      <c r="BF5" s="352">
        <v>0</v>
      </c>
      <c r="BG5" s="352" t="s">
        <v>591</v>
      </c>
      <c r="BH5" s="352">
        <v>12</v>
      </c>
      <c r="BI5" s="352" t="s">
        <v>591</v>
      </c>
      <c r="BJ5" s="352"/>
      <c r="BK5" s="352"/>
      <c r="BL5" s="350"/>
      <c r="BM5" s="347"/>
      <c r="BN5" s="352"/>
      <c r="BO5" s="352" t="s">
        <v>49</v>
      </c>
      <c r="BP5" s="352"/>
      <c r="BQ5" s="350"/>
      <c r="BR5" s="347" t="s">
        <v>786</v>
      </c>
    </row>
    <row r="6" spans="1:71" s="355" customFormat="1" ht="16">
      <c r="A6" s="347">
        <v>25</v>
      </c>
      <c r="B6" s="473">
        <v>42661</v>
      </c>
      <c r="C6" s="347" t="s">
        <v>651</v>
      </c>
      <c r="D6" s="347" t="s">
        <v>652</v>
      </c>
      <c r="E6" s="349">
        <v>42563</v>
      </c>
      <c r="F6" s="347" t="s">
        <v>213</v>
      </c>
      <c r="G6" s="347" t="s">
        <v>802</v>
      </c>
      <c r="H6" s="362">
        <v>88.27</v>
      </c>
      <c r="I6" s="362"/>
      <c r="J6" s="362"/>
      <c r="K6" s="351" t="s">
        <v>654</v>
      </c>
      <c r="L6" s="351">
        <v>15208</v>
      </c>
      <c r="M6" s="351">
        <v>45625</v>
      </c>
      <c r="N6" s="351">
        <v>30417</v>
      </c>
      <c r="O6" s="351">
        <v>212917</v>
      </c>
      <c r="P6" s="351"/>
      <c r="Q6" s="351"/>
      <c r="R6" s="351"/>
      <c r="S6" s="351"/>
      <c r="T6" s="351"/>
      <c r="U6" s="351"/>
      <c r="V6" s="474"/>
      <c r="W6" s="362">
        <v>1.6090909090909089</v>
      </c>
      <c r="X6" s="362">
        <v>1.5363636363636362</v>
      </c>
      <c r="Y6" s="362">
        <v>1.4545454545454546</v>
      </c>
      <c r="Z6" s="362">
        <v>1.4</v>
      </c>
      <c r="AA6" s="362">
        <v>1.3454545454545452</v>
      </c>
      <c r="AB6" s="347"/>
      <c r="AC6" s="362">
        <v>1.5999999999999999</v>
      </c>
      <c r="AD6" s="362">
        <v>1.4909090909090907</v>
      </c>
      <c r="AE6" s="362">
        <v>1.4545454545454546</v>
      </c>
      <c r="AF6" s="362">
        <v>1.4</v>
      </c>
      <c r="AG6" s="362">
        <v>1.3454545454545452</v>
      </c>
      <c r="AH6" s="347"/>
      <c r="AI6" s="362">
        <v>0</v>
      </c>
      <c r="AJ6" s="362">
        <v>0</v>
      </c>
      <c r="AK6" s="362">
        <v>0</v>
      </c>
      <c r="AL6" s="362">
        <v>0</v>
      </c>
      <c r="AM6" s="362">
        <v>0</v>
      </c>
      <c r="AN6" s="347"/>
      <c r="AO6" s="352" t="s">
        <v>655</v>
      </c>
      <c r="AP6" s="352" t="s">
        <v>656</v>
      </c>
      <c r="AQ6" s="352">
        <v>3</v>
      </c>
      <c r="AR6" s="352">
        <v>3</v>
      </c>
      <c r="AS6" s="352"/>
      <c r="AT6" s="352">
        <v>0</v>
      </c>
      <c r="AU6" s="352">
        <v>0</v>
      </c>
      <c r="AV6" s="352">
        <v>0</v>
      </c>
      <c r="AW6" s="352">
        <v>0</v>
      </c>
      <c r="AX6" s="352">
        <v>0</v>
      </c>
      <c r="AY6" s="352">
        <v>0</v>
      </c>
      <c r="AZ6" s="352">
        <v>0</v>
      </c>
      <c r="BA6" s="352">
        <v>0</v>
      </c>
      <c r="BB6" s="352"/>
      <c r="BC6" s="352"/>
      <c r="BD6" s="352">
        <v>0</v>
      </c>
      <c r="BE6" s="352">
        <v>0</v>
      </c>
      <c r="BF6" s="352">
        <v>0</v>
      </c>
      <c r="BG6" s="352" t="s">
        <v>591</v>
      </c>
      <c r="BH6" s="352">
        <v>0</v>
      </c>
      <c r="BI6" s="352" t="s">
        <v>591</v>
      </c>
      <c r="BJ6" s="352"/>
      <c r="BK6" s="352"/>
      <c r="BL6" s="350" t="s">
        <v>664</v>
      </c>
      <c r="BM6" s="347" t="s">
        <v>665</v>
      </c>
      <c r="BN6" s="352">
        <v>50</v>
      </c>
      <c r="BO6" s="352" t="s">
        <v>49</v>
      </c>
      <c r="BP6" s="352"/>
      <c r="BQ6" s="350"/>
      <c r="BR6" s="347" t="s">
        <v>831</v>
      </c>
    </row>
    <row r="7" spans="1:71" s="355" customFormat="1" ht="16">
      <c r="A7" s="347">
        <v>42</v>
      </c>
      <c r="B7" s="473">
        <v>42661</v>
      </c>
      <c r="C7" s="347" t="s">
        <v>651</v>
      </c>
      <c r="D7" s="347" t="s">
        <v>652</v>
      </c>
      <c r="E7" s="349">
        <v>42551</v>
      </c>
      <c r="F7" s="347" t="s">
        <v>214</v>
      </c>
      <c r="G7" s="347" t="s">
        <v>663</v>
      </c>
      <c r="H7" s="426">
        <v>118.91818181818181</v>
      </c>
      <c r="I7" s="362"/>
      <c r="J7" s="362"/>
      <c r="K7" s="351" t="s">
        <v>654</v>
      </c>
      <c r="L7" s="351">
        <v>15000</v>
      </c>
      <c r="M7" s="351">
        <v>45000</v>
      </c>
      <c r="N7" s="351">
        <v>30000</v>
      </c>
      <c r="O7" s="351">
        <v>210000</v>
      </c>
      <c r="P7" s="351"/>
      <c r="Q7" s="351"/>
      <c r="R7" s="351"/>
      <c r="S7" s="351"/>
      <c r="T7" s="351"/>
      <c r="U7" s="351"/>
      <c r="V7" s="474"/>
      <c r="W7" s="476">
        <v>1.9454545454545453</v>
      </c>
      <c r="X7" s="476">
        <v>1.8181818181818181</v>
      </c>
      <c r="Y7" s="476">
        <v>1.7363636363636361</v>
      </c>
      <c r="Z7" s="476">
        <v>1.6818181818181817</v>
      </c>
      <c r="AA7" s="476">
        <v>1.6363636363636362</v>
      </c>
      <c r="AB7" s="470"/>
      <c r="AC7" s="476">
        <v>1.6545454545454545</v>
      </c>
      <c r="AD7" s="476">
        <v>1.5727272727272725</v>
      </c>
      <c r="AE7" s="476">
        <v>1.5090909090909088</v>
      </c>
      <c r="AF7" s="476">
        <v>1.4636363636363636</v>
      </c>
      <c r="AG7" s="476">
        <v>1.4272727272727272</v>
      </c>
      <c r="AH7" s="347"/>
      <c r="AI7" s="362">
        <v>0</v>
      </c>
      <c r="AJ7" s="362">
        <v>0</v>
      </c>
      <c r="AK7" s="362">
        <v>0</v>
      </c>
      <c r="AL7" s="362">
        <v>0</v>
      </c>
      <c r="AM7" s="362">
        <v>0</v>
      </c>
      <c r="AN7" s="347"/>
      <c r="AO7" s="352" t="s">
        <v>655</v>
      </c>
      <c r="AP7" s="352" t="s">
        <v>656</v>
      </c>
      <c r="AQ7" s="352">
        <v>3</v>
      </c>
      <c r="AR7" s="352">
        <v>3</v>
      </c>
      <c r="AS7" s="352"/>
      <c r="AT7" s="352">
        <v>0</v>
      </c>
      <c r="AU7" s="352">
        <v>0</v>
      </c>
      <c r="AV7" s="352">
        <v>0</v>
      </c>
      <c r="AW7" s="352">
        <v>0</v>
      </c>
      <c r="AX7" s="352">
        <v>0</v>
      </c>
      <c r="AY7" s="352">
        <v>0</v>
      </c>
      <c r="AZ7" s="352">
        <v>0</v>
      </c>
      <c r="BA7" s="352">
        <v>0</v>
      </c>
      <c r="BB7" s="352"/>
      <c r="BC7" s="352"/>
      <c r="BD7" s="352">
        <v>0</v>
      </c>
      <c r="BE7" s="352">
        <v>0</v>
      </c>
      <c r="BF7" s="352">
        <v>0</v>
      </c>
      <c r="BG7" s="352" t="s">
        <v>591</v>
      </c>
      <c r="BH7" s="352">
        <v>0</v>
      </c>
      <c r="BI7" s="352" t="s">
        <v>591</v>
      </c>
      <c r="BJ7" s="352"/>
      <c r="BK7" s="352"/>
      <c r="BL7" s="350"/>
      <c r="BM7" s="347"/>
      <c r="BN7" s="352"/>
      <c r="BO7" s="352" t="s">
        <v>49</v>
      </c>
      <c r="BP7" s="352"/>
      <c r="BQ7" s="350"/>
      <c r="BR7" s="347" t="s">
        <v>839</v>
      </c>
    </row>
    <row r="8" spans="1:71" s="355" customFormat="1" ht="16">
      <c r="A8" s="347">
        <v>1</v>
      </c>
      <c r="B8" s="473">
        <v>42661</v>
      </c>
      <c r="C8" s="347" t="s">
        <v>651</v>
      </c>
      <c r="D8" s="347" t="s">
        <v>652</v>
      </c>
      <c r="E8" s="349">
        <v>42551</v>
      </c>
      <c r="F8" s="347" t="s">
        <v>215</v>
      </c>
      <c r="G8" s="347" t="s">
        <v>802</v>
      </c>
      <c r="H8" s="362">
        <v>84</v>
      </c>
      <c r="I8" s="362"/>
      <c r="J8" s="362"/>
      <c r="K8" s="351" t="s">
        <v>654</v>
      </c>
      <c r="L8" s="351">
        <v>14760</v>
      </c>
      <c r="M8" s="351">
        <v>45360</v>
      </c>
      <c r="N8" s="351">
        <v>29580</v>
      </c>
      <c r="O8" s="351">
        <v>211020</v>
      </c>
      <c r="P8" s="351"/>
      <c r="Q8" s="351"/>
      <c r="R8" s="351"/>
      <c r="S8" s="351"/>
      <c r="T8" s="351"/>
      <c r="U8" s="351"/>
      <c r="V8" s="474"/>
      <c r="W8" s="362">
        <v>1.9545454545454544</v>
      </c>
      <c r="X8" s="362">
        <v>1.5999999999999999</v>
      </c>
      <c r="Y8" s="362">
        <v>1.4727272727272727</v>
      </c>
      <c r="Z8" s="362">
        <v>1.3636363636363635</v>
      </c>
      <c r="AA8" s="362">
        <v>1.3363636363636362</v>
      </c>
      <c r="AB8" s="347"/>
      <c r="AC8" s="362">
        <v>1.8545454545454545</v>
      </c>
      <c r="AD8" s="362">
        <v>1.5545454545454545</v>
      </c>
      <c r="AE8" s="362">
        <v>1.4181818181818182</v>
      </c>
      <c r="AF8" s="362">
        <v>1.3363636363636362</v>
      </c>
      <c r="AG8" s="362">
        <v>1.3090909090909089</v>
      </c>
      <c r="AH8" s="347"/>
      <c r="AI8" s="362">
        <v>0</v>
      </c>
      <c r="AJ8" s="362">
        <v>0</v>
      </c>
      <c r="AK8" s="362">
        <v>0</v>
      </c>
      <c r="AL8" s="362">
        <v>0</v>
      </c>
      <c r="AM8" s="362">
        <v>0</v>
      </c>
      <c r="AN8" s="347"/>
      <c r="AO8" s="352" t="s">
        <v>655</v>
      </c>
      <c r="AP8" s="352" t="s">
        <v>656</v>
      </c>
      <c r="AQ8" s="352">
        <v>3</v>
      </c>
      <c r="AR8" s="352">
        <v>3</v>
      </c>
      <c r="AS8" s="352"/>
      <c r="AT8" s="352">
        <v>0</v>
      </c>
      <c r="AU8" s="352">
        <v>0</v>
      </c>
      <c r="AV8" s="352">
        <v>0</v>
      </c>
      <c r="AW8" s="352">
        <v>0</v>
      </c>
      <c r="AX8" s="352">
        <v>0</v>
      </c>
      <c r="AY8" s="352">
        <v>0</v>
      </c>
      <c r="AZ8" s="352">
        <v>0</v>
      </c>
      <c r="BA8" s="352">
        <v>0</v>
      </c>
      <c r="BB8" s="352"/>
      <c r="BC8" s="352"/>
      <c r="BD8" s="352">
        <v>0</v>
      </c>
      <c r="BE8" s="352">
        <v>0</v>
      </c>
      <c r="BF8" s="352">
        <v>0</v>
      </c>
      <c r="BG8" s="352" t="s">
        <v>591</v>
      </c>
      <c r="BH8" s="352">
        <v>0</v>
      </c>
      <c r="BI8" s="352" t="s">
        <v>591</v>
      </c>
      <c r="BJ8" s="352"/>
      <c r="BK8" s="352"/>
      <c r="BL8" s="350"/>
      <c r="BM8" s="347"/>
      <c r="BN8" s="352"/>
      <c r="BO8" s="352" t="s">
        <v>49</v>
      </c>
      <c r="BP8" s="352"/>
      <c r="BQ8" s="350"/>
      <c r="BR8" s="347" t="s">
        <v>840</v>
      </c>
    </row>
    <row r="9" spans="1:71" s="355" customFormat="1" ht="16">
      <c r="A9" s="347">
        <v>0</v>
      </c>
      <c r="B9" s="473">
        <v>42661</v>
      </c>
      <c r="C9" s="347" t="s">
        <v>651</v>
      </c>
      <c r="D9" s="347" t="s">
        <v>652</v>
      </c>
      <c r="E9" s="349">
        <v>42605</v>
      </c>
      <c r="F9" s="347" t="s">
        <v>589</v>
      </c>
      <c r="G9" s="347" t="s">
        <v>841</v>
      </c>
      <c r="H9" s="426">
        <v>107.88181818181818</v>
      </c>
      <c r="I9" s="362"/>
      <c r="J9" s="362"/>
      <c r="K9" s="351" t="s">
        <v>654</v>
      </c>
      <c r="L9" s="351">
        <v>15208</v>
      </c>
      <c r="M9" s="351">
        <v>45625</v>
      </c>
      <c r="N9" s="351">
        <v>30417</v>
      </c>
      <c r="O9" s="351">
        <v>212917</v>
      </c>
      <c r="P9" s="358"/>
      <c r="Q9" s="358"/>
      <c r="R9" s="358"/>
      <c r="S9" s="358"/>
      <c r="T9" s="358"/>
      <c r="U9" s="358"/>
      <c r="V9" s="475"/>
      <c r="W9" s="375">
        <v>1.9</v>
      </c>
      <c r="X9" s="375">
        <v>1.7</v>
      </c>
      <c r="Y9" s="375">
        <v>1.61</v>
      </c>
      <c r="Z9" s="375">
        <v>1.53</v>
      </c>
      <c r="AA9" s="375">
        <v>1.47</v>
      </c>
      <c r="AB9" s="376"/>
      <c r="AC9" s="476">
        <v>1.8181818181818181</v>
      </c>
      <c r="AD9" s="476">
        <v>1.6909090909090909</v>
      </c>
      <c r="AE9" s="476">
        <v>1.5818181818181818</v>
      </c>
      <c r="AF9" s="476">
        <v>1.5181818181818181</v>
      </c>
      <c r="AG9" s="476">
        <v>1.4636363636363636</v>
      </c>
      <c r="AH9" s="470"/>
      <c r="AI9" s="476">
        <v>1.8727272727272726</v>
      </c>
      <c r="AJ9" s="476">
        <v>1.6909090909090909</v>
      </c>
      <c r="AK9" s="476">
        <v>1.5999999999999999</v>
      </c>
      <c r="AL9" s="476">
        <v>1.5272727272727271</v>
      </c>
      <c r="AM9" s="476">
        <v>1.4636363636363636</v>
      </c>
      <c r="AN9" s="357"/>
      <c r="AO9" s="352" t="s">
        <v>655</v>
      </c>
      <c r="AP9" s="352" t="s">
        <v>656</v>
      </c>
      <c r="AQ9" s="352">
        <v>3</v>
      </c>
      <c r="AR9" s="352">
        <v>3</v>
      </c>
      <c r="AS9" s="352"/>
      <c r="AT9" s="352">
        <v>17</v>
      </c>
      <c r="AU9" s="352">
        <v>0</v>
      </c>
      <c r="AV9" s="352">
        <v>0</v>
      </c>
      <c r="AW9" s="352">
        <v>0</v>
      </c>
      <c r="AX9" s="352">
        <v>0</v>
      </c>
      <c r="AY9" s="352">
        <v>0</v>
      </c>
      <c r="AZ9" s="352">
        <v>0</v>
      </c>
      <c r="BA9" s="352">
        <v>0</v>
      </c>
      <c r="BB9" s="352"/>
      <c r="BC9" s="352"/>
      <c r="BD9" s="352">
        <v>0</v>
      </c>
      <c r="BE9" s="352">
        <v>0</v>
      </c>
      <c r="BF9" s="352">
        <v>0</v>
      </c>
      <c r="BG9" s="352" t="s">
        <v>591</v>
      </c>
      <c r="BH9" s="352">
        <v>0</v>
      </c>
      <c r="BI9" s="352" t="s">
        <v>591</v>
      </c>
      <c r="BJ9" s="352"/>
      <c r="BK9" s="352"/>
      <c r="BL9" s="350"/>
      <c r="BM9" s="347"/>
      <c r="BN9" s="352"/>
      <c r="BO9" s="352" t="s">
        <v>49</v>
      </c>
      <c r="BP9" s="352"/>
      <c r="BQ9" s="350"/>
      <c r="BR9" s="347" t="s">
        <v>842</v>
      </c>
    </row>
    <row r="10" spans="1:71" s="355" customFormat="1" ht="16">
      <c r="A10" s="347">
        <v>0</v>
      </c>
      <c r="B10" s="473">
        <v>42661</v>
      </c>
      <c r="C10" s="347" t="s">
        <v>651</v>
      </c>
      <c r="D10" s="347" t="s">
        <v>652</v>
      </c>
      <c r="E10" s="349">
        <v>42551</v>
      </c>
      <c r="F10" s="347" t="s">
        <v>638</v>
      </c>
      <c r="G10" s="347" t="s">
        <v>671</v>
      </c>
      <c r="H10" s="426">
        <v>89</v>
      </c>
      <c r="I10" s="362"/>
      <c r="J10" s="362"/>
      <c r="K10" s="351"/>
      <c r="L10" s="351"/>
      <c r="M10" s="351"/>
      <c r="N10" s="351"/>
      <c r="O10" s="351"/>
      <c r="P10" s="351"/>
      <c r="Q10" s="351"/>
      <c r="R10" s="351"/>
      <c r="S10" s="351"/>
      <c r="T10" s="351"/>
      <c r="U10" s="351"/>
      <c r="V10" s="474"/>
      <c r="W10" s="476">
        <v>1.7272727272727271</v>
      </c>
      <c r="X10" s="476">
        <v>0</v>
      </c>
      <c r="Y10" s="476">
        <v>0</v>
      </c>
      <c r="Z10" s="476">
        <v>0</v>
      </c>
      <c r="AA10" s="476">
        <v>0</v>
      </c>
      <c r="AB10" s="470"/>
      <c r="AC10" s="476">
        <v>1.7272727272727271</v>
      </c>
      <c r="AD10" s="476">
        <v>0</v>
      </c>
      <c r="AE10" s="476">
        <v>0</v>
      </c>
      <c r="AF10" s="476">
        <v>0</v>
      </c>
      <c r="AG10" s="476">
        <v>0</v>
      </c>
      <c r="AH10" s="347"/>
      <c r="AI10" s="362">
        <v>0</v>
      </c>
      <c r="AJ10" s="362">
        <v>0</v>
      </c>
      <c r="AK10" s="362">
        <v>0</v>
      </c>
      <c r="AL10" s="362">
        <v>0</v>
      </c>
      <c r="AM10" s="362">
        <v>0</v>
      </c>
      <c r="AN10" s="347"/>
      <c r="AO10" s="352" t="s">
        <v>655</v>
      </c>
      <c r="AP10" s="352" t="s">
        <v>656</v>
      </c>
      <c r="AQ10" s="352">
        <v>3</v>
      </c>
      <c r="AR10" s="352">
        <v>3</v>
      </c>
      <c r="AS10" s="352"/>
      <c r="AT10" s="352">
        <v>0</v>
      </c>
      <c r="AU10" s="352">
        <v>0</v>
      </c>
      <c r="AV10" s="352">
        <v>5</v>
      </c>
      <c r="AW10" s="352">
        <v>0</v>
      </c>
      <c r="AX10" s="352">
        <v>0</v>
      </c>
      <c r="AY10" s="352">
        <v>0</v>
      </c>
      <c r="AZ10" s="352">
        <v>0</v>
      </c>
      <c r="BA10" s="352">
        <v>0</v>
      </c>
      <c r="BB10" s="352"/>
      <c r="BC10" s="352"/>
      <c r="BD10" s="352">
        <v>0</v>
      </c>
      <c r="BE10" s="352">
        <v>0</v>
      </c>
      <c r="BF10" s="352">
        <v>0</v>
      </c>
      <c r="BG10" s="352" t="s">
        <v>591</v>
      </c>
      <c r="BH10" s="352">
        <v>0</v>
      </c>
      <c r="BI10" s="352" t="s">
        <v>591</v>
      </c>
      <c r="BJ10" s="352"/>
      <c r="BK10" s="352"/>
      <c r="BL10" s="350"/>
      <c r="BM10" s="347"/>
      <c r="BN10" s="352"/>
      <c r="BO10" s="352" t="s">
        <v>49</v>
      </c>
      <c r="BP10" s="352"/>
      <c r="BQ10" s="350" t="s">
        <v>672</v>
      </c>
      <c r="BR10" s="347" t="s">
        <v>843</v>
      </c>
    </row>
    <row r="11" spans="1:71" s="363" customFormat="1" ht="16">
      <c r="A11" s="347">
        <v>0</v>
      </c>
      <c r="B11" s="473">
        <v>42661</v>
      </c>
      <c r="C11" s="347" t="s">
        <v>651</v>
      </c>
      <c r="D11" s="347" t="s">
        <v>652</v>
      </c>
      <c r="E11" s="349">
        <v>42522</v>
      </c>
      <c r="F11" s="347" t="s">
        <v>674</v>
      </c>
      <c r="G11" s="347" t="s">
        <v>841</v>
      </c>
      <c r="H11" s="426">
        <v>65.52</v>
      </c>
      <c r="I11" s="362"/>
      <c r="J11" s="362"/>
      <c r="K11" s="351" t="s">
        <v>654</v>
      </c>
      <c r="L11" s="351">
        <v>3000</v>
      </c>
      <c r="M11" s="351">
        <v>3000</v>
      </c>
      <c r="N11" s="351">
        <v>3000</v>
      </c>
      <c r="O11" s="351">
        <v>6000</v>
      </c>
      <c r="P11" s="351"/>
      <c r="Q11" s="351"/>
      <c r="R11" s="351"/>
      <c r="S11" s="351"/>
      <c r="T11" s="351"/>
      <c r="U11" s="351"/>
      <c r="V11" s="474"/>
      <c r="W11" s="476">
        <v>2.0636363636363635</v>
      </c>
      <c r="X11" s="476">
        <v>1.9363636363636361</v>
      </c>
      <c r="Y11" s="476">
        <v>1.7090909090909088</v>
      </c>
      <c r="Z11" s="476">
        <v>1.6181818181818182</v>
      </c>
      <c r="AA11" s="476">
        <v>1.5272727272727271</v>
      </c>
      <c r="AB11" s="470"/>
      <c r="AC11" s="476">
        <v>1.9636363636363636</v>
      </c>
      <c r="AD11" s="476">
        <v>1.7999999999999998</v>
      </c>
      <c r="AE11" s="476">
        <v>1.6181818181818182</v>
      </c>
      <c r="AF11" s="476">
        <v>1.5272727272727271</v>
      </c>
      <c r="AG11" s="476">
        <v>1.4818181818181817</v>
      </c>
      <c r="AH11" s="347"/>
      <c r="AI11" s="362">
        <v>0</v>
      </c>
      <c r="AJ11" s="362">
        <v>0</v>
      </c>
      <c r="AK11" s="362">
        <v>0</v>
      </c>
      <c r="AL11" s="362">
        <v>0</v>
      </c>
      <c r="AM11" s="362">
        <v>0</v>
      </c>
      <c r="AN11" s="347"/>
      <c r="AO11" s="352" t="s">
        <v>655</v>
      </c>
      <c r="AP11" s="352" t="s">
        <v>656</v>
      </c>
      <c r="AQ11" s="352">
        <v>3</v>
      </c>
      <c r="AR11" s="352">
        <v>3</v>
      </c>
      <c r="AS11" s="352"/>
      <c r="AT11" s="352">
        <v>0</v>
      </c>
      <c r="AU11" s="352">
        <v>0</v>
      </c>
      <c r="AV11" s="352">
        <v>0</v>
      </c>
      <c r="AW11" s="352">
        <v>0</v>
      </c>
      <c r="AX11" s="352">
        <v>0</v>
      </c>
      <c r="AY11" s="352">
        <v>0</v>
      </c>
      <c r="AZ11" s="352">
        <v>0</v>
      </c>
      <c r="BA11" s="352">
        <v>0</v>
      </c>
      <c r="BB11" s="352"/>
      <c r="BC11" s="352"/>
      <c r="BD11" s="352">
        <v>0</v>
      </c>
      <c r="BE11" s="352">
        <v>0</v>
      </c>
      <c r="BF11" s="352">
        <v>0</v>
      </c>
      <c r="BG11" s="352" t="s">
        <v>591</v>
      </c>
      <c r="BH11" s="352">
        <v>0</v>
      </c>
      <c r="BI11" s="352" t="s">
        <v>591</v>
      </c>
      <c r="BJ11" s="352"/>
      <c r="BK11" s="352"/>
      <c r="BL11" s="350"/>
      <c r="BM11" s="347"/>
      <c r="BN11" s="352"/>
      <c r="BO11" s="352" t="s">
        <v>49</v>
      </c>
      <c r="BP11" s="386"/>
      <c r="BQ11" s="359"/>
      <c r="BR11" s="355" t="s">
        <v>848</v>
      </c>
      <c r="BS11" s="355"/>
    </row>
    <row r="12" spans="1:71" s="355" customFormat="1" ht="16">
      <c r="A12" s="364">
        <v>10</v>
      </c>
      <c r="B12" s="473">
        <v>42661</v>
      </c>
      <c r="C12" s="365" t="s">
        <v>651</v>
      </c>
      <c r="D12" s="364" t="s">
        <v>677</v>
      </c>
      <c r="E12" s="349">
        <v>42551</v>
      </c>
      <c r="F12" s="366" t="s">
        <v>209</v>
      </c>
      <c r="G12" s="366" t="s">
        <v>653</v>
      </c>
      <c r="H12" s="362">
        <v>102.78</v>
      </c>
      <c r="I12" s="362"/>
      <c r="J12" s="362"/>
      <c r="K12" s="351" t="s">
        <v>654</v>
      </c>
      <c r="L12" s="351">
        <v>110000</v>
      </c>
      <c r="M12" s="351">
        <v>490000</v>
      </c>
      <c r="N12" s="351"/>
      <c r="O12" s="351"/>
      <c r="P12" s="351"/>
      <c r="Q12" s="351"/>
      <c r="R12" s="351"/>
      <c r="S12" s="351"/>
      <c r="T12" s="351"/>
      <c r="U12" s="351"/>
      <c r="V12" s="474"/>
      <c r="W12" s="476">
        <v>1.6272727272727272</v>
      </c>
      <c r="X12" s="476">
        <v>1.2727272727272725</v>
      </c>
      <c r="Y12" s="476">
        <v>1.0818181818181818</v>
      </c>
      <c r="Z12" s="476">
        <v>0</v>
      </c>
      <c r="AA12" s="476">
        <v>0</v>
      </c>
      <c r="AB12" s="470"/>
      <c r="AC12" s="476">
        <v>1.4454545454545453</v>
      </c>
      <c r="AD12" s="476">
        <v>1.2181818181818183</v>
      </c>
      <c r="AE12" s="476">
        <v>1.009090909090909</v>
      </c>
      <c r="AF12" s="476">
        <v>0</v>
      </c>
      <c r="AG12" s="476">
        <v>0</v>
      </c>
      <c r="AH12" s="347"/>
      <c r="AI12" s="362">
        <v>0</v>
      </c>
      <c r="AJ12" s="362">
        <v>0</v>
      </c>
      <c r="AK12" s="362">
        <v>0</v>
      </c>
      <c r="AL12" s="362">
        <v>0</v>
      </c>
      <c r="AM12" s="362">
        <v>0</v>
      </c>
      <c r="AN12" s="347"/>
      <c r="AO12" s="352" t="s">
        <v>655</v>
      </c>
      <c r="AP12" s="352" t="s">
        <v>656</v>
      </c>
      <c r="AQ12" s="352">
        <v>3</v>
      </c>
      <c r="AR12" s="352">
        <v>3</v>
      </c>
      <c r="AS12" s="352"/>
      <c r="AT12" s="352">
        <v>0</v>
      </c>
      <c r="AU12" s="352">
        <v>0</v>
      </c>
      <c r="AV12" s="352">
        <v>0</v>
      </c>
      <c r="AW12" s="352">
        <v>0</v>
      </c>
      <c r="AX12" s="352">
        <v>0</v>
      </c>
      <c r="AY12" s="352">
        <v>0</v>
      </c>
      <c r="AZ12" s="352">
        <v>0</v>
      </c>
      <c r="BA12" s="352">
        <v>0</v>
      </c>
      <c r="BB12" s="352"/>
      <c r="BC12" s="352"/>
      <c r="BD12" s="352">
        <v>0</v>
      </c>
      <c r="BE12" s="352">
        <v>0</v>
      </c>
      <c r="BF12" s="352">
        <v>0</v>
      </c>
      <c r="BG12" s="352" t="s">
        <v>591</v>
      </c>
      <c r="BH12" s="352">
        <v>0</v>
      </c>
      <c r="BI12" s="352" t="s">
        <v>591</v>
      </c>
      <c r="BJ12" s="386"/>
      <c r="BK12" s="386"/>
      <c r="BL12" s="350"/>
      <c r="BM12" s="347"/>
      <c r="BN12" s="352"/>
      <c r="BO12" s="352" t="s">
        <v>49</v>
      </c>
      <c r="BP12" s="427"/>
      <c r="BQ12" s="367"/>
      <c r="BR12" s="370" t="s">
        <v>824</v>
      </c>
    </row>
    <row r="13" spans="1:71" s="355" customFormat="1" ht="16">
      <c r="A13" s="347">
        <v>35</v>
      </c>
      <c r="B13" s="473">
        <v>42661</v>
      </c>
      <c r="C13" s="348" t="s">
        <v>651</v>
      </c>
      <c r="D13" s="347" t="s">
        <v>677</v>
      </c>
      <c r="E13" s="349">
        <v>42369</v>
      </c>
      <c r="F13" s="366" t="s">
        <v>210</v>
      </c>
      <c r="G13" s="366" t="s">
        <v>658</v>
      </c>
      <c r="H13" s="362">
        <v>72.072727272727263</v>
      </c>
      <c r="I13" s="362"/>
      <c r="J13" s="362"/>
      <c r="K13" s="351" t="s">
        <v>654</v>
      </c>
      <c r="L13" s="351">
        <v>15000</v>
      </c>
      <c r="M13" s="351">
        <v>45000</v>
      </c>
      <c r="N13" s="351">
        <v>30000</v>
      </c>
      <c r="O13" s="351">
        <v>210000</v>
      </c>
      <c r="P13" s="351"/>
      <c r="Q13" s="351"/>
      <c r="R13" s="351"/>
      <c r="S13" s="351"/>
      <c r="T13" s="351"/>
      <c r="U13" s="351"/>
      <c r="V13" s="474"/>
      <c r="W13" s="476">
        <v>1.8999999999999997</v>
      </c>
      <c r="X13" s="476">
        <v>1.7727272727272725</v>
      </c>
      <c r="Y13" s="476">
        <v>1.6909090909090909</v>
      </c>
      <c r="Z13" s="476">
        <v>1.5999999999999999</v>
      </c>
      <c r="AA13" s="476">
        <v>1.5181818181818181</v>
      </c>
      <c r="AB13" s="470"/>
      <c r="AC13" s="476">
        <v>1.8181818181818181</v>
      </c>
      <c r="AD13" s="476">
        <v>1.7727272727272725</v>
      </c>
      <c r="AE13" s="476">
        <v>1.6909090909090909</v>
      </c>
      <c r="AF13" s="476">
        <v>1.5636363636363635</v>
      </c>
      <c r="AG13" s="476">
        <v>1.5181818181818181</v>
      </c>
      <c r="AH13" s="347"/>
      <c r="AI13" s="362">
        <v>0</v>
      </c>
      <c r="AJ13" s="362">
        <v>0</v>
      </c>
      <c r="AK13" s="362">
        <v>0</v>
      </c>
      <c r="AL13" s="362">
        <v>0</v>
      </c>
      <c r="AM13" s="362">
        <v>0</v>
      </c>
      <c r="AN13" s="347"/>
      <c r="AO13" s="352" t="s">
        <v>655</v>
      </c>
      <c r="AP13" s="352" t="s">
        <v>656</v>
      </c>
      <c r="AQ13" s="352">
        <v>3</v>
      </c>
      <c r="AR13" s="352">
        <v>3</v>
      </c>
      <c r="AS13" s="352"/>
      <c r="AT13" s="352">
        <v>0</v>
      </c>
      <c r="AU13" s="352">
        <v>0</v>
      </c>
      <c r="AV13" s="352">
        <v>0</v>
      </c>
      <c r="AW13" s="352">
        <v>0</v>
      </c>
      <c r="AX13" s="352">
        <v>0</v>
      </c>
      <c r="AY13" s="352">
        <v>0</v>
      </c>
      <c r="AZ13" s="352">
        <v>0</v>
      </c>
      <c r="BA13" s="352">
        <v>0</v>
      </c>
      <c r="BB13" s="352"/>
      <c r="BC13" s="352"/>
      <c r="BD13" s="352">
        <v>0</v>
      </c>
      <c r="BE13" s="352">
        <v>0</v>
      </c>
      <c r="BF13" s="352">
        <v>0</v>
      </c>
      <c r="BG13" s="352" t="s">
        <v>591</v>
      </c>
      <c r="BH13" s="352">
        <v>0</v>
      </c>
      <c r="BI13" s="352" t="s">
        <v>591</v>
      </c>
      <c r="BJ13" s="352"/>
      <c r="BK13" s="352"/>
      <c r="BL13" s="350"/>
      <c r="BM13" s="347"/>
      <c r="BN13" s="352"/>
      <c r="BO13" s="352" t="s">
        <v>49</v>
      </c>
      <c r="BP13" s="352">
        <v>1</v>
      </c>
      <c r="BQ13" s="350" t="s">
        <v>772</v>
      </c>
      <c r="BR13" s="355" t="s">
        <v>774</v>
      </c>
    </row>
    <row r="14" spans="1:71" s="355" customFormat="1" ht="16">
      <c r="A14" s="347">
        <v>51</v>
      </c>
      <c r="B14" s="473">
        <v>42661</v>
      </c>
      <c r="C14" s="348" t="s">
        <v>651</v>
      </c>
      <c r="D14" s="347" t="s">
        <v>677</v>
      </c>
      <c r="E14" s="349">
        <v>42369</v>
      </c>
      <c r="F14" s="366" t="s">
        <v>211</v>
      </c>
      <c r="G14" s="366" t="s">
        <v>593</v>
      </c>
      <c r="H14" s="362">
        <v>99.999999999999986</v>
      </c>
      <c r="I14" s="362"/>
      <c r="J14" s="362"/>
      <c r="K14" s="351" t="s">
        <v>654</v>
      </c>
      <c r="L14" s="351">
        <v>15000</v>
      </c>
      <c r="M14" s="351">
        <v>45000</v>
      </c>
      <c r="N14" s="351">
        <v>30000</v>
      </c>
      <c r="O14" s="351">
        <v>210000</v>
      </c>
      <c r="P14" s="351"/>
      <c r="Q14" s="351"/>
      <c r="R14" s="351"/>
      <c r="S14" s="351"/>
      <c r="T14" s="351"/>
      <c r="U14" s="351"/>
      <c r="V14" s="474"/>
      <c r="W14" s="362">
        <v>2.5545454545454542</v>
      </c>
      <c r="X14" s="362">
        <v>2.3818181818181818</v>
      </c>
      <c r="Y14" s="362">
        <v>2.1090909090909089</v>
      </c>
      <c r="Z14" s="362">
        <v>2.0181818181818181</v>
      </c>
      <c r="AA14" s="362">
        <v>1.8818181818181816</v>
      </c>
      <c r="AB14" s="347"/>
      <c r="AC14" s="362">
        <v>2.2999999999999998</v>
      </c>
      <c r="AD14" s="362">
        <v>2.1818181818181817</v>
      </c>
      <c r="AE14" s="362">
        <v>2</v>
      </c>
      <c r="AF14" s="362">
        <v>1.8909090909090909</v>
      </c>
      <c r="AG14" s="362">
        <v>1.6727272727272726</v>
      </c>
      <c r="AH14" s="347"/>
      <c r="AI14" s="362">
        <v>0</v>
      </c>
      <c r="AJ14" s="362">
        <v>0</v>
      </c>
      <c r="AK14" s="362">
        <v>0</v>
      </c>
      <c r="AL14" s="362">
        <v>0</v>
      </c>
      <c r="AM14" s="362">
        <v>0</v>
      </c>
      <c r="AN14" s="347"/>
      <c r="AO14" s="352" t="s">
        <v>655</v>
      </c>
      <c r="AP14" s="352" t="s">
        <v>656</v>
      </c>
      <c r="AQ14" s="352">
        <v>3</v>
      </c>
      <c r="AR14" s="352">
        <v>3</v>
      </c>
      <c r="AS14" s="352"/>
      <c r="AT14" s="352">
        <v>0</v>
      </c>
      <c r="AU14" s="352">
        <v>20</v>
      </c>
      <c r="AV14" s="352">
        <v>0</v>
      </c>
      <c r="AW14" s="352">
        <v>0</v>
      </c>
      <c r="AX14" s="352">
        <v>0</v>
      </c>
      <c r="AY14" s="352">
        <v>0</v>
      </c>
      <c r="AZ14" s="352">
        <v>0</v>
      </c>
      <c r="BA14" s="352">
        <v>0</v>
      </c>
      <c r="BB14" s="352"/>
      <c r="BC14" s="352"/>
      <c r="BD14" s="352">
        <v>0</v>
      </c>
      <c r="BE14" s="352">
        <v>0</v>
      </c>
      <c r="BF14" s="352">
        <v>0</v>
      </c>
      <c r="BG14" s="352" t="s">
        <v>591</v>
      </c>
      <c r="BH14" s="352">
        <v>0</v>
      </c>
      <c r="BI14" s="352" t="s">
        <v>591</v>
      </c>
      <c r="BJ14" s="352"/>
      <c r="BK14" s="352"/>
      <c r="BL14" s="350"/>
      <c r="BM14" s="347"/>
      <c r="BN14" s="352"/>
      <c r="BO14" s="352" t="s">
        <v>49</v>
      </c>
      <c r="BP14" s="352">
        <v>1</v>
      </c>
      <c r="BQ14" s="350"/>
      <c r="BR14" s="355" t="s">
        <v>782</v>
      </c>
    </row>
    <row r="15" spans="1:71" s="355" customFormat="1" ht="16">
      <c r="A15" s="347">
        <v>18</v>
      </c>
      <c r="B15" s="473">
        <v>42661</v>
      </c>
      <c r="C15" s="348" t="s">
        <v>651</v>
      </c>
      <c r="D15" s="347" t="s">
        <v>677</v>
      </c>
      <c r="E15" s="349">
        <v>42429</v>
      </c>
      <c r="F15" s="366" t="s">
        <v>212</v>
      </c>
      <c r="G15" s="366" t="s">
        <v>660</v>
      </c>
      <c r="H15" s="426">
        <v>122.39999999999998</v>
      </c>
      <c r="I15" s="362"/>
      <c r="J15" s="362"/>
      <c r="K15" s="351" t="s">
        <v>654</v>
      </c>
      <c r="L15" s="351">
        <v>15000</v>
      </c>
      <c r="M15" s="351">
        <v>45000</v>
      </c>
      <c r="N15" s="351">
        <v>30000</v>
      </c>
      <c r="O15" s="351">
        <v>210000</v>
      </c>
      <c r="P15" s="351"/>
      <c r="Q15" s="351"/>
      <c r="R15" s="351"/>
      <c r="S15" s="351"/>
      <c r="T15" s="351"/>
      <c r="U15" s="351"/>
      <c r="V15" s="474"/>
      <c r="W15" s="476">
        <v>2.2272727272727271</v>
      </c>
      <c r="X15" s="476">
        <v>1.9636363636363636</v>
      </c>
      <c r="Y15" s="476">
        <v>1.7727272727272725</v>
      </c>
      <c r="Z15" s="476">
        <v>1.7</v>
      </c>
      <c r="AA15" s="476">
        <v>1.6090909090909089</v>
      </c>
      <c r="AB15" s="470"/>
      <c r="AC15" s="476">
        <v>2.1181818181818182</v>
      </c>
      <c r="AD15" s="476">
        <v>1.9090909090909089</v>
      </c>
      <c r="AE15" s="476">
        <v>1.7727272727272725</v>
      </c>
      <c r="AF15" s="476">
        <v>1.6818181818181817</v>
      </c>
      <c r="AG15" s="476">
        <v>1.5909090909090908</v>
      </c>
      <c r="AH15" s="347"/>
      <c r="AI15" s="362">
        <v>0</v>
      </c>
      <c r="AJ15" s="362">
        <v>0</v>
      </c>
      <c r="AK15" s="362">
        <v>0</v>
      </c>
      <c r="AL15" s="362">
        <v>0</v>
      </c>
      <c r="AM15" s="362">
        <v>0</v>
      </c>
      <c r="AN15" s="347"/>
      <c r="AO15" s="352" t="s">
        <v>655</v>
      </c>
      <c r="AP15" s="352" t="s">
        <v>656</v>
      </c>
      <c r="AQ15" s="352">
        <v>3</v>
      </c>
      <c r="AR15" s="352">
        <v>3</v>
      </c>
      <c r="AS15" s="352"/>
      <c r="AT15" s="352">
        <v>23</v>
      </c>
      <c r="AU15" s="352">
        <v>0</v>
      </c>
      <c r="AV15" s="352">
        <v>0</v>
      </c>
      <c r="AW15" s="352">
        <v>0</v>
      </c>
      <c r="AX15" s="352">
        <v>0</v>
      </c>
      <c r="AY15" s="352">
        <v>0</v>
      </c>
      <c r="AZ15" s="352">
        <v>0</v>
      </c>
      <c r="BA15" s="352">
        <v>0</v>
      </c>
      <c r="BB15" s="352"/>
      <c r="BC15" s="352"/>
      <c r="BD15" s="352">
        <v>0</v>
      </c>
      <c r="BE15" s="352">
        <v>0</v>
      </c>
      <c r="BF15" s="352">
        <v>0</v>
      </c>
      <c r="BG15" s="352" t="s">
        <v>591</v>
      </c>
      <c r="BH15" s="352">
        <v>12</v>
      </c>
      <c r="BI15" s="352" t="s">
        <v>591</v>
      </c>
      <c r="BJ15" s="352"/>
      <c r="BK15" s="352"/>
      <c r="BL15" s="350"/>
      <c r="BM15" s="347"/>
      <c r="BN15" s="352"/>
      <c r="BO15" s="352" t="s">
        <v>49</v>
      </c>
      <c r="BP15" s="352"/>
      <c r="BQ15" s="350"/>
      <c r="BR15" s="355" t="s">
        <v>787</v>
      </c>
    </row>
    <row r="16" spans="1:71" s="355" customFormat="1" ht="16">
      <c r="A16" s="347">
        <v>26</v>
      </c>
      <c r="B16" s="473">
        <v>42661</v>
      </c>
      <c r="C16" s="348" t="s">
        <v>651</v>
      </c>
      <c r="D16" s="347" t="s">
        <v>677</v>
      </c>
      <c r="E16" s="349">
        <v>42563</v>
      </c>
      <c r="F16" s="366" t="s">
        <v>213</v>
      </c>
      <c r="G16" s="347" t="s">
        <v>802</v>
      </c>
      <c r="H16" s="362">
        <v>83.42</v>
      </c>
      <c r="I16" s="362"/>
      <c r="J16" s="362"/>
      <c r="K16" s="351" t="s">
        <v>654</v>
      </c>
      <c r="L16" s="351">
        <v>15208</v>
      </c>
      <c r="M16" s="351">
        <v>45625</v>
      </c>
      <c r="N16" s="351">
        <v>30417</v>
      </c>
      <c r="O16" s="351">
        <v>212917</v>
      </c>
      <c r="P16" s="351"/>
      <c r="Q16" s="351"/>
      <c r="R16" s="351"/>
      <c r="S16" s="351"/>
      <c r="T16" s="351"/>
      <c r="U16" s="351"/>
      <c r="V16" s="474"/>
      <c r="W16" s="362">
        <v>1.6454545454545453</v>
      </c>
      <c r="X16" s="362">
        <v>1.5272727272727271</v>
      </c>
      <c r="Y16" s="362">
        <v>1.4545454545454546</v>
      </c>
      <c r="Z16" s="362">
        <v>1.4181818181818182</v>
      </c>
      <c r="AA16" s="362">
        <v>1.3363636363636362</v>
      </c>
      <c r="AB16" s="347"/>
      <c r="AC16" s="362">
        <v>1.6090909090909089</v>
      </c>
      <c r="AD16" s="362">
        <v>1.4999999999999998</v>
      </c>
      <c r="AE16" s="362">
        <v>1.4454545454545453</v>
      </c>
      <c r="AF16" s="362">
        <v>1.4</v>
      </c>
      <c r="AG16" s="362">
        <v>1.3181818181818181</v>
      </c>
      <c r="AH16" s="347"/>
      <c r="AI16" s="362">
        <v>0</v>
      </c>
      <c r="AJ16" s="362">
        <v>0</v>
      </c>
      <c r="AK16" s="362">
        <v>0</v>
      </c>
      <c r="AL16" s="362">
        <v>0</v>
      </c>
      <c r="AM16" s="362">
        <v>0</v>
      </c>
      <c r="AN16" s="347"/>
      <c r="AO16" s="352" t="s">
        <v>655</v>
      </c>
      <c r="AP16" s="352" t="s">
        <v>656</v>
      </c>
      <c r="AQ16" s="352">
        <v>3</v>
      </c>
      <c r="AR16" s="352">
        <v>3</v>
      </c>
      <c r="AS16" s="352"/>
      <c r="AT16" s="352">
        <v>0</v>
      </c>
      <c r="AU16" s="352">
        <v>0</v>
      </c>
      <c r="AV16" s="352">
        <v>0</v>
      </c>
      <c r="AW16" s="352">
        <v>0</v>
      </c>
      <c r="AX16" s="352">
        <v>0</v>
      </c>
      <c r="AY16" s="352">
        <v>0</v>
      </c>
      <c r="AZ16" s="352">
        <v>0</v>
      </c>
      <c r="BA16" s="352">
        <v>0</v>
      </c>
      <c r="BB16" s="352"/>
      <c r="BC16" s="352"/>
      <c r="BD16" s="352">
        <v>0</v>
      </c>
      <c r="BE16" s="352">
        <v>0</v>
      </c>
      <c r="BF16" s="352">
        <v>0</v>
      </c>
      <c r="BG16" s="352" t="s">
        <v>591</v>
      </c>
      <c r="BH16" s="352">
        <v>0</v>
      </c>
      <c r="BI16" s="352" t="s">
        <v>591</v>
      </c>
      <c r="BJ16" s="352"/>
      <c r="BK16" s="352"/>
      <c r="BL16" s="350" t="s">
        <v>664</v>
      </c>
      <c r="BM16" s="347" t="s">
        <v>665</v>
      </c>
      <c r="BN16" s="352">
        <v>50</v>
      </c>
      <c r="BO16" s="352" t="s">
        <v>49</v>
      </c>
      <c r="BP16" s="352"/>
      <c r="BQ16" s="350"/>
      <c r="BR16" s="355" t="s">
        <v>832</v>
      </c>
    </row>
    <row r="17" spans="1:71" s="355" customFormat="1" ht="16">
      <c r="A17" s="347">
        <v>43</v>
      </c>
      <c r="B17" s="473">
        <v>42661</v>
      </c>
      <c r="C17" s="348" t="s">
        <v>651</v>
      </c>
      <c r="D17" s="347" t="s">
        <v>677</v>
      </c>
      <c r="E17" s="349">
        <v>42551</v>
      </c>
      <c r="F17" s="366" t="s">
        <v>214</v>
      </c>
      <c r="G17" s="366" t="s">
        <v>663</v>
      </c>
      <c r="H17" s="426">
        <v>118.91818181818181</v>
      </c>
      <c r="I17" s="362"/>
      <c r="J17" s="362"/>
      <c r="K17" s="351" t="s">
        <v>654</v>
      </c>
      <c r="L17" s="351">
        <v>15000</v>
      </c>
      <c r="M17" s="351">
        <v>45000</v>
      </c>
      <c r="N17" s="351">
        <v>30000</v>
      </c>
      <c r="O17" s="351">
        <v>210000</v>
      </c>
      <c r="P17" s="351"/>
      <c r="Q17" s="351"/>
      <c r="R17" s="351"/>
      <c r="S17" s="351"/>
      <c r="T17" s="351"/>
      <c r="U17" s="351"/>
      <c r="V17" s="474"/>
      <c r="W17" s="476">
        <v>1.9454545454545453</v>
      </c>
      <c r="X17" s="476">
        <v>1.8181818181818181</v>
      </c>
      <c r="Y17" s="476">
        <v>1.7363636363636361</v>
      </c>
      <c r="Z17" s="476">
        <v>1.6818181818181817</v>
      </c>
      <c r="AA17" s="476">
        <v>1.6363636363636362</v>
      </c>
      <c r="AB17" s="470"/>
      <c r="AC17" s="476">
        <v>1.6545454545454545</v>
      </c>
      <c r="AD17" s="476">
        <v>1.5727272727272725</v>
      </c>
      <c r="AE17" s="476">
        <v>1.5090909090909088</v>
      </c>
      <c r="AF17" s="476">
        <v>1.4636363636363636</v>
      </c>
      <c r="AG17" s="476">
        <v>1.4272727272727272</v>
      </c>
      <c r="AH17" s="347"/>
      <c r="AI17" s="362">
        <v>0</v>
      </c>
      <c r="AJ17" s="362">
        <v>0</v>
      </c>
      <c r="AK17" s="362">
        <v>0</v>
      </c>
      <c r="AL17" s="362">
        <v>0</v>
      </c>
      <c r="AM17" s="362">
        <v>0</v>
      </c>
      <c r="AN17" s="347"/>
      <c r="AO17" s="352" t="s">
        <v>655</v>
      </c>
      <c r="AP17" s="352" t="s">
        <v>656</v>
      </c>
      <c r="AQ17" s="352">
        <v>3</v>
      </c>
      <c r="AR17" s="352">
        <v>3</v>
      </c>
      <c r="AS17" s="352"/>
      <c r="AT17" s="352">
        <v>0</v>
      </c>
      <c r="AU17" s="352">
        <v>0</v>
      </c>
      <c r="AV17" s="352">
        <v>0</v>
      </c>
      <c r="AW17" s="352">
        <v>0</v>
      </c>
      <c r="AX17" s="352">
        <v>0</v>
      </c>
      <c r="AY17" s="352">
        <v>0</v>
      </c>
      <c r="AZ17" s="352">
        <v>0</v>
      </c>
      <c r="BA17" s="352">
        <v>0</v>
      </c>
      <c r="BB17" s="352"/>
      <c r="BC17" s="352"/>
      <c r="BD17" s="352">
        <v>0</v>
      </c>
      <c r="BE17" s="352">
        <v>0</v>
      </c>
      <c r="BF17" s="352">
        <v>0</v>
      </c>
      <c r="BG17" s="352" t="s">
        <v>591</v>
      </c>
      <c r="BH17" s="352">
        <v>0</v>
      </c>
      <c r="BI17" s="352" t="s">
        <v>591</v>
      </c>
      <c r="BJ17" s="352"/>
      <c r="BK17" s="352"/>
      <c r="BL17" s="350"/>
      <c r="BM17" s="347"/>
      <c r="BN17" s="352"/>
      <c r="BO17" s="352" t="s">
        <v>49</v>
      </c>
      <c r="BP17" s="352"/>
      <c r="BQ17" s="350"/>
      <c r="BR17" s="347" t="s">
        <v>839</v>
      </c>
    </row>
    <row r="18" spans="1:71" s="363" customFormat="1" ht="16">
      <c r="A18" s="347">
        <v>2</v>
      </c>
      <c r="B18" s="473">
        <v>42661</v>
      </c>
      <c r="C18" s="348" t="s">
        <v>651</v>
      </c>
      <c r="D18" s="347" t="s">
        <v>677</v>
      </c>
      <c r="E18" s="349">
        <v>42551</v>
      </c>
      <c r="F18" s="366" t="s">
        <v>215</v>
      </c>
      <c r="G18" s="366" t="s">
        <v>802</v>
      </c>
      <c r="H18" s="362">
        <v>84</v>
      </c>
      <c r="I18" s="362"/>
      <c r="J18" s="362"/>
      <c r="K18" s="351" t="s">
        <v>654</v>
      </c>
      <c r="L18" s="351">
        <v>14760</v>
      </c>
      <c r="M18" s="351">
        <v>45360</v>
      </c>
      <c r="N18" s="351">
        <v>29580</v>
      </c>
      <c r="O18" s="351">
        <v>211020</v>
      </c>
      <c r="P18" s="351"/>
      <c r="Q18" s="351"/>
      <c r="R18" s="351"/>
      <c r="S18" s="351"/>
      <c r="T18" s="351"/>
      <c r="U18" s="351"/>
      <c r="V18" s="474"/>
      <c r="W18" s="362">
        <v>1.9545454545454544</v>
      </c>
      <c r="X18" s="362">
        <v>1.5999999999999999</v>
      </c>
      <c r="Y18" s="362">
        <v>1.4727272727272727</v>
      </c>
      <c r="Z18" s="362">
        <v>1.3636363636363635</v>
      </c>
      <c r="AA18" s="362">
        <v>1.3363636363636362</v>
      </c>
      <c r="AB18" s="347"/>
      <c r="AC18" s="362">
        <v>1.8545454545454545</v>
      </c>
      <c r="AD18" s="362">
        <v>1.5545454545454545</v>
      </c>
      <c r="AE18" s="362">
        <v>1.4181818181818182</v>
      </c>
      <c r="AF18" s="362">
        <v>1.3363636363636362</v>
      </c>
      <c r="AG18" s="362">
        <v>1.3090909090909089</v>
      </c>
      <c r="AH18" s="347"/>
      <c r="AI18" s="362">
        <v>0</v>
      </c>
      <c r="AJ18" s="362">
        <v>0</v>
      </c>
      <c r="AK18" s="362">
        <v>0</v>
      </c>
      <c r="AL18" s="362">
        <v>0</v>
      </c>
      <c r="AM18" s="362">
        <v>0</v>
      </c>
      <c r="AN18" s="347"/>
      <c r="AO18" s="352" t="s">
        <v>655</v>
      </c>
      <c r="AP18" s="352" t="s">
        <v>656</v>
      </c>
      <c r="AQ18" s="352">
        <v>3</v>
      </c>
      <c r="AR18" s="352">
        <v>3</v>
      </c>
      <c r="AS18" s="352"/>
      <c r="AT18" s="352">
        <v>0</v>
      </c>
      <c r="AU18" s="352">
        <v>0</v>
      </c>
      <c r="AV18" s="352">
        <v>0</v>
      </c>
      <c r="AW18" s="352">
        <v>0</v>
      </c>
      <c r="AX18" s="352">
        <v>0</v>
      </c>
      <c r="AY18" s="352">
        <v>0</v>
      </c>
      <c r="AZ18" s="352">
        <v>0</v>
      </c>
      <c r="BA18" s="352">
        <v>0</v>
      </c>
      <c r="BB18" s="352"/>
      <c r="BC18" s="352"/>
      <c r="BD18" s="352">
        <v>0</v>
      </c>
      <c r="BE18" s="352">
        <v>0</v>
      </c>
      <c r="BF18" s="352">
        <v>0</v>
      </c>
      <c r="BG18" s="352" t="s">
        <v>591</v>
      </c>
      <c r="BH18" s="352">
        <v>0</v>
      </c>
      <c r="BI18" s="352" t="s">
        <v>591</v>
      </c>
      <c r="BJ18" s="352"/>
      <c r="BK18" s="352"/>
      <c r="BL18" s="350"/>
      <c r="BM18" s="347"/>
      <c r="BN18" s="352"/>
      <c r="BO18" s="352" t="s">
        <v>49</v>
      </c>
      <c r="BP18" s="352"/>
      <c r="BQ18" s="350"/>
      <c r="BR18" s="347"/>
    </row>
    <row r="19" spans="1:71" s="355" customFormat="1" ht="16">
      <c r="A19" s="357"/>
      <c r="B19" s="473">
        <v>42661</v>
      </c>
      <c r="C19" s="368" t="s">
        <v>651</v>
      </c>
      <c r="D19" s="357" t="s">
        <v>677</v>
      </c>
      <c r="E19" s="349">
        <v>42605</v>
      </c>
      <c r="F19" s="347" t="s">
        <v>589</v>
      </c>
      <c r="G19" s="347" t="s">
        <v>841</v>
      </c>
      <c r="H19" s="426">
        <v>107.88181818181818</v>
      </c>
      <c r="I19" s="362"/>
      <c r="J19" s="362"/>
      <c r="K19" s="351" t="s">
        <v>654</v>
      </c>
      <c r="L19" s="351">
        <v>15208</v>
      </c>
      <c r="M19" s="351">
        <v>45625</v>
      </c>
      <c r="N19" s="351">
        <v>30417</v>
      </c>
      <c r="O19" s="351">
        <v>212917</v>
      </c>
      <c r="P19" s="358"/>
      <c r="Q19" s="358"/>
      <c r="R19" s="358"/>
      <c r="S19" s="358"/>
      <c r="T19" s="358"/>
      <c r="U19" s="358"/>
      <c r="V19" s="475"/>
      <c r="W19" s="375">
        <v>1.9</v>
      </c>
      <c r="X19" s="375">
        <v>1.7</v>
      </c>
      <c r="Y19" s="375">
        <v>1.61</v>
      </c>
      <c r="Z19" s="375">
        <v>1.53</v>
      </c>
      <c r="AA19" s="375">
        <v>1.47</v>
      </c>
      <c r="AB19" s="376"/>
      <c r="AC19" s="476">
        <v>1.8181818181818181</v>
      </c>
      <c r="AD19" s="476">
        <v>1.6909090909090909</v>
      </c>
      <c r="AE19" s="476">
        <v>1.5818181818181818</v>
      </c>
      <c r="AF19" s="476">
        <v>1.5181818181818181</v>
      </c>
      <c r="AG19" s="476">
        <v>1.4636363636363636</v>
      </c>
      <c r="AH19" s="470"/>
      <c r="AI19" s="476">
        <v>1.8727272727272726</v>
      </c>
      <c r="AJ19" s="476">
        <v>1.6909090909090909</v>
      </c>
      <c r="AK19" s="476">
        <v>1.5999999999999999</v>
      </c>
      <c r="AL19" s="476">
        <v>1.5272727272727271</v>
      </c>
      <c r="AM19" s="476">
        <v>1.4636363636363636</v>
      </c>
      <c r="AN19" s="357"/>
      <c r="AO19" s="352" t="s">
        <v>655</v>
      </c>
      <c r="AP19" s="352" t="s">
        <v>656</v>
      </c>
      <c r="AQ19" s="352">
        <v>3</v>
      </c>
      <c r="AR19" s="352">
        <v>3</v>
      </c>
      <c r="AS19" s="352"/>
      <c r="AT19" s="352">
        <v>17</v>
      </c>
      <c r="AU19" s="352">
        <v>0</v>
      </c>
      <c r="AV19" s="352">
        <v>0</v>
      </c>
      <c r="AW19" s="352">
        <v>0</v>
      </c>
      <c r="AX19" s="352">
        <v>0</v>
      </c>
      <c r="AY19" s="352">
        <v>0</v>
      </c>
      <c r="AZ19" s="352">
        <v>0</v>
      </c>
      <c r="BA19" s="352">
        <v>0</v>
      </c>
      <c r="BB19" s="352"/>
      <c r="BC19" s="352"/>
      <c r="BD19" s="352">
        <v>0</v>
      </c>
      <c r="BE19" s="352">
        <v>0</v>
      </c>
      <c r="BF19" s="352">
        <v>0</v>
      </c>
      <c r="BG19" s="352" t="s">
        <v>591</v>
      </c>
      <c r="BH19" s="352">
        <v>0</v>
      </c>
      <c r="BI19" s="352" t="s">
        <v>591</v>
      </c>
      <c r="BJ19" s="352"/>
      <c r="BK19" s="352"/>
      <c r="BL19" s="350"/>
      <c r="BM19" s="347"/>
      <c r="BN19" s="352"/>
      <c r="BO19" s="352" t="s">
        <v>49</v>
      </c>
      <c r="BP19" s="352"/>
      <c r="BQ19" s="350"/>
      <c r="BR19" s="347"/>
    </row>
    <row r="20" spans="1:71" s="363" customFormat="1" ht="16">
      <c r="A20" s="347"/>
      <c r="B20" s="473">
        <v>42661</v>
      </c>
      <c r="C20" s="348" t="s">
        <v>651</v>
      </c>
      <c r="D20" s="357" t="s">
        <v>677</v>
      </c>
      <c r="E20" s="349">
        <v>42551</v>
      </c>
      <c r="F20" s="366" t="s">
        <v>638</v>
      </c>
      <c r="G20" s="366" t="s">
        <v>671</v>
      </c>
      <c r="H20" s="426">
        <v>89</v>
      </c>
      <c r="I20" s="362"/>
      <c r="J20" s="362"/>
      <c r="K20" s="351"/>
      <c r="L20" s="351"/>
      <c r="M20" s="351"/>
      <c r="N20" s="351"/>
      <c r="O20" s="351"/>
      <c r="P20" s="351"/>
      <c r="Q20" s="351"/>
      <c r="R20" s="351"/>
      <c r="S20" s="351"/>
      <c r="T20" s="351"/>
      <c r="U20" s="351"/>
      <c r="V20" s="474"/>
      <c r="W20" s="476">
        <v>1.7272727272727271</v>
      </c>
      <c r="X20" s="476">
        <v>0</v>
      </c>
      <c r="Y20" s="476">
        <v>0</v>
      </c>
      <c r="Z20" s="476">
        <v>0</v>
      </c>
      <c r="AA20" s="476">
        <v>0</v>
      </c>
      <c r="AB20" s="470"/>
      <c r="AC20" s="476">
        <v>1.7272727272727271</v>
      </c>
      <c r="AD20" s="476">
        <v>0</v>
      </c>
      <c r="AE20" s="476">
        <v>0</v>
      </c>
      <c r="AF20" s="476">
        <v>0</v>
      </c>
      <c r="AG20" s="476">
        <v>0</v>
      </c>
      <c r="AH20" s="347"/>
      <c r="AI20" s="362">
        <v>0</v>
      </c>
      <c r="AJ20" s="362">
        <v>0</v>
      </c>
      <c r="AK20" s="362">
        <v>0</v>
      </c>
      <c r="AL20" s="362">
        <v>0</v>
      </c>
      <c r="AM20" s="362">
        <v>0</v>
      </c>
      <c r="AN20" s="347"/>
      <c r="AO20" s="352" t="s">
        <v>655</v>
      </c>
      <c r="AP20" s="352" t="s">
        <v>656</v>
      </c>
      <c r="AQ20" s="352">
        <v>3</v>
      </c>
      <c r="AR20" s="352">
        <v>3</v>
      </c>
      <c r="AS20" s="352"/>
      <c r="AT20" s="352">
        <v>0</v>
      </c>
      <c r="AU20" s="352">
        <v>0</v>
      </c>
      <c r="AV20" s="352">
        <v>5</v>
      </c>
      <c r="AW20" s="352">
        <v>0</v>
      </c>
      <c r="AX20" s="352">
        <v>0</v>
      </c>
      <c r="AY20" s="352">
        <v>0</v>
      </c>
      <c r="AZ20" s="352">
        <v>0</v>
      </c>
      <c r="BA20" s="352">
        <v>0</v>
      </c>
      <c r="BB20" s="352"/>
      <c r="BC20" s="352"/>
      <c r="BD20" s="352">
        <v>0</v>
      </c>
      <c r="BE20" s="352">
        <v>0</v>
      </c>
      <c r="BF20" s="352">
        <v>0</v>
      </c>
      <c r="BG20" s="352" t="s">
        <v>591</v>
      </c>
      <c r="BH20" s="352">
        <v>0</v>
      </c>
      <c r="BI20" s="352" t="s">
        <v>591</v>
      </c>
      <c r="BJ20" s="352"/>
      <c r="BK20" s="352"/>
      <c r="BL20" s="350"/>
      <c r="BM20" s="347"/>
      <c r="BN20" s="352"/>
      <c r="BO20" s="352" t="s">
        <v>49</v>
      </c>
      <c r="BP20" s="352"/>
      <c r="BQ20" s="350" t="s">
        <v>672</v>
      </c>
      <c r="BR20" s="347" t="s">
        <v>843</v>
      </c>
      <c r="BS20" s="355"/>
    </row>
    <row r="21" spans="1:71" s="363" customFormat="1" ht="16">
      <c r="A21" s="347"/>
      <c r="B21" s="473">
        <v>42661</v>
      </c>
      <c r="C21" s="348" t="s">
        <v>651</v>
      </c>
      <c r="D21" s="357" t="s">
        <v>684</v>
      </c>
      <c r="E21" s="349">
        <v>42522</v>
      </c>
      <c r="F21" s="347" t="s">
        <v>674</v>
      </c>
      <c r="G21" s="347" t="s">
        <v>841</v>
      </c>
      <c r="H21" s="426">
        <v>65.52</v>
      </c>
      <c r="I21" s="362"/>
      <c r="J21" s="362"/>
      <c r="K21" s="351" t="s">
        <v>654</v>
      </c>
      <c r="L21" s="351">
        <v>3000</v>
      </c>
      <c r="M21" s="351">
        <v>3000</v>
      </c>
      <c r="N21" s="351">
        <v>3000</v>
      </c>
      <c r="O21" s="351">
        <v>6000</v>
      </c>
      <c r="P21" s="351"/>
      <c r="Q21" s="351"/>
      <c r="R21" s="351"/>
      <c r="S21" s="351"/>
      <c r="T21" s="351"/>
      <c r="U21" s="351"/>
      <c r="V21" s="474"/>
      <c r="W21" s="476">
        <v>2.0636363636363635</v>
      </c>
      <c r="X21" s="476">
        <v>1.9363636363636361</v>
      </c>
      <c r="Y21" s="476">
        <v>1.7090909090909088</v>
      </c>
      <c r="Z21" s="476">
        <v>1.6181818181818182</v>
      </c>
      <c r="AA21" s="476">
        <v>1.5272727272727271</v>
      </c>
      <c r="AB21" s="470"/>
      <c r="AC21" s="476">
        <v>1.9636363636363636</v>
      </c>
      <c r="AD21" s="476">
        <v>1.7999999999999998</v>
      </c>
      <c r="AE21" s="476">
        <v>1.6181818181818182</v>
      </c>
      <c r="AF21" s="476">
        <v>1.5272727272727271</v>
      </c>
      <c r="AG21" s="476">
        <v>1.4818181818181817</v>
      </c>
      <c r="AH21" s="347"/>
      <c r="AI21" s="362">
        <v>0</v>
      </c>
      <c r="AJ21" s="362">
        <v>0</v>
      </c>
      <c r="AK21" s="362">
        <v>0</v>
      </c>
      <c r="AL21" s="362">
        <v>0</v>
      </c>
      <c r="AM21" s="362">
        <v>0</v>
      </c>
      <c r="AN21" s="347"/>
      <c r="AO21" s="352" t="s">
        <v>655</v>
      </c>
      <c r="AP21" s="352" t="s">
        <v>656</v>
      </c>
      <c r="AQ21" s="352">
        <v>3</v>
      </c>
      <c r="AR21" s="352">
        <v>3</v>
      </c>
      <c r="AS21" s="352"/>
      <c r="AT21" s="352">
        <v>0</v>
      </c>
      <c r="AU21" s="352">
        <v>0</v>
      </c>
      <c r="AV21" s="352">
        <v>0</v>
      </c>
      <c r="AW21" s="352">
        <v>0</v>
      </c>
      <c r="AX21" s="352">
        <v>0</v>
      </c>
      <c r="AY21" s="352">
        <v>0</v>
      </c>
      <c r="AZ21" s="352">
        <v>0</v>
      </c>
      <c r="BA21" s="352">
        <v>0</v>
      </c>
      <c r="BB21" s="352"/>
      <c r="BC21" s="352"/>
      <c r="BD21" s="352">
        <v>0</v>
      </c>
      <c r="BE21" s="352">
        <v>0</v>
      </c>
      <c r="BF21" s="352">
        <v>0</v>
      </c>
      <c r="BG21" s="352" t="s">
        <v>591</v>
      </c>
      <c r="BH21" s="352">
        <v>0</v>
      </c>
      <c r="BI21" s="352" t="s">
        <v>591</v>
      </c>
      <c r="BJ21" s="352"/>
      <c r="BK21" s="352"/>
      <c r="BL21" s="350"/>
      <c r="BM21" s="347"/>
      <c r="BN21" s="352"/>
      <c r="BO21" s="352" t="s">
        <v>49</v>
      </c>
      <c r="BP21" s="386"/>
      <c r="BQ21" s="359"/>
      <c r="BR21" s="355" t="s">
        <v>848</v>
      </c>
    </row>
    <row r="22" spans="1:71" s="355" customFormat="1" ht="16">
      <c r="A22" s="347">
        <v>15</v>
      </c>
      <c r="B22" s="473">
        <v>42661</v>
      </c>
      <c r="C22" s="348" t="s">
        <v>651</v>
      </c>
      <c r="D22" s="347" t="s">
        <v>686</v>
      </c>
      <c r="E22" s="349">
        <v>42551</v>
      </c>
      <c r="F22" s="349" t="s">
        <v>209</v>
      </c>
      <c r="G22" s="349" t="s">
        <v>653</v>
      </c>
      <c r="H22" s="426">
        <v>84.69</v>
      </c>
      <c r="I22" s="362"/>
      <c r="J22" s="362"/>
      <c r="K22" s="351" t="s">
        <v>654</v>
      </c>
      <c r="L22" s="351">
        <v>100000</v>
      </c>
      <c r="M22" s="351">
        <v>450000</v>
      </c>
      <c r="N22" s="351"/>
      <c r="O22" s="351"/>
      <c r="P22" s="351"/>
      <c r="Q22" s="351"/>
      <c r="R22" s="351"/>
      <c r="S22" s="351"/>
      <c r="T22" s="351"/>
      <c r="U22" s="351"/>
      <c r="V22" s="474"/>
      <c r="W22" s="476">
        <v>1.6090909090909089</v>
      </c>
      <c r="X22" s="476">
        <v>1.2636363636363634</v>
      </c>
      <c r="Y22" s="476">
        <v>1.2363636363636363</v>
      </c>
      <c r="Z22" s="476">
        <v>0</v>
      </c>
      <c r="AA22" s="476">
        <v>0</v>
      </c>
      <c r="AB22" s="470"/>
      <c r="AC22" s="476">
        <v>1.5999999999999999</v>
      </c>
      <c r="AD22" s="476">
        <v>1.2545454545454544</v>
      </c>
      <c r="AE22" s="476">
        <v>1.2272727272727273</v>
      </c>
      <c r="AF22" s="476">
        <v>0</v>
      </c>
      <c r="AG22" s="476">
        <v>0</v>
      </c>
      <c r="AH22" s="347"/>
      <c r="AI22" s="362">
        <v>0</v>
      </c>
      <c r="AJ22" s="362">
        <v>0</v>
      </c>
      <c r="AK22" s="362">
        <v>0</v>
      </c>
      <c r="AL22" s="362">
        <v>0</v>
      </c>
      <c r="AM22" s="362">
        <v>0</v>
      </c>
      <c r="AN22" s="347"/>
      <c r="AO22" s="352" t="s">
        <v>655</v>
      </c>
      <c r="AP22" s="352" t="s">
        <v>656</v>
      </c>
      <c r="AQ22" s="352">
        <v>2</v>
      </c>
      <c r="AR22" s="352">
        <v>4</v>
      </c>
      <c r="AS22" s="352"/>
      <c r="AT22" s="352">
        <v>0</v>
      </c>
      <c r="AU22" s="352">
        <v>0</v>
      </c>
      <c r="AV22" s="352">
        <v>0</v>
      </c>
      <c r="AW22" s="352">
        <v>0</v>
      </c>
      <c r="AX22" s="352">
        <v>0</v>
      </c>
      <c r="AY22" s="352">
        <v>0</v>
      </c>
      <c r="AZ22" s="352">
        <v>0</v>
      </c>
      <c r="BA22" s="352">
        <v>0</v>
      </c>
      <c r="BB22" s="352"/>
      <c r="BC22" s="352"/>
      <c r="BD22" s="352">
        <v>0</v>
      </c>
      <c r="BE22" s="352">
        <v>0</v>
      </c>
      <c r="BF22" s="352">
        <v>0</v>
      </c>
      <c r="BG22" s="352" t="s">
        <v>591</v>
      </c>
      <c r="BH22" s="352">
        <v>0</v>
      </c>
      <c r="BI22" s="352" t="s">
        <v>591</v>
      </c>
      <c r="BJ22" s="352"/>
      <c r="BK22" s="352"/>
      <c r="BL22" s="350"/>
      <c r="BM22" s="347"/>
      <c r="BN22" s="352"/>
      <c r="BO22" s="352" t="s">
        <v>49</v>
      </c>
      <c r="BP22" s="352"/>
      <c r="BQ22" s="350"/>
      <c r="BR22" s="354" t="s">
        <v>825</v>
      </c>
    </row>
    <row r="23" spans="1:71" s="355" customFormat="1" ht="16">
      <c r="A23" s="347">
        <v>40</v>
      </c>
      <c r="B23" s="473">
        <v>42661</v>
      </c>
      <c r="C23" s="348" t="s">
        <v>651</v>
      </c>
      <c r="D23" s="347" t="s">
        <v>686</v>
      </c>
      <c r="E23" s="349">
        <v>42369</v>
      </c>
      <c r="F23" s="349" t="s">
        <v>210</v>
      </c>
      <c r="G23" s="349" t="s">
        <v>778</v>
      </c>
      <c r="H23" s="362">
        <v>86.518181818181816</v>
      </c>
      <c r="I23" s="362"/>
      <c r="J23" s="362"/>
      <c r="K23" s="351" t="s">
        <v>654</v>
      </c>
      <c r="L23" s="429">
        <v>6000</v>
      </c>
      <c r="M23" s="429">
        <v>12000</v>
      </c>
      <c r="N23" s="429">
        <v>84000</v>
      </c>
      <c r="O23" s="429">
        <f>N23</f>
        <v>84000</v>
      </c>
      <c r="P23" s="351"/>
      <c r="Q23" s="351"/>
      <c r="R23" s="351"/>
      <c r="S23" s="351"/>
      <c r="T23" s="351"/>
      <c r="U23" s="351"/>
      <c r="V23" s="474"/>
      <c r="W23" s="476">
        <v>1.7272727272727271</v>
      </c>
      <c r="X23" s="476">
        <v>1.7272727272727271</v>
      </c>
      <c r="Y23" s="476">
        <v>1.6909090909090909</v>
      </c>
      <c r="Z23" s="476">
        <v>0</v>
      </c>
      <c r="AA23" s="476">
        <v>1.6454545454545453</v>
      </c>
      <c r="AB23" s="470"/>
      <c r="AC23" s="476">
        <v>1.7272727272727271</v>
      </c>
      <c r="AD23" s="476">
        <v>1.6363636363636362</v>
      </c>
      <c r="AE23" s="476">
        <v>1.5999999999999999</v>
      </c>
      <c r="AF23" s="476">
        <v>0</v>
      </c>
      <c r="AG23" s="476">
        <v>1.5999999999999999</v>
      </c>
      <c r="AH23" s="347"/>
      <c r="AI23" s="362">
        <v>0</v>
      </c>
      <c r="AJ23" s="362">
        <v>0</v>
      </c>
      <c r="AK23" s="362">
        <v>0</v>
      </c>
      <c r="AL23" s="362">
        <v>0</v>
      </c>
      <c r="AM23" s="362">
        <v>0</v>
      </c>
      <c r="AN23" s="347"/>
      <c r="AO23" s="352" t="s">
        <v>655</v>
      </c>
      <c r="AP23" s="352" t="s">
        <v>656</v>
      </c>
      <c r="AQ23" s="352">
        <v>2</v>
      </c>
      <c r="AR23" s="352">
        <v>4</v>
      </c>
      <c r="AS23" s="352"/>
      <c r="AT23" s="352">
        <v>0</v>
      </c>
      <c r="AU23" s="352">
        <v>0</v>
      </c>
      <c r="AV23" s="352">
        <v>0</v>
      </c>
      <c r="AW23" s="352">
        <v>0</v>
      </c>
      <c r="AX23" s="352">
        <v>0</v>
      </c>
      <c r="AY23" s="352">
        <v>0</v>
      </c>
      <c r="AZ23" s="352">
        <v>0</v>
      </c>
      <c r="BA23" s="352">
        <v>0</v>
      </c>
      <c r="BB23" s="352"/>
      <c r="BC23" s="352"/>
      <c r="BD23" s="352">
        <v>0</v>
      </c>
      <c r="BE23" s="352">
        <v>0</v>
      </c>
      <c r="BF23" s="352">
        <v>0</v>
      </c>
      <c r="BG23" s="352" t="s">
        <v>591</v>
      </c>
      <c r="BH23" s="352">
        <v>0</v>
      </c>
      <c r="BI23" s="352" t="s">
        <v>591</v>
      </c>
      <c r="BJ23" s="352"/>
      <c r="BK23" s="352"/>
      <c r="BL23" s="350"/>
      <c r="BM23" s="347"/>
      <c r="BN23" s="352"/>
      <c r="BO23" s="352" t="s">
        <v>49</v>
      </c>
      <c r="BP23" s="352">
        <v>1</v>
      </c>
      <c r="BQ23" s="350" t="s">
        <v>772</v>
      </c>
      <c r="BR23" s="355" t="s">
        <v>775</v>
      </c>
    </row>
    <row r="24" spans="1:71" s="355" customFormat="1" ht="16">
      <c r="A24" s="347">
        <v>56</v>
      </c>
      <c r="B24" s="473">
        <v>42661</v>
      </c>
      <c r="C24" s="348" t="s">
        <v>651</v>
      </c>
      <c r="D24" s="347" t="s">
        <v>686</v>
      </c>
      <c r="E24" s="349">
        <v>42369</v>
      </c>
      <c r="F24" s="349" t="s">
        <v>211</v>
      </c>
      <c r="G24" s="349" t="s">
        <v>593</v>
      </c>
      <c r="H24" s="362">
        <v>94.999999999999986</v>
      </c>
      <c r="I24" s="362"/>
      <c r="J24" s="362"/>
      <c r="K24" s="351" t="s">
        <v>654</v>
      </c>
      <c r="L24" s="429">
        <v>6000</v>
      </c>
      <c r="M24" s="429">
        <v>12000</v>
      </c>
      <c r="N24" s="429">
        <v>84000</v>
      </c>
      <c r="O24" s="429">
        <f t="shared" ref="O24:O27" si="0">N24</f>
        <v>84000</v>
      </c>
      <c r="P24" s="351"/>
      <c r="Q24" s="351"/>
      <c r="R24" s="351"/>
      <c r="S24" s="351"/>
      <c r="T24" s="351"/>
      <c r="U24" s="351"/>
      <c r="V24" s="474"/>
      <c r="W24" s="362">
        <v>2.2999999999999998</v>
      </c>
      <c r="X24" s="362">
        <v>2.1818181818181817</v>
      </c>
      <c r="Y24" s="362">
        <v>2.1</v>
      </c>
      <c r="Z24" s="476">
        <v>0</v>
      </c>
      <c r="AA24" s="362">
        <v>2.0545454545454542</v>
      </c>
      <c r="AB24" s="347"/>
      <c r="AC24" s="362">
        <v>2.1</v>
      </c>
      <c r="AD24" s="362">
        <v>1.9545454545454544</v>
      </c>
      <c r="AE24" s="362">
        <v>1.8363636363636362</v>
      </c>
      <c r="AF24" s="476">
        <v>0</v>
      </c>
      <c r="AG24" s="362">
        <v>1.7818181818181817</v>
      </c>
      <c r="AH24" s="347"/>
      <c r="AI24" s="362">
        <v>0</v>
      </c>
      <c r="AJ24" s="362">
        <v>0</v>
      </c>
      <c r="AK24" s="362">
        <v>0</v>
      </c>
      <c r="AL24" s="362">
        <v>0</v>
      </c>
      <c r="AM24" s="362">
        <v>0</v>
      </c>
      <c r="AN24" s="347"/>
      <c r="AO24" s="352" t="s">
        <v>655</v>
      </c>
      <c r="AP24" s="352" t="s">
        <v>656</v>
      </c>
      <c r="AQ24" s="352">
        <v>2</v>
      </c>
      <c r="AR24" s="352">
        <v>4</v>
      </c>
      <c r="AS24" s="352"/>
      <c r="AT24" s="352">
        <v>0</v>
      </c>
      <c r="AU24" s="352">
        <v>20</v>
      </c>
      <c r="AV24" s="352">
        <v>0</v>
      </c>
      <c r="AW24" s="352">
        <v>0</v>
      </c>
      <c r="AX24" s="352">
        <v>0</v>
      </c>
      <c r="AY24" s="352">
        <v>0</v>
      </c>
      <c r="AZ24" s="352">
        <v>0</v>
      </c>
      <c r="BA24" s="352">
        <v>0</v>
      </c>
      <c r="BB24" s="352"/>
      <c r="BC24" s="352"/>
      <c r="BD24" s="352">
        <v>0</v>
      </c>
      <c r="BE24" s="352">
        <v>0</v>
      </c>
      <c r="BF24" s="352">
        <v>0</v>
      </c>
      <c r="BG24" s="352" t="s">
        <v>591</v>
      </c>
      <c r="BH24" s="352">
        <v>0</v>
      </c>
      <c r="BI24" s="352" t="s">
        <v>591</v>
      </c>
      <c r="BJ24" s="352"/>
      <c r="BK24" s="352"/>
      <c r="BL24" s="350"/>
      <c r="BM24" s="347"/>
      <c r="BN24" s="352"/>
      <c r="BO24" s="352" t="s">
        <v>49</v>
      </c>
      <c r="BP24" s="352">
        <v>1</v>
      </c>
      <c r="BQ24" s="350"/>
      <c r="BR24" s="355" t="s">
        <v>783</v>
      </c>
    </row>
    <row r="25" spans="1:71" s="355" customFormat="1" ht="16">
      <c r="A25" s="347">
        <v>23</v>
      </c>
      <c r="B25" s="473">
        <v>42661</v>
      </c>
      <c r="C25" s="348" t="s">
        <v>651</v>
      </c>
      <c r="D25" s="347" t="s">
        <v>686</v>
      </c>
      <c r="E25" s="349">
        <v>42429</v>
      </c>
      <c r="F25" s="349" t="s">
        <v>212</v>
      </c>
      <c r="G25" s="349" t="s">
        <v>660</v>
      </c>
      <c r="H25" s="426">
        <v>121.59999999999998</v>
      </c>
      <c r="I25" s="362"/>
      <c r="J25" s="362"/>
      <c r="K25" s="351" t="s">
        <v>654</v>
      </c>
      <c r="L25" s="429">
        <v>6000</v>
      </c>
      <c r="M25" s="429">
        <v>12000</v>
      </c>
      <c r="N25" s="429">
        <v>84000</v>
      </c>
      <c r="O25" s="429">
        <f t="shared" si="0"/>
        <v>84000</v>
      </c>
      <c r="P25" s="351"/>
      <c r="Q25" s="351"/>
      <c r="R25" s="351"/>
      <c r="S25" s="351"/>
      <c r="T25" s="351"/>
      <c r="U25" s="351"/>
      <c r="V25" s="474"/>
      <c r="W25" s="476">
        <v>2.0727272727272723</v>
      </c>
      <c r="X25" s="476">
        <v>1.9818181818181817</v>
      </c>
      <c r="Y25" s="476">
        <v>1.9727272727272724</v>
      </c>
      <c r="Z25" s="476">
        <v>0</v>
      </c>
      <c r="AA25" s="476">
        <v>0.98181818181818181</v>
      </c>
      <c r="AB25" s="470"/>
      <c r="AC25" s="476">
        <v>2.0545454545454542</v>
      </c>
      <c r="AD25" s="476">
        <v>1.918181818181818</v>
      </c>
      <c r="AE25" s="476">
        <v>1.8363636363636362</v>
      </c>
      <c r="AF25" s="476">
        <v>0</v>
      </c>
      <c r="AG25" s="476">
        <v>1.8272727272727269</v>
      </c>
      <c r="AH25" s="347"/>
      <c r="AI25" s="362">
        <v>0</v>
      </c>
      <c r="AJ25" s="362">
        <v>0</v>
      </c>
      <c r="AK25" s="362">
        <v>0</v>
      </c>
      <c r="AL25" s="362">
        <v>0</v>
      </c>
      <c r="AM25" s="362">
        <v>0</v>
      </c>
      <c r="AN25" s="347"/>
      <c r="AO25" s="352" t="s">
        <v>655</v>
      </c>
      <c r="AP25" s="352" t="s">
        <v>656</v>
      </c>
      <c r="AQ25" s="352">
        <v>2</v>
      </c>
      <c r="AR25" s="352">
        <v>4</v>
      </c>
      <c r="AS25" s="352"/>
      <c r="AT25" s="352">
        <v>23</v>
      </c>
      <c r="AU25" s="352">
        <v>0</v>
      </c>
      <c r="AV25" s="352">
        <v>0</v>
      </c>
      <c r="AW25" s="352">
        <v>0</v>
      </c>
      <c r="AX25" s="352">
        <v>0</v>
      </c>
      <c r="AY25" s="352">
        <v>0</v>
      </c>
      <c r="AZ25" s="352">
        <v>0</v>
      </c>
      <c r="BA25" s="352">
        <v>0</v>
      </c>
      <c r="BB25" s="352"/>
      <c r="BC25" s="352"/>
      <c r="BD25" s="352">
        <v>0</v>
      </c>
      <c r="BE25" s="352">
        <v>0</v>
      </c>
      <c r="BF25" s="352">
        <v>0</v>
      </c>
      <c r="BG25" s="352" t="s">
        <v>591</v>
      </c>
      <c r="BH25" s="352">
        <v>12</v>
      </c>
      <c r="BI25" s="352" t="s">
        <v>591</v>
      </c>
      <c r="BJ25" s="352"/>
      <c r="BK25" s="352"/>
      <c r="BL25" s="350"/>
      <c r="BM25" s="347"/>
      <c r="BN25" s="352"/>
      <c r="BO25" s="352" t="s">
        <v>49</v>
      </c>
      <c r="BP25" s="352"/>
      <c r="BQ25" s="350"/>
      <c r="BR25" s="355" t="s">
        <v>788</v>
      </c>
    </row>
    <row r="26" spans="1:71" s="355" customFormat="1" ht="16">
      <c r="A26" s="347">
        <v>31</v>
      </c>
      <c r="B26" s="473">
        <v>42661</v>
      </c>
      <c r="C26" s="348" t="s">
        <v>651</v>
      </c>
      <c r="D26" s="347" t="s">
        <v>686</v>
      </c>
      <c r="E26" s="349">
        <v>42563</v>
      </c>
      <c r="F26" s="349" t="s">
        <v>213</v>
      </c>
      <c r="G26" s="347" t="s">
        <v>802</v>
      </c>
      <c r="H26" s="362">
        <v>97</v>
      </c>
      <c r="I26" s="362"/>
      <c r="J26" s="362"/>
      <c r="K26" s="351" t="s">
        <v>654</v>
      </c>
      <c r="L26" s="429">
        <v>6083</v>
      </c>
      <c r="M26" s="429">
        <v>12166</v>
      </c>
      <c r="N26" s="429">
        <v>85166</v>
      </c>
      <c r="O26" s="429">
        <f t="shared" si="0"/>
        <v>85166</v>
      </c>
      <c r="P26" s="351"/>
      <c r="Q26" s="351"/>
      <c r="R26" s="351"/>
      <c r="S26" s="351"/>
      <c r="T26" s="351"/>
      <c r="U26" s="351"/>
      <c r="V26" s="474"/>
      <c r="W26" s="362">
        <v>1.4636363636363636</v>
      </c>
      <c r="X26" s="362">
        <v>1.4272727272727272</v>
      </c>
      <c r="Y26" s="362">
        <v>1.3727272727272726</v>
      </c>
      <c r="Z26" s="476">
        <v>0</v>
      </c>
      <c r="AA26" s="362">
        <v>1.3090909090909089</v>
      </c>
      <c r="AB26" s="347"/>
      <c r="AC26" s="362">
        <v>1.4272727272727272</v>
      </c>
      <c r="AD26" s="362">
        <v>1.3727272727272726</v>
      </c>
      <c r="AE26" s="362">
        <v>1.3181818181818181</v>
      </c>
      <c r="AF26" s="476">
        <v>0</v>
      </c>
      <c r="AG26" s="362">
        <v>1.2545454545454544</v>
      </c>
      <c r="AH26" s="347"/>
      <c r="AI26" s="362">
        <v>0</v>
      </c>
      <c r="AJ26" s="362">
        <v>0</v>
      </c>
      <c r="AK26" s="362">
        <v>0</v>
      </c>
      <c r="AL26" s="362">
        <v>0</v>
      </c>
      <c r="AM26" s="362">
        <v>0</v>
      </c>
      <c r="AN26" s="347"/>
      <c r="AO26" s="352" t="s">
        <v>655</v>
      </c>
      <c r="AP26" s="352" t="s">
        <v>656</v>
      </c>
      <c r="AQ26" s="352">
        <v>2</v>
      </c>
      <c r="AR26" s="352">
        <v>4</v>
      </c>
      <c r="AS26" s="352"/>
      <c r="AT26" s="352">
        <v>0</v>
      </c>
      <c r="AU26" s="352">
        <v>0</v>
      </c>
      <c r="AV26" s="352">
        <v>0</v>
      </c>
      <c r="AW26" s="352">
        <v>0</v>
      </c>
      <c r="AX26" s="352">
        <v>0</v>
      </c>
      <c r="AY26" s="352">
        <v>0</v>
      </c>
      <c r="AZ26" s="352">
        <v>0</v>
      </c>
      <c r="BA26" s="352">
        <v>0</v>
      </c>
      <c r="BB26" s="352"/>
      <c r="BC26" s="352"/>
      <c r="BD26" s="352">
        <v>0</v>
      </c>
      <c r="BE26" s="352">
        <v>0</v>
      </c>
      <c r="BF26" s="352">
        <v>0</v>
      </c>
      <c r="BG26" s="352" t="s">
        <v>591</v>
      </c>
      <c r="BH26" s="352">
        <v>0</v>
      </c>
      <c r="BI26" s="352" t="s">
        <v>591</v>
      </c>
      <c r="BJ26" s="352"/>
      <c r="BK26" s="352"/>
      <c r="BL26" s="350" t="s">
        <v>664</v>
      </c>
      <c r="BM26" s="347" t="s">
        <v>665</v>
      </c>
      <c r="BN26" s="352">
        <v>50</v>
      </c>
      <c r="BO26" s="352" t="s">
        <v>49</v>
      </c>
      <c r="BP26" s="352"/>
      <c r="BQ26" s="350"/>
      <c r="BR26" s="355" t="s">
        <v>833</v>
      </c>
    </row>
    <row r="27" spans="1:71" s="355" customFormat="1" ht="16">
      <c r="A27" s="347">
        <v>48</v>
      </c>
      <c r="B27" s="473">
        <v>42661</v>
      </c>
      <c r="C27" s="348" t="s">
        <v>651</v>
      </c>
      <c r="D27" s="347" t="s">
        <v>686</v>
      </c>
      <c r="E27" s="349">
        <v>42551</v>
      </c>
      <c r="F27" s="349" t="s">
        <v>214</v>
      </c>
      <c r="G27" s="349" t="s">
        <v>663</v>
      </c>
      <c r="H27" s="426">
        <v>111.53636363636363</v>
      </c>
      <c r="I27" s="362"/>
      <c r="J27" s="362"/>
      <c r="K27" s="351" t="s">
        <v>654</v>
      </c>
      <c r="L27" s="429">
        <v>6000</v>
      </c>
      <c r="M27" s="429">
        <v>12000</v>
      </c>
      <c r="N27" s="429">
        <v>84000</v>
      </c>
      <c r="O27" s="429">
        <f t="shared" si="0"/>
        <v>84000</v>
      </c>
      <c r="P27" s="351"/>
      <c r="Q27" s="351"/>
      <c r="R27" s="351"/>
      <c r="S27" s="351"/>
      <c r="T27" s="351"/>
      <c r="U27" s="351"/>
      <c r="V27" s="474"/>
      <c r="W27" s="476">
        <v>1.8454545454545452</v>
      </c>
      <c r="X27" s="476">
        <v>1.8363636363636362</v>
      </c>
      <c r="Y27" s="476">
        <v>1.8272727272727269</v>
      </c>
      <c r="Z27" s="476">
        <v>0</v>
      </c>
      <c r="AA27" s="476">
        <v>1.7909090909090908</v>
      </c>
      <c r="AB27" s="470"/>
      <c r="AC27" s="476">
        <v>1.5272727272727271</v>
      </c>
      <c r="AD27" s="476">
        <v>1.4999999999999998</v>
      </c>
      <c r="AE27" s="476">
        <v>1.4818181818181817</v>
      </c>
      <c r="AF27" s="476">
        <v>0</v>
      </c>
      <c r="AG27" s="476">
        <v>1.4818181818181817</v>
      </c>
      <c r="AH27" s="347"/>
      <c r="AI27" s="362">
        <v>0</v>
      </c>
      <c r="AJ27" s="362">
        <v>0</v>
      </c>
      <c r="AK27" s="362">
        <v>0</v>
      </c>
      <c r="AL27" s="362">
        <v>0</v>
      </c>
      <c r="AM27" s="362">
        <v>0</v>
      </c>
      <c r="AN27" s="347"/>
      <c r="AO27" s="352" t="s">
        <v>655</v>
      </c>
      <c r="AP27" s="352" t="s">
        <v>656</v>
      </c>
      <c r="AQ27" s="352">
        <v>2</v>
      </c>
      <c r="AR27" s="352">
        <v>4</v>
      </c>
      <c r="AS27" s="352"/>
      <c r="AT27" s="352">
        <v>0</v>
      </c>
      <c r="AU27" s="352">
        <v>0</v>
      </c>
      <c r="AV27" s="352">
        <v>0</v>
      </c>
      <c r="AW27" s="352">
        <v>0</v>
      </c>
      <c r="AX27" s="352">
        <v>0</v>
      </c>
      <c r="AY27" s="352">
        <v>0</v>
      </c>
      <c r="AZ27" s="352">
        <v>0</v>
      </c>
      <c r="BA27" s="352">
        <v>0</v>
      </c>
      <c r="BB27" s="352"/>
      <c r="BC27" s="352"/>
      <c r="BD27" s="352">
        <v>0</v>
      </c>
      <c r="BE27" s="352">
        <v>0</v>
      </c>
      <c r="BF27" s="352">
        <v>0</v>
      </c>
      <c r="BG27" s="352" t="s">
        <v>591</v>
      </c>
      <c r="BH27" s="352">
        <v>0</v>
      </c>
      <c r="BI27" s="352" t="s">
        <v>591</v>
      </c>
      <c r="BJ27" s="352"/>
      <c r="BK27" s="352"/>
      <c r="BL27" s="350"/>
      <c r="BM27" s="347"/>
      <c r="BN27" s="352"/>
      <c r="BO27" s="352" t="s">
        <v>49</v>
      </c>
      <c r="BP27" s="352"/>
      <c r="BQ27" s="350"/>
      <c r="BR27" s="355" t="s">
        <v>839</v>
      </c>
    </row>
    <row r="28" spans="1:71" s="355" customFormat="1" ht="16">
      <c r="A28" s="347">
        <v>7</v>
      </c>
      <c r="B28" s="473">
        <v>42661</v>
      </c>
      <c r="C28" s="348" t="s">
        <v>651</v>
      </c>
      <c r="D28" s="347" t="s">
        <v>686</v>
      </c>
      <c r="E28" s="349">
        <v>42551</v>
      </c>
      <c r="F28" s="366" t="s">
        <v>215</v>
      </c>
      <c r="G28" s="366" t="s">
        <v>802</v>
      </c>
      <c r="H28" s="362">
        <v>92.999999999999986</v>
      </c>
      <c r="I28" s="362"/>
      <c r="J28" s="362"/>
      <c r="K28" s="351" t="s">
        <v>654</v>
      </c>
      <c r="L28" s="351">
        <v>120000</v>
      </c>
      <c r="M28" s="351"/>
      <c r="N28" s="351"/>
      <c r="O28" s="351"/>
      <c r="P28" s="351"/>
      <c r="Q28" s="351"/>
      <c r="R28" s="351"/>
      <c r="S28" s="351"/>
      <c r="T28" s="351"/>
      <c r="U28" s="351"/>
      <c r="V28" s="474"/>
      <c r="W28" s="362">
        <v>1.7</v>
      </c>
      <c r="X28" s="362">
        <v>1.2999999999999998</v>
      </c>
      <c r="Y28" s="362">
        <v>0</v>
      </c>
      <c r="Z28" s="476">
        <v>0</v>
      </c>
      <c r="AA28" s="362">
        <v>0</v>
      </c>
      <c r="AB28" s="347"/>
      <c r="AC28" s="362">
        <v>1.5545454545454545</v>
      </c>
      <c r="AD28" s="362">
        <v>1.2</v>
      </c>
      <c r="AE28" s="362">
        <v>0</v>
      </c>
      <c r="AF28" s="476">
        <v>0</v>
      </c>
      <c r="AG28" s="362">
        <v>0</v>
      </c>
      <c r="AH28" s="347"/>
      <c r="AI28" s="362">
        <v>0</v>
      </c>
      <c r="AJ28" s="362">
        <v>0</v>
      </c>
      <c r="AK28" s="362">
        <v>0</v>
      </c>
      <c r="AL28" s="362">
        <v>0</v>
      </c>
      <c r="AM28" s="362">
        <v>0</v>
      </c>
      <c r="AN28" s="347"/>
      <c r="AO28" s="352" t="s">
        <v>655</v>
      </c>
      <c r="AP28" s="352" t="s">
        <v>656</v>
      </c>
      <c r="AQ28" s="352">
        <v>2</v>
      </c>
      <c r="AR28" s="352">
        <v>4</v>
      </c>
      <c r="AS28" s="352"/>
      <c r="AT28" s="352">
        <v>0</v>
      </c>
      <c r="AU28" s="352">
        <v>0</v>
      </c>
      <c r="AV28" s="352">
        <v>0</v>
      </c>
      <c r="AW28" s="352">
        <v>0</v>
      </c>
      <c r="AX28" s="352">
        <v>0</v>
      </c>
      <c r="AY28" s="352">
        <v>0</v>
      </c>
      <c r="AZ28" s="352">
        <v>0</v>
      </c>
      <c r="BA28" s="352">
        <v>0</v>
      </c>
      <c r="BB28" s="352"/>
      <c r="BC28" s="352"/>
      <c r="BD28" s="352">
        <v>0</v>
      </c>
      <c r="BE28" s="352">
        <v>0</v>
      </c>
      <c r="BF28" s="352">
        <v>0</v>
      </c>
      <c r="BG28" s="352" t="s">
        <v>591</v>
      </c>
      <c r="BH28" s="352">
        <v>0</v>
      </c>
      <c r="BI28" s="352" t="s">
        <v>591</v>
      </c>
      <c r="BJ28" s="352"/>
      <c r="BK28" s="352"/>
      <c r="BL28" s="350"/>
      <c r="BM28" s="347"/>
      <c r="BN28" s="352"/>
      <c r="BO28" s="352" t="s">
        <v>49</v>
      </c>
      <c r="BP28" s="352"/>
      <c r="BQ28" s="350"/>
      <c r="BR28" s="347"/>
    </row>
    <row r="29" spans="1:71" s="355" customFormat="1" ht="16">
      <c r="A29" s="357"/>
      <c r="B29" s="473">
        <v>42661</v>
      </c>
      <c r="C29" s="368" t="s">
        <v>651</v>
      </c>
      <c r="D29" s="357" t="s">
        <v>686</v>
      </c>
      <c r="E29" s="349">
        <v>42605</v>
      </c>
      <c r="F29" s="347" t="s">
        <v>589</v>
      </c>
      <c r="G29" s="347" t="s">
        <v>841</v>
      </c>
      <c r="H29" s="426">
        <v>102.49090909090908</v>
      </c>
      <c r="I29" s="362"/>
      <c r="J29" s="362"/>
      <c r="K29" s="351" t="s">
        <v>654</v>
      </c>
      <c r="L29" s="429">
        <v>6083</v>
      </c>
      <c r="M29" s="429">
        <v>12166</v>
      </c>
      <c r="N29" s="429">
        <v>85166</v>
      </c>
      <c r="O29" s="429">
        <f t="shared" ref="O29" si="1">N29</f>
        <v>85166</v>
      </c>
      <c r="P29" s="358"/>
      <c r="Q29" s="358"/>
      <c r="R29" s="358"/>
      <c r="S29" s="358"/>
      <c r="T29" s="358"/>
      <c r="U29" s="358"/>
      <c r="V29" s="475"/>
      <c r="W29" s="476">
        <v>1.6090909090909089</v>
      </c>
      <c r="X29" s="476">
        <v>1.5999999999999999</v>
      </c>
      <c r="Y29" s="476">
        <v>1.5909090909090908</v>
      </c>
      <c r="Z29" s="476">
        <v>0</v>
      </c>
      <c r="AA29" s="476">
        <v>1.5636363636363635</v>
      </c>
      <c r="AB29" s="470"/>
      <c r="AC29" s="476">
        <v>1.5999999999999999</v>
      </c>
      <c r="AD29" s="476">
        <v>1.5727272727272725</v>
      </c>
      <c r="AE29" s="476">
        <v>1.5545454545454545</v>
      </c>
      <c r="AF29" s="476">
        <v>0</v>
      </c>
      <c r="AG29" s="476">
        <v>1.5272727272727271</v>
      </c>
      <c r="AH29" s="357"/>
      <c r="AI29" s="362">
        <v>0</v>
      </c>
      <c r="AJ29" s="362">
        <v>0</v>
      </c>
      <c r="AK29" s="362">
        <v>0</v>
      </c>
      <c r="AL29" s="362">
        <v>0</v>
      </c>
      <c r="AM29" s="362">
        <v>0</v>
      </c>
      <c r="AN29" s="357"/>
      <c r="AO29" s="352" t="s">
        <v>655</v>
      </c>
      <c r="AP29" s="352" t="s">
        <v>656</v>
      </c>
      <c r="AQ29" s="352">
        <v>2</v>
      </c>
      <c r="AR29" s="352">
        <v>4</v>
      </c>
      <c r="AS29" s="352"/>
      <c r="AT29" s="352">
        <v>17</v>
      </c>
      <c r="AU29" s="352">
        <v>0</v>
      </c>
      <c r="AV29" s="352">
        <v>0</v>
      </c>
      <c r="AW29" s="352">
        <v>0</v>
      </c>
      <c r="AX29" s="352">
        <v>0</v>
      </c>
      <c r="AY29" s="352">
        <v>0</v>
      </c>
      <c r="AZ29" s="352">
        <v>0</v>
      </c>
      <c r="BA29" s="352">
        <v>0</v>
      </c>
      <c r="BB29" s="352"/>
      <c r="BC29" s="352"/>
      <c r="BD29" s="352">
        <v>0</v>
      </c>
      <c r="BE29" s="352">
        <v>0</v>
      </c>
      <c r="BF29" s="352">
        <v>0</v>
      </c>
      <c r="BG29" s="352" t="s">
        <v>591</v>
      </c>
      <c r="BH29" s="352">
        <v>0</v>
      </c>
      <c r="BI29" s="352" t="s">
        <v>591</v>
      </c>
      <c r="BJ29" s="352"/>
      <c r="BK29" s="352"/>
      <c r="BL29" s="369"/>
      <c r="BM29" s="357"/>
      <c r="BN29" s="353"/>
      <c r="BO29" s="353" t="s">
        <v>49</v>
      </c>
      <c r="BP29" s="353"/>
      <c r="BQ29" s="369"/>
      <c r="BR29" s="363"/>
    </row>
    <row r="30" spans="1:71" s="355" customFormat="1" ht="16">
      <c r="A30" s="347"/>
      <c r="B30" s="473">
        <v>42661</v>
      </c>
      <c r="C30" s="348" t="s">
        <v>651</v>
      </c>
      <c r="D30" s="347" t="s">
        <v>686</v>
      </c>
      <c r="E30" s="349">
        <v>42551</v>
      </c>
      <c r="F30" s="349" t="s">
        <v>638</v>
      </c>
      <c r="G30" s="349" t="s">
        <v>671</v>
      </c>
      <c r="H30" s="426">
        <v>95.999999999999986</v>
      </c>
      <c r="I30" s="362"/>
      <c r="J30" s="362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474"/>
      <c r="W30" s="476">
        <v>1.6181818181818182</v>
      </c>
      <c r="X30" s="476">
        <v>0</v>
      </c>
      <c r="Y30" s="476">
        <v>0</v>
      </c>
      <c r="Z30" s="476">
        <v>0</v>
      </c>
      <c r="AA30" s="476">
        <v>0</v>
      </c>
      <c r="AB30" s="470"/>
      <c r="AC30" s="476">
        <v>1.5545454545454545</v>
      </c>
      <c r="AD30" s="476">
        <v>0</v>
      </c>
      <c r="AE30" s="476">
        <v>0</v>
      </c>
      <c r="AF30" s="476">
        <v>0</v>
      </c>
      <c r="AG30" s="476">
        <v>0</v>
      </c>
      <c r="AH30" s="347"/>
      <c r="AI30" s="362">
        <v>0</v>
      </c>
      <c r="AJ30" s="362">
        <v>0</v>
      </c>
      <c r="AK30" s="362">
        <v>0</v>
      </c>
      <c r="AL30" s="362">
        <v>0</v>
      </c>
      <c r="AM30" s="362">
        <v>0</v>
      </c>
      <c r="AN30" s="347"/>
      <c r="AO30" s="352" t="s">
        <v>655</v>
      </c>
      <c r="AP30" s="352" t="s">
        <v>656</v>
      </c>
      <c r="AQ30" s="352">
        <v>2</v>
      </c>
      <c r="AR30" s="352">
        <v>4</v>
      </c>
      <c r="AS30" s="352"/>
      <c r="AT30" s="352">
        <v>0</v>
      </c>
      <c r="AU30" s="352">
        <v>0</v>
      </c>
      <c r="AV30" s="352">
        <v>5</v>
      </c>
      <c r="AW30" s="352">
        <v>0</v>
      </c>
      <c r="AX30" s="352">
        <v>0</v>
      </c>
      <c r="AY30" s="352">
        <v>0</v>
      </c>
      <c r="AZ30" s="352">
        <v>0</v>
      </c>
      <c r="BA30" s="352">
        <v>0</v>
      </c>
      <c r="BB30" s="352"/>
      <c r="BC30" s="352"/>
      <c r="BD30" s="352">
        <v>0</v>
      </c>
      <c r="BE30" s="352">
        <v>0</v>
      </c>
      <c r="BF30" s="352">
        <v>0</v>
      </c>
      <c r="BG30" s="352" t="s">
        <v>591</v>
      </c>
      <c r="BH30" s="352">
        <v>0</v>
      </c>
      <c r="BI30" s="352" t="s">
        <v>591</v>
      </c>
      <c r="BJ30" s="352"/>
      <c r="BK30" s="352"/>
      <c r="BL30" s="350"/>
      <c r="BM30" s="347"/>
      <c r="BN30" s="352"/>
      <c r="BO30" s="352" t="s">
        <v>49</v>
      </c>
      <c r="BP30" s="352"/>
      <c r="BQ30" s="350" t="s">
        <v>672</v>
      </c>
      <c r="BR30" s="355" t="s">
        <v>844</v>
      </c>
    </row>
    <row r="31" spans="1:71" s="363" customFormat="1" ht="16">
      <c r="A31" s="347"/>
      <c r="B31" s="473">
        <v>42661</v>
      </c>
      <c r="C31" s="348" t="s">
        <v>651</v>
      </c>
      <c r="D31" s="347" t="s">
        <v>686</v>
      </c>
      <c r="E31" s="349">
        <v>42522</v>
      </c>
      <c r="F31" s="347" t="s">
        <v>674</v>
      </c>
      <c r="G31" s="347" t="s">
        <v>841</v>
      </c>
      <c r="H31" s="426">
        <v>74.25</v>
      </c>
      <c r="I31" s="362"/>
      <c r="J31" s="362"/>
      <c r="K31" s="351" t="s">
        <v>654</v>
      </c>
      <c r="L31" s="429">
        <v>6000</v>
      </c>
      <c r="M31" s="429">
        <v>12000</v>
      </c>
      <c r="N31" s="429">
        <v>84000</v>
      </c>
      <c r="O31" s="429">
        <f t="shared" ref="O31" si="2">N31</f>
        <v>84000</v>
      </c>
      <c r="W31" s="476">
        <v>2.1636363636363636</v>
      </c>
      <c r="X31" s="476">
        <v>1.9363636363636361</v>
      </c>
      <c r="Y31" s="476">
        <v>1.7090909090909088</v>
      </c>
      <c r="Z31" s="476">
        <v>0</v>
      </c>
      <c r="AA31" s="476">
        <v>1.6636363636363636</v>
      </c>
      <c r="AB31" s="470"/>
      <c r="AC31" s="476">
        <v>1.7545454545454544</v>
      </c>
      <c r="AD31" s="476">
        <v>1.7090909090909088</v>
      </c>
      <c r="AE31" s="476">
        <v>1.6181818181818182</v>
      </c>
      <c r="AF31" s="476">
        <v>0</v>
      </c>
      <c r="AG31" s="476">
        <v>1.5727272727272725</v>
      </c>
      <c r="AH31" s="347"/>
      <c r="AI31" s="362">
        <v>0</v>
      </c>
      <c r="AJ31" s="362">
        <v>0</v>
      </c>
      <c r="AK31" s="362">
        <v>0</v>
      </c>
      <c r="AL31" s="362">
        <v>0</v>
      </c>
      <c r="AM31" s="362">
        <v>0</v>
      </c>
      <c r="AN31" s="347"/>
      <c r="AO31" s="352" t="s">
        <v>655</v>
      </c>
      <c r="AP31" s="352" t="s">
        <v>656</v>
      </c>
      <c r="AQ31" s="352">
        <v>2</v>
      </c>
      <c r="AR31" s="352">
        <v>4</v>
      </c>
      <c r="AS31" s="352"/>
      <c r="AT31" s="352">
        <v>0</v>
      </c>
      <c r="AU31" s="352">
        <v>0</v>
      </c>
      <c r="AV31" s="352">
        <v>0</v>
      </c>
      <c r="AW31" s="352">
        <v>0</v>
      </c>
      <c r="AX31" s="352">
        <v>0</v>
      </c>
      <c r="AY31" s="352">
        <v>0</v>
      </c>
      <c r="AZ31" s="352">
        <v>0</v>
      </c>
      <c r="BA31" s="352">
        <v>0</v>
      </c>
      <c r="BB31" s="352"/>
      <c r="BC31" s="352"/>
      <c r="BD31" s="352">
        <v>0</v>
      </c>
      <c r="BE31" s="352">
        <v>0</v>
      </c>
      <c r="BF31" s="352">
        <v>0</v>
      </c>
      <c r="BG31" s="352" t="s">
        <v>591</v>
      </c>
      <c r="BH31" s="352">
        <v>0</v>
      </c>
      <c r="BI31" s="352" t="s">
        <v>591</v>
      </c>
      <c r="BJ31" s="352"/>
      <c r="BK31" s="352"/>
      <c r="BL31" s="350"/>
      <c r="BM31" s="347"/>
      <c r="BN31" s="352"/>
      <c r="BO31" s="352" t="s">
        <v>49</v>
      </c>
      <c r="BP31" s="386"/>
      <c r="BQ31" s="359"/>
      <c r="BR31" s="355" t="s">
        <v>849</v>
      </c>
    </row>
    <row r="32" spans="1:71" s="363" customFormat="1" ht="16">
      <c r="A32" s="347">
        <v>16</v>
      </c>
      <c r="B32" s="473">
        <v>42661</v>
      </c>
      <c r="C32" s="348" t="s">
        <v>651</v>
      </c>
      <c r="D32" s="347" t="s">
        <v>85</v>
      </c>
      <c r="E32" s="349">
        <v>42551</v>
      </c>
      <c r="F32" s="349" t="s">
        <v>209</v>
      </c>
      <c r="G32" s="349" t="s">
        <v>653</v>
      </c>
      <c r="H32" s="362">
        <v>83.79</v>
      </c>
      <c r="I32" s="362"/>
      <c r="J32" s="362"/>
      <c r="K32" s="351" t="s">
        <v>654</v>
      </c>
      <c r="L32" s="351">
        <v>110000</v>
      </c>
      <c r="M32" s="351">
        <v>490000</v>
      </c>
      <c r="N32" s="351"/>
      <c r="O32" s="351"/>
      <c r="P32" s="351"/>
      <c r="Q32" s="351"/>
      <c r="R32" s="351"/>
      <c r="S32" s="351"/>
      <c r="T32" s="351"/>
      <c r="U32" s="351"/>
      <c r="V32" s="474"/>
      <c r="W32" s="476">
        <v>1.5636363636363635</v>
      </c>
      <c r="X32" s="476">
        <v>1.3363636363636362</v>
      </c>
      <c r="Y32" s="476">
        <v>1.2909090909090908</v>
      </c>
      <c r="Z32" s="476">
        <v>0</v>
      </c>
      <c r="AA32" s="476">
        <v>0</v>
      </c>
      <c r="AB32" s="470"/>
      <c r="AC32" s="476">
        <v>1.5090909090909088</v>
      </c>
      <c r="AD32" s="476">
        <v>1.2545454545454544</v>
      </c>
      <c r="AE32" s="476">
        <v>1.1818181818181817</v>
      </c>
      <c r="AF32" s="476">
        <v>0</v>
      </c>
      <c r="AG32" s="476">
        <v>0</v>
      </c>
      <c r="AH32" s="347"/>
      <c r="AI32" s="362">
        <v>0</v>
      </c>
      <c r="AJ32" s="362">
        <v>0</v>
      </c>
      <c r="AK32" s="362">
        <v>0</v>
      </c>
      <c r="AL32" s="362">
        <v>0</v>
      </c>
      <c r="AM32" s="362">
        <v>0</v>
      </c>
      <c r="AN32" s="347"/>
      <c r="AO32" s="352" t="s">
        <v>655</v>
      </c>
      <c r="AP32" s="352" t="s">
        <v>656</v>
      </c>
      <c r="AQ32" s="352">
        <v>2</v>
      </c>
      <c r="AR32" s="352">
        <v>4</v>
      </c>
      <c r="AS32" s="352"/>
      <c r="AT32" s="352">
        <v>0</v>
      </c>
      <c r="AU32" s="352">
        <v>0</v>
      </c>
      <c r="AV32" s="352">
        <v>0</v>
      </c>
      <c r="AW32" s="352">
        <v>0</v>
      </c>
      <c r="AX32" s="352">
        <v>0</v>
      </c>
      <c r="AY32" s="352">
        <v>0</v>
      </c>
      <c r="AZ32" s="352">
        <v>0</v>
      </c>
      <c r="BA32" s="352">
        <v>0</v>
      </c>
      <c r="BB32" s="352"/>
      <c r="BC32" s="352"/>
      <c r="BD32" s="352">
        <v>0</v>
      </c>
      <c r="BE32" s="352">
        <v>0</v>
      </c>
      <c r="BF32" s="352">
        <v>0</v>
      </c>
      <c r="BG32" s="352" t="s">
        <v>591</v>
      </c>
      <c r="BH32" s="352">
        <v>0</v>
      </c>
      <c r="BI32" s="352" t="s">
        <v>591</v>
      </c>
      <c r="BJ32" s="352"/>
      <c r="BK32" s="352"/>
      <c r="BL32" s="350"/>
      <c r="BM32" s="347"/>
      <c r="BN32" s="352"/>
      <c r="BO32" s="352" t="s">
        <v>49</v>
      </c>
      <c r="BP32" s="352"/>
      <c r="BQ32" s="350"/>
      <c r="BR32" s="354" t="s">
        <v>826</v>
      </c>
    </row>
    <row r="33" spans="1:71" s="363" customFormat="1" ht="16">
      <c r="A33" s="347">
        <v>41</v>
      </c>
      <c r="B33" s="473">
        <v>42661</v>
      </c>
      <c r="C33" s="348" t="s">
        <v>651</v>
      </c>
      <c r="D33" s="347" t="s">
        <v>85</v>
      </c>
      <c r="E33" s="349">
        <v>42369</v>
      </c>
      <c r="F33" s="349" t="s">
        <v>210</v>
      </c>
      <c r="G33" s="349" t="s">
        <v>778</v>
      </c>
      <c r="H33" s="362">
        <v>86.518181818181816</v>
      </c>
      <c r="I33" s="362"/>
      <c r="J33" s="362"/>
      <c r="K33" s="351" t="s">
        <v>654</v>
      </c>
      <c r="L33" s="429">
        <v>6000</v>
      </c>
      <c r="M33" s="429">
        <v>12000</v>
      </c>
      <c r="N33" s="429">
        <v>84000</v>
      </c>
      <c r="O33" s="429">
        <f t="shared" ref="O33:O37" si="3">N33</f>
        <v>84000</v>
      </c>
      <c r="P33" s="351"/>
      <c r="Q33" s="351"/>
      <c r="R33" s="351"/>
      <c r="S33" s="351"/>
      <c r="T33" s="351"/>
      <c r="U33" s="351"/>
      <c r="V33" s="474"/>
      <c r="W33" s="476">
        <v>1.7272727272727271</v>
      </c>
      <c r="X33" s="476">
        <v>1.7272727272727271</v>
      </c>
      <c r="Y33" s="476">
        <v>1.6909090909090909</v>
      </c>
      <c r="Z33" s="476">
        <v>0</v>
      </c>
      <c r="AA33" s="476">
        <v>1.6454545454545453</v>
      </c>
      <c r="AB33" s="470"/>
      <c r="AC33" s="476">
        <v>1.7272727272727271</v>
      </c>
      <c r="AD33" s="476">
        <v>1.6363636363636362</v>
      </c>
      <c r="AE33" s="476">
        <v>1.5999999999999999</v>
      </c>
      <c r="AF33" s="476">
        <v>0</v>
      </c>
      <c r="AG33" s="476">
        <v>1.5999999999999999</v>
      </c>
      <c r="AH33" s="347"/>
      <c r="AI33" s="362">
        <v>0</v>
      </c>
      <c r="AJ33" s="362">
        <v>0</v>
      </c>
      <c r="AK33" s="362">
        <v>0</v>
      </c>
      <c r="AL33" s="362">
        <v>0</v>
      </c>
      <c r="AM33" s="362">
        <v>0</v>
      </c>
      <c r="AN33" s="347"/>
      <c r="AO33" s="352" t="s">
        <v>655</v>
      </c>
      <c r="AP33" s="352" t="s">
        <v>656</v>
      </c>
      <c r="AQ33" s="352">
        <v>2</v>
      </c>
      <c r="AR33" s="352">
        <v>4</v>
      </c>
      <c r="AS33" s="352"/>
      <c r="AT33" s="352">
        <v>0</v>
      </c>
      <c r="AU33" s="352">
        <v>0</v>
      </c>
      <c r="AV33" s="352">
        <v>0</v>
      </c>
      <c r="AW33" s="352">
        <v>0</v>
      </c>
      <c r="AX33" s="352">
        <v>0</v>
      </c>
      <c r="AY33" s="352">
        <v>0</v>
      </c>
      <c r="AZ33" s="352">
        <v>0</v>
      </c>
      <c r="BA33" s="352">
        <v>0</v>
      </c>
      <c r="BB33" s="352"/>
      <c r="BC33" s="352"/>
      <c r="BD33" s="352">
        <v>0</v>
      </c>
      <c r="BE33" s="352">
        <v>0</v>
      </c>
      <c r="BF33" s="352">
        <v>0</v>
      </c>
      <c r="BG33" s="352" t="s">
        <v>591</v>
      </c>
      <c r="BH33" s="352">
        <v>0</v>
      </c>
      <c r="BI33" s="352" t="s">
        <v>591</v>
      </c>
      <c r="BJ33" s="352"/>
      <c r="BK33" s="352"/>
      <c r="BL33" s="350"/>
      <c r="BM33" s="347"/>
      <c r="BN33" s="352"/>
      <c r="BO33" s="352" t="s">
        <v>49</v>
      </c>
      <c r="BP33" s="352">
        <v>1</v>
      </c>
      <c r="BQ33" s="350" t="s">
        <v>772</v>
      </c>
      <c r="BR33" s="355" t="s">
        <v>776</v>
      </c>
    </row>
    <row r="34" spans="1:71" s="363" customFormat="1" ht="16">
      <c r="A34" s="347">
        <v>57</v>
      </c>
      <c r="B34" s="473">
        <v>42661</v>
      </c>
      <c r="C34" s="348" t="s">
        <v>651</v>
      </c>
      <c r="D34" s="347" t="s">
        <v>85</v>
      </c>
      <c r="E34" s="349">
        <v>42369</v>
      </c>
      <c r="F34" s="349" t="s">
        <v>211</v>
      </c>
      <c r="G34" s="349" t="s">
        <v>593</v>
      </c>
      <c r="H34" s="362">
        <v>94.999999999999986</v>
      </c>
      <c r="I34" s="362"/>
      <c r="J34" s="362"/>
      <c r="K34" s="351" t="s">
        <v>654</v>
      </c>
      <c r="L34" s="429">
        <v>6000</v>
      </c>
      <c r="M34" s="429">
        <v>12000</v>
      </c>
      <c r="N34" s="429">
        <v>84000</v>
      </c>
      <c r="O34" s="429">
        <f t="shared" si="3"/>
        <v>84000</v>
      </c>
      <c r="P34" s="351"/>
      <c r="Q34" s="351"/>
      <c r="R34" s="351"/>
      <c r="S34" s="351"/>
      <c r="T34" s="351"/>
      <c r="U34" s="351"/>
      <c r="V34" s="474"/>
      <c r="W34" s="362">
        <v>2.2999999999999998</v>
      </c>
      <c r="X34" s="362">
        <v>2.1818181818181817</v>
      </c>
      <c r="Y34" s="362">
        <v>2.1</v>
      </c>
      <c r="Z34" s="476">
        <v>0</v>
      </c>
      <c r="AA34" s="362">
        <v>2.0545454545454542</v>
      </c>
      <c r="AB34" s="347"/>
      <c r="AC34" s="362">
        <v>2.1</v>
      </c>
      <c r="AD34" s="362">
        <v>1.9545454545454544</v>
      </c>
      <c r="AE34" s="362">
        <v>1.8363636363636362</v>
      </c>
      <c r="AF34" s="476">
        <v>0</v>
      </c>
      <c r="AG34" s="362">
        <v>1.7818181818181817</v>
      </c>
      <c r="AH34" s="347"/>
      <c r="AI34" s="362">
        <v>0</v>
      </c>
      <c r="AJ34" s="362">
        <v>0</v>
      </c>
      <c r="AK34" s="362">
        <v>0</v>
      </c>
      <c r="AL34" s="362">
        <v>0</v>
      </c>
      <c r="AM34" s="362">
        <v>0</v>
      </c>
      <c r="AN34" s="347"/>
      <c r="AO34" s="352" t="s">
        <v>655</v>
      </c>
      <c r="AP34" s="352" t="s">
        <v>656</v>
      </c>
      <c r="AQ34" s="352">
        <v>2</v>
      </c>
      <c r="AR34" s="352">
        <v>4</v>
      </c>
      <c r="AS34" s="352"/>
      <c r="AT34" s="352">
        <v>0</v>
      </c>
      <c r="AU34" s="352">
        <v>20</v>
      </c>
      <c r="AV34" s="352">
        <v>0</v>
      </c>
      <c r="AW34" s="352">
        <v>0</v>
      </c>
      <c r="AX34" s="352">
        <v>0</v>
      </c>
      <c r="AY34" s="352">
        <v>0</v>
      </c>
      <c r="AZ34" s="352">
        <v>0</v>
      </c>
      <c r="BA34" s="352">
        <v>0</v>
      </c>
      <c r="BB34" s="352"/>
      <c r="BC34" s="352"/>
      <c r="BD34" s="352">
        <v>0</v>
      </c>
      <c r="BE34" s="352">
        <v>0</v>
      </c>
      <c r="BF34" s="352">
        <v>0</v>
      </c>
      <c r="BG34" s="352" t="s">
        <v>591</v>
      </c>
      <c r="BH34" s="352">
        <v>0</v>
      </c>
      <c r="BI34" s="352" t="s">
        <v>591</v>
      </c>
      <c r="BJ34" s="352"/>
      <c r="BK34" s="352"/>
      <c r="BL34" s="350"/>
      <c r="BM34" s="347"/>
      <c r="BN34" s="352"/>
      <c r="BO34" s="352" t="s">
        <v>49</v>
      </c>
      <c r="BP34" s="352">
        <v>1</v>
      </c>
      <c r="BQ34" s="350"/>
      <c r="BR34" s="355" t="s">
        <v>783</v>
      </c>
    </row>
    <row r="35" spans="1:71" s="363" customFormat="1" ht="16">
      <c r="A35" s="347">
        <v>24</v>
      </c>
      <c r="B35" s="473">
        <v>42661</v>
      </c>
      <c r="C35" s="348" t="s">
        <v>651</v>
      </c>
      <c r="D35" s="347" t="s">
        <v>85</v>
      </c>
      <c r="E35" s="349">
        <v>42429</v>
      </c>
      <c r="F35" s="349" t="s">
        <v>212</v>
      </c>
      <c r="G35" s="349" t="s">
        <v>660</v>
      </c>
      <c r="H35" s="426">
        <v>124.69999999999997</v>
      </c>
      <c r="I35" s="362"/>
      <c r="J35" s="362"/>
      <c r="K35" s="351" t="s">
        <v>654</v>
      </c>
      <c r="L35" s="429">
        <v>6000</v>
      </c>
      <c r="M35" s="429">
        <v>12000</v>
      </c>
      <c r="N35" s="429">
        <v>84000</v>
      </c>
      <c r="O35" s="429">
        <f t="shared" si="3"/>
        <v>84000</v>
      </c>
      <c r="P35" s="351"/>
      <c r="Q35" s="351"/>
      <c r="R35" s="351"/>
      <c r="S35" s="351"/>
      <c r="T35" s="351"/>
      <c r="U35" s="351"/>
      <c r="V35" s="474"/>
      <c r="W35" s="476">
        <v>2.0363636363636366</v>
      </c>
      <c r="X35" s="476">
        <v>1.9909090909090907</v>
      </c>
      <c r="Y35" s="476">
        <v>1.9727272727272724</v>
      </c>
      <c r="Z35" s="476">
        <v>0</v>
      </c>
      <c r="AA35" s="476">
        <v>1.8636363636363633</v>
      </c>
      <c r="AB35" s="470"/>
      <c r="AC35" s="476">
        <v>2.0272727272727269</v>
      </c>
      <c r="AD35" s="476">
        <v>1.8727272727272726</v>
      </c>
      <c r="AE35" s="476">
        <v>1.8272727272727269</v>
      </c>
      <c r="AF35" s="476">
        <v>0</v>
      </c>
      <c r="AG35" s="476">
        <v>1.8090909090909089</v>
      </c>
      <c r="AH35" s="347"/>
      <c r="AI35" s="362">
        <v>0</v>
      </c>
      <c r="AJ35" s="362">
        <v>0</v>
      </c>
      <c r="AK35" s="362">
        <v>0</v>
      </c>
      <c r="AL35" s="362">
        <v>0</v>
      </c>
      <c r="AM35" s="362">
        <v>0</v>
      </c>
      <c r="AN35" s="347"/>
      <c r="AO35" s="352" t="s">
        <v>655</v>
      </c>
      <c r="AP35" s="352" t="s">
        <v>656</v>
      </c>
      <c r="AQ35" s="352">
        <v>2</v>
      </c>
      <c r="AR35" s="352">
        <v>4</v>
      </c>
      <c r="AS35" s="352"/>
      <c r="AT35" s="352">
        <v>23</v>
      </c>
      <c r="AU35" s="352">
        <v>0</v>
      </c>
      <c r="AV35" s="352">
        <v>0</v>
      </c>
      <c r="AW35" s="352">
        <v>0</v>
      </c>
      <c r="AX35" s="352">
        <v>0</v>
      </c>
      <c r="AY35" s="352">
        <v>0</v>
      </c>
      <c r="AZ35" s="352">
        <v>0</v>
      </c>
      <c r="BA35" s="352">
        <v>0</v>
      </c>
      <c r="BB35" s="352"/>
      <c r="BC35" s="352"/>
      <c r="BD35" s="352">
        <v>0</v>
      </c>
      <c r="BE35" s="352">
        <v>0</v>
      </c>
      <c r="BF35" s="352">
        <v>0</v>
      </c>
      <c r="BG35" s="352" t="s">
        <v>591</v>
      </c>
      <c r="BH35" s="352">
        <v>12</v>
      </c>
      <c r="BI35" s="352" t="s">
        <v>591</v>
      </c>
      <c r="BJ35" s="352"/>
      <c r="BK35" s="352"/>
      <c r="BL35" s="350"/>
      <c r="BM35" s="347"/>
      <c r="BN35" s="352"/>
      <c r="BO35" s="352" t="s">
        <v>49</v>
      </c>
      <c r="BP35" s="352"/>
      <c r="BQ35" s="350"/>
      <c r="BR35" s="355" t="s">
        <v>789</v>
      </c>
    </row>
    <row r="36" spans="1:71" s="363" customFormat="1" ht="16">
      <c r="A36" s="347">
        <v>32</v>
      </c>
      <c r="B36" s="473">
        <v>42661</v>
      </c>
      <c r="C36" s="348" t="s">
        <v>651</v>
      </c>
      <c r="D36" s="347" t="s">
        <v>85</v>
      </c>
      <c r="E36" s="349">
        <v>42563</v>
      </c>
      <c r="F36" s="349" t="s">
        <v>213</v>
      </c>
      <c r="G36" s="347" t="s">
        <v>802</v>
      </c>
      <c r="H36" s="362">
        <v>97</v>
      </c>
      <c r="I36" s="362"/>
      <c r="J36" s="362"/>
      <c r="K36" s="351" t="s">
        <v>654</v>
      </c>
      <c r="L36" s="429">
        <v>6083</v>
      </c>
      <c r="M36" s="429">
        <v>12166</v>
      </c>
      <c r="N36" s="429">
        <v>85166</v>
      </c>
      <c r="O36" s="429">
        <f t="shared" si="3"/>
        <v>85166</v>
      </c>
      <c r="P36" s="351"/>
      <c r="Q36" s="351"/>
      <c r="R36" s="351"/>
      <c r="S36" s="351"/>
      <c r="T36" s="351"/>
      <c r="U36" s="351"/>
      <c r="V36" s="474"/>
      <c r="W36" s="362">
        <v>1.4636363636363636</v>
      </c>
      <c r="X36" s="362">
        <v>1.4272727272727272</v>
      </c>
      <c r="Y36" s="362">
        <v>1.3727272727272726</v>
      </c>
      <c r="Z36" s="476">
        <v>0</v>
      </c>
      <c r="AA36" s="362">
        <v>1.3090909090909089</v>
      </c>
      <c r="AB36" s="347"/>
      <c r="AC36" s="362">
        <v>1.4272727272727272</v>
      </c>
      <c r="AD36" s="362">
        <v>1.3727272727272726</v>
      </c>
      <c r="AE36" s="362">
        <v>1.3181818181818181</v>
      </c>
      <c r="AF36" s="476">
        <v>0</v>
      </c>
      <c r="AG36" s="362">
        <v>1.2545454545454544</v>
      </c>
      <c r="AH36" s="347"/>
      <c r="AI36" s="362">
        <v>0</v>
      </c>
      <c r="AJ36" s="362">
        <v>0</v>
      </c>
      <c r="AK36" s="362">
        <v>0</v>
      </c>
      <c r="AL36" s="362">
        <v>0</v>
      </c>
      <c r="AM36" s="362">
        <v>0</v>
      </c>
      <c r="AN36" s="347"/>
      <c r="AO36" s="352" t="s">
        <v>655</v>
      </c>
      <c r="AP36" s="352" t="s">
        <v>656</v>
      </c>
      <c r="AQ36" s="352">
        <v>2</v>
      </c>
      <c r="AR36" s="352">
        <v>4</v>
      </c>
      <c r="AS36" s="352"/>
      <c r="AT36" s="352">
        <v>0</v>
      </c>
      <c r="AU36" s="352">
        <v>0</v>
      </c>
      <c r="AV36" s="352">
        <v>0</v>
      </c>
      <c r="AW36" s="352">
        <v>0</v>
      </c>
      <c r="AX36" s="352">
        <v>0</v>
      </c>
      <c r="AY36" s="352">
        <v>0</v>
      </c>
      <c r="AZ36" s="352">
        <v>0</v>
      </c>
      <c r="BA36" s="352">
        <v>0</v>
      </c>
      <c r="BB36" s="352"/>
      <c r="BC36" s="352"/>
      <c r="BD36" s="352">
        <v>0</v>
      </c>
      <c r="BE36" s="352">
        <v>0</v>
      </c>
      <c r="BF36" s="352">
        <v>0</v>
      </c>
      <c r="BG36" s="352" t="s">
        <v>591</v>
      </c>
      <c r="BH36" s="352">
        <v>0</v>
      </c>
      <c r="BI36" s="352" t="s">
        <v>591</v>
      </c>
      <c r="BJ36" s="352"/>
      <c r="BK36" s="352"/>
      <c r="BL36" s="350" t="s">
        <v>664</v>
      </c>
      <c r="BM36" s="347" t="s">
        <v>665</v>
      </c>
      <c r="BN36" s="352">
        <v>50</v>
      </c>
      <c r="BO36" s="352" t="s">
        <v>49</v>
      </c>
      <c r="BP36" s="352"/>
      <c r="BQ36" s="350"/>
      <c r="BR36" s="355" t="s">
        <v>834</v>
      </c>
    </row>
    <row r="37" spans="1:71" s="363" customFormat="1" ht="16">
      <c r="A37" s="347">
        <v>49</v>
      </c>
      <c r="B37" s="473">
        <v>42661</v>
      </c>
      <c r="C37" s="348" t="s">
        <v>651</v>
      </c>
      <c r="D37" s="347" t="s">
        <v>85</v>
      </c>
      <c r="E37" s="349">
        <v>42551</v>
      </c>
      <c r="F37" s="349" t="s">
        <v>214</v>
      </c>
      <c r="G37" s="349" t="s">
        <v>663</v>
      </c>
      <c r="H37" s="426">
        <v>111.53636363636363</v>
      </c>
      <c r="I37" s="362"/>
      <c r="J37" s="362"/>
      <c r="K37" s="351" t="s">
        <v>654</v>
      </c>
      <c r="L37" s="429">
        <v>6000</v>
      </c>
      <c r="M37" s="429">
        <v>12000</v>
      </c>
      <c r="N37" s="429">
        <v>84000</v>
      </c>
      <c r="O37" s="429">
        <f t="shared" si="3"/>
        <v>84000</v>
      </c>
      <c r="P37" s="351"/>
      <c r="Q37" s="351"/>
      <c r="R37" s="351"/>
      <c r="S37" s="351"/>
      <c r="T37" s="351"/>
      <c r="U37" s="351"/>
      <c r="V37" s="474"/>
      <c r="W37" s="476">
        <v>1.8454545454545452</v>
      </c>
      <c r="X37" s="476">
        <v>1.8363636363636362</v>
      </c>
      <c r="Y37" s="476">
        <v>1.8272727272727269</v>
      </c>
      <c r="Z37" s="476">
        <v>0</v>
      </c>
      <c r="AA37" s="476">
        <v>1.7909090909090908</v>
      </c>
      <c r="AB37" s="470"/>
      <c r="AC37" s="476">
        <v>1.5272727272727271</v>
      </c>
      <c r="AD37" s="476">
        <v>1.4999999999999998</v>
      </c>
      <c r="AE37" s="476">
        <v>1.4818181818181817</v>
      </c>
      <c r="AF37" s="476">
        <v>0</v>
      </c>
      <c r="AG37" s="476">
        <v>1.4818181818181817</v>
      </c>
      <c r="AH37" s="347"/>
      <c r="AI37" s="362">
        <v>0</v>
      </c>
      <c r="AJ37" s="362">
        <v>0</v>
      </c>
      <c r="AK37" s="362">
        <v>0</v>
      </c>
      <c r="AL37" s="362">
        <v>0</v>
      </c>
      <c r="AM37" s="362">
        <v>0</v>
      </c>
      <c r="AN37" s="347"/>
      <c r="AO37" s="352" t="s">
        <v>655</v>
      </c>
      <c r="AP37" s="352" t="s">
        <v>656</v>
      </c>
      <c r="AQ37" s="352">
        <v>2</v>
      </c>
      <c r="AR37" s="352">
        <v>4</v>
      </c>
      <c r="AS37" s="352"/>
      <c r="AT37" s="352">
        <v>0</v>
      </c>
      <c r="AU37" s="352">
        <v>0</v>
      </c>
      <c r="AV37" s="352">
        <v>0</v>
      </c>
      <c r="AW37" s="352">
        <v>0</v>
      </c>
      <c r="AX37" s="352">
        <v>0</v>
      </c>
      <c r="AY37" s="352">
        <v>0</v>
      </c>
      <c r="AZ37" s="352">
        <v>0</v>
      </c>
      <c r="BA37" s="352">
        <v>0</v>
      </c>
      <c r="BB37" s="352"/>
      <c r="BC37" s="352"/>
      <c r="BD37" s="352">
        <v>0</v>
      </c>
      <c r="BE37" s="352">
        <v>0</v>
      </c>
      <c r="BF37" s="352">
        <v>0</v>
      </c>
      <c r="BG37" s="352" t="s">
        <v>591</v>
      </c>
      <c r="BH37" s="352">
        <v>0</v>
      </c>
      <c r="BI37" s="352" t="s">
        <v>591</v>
      </c>
      <c r="BJ37" s="352"/>
      <c r="BK37" s="352"/>
      <c r="BL37" s="350"/>
      <c r="BM37" s="347"/>
      <c r="BN37" s="352"/>
      <c r="BO37" s="352" t="s">
        <v>49</v>
      </c>
      <c r="BP37" s="352"/>
      <c r="BQ37" s="350"/>
      <c r="BR37" s="355" t="s">
        <v>839</v>
      </c>
      <c r="BS37" s="355"/>
    </row>
    <row r="38" spans="1:71" s="355" customFormat="1" ht="16">
      <c r="A38" s="347">
        <v>8</v>
      </c>
      <c r="B38" s="473">
        <v>42661</v>
      </c>
      <c r="C38" s="348" t="s">
        <v>651</v>
      </c>
      <c r="D38" s="347" t="s">
        <v>85</v>
      </c>
      <c r="E38" s="349">
        <v>42551</v>
      </c>
      <c r="F38" s="366" t="s">
        <v>215</v>
      </c>
      <c r="G38" s="366" t="s">
        <v>802</v>
      </c>
      <c r="H38" s="362">
        <v>92.999999999999986</v>
      </c>
      <c r="I38" s="362"/>
      <c r="J38" s="362"/>
      <c r="K38" s="351" t="s">
        <v>654</v>
      </c>
      <c r="L38" s="351">
        <v>120000</v>
      </c>
      <c r="M38" s="351"/>
      <c r="N38" s="351"/>
      <c r="O38" s="351"/>
      <c r="P38" s="351"/>
      <c r="Q38" s="351"/>
      <c r="R38" s="351"/>
      <c r="S38" s="351"/>
      <c r="T38" s="351"/>
      <c r="U38" s="351"/>
      <c r="V38" s="474"/>
      <c r="W38" s="362">
        <v>1.7</v>
      </c>
      <c r="X38" s="362">
        <v>1.2999999999999998</v>
      </c>
      <c r="Y38" s="362">
        <v>0</v>
      </c>
      <c r="Z38" s="476">
        <v>0</v>
      </c>
      <c r="AA38" s="362">
        <v>0</v>
      </c>
      <c r="AB38" s="347"/>
      <c r="AC38" s="362">
        <v>1.5545454545454545</v>
      </c>
      <c r="AD38" s="362">
        <v>1.2</v>
      </c>
      <c r="AE38" s="362">
        <v>0</v>
      </c>
      <c r="AF38" s="476">
        <v>0</v>
      </c>
      <c r="AG38" s="362">
        <v>0</v>
      </c>
      <c r="AH38" s="347"/>
      <c r="AI38" s="362">
        <v>0</v>
      </c>
      <c r="AJ38" s="362">
        <v>0</v>
      </c>
      <c r="AK38" s="362">
        <v>0</v>
      </c>
      <c r="AL38" s="362">
        <v>0</v>
      </c>
      <c r="AM38" s="362">
        <v>0</v>
      </c>
      <c r="AN38" s="347"/>
      <c r="AO38" s="352" t="s">
        <v>655</v>
      </c>
      <c r="AP38" s="352" t="s">
        <v>656</v>
      </c>
      <c r="AQ38" s="352">
        <v>2</v>
      </c>
      <c r="AR38" s="352">
        <v>4</v>
      </c>
      <c r="AS38" s="352"/>
      <c r="AT38" s="352">
        <v>0</v>
      </c>
      <c r="AU38" s="352">
        <v>0</v>
      </c>
      <c r="AV38" s="352">
        <v>0</v>
      </c>
      <c r="AW38" s="352">
        <v>0</v>
      </c>
      <c r="AX38" s="352">
        <v>0</v>
      </c>
      <c r="AY38" s="352">
        <v>0</v>
      </c>
      <c r="AZ38" s="352">
        <v>0</v>
      </c>
      <c r="BA38" s="352">
        <v>0</v>
      </c>
      <c r="BB38" s="352"/>
      <c r="BC38" s="352"/>
      <c r="BD38" s="352">
        <v>0</v>
      </c>
      <c r="BE38" s="352">
        <v>0</v>
      </c>
      <c r="BF38" s="352">
        <v>0</v>
      </c>
      <c r="BG38" s="352" t="s">
        <v>591</v>
      </c>
      <c r="BH38" s="352">
        <v>0</v>
      </c>
      <c r="BI38" s="352" t="s">
        <v>591</v>
      </c>
      <c r="BJ38" s="352"/>
      <c r="BK38" s="352"/>
      <c r="BL38" s="350"/>
      <c r="BM38" s="347"/>
      <c r="BN38" s="352"/>
      <c r="BO38" s="352" t="s">
        <v>49</v>
      </c>
      <c r="BP38" s="352"/>
      <c r="BQ38" s="350"/>
      <c r="BR38" s="347"/>
    </row>
    <row r="39" spans="1:71" s="355" customFormat="1" ht="16">
      <c r="A39" s="357"/>
      <c r="B39" s="473">
        <v>42661</v>
      </c>
      <c r="C39" s="368" t="s">
        <v>651</v>
      </c>
      <c r="D39" s="357" t="s">
        <v>85</v>
      </c>
      <c r="E39" s="349">
        <v>42605</v>
      </c>
      <c r="F39" s="347" t="s">
        <v>589</v>
      </c>
      <c r="G39" s="347" t="s">
        <v>841</v>
      </c>
      <c r="H39" s="426">
        <v>102.49090909090908</v>
      </c>
      <c r="I39" s="362"/>
      <c r="J39" s="362"/>
      <c r="K39" s="351" t="s">
        <v>654</v>
      </c>
      <c r="L39" s="429">
        <v>6083</v>
      </c>
      <c r="M39" s="429">
        <v>12166</v>
      </c>
      <c r="N39" s="429">
        <v>85166</v>
      </c>
      <c r="O39" s="429">
        <f t="shared" ref="O39" si="4">N39</f>
        <v>85166</v>
      </c>
      <c r="P39" s="358"/>
      <c r="Q39" s="358"/>
      <c r="R39" s="358"/>
      <c r="S39" s="358"/>
      <c r="T39" s="358"/>
      <c r="U39" s="358"/>
      <c r="V39" s="475"/>
      <c r="W39" s="476">
        <v>1.6090909090909089</v>
      </c>
      <c r="X39" s="476">
        <v>1.5999999999999999</v>
      </c>
      <c r="Y39" s="476">
        <v>1.5909090909090908</v>
      </c>
      <c r="Z39" s="476">
        <v>0</v>
      </c>
      <c r="AA39" s="476">
        <v>1.5636363636363635</v>
      </c>
      <c r="AB39" s="470"/>
      <c r="AC39" s="476">
        <v>1.5999999999999999</v>
      </c>
      <c r="AD39" s="476">
        <v>1.5727272727272725</v>
      </c>
      <c r="AE39" s="476">
        <v>1.5545454545454545</v>
      </c>
      <c r="AF39" s="476">
        <v>0</v>
      </c>
      <c r="AG39" s="476">
        <v>1.5272727272727271</v>
      </c>
      <c r="AH39" s="357"/>
      <c r="AI39" s="362">
        <v>0</v>
      </c>
      <c r="AJ39" s="362">
        <v>0</v>
      </c>
      <c r="AK39" s="362">
        <v>0</v>
      </c>
      <c r="AL39" s="362">
        <v>0</v>
      </c>
      <c r="AM39" s="362">
        <v>0</v>
      </c>
      <c r="AN39" s="357"/>
      <c r="AO39" s="352" t="s">
        <v>655</v>
      </c>
      <c r="AP39" s="352" t="s">
        <v>656</v>
      </c>
      <c r="AQ39" s="352">
        <v>2</v>
      </c>
      <c r="AR39" s="352">
        <v>4</v>
      </c>
      <c r="AS39" s="352"/>
      <c r="AT39" s="352">
        <v>17</v>
      </c>
      <c r="AU39" s="352">
        <v>0</v>
      </c>
      <c r="AV39" s="352">
        <v>0</v>
      </c>
      <c r="AW39" s="352">
        <v>0</v>
      </c>
      <c r="AX39" s="352">
        <v>0</v>
      </c>
      <c r="AY39" s="352">
        <v>0</v>
      </c>
      <c r="AZ39" s="352">
        <v>0</v>
      </c>
      <c r="BA39" s="352">
        <v>0</v>
      </c>
      <c r="BB39" s="352"/>
      <c r="BC39" s="352"/>
      <c r="BD39" s="352">
        <v>0</v>
      </c>
      <c r="BE39" s="352">
        <v>0</v>
      </c>
      <c r="BF39" s="352">
        <v>0</v>
      </c>
      <c r="BG39" s="352" t="s">
        <v>591</v>
      </c>
      <c r="BH39" s="352">
        <v>0</v>
      </c>
      <c r="BI39" s="352" t="s">
        <v>591</v>
      </c>
      <c r="BJ39" s="352"/>
      <c r="BK39" s="352"/>
      <c r="BL39" s="369"/>
      <c r="BM39" s="357"/>
      <c r="BN39" s="353"/>
      <c r="BO39" s="353" t="s">
        <v>49</v>
      </c>
      <c r="BP39" s="353"/>
      <c r="BQ39" s="369"/>
      <c r="BR39" s="363"/>
    </row>
    <row r="40" spans="1:71" s="355" customFormat="1" ht="16">
      <c r="A40" s="347"/>
      <c r="B40" s="473">
        <v>42661</v>
      </c>
      <c r="C40" s="348" t="s">
        <v>651</v>
      </c>
      <c r="D40" s="357" t="s">
        <v>85</v>
      </c>
      <c r="E40" s="349">
        <v>42551</v>
      </c>
      <c r="F40" s="349" t="s">
        <v>638</v>
      </c>
      <c r="G40" s="349" t="s">
        <v>671</v>
      </c>
      <c r="H40" s="426">
        <v>95.999999999999986</v>
      </c>
      <c r="I40" s="362"/>
      <c r="J40" s="362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474"/>
      <c r="W40" s="476">
        <v>1.6181818181818182</v>
      </c>
      <c r="X40" s="476">
        <v>0</v>
      </c>
      <c r="Y40" s="476">
        <v>0</v>
      </c>
      <c r="Z40" s="476">
        <v>0</v>
      </c>
      <c r="AA40" s="476">
        <v>0</v>
      </c>
      <c r="AB40" s="470"/>
      <c r="AC40" s="476">
        <v>1.5545454545454545</v>
      </c>
      <c r="AD40" s="476">
        <v>0</v>
      </c>
      <c r="AE40" s="476">
        <v>0</v>
      </c>
      <c r="AF40" s="476">
        <v>0</v>
      </c>
      <c r="AG40" s="476">
        <v>0</v>
      </c>
      <c r="AH40" s="347"/>
      <c r="AI40" s="362">
        <v>0</v>
      </c>
      <c r="AJ40" s="362">
        <v>0</v>
      </c>
      <c r="AK40" s="362">
        <v>0</v>
      </c>
      <c r="AL40" s="362">
        <v>0</v>
      </c>
      <c r="AM40" s="362">
        <v>0</v>
      </c>
      <c r="AN40" s="347"/>
      <c r="AO40" s="352" t="s">
        <v>655</v>
      </c>
      <c r="AP40" s="352" t="s">
        <v>656</v>
      </c>
      <c r="AQ40" s="352">
        <v>2</v>
      </c>
      <c r="AR40" s="352">
        <v>4</v>
      </c>
      <c r="AS40" s="352"/>
      <c r="AT40" s="352">
        <v>0</v>
      </c>
      <c r="AU40" s="352">
        <v>0</v>
      </c>
      <c r="AV40" s="352">
        <v>5</v>
      </c>
      <c r="AW40" s="352">
        <v>0</v>
      </c>
      <c r="AX40" s="352">
        <v>0</v>
      </c>
      <c r="AY40" s="352">
        <v>0</v>
      </c>
      <c r="AZ40" s="352">
        <v>0</v>
      </c>
      <c r="BA40" s="352">
        <v>0</v>
      </c>
      <c r="BB40" s="352"/>
      <c r="BC40" s="352"/>
      <c r="BD40" s="352">
        <v>0</v>
      </c>
      <c r="BE40" s="352">
        <v>0</v>
      </c>
      <c r="BF40" s="352">
        <v>0</v>
      </c>
      <c r="BG40" s="352" t="s">
        <v>591</v>
      </c>
      <c r="BH40" s="352">
        <v>0</v>
      </c>
      <c r="BI40" s="352" t="s">
        <v>591</v>
      </c>
      <c r="BJ40" s="352"/>
      <c r="BK40" s="352"/>
      <c r="BL40" s="350"/>
      <c r="BM40" s="347"/>
      <c r="BN40" s="352"/>
      <c r="BO40" s="352" t="s">
        <v>49</v>
      </c>
      <c r="BP40" s="352"/>
      <c r="BQ40" s="350" t="s">
        <v>672</v>
      </c>
      <c r="BR40" s="355" t="s">
        <v>844</v>
      </c>
    </row>
    <row r="41" spans="1:71" s="363" customFormat="1" ht="16">
      <c r="A41" s="347">
        <v>0</v>
      </c>
      <c r="B41" s="473">
        <v>42661</v>
      </c>
      <c r="C41" s="348" t="s">
        <v>651</v>
      </c>
      <c r="D41" s="357" t="s">
        <v>85</v>
      </c>
      <c r="E41" s="349">
        <v>42522</v>
      </c>
      <c r="F41" s="347" t="s">
        <v>674</v>
      </c>
      <c r="G41" s="347" t="s">
        <v>841</v>
      </c>
      <c r="H41" s="426">
        <v>74.25</v>
      </c>
      <c r="I41" s="362"/>
      <c r="J41" s="362"/>
      <c r="K41" s="351" t="s">
        <v>654</v>
      </c>
      <c r="L41" s="429">
        <v>6000</v>
      </c>
      <c r="M41" s="429">
        <v>12000</v>
      </c>
      <c r="N41" s="429">
        <v>84000</v>
      </c>
      <c r="O41" s="429">
        <f t="shared" ref="O41" si="5">N41</f>
        <v>84000</v>
      </c>
      <c r="W41" s="476">
        <v>2.1636363636363636</v>
      </c>
      <c r="X41" s="476">
        <v>1.9363636363636361</v>
      </c>
      <c r="Y41" s="476">
        <v>1.7090909090909088</v>
      </c>
      <c r="Z41" s="476">
        <v>0</v>
      </c>
      <c r="AA41" s="476">
        <v>1.6636363636363636</v>
      </c>
      <c r="AB41" s="470"/>
      <c r="AC41" s="476">
        <v>1.7545454545454544</v>
      </c>
      <c r="AD41" s="476">
        <v>1.7090909090909088</v>
      </c>
      <c r="AE41" s="476">
        <v>1.6181818181818182</v>
      </c>
      <c r="AF41" s="476">
        <v>0</v>
      </c>
      <c r="AG41" s="476">
        <v>1.5727272727272725</v>
      </c>
      <c r="AH41" s="357"/>
      <c r="AI41" s="362">
        <v>0</v>
      </c>
      <c r="AJ41" s="362">
        <v>0</v>
      </c>
      <c r="AK41" s="362">
        <v>0</v>
      </c>
      <c r="AL41" s="362">
        <v>0</v>
      </c>
      <c r="AM41" s="362">
        <v>0</v>
      </c>
      <c r="AN41" s="347"/>
      <c r="AO41" s="352" t="s">
        <v>655</v>
      </c>
      <c r="AP41" s="352" t="s">
        <v>656</v>
      </c>
      <c r="AQ41" s="352">
        <v>2</v>
      </c>
      <c r="AR41" s="352">
        <v>4</v>
      </c>
      <c r="AS41" s="352"/>
      <c r="AT41" s="352">
        <v>0</v>
      </c>
      <c r="AU41" s="352">
        <v>0</v>
      </c>
      <c r="AV41" s="352">
        <v>0</v>
      </c>
      <c r="AW41" s="352">
        <v>0</v>
      </c>
      <c r="AX41" s="352">
        <v>0</v>
      </c>
      <c r="AY41" s="352">
        <v>0</v>
      </c>
      <c r="AZ41" s="352">
        <v>0</v>
      </c>
      <c r="BA41" s="352">
        <v>0</v>
      </c>
      <c r="BB41" s="352"/>
      <c r="BC41" s="352"/>
      <c r="BD41" s="352">
        <v>0</v>
      </c>
      <c r="BE41" s="352">
        <v>0</v>
      </c>
      <c r="BF41" s="352">
        <v>0</v>
      </c>
      <c r="BG41" s="352" t="s">
        <v>591</v>
      </c>
      <c r="BH41" s="352">
        <v>0</v>
      </c>
      <c r="BI41" s="352" t="s">
        <v>591</v>
      </c>
      <c r="BJ41" s="352"/>
      <c r="BK41" s="352"/>
      <c r="BL41" s="350"/>
      <c r="BM41" s="347"/>
      <c r="BN41" s="352"/>
      <c r="BO41" s="352" t="s">
        <v>49</v>
      </c>
      <c r="BP41" s="386"/>
      <c r="BQ41" s="359"/>
      <c r="BR41" s="355" t="s">
        <v>849</v>
      </c>
    </row>
    <row r="42" spans="1:71" s="355" customFormat="1" ht="16">
      <c r="A42" s="357">
        <v>14</v>
      </c>
      <c r="B42" s="473">
        <v>42661</v>
      </c>
      <c r="C42" s="368" t="s">
        <v>651</v>
      </c>
      <c r="D42" s="357" t="s">
        <v>704</v>
      </c>
      <c r="E42" s="349">
        <v>42551</v>
      </c>
      <c r="F42" s="349" t="s">
        <v>209</v>
      </c>
      <c r="G42" s="349" t="s">
        <v>653</v>
      </c>
      <c r="H42" s="362">
        <v>89.1</v>
      </c>
      <c r="I42" s="362"/>
      <c r="J42" s="362"/>
      <c r="K42" s="351" t="s">
        <v>654</v>
      </c>
      <c r="L42" s="429">
        <v>6000</v>
      </c>
      <c r="M42" s="429">
        <v>12000</v>
      </c>
      <c r="N42" s="429">
        <v>84000</v>
      </c>
      <c r="O42" s="429">
        <f t="shared" ref="O42:O47" si="6">N42</f>
        <v>84000</v>
      </c>
      <c r="P42" s="351"/>
      <c r="Q42" s="351"/>
      <c r="R42" s="351"/>
      <c r="S42" s="351"/>
      <c r="T42" s="351"/>
      <c r="U42" s="351"/>
      <c r="V42" s="474"/>
      <c r="W42" s="476">
        <v>1.8272727272727269</v>
      </c>
      <c r="X42" s="476">
        <v>1.7727272727272725</v>
      </c>
      <c r="Y42" s="476">
        <v>1.6818181818181817</v>
      </c>
      <c r="Z42" s="476">
        <v>0</v>
      </c>
      <c r="AA42" s="476">
        <v>1.4</v>
      </c>
      <c r="AB42" s="470"/>
      <c r="AC42" s="476">
        <v>1.7727272727272725</v>
      </c>
      <c r="AD42" s="476">
        <v>1.7636363636363634</v>
      </c>
      <c r="AE42" s="476">
        <v>1.6272727272727272</v>
      </c>
      <c r="AF42" s="476">
        <v>0</v>
      </c>
      <c r="AG42" s="476">
        <v>1.4</v>
      </c>
      <c r="AH42" s="347"/>
      <c r="AI42" s="362">
        <v>0</v>
      </c>
      <c r="AJ42" s="362">
        <v>0</v>
      </c>
      <c r="AK42" s="362">
        <v>0</v>
      </c>
      <c r="AL42" s="362">
        <v>0</v>
      </c>
      <c r="AM42" s="362">
        <v>0</v>
      </c>
      <c r="AN42" s="347"/>
      <c r="AO42" s="352" t="s">
        <v>655</v>
      </c>
      <c r="AP42" s="352" t="s">
        <v>656</v>
      </c>
      <c r="AQ42" s="352">
        <v>2</v>
      </c>
      <c r="AR42" s="352">
        <v>4</v>
      </c>
      <c r="AS42" s="352"/>
      <c r="AT42" s="352">
        <v>0</v>
      </c>
      <c r="AU42" s="352">
        <v>0</v>
      </c>
      <c r="AV42" s="352">
        <v>0</v>
      </c>
      <c r="AW42" s="352">
        <v>0</v>
      </c>
      <c r="AX42" s="352">
        <v>0</v>
      </c>
      <c r="AY42" s="352">
        <v>0</v>
      </c>
      <c r="AZ42" s="352">
        <v>0</v>
      </c>
      <c r="BA42" s="352">
        <v>0</v>
      </c>
      <c r="BB42" s="352"/>
      <c r="BC42" s="352"/>
      <c r="BD42" s="352">
        <v>0</v>
      </c>
      <c r="BE42" s="352">
        <v>0</v>
      </c>
      <c r="BF42" s="352">
        <v>0</v>
      </c>
      <c r="BG42" s="352" t="s">
        <v>591</v>
      </c>
      <c r="BH42" s="352">
        <v>0</v>
      </c>
      <c r="BI42" s="352" t="s">
        <v>591</v>
      </c>
      <c r="BJ42" s="352"/>
      <c r="BK42" s="352"/>
      <c r="BL42" s="350"/>
      <c r="BM42" s="347"/>
      <c r="BN42" s="352"/>
      <c r="BO42" s="352" t="s">
        <v>49</v>
      </c>
      <c r="BP42" s="352"/>
      <c r="BQ42" s="369"/>
      <c r="BR42" s="370" t="s">
        <v>827</v>
      </c>
    </row>
    <row r="43" spans="1:71" s="355" customFormat="1" ht="16">
      <c r="A43" s="357">
        <v>39</v>
      </c>
      <c r="B43" s="473">
        <v>42661</v>
      </c>
      <c r="C43" s="368" t="s">
        <v>651</v>
      </c>
      <c r="D43" s="357" t="s">
        <v>704</v>
      </c>
      <c r="E43" s="349">
        <v>42369</v>
      </c>
      <c r="F43" s="349" t="s">
        <v>210</v>
      </c>
      <c r="G43" s="349" t="s">
        <v>778</v>
      </c>
      <c r="H43" s="362">
        <v>86.518181818181816</v>
      </c>
      <c r="I43" s="362"/>
      <c r="J43" s="362"/>
      <c r="K43" s="351" t="s">
        <v>654</v>
      </c>
      <c r="L43" s="429">
        <v>6000</v>
      </c>
      <c r="M43" s="429">
        <v>12000</v>
      </c>
      <c r="N43" s="429">
        <v>84000</v>
      </c>
      <c r="O43" s="429">
        <f t="shared" si="6"/>
        <v>84000</v>
      </c>
      <c r="P43" s="351"/>
      <c r="Q43" s="351"/>
      <c r="R43" s="351"/>
      <c r="S43" s="351"/>
      <c r="T43" s="351"/>
      <c r="U43" s="351"/>
      <c r="V43" s="474"/>
      <c r="W43" s="476">
        <v>1.8545454545454545</v>
      </c>
      <c r="X43" s="476">
        <v>1.8181818181818181</v>
      </c>
      <c r="Y43" s="476">
        <v>1.7272727272727271</v>
      </c>
      <c r="Z43" s="476">
        <v>0</v>
      </c>
      <c r="AA43" s="476">
        <v>1.5999999999999999</v>
      </c>
      <c r="AB43" s="470"/>
      <c r="AC43" s="476">
        <v>1.7272727272727271</v>
      </c>
      <c r="AD43" s="476">
        <v>1.6909090909090909</v>
      </c>
      <c r="AE43" s="476">
        <v>1.6454545454545453</v>
      </c>
      <c r="AF43" s="476">
        <v>0</v>
      </c>
      <c r="AG43" s="476">
        <v>1.5999999999999999</v>
      </c>
      <c r="AH43" s="347"/>
      <c r="AI43" s="362">
        <v>0</v>
      </c>
      <c r="AJ43" s="362">
        <v>0</v>
      </c>
      <c r="AK43" s="362">
        <v>0</v>
      </c>
      <c r="AL43" s="362">
        <v>0</v>
      </c>
      <c r="AM43" s="362">
        <v>0</v>
      </c>
      <c r="AN43" s="347"/>
      <c r="AO43" s="352" t="s">
        <v>655</v>
      </c>
      <c r="AP43" s="352" t="s">
        <v>656</v>
      </c>
      <c r="AQ43" s="352">
        <v>2</v>
      </c>
      <c r="AR43" s="352">
        <v>4</v>
      </c>
      <c r="AS43" s="352"/>
      <c r="AT43" s="352">
        <v>0</v>
      </c>
      <c r="AU43" s="352">
        <v>0</v>
      </c>
      <c r="AV43" s="352">
        <v>0</v>
      </c>
      <c r="AW43" s="352">
        <v>0</v>
      </c>
      <c r="AX43" s="352">
        <v>0</v>
      </c>
      <c r="AY43" s="352">
        <v>0</v>
      </c>
      <c r="AZ43" s="352">
        <v>0</v>
      </c>
      <c r="BA43" s="352">
        <v>0</v>
      </c>
      <c r="BB43" s="352"/>
      <c r="BC43" s="352"/>
      <c r="BD43" s="352">
        <v>0</v>
      </c>
      <c r="BE43" s="352">
        <v>0</v>
      </c>
      <c r="BF43" s="352">
        <v>0</v>
      </c>
      <c r="BG43" s="352" t="s">
        <v>591</v>
      </c>
      <c r="BH43" s="352">
        <v>0</v>
      </c>
      <c r="BI43" s="352" t="s">
        <v>591</v>
      </c>
      <c r="BJ43" s="352"/>
      <c r="BK43" s="352"/>
      <c r="BL43" s="369"/>
      <c r="BM43" s="357"/>
      <c r="BN43" s="353"/>
      <c r="BO43" s="352" t="s">
        <v>49</v>
      </c>
      <c r="BP43" s="352">
        <v>1</v>
      </c>
      <c r="BQ43" s="350" t="s">
        <v>772</v>
      </c>
      <c r="BR43" s="363" t="s">
        <v>777</v>
      </c>
    </row>
    <row r="44" spans="1:71" s="355" customFormat="1" ht="16">
      <c r="A44" s="357">
        <v>55</v>
      </c>
      <c r="B44" s="473">
        <v>42661</v>
      </c>
      <c r="C44" s="348" t="s">
        <v>651</v>
      </c>
      <c r="D44" s="357" t="s">
        <v>704</v>
      </c>
      <c r="E44" s="349">
        <v>42369</v>
      </c>
      <c r="F44" s="349" t="s">
        <v>211</v>
      </c>
      <c r="G44" s="349" t="s">
        <v>593</v>
      </c>
      <c r="H44" s="362">
        <v>94.999999999999986</v>
      </c>
      <c r="I44" s="362"/>
      <c r="J44" s="362"/>
      <c r="K44" s="351" t="s">
        <v>654</v>
      </c>
      <c r="L44" s="429">
        <v>6000</v>
      </c>
      <c r="M44" s="429">
        <v>12000</v>
      </c>
      <c r="N44" s="429">
        <v>84000</v>
      </c>
      <c r="O44" s="429">
        <f t="shared" si="6"/>
        <v>84000</v>
      </c>
      <c r="P44" s="351"/>
      <c r="Q44" s="351"/>
      <c r="R44" s="351"/>
      <c r="S44" s="351"/>
      <c r="T44" s="351"/>
      <c r="U44" s="351"/>
      <c r="V44" s="474"/>
      <c r="W44" s="362">
        <v>2.2999999999999998</v>
      </c>
      <c r="X44" s="362">
        <v>2.1999999999999997</v>
      </c>
      <c r="Y44" s="362">
        <v>2.1</v>
      </c>
      <c r="Z44" s="476">
        <v>0</v>
      </c>
      <c r="AA44" s="362">
        <v>1.9727272727272724</v>
      </c>
      <c r="AB44" s="347"/>
      <c r="AC44" s="362">
        <v>2.1999999999999997</v>
      </c>
      <c r="AD44" s="362">
        <v>2.1</v>
      </c>
      <c r="AE44" s="362">
        <v>1.918181818181818</v>
      </c>
      <c r="AF44" s="476">
        <v>0</v>
      </c>
      <c r="AG44" s="362">
        <v>1.7272727272727271</v>
      </c>
      <c r="AH44" s="347"/>
      <c r="AI44" s="362">
        <v>0</v>
      </c>
      <c r="AJ44" s="362">
        <v>0</v>
      </c>
      <c r="AK44" s="362">
        <v>0</v>
      </c>
      <c r="AL44" s="362">
        <v>0</v>
      </c>
      <c r="AM44" s="362">
        <v>0</v>
      </c>
      <c r="AN44" s="347"/>
      <c r="AO44" s="352" t="s">
        <v>655</v>
      </c>
      <c r="AP44" s="352" t="s">
        <v>656</v>
      </c>
      <c r="AQ44" s="352">
        <v>2</v>
      </c>
      <c r="AR44" s="352">
        <v>4</v>
      </c>
      <c r="AS44" s="352"/>
      <c r="AT44" s="352">
        <v>0</v>
      </c>
      <c r="AU44" s="352">
        <v>20</v>
      </c>
      <c r="AV44" s="352">
        <v>0</v>
      </c>
      <c r="AW44" s="352">
        <v>0</v>
      </c>
      <c r="AX44" s="352">
        <v>0</v>
      </c>
      <c r="AY44" s="352">
        <v>0</v>
      </c>
      <c r="AZ44" s="352">
        <v>0</v>
      </c>
      <c r="BA44" s="352">
        <v>0</v>
      </c>
      <c r="BB44" s="352"/>
      <c r="BC44" s="352"/>
      <c r="BD44" s="352">
        <v>0</v>
      </c>
      <c r="BE44" s="352">
        <v>0</v>
      </c>
      <c r="BF44" s="352">
        <v>0</v>
      </c>
      <c r="BG44" s="352" t="s">
        <v>591</v>
      </c>
      <c r="BH44" s="352">
        <v>0</v>
      </c>
      <c r="BI44" s="352" t="s">
        <v>591</v>
      </c>
      <c r="BJ44" s="352"/>
      <c r="BK44" s="352"/>
      <c r="BL44" s="350"/>
      <c r="BM44" s="347"/>
      <c r="BN44" s="352"/>
      <c r="BO44" s="352" t="s">
        <v>49</v>
      </c>
      <c r="BP44" s="352">
        <v>1</v>
      </c>
      <c r="BQ44" s="350"/>
      <c r="BR44" s="363" t="s">
        <v>784</v>
      </c>
    </row>
    <row r="45" spans="1:71" s="355" customFormat="1" ht="16">
      <c r="A45" s="357">
        <v>22</v>
      </c>
      <c r="B45" s="473">
        <v>42661</v>
      </c>
      <c r="C45" s="368" t="s">
        <v>651</v>
      </c>
      <c r="D45" s="357" t="s">
        <v>704</v>
      </c>
      <c r="E45" s="349">
        <v>42429</v>
      </c>
      <c r="F45" s="349" t="s">
        <v>212</v>
      </c>
      <c r="G45" s="349" t="s">
        <v>660</v>
      </c>
      <c r="H45" s="426">
        <v>123.6</v>
      </c>
      <c r="I45" s="362"/>
      <c r="J45" s="362"/>
      <c r="K45" s="351" t="s">
        <v>654</v>
      </c>
      <c r="L45" s="429">
        <v>6000</v>
      </c>
      <c r="M45" s="429">
        <v>12000</v>
      </c>
      <c r="N45" s="429">
        <v>84000</v>
      </c>
      <c r="O45" s="429">
        <f t="shared" si="6"/>
        <v>84000</v>
      </c>
      <c r="P45" s="351"/>
      <c r="Q45" s="351"/>
      <c r="R45" s="351"/>
      <c r="S45" s="351"/>
      <c r="T45" s="351"/>
      <c r="U45" s="351"/>
      <c r="V45" s="474"/>
      <c r="W45" s="476">
        <v>2.4636363636363634</v>
      </c>
      <c r="X45" s="476">
        <v>2.336363636363636</v>
      </c>
      <c r="Y45" s="476">
        <v>2.0818181818181816</v>
      </c>
      <c r="Z45" s="476">
        <v>0</v>
      </c>
      <c r="AA45" s="476">
        <v>1.8272727272727269</v>
      </c>
      <c r="AB45" s="470"/>
      <c r="AC45" s="476">
        <v>2.0818181818181816</v>
      </c>
      <c r="AD45" s="476">
        <v>2.0181818181818181</v>
      </c>
      <c r="AE45" s="476">
        <v>1.8909090909090909</v>
      </c>
      <c r="AF45" s="476">
        <v>0</v>
      </c>
      <c r="AG45" s="476">
        <v>1.8090909090909089</v>
      </c>
      <c r="AH45" s="347"/>
      <c r="AI45" s="362">
        <v>0</v>
      </c>
      <c r="AJ45" s="362">
        <v>0</v>
      </c>
      <c r="AK45" s="362">
        <v>0</v>
      </c>
      <c r="AL45" s="362">
        <v>0</v>
      </c>
      <c r="AM45" s="362">
        <v>0</v>
      </c>
      <c r="AN45" s="347"/>
      <c r="AO45" s="352" t="s">
        <v>655</v>
      </c>
      <c r="AP45" s="352" t="s">
        <v>656</v>
      </c>
      <c r="AQ45" s="352">
        <v>2</v>
      </c>
      <c r="AR45" s="352">
        <v>4</v>
      </c>
      <c r="AS45" s="352"/>
      <c r="AT45" s="352">
        <v>23</v>
      </c>
      <c r="AU45" s="352">
        <v>0</v>
      </c>
      <c r="AV45" s="352">
        <v>0</v>
      </c>
      <c r="AW45" s="352">
        <v>0</v>
      </c>
      <c r="AX45" s="352">
        <v>0</v>
      </c>
      <c r="AY45" s="352">
        <v>0</v>
      </c>
      <c r="AZ45" s="352">
        <v>0</v>
      </c>
      <c r="BA45" s="352">
        <v>0</v>
      </c>
      <c r="BB45" s="352"/>
      <c r="BC45" s="352"/>
      <c r="BD45" s="352">
        <v>0</v>
      </c>
      <c r="BE45" s="352">
        <v>0</v>
      </c>
      <c r="BF45" s="352">
        <v>0</v>
      </c>
      <c r="BG45" s="352" t="s">
        <v>591</v>
      </c>
      <c r="BH45" s="352">
        <v>12</v>
      </c>
      <c r="BI45" s="352" t="s">
        <v>591</v>
      </c>
      <c r="BJ45" s="352"/>
      <c r="BK45" s="352"/>
      <c r="BL45" s="369"/>
      <c r="BM45" s="357"/>
      <c r="BN45" s="353"/>
      <c r="BO45" s="352" t="s">
        <v>49</v>
      </c>
      <c r="BP45" s="352"/>
      <c r="BQ45" s="369"/>
      <c r="BR45" s="363" t="s">
        <v>790</v>
      </c>
    </row>
    <row r="46" spans="1:71" s="355" customFormat="1" ht="16">
      <c r="A46" s="357">
        <v>30</v>
      </c>
      <c r="B46" s="473">
        <v>42661</v>
      </c>
      <c r="C46" s="368" t="s">
        <v>651</v>
      </c>
      <c r="D46" s="357" t="s">
        <v>704</v>
      </c>
      <c r="E46" s="349">
        <v>42563</v>
      </c>
      <c r="F46" s="349" t="s">
        <v>213</v>
      </c>
      <c r="G46" s="347" t="s">
        <v>802</v>
      </c>
      <c r="H46" s="362">
        <v>98.94</v>
      </c>
      <c r="I46" s="362"/>
      <c r="J46" s="362"/>
      <c r="K46" s="351" t="s">
        <v>654</v>
      </c>
      <c r="L46" s="429">
        <v>6083</v>
      </c>
      <c r="M46" s="429">
        <v>12166</v>
      </c>
      <c r="N46" s="429">
        <v>85166</v>
      </c>
      <c r="O46" s="429">
        <f t="shared" si="6"/>
        <v>85166</v>
      </c>
      <c r="P46" s="351"/>
      <c r="Q46" s="351"/>
      <c r="R46" s="351"/>
      <c r="S46" s="351"/>
      <c r="T46" s="351"/>
      <c r="U46" s="351"/>
      <c r="V46" s="474"/>
      <c r="W46" s="362">
        <v>1.5454545454545452</v>
      </c>
      <c r="X46" s="362">
        <v>1.4999999999999998</v>
      </c>
      <c r="Y46" s="362">
        <v>1.4181818181818182</v>
      </c>
      <c r="Z46" s="476">
        <v>0</v>
      </c>
      <c r="AA46" s="362">
        <v>1.3636363636363635</v>
      </c>
      <c r="AB46" s="347"/>
      <c r="AC46" s="362">
        <v>1.4636363636363636</v>
      </c>
      <c r="AD46" s="362">
        <v>1.4454545454545453</v>
      </c>
      <c r="AE46" s="362">
        <v>1.4</v>
      </c>
      <c r="AF46" s="476">
        <v>0</v>
      </c>
      <c r="AG46" s="362">
        <v>1.3545454545454545</v>
      </c>
      <c r="AH46" s="347"/>
      <c r="AI46" s="362">
        <v>0</v>
      </c>
      <c r="AJ46" s="362">
        <v>0</v>
      </c>
      <c r="AK46" s="362">
        <v>0</v>
      </c>
      <c r="AL46" s="362">
        <v>0</v>
      </c>
      <c r="AM46" s="362">
        <v>0</v>
      </c>
      <c r="AN46" s="347"/>
      <c r="AO46" s="352" t="s">
        <v>655</v>
      </c>
      <c r="AP46" s="352" t="s">
        <v>656</v>
      </c>
      <c r="AQ46" s="352">
        <v>2</v>
      </c>
      <c r="AR46" s="352">
        <v>4</v>
      </c>
      <c r="AS46" s="352"/>
      <c r="AT46" s="352">
        <v>0</v>
      </c>
      <c r="AU46" s="352">
        <v>0</v>
      </c>
      <c r="AV46" s="352">
        <v>0</v>
      </c>
      <c r="AW46" s="352">
        <v>0</v>
      </c>
      <c r="AX46" s="352">
        <v>0</v>
      </c>
      <c r="AY46" s="352">
        <v>0</v>
      </c>
      <c r="AZ46" s="352">
        <v>0</v>
      </c>
      <c r="BA46" s="352">
        <v>0</v>
      </c>
      <c r="BB46" s="352"/>
      <c r="BC46" s="352"/>
      <c r="BD46" s="352">
        <v>0</v>
      </c>
      <c r="BE46" s="352">
        <v>0</v>
      </c>
      <c r="BF46" s="352">
        <v>0</v>
      </c>
      <c r="BG46" s="352" t="s">
        <v>591</v>
      </c>
      <c r="BH46" s="352">
        <v>0</v>
      </c>
      <c r="BI46" s="352" t="s">
        <v>591</v>
      </c>
      <c r="BJ46" s="352"/>
      <c r="BK46" s="352"/>
      <c r="BL46" s="350" t="s">
        <v>664</v>
      </c>
      <c r="BM46" s="347" t="s">
        <v>665</v>
      </c>
      <c r="BN46" s="352">
        <v>50</v>
      </c>
      <c r="BO46" s="352" t="s">
        <v>49</v>
      </c>
      <c r="BP46" s="352"/>
      <c r="BQ46" s="369"/>
      <c r="BR46" s="363" t="s">
        <v>835</v>
      </c>
    </row>
    <row r="47" spans="1:71" s="363" customFormat="1" ht="16">
      <c r="A47" s="357">
        <v>47</v>
      </c>
      <c r="B47" s="473">
        <v>42661</v>
      </c>
      <c r="C47" s="368" t="s">
        <v>651</v>
      </c>
      <c r="D47" s="357" t="s">
        <v>704</v>
      </c>
      <c r="E47" s="349">
        <v>42551</v>
      </c>
      <c r="F47" s="349" t="s">
        <v>214</v>
      </c>
      <c r="G47" s="349" t="s">
        <v>663</v>
      </c>
      <c r="H47" s="426">
        <v>115.33636363636363</v>
      </c>
      <c r="I47" s="362"/>
      <c r="J47" s="362"/>
      <c r="K47" s="351" t="s">
        <v>654</v>
      </c>
      <c r="L47" s="429">
        <v>6000</v>
      </c>
      <c r="M47" s="429">
        <v>12000</v>
      </c>
      <c r="N47" s="429">
        <v>84000</v>
      </c>
      <c r="O47" s="429">
        <f t="shared" si="6"/>
        <v>84000</v>
      </c>
      <c r="P47" s="351"/>
      <c r="Q47" s="351"/>
      <c r="R47" s="351"/>
      <c r="S47" s="351"/>
      <c r="T47" s="351"/>
      <c r="U47" s="351"/>
      <c r="V47" s="474"/>
      <c r="W47" s="476">
        <v>2.0727272727272723</v>
      </c>
      <c r="X47" s="476">
        <v>2.0363636363636366</v>
      </c>
      <c r="Y47" s="476">
        <v>1.9363636363636361</v>
      </c>
      <c r="Z47" s="476">
        <v>0</v>
      </c>
      <c r="AA47" s="476">
        <v>1.8636363636363633</v>
      </c>
      <c r="AB47" s="470"/>
      <c r="AC47" s="476">
        <v>1.6454545454545453</v>
      </c>
      <c r="AD47" s="476">
        <v>1.6272727272727272</v>
      </c>
      <c r="AE47" s="476">
        <v>1.5909090909090908</v>
      </c>
      <c r="AF47" s="476">
        <v>0</v>
      </c>
      <c r="AG47" s="476">
        <v>1.5818181818181818</v>
      </c>
      <c r="AH47" s="347"/>
      <c r="AI47" s="362">
        <v>0</v>
      </c>
      <c r="AJ47" s="362">
        <v>0</v>
      </c>
      <c r="AK47" s="362">
        <v>0</v>
      </c>
      <c r="AL47" s="362">
        <v>0</v>
      </c>
      <c r="AM47" s="362">
        <v>0</v>
      </c>
      <c r="AN47" s="347"/>
      <c r="AO47" s="352" t="s">
        <v>655</v>
      </c>
      <c r="AP47" s="352" t="s">
        <v>656</v>
      </c>
      <c r="AQ47" s="352">
        <v>2</v>
      </c>
      <c r="AR47" s="352">
        <v>4</v>
      </c>
      <c r="AS47" s="352"/>
      <c r="AT47" s="352">
        <v>0</v>
      </c>
      <c r="AU47" s="352">
        <v>0</v>
      </c>
      <c r="AV47" s="352">
        <v>0</v>
      </c>
      <c r="AW47" s="352">
        <v>0</v>
      </c>
      <c r="AX47" s="352">
        <v>0</v>
      </c>
      <c r="AY47" s="352">
        <v>0</v>
      </c>
      <c r="AZ47" s="352">
        <v>0</v>
      </c>
      <c r="BA47" s="352">
        <v>0</v>
      </c>
      <c r="BB47" s="352"/>
      <c r="BC47" s="352"/>
      <c r="BD47" s="352">
        <v>0</v>
      </c>
      <c r="BE47" s="352">
        <v>0</v>
      </c>
      <c r="BF47" s="352">
        <v>0</v>
      </c>
      <c r="BG47" s="352" t="s">
        <v>591</v>
      </c>
      <c r="BH47" s="352">
        <v>0</v>
      </c>
      <c r="BI47" s="352" t="s">
        <v>591</v>
      </c>
      <c r="BJ47" s="352"/>
      <c r="BK47" s="352"/>
      <c r="BL47" s="369"/>
      <c r="BM47" s="357"/>
      <c r="BN47" s="353"/>
      <c r="BO47" s="352" t="s">
        <v>49</v>
      </c>
      <c r="BP47" s="352"/>
      <c r="BQ47" s="369"/>
      <c r="BR47" s="363" t="s">
        <v>839</v>
      </c>
    </row>
    <row r="48" spans="1:71" s="355" customFormat="1" ht="16">
      <c r="A48" s="357">
        <v>6</v>
      </c>
      <c r="B48" s="473">
        <v>42661</v>
      </c>
      <c r="C48" s="368" t="s">
        <v>651</v>
      </c>
      <c r="D48" s="357" t="s">
        <v>704</v>
      </c>
      <c r="E48" s="349">
        <v>42551</v>
      </c>
      <c r="F48" s="366" t="s">
        <v>215</v>
      </c>
      <c r="G48" s="366" t="s">
        <v>802</v>
      </c>
      <c r="H48" s="362">
        <v>92</v>
      </c>
      <c r="I48" s="362"/>
      <c r="J48" s="362"/>
      <c r="K48" s="351" t="s">
        <v>654</v>
      </c>
      <c r="L48" s="351">
        <v>120000</v>
      </c>
      <c r="M48" s="351"/>
      <c r="N48" s="351"/>
      <c r="O48" s="351"/>
      <c r="P48" s="351"/>
      <c r="Q48" s="351"/>
      <c r="R48" s="351"/>
      <c r="S48" s="351"/>
      <c r="T48" s="351"/>
      <c r="U48" s="351"/>
      <c r="V48" s="474"/>
      <c r="W48" s="362">
        <v>1.7999999999999998</v>
      </c>
      <c r="X48" s="362">
        <v>1.4545454545454546</v>
      </c>
      <c r="Y48" s="362">
        <v>0</v>
      </c>
      <c r="Z48" s="476">
        <v>0</v>
      </c>
      <c r="AA48" s="362">
        <v>0</v>
      </c>
      <c r="AB48" s="347"/>
      <c r="AC48" s="362">
        <v>1.6545454545454545</v>
      </c>
      <c r="AD48" s="362">
        <v>1.2999999999999998</v>
      </c>
      <c r="AE48" s="362">
        <v>0</v>
      </c>
      <c r="AF48" s="476">
        <v>0</v>
      </c>
      <c r="AG48" s="362">
        <v>0</v>
      </c>
      <c r="AH48" s="347"/>
      <c r="AI48" s="362">
        <v>0</v>
      </c>
      <c r="AJ48" s="362">
        <v>0</v>
      </c>
      <c r="AK48" s="362">
        <v>0</v>
      </c>
      <c r="AL48" s="362">
        <v>0</v>
      </c>
      <c r="AM48" s="362">
        <v>0</v>
      </c>
      <c r="AN48" s="347"/>
      <c r="AO48" s="352" t="s">
        <v>655</v>
      </c>
      <c r="AP48" s="352" t="s">
        <v>656</v>
      </c>
      <c r="AQ48" s="352">
        <v>2</v>
      </c>
      <c r="AR48" s="352">
        <v>4</v>
      </c>
      <c r="AS48" s="352"/>
      <c r="AT48" s="352">
        <v>0</v>
      </c>
      <c r="AU48" s="352">
        <v>0</v>
      </c>
      <c r="AV48" s="352">
        <v>0</v>
      </c>
      <c r="AW48" s="352">
        <v>0</v>
      </c>
      <c r="AX48" s="352">
        <v>0</v>
      </c>
      <c r="AY48" s="352">
        <v>0</v>
      </c>
      <c r="AZ48" s="352">
        <v>0</v>
      </c>
      <c r="BA48" s="352">
        <v>0</v>
      </c>
      <c r="BB48" s="352"/>
      <c r="BC48" s="352"/>
      <c r="BD48" s="352">
        <v>0</v>
      </c>
      <c r="BE48" s="352">
        <v>0</v>
      </c>
      <c r="BF48" s="352">
        <v>0</v>
      </c>
      <c r="BG48" s="352" t="s">
        <v>591</v>
      </c>
      <c r="BH48" s="352">
        <v>0</v>
      </c>
      <c r="BI48" s="352" t="s">
        <v>591</v>
      </c>
      <c r="BJ48" s="352"/>
      <c r="BK48" s="352"/>
      <c r="BL48" s="369"/>
      <c r="BM48" s="357"/>
      <c r="BN48" s="353"/>
      <c r="BO48" s="352" t="s">
        <v>49</v>
      </c>
      <c r="BP48" s="352"/>
      <c r="BQ48" s="350"/>
      <c r="BR48" s="347"/>
    </row>
    <row r="49" spans="1:70" s="355" customFormat="1" ht="16">
      <c r="A49" s="357"/>
      <c r="B49" s="473">
        <v>42661</v>
      </c>
      <c r="C49" s="368" t="s">
        <v>651</v>
      </c>
      <c r="D49" s="357" t="s">
        <v>704</v>
      </c>
      <c r="E49" s="349">
        <v>42605</v>
      </c>
      <c r="F49" s="347" t="s">
        <v>589</v>
      </c>
      <c r="G49" s="347" t="s">
        <v>841</v>
      </c>
      <c r="H49" s="426">
        <v>104.46363636363635</v>
      </c>
      <c r="I49" s="362"/>
      <c r="J49" s="362"/>
      <c r="K49" s="351" t="s">
        <v>654</v>
      </c>
      <c r="L49" s="429">
        <v>6083</v>
      </c>
      <c r="M49" s="429">
        <v>12166</v>
      </c>
      <c r="N49" s="429">
        <v>85166</v>
      </c>
      <c r="O49" s="429">
        <f t="shared" ref="O49" si="7">N49</f>
        <v>85166</v>
      </c>
      <c r="P49" s="358"/>
      <c r="Q49" s="358"/>
      <c r="R49" s="358"/>
      <c r="S49" s="358"/>
      <c r="T49" s="358"/>
      <c r="U49" s="358"/>
      <c r="V49" s="475"/>
      <c r="W49" s="476">
        <v>1.7</v>
      </c>
      <c r="X49" s="476">
        <v>1.6636363636363636</v>
      </c>
      <c r="Y49" s="476">
        <v>1.5909090909090908</v>
      </c>
      <c r="Z49" s="476">
        <v>0</v>
      </c>
      <c r="AA49" s="476">
        <v>1.4999999999999998</v>
      </c>
      <c r="AB49" s="470"/>
      <c r="AC49" s="476">
        <v>1.5818181818181818</v>
      </c>
      <c r="AD49" s="476">
        <v>1.5636363636363635</v>
      </c>
      <c r="AE49" s="476">
        <v>1.4999999999999998</v>
      </c>
      <c r="AF49" s="476">
        <v>0</v>
      </c>
      <c r="AG49" s="476">
        <v>1.4909090909090907</v>
      </c>
      <c r="AH49" s="357"/>
      <c r="AI49" s="362">
        <v>0</v>
      </c>
      <c r="AJ49" s="362">
        <v>0</v>
      </c>
      <c r="AK49" s="362">
        <v>0</v>
      </c>
      <c r="AL49" s="362">
        <v>0</v>
      </c>
      <c r="AM49" s="362">
        <v>0</v>
      </c>
      <c r="AN49" s="357"/>
      <c r="AO49" s="352" t="s">
        <v>655</v>
      </c>
      <c r="AP49" s="352" t="s">
        <v>656</v>
      </c>
      <c r="AQ49" s="352">
        <v>2</v>
      </c>
      <c r="AR49" s="352">
        <v>4</v>
      </c>
      <c r="AS49" s="352"/>
      <c r="AT49" s="352">
        <v>17</v>
      </c>
      <c r="AU49" s="352">
        <v>0</v>
      </c>
      <c r="AV49" s="352">
        <v>0</v>
      </c>
      <c r="AW49" s="352">
        <v>0</v>
      </c>
      <c r="AX49" s="352">
        <v>0</v>
      </c>
      <c r="AY49" s="352">
        <v>0</v>
      </c>
      <c r="AZ49" s="352">
        <v>0</v>
      </c>
      <c r="BA49" s="352">
        <v>0</v>
      </c>
      <c r="BB49" s="352"/>
      <c r="BC49" s="352"/>
      <c r="BD49" s="352">
        <v>0</v>
      </c>
      <c r="BE49" s="352">
        <v>0</v>
      </c>
      <c r="BF49" s="352">
        <v>0</v>
      </c>
      <c r="BG49" s="352" t="s">
        <v>591</v>
      </c>
      <c r="BH49" s="352">
        <v>0</v>
      </c>
      <c r="BI49" s="352" t="s">
        <v>591</v>
      </c>
      <c r="BJ49" s="352"/>
      <c r="BK49" s="352"/>
      <c r="BL49" s="369"/>
      <c r="BM49" s="357"/>
      <c r="BN49" s="353"/>
      <c r="BO49" s="353" t="s">
        <v>49</v>
      </c>
      <c r="BP49" s="353"/>
      <c r="BQ49" s="369"/>
      <c r="BR49" s="363"/>
    </row>
    <row r="50" spans="1:70" s="363" customFormat="1" ht="16">
      <c r="A50" s="347"/>
      <c r="B50" s="473">
        <v>42661</v>
      </c>
      <c r="C50" s="348" t="s">
        <v>651</v>
      </c>
      <c r="D50" s="357" t="s">
        <v>704</v>
      </c>
      <c r="E50" s="349">
        <v>42551</v>
      </c>
      <c r="F50" s="349" t="s">
        <v>638</v>
      </c>
      <c r="G50" s="349" t="s">
        <v>671</v>
      </c>
      <c r="H50" s="362">
        <v>96</v>
      </c>
      <c r="I50" s="362"/>
      <c r="J50" s="362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474"/>
      <c r="W50" s="476">
        <v>1.68</v>
      </c>
      <c r="X50" s="476">
        <v>0</v>
      </c>
      <c r="Y50" s="476">
        <v>0</v>
      </c>
      <c r="Z50" s="476">
        <v>0</v>
      </c>
      <c r="AA50" s="476">
        <v>0</v>
      </c>
      <c r="AB50" s="470"/>
      <c r="AC50" s="476">
        <v>1.5545454545454545</v>
      </c>
      <c r="AD50" s="476">
        <v>0</v>
      </c>
      <c r="AE50" s="476">
        <v>0</v>
      </c>
      <c r="AF50" s="476">
        <v>0</v>
      </c>
      <c r="AG50" s="476">
        <v>0</v>
      </c>
      <c r="AH50" s="347"/>
      <c r="AI50" s="362">
        <v>0</v>
      </c>
      <c r="AJ50" s="362">
        <v>0</v>
      </c>
      <c r="AK50" s="362">
        <v>0</v>
      </c>
      <c r="AL50" s="362">
        <v>0</v>
      </c>
      <c r="AM50" s="362">
        <v>0</v>
      </c>
      <c r="AN50" s="347"/>
      <c r="AO50" s="352" t="s">
        <v>655</v>
      </c>
      <c r="AP50" s="352" t="s">
        <v>656</v>
      </c>
      <c r="AQ50" s="352">
        <v>2</v>
      </c>
      <c r="AR50" s="352">
        <v>4</v>
      </c>
      <c r="AS50" s="352"/>
      <c r="AT50" s="352">
        <v>0</v>
      </c>
      <c r="AU50" s="352">
        <v>0</v>
      </c>
      <c r="AV50" s="352">
        <v>5</v>
      </c>
      <c r="AW50" s="352">
        <v>0</v>
      </c>
      <c r="AX50" s="352">
        <v>0</v>
      </c>
      <c r="AY50" s="352">
        <v>0</v>
      </c>
      <c r="AZ50" s="352">
        <v>0</v>
      </c>
      <c r="BA50" s="352">
        <v>0</v>
      </c>
      <c r="BB50" s="352"/>
      <c r="BC50" s="352"/>
      <c r="BD50" s="352">
        <v>0</v>
      </c>
      <c r="BE50" s="352">
        <v>0</v>
      </c>
      <c r="BF50" s="352">
        <v>0</v>
      </c>
      <c r="BG50" s="352" t="s">
        <v>591</v>
      </c>
      <c r="BH50" s="352">
        <v>0</v>
      </c>
      <c r="BI50" s="352" t="s">
        <v>591</v>
      </c>
      <c r="BJ50" s="352"/>
      <c r="BK50" s="352"/>
      <c r="BL50" s="350"/>
      <c r="BM50" s="347"/>
      <c r="BN50" s="352"/>
      <c r="BO50" s="352" t="s">
        <v>49</v>
      </c>
      <c r="BP50" s="352"/>
      <c r="BQ50" s="350" t="s">
        <v>672</v>
      </c>
      <c r="BR50" s="355" t="s">
        <v>845</v>
      </c>
    </row>
    <row r="51" spans="1:70" ht="16">
      <c r="B51" s="473">
        <v>42661</v>
      </c>
      <c r="C51" s="348" t="s">
        <v>651</v>
      </c>
      <c r="D51" s="357" t="s">
        <v>704</v>
      </c>
      <c r="E51" s="349">
        <v>42522</v>
      </c>
      <c r="F51" s="347" t="s">
        <v>674</v>
      </c>
      <c r="G51" s="347" t="s">
        <v>841</v>
      </c>
      <c r="H51" s="426">
        <v>74.25</v>
      </c>
      <c r="I51" s="362"/>
      <c r="J51" s="362"/>
      <c r="K51" s="351" t="s">
        <v>654</v>
      </c>
      <c r="L51" s="429">
        <v>6000</v>
      </c>
      <c r="M51" s="429">
        <v>12000</v>
      </c>
      <c r="N51" s="429">
        <v>84000</v>
      </c>
      <c r="O51" s="429">
        <f t="shared" ref="O51" si="8">N51</f>
        <v>84000</v>
      </c>
      <c r="P51" s="351"/>
      <c r="Q51" s="351"/>
      <c r="R51" s="351"/>
      <c r="S51" s="351"/>
      <c r="T51" s="351"/>
      <c r="U51" s="351"/>
      <c r="V51" s="474"/>
      <c r="W51" s="476">
        <v>1.9363636363636361</v>
      </c>
      <c r="X51" s="476">
        <v>1.7999999999999998</v>
      </c>
      <c r="Y51" s="476">
        <v>1.6181818181818182</v>
      </c>
      <c r="Z51" s="476">
        <v>0</v>
      </c>
      <c r="AA51" s="476">
        <v>1.5272727272727271</v>
      </c>
      <c r="AB51" s="470"/>
      <c r="AC51" s="476">
        <v>1.7999999999999998</v>
      </c>
      <c r="AD51" s="476">
        <v>1.7545454545454544</v>
      </c>
      <c r="AE51" s="476">
        <v>1.5727272727272725</v>
      </c>
      <c r="AF51" s="476">
        <v>0</v>
      </c>
      <c r="AG51" s="476">
        <v>1.4818181818181817</v>
      </c>
      <c r="AH51" s="347"/>
      <c r="AI51" s="362">
        <v>0</v>
      </c>
      <c r="AJ51" s="362">
        <v>0</v>
      </c>
      <c r="AK51" s="362">
        <v>0</v>
      </c>
      <c r="AL51" s="362">
        <v>0</v>
      </c>
      <c r="AM51" s="362">
        <v>0</v>
      </c>
      <c r="AN51" s="470"/>
      <c r="AO51" s="352" t="s">
        <v>655</v>
      </c>
      <c r="AP51" s="352" t="s">
        <v>656</v>
      </c>
      <c r="AQ51" s="352">
        <v>2</v>
      </c>
      <c r="AR51" s="352">
        <v>4</v>
      </c>
      <c r="AS51" s="352"/>
      <c r="AT51" s="352">
        <v>0</v>
      </c>
      <c r="AU51" s="352">
        <v>0</v>
      </c>
      <c r="AV51" s="352">
        <v>0</v>
      </c>
      <c r="AW51" s="352">
        <v>0</v>
      </c>
      <c r="AX51" s="352">
        <v>0</v>
      </c>
      <c r="AY51" s="352">
        <v>0</v>
      </c>
      <c r="AZ51" s="352">
        <v>0</v>
      </c>
      <c r="BA51" s="352">
        <v>0</v>
      </c>
      <c r="BB51" s="352"/>
      <c r="BC51" s="352"/>
      <c r="BD51" s="352">
        <v>0</v>
      </c>
      <c r="BE51" s="352">
        <v>0</v>
      </c>
      <c r="BF51" s="352">
        <v>0</v>
      </c>
      <c r="BG51" s="352" t="s">
        <v>591</v>
      </c>
      <c r="BH51" s="352">
        <v>0</v>
      </c>
      <c r="BI51" s="352" t="s">
        <v>591</v>
      </c>
      <c r="BJ51" s="352"/>
      <c r="BK51" s="352"/>
      <c r="BL51" s="350"/>
      <c r="BM51" s="347"/>
      <c r="BN51" s="352"/>
      <c r="BO51" s="352" t="s">
        <v>49</v>
      </c>
      <c r="BP51" s="386"/>
      <c r="BQ51" s="359"/>
      <c r="BR51" s="355" t="s">
        <v>850</v>
      </c>
    </row>
    <row r="52" spans="1:70" s="363" customFormat="1" ht="16">
      <c r="A52" s="347">
        <v>12</v>
      </c>
      <c r="B52" s="473">
        <v>42661</v>
      </c>
      <c r="C52" s="348" t="s">
        <v>651</v>
      </c>
      <c r="D52" s="356" t="s">
        <v>645</v>
      </c>
      <c r="E52" s="349">
        <v>42551</v>
      </c>
      <c r="F52" s="349" t="s">
        <v>209</v>
      </c>
      <c r="G52" s="349" t="s">
        <v>653</v>
      </c>
      <c r="H52" s="371">
        <v>90.99</v>
      </c>
      <c r="I52" s="371"/>
      <c r="J52" s="371"/>
      <c r="K52" s="351" t="s">
        <v>654</v>
      </c>
      <c r="L52" s="351">
        <v>3000</v>
      </c>
      <c r="M52" s="351">
        <v>30000</v>
      </c>
      <c r="N52" s="351">
        <v>49200</v>
      </c>
      <c r="O52" s="351"/>
      <c r="P52" s="351"/>
      <c r="Q52" s="351"/>
      <c r="R52" s="351"/>
      <c r="S52" s="351"/>
      <c r="T52" s="351"/>
      <c r="U52" s="351"/>
      <c r="V52" s="474"/>
      <c r="W52" s="476">
        <v>2.1636363636363636</v>
      </c>
      <c r="X52" s="476">
        <v>1.7545454545454544</v>
      </c>
      <c r="Y52" s="476">
        <v>1.6090909090909089</v>
      </c>
      <c r="Z52" s="476">
        <v>1.3636363636363635</v>
      </c>
      <c r="AA52" s="476">
        <v>0</v>
      </c>
      <c r="AB52" s="347"/>
      <c r="AC52" s="476">
        <v>2.1636363636363636</v>
      </c>
      <c r="AD52" s="476">
        <v>1.7545454545454544</v>
      </c>
      <c r="AE52" s="476">
        <v>1.6090909090909089</v>
      </c>
      <c r="AF52" s="476">
        <v>1.3636363636363635</v>
      </c>
      <c r="AG52" s="476">
        <v>0</v>
      </c>
      <c r="AH52" s="347"/>
      <c r="AI52" s="362">
        <v>0</v>
      </c>
      <c r="AJ52" s="362">
        <v>0</v>
      </c>
      <c r="AK52" s="362">
        <v>0</v>
      </c>
      <c r="AL52" s="362">
        <v>0</v>
      </c>
      <c r="AM52" s="362">
        <v>0</v>
      </c>
      <c r="AN52" s="347"/>
      <c r="AO52" s="352" t="s">
        <v>591</v>
      </c>
      <c r="AP52" s="352">
        <v>0</v>
      </c>
      <c r="AQ52" s="352">
        <v>3</v>
      </c>
      <c r="AR52" s="352">
        <v>3</v>
      </c>
      <c r="AS52" s="352"/>
      <c r="AT52" s="352">
        <v>0</v>
      </c>
      <c r="AU52" s="352">
        <v>0</v>
      </c>
      <c r="AV52" s="352">
        <v>0</v>
      </c>
      <c r="AW52" s="352">
        <v>0</v>
      </c>
      <c r="AX52" s="352">
        <v>0</v>
      </c>
      <c r="AY52" s="352">
        <v>0</v>
      </c>
      <c r="AZ52" s="352">
        <v>0</v>
      </c>
      <c r="BA52" s="352">
        <v>0</v>
      </c>
      <c r="BB52" s="352"/>
      <c r="BC52" s="352"/>
      <c r="BD52" s="352">
        <v>0</v>
      </c>
      <c r="BE52" s="352">
        <v>0</v>
      </c>
      <c r="BF52" s="352">
        <v>0</v>
      </c>
      <c r="BG52" s="352" t="s">
        <v>591</v>
      </c>
      <c r="BH52" s="352">
        <v>0</v>
      </c>
      <c r="BI52" s="352" t="s">
        <v>591</v>
      </c>
      <c r="BJ52" s="352"/>
      <c r="BK52" s="352"/>
      <c r="BL52" s="350"/>
      <c r="BM52" s="347"/>
      <c r="BN52" s="352"/>
      <c r="BO52" s="352" t="s">
        <v>49</v>
      </c>
      <c r="BP52" s="352"/>
      <c r="BQ52" s="350"/>
      <c r="BR52" s="370" t="s">
        <v>828</v>
      </c>
    </row>
    <row r="53" spans="1:70" s="363" customFormat="1" ht="16">
      <c r="A53" s="347">
        <v>37</v>
      </c>
      <c r="B53" s="473">
        <v>42661</v>
      </c>
      <c r="C53" s="348" t="s">
        <v>651</v>
      </c>
      <c r="D53" s="356" t="s">
        <v>645</v>
      </c>
      <c r="E53" s="349">
        <v>42369</v>
      </c>
      <c r="F53" s="349" t="s">
        <v>210</v>
      </c>
      <c r="G53" s="349" t="s">
        <v>778</v>
      </c>
      <c r="H53" s="371">
        <v>72.072727272727263</v>
      </c>
      <c r="I53" s="371"/>
      <c r="J53" s="371"/>
      <c r="K53" s="351" t="s">
        <v>654</v>
      </c>
      <c r="L53" s="351">
        <v>3000</v>
      </c>
      <c r="M53" s="351">
        <v>30000</v>
      </c>
      <c r="N53" s="351">
        <v>49200</v>
      </c>
      <c r="O53" s="351"/>
      <c r="P53" s="351"/>
      <c r="Q53" s="351"/>
      <c r="R53" s="351"/>
      <c r="S53" s="351"/>
      <c r="T53" s="351"/>
      <c r="U53" s="351"/>
      <c r="V53" s="474"/>
      <c r="W53" s="476">
        <v>2.6909090909090905</v>
      </c>
      <c r="X53" s="476">
        <v>1.8999999999999997</v>
      </c>
      <c r="Y53" s="476">
        <v>1.8181818181818181</v>
      </c>
      <c r="Z53" s="476">
        <v>1.5999999999999999</v>
      </c>
      <c r="AA53" s="476">
        <v>0</v>
      </c>
      <c r="AB53" s="470"/>
      <c r="AC53" s="476">
        <v>2.6909090909090905</v>
      </c>
      <c r="AD53" s="476">
        <v>1.8999999999999997</v>
      </c>
      <c r="AE53" s="476">
        <v>1.8181818181818181</v>
      </c>
      <c r="AF53" s="476">
        <v>1.5999999999999999</v>
      </c>
      <c r="AG53" s="476">
        <v>0</v>
      </c>
      <c r="AH53" s="347"/>
      <c r="AI53" s="362">
        <v>0</v>
      </c>
      <c r="AJ53" s="362">
        <v>0</v>
      </c>
      <c r="AK53" s="362">
        <v>0</v>
      </c>
      <c r="AL53" s="362">
        <v>0</v>
      </c>
      <c r="AM53" s="362">
        <v>0</v>
      </c>
      <c r="AN53" s="347"/>
      <c r="AO53" s="352" t="s">
        <v>591</v>
      </c>
      <c r="AP53" s="352">
        <v>0</v>
      </c>
      <c r="AQ53" s="352">
        <v>3</v>
      </c>
      <c r="AR53" s="352">
        <v>3</v>
      </c>
      <c r="AS53" s="352"/>
      <c r="AT53" s="352">
        <v>0</v>
      </c>
      <c r="AU53" s="352">
        <v>0</v>
      </c>
      <c r="AV53" s="352">
        <v>0</v>
      </c>
      <c r="AW53" s="352">
        <v>0</v>
      </c>
      <c r="AX53" s="352">
        <v>0</v>
      </c>
      <c r="AY53" s="352">
        <v>0</v>
      </c>
      <c r="AZ53" s="352">
        <v>0</v>
      </c>
      <c r="BA53" s="352">
        <v>0</v>
      </c>
      <c r="BB53" s="352"/>
      <c r="BC53" s="352"/>
      <c r="BD53" s="352">
        <v>0</v>
      </c>
      <c r="BE53" s="352">
        <v>0</v>
      </c>
      <c r="BF53" s="352">
        <v>0</v>
      </c>
      <c r="BG53" s="352" t="s">
        <v>591</v>
      </c>
      <c r="BH53" s="352">
        <v>0</v>
      </c>
      <c r="BI53" s="352" t="s">
        <v>591</v>
      </c>
      <c r="BJ53" s="352"/>
      <c r="BK53" s="352"/>
      <c r="BL53" s="350"/>
      <c r="BM53" s="347"/>
      <c r="BN53" s="352"/>
      <c r="BO53" s="352" t="s">
        <v>49</v>
      </c>
      <c r="BP53" s="352">
        <v>1</v>
      </c>
      <c r="BQ53" s="350" t="s">
        <v>772</v>
      </c>
      <c r="BR53" s="355" t="s">
        <v>779</v>
      </c>
    </row>
    <row r="54" spans="1:70" s="355" customFormat="1" ht="16">
      <c r="A54" s="347">
        <v>53</v>
      </c>
      <c r="B54" s="473">
        <v>42661</v>
      </c>
      <c r="C54" s="348" t="s">
        <v>651</v>
      </c>
      <c r="D54" s="356" t="s">
        <v>645</v>
      </c>
      <c r="E54" s="349">
        <v>42369</v>
      </c>
      <c r="F54" s="349" t="s">
        <v>211</v>
      </c>
      <c r="G54" s="349" t="s">
        <v>593</v>
      </c>
      <c r="H54" s="371">
        <v>94.999999999999986</v>
      </c>
      <c r="I54" s="371"/>
      <c r="J54" s="371"/>
      <c r="K54" s="351" t="s">
        <v>654</v>
      </c>
      <c r="L54" s="351">
        <v>3000</v>
      </c>
      <c r="M54" s="351">
        <v>30000</v>
      </c>
      <c r="N54" s="351">
        <v>49200</v>
      </c>
      <c r="O54" s="351"/>
      <c r="P54" s="351"/>
      <c r="Q54" s="351"/>
      <c r="R54" s="351"/>
      <c r="S54" s="351"/>
      <c r="T54" s="351"/>
      <c r="U54" s="351"/>
      <c r="V54" s="474"/>
      <c r="W54" s="362">
        <v>2.9818181818181815</v>
      </c>
      <c r="X54" s="362">
        <v>2.4545454545454546</v>
      </c>
      <c r="Y54" s="362">
        <v>2.2545454545454544</v>
      </c>
      <c r="Z54" s="362">
        <v>2.0181818181818181</v>
      </c>
      <c r="AA54" s="362">
        <v>0</v>
      </c>
      <c r="AB54" s="347"/>
      <c r="AC54" s="362">
        <v>2.9818181818181815</v>
      </c>
      <c r="AD54" s="362">
        <v>2.4545454545454546</v>
      </c>
      <c r="AE54" s="362">
        <v>2.2545454545454544</v>
      </c>
      <c r="AF54" s="362">
        <v>2.0181818181818181</v>
      </c>
      <c r="AG54" s="362">
        <v>0</v>
      </c>
      <c r="AH54" s="347"/>
      <c r="AI54" s="362">
        <v>0</v>
      </c>
      <c r="AJ54" s="362">
        <v>0</v>
      </c>
      <c r="AK54" s="362">
        <v>0</v>
      </c>
      <c r="AL54" s="362">
        <v>0</v>
      </c>
      <c r="AM54" s="362">
        <v>0</v>
      </c>
      <c r="AN54" s="347"/>
      <c r="AO54" s="352" t="s">
        <v>591</v>
      </c>
      <c r="AP54" s="352">
        <v>0</v>
      </c>
      <c r="AQ54" s="352">
        <v>3</v>
      </c>
      <c r="AR54" s="352">
        <v>3</v>
      </c>
      <c r="AS54" s="352"/>
      <c r="AT54" s="352">
        <v>0</v>
      </c>
      <c r="AU54" s="352">
        <v>20</v>
      </c>
      <c r="AV54" s="352">
        <v>0</v>
      </c>
      <c r="AW54" s="352">
        <v>0</v>
      </c>
      <c r="AX54" s="352">
        <v>0</v>
      </c>
      <c r="AY54" s="352">
        <v>0</v>
      </c>
      <c r="AZ54" s="352">
        <v>0</v>
      </c>
      <c r="BA54" s="352">
        <v>0</v>
      </c>
      <c r="BB54" s="352"/>
      <c r="BC54" s="352"/>
      <c r="BD54" s="352">
        <v>0</v>
      </c>
      <c r="BE54" s="352">
        <v>0</v>
      </c>
      <c r="BF54" s="352">
        <v>0</v>
      </c>
      <c r="BG54" s="352" t="s">
        <v>591</v>
      </c>
      <c r="BH54" s="352">
        <v>0</v>
      </c>
      <c r="BI54" s="352" t="s">
        <v>591</v>
      </c>
      <c r="BJ54" s="352"/>
      <c r="BK54" s="352"/>
      <c r="BL54" s="350"/>
      <c r="BM54" s="347"/>
      <c r="BN54" s="352"/>
      <c r="BO54" s="352" t="s">
        <v>49</v>
      </c>
      <c r="BP54" s="352">
        <v>1</v>
      </c>
      <c r="BQ54" s="350"/>
      <c r="BR54" s="355" t="s">
        <v>785</v>
      </c>
    </row>
    <row r="55" spans="1:70" s="355" customFormat="1" ht="16">
      <c r="A55" s="347">
        <v>20</v>
      </c>
      <c r="B55" s="473">
        <v>42661</v>
      </c>
      <c r="C55" s="348" t="s">
        <v>651</v>
      </c>
      <c r="D55" s="356" t="s">
        <v>645</v>
      </c>
      <c r="E55" s="349">
        <v>42429</v>
      </c>
      <c r="F55" s="349" t="s">
        <v>212</v>
      </c>
      <c r="G55" s="349" t="s">
        <v>660</v>
      </c>
      <c r="H55" s="426">
        <v>106.5</v>
      </c>
      <c r="I55" s="371"/>
      <c r="J55" s="371"/>
      <c r="K55" s="351" t="s">
        <v>654</v>
      </c>
      <c r="L55" s="351">
        <v>3000</v>
      </c>
      <c r="M55" s="351">
        <v>30000</v>
      </c>
      <c r="N55" s="351">
        <v>49200</v>
      </c>
      <c r="O55" s="351"/>
      <c r="P55" s="351"/>
      <c r="Q55" s="351"/>
      <c r="R55" s="351"/>
      <c r="S55" s="351"/>
      <c r="T55" s="351"/>
      <c r="U55" s="351"/>
      <c r="V55" s="474"/>
      <c r="W55" s="476">
        <v>2.8545454545454545</v>
      </c>
      <c r="X55" s="476">
        <v>2.1636363636363636</v>
      </c>
      <c r="Y55" s="476">
        <v>1.9636363636363636</v>
      </c>
      <c r="Z55" s="476">
        <v>1.6636363636363636</v>
      </c>
      <c r="AA55" s="476">
        <v>0</v>
      </c>
      <c r="AB55" s="470"/>
      <c r="AC55" s="476">
        <v>2.8545454545454545</v>
      </c>
      <c r="AD55" s="476">
        <v>2.1636363636363636</v>
      </c>
      <c r="AE55" s="476">
        <v>1.9636363636363636</v>
      </c>
      <c r="AF55" s="476">
        <v>1.6636363636363636</v>
      </c>
      <c r="AG55" s="476">
        <v>0</v>
      </c>
      <c r="AH55" s="347"/>
      <c r="AI55" s="362">
        <v>0</v>
      </c>
      <c r="AJ55" s="362">
        <v>0</v>
      </c>
      <c r="AK55" s="362">
        <v>0</v>
      </c>
      <c r="AL55" s="362">
        <v>0</v>
      </c>
      <c r="AM55" s="362">
        <v>0</v>
      </c>
      <c r="AN55" s="347"/>
      <c r="AO55" s="352" t="s">
        <v>591</v>
      </c>
      <c r="AP55" s="352">
        <v>0</v>
      </c>
      <c r="AQ55" s="352">
        <v>3</v>
      </c>
      <c r="AR55" s="352">
        <v>3</v>
      </c>
      <c r="AS55" s="352"/>
      <c r="AT55" s="352">
        <v>23</v>
      </c>
      <c r="AU55" s="352">
        <v>0</v>
      </c>
      <c r="AV55" s="352">
        <v>0</v>
      </c>
      <c r="AW55" s="352">
        <v>0</v>
      </c>
      <c r="AX55" s="352">
        <v>0</v>
      </c>
      <c r="AY55" s="352">
        <v>0</v>
      </c>
      <c r="AZ55" s="352">
        <v>0</v>
      </c>
      <c r="BA55" s="352">
        <v>0</v>
      </c>
      <c r="BB55" s="352"/>
      <c r="BC55" s="352"/>
      <c r="BD55" s="352">
        <v>0</v>
      </c>
      <c r="BE55" s="352">
        <v>0</v>
      </c>
      <c r="BF55" s="352">
        <v>0</v>
      </c>
      <c r="BG55" s="352" t="s">
        <v>591</v>
      </c>
      <c r="BH55" s="352">
        <v>12</v>
      </c>
      <c r="BI55" s="352" t="s">
        <v>591</v>
      </c>
      <c r="BJ55" s="352"/>
      <c r="BK55" s="352"/>
      <c r="BL55" s="350"/>
      <c r="BM55" s="347"/>
      <c r="BN55" s="352"/>
      <c r="BO55" s="352" t="s">
        <v>49</v>
      </c>
      <c r="BP55" s="352"/>
      <c r="BQ55" s="350"/>
      <c r="BR55" s="355" t="s">
        <v>791</v>
      </c>
    </row>
    <row r="56" spans="1:70" s="355" customFormat="1" ht="16">
      <c r="A56" s="347">
        <v>28</v>
      </c>
      <c r="B56" s="473">
        <v>42661</v>
      </c>
      <c r="C56" s="348" t="s">
        <v>651</v>
      </c>
      <c r="D56" s="356" t="s">
        <v>645</v>
      </c>
      <c r="E56" s="349">
        <v>42563</v>
      </c>
      <c r="F56" s="349" t="s">
        <v>213</v>
      </c>
      <c r="G56" s="347" t="s">
        <v>802</v>
      </c>
      <c r="H56" s="371">
        <v>84.39</v>
      </c>
      <c r="I56" s="371"/>
      <c r="J56" s="371"/>
      <c r="K56" s="351" t="s">
        <v>654</v>
      </c>
      <c r="L56" s="351">
        <v>3042</v>
      </c>
      <c r="M56" s="351">
        <v>30417</v>
      </c>
      <c r="N56" s="351">
        <v>49883</v>
      </c>
      <c r="O56" s="351"/>
      <c r="P56" s="351"/>
      <c r="Q56" s="351"/>
      <c r="R56" s="351"/>
      <c r="S56" s="351"/>
      <c r="T56" s="351"/>
      <c r="U56" s="351"/>
      <c r="V56" s="474"/>
      <c r="W56" s="362">
        <v>2.1363636363636362</v>
      </c>
      <c r="X56" s="362">
        <v>1.6454545454545453</v>
      </c>
      <c r="Y56" s="362">
        <v>1.5818181818181818</v>
      </c>
      <c r="Z56" s="362">
        <v>1.4181818181818182</v>
      </c>
      <c r="AA56" s="362">
        <v>0</v>
      </c>
      <c r="AB56" s="347"/>
      <c r="AC56" s="362">
        <v>2.1363636363636362</v>
      </c>
      <c r="AD56" s="362">
        <v>1.6454545454545453</v>
      </c>
      <c r="AE56" s="362">
        <v>1.5818181818181818</v>
      </c>
      <c r="AF56" s="362">
        <v>1.4181818181818182</v>
      </c>
      <c r="AG56" s="362">
        <v>0</v>
      </c>
      <c r="AH56" s="347"/>
      <c r="AI56" s="362">
        <v>0</v>
      </c>
      <c r="AJ56" s="362">
        <v>0</v>
      </c>
      <c r="AK56" s="362">
        <v>0</v>
      </c>
      <c r="AL56" s="362">
        <v>0</v>
      </c>
      <c r="AM56" s="362">
        <v>0</v>
      </c>
      <c r="AN56" s="347"/>
      <c r="AO56" s="352" t="s">
        <v>591</v>
      </c>
      <c r="AP56" s="352">
        <v>0</v>
      </c>
      <c r="AQ56" s="352">
        <v>3</v>
      </c>
      <c r="AR56" s="352">
        <v>3</v>
      </c>
      <c r="AS56" s="352"/>
      <c r="AT56" s="352">
        <v>0</v>
      </c>
      <c r="AU56" s="352">
        <v>0</v>
      </c>
      <c r="AV56" s="352">
        <v>0</v>
      </c>
      <c r="AW56" s="352">
        <v>0</v>
      </c>
      <c r="AX56" s="352">
        <v>0</v>
      </c>
      <c r="AY56" s="352">
        <v>0</v>
      </c>
      <c r="AZ56" s="352">
        <v>0</v>
      </c>
      <c r="BA56" s="352">
        <v>0</v>
      </c>
      <c r="BB56" s="352"/>
      <c r="BC56" s="352"/>
      <c r="BD56" s="352">
        <v>0</v>
      </c>
      <c r="BE56" s="352">
        <v>0</v>
      </c>
      <c r="BF56" s="352">
        <v>0</v>
      </c>
      <c r="BG56" s="352" t="s">
        <v>591</v>
      </c>
      <c r="BH56" s="352">
        <v>0</v>
      </c>
      <c r="BI56" s="352" t="s">
        <v>591</v>
      </c>
      <c r="BJ56" s="352"/>
      <c r="BK56" s="352"/>
      <c r="BL56" s="350" t="s">
        <v>664</v>
      </c>
      <c r="BM56" s="347" t="s">
        <v>665</v>
      </c>
      <c r="BN56" s="352">
        <v>50</v>
      </c>
      <c r="BO56" s="352" t="s">
        <v>49</v>
      </c>
      <c r="BP56" s="352"/>
      <c r="BQ56" s="350"/>
      <c r="BR56" s="355" t="s">
        <v>836</v>
      </c>
    </row>
    <row r="57" spans="1:70" s="355" customFormat="1" ht="16">
      <c r="A57" s="347">
        <v>45</v>
      </c>
      <c r="B57" s="473">
        <v>42661</v>
      </c>
      <c r="C57" s="348" t="s">
        <v>651</v>
      </c>
      <c r="D57" s="356" t="s">
        <v>645</v>
      </c>
      <c r="E57" s="349">
        <v>42551</v>
      </c>
      <c r="F57" s="349" t="s">
        <v>214</v>
      </c>
      <c r="G57" s="349" t="s">
        <v>663</v>
      </c>
      <c r="H57" s="426">
        <v>100.40909090909091</v>
      </c>
      <c r="I57" s="371"/>
      <c r="J57" s="371"/>
      <c r="K57" s="351" t="s">
        <v>654</v>
      </c>
      <c r="L57" s="351">
        <v>3000</v>
      </c>
      <c r="M57" s="351">
        <v>30000</v>
      </c>
      <c r="N57" s="351">
        <v>49200</v>
      </c>
      <c r="O57" s="351"/>
      <c r="P57" s="351"/>
      <c r="Q57" s="351"/>
      <c r="R57" s="351"/>
      <c r="S57" s="351"/>
      <c r="T57" s="351"/>
      <c r="U57" s="351"/>
      <c r="V57" s="474"/>
      <c r="W57" s="476">
        <v>2.4909090909090907</v>
      </c>
      <c r="X57" s="476">
        <v>2.0272727272727269</v>
      </c>
      <c r="Y57" s="476">
        <v>1.918181818181818</v>
      </c>
      <c r="Z57" s="476">
        <v>1.718181818181818</v>
      </c>
      <c r="AA57" s="476">
        <v>0</v>
      </c>
      <c r="AB57" s="470"/>
      <c r="AC57" s="476">
        <v>2.1363636363636362</v>
      </c>
      <c r="AD57" s="476">
        <v>1.7272727272727271</v>
      </c>
      <c r="AE57" s="476">
        <v>1.6272727272727272</v>
      </c>
      <c r="AF57" s="476">
        <v>1.4545454545454546</v>
      </c>
      <c r="AG57" s="476">
        <v>0</v>
      </c>
      <c r="AH57" s="347"/>
      <c r="AI57" s="362">
        <v>0</v>
      </c>
      <c r="AJ57" s="362">
        <v>0</v>
      </c>
      <c r="AK57" s="362">
        <v>0</v>
      </c>
      <c r="AL57" s="362">
        <v>0</v>
      </c>
      <c r="AM57" s="362">
        <v>0</v>
      </c>
      <c r="AN57" s="347"/>
      <c r="AO57" s="352" t="s">
        <v>655</v>
      </c>
      <c r="AP57" s="352" t="s">
        <v>656</v>
      </c>
      <c r="AQ57" s="352">
        <v>2</v>
      </c>
      <c r="AR57" s="352">
        <v>4</v>
      </c>
      <c r="AS57" s="352"/>
      <c r="AT57" s="352">
        <v>0</v>
      </c>
      <c r="AU57" s="352">
        <v>0</v>
      </c>
      <c r="AV57" s="352">
        <v>0</v>
      </c>
      <c r="AW57" s="352">
        <v>0</v>
      </c>
      <c r="AX57" s="352">
        <v>0</v>
      </c>
      <c r="AY57" s="352">
        <v>0</v>
      </c>
      <c r="AZ57" s="352">
        <v>0</v>
      </c>
      <c r="BA57" s="352">
        <v>0</v>
      </c>
      <c r="BB57" s="352"/>
      <c r="BC57" s="352"/>
      <c r="BD57" s="352">
        <v>0</v>
      </c>
      <c r="BE57" s="352">
        <v>0</v>
      </c>
      <c r="BF57" s="352">
        <v>0</v>
      </c>
      <c r="BG57" s="352" t="s">
        <v>591</v>
      </c>
      <c r="BH57" s="352">
        <v>0</v>
      </c>
      <c r="BI57" s="352" t="s">
        <v>591</v>
      </c>
      <c r="BJ57" s="352"/>
      <c r="BK57" s="352"/>
      <c r="BL57" s="350"/>
      <c r="BM57" s="347"/>
      <c r="BN57" s="352"/>
      <c r="BO57" s="352" t="s">
        <v>49</v>
      </c>
      <c r="BP57" s="352"/>
      <c r="BQ57" s="350"/>
      <c r="BR57" s="355" t="s">
        <v>839</v>
      </c>
    </row>
    <row r="58" spans="1:70" s="355" customFormat="1" ht="16">
      <c r="A58" s="347">
        <v>4</v>
      </c>
      <c r="B58" s="473">
        <v>42661</v>
      </c>
      <c r="C58" s="348" t="s">
        <v>651</v>
      </c>
      <c r="D58" s="356" t="s">
        <v>645</v>
      </c>
      <c r="E58" s="349">
        <v>42551</v>
      </c>
      <c r="F58" s="366" t="s">
        <v>215</v>
      </c>
      <c r="G58" s="366" t="s">
        <v>802</v>
      </c>
      <c r="H58" s="371">
        <v>75.999999999999986</v>
      </c>
      <c r="I58" s="371"/>
      <c r="J58" s="371"/>
      <c r="K58" s="351" t="s">
        <v>654</v>
      </c>
      <c r="L58" s="351">
        <v>12000</v>
      </c>
      <c r="M58" s="351">
        <v>90000</v>
      </c>
      <c r="N58" s="351"/>
      <c r="O58" s="351"/>
      <c r="P58" s="351"/>
      <c r="Q58" s="351"/>
      <c r="R58" s="351"/>
      <c r="S58" s="351"/>
      <c r="T58" s="351"/>
      <c r="U58" s="351"/>
      <c r="V58" s="474"/>
      <c r="W58" s="362">
        <v>2</v>
      </c>
      <c r="X58" s="362">
        <v>1.6545454545454545</v>
      </c>
      <c r="Y58" s="362">
        <v>1.4545454545454546</v>
      </c>
      <c r="Z58" s="362">
        <v>0</v>
      </c>
      <c r="AA58" s="362">
        <v>0</v>
      </c>
      <c r="AB58" s="347"/>
      <c r="AC58" s="362">
        <v>2</v>
      </c>
      <c r="AD58" s="362">
        <v>1.6545454545454545</v>
      </c>
      <c r="AE58" s="362">
        <v>1.4545454545454546</v>
      </c>
      <c r="AF58" s="362">
        <v>0</v>
      </c>
      <c r="AG58" s="362">
        <v>0</v>
      </c>
      <c r="AH58" s="347"/>
      <c r="AI58" s="362">
        <v>0</v>
      </c>
      <c r="AJ58" s="362">
        <v>0</v>
      </c>
      <c r="AK58" s="362">
        <v>0</v>
      </c>
      <c r="AL58" s="362">
        <v>0</v>
      </c>
      <c r="AM58" s="362">
        <v>0</v>
      </c>
      <c r="AN58" s="347"/>
      <c r="AO58" s="352" t="s">
        <v>591</v>
      </c>
      <c r="AP58" s="352">
        <v>0</v>
      </c>
      <c r="AQ58" s="352">
        <v>3</v>
      </c>
      <c r="AR58" s="352">
        <v>3</v>
      </c>
      <c r="AS58" s="352"/>
      <c r="AT58" s="352">
        <v>0</v>
      </c>
      <c r="AU58" s="352">
        <v>0</v>
      </c>
      <c r="AV58" s="352">
        <v>0</v>
      </c>
      <c r="AW58" s="352">
        <v>0</v>
      </c>
      <c r="AX58" s="352">
        <v>0</v>
      </c>
      <c r="AY58" s="352">
        <v>0</v>
      </c>
      <c r="AZ58" s="352">
        <v>0</v>
      </c>
      <c r="BA58" s="352">
        <v>0</v>
      </c>
      <c r="BB58" s="352"/>
      <c r="BC58" s="352"/>
      <c r="BD58" s="352">
        <v>0</v>
      </c>
      <c r="BE58" s="352">
        <v>0</v>
      </c>
      <c r="BF58" s="352">
        <v>0</v>
      </c>
      <c r="BG58" s="352" t="s">
        <v>591</v>
      </c>
      <c r="BH58" s="352">
        <v>0</v>
      </c>
      <c r="BI58" s="352" t="s">
        <v>591</v>
      </c>
      <c r="BJ58" s="352"/>
      <c r="BK58" s="352"/>
      <c r="BL58" s="350"/>
      <c r="BM58" s="347"/>
      <c r="BN58" s="352"/>
      <c r="BO58" s="352" t="s">
        <v>49</v>
      </c>
      <c r="BP58" s="352"/>
      <c r="BQ58" s="350"/>
      <c r="BR58" s="347"/>
    </row>
    <row r="59" spans="1:70" s="355" customFormat="1" ht="16">
      <c r="A59" s="357"/>
      <c r="B59" s="473">
        <v>42661</v>
      </c>
      <c r="C59" s="368" t="s">
        <v>651</v>
      </c>
      <c r="D59" s="356" t="s">
        <v>645</v>
      </c>
      <c r="E59" s="349">
        <v>42605</v>
      </c>
      <c r="F59" s="347" t="s">
        <v>589</v>
      </c>
      <c r="G59" s="347" t="s">
        <v>841</v>
      </c>
      <c r="H59" s="426">
        <v>94.281818181818167</v>
      </c>
      <c r="I59" s="371"/>
      <c r="J59" s="371"/>
      <c r="K59" s="351" t="s">
        <v>654</v>
      </c>
      <c r="L59" s="351">
        <v>3042</v>
      </c>
      <c r="M59" s="351">
        <v>30417</v>
      </c>
      <c r="N59" s="351">
        <v>49883</v>
      </c>
      <c r="O59" s="351"/>
      <c r="P59" s="358"/>
      <c r="Q59" s="358"/>
      <c r="R59" s="358"/>
      <c r="S59" s="358"/>
      <c r="T59" s="358"/>
      <c r="U59" s="358"/>
      <c r="V59" s="475"/>
      <c r="W59" s="476">
        <v>2.3727272727272726</v>
      </c>
      <c r="X59" s="476">
        <v>1.8727272727272726</v>
      </c>
      <c r="Y59" s="476">
        <v>1.7636363636363634</v>
      </c>
      <c r="Z59" s="476">
        <v>1.5636363636363635</v>
      </c>
      <c r="AA59" s="476">
        <v>0</v>
      </c>
      <c r="AB59" s="470"/>
      <c r="AC59" s="476">
        <v>2.3727272727272726</v>
      </c>
      <c r="AD59" s="476">
        <v>1.8727272727272726</v>
      </c>
      <c r="AE59" s="476">
        <v>1.7636363636363634</v>
      </c>
      <c r="AF59" s="476">
        <v>1.5636363636363635</v>
      </c>
      <c r="AG59" s="476">
        <v>0</v>
      </c>
      <c r="AH59" s="357"/>
      <c r="AI59" s="362">
        <v>0</v>
      </c>
      <c r="AJ59" s="362">
        <v>0</v>
      </c>
      <c r="AK59" s="362">
        <v>0</v>
      </c>
      <c r="AL59" s="362">
        <v>0</v>
      </c>
      <c r="AM59" s="362">
        <v>0</v>
      </c>
      <c r="AN59" s="357"/>
      <c r="AO59" s="352" t="s">
        <v>591</v>
      </c>
      <c r="AP59" s="352">
        <v>0</v>
      </c>
      <c r="AQ59" s="352">
        <v>3</v>
      </c>
      <c r="AR59" s="352">
        <v>3</v>
      </c>
      <c r="AS59" s="352"/>
      <c r="AT59" s="352">
        <v>17</v>
      </c>
      <c r="AU59" s="352">
        <v>0</v>
      </c>
      <c r="AV59" s="352">
        <v>0</v>
      </c>
      <c r="AW59" s="352">
        <v>0</v>
      </c>
      <c r="AX59" s="352">
        <v>0</v>
      </c>
      <c r="AY59" s="352">
        <v>0</v>
      </c>
      <c r="AZ59" s="352">
        <v>0</v>
      </c>
      <c r="BA59" s="352">
        <v>0</v>
      </c>
      <c r="BB59" s="352"/>
      <c r="BC59" s="352"/>
      <c r="BD59" s="352">
        <v>0</v>
      </c>
      <c r="BE59" s="352">
        <v>0</v>
      </c>
      <c r="BF59" s="352">
        <v>0</v>
      </c>
      <c r="BG59" s="352" t="s">
        <v>591</v>
      </c>
      <c r="BH59" s="352">
        <v>0</v>
      </c>
      <c r="BI59" s="352" t="s">
        <v>591</v>
      </c>
      <c r="BJ59" s="352"/>
      <c r="BK59" s="352"/>
      <c r="BL59" s="369"/>
      <c r="BM59" s="357"/>
      <c r="BN59" s="353"/>
      <c r="BO59" s="352" t="s">
        <v>49</v>
      </c>
      <c r="BP59" s="352"/>
      <c r="BQ59" s="369"/>
      <c r="BR59" s="363"/>
    </row>
    <row r="60" spans="1:70" s="355" customFormat="1" ht="16">
      <c r="A60" s="347"/>
      <c r="B60" s="473">
        <v>42661</v>
      </c>
      <c r="C60" s="348" t="s">
        <v>651</v>
      </c>
      <c r="D60" s="356" t="s">
        <v>645</v>
      </c>
      <c r="E60" s="349">
        <v>42551</v>
      </c>
      <c r="F60" s="349" t="s">
        <v>638</v>
      </c>
      <c r="G60" s="349" t="s">
        <v>671</v>
      </c>
      <c r="H60" s="426">
        <v>87.999999999999986</v>
      </c>
      <c r="I60" s="371"/>
      <c r="J60" s="371"/>
      <c r="K60" s="351"/>
      <c r="L60" s="351"/>
      <c r="M60" s="351"/>
      <c r="N60" s="351"/>
      <c r="O60" s="351"/>
      <c r="P60" s="351"/>
      <c r="Q60" s="351"/>
      <c r="R60" s="351"/>
      <c r="S60" s="351"/>
      <c r="T60" s="351"/>
      <c r="U60" s="351"/>
      <c r="V60" s="474"/>
      <c r="W60" s="476">
        <v>1.86</v>
      </c>
      <c r="X60" s="476">
        <v>0</v>
      </c>
      <c r="Y60" s="476">
        <v>0</v>
      </c>
      <c r="Z60" s="476">
        <v>0</v>
      </c>
      <c r="AA60" s="476">
        <v>0</v>
      </c>
      <c r="AB60" s="470"/>
      <c r="AC60" s="476">
        <v>1.86</v>
      </c>
      <c r="AD60" s="476">
        <v>0</v>
      </c>
      <c r="AE60" s="476">
        <v>0</v>
      </c>
      <c r="AF60" s="476">
        <v>0</v>
      </c>
      <c r="AG60" s="476">
        <v>0</v>
      </c>
      <c r="AH60" s="347"/>
      <c r="AI60" s="362">
        <v>0</v>
      </c>
      <c r="AJ60" s="362">
        <v>0</v>
      </c>
      <c r="AK60" s="362">
        <v>0</v>
      </c>
      <c r="AL60" s="362">
        <v>0</v>
      </c>
      <c r="AM60" s="362">
        <v>0</v>
      </c>
      <c r="AN60" s="347"/>
      <c r="AO60" s="352" t="s">
        <v>591</v>
      </c>
      <c r="AP60" s="352">
        <v>0</v>
      </c>
      <c r="AQ60" s="352">
        <v>3</v>
      </c>
      <c r="AR60" s="352">
        <v>3</v>
      </c>
      <c r="AS60" s="352"/>
      <c r="AT60" s="352">
        <v>0</v>
      </c>
      <c r="AU60" s="352">
        <v>0</v>
      </c>
      <c r="AV60" s="352">
        <v>5</v>
      </c>
      <c r="AW60" s="352">
        <v>0</v>
      </c>
      <c r="AX60" s="352">
        <v>0</v>
      </c>
      <c r="AY60" s="352">
        <v>0</v>
      </c>
      <c r="AZ60" s="352">
        <v>0</v>
      </c>
      <c r="BA60" s="352">
        <v>0</v>
      </c>
      <c r="BB60" s="352"/>
      <c r="BC60" s="352"/>
      <c r="BD60" s="352">
        <v>0</v>
      </c>
      <c r="BE60" s="352">
        <v>0</v>
      </c>
      <c r="BF60" s="352">
        <v>0</v>
      </c>
      <c r="BG60" s="352" t="s">
        <v>591</v>
      </c>
      <c r="BH60" s="352">
        <v>0</v>
      </c>
      <c r="BI60" s="352" t="s">
        <v>591</v>
      </c>
      <c r="BJ60" s="352"/>
      <c r="BK60" s="352"/>
      <c r="BL60" s="350"/>
      <c r="BM60" s="347"/>
      <c r="BN60" s="352"/>
      <c r="BO60" s="352" t="s">
        <v>49</v>
      </c>
      <c r="BP60" s="352"/>
      <c r="BQ60" s="350" t="s">
        <v>672</v>
      </c>
      <c r="BR60" s="355" t="s">
        <v>846</v>
      </c>
    </row>
    <row r="61" spans="1:70" ht="16">
      <c r="B61" s="473">
        <v>42661</v>
      </c>
      <c r="C61" s="348" t="s">
        <v>651</v>
      </c>
      <c r="D61" s="356" t="s">
        <v>645</v>
      </c>
      <c r="E61" s="349">
        <v>42522</v>
      </c>
      <c r="F61" s="347" t="s">
        <v>674</v>
      </c>
      <c r="G61" s="347" t="s">
        <v>841</v>
      </c>
      <c r="H61" s="426">
        <v>65.52</v>
      </c>
      <c r="I61" s="371"/>
      <c r="J61" s="371"/>
      <c r="K61" s="351" t="s">
        <v>654</v>
      </c>
      <c r="L61" s="351">
        <v>1644</v>
      </c>
      <c r="M61" s="351">
        <v>1314</v>
      </c>
      <c r="N61" s="351"/>
      <c r="O61" s="351"/>
      <c r="P61" s="351"/>
      <c r="Q61" s="351"/>
      <c r="R61" s="351"/>
      <c r="S61" s="351"/>
      <c r="T61" s="351"/>
      <c r="U61" s="351"/>
      <c r="V61" s="474"/>
      <c r="W61" s="476">
        <v>2.4090909090909087</v>
      </c>
      <c r="X61" s="476">
        <v>2.2909090909090906</v>
      </c>
      <c r="Y61" s="476">
        <v>1.6454545454545453</v>
      </c>
      <c r="Z61" s="476">
        <v>0</v>
      </c>
      <c r="AA61" s="476">
        <v>0</v>
      </c>
      <c r="AB61" s="470"/>
      <c r="AC61" s="476">
        <v>2.4090909090909087</v>
      </c>
      <c r="AD61" s="476">
        <v>2.2909090909090906</v>
      </c>
      <c r="AE61" s="476">
        <v>1.6454545454545453</v>
      </c>
      <c r="AF61" s="476">
        <v>0</v>
      </c>
      <c r="AG61" s="476">
        <v>0</v>
      </c>
      <c r="AH61" s="347"/>
      <c r="AI61" s="362">
        <v>0</v>
      </c>
      <c r="AJ61" s="362">
        <v>0</v>
      </c>
      <c r="AK61" s="362">
        <v>0</v>
      </c>
      <c r="AL61" s="362">
        <v>0</v>
      </c>
      <c r="AM61" s="362">
        <v>0</v>
      </c>
      <c r="AN61" s="470"/>
      <c r="AO61" s="352" t="s">
        <v>591</v>
      </c>
      <c r="AP61" s="352">
        <v>0</v>
      </c>
      <c r="AQ61" s="352">
        <v>3</v>
      </c>
      <c r="AR61" s="352">
        <v>3</v>
      </c>
      <c r="AS61" s="352"/>
      <c r="AT61" s="352">
        <v>0</v>
      </c>
      <c r="AU61" s="352">
        <v>0</v>
      </c>
      <c r="AV61" s="352">
        <v>0</v>
      </c>
      <c r="AW61" s="352">
        <v>0</v>
      </c>
      <c r="AX61" s="352">
        <v>0</v>
      </c>
      <c r="AY61" s="352">
        <v>0</v>
      </c>
      <c r="AZ61" s="352">
        <v>0</v>
      </c>
      <c r="BA61" s="352">
        <v>0</v>
      </c>
      <c r="BB61" s="352"/>
      <c r="BC61" s="352"/>
      <c r="BD61" s="352">
        <v>0</v>
      </c>
      <c r="BE61" s="352">
        <v>0</v>
      </c>
      <c r="BF61" s="352">
        <v>0</v>
      </c>
      <c r="BG61" s="352" t="s">
        <v>591</v>
      </c>
      <c r="BH61" s="352">
        <v>0</v>
      </c>
      <c r="BI61" s="352" t="s">
        <v>591</v>
      </c>
      <c r="BJ61" s="352"/>
      <c r="BK61" s="352"/>
      <c r="BL61" s="350"/>
      <c r="BM61" s="347"/>
      <c r="BN61" s="352"/>
      <c r="BO61" s="352" t="s">
        <v>49</v>
      </c>
      <c r="BP61" s="386"/>
      <c r="BQ61" s="359"/>
      <c r="BR61" s="355" t="s">
        <v>851</v>
      </c>
    </row>
    <row r="62" spans="1:70" s="355" customFormat="1" ht="16">
      <c r="A62" s="357">
        <v>13</v>
      </c>
      <c r="B62" s="473">
        <v>42661</v>
      </c>
      <c r="C62" s="368" t="s">
        <v>651</v>
      </c>
      <c r="D62" s="356" t="s">
        <v>646</v>
      </c>
      <c r="E62" s="349">
        <v>42551</v>
      </c>
      <c r="F62" s="349" t="s">
        <v>209</v>
      </c>
      <c r="G62" s="349" t="s">
        <v>653</v>
      </c>
      <c r="H62" s="371">
        <v>82.98</v>
      </c>
      <c r="I62" s="371"/>
      <c r="J62" s="371"/>
      <c r="K62" s="351" t="s">
        <v>654</v>
      </c>
      <c r="L62" s="351">
        <v>3000</v>
      </c>
      <c r="M62" s="351">
        <v>30000</v>
      </c>
      <c r="N62" s="351">
        <v>49200</v>
      </c>
      <c r="O62" s="351"/>
      <c r="P62" s="351"/>
      <c r="Q62" s="351"/>
      <c r="R62" s="351"/>
      <c r="S62" s="351"/>
      <c r="T62" s="351"/>
      <c r="U62" s="351"/>
      <c r="V62" s="474"/>
      <c r="W62" s="476">
        <v>2.0454545454545454</v>
      </c>
      <c r="X62" s="476">
        <v>1.7363636363636361</v>
      </c>
      <c r="Y62" s="476">
        <v>1.6454545454545453</v>
      </c>
      <c r="Z62" s="476">
        <v>1.3636363636363635</v>
      </c>
      <c r="AA62" s="476">
        <v>0</v>
      </c>
      <c r="AB62" s="347"/>
      <c r="AC62" s="476">
        <v>2.0454545454545454</v>
      </c>
      <c r="AD62" s="476">
        <v>1.7363636363636361</v>
      </c>
      <c r="AE62" s="476">
        <v>1.6454545454545453</v>
      </c>
      <c r="AF62" s="476">
        <v>1.3636363636363635</v>
      </c>
      <c r="AG62" s="476">
        <v>0</v>
      </c>
      <c r="AH62" s="347"/>
      <c r="AI62" s="362">
        <v>0</v>
      </c>
      <c r="AJ62" s="362">
        <v>0</v>
      </c>
      <c r="AK62" s="362">
        <v>0</v>
      </c>
      <c r="AL62" s="362">
        <v>0</v>
      </c>
      <c r="AM62" s="362">
        <v>0</v>
      </c>
      <c r="AN62" s="347"/>
      <c r="AO62" s="352" t="s">
        <v>591</v>
      </c>
      <c r="AP62" s="352">
        <v>0</v>
      </c>
      <c r="AQ62" s="352">
        <v>3</v>
      </c>
      <c r="AR62" s="352">
        <v>3</v>
      </c>
      <c r="AS62" s="352"/>
      <c r="AT62" s="352">
        <v>0</v>
      </c>
      <c r="AU62" s="352">
        <v>0</v>
      </c>
      <c r="AV62" s="352">
        <v>0</v>
      </c>
      <c r="AW62" s="352">
        <v>0</v>
      </c>
      <c r="AX62" s="352">
        <v>0</v>
      </c>
      <c r="AY62" s="352">
        <v>0</v>
      </c>
      <c r="AZ62" s="352">
        <v>0</v>
      </c>
      <c r="BA62" s="352">
        <v>0</v>
      </c>
      <c r="BB62" s="352"/>
      <c r="BC62" s="352"/>
      <c r="BD62" s="352">
        <v>0</v>
      </c>
      <c r="BE62" s="352">
        <v>0</v>
      </c>
      <c r="BF62" s="352">
        <v>0</v>
      </c>
      <c r="BG62" s="352" t="s">
        <v>591</v>
      </c>
      <c r="BH62" s="352">
        <v>0</v>
      </c>
      <c r="BI62" s="352" t="s">
        <v>591</v>
      </c>
      <c r="BJ62" s="352"/>
      <c r="BK62" s="352"/>
      <c r="BL62" s="350"/>
      <c r="BM62" s="347"/>
      <c r="BN62" s="352"/>
      <c r="BO62" s="352" t="s">
        <v>49</v>
      </c>
      <c r="BP62" s="352"/>
      <c r="BQ62" s="369"/>
      <c r="BR62" s="370" t="s">
        <v>829</v>
      </c>
    </row>
    <row r="63" spans="1:70" s="355" customFormat="1" ht="16">
      <c r="A63" s="357">
        <v>38</v>
      </c>
      <c r="B63" s="473">
        <v>42661</v>
      </c>
      <c r="C63" s="368" t="s">
        <v>651</v>
      </c>
      <c r="D63" s="356" t="s">
        <v>646</v>
      </c>
      <c r="E63" s="349">
        <v>42369</v>
      </c>
      <c r="F63" s="349" t="s">
        <v>210</v>
      </c>
      <c r="G63" s="349" t="s">
        <v>778</v>
      </c>
      <c r="H63" s="371">
        <v>72.072727272727263</v>
      </c>
      <c r="I63" s="371"/>
      <c r="J63" s="371"/>
      <c r="K63" s="351" t="s">
        <v>654</v>
      </c>
      <c r="L63" s="351">
        <v>3000</v>
      </c>
      <c r="M63" s="351">
        <v>30000</v>
      </c>
      <c r="N63" s="351">
        <v>49200</v>
      </c>
      <c r="O63" s="351"/>
      <c r="P63" s="351"/>
      <c r="Q63" s="351"/>
      <c r="R63" s="351"/>
      <c r="S63" s="351"/>
      <c r="T63" s="351"/>
      <c r="U63" s="351"/>
      <c r="V63" s="474"/>
      <c r="W63" s="476">
        <v>2.6909090909090905</v>
      </c>
      <c r="X63" s="476">
        <v>1.8999999999999997</v>
      </c>
      <c r="Y63" s="476">
        <v>1.8181818181818181</v>
      </c>
      <c r="Z63" s="476">
        <v>1.5999999999999999</v>
      </c>
      <c r="AA63" s="476">
        <v>0</v>
      </c>
      <c r="AB63" s="470"/>
      <c r="AC63" s="476">
        <v>2.6909090909090905</v>
      </c>
      <c r="AD63" s="476">
        <v>1.8999999999999997</v>
      </c>
      <c r="AE63" s="476">
        <v>1.8181818181818181</v>
      </c>
      <c r="AF63" s="476">
        <v>1.5999999999999999</v>
      </c>
      <c r="AG63" s="476">
        <v>0</v>
      </c>
      <c r="AH63" s="347"/>
      <c r="AI63" s="362">
        <v>0</v>
      </c>
      <c r="AJ63" s="362">
        <v>0</v>
      </c>
      <c r="AK63" s="362">
        <v>0</v>
      </c>
      <c r="AL63" s="362">
        <v>0</v>
      </c>
      <c r="AM63" s="362">
        <v>0</v>
      </c>
      <c r="AN63" s="347"/>
      <c r="AO63" s="352" t="s">
        <v>591</v>
      </c>
      <c r="AP63" s="352">
        <v>0</v>
      </c>
      <c r="AQ63" s="352">
        <v>3</v>
      </c>
      <c r="AR63" s="352">
        <v>3</v>
      </c>
      <c r="AS63" s="352"/>
      <c r="AT63" s="352">
        <v>0</v>
      </c>
      <c r="AU63" s="352">
        <v>0</v>
      </c>
      <c r="AV63" s="352">
        <v>0</v>
      </c>
      <c r="AW63" s="352">
        <v>0</v>
      </c>
      <c r="AX63" s="352">
        <v>0</v>
      </c>
      <c r="AY63" s="352">
        <v>0</v>
      </c>
      <c r="AZ63" s="352">
        <v>0</v>
      </c>
      <c r="BA63" s="352">
        <v>0</v>
      </c>
      <c r="BB63" s="352"/>
      <c r="BC63" s="352"/>
      <c r="BD63" s="352">
        <v>0</v>
      </c>
      <c r="BE63" s="352">
        <v>0</v>
      </c>
      <c r="BF63" s="352">
        <v>0</v>
      </c>
      <c r="BG63" s="352" t="s">
        <v>591</v>
      </c>
      <c r="BH63" s="352">
        <v>0</v>
      </c>
      <c r="BI63" s="352" t="s">
        <v>591</v>
      </c>
      <c r="BJ63" s="352"/>
      <c r="BK63" s="352"/>
      <c r="BL63" s="369"/>
      <c r="BM63" s="357"/>
      <c r="BN63" s="353"/>
      <c r="BO63" s="352" t="s">
        <v>49</v>
      </c>
      <c r="BP63" s="352">
        <v>1</v>
      </c>
      <c r="BQ63" s="350" t="s">
        <v>772</v>
      </c>
      <c r="BR63" s="363" t="s">
        <v>780</v>
      </c>
    </row>
    <row r="64" spans="1:70" s="355" customFormat="1" ht="16">
      <c r="A64" s="357">
        <v>54</v>
      </c>
      <c r="B64" s="473">
        <v>42661</v>
      </c>
      <c r="C64" s="348" t="s">
        <v>651</v>
      </c>
      <c r="D64" s="356" t="s">
        <v>646</v>
      </c>
      <c r="E64" s="349">
        <v>42369</v>
      </c>
      <c r="F64" s="349" t="s">
        <v>211</v>
      </c>
      <c r="G64" s="349" t="s">
        <v>593</v>
      </c>
      <c r="H64" s="371">
        <v>94.999999999999986</v>
      </c>
      <c r="I64" s="371"/>
      <c r="J64" s="371"/>
      <c r="K64" s="351" t="s">
        <v>654</v>
      </c>
      <c r="L64" s="351">
        <v>3000</v>
      </c>
      <c r="M64" s="351">
        <v>30000</v>
      </c>
      <c r="N64" s="351">
        <v>49200</v>
      </c>
      <c r="O64" s="351"/>
      <c r="P64" s="351"/>
      <c r="Q64" s="351"/>
      <c r="R64" s="351"/>
      <c r="S64" s="351"/>
      <c r="T64" s="351"/>
      <c r="U64" s="351"/>
      <c r="V64" s="474"/>
      <c r="W64" s="362">
        <v>2.9818181818181815</v>
      </c>
      <c r="X64" s="362">
        <v>2.4545454545454546</v>
      </c>
      <c r="Y64" s="362">
        <v>2.2545454545454544</v>
      </c>
      <c r="Z64" s="362">
        <v>2.0181818181818181</v>
      </c>
      <c r="AA64" s="362">
        <v>0</v>
      </c>
      <c r="AB64" s="347"/>
      <c r="AC64" s="362">
        <v>2.9818181818181815</v>
      </c>
      <c r="AD64" s="362">
        <v>2.4545454545454546</v>
      </c>
      <c r="AE64" s="362">
        <v>2.2545454545454544</v>
      </c>
      <c r="AF64" s="362">
        <v>2.0181818181818181</v>
      </c>
      <c r="AG64" s="362">
        <v>0</v>
      </c>
      <c r="AH64" s="347"/>
      <c r="AI64" s="362">
        <v>0</v>
      </c>
      <c r="AJ64" s="362">
        <v>0</v>
      </c>
      <c r="AK64" s="362">
        <v>0</v>
      </c>
      <c r="AL64" s="362">
        <v>0</v>
      </c>
      <c r="AM64" s="362">
        <v>0</v>
      </c>
      <c r="AN64" s="347"/>
      <c r="AO64" s="352" t="s">
        <v>591</v>
      </c>
      <c r="AP64" s="352">
        <v>0</v>
      </c>
      <c r="AQ64" s="352">
        <v>3</v>
      </c>
      <c r="AR64" s="352">
        <v>3</v>
      </c>
      <c r="AS64" s="352"/>
      <c r="AT64" s="352">
        <v>0</v>
      </c>
      <c r="AU64" s="352">
        <v>20</v>
      </c>
      <c r="AV64" s="352">
        <v>0</v>
      </c>
      <c r="AW64" s="352">
        <v>0</v>
      </c>
      <c r="AX64" s="352">
        <v>0</v>
      </c>
      <c r="AY64" s="352">
        <v>0</v>
      </c>
      <c r="AZ64" s="352">
        <v>0</v>
      </c>
      <c r="BA64" s="352">
        <v>0</v>
      </c>
      <c r="BB64" s="352"/>
      <c r="BC64" s="352"/>
      <c r="BD64" s="352">
        <v>0</v>
      </c>
      <c r="BE64" s="352">
        <v>0</v>
      </c>
      <c r="BF64" s="352">
        <v>0</v>
      </c>
      <c r="BG64" s="352" t="s">
        <v>591</v>
      </c>
      <c r="BH64" s="352">
        <v>0</v>
      </c>
      <c r="BI64" s="352" t="s">
        <v>591</v>
      </c>
      <c r="BJ64" s="352"/>
      <c r="BK64" s="352"/>
      <c r="BL64" s="350"/>
      <c r="BM64" s="347"/>
      <c r="BN64" s="352"/>
      <c r="BO64" s="352" t="s">
        <v>49</v>
      </c>
      <c r="BP64" s="352">
        <v>1</v>
      </c>
      <c r="BQ64" s="350"/>
      <c r="BR64" s="363" t="s">
        <v>785</v>
      </c>
    </row>
    <row r="65" spans="1:72" s="355" customFormat="1" ht="16">
      <c r="A65" s="357">
        <v>21</v>
      </c>
      <c r="B65" s="473">
        <v>42661</v>
      </c>
      <c r="C65" s="368" t="s">
        <v>651</v>
      </c>
      <c r="D65" s="356" t="s">
        <v>646</v>
      </c>
      <c r="E65" s="349">
        <v>42429</v>
      </c>
      <c r="F65" s="349" t="s">
        <v>212</v>
      </c>
      <c r="G65" s="349" t="s">
        <v>660</v>
      </c>
      <c r="H65" s="426">
        <v>106.5</v>
      </c>
      <c r="I65" s="371"/>
      <c r="J65" s="371"/>
      <c r="K65" s="351" t="s">
        <v>654</v>
      </c>
      <c r="L65" s="351">
        <v>3000</v>
      </c>
      <c r="M65" s="351">
        <v>30000</v>
      </c>
      <c r="N65" s="351">
        <v>49200</v>
      </c>
      <c r="O65" s="351"/>
      <c r="P65" s="351"/>
      <c r="Q65" s="351"/>
      <c r="R65" s="351"/>
      <c r="S65" s="351"/>
      <c r="T65" s="351"/>
      <c r="U65" s="351"/>
      <c r="V65" s="474"/>
      <c r="W65" s="476">
        <v>2.8818181818181814</v>
      </c>
      <c r="X65" s="476">
        <v>2.1818181818181817</v>
      </c>
      <c r="Y65" s="476">
        <v>1.9909090909090907</v>
      </c>
      <c r="Z65" s="476">
        <v>1.7090909090909088</v>
      </c>
      <c r="AA65" s="476">
        <v>0</v>
      </c>
      <c r="AB65" s="470"/>
      <c r="AC65" s="476">
        <v>2.8818181818181814</v>
      </c>
      <c r="AD65" s="476">
        <v>2.1818181818181817</v>
      </c>
      <c r="AE65" s="476">
        <v>1.9909090909090907</v>
      </c>
      <c r="AF65" s="476">
        <v>1.7090909090909088</v>
      </c>
      <c r="AG65" s="476">
        <v>0</v>
      </c>
      <c r="AH65" s="347"/>
      <c r="AI65" s="362">
        <v>0</v>
      </c>
      <c r="AJ65" s="362">
        <v>0</v>
      </c>
      <c r="AK65" s="362">
        <v>0</v>
      </c>
      <c r="AL65" s="362">
        <v>0</v>
      </c>
      <c r="AM65" s="362">
        <v>0</v>
      </c>
      <c r="AN65" s="347"/>
      <c r="AO65" s="352" t="s">
        <v>591</v>
      </c>
      <c r="AP65" s="352">
        <v>0</v>
      </c>
      <c r="AQ65" s="352">
        <v>3</v>
      </c>
      <c r="AR65" s="352">
        <v>3</v>
      </c>
      <c r="AS65" s="352"/>
      <c r="AT65" s="352">
        <v>23</v>
      </c>
      <c r="AU65" s="352">
        <v>0</v>
      </c>
      <c r="AV65" s="352">
        <v>0</v>
      </c>
      <c r="AW65" s="352">
        <v>0</v>
      </c>
      <c r="AX65" s="352">
        <v>0</v>
      </c>
      <c r="AY65" s="352">
        <v>0</v>
      </c>
      <c r="AZ65" s="352">
        <v>0</v>
      </c>
      <c r="BA65" s="352">
        <v>0</v>
      </c>
      <c r="BB65" s="352"/>
      <c r="BC65" s="352"/>
      <c r="BD65" s="352">
        <v>0</v>
      </c>
      <c r="BE65" s="352">
        <v>0</v>
      </c>
      <c r="BF65" s="352">
        <v>0</v>
      </c>
      <c r="BG65" s="352" t="s">
        <v>591</v>
      </c>
      <c r="BH65" s="352">
        <v>12</v>
      </c>
      <c r="BI65" s="352" t="s">
        <v>591</v>
      </c>
      <c r="BJ65" s="352"/>
      <c r="BK65" s="352"/>
      <c r="BL65" s="369"/>
      <c r="BM65" s="357"/>
      <c r="BN65" s="353"/>
      <c r="BO65" s="352" t="s">
        <v>49</v>
      </c>
      <c r="BP65" s="352"/>
      <c r="BQ65" s="369"/>
      <c r="BR65" s="363" t="s">
        <v>792</v>
      </c>
    </row>
    <row r="66" spans="1:72" s="355" customFormat="1" ht="16">
      <c r="A66" s="357">
        <v>29</v>
      </c>
      <c r="B66" s="473">
        <v>42661</v>
      </c>
      <c r="C66" s="368" t="s">
        <v>651</v>
      </c>
      <c r="D66" s="356" t="s">
        <v>646</v>
      </c>
      <c r="E66" s="349">
        <v>42563</v>
      </c>
      <c r="F66" s="349" t="s">
        <v>213</v>
      </c>
      <c r="G66" s="347" t="s">
        <v>802</v>
      </c>
      <c r="H66" s="371">
        <v>84.39</v>
      </c>
      <c r="I66" s="371"/>
      <c r="J66" s="371"/>
      <c r="K66" s="351" t="s">
        <v>654</v>
      </c>
      <c r="L66" s="351">
        <v>3042</v>
      </c>
      <c r="M66" s="351">
        <v>30417</v>
      </c>
      <c r="N66" s="351">
        <v>49883</v>
      </c>
      <c r="O66" s="351"/>
      <c r="P66" s="351"/>
      <c r="Q66" s="351"/>
      <c r="R66" s="351"/>
      <c r="S66" s="351"/>
      <c r="T66" s="351"/>
      <c r="U66" s="351"/>
      <c r="V66" s="474"/>
      <c r="W66" s="362">
        <v>2.1363636363636362</v>
      </c>
      <c r="X66" s="362">
        <v>1.6454545454545453</v>
      </c>
      <c r="Y66" s="362">
        <v>1.5818181818181818</v>
      </c>
      <c r="Z66" s="362">
        <v>1.4181818181818182</v>
      </c>
      <c r="AA66" s="362">
        <v>0</v>
      </c>
      <c r="AB66" s="347"/>
      <c r="AC66" s="362">
        <v>2.1363636363636362</v>
      </c>
      <c r="AD66" s="362">
        <v>1.6454545454545453</v>
      </c>
      <c r="AE66" s="362">
        <v>1.5818181818181818</v>
      </c>
      <c r="AF66" s="362">
        <v>1.4181818181818182</v>
      </c>
      <c r="AG66" s="362">
        <v>0</v>
      </c>
      <c r="AH66" s="347"/>
      <c r="AI66" s="362">
        <v>0</v>
      </c>
      <c r="AJ66" s="362">
        <v>0</v>
      </c>
      <c r="AK66" s="362">
        <v>0</v>
      </c>
      <c r="AL66" s="362">
        <v>0</v>
      </c>
      <c r="AM66" s="362">
        <v>0</v>
      </c>
      <c r="AN66" s="347"/>
      <c r="AO66" s="352" t="s">
        <v>591</v>
      </c>
      <c r="AP66" s="352">
        <v>0</v>
      </c>
      <c r="AQ66" s="352">
        <v>3</v>
      </c>
      <c r="AR66" s="352">
        <v>3</v>
      </c>
      <c r="AS66" s="352"/>
      <c r="AT66" s="352">
        <v>0</v>
      </c>
      <c r="AU66" s="352">
        <v>0</v>
      </c>
      <c r="AV66" s="352">
        <v>0</v>
      </c>
      <c r="AW66" s="352">
        <v>0</v>
      </c>
      <c r="AX66" s="352">
        <v>0</v>
      </c>
      <c r="AY66" s="352">
        <v>0</v>
      </c>
      <c r="AZ66" s="352">
        <v>0</v>
      </c>
      <c r="BA66" s="352">
        <v>0</v>
      </c>
      <c r="BB66" s="352"/>
      <c r="BC66" s="352"/>
      <c r="BD66" s="352">
        <v>0</v>
      </c>
      <c r="BE66" s="352">
        <v>0</v>
      </c>
      <c r="BF66" s="352">
        <v>0</v>
      </c>
      <c r="BG66" s="352" t="s">
        <v>591</v>
      </c>
      <c r="BH66" s="352">
        <v>0</v>
      </c>
      <c r="BI66" s="352" t="s">
        <v>591</v>
      </c>
      <c r="BJ66" s="352"/>
      <c r="BK66" s="352"/>
      <c r="BL66" s="350" t="s">
        <v>664</v>
      </c>
      <c r="BM66" s="347" t="s">
        <v>665</v>
      </c>
      <c r="BN66" s="352">
        <v>50</v>
      </c>
      <c r="BO66" s="352" t="s">
        <v>49</v>
      </c>
      <c r="BP66" s="352"/>
      <c r="BQ66" s="369"/>
      <c r="BR66" s="363" t="s">
        <v>837</v>
      </c>
    </row>
    <row r="67" spans="1:72" s="355" customFormat="1" ht="16">
      <c r="A67" s="357">
        <v>46</v>
      </c>
      <c r="B67" s="473">
        <v>42661</v>
      </c>
      <c r="C67" s="368" t="s">
        <v>651</v>
      </c>
      <c r="D67" s="356" t="s">
        <v>646</v>
      </c>
      <c r="E67" s="349">
        <v>42551</v>
      </c>
      <c r="F67" s="349" t="s">
        <v>214</v>
      </c>
      <c r="G67" s="349" t="s">
        <v>663</v>
      </c>
      <c r="H67" s="426">
        <v>100.40909090909091</v>
      </c>
      <c r="I67" s="371"/>
      <c r="J67" s="371"/>
      <c r="K67" s="351" t="s">
        <v>654</v>
      </c>
      <c r="L67" s="351">
        <v>3000</v>
      </c>
      <c r="M67" s="351">
        <v>30000</v>
      </c>
      <c r="N67" s="351">
        <v>49200</v>
      </c>
      <c r="O67" s="351"/>
      <c r="P67" s="351"/>
      <c r="Q67" s="351"/>
      <c r="R67" s="351"/>
      <c r="S67" s="351"/>
      <c r="T67" s="351"/>
      <c r="U67" s="351"/>
      <c r="V67" s="474"/>
      <c r="W67" s="476">
        <v>2.4909090909090907</v>
      </c>
      <c r="X67" s="476">
        <v>2.0272727272727269</v>
      </c>
      <c r="Y67" s="476">
        <v>1.918181818181818</v>
      </c>
      <c r="Z67" s="476">
        <v>1.718181818181818</v>
      </c>
      <c r="AA67" s="476">
        <v>0</v>
      </c>
      <c r="AB67" s="470"/>
      <c r="AC67" s="476">
        <v>2.1363636363636362</v>
      </c>
      <c r="AD67" s="476">
        <v>1.7272727272727271</v>
      </c>
      <c r="AE67" s="476">
        <v>1.6272727272727272</v>
      </c>
      <c r="AF67" s="476">
        <v>1.4545454545454546</v>
      </c>
      <c r="AG67" s="476">
        <v>0</v>
      </c>
      <c r="AH67" s="347"/>
      <c r="AI67" s="362">
        <v>0</v>
      </c>
      <c r="AJ67" s="362">
        <v>0</v>
      </c>
      <c r="AK67" s="362">
        <v>0</v>
      </c>
      <c r="AL67" s="362">
        <v>0</v>
      </c>
      <c r="AM67" s="362">
        <v>0</v>
      </c>
      <c r="AN67" s="347"/>
      <c r="AO67" s="352" t="s">
        <v>655</v>
      </c>
      <c r="AP67" s="352" t="s">
        <v>656</v>
      </c>
      <c r="AQ67" s="352">
        <v>2</v>
      </c>
      <c r="AR67" s="352">
        <v>4</v>
      </c>
      <c r="AS67" s="352"/>
      <c r="AT67" s="352">
        <v>0</v>
      </c>
      <c r="AU67" s="352">
        <v>0</v>
      </c>
      <c r="AV67" s="352">
        <v>0</v>
      </c>
      <c r="AW67" s="352">
        <v>0</v>
      </c>
      <c r="AX67" s="352">
        <v>0</v>
      </c>
      <c r="AY67" s="352">
        <v>0</v>
      </c>
      <c r="AZ67" s="352">
        <v>0</v>
      </c>
      <c r="BA67" s="352">
        <v>0</v>
      </c>
      <c r="BB67" s="352"/>
      <c r="BC67" s="352"/>
      <c r="BD67" s="352">
        <v>0</v>
      </c>
      <c r="BE67" s="352">
        <v>0</v>
      </c>
      <c r="BF67" s="352">
        <v>0</v>
      </c>
      <c r="BG67" s="352" t="s">
        <v>591</v>
      </c>
      <c r="BH67" s="352">
        <v>0</v>
      </c>
      <c r="BI67" s="352" t="s">
        <v>591</v>
      </c>
      <c r="BJ67" s="352"/>
      <c r="BK67" s="352"/>
      <c r="BL67" s="350"/>
      <c r="BM67" s="347"/>
      <c r="BN67" s="352"/>
      <c r="BO67" s="352" t="s">
        <v>49</v>
      </c>
      <c r="BP67" s="352"/>
      <c r="BQ67" s="350"/>
      <c r="BR67" s="355" t="s">
        <v>839</v>
      </c>
    </row>
    <row r="68" spans="1:72" s="355" customFormat="1" ht="16">
      <c r="A68" s="357">
        <v>5</v>
      </c>
      <c r="B68" s="473">
        <v>42661</v>
      </c>
      <c r="C68" s="368" t="s">
        <v>651</v>
      </c>
      <c r="D68" s="356" t="s">
        <v>646</v>
      </c>
      <c r="E68" s="349">
        <v>42551</v>
      </c>
      <c r="F68" s="366" t="s">
        <v>215</v>
      </c>
      <c r="G68" s="366" t="s">
        <v>802</v>
      </c>
      <c r="H68" s="371">
        <v>76</v>
      </c>
      <c r="I68" s="371"/>
      <c r="J68" s="371"/>
      <c r="K68" s="351" t="s">
        <v>654</v>
      </c>
      <c r="L68" s="351">
        <v>12000</v>
      </c>
      <c r="M68" s="351">
        <v>90000</v>
      </c>
      <c r="N68" s="351"/>
      <c r="O68" s="351"/>
      <c r="P68" s="351"/>
      <c r="Q68" s="351"/>
      <c r="R68" s="351"/>
      <c r="S68" s="351"/>
      <c r="T68" s="351"/>
      <c r="U68" s="351"/>
      <c r="V68" s="474"/>
      <c r="W68" s="362">
        <v>2</v>
      </c>
      <c r="X68" s="362">
        <v>1.65</v>
      </c>
      <c r="Y68" s="362">
        <v>1.45</v>
      </c>
      <c r="Z68" s="362">
        <v>0</v>
      </c>
      <c r="AA68" s="362">
        <v>0</v>
      </c>
      <c r="AB68" s="347"/>
      <c r="AC68" s="362">
        <v>2</v>
      </c>
      <c r="AD68" s="362">
        <v>1.65</v>
      </c>
      <c r="AE68" s="362">
        <v>1.45</v>
      </c>
      <c r="AF68" s="362">
        <v>0</v>
      </c>
      <c r="AG68" s="362">
        <v>0</v>
      </c>
      <c r="AH68" s="347"/>
      <c r="AI68" s="362">
        <v>0</v>
      </c>
      <c r="AJ68" s="362">
        <v>0</v>
      </c>
      <c r="AK68" s="362">
        <v>0</v>
      </c>
      <c r="AL68" s="362">
        <v>0</v>
      </c>
      <c r="AM68" s="362">
        <v>0</v>
      </c>
      <c r="AN68" s="347"/>
      <c r="AO68" s="352" t="s">
        <v>591</v>
      </c>
      <c r="AP68" s="352">
        <v>0</v>
      </c>
      <c r="AQ68" s="352">
        <v>3</v>
      </c>
      <c r="AR68" s="352">
        <v>3</v>
      </c>
      <c r="AS68" s="352"/>
      <c r="AT68" s="352">
        <v>0</v>
      </c>
      <c r="AU68" s="352">
        <v>0</v>
      </c>
      <c r="AV68" s="352">
        <v>0</v>
      </c>
      <c r="AW68" s="352">
        <v>0</v>
      </c>
      <c r="AX68" s="352">
        <v>0</v>
      </c>
      <c r="AY68" s="352">
        <v>0</v>
      </c>
      <c r="AZ68" s="352">
        <v>0</v>
      </c>
      <c r="BA68" s="352">
        <v>0</v>
      </c>
      <c r="BB68" s="352"/>
      <c r="BC68" s="352"/>
      <c r="BD68" s="352">
        <v>0</v>
      </c>
      <c r="BE68" s="352">
        <v>0</v>
      </c>
      <c r="BF68" s="352">
        <v>0</v>
      </c>
      <c r="BG68" s="352" t="s">
        <v>591</v>
      </c>
      <c r="BH68" s="352">
        <v>0</v>
      </c>
      <c r="BI68" s="352" t="s">
        <v>591</v>
      </c>
      <c r="BJ68" s="352"/>
      <c r="BK68" s="352"/>
      <c r="BL68" s="369"/>
      <c r="BM68" s="357"/>
      <c r="BN68" s="353"/>
      <c r="BO68" s="353" t="s">
        <v>49</v>
      </c>
      <c r="BP68" s="353"/>
      <c r="BQ68" s="369"/>
      <c r="BR68" s="363" t="s">
        <v>737</v>
      </c>
    </row>
    <row r="69" spans="1:72" s="355" customFormat="1" ht="16">
      <c r="A69" s="357"/>
      <c r="B69" s="473">
        <v>42661</v>
      </c>
      <c r="C69" s="368" t="s">
        <v>651</v>
      </c>
      <c r="D69" s="356" t="s">
        <v>646</v>
      </c>
      <c r="E69" s="349">
        <v>42605</v>
      </c>
      <c r="F69" s="347" t="s">
        <v>589</v>
      </c>
      <c r="G69" s="347" t="s">
        <v>841</v>
      </c>
      <c r="H69" s="426">
        <v>94.281818181818167</v>
      </c>
      <c r="I69" s="371"/>
      <c r="J69" s="371"/>
      <c r="K69" s="351" t="s">
        <v>654</v>
      </c>
      <c r="L69" s="351">
        <v>3042</v>
      </c>
      <c r="M69" s="351">
        <v>30417</v>
      </c>
      <c r="N69" s="351">
        <v>49883</v>
      </c>
      <c r="O69" s="351"/>
      <c r="P69" s="358"/>
      <c r="Q69" s="358"/>
      <c r="R69" s="358"/>
      <c r="S69" s="358"/>
      <c r="T69" s="358"/>
      <c r="U69" s="358"/>
      <c r="V69" s="475"/>
      <c r="W69" s="476">
        <v>2.3727272727272726</v>
      </c>
      <c r="X69" s="476">
        <v>1.8727272727272726</v>
      </c>
      <c r="Y69" s="476">
        <v>1.7636363636363634</v>
      </c>
      <c r="Z69" s="476">
        <v>1.5636363636363635</v>
      </c>
      <c r="AA69" s="476">
        <v>0</v>
      </c>
      <c r="AB69" s="470"/>
      <c r="AC69" s="476">
        <v>2.3727272727272726</v>
      </c>
      <c r="AD69" s="476">
        <v>1.8727272727272726</v>
      </c>
      <c r="AE69" s="476">
        <v>1.7636363636363634</v>
      </c>
      <c r="AF69" s="476">
        <v>1.5636363636363635</v>
      </c>
      <c r="AG69" s="476">
        <v>0</v>
      </c>
      <c r="AH69" s="357"/>
      <c r="AI69" s="362">
        <v>0</v>
      </c>
      <c r="AJ69" s="362">
        <v>0</v>
      </c>
      <c r="AK69" s="362">
        <v>0</v>
      </c>
      <c r="AL69" s="362">
        <v>0</v>
      </c>
      <c r="AM69" s="362">
        <v>0</v>
      </c>
      <c r="AN69" s="357"/>
      <c r="AO69" s="352" t="s">
        <v>591</v>
      </c>
      <c r="AP69" s="352">
        <v>0</v>
      </c>
      <c r="AQ69" s="352">
        <v>3</v>
      </c>
      <c r="AR69" s="352">
        <v>3</v>
      </c>
      <c r="AS69" s="352"/>
      <c r="AT69" s="352">
        <v>17</v>
      </c>
      <c r="AU69" s="352">
        <v>0</v>
      </c>
      <c r="AV69" s="352">
        <v>0</v>
      </c>
      <c r="AW69" s="352">
        <v>0</v>
      </c>
      <c r="AX69" s="352">
        <v>0</v>
      </c>
      <c r="AY69" s="352">
        <v>0</v>
      </c>
      <c r="AZ69" s="352">
        <v>0</v>
      </c>
      <c r="BA69" s="352">
        <v>0</v>
      </c>
      <c r="BB69" s="352"/>
      <c r="BC69" s="352"/>
      <c r="BD69" s="352">
        <v>0</v>
      </c>
      <c r="BE69" s="352">
        <v>0</v>
      </c>
      <c r="BF69" s="352">
        <v>0</v>
      </c>
      <c r="BG69" s="352" t="s">
        <v>591</v>
      </c>
      <c r="BH69" s="352">
        <v>0</v>
      </c>
      <c r="BI69" s="352" t="s">
        <v>591</v>
      </c>
      <c r="BJ69" s="352"/>
      <c r="BK69" s="352"/>
      <c r="BL69" s="369"/>
      <c r="BM69" s="357"/>
      <c r="BN69" s="353"/>
      <c r="BO69" s="352" t="s">
        <v>49</v>
      </c>
      <c r="BP69" s="352"/>
      <c r="BQ69" s="369"/>
      <c r="BR69" s="363"/>
    </row>
    <row r="70" spans="1:72" s="363" customFormat="1" ht="16">
      <c r="A70" s="347"/>
      <c r="B70" s="473">
        <v>42661</v>
      </c>
      <c r="C70" s="348" t="s">
        <v>651</v>
      </c>
      <c r="D70" s="356" t="s">
        <v>646</v>
      </c>
      <c r="E70" s="349">
        <v>42551</v>
      </c>
      <c r="F70" s="349" t="s">
        <v>638</v>
      </c>
      <c r="G70" s="349" t="s">
        <v>671</v>
      </c>
      <c r="H70" s="426">
        <v>87.999999999999986</v>
      </c>
      <c r="I70" s="371"/>
      <c r="J70" s="371"/>
      <c r="K70" s="351"/>
      <c r="L70" s="351"/>
      <c r="M70" s="351"/>
      <c r="N70" s="351"/>
      <c r="O70" s="351"/>
      <c r="P70" s="351"/>
      <c r="Q70" s="351"/>
      <c r="R70" s="351"/>
      <c r="S70" s="351"/>
      <c r="T70" s="351"/>
      <c r="U70" s="351"/>
      <c r="V70" s="474"/>
      <c r="W70" s="476">
        <v>1.86</v>
      </c>
      <c r="X70" s="476">
        <v>0</v>
      </c>
      <c r="Y70" s="476">
        <v>0</v>
      </c>
      <c r="Z70" s="476">
        <v>0</v>
      </c>
      <c r="AA70" s="476">
        <v>0</v>
      </c>
      <c r="AB70" s="470"/>
      <c r="AC70" s="476">
        <v>1.86</v>
      </c>
      <c r="AD70" s="476">
        <v>0</v>
      </c>
      <c r="AE70" s="476">
        <v>0</v>
      </c>
      <c r="AF70" s="476">
        <v>0</v>
      </c>
      <c r="AG70" s="476">
        <v>0</v>
      </c>
      <c r="AH70" s="347"/>
      <c r="AI70" s="362">
        <v>0</v>
      </c>
      <c r="AJ70" s="362">
        <v>0</v>
      </c>
      <c r="AK70" s="362">
        <v>0</v>
      </c>
      <c r="AL70" s="362">
        <v>0</v>
      </c>
      <c r="AM70" s="362">
        <v>0</v>
      </c>
      <c r="AN70" s="347"/>
      <c r="AO70" s="352" t="s">
        <v>591</v>
      </c>
      <c r="AP70" s="352">
        <v>0</v>
      </c>
      <c r="AQ70" s="352">
        <v>3</v>
      </c>
      <c r="AR70" s="352">
        <v>3</v>
      </c>
      <c r="AS70" s="352"/>
      <c r="AT70" s="352">
        <v>0</v>
      </c>
      <c r="AU70" s="352">
        <v>0</v>
      </c>
      <c r="AV70" s="352">
        <v>5</v>
      </c>
      <c r="AW70" s="352">
        <v>0</v>
      </c>
      <c r="AX70" s="352">
        <v>0</v>
      </c>
      <c r="AY70" s="352">
        <v>0</v>
      </c>
      <c r="AZ70" s="352">
        <v>0</v>
      </c>
      <c r="BA70" s="352">
        <v>0</v>
      </c>
      <c r="BB70" s="352"/>
      <c r="BC70" s="352"/>
      <c r="BD70" s="352">
        <v>0</v>
      </c>
      <c r="BE70" s="352">
        <v>0</v>
      </c>
      <c r="BF70" s="352">
        <v>0</v>
      </c>
      <c r="BG70" s="352" t="s">
        <v>591</v>
      </c>
      <c r="BH70" s="352">
        <v>0</v>
      </c>
      <c r="BI70" s="352" t="s">
        <v>591</v>
      </c>
      <c r="BJ70" s="352"/>
      <c r="BK70" s="352"/>
      <c r="BL70" s="350"/>
      <c r="BM70" s="347"/>
      <c r="BN70" s="352"/>
      <c r="BO70" s="352" t="s">
        <v>49</v>
      </c>
      <c r="BP70" s="352"/>
      <c r="BQ70" s="350" t="s">
        <v>672</v>
      </c>
      <c r="BR70" s="355" t="s">
        <v>846</v>
      </c>
      <c r="BS70" s="355"/>
      <c r="BT70" s="355"/>
    </row>
    <row r="71" spans="1:72" ht="16">
      <c r="B71" s="473">
        <v>42661</v>
      </c>
      <c r="C71" s="348" t="s">
        <v>651</v>
      </c>
      <c r="D71" s="356" t="s">
        <v>646</v>
      </c>
      <c r="E71" s="349">
        <v>42522</v>
      </c>
      <c r="F71" s="347" t="s">
        <v>674</v>
      </c>
      <c r="G71" s="347" t="s">
        <v>841</v>
      </c>
      <c r="H71" s="426">
        <v>65.52</v>
      </c>
      <c r="I71" s="371"/>
      <c r="J71" s="371"/>
      <c r="K71" s="351" t="s">
        <v>654</v>
      </c>
      <c r="L71" s="351">
        <v>1644</v>
      </c>
      <c r="M71" s="351">
        <v>1314</v>
      </c>
      <c r="N71" s="351"/>
      <c r="O71" s="351"/>
      <c r="P71" s="351"/>
      <c r="Q71" s="351"/>
      <c r="R71" s="351"/>
      <c r="S71" s="351"/>
      <c r="T71" s="351"/>
      <c r="U71" s="351"/>
      <c r="V71" s="474"/>
      <c r="W71" s="476">
        <v>2.4090909090909087</v>
      </c>
      <c r="X71" s="476">
        <v>2.2909090909090906</v>
      </c>
      <c r="Y71" s="476">
        <v>1.6454545454545453</v>
      </c>
      <c r="Z71" s="476">
        <v>0</v>
      </c>
      <c r="AA71" s="476">
        <v>0</v>
      </c>
      <c r="AB71" s="470"/>
      <c r="AC71" s="476">
        <v>2.4090909090909087</v>
      </c>
      <c r="AD71" s="476">
        <v>2.2909090909090906</v>
      </c>
      <c r="AE71" s="476">
        <v>1.6454545454545453</v>
      </c>
      <c r="AF71" s="476">
        <v>0</v>
      </c>
      <c r="AG71" s="476">
        <v>0</v>
      </c>
      <c r="AH71" s="347"/>
      <c r="AI71" s="362">
        <v>0</v>
      </c>
      <c r="AJ71" s="362">
        <v>0</v>
      </c>
      <c r="AK71" s="362">
        <v>0</v>
      </c>
      <c r="AL71" s="362">
        <v>0</v>
      </c>
      <c r="AM71" s="362">
        <v>0</v>
      </c>
      <c r="AN71" s="347"/>
      <c r="AO71" s="352" t="s">
        <v>591</v>
      </c>
      <c r="AP71" s="352">
        <v>0</v>
      </c>
      <c r="AQ71" s="352">
        <v>3</v>
      </c>
      <c r="AR71" s="352">
        <v>3</v>
      </c>
      <c r="AS71" s="352"/>
      <c r="AT71" s="352">
        <v>0</v>
      </c>
      <c r="AU71" s="352">
        <v>0</v>
      </c>
      <c r="AV71" s="352">
        <v>0</v>
      </c>
      <c r="AW71" s="352">
        <v>0</v>
      </c>
      <c r="AX71" s="352">
        <v>0</v>
      </c>
      <c r="AY71" s="352">
        <v>0</v>
      </c>
      <c r="AZ71" s="352">
        <v>0</v>
      </c>
      <c r="BA71" s="352">
        <v>0</v>
      </c>
      <c r="BB71" s="352"/>
      <c r="BC71" s="352"/>
      <c r="BD71" s="352">
        <v>0</v>
      </c>
      <c r="BE71" s="352">
        <v>0</v>
      </c>
      <c r="BF71" s="352">
        <v>0</v>
      </c>
      <c r="BG71" s="352" t="s">
        <v>591</v>
      </c>
      <c r="BH71" s="352">
        <v>0</v>
      </c>
      <c r="BI71" s="352" t="s">
        <v>591</v>
      </c>
      <c r="BJ71" s="352"/>
      <c r="BK71" s="352"/>
      <c r="BL71" s="350"/>
      <c r="BM71" s="347"/>
      <c r="BN71" s="352"/>
      <c r="BO71" s="352" t="s">
        <v>49</v>
      </c>
      <c r="BP71" s="386"/>
      <c r="BQ71" s="359"/>
      <c r="BR71" s="355" t="s">
        <v>851</v>
      </c>
    </row>
    <row r="72" spans="1:72" s="355" customFormat="1" ht="16">
      <c r="A72" s="347">
        <v>11</v>
      </c>
      <c r="B72" s="473">
        <v>42661</v>
      </c>
      <c r="C72" s="348" t="s">
        <v>651</v>
      </c>
      <c r="D72" s="356" t="s">
        <v>647</v>
      </c>
      <c r="E72" s="349">
        <v>42551</v>
      </c>
      <c r="F72" s="369" t="s">
        <v>209</v>
      </c>
      <c r="G72" s="369" t="s">
        <v>653</v>
      </c>
      <c r="H72" s="371">
        <v>86.49</v>
      </c>
      <c r="I72" s="371"/>
      <c r="J72" s="371"/>
      <c r="K72" s="351" t="s">
        <v>654</v>
      </c>
      <c r="L72" s="351">
        <v>3000</v>
      </c>
      <c r="M72" s="351">
        <v>30000</v>
      </c>
      <c r="N72" s="351">
        <v>49200</v>
      </c>
      <c r="O72" s="351"/>
      <c r="P72" s="351"/>
      <c r="Q72" s="351"/>
      <c r="R72" s="351"/>
      <c r="S72" s="351"/>
      <c r="T72" s="351"/>
      <c r="U72" s="351"/>
      <c r="V72" s="474"/>
      <c r="W72" s="476">
        <v>2.1</v>
      </c>
      <c r="X72" s="476">
        <v>1.7272727272727271</v>
      </c>
      <c r="Y72" s="476">
        <v>1.4636363636363636</v>
      </c>
      <c r="Z72" s="476">
        <v>1.3727272727272726</v>
      </c>
      <c r="AA72" s="476">
        <v>0</v>
      </c>
      <c r="AB72" s="347"/>
      <c r="AC72" s="476">
        <v>2.1</v>
      </c>
      <c r="AD72" s="476">
        <v>1.7272727272727271</v>
      </c>
      <c r="AE72" s="476">
        <v>1.4636363636363636</v>
      </c>
      <c r="AF72" s="476">
        <v>1.3727272727272726</v>
      </c>
      <c r="AG72" s="476">
        <v>0</v>
      </c>
      <c r="AH72" s="347"/>
      <c r="AI72" s="362">
        <v>0</v>
      </c>
      <c r="AJ72" s="362">
        <v>0</v>
      </c>
      <c r="AK72" s="362">
        <v>0</v>
      </c>
      <c r="AL72" s="362">
        <v>0</v>
      </c>
      <c r="AM72" s="362">
        <v>0</v>
      </c>
      <c r="AN72" s="347"/>
      <c r="AO72" s="352" t="s">
        <v>591</v>
      </c>
      <c r="AP72" s="352">
        <v>0</v>
      </c>
      <c r="AQ72" s="352">
        <v>3</v>
      </c>
      <c r="AR72" s="352">
        <v>3</v>
      </c>
      <c r="AS72" s="352"/>
      <c r="AT72" s="352">
        <v>0</v>
      </c>
      <c r="AU72" s="352">
        <v>0</v>
      </c>
      <c r="AV72" s="352">
        <v>0</v>
      </c>
      <c r="AW72" s="352">
        <v>0</v>
      </c>
      <c r="AX72" s="352">
        <v>0</v>
      </c>
      <c r="AY72" s="352">
        <v>0</v>
      </c>
      <c r="AZ72" s="352">
        <v>0</v>
      </c>
      <c r="BA72" s="352">
        <v>0</v>
      </c>
      <c r="BB72" s="352"/>
      <c r="BC72" s="352"/>
      <c r="BD72" s="352">
        <v>0</v>
      </c>
      <c r="BE72" s="352">
        <v>0</v>
      </c>
      <c r="BF72" s="352">
        <v>0</v>
      </c>
      <c r="BG72" s="352" t="s">
        <v>591</v>
      </c>
      <c r="BH72" s="352">
        <v>0</v>
      </c>
      <c r="BI72" s="352" t="s">
        <v>591</v>
      </c>
      <c r="BJ72" s="352"/>
      <c r="BK72" s="352"/>
      <c r="BL72" s="350"/>
      <c r="BM72" s="347"/>
      <c r="BN72" s="352"/>
      <c r="BO72" s="352" t="s">
        <v>49</v>
      </c>
      <c r="BP72" s="352"/>
      <c r="BQ72" s="350"/>
      <c r="BR72" s="370" t="s">
        <v>830</v>
      </c>
    </row>
    <row r="73" spans="1:72" s="355" customFormat="1" ht="16">
      <c r="A73" s="347">
        <v>36</v>
      </c>
      <c r="B73" s="473">
        <v>42661</v>
      </c>
      <c r="C73" s="348" t="s">
        <v>651</v>
      </c>
      <c r="D73" s="356" t="s">
        <v>647</v>
      </c>
      <c r="E73" s="349">
        <v>42369</v>
      </c>
      <c r="F73" s="369" t="s">
        <v>210</v>
      </c>
      <c r="G73" s="349" t="s">
        <v>778</v>
      </c>
      <c r="H73" s="371">
        <v>72.072727272727263</v>
      </c>
      <c r="I73" s="371"/>
      <c r="J73" s="371"/>
      <c r="K73" s="351" t="s">
        <v>654</v>
      </c>
      <c r="L73" s="351">
        <v>3000</v>
      </c>
      <c r="M73" s="351">
        <v>30000</v>
      </c>
      <c r="N73" s="351">
        <v>49200</v>
      </c>
      <c r="O73" s="351"/>
      <c r="P73" s="351"/>
      <c r="Q73" s="351"/>
      <c r="R73" s="351"/>
      <c r="S73" s="351"/>
      <c r="T73" s="351"/>
      <c r="U73" s="351"/>
      <c r="V73" s="474"/>
      <c r="W73" s="476">
        <v>2.4</v>
      </c>
      <c r="X73" s="476">
        <v>1.9818181818181817</v>
      </c>
      <c r="Y73" s="476">
        <v>1.8545454545454545</v>
      </c>
      <c r="Z73" s="476">
        <v>1.7272727272727271</v>
      </c>
      <c r="AA73" s="476">
        <v>0</v>
      </c>
      <c r="AB73" s="470"/>
      <c r="AC73" s="476">
        <v>2.4</v>
      </c>
      <c r="AD73" s="476">
        <v>1.9818181818181817</v>
      </c>
      <c r="AE73" s="476">
        <v>1.8545454545454545</v>
      </c>
      <c r="AF73" s="476">
        <v>1.7272727272727271</v>
      </c>
      <c r="AG73" s="476">
        <v>0</v>
      </c>
      <c r="AH73" s="347"/>
      <c r="AI73" s="362">
        <v>0</v>
      </c>
      <c r="AJ73" s="362">
        <v>0</v>
      </c>
      <c r="AK73" s="362">
        <v>0</v>
      </c>
      <c r="AL73" s="362">
        <v>0</v>
      </c>
      <c r="AM73" s="362">
        <v>0</v>
      </c>
      <c r="AN73" s="347"/>
      <c r="AO73" s="352" t="s">
        <v>591</v>
      </c>
      <c r="AP73" s="352">
        <v>0</v>
      </c>
      <c r="AQ73" s="352">
        <v>3</v>
      </c>
      <c r="AR73" s="352">
        <v>3</v>
      </c>
      <c r="AS73" s="352"/>
      <c r="AT73" s="352">
        <v>0</v>
      </c>
      <c r="AU73" s="352">
        <v>0</v>
      </c>
      <c r="AV73" s="352">
        <v>0</v>
      </c>
      <c r="AW73" s="352">
        <v>0</v>
      </c>
      <c r="AX73" s="352">
        <v>0</v>
      </c>
      <c r="AY73" s="352">
        <v>0</v>
      </c>
      <c r="AZ73" s="352">
        <v>0</v>
      </c>
      <c r="BA73" s="352">
        <v>0</v>
      </c>
      <c r="BB73" s="352"/>
      <c r="BC73" s="352"/>
      <c r="BD73" s="352">
        <v>0</v>
      </c>
      <c r="BE73" s="352">
        <v>0</v>
      </c>
      <c r="BF73" s="352">
        <v>0</v>
      </c>
      <c r="BG73" s="352" t="s">
        <v>591</v>
      </c>
      <c r="BH73" s="352">
        <v>0</v>
      </c>
      <c r="BI73" s="352" t="s">
        <v>591</v>
      </c>
      <c r="BJ73" s="352"/>
      <c r="BK73" s="352"/>
      <c r="BL73" s="350"/>
      <c r="BM73" s="347"/>
      <c r="BN73" s="352"/>
      <c r="BO73" s="352" t="s">
        <v>49</v>
      </c>
      <c r="BP73" s="352">
        <v>1</v>
      </c>
      <c r="BQ73" s="350" t="s">
        <v>772</v>
      </c>
      <c r="BR73" s="355" t="s">
        <v>781</v>
      </c>
    </row>
    <row r="74" spans="1:72" s="363" customFormat="1" ht="16">
      <c r="A74" s="347">
        <v>52</v>
      </c>
      <c r="B74" s="473">
        <v>42661</v>
      </c>
      <c r="C74" s="348" t="s">
        <v>651</v>
      </c>
      <c r="D74" s="356" t="s">
        <v>647</v>
      </c>
      <c r="E74" s="349">
        <v>42369</v>
      </c>
      <c r="F74" s="369" t="s">
        <v>211</v>
      </c>
      <c r="G74" s="369" t="s">
        <v>593</v>
      </c>
      <c r="H74" s="371">
        <v>94.999999999999986</v>
      </c>
      <c r="I74" s="371"/>
      <c r="J74" s="371"/>
      <c r="K74" s="351" t="s">
        <v>654</v>
      </c>
      <c r="L74" s="351">
        <v>3000</v>
      </c>
      <c r="M74" s="351">
        <v>30000</v>
      </c>
      <c r="N74" s="351">
        <v>49200</v>
      </c>
      <c r="O74" s="351"/>
      <c r="P74" s="351"/>
      <c r="Q74" s="351"/>
      <c r="R74" s="351"/>
      <c r="S74" s="351"/>
      <c r="T74" s="351"/>
      <c r="U74" s="351"/>
      <c r="V74" s="474"/>
      <c r="W74" s="362">
        <v>2.9818181818181815</v>
      </c>
      <c r="X74" s="362">
        <v>2.4545454545454546</v>
      </c>
      <c r="Y74" s="362">
        <v>2.2545454545454544</v>
      </c>
      <c r="Z74" s="362">
        <v>2.0181818181818181</v>
      </c>
      <c r="AA74" s="362">
        <v>0</v>
      </c>
      <c r="AB74" s="347"/>
      <c r="AC74" s="362">
        <v>2.9818181818181815</v>
      </c>
      <c r="AD74" s="362">
        <v>2.4545454545454546</v>
      </c>
      <c r="AE74" s="362">
        <v>2.2545454545454544</v>
      </c>
      <c r="AF74" s="362">
        <v>2.0181818181818181</v>
      </c>
      <c r="AG74" s="362">
        <v>0</v>
      </c>
      <c r="AH74" s="347"/>
      <c r="AI74" s="362">
        <v>0</v>
      </c>
      <c r="AJ74" s="362">
        <v>0</v>
      </c>
      <c r="AK74" s="362">
        <v>0</v>
      </c>
      <c r="AL74" s="362">
        <v>0</v>
      </c>
      <c r="AM74" s="362">
        <v>0</v>
      </c>
      <c r="AN74" s="347"/>
      <c r="AO74" s="352" t="s">
        <v>591</v>
      </c>
      <c r="AP74" s="352">
        <v>0</v>
      </c>
      <c r="AQ74" s="352">
        <v>3</v>
      </c>
      <c r="AR74" s="352">
        <v>3</v>
      </c>
      <c r="AS74" s="352"/>
      <c r="AT74" s="352">
        <v>0</v>
      </c>
      <c r="AU74" s="352">
        <v>20</v>
      </c>
      <c r="AV74" s="352">
        <v>0</v>
      </c>
      <c r="AW74" s="352">
        <v>0</v>
      </c>
      <c r="AX74" s="352">
        <v>0</v>
      </c>
      <c r="AY74" s="352">
        <v>0</v>
      </c>
      <c r="AZ74" s="352">
        <v>0</v>
      </c>
      <c r="BA74" s="352">
        <v>0</v>
      </c>
      <c r="BB74" s="352"/>
      <c r="BC74" s="352"/>
      <c r="BD74" s="352">
        <v>0</v>
      </c>
      <c r="BE74" s="352">
        <v>0</v>
      </c>
      <c r="BF74" s="352">
        <v>0</v>
      </c>
      <c r="BG74" s="352" t="s">
        <v>591</v>
      </c>
      <c r="BH74" s="352">
        <v>0</v>
      </c>
      <c r="BI74" s="352" t="s">
        <v>591</v>
      </c>
      <c r="BJ74" s="352"/>
      <c r="BK74" s="352"/>
      <c r="BL74" s="350"/>
      <c r="BM74" s="347"/>
      <c r="BN74" s="352"/>
      <c r="BO74" s="352" t="s">
        <v>49</v>
      </c>
      <c r="BP74" s="352">
        <v>1</v>
      </c>
      <c r="BQ74" s="350"/>
      <c r="BS74" s="355"/>
    </row>
    <row r="75" spans="1:72" s="363" customFormat="1" ht="16">
      <c r="A75" s="347">
        <v>19</v>
      </c>
      <c r="B75" s="473">
        <v>42661</v>
      </c>
      <c r="C75" s="348" t="s">
        <v>651</v>
      </c>
      <c r="D75" s="356" t="s">
        <v>647</v>
      </c>
      <c r="E75" s="349">
        <v>42429</v>
      </c>
      <c r="F75" s="369" t="s">
        <v>212</v>
      </c>
      <c r="G75" s="369" t="s">
        <v>660</v>
      </c>
      <c r="H75" s="426">
        <v>98.1</v>
      </c>
      <c r="I75" s="371"/>
      <c r="J75" s="371"/>
      <c r="K75" s="351" t="s">
        <v>654</v>
      </c>
      <c r="L75" s="351">
        <v>3000</v>
      </c>
      <c r="M75" s="351">
        <v>30000</v>
      </c>
      <c r="N75" s="351">
        <v>49200</v>
      </c>
      <c r="O75" s="351"/>
      <c r="P75" s="351"/>
      <c r="Q75" s="351"/>
      <c r="R75" s="351"/>
      <c r="S75" s="351"/>
      <c r="T75" s="351"/>
      <c r="U75" s="351"/>
      <c r="V75" s="474"/>
      <c r="W75" s="476">
        <v>2.8545454545454545</v>
      </c>
      <c r="X75" s="476">
        <v>2.1727272727272728</v>
      </c>
      <c r="Y75" s="476">
        <v>2.0090909090909088</v>
      </c>
      <c r="Z75" s="476">
        <v>1.7272727272727271</v>
      </c>
      <c r="AA75" s="476">
        <v>0</v>
      </c>
      <c r="AB75" s="470"/>
      <c r="AC75" s="476">
        <v>2.8545454545454545</v>
      </c>
      <c r="AD75" s="476">
        <v>2.1727272727272728</v>
      </c>
      <c r="AE75" s="476">
        <v>2.0090909090909088</v>
      </c>
      <c r="AF75" s="476">
        <v>1.7272727272727271</v>
      </c>
      <c r="AG75" s="476">
        <v>0</v>
      </c>
      <c r="AH75" s="347"/>
      <c r="AI75" s="362">
        <v>0</v>
      </c>
      <c r="AJ75" s="362">
        <v>0</v>
      </c>
      <c r="AK75" s="362">
        <v>0</v>
      </c>
      <c r="AL75" s="362">
        <v>0</v>
      </c>
      <c r="AM75" s="362">
        <v>0</v>
      </c>
      <c r="AN75" s="347"/>
      <c r="AO75" s="352" t="s">
        <v>591</v>
      </c>
      <c r="AP75" s="352">
        <v>0</v>
      </c>
      <c r="AQ75" s="352">
        <v>3</v>
      </c>
      <c r="AR75" s="352">
        <v>3</v>
      </c>
      <c r="AS75" s="352"/>
      <c r="AT75" s="352">
        <v>23</v>
      </c>
      <c r="AU75" s="352">
        <v>0</v>
      </c>
      <c r="AV75" s="352">
        <v>0</v>
      </c>
      <c r="AW75" s="352">
        <v>0</v>
      </c>
      <c r="AX75" s="352">
        <v>0</v>
      </c>
      <c r="AY75" s="352">
        <v>0</v>
      </c>
      <c r="AZ75" s="352">
        <v>0</v>
      </c>
      <c r="BA75" s="352">
        <v>0</v>
      </c>
      <c r="BB75" s="352"/>
      <c r="BC75" s="352"/>
      <c r="BD75" s="352">
        <v>0</v>
      </c>
      <c r="BE75" s="352">
        <v>0</v>
      </c>
      <c r="BF75" s="352">
        <v>0</v>
      </c>
      <c r="BG75" s="352" t="s">
        <v>591</v>
      </c>
      <c r="BH75" s="352">
        <v>12</v>
      </c>
      <c r="BI75" s="352" t="s">
        <v>591</v>
      </c>
      <c r="BJ75" s="352"/>
      <c r="BK75" s="352"/>
      <c r="BL75" s="350"/>
      <c r="BM75" s="347"/>
      <c r="BN75" s="352"/>
      <c r="BO75" s="352" t="s">
        <v>49</v>
      </c>
      <c r="BP75" s="352"/>
      <c r="BQ75" s="350"/>
      <c r="BR75" s="355" t="s">
        <v>793</v>
      </c>
    </row>
    <row r="76" spans="1:72" s="363" customFormat="1" ht="16">
      <c r="A76" s="347">
        <v>27</v>
      </c>
      <c r="B76" s="473">
        <v>42661</v>
      </c>
      <c r="C76" s="348" t="s">
        <v>651</v>
      </c>
      <c r="D76" s="356" t="s">
        <v>647</v>
      </c>
      <c r="E76" s="349">
        <v>42563</v>
      </c>
      <c r="F76" s="369" t="s">
        <v>213</v>
      </c>
      <c r="G76" s="347" t="s">
        <v>802</v>
      </c>
      <c r="H76" s="371">
        <v>77.599999999999994</v>
      </c>
      <c r="I76" s="371"/>
      <c r="J76" s="371"/>
      <c r="K76" s="351" t="s">
        <v>654</v>
      </c>
      <c r="L76" s="351">
        <v>3042</v>
      </c>
      <c r="M76" s="351">
        <v>30417</v>
      </c>
      <c r="N76" s="351">
        <v>49883</v>
      </c>
      <c r="O76" s="351"/>
      <c r="P76" s="351"/>
      <c r="Q76" s="351"/>
      <c r="R76" s="351"/>
      <c r="S76" s="351"/>
      <c r="T76" s="351"/>
      <c r="U76" s="351"/>
      <c r="V76" s="474"/>
      <c r="W76" s="362">
        <v>2.0818181818181816</v>
      </c>
      <c r="X76" s="362">
        <v>1.718181818181818</v>
      </c>
      <c r="Y76" s="362">
        <v>1.6545454545454545</v>
      </c>
      <c r="Z76" s="362">
        <v>1.5363636363636362</v>
      </c>
      <c r="AA76" s="362">
        <v>0</v>
      </c>
      <c r="AB76" s="347"/>
      <c r="AC76" s="362">
        <v>2.0818181818181816</v>
      </c>
      <c r="AD76" s="362">
        <v>1.718181818181818</v>
      </c>
      <c r="AE76" s="362">
        <v>1.6545454545454545</v>
      </c>
      <c r="AF76" s="362">
        <v>1.5363636363636362</v>
      </c>
      <c r="AG76" s="362">
        <v>0</v>
      </c>
      <c r="AH76" s="347"/>
      <c r="AI76" s="362">
        <v>0</v>
      </c>
      <c r="AJ76" s="362">
        <v>0</v>
      </c>
      <c r="AK76" s="362">
        <v>0</v>
      </c>
      <c r="AL76" s="362">
        <v>0</v>
      </c>
      <c r="AM76" s="362">
        <v>0</v>
      </c>
      <c r="AN76" s="347"/>
      <c r="AO76" s="352" t="s">
        <v>591</v>
      </c>
      <c r="AP76" s="352">
        <v>0</v>
      </c>
      <c r="AQ76" s="352">
        <v>3</v>
      </c>
      <c r="AR76" s="352">
        <v>3</v>
      </c>
      <c r="AS76" s="352"/>
      <c r="AT76" s="352">
        <v>0</v>
      </c>
      <c r="AU76" s="352">
        <v>0</v>
      </c>
      <c r="AV76" s="352">
        <v>0</v>
      </c>
      <c r="AW76" s="352">
        <v>0</v>
      </c>
      <c r="AX76" s="352">
        <v>0</v>
      </c>
      <c r="AY76" s="352">
        <v>0</v>
      </c>
      <c r="AZ76" s="352">
        <v>0</v>
      </c>
      <c r="BA76" s="352">
        <v>0</v>
      </c>
      <c r="BB76" s="352"/>
      <c r="BC76" s="352"/>
      <c r="BD76" s="352">
        <v>0</v>
      </c>
      <c r="BE76" s="352">
        <v>0</v>
      </c>
      <c r="BF76" s="352">
        <v>0</v>
      </c>
      <c r="BG76" s="352" t="s">
        <v>591</v>
      </c>
      <c r="BH76" s="352">
        <v>0</v>
      </c>
      <c r="BI76" s="352" t="s">
        <v>591</v>
      </c>
      <c r="BJ76" s="352"/>
      <c r="BK76" s="352"/>
      <c r="BL76" s="350" t="s">
        <v>664</v>
      </c>
      <c r="BM76" s="347" t="s">
        <v>665</v>
      </c>
      <c r="BN76" s="352">
        <v>50</v>
      </c>
      <c r="BO76" s="352" t="s">
        <v>49</v>
      </c>
      <c r="BP76" s="352"/>
      <c r="BQ76" s="350"/>
      <c r="BR76" s="355" t="s">
        <v>838</v>
      </c>
    </row>
    <row r="77" spans="1:72" s="363" customFormat="1" ht="16">
      <c r="A77" s="347">
        <v>44</v>
      </c>
      <c r="B77" s="473">
        <v>42661</v>
      </c>
      <c r="C77" s="348" t="s">
        <v>651</v>
      </c>
      <c r="D77" s="356" t="s">
        <v>647</v>
      </c>
      <c r="E77" s="349">
        <v>42551</v>
      </c>
      <c r="F77" s="369" t="s">
        <v>214</v>
      </c>
      <c r="G77" s="369" t="s">
        <v>663</v>
      </c>
      <c r="H77" s="426">
        <v>94.518181818181816</v>
      </c>
      <c r="I77" s="371"/>
      <c r="J77" s="371"/>
      <c r="K77" s="351" t="s">
        <v>654</v>
      </c>
      <c r="L77" s="351">
        <v>3000</v>
      </c>
      <c r="M77" s="351">
        <v>30000</v>
      </c>
      <c r="N77" s="351">
        <v>49200</v>
      </c>
      <c r="O77" s="351"/>
      <c r="P77" s="351"/>
      <c r="Q77" s="351"/>
      <c r="R77" s="351"/>
      <c r="S77" s="351"/>
      <c r="T77" s="351"/>
      <c r="U77" s="351"/>
      <c r="V77" s="474"/>
      <c r="W77" s="476">
        <v>2.3636363636363633</v>
      </c>
      <c r="X77" s="476">
        <v>2.0181818181818181</v>
      </c>
      <c r="Y77" s="476">
        <v>1.9272727272727272</v>
      </c>
      <c r="Z77" s="476">
        <v>1.7818181818181817</v>
      </c>
      <c r="AA77" s="476">
        <v>0</v>
      </c>
      <c r="AB77" s="470"/>
      <c r="AC77" s="476">
        <v>2.0272727272727269</v>
      </c>
      <c r="AD77" s="476">
        <v>1.718181818181818</v>
      </c>
      <c r="AE77" s="476">
        <v>1.6454545454545453</v>
      </c>
      <c r="AF77" s="476">
        <v>1.5090909090909088</v>
      </c>
      <c r="AG77" s="476">
        <v>0</v>
      </c>
      <c r="AH77" s="347"/>
      <c r="AI77" s="362">
        <v>0</v>
      </c>
      <c r="AJ77" s="362">
        <v>0</v>
      </c>
      <c r="AK77" s="362">
        <v>0</v>
      </c>
      <c r="AL77" s="362">
        <v>0</v>
      </c>
      <c r="AM77" s="362">
        <v>0</v>
      </c>
      <c r="AN77" s="347"/>
      <c r="AO77" s="352" t="s">
        <v>655</v>
      </c>
      <c r="AP77" s="352" t="s">
        <v>656</v>
      </c>
      <c r="AQ77" s="352">
        <v>2</v>
      </c>
      <c r="AR77" s="352">
        <v>4</v>
      </c>
      <c r="AS77" s="352"/>
      <c r="AT77" s="352">
        <v>0</v>
      </c>
      <c r="AU77" s="352">
        <v>0</v>
      </c>
      <c r="AV77" s="352">
        <v>0</v>
      </c>
      <c r="AW77" s="352">
        <v>0</v>
      </c>
      <c r="AX77" s="352">
        <v>0</v>
      </c>
      <c r="AY77" s="352">
        <v>0</v>
      </c>
      <c r="AZ77" s="352">
        <v>0</v>
      </c>
      <c r="BA77" s="352">
        <v>0</v>
      </c>
      <c r="BB77" s="352"/>
      <c r="BC77" s="352"/>
      <c r="BD77" s="352">
        <v>0</v>
      </c>
      <c r="BE77" s="352">
        <v>0</v>
      </c>
      <c r="BF77" s="352">
        <v>0</v>
      </c>
      <c r="BG77" s="352" t="s">
        <v>591</v>
      </c>
      <c r="BH77" s="352">
        <v>0</v>
      </c>
      <c r="BI77" s="352" t="s">
        <v>591</v>
      </c>
      <c r="BJ77" s="352"/>
      <c r="BK77" s="352"/>
      <c r="BL77" s="350"/>
      <c r="BM77" s="347"/>
      <c r="BN77" s="352"/>
      <c r="BO77" s="352" t="s">
        <v>49</v>
      </c>
      <c r="BP77" s="352"/>
      <c r="BQ77" s="350"/>
      <c r="BR77" s="355" t="s">
        <v>839</v>
      </c>
    </row>
    <row r="78" spans="1:72" s="363" customFormat="1" ht="16">
      <c r="A78" s="347">
        <v>3</v>
      </c>
      <c r="B78" s="473">
        <v>42661</v>
      </c>
      <c r="C78" s="348" t="s">
        <v>651</v>
      </c>
      <c r="D78" s="356" t="s">
        <v>647</v>
      </c>
      <c r="E78" s="349">
        <v>42551</v>
      </c>
      <c r="F78" s="366" t="s">
        <v>215</v>
      </c>
      <c r="G78" s="366" t="s">
        <v>802</v>
      </c>
      <c r="H78" s="371">
        <v>76</v>
      </c>
      <c r="I78" s="371"/>
      <c r="J78" s="371"/>
      <c r="K78" s="351" t="s">
        <v>654</v>
      </c>
      <c r="L78" s="351">
        <v>12000</v>
      </c>
      <c r="M78" s="351">
        <v>90000</v>
      </c>
      <c r="N78" s="351"/>
      <c r="O78" s="351"/>
      <c r="P78" s="351"/>
      <c r="Q78" s="351"/>
      <c r="R78" s="351"/>
      <c r="S78" s="351"/>
      <c r="T78" s="351"/>
      <c r="U78" s="351"/>
      <c r="V78" s="474"/>
      <c r="W78" s="362">
        <v>2.1</v>
      </c>
      <c r="X78" s="362">
        <v>1.7</v>
      </c>
      <c r="Y78" s="362">
        <v>1.6</v>
      </c>
      <c r="Z78" s="362">
        <v>0</v>
      </c>
      <c r="AA78" s="362">
        <v>0</v>
      </c>
      <c r="AB78" s="347"/>
      <c r="AC78" s="362">
        <v>2.1</v>
      </c>
      <c r="AD78" s="362">
        <v>1.7</v>
      </c>
      <c r="AE78" s="362">
        <v>1.6</v>
      </c>
      <c r="AF78" s="362">
        <v>0</v>
      </c>
      <c r="AG78" s="362">
        <v>0</v>
      </c>
      <c r="AH78" s="347"/>
      <c r="AI78" s="362">
        <v>0</v>
      </c>
      <c r="AJ78" s="362">
        <v>0</v>
      </c>
      <c r="AK78" s="362">
        <v>0</v>
      </c>
      <c r="AL78" s="362">
        <v>0</v>
      </c>
      <c r="AM78" s="362">
        <v>0</v>
      </c>
      <c r="AN78" s="347"/>
      <c r="AO78" s="352" t="s">
        <v>591</v>
      </c>
      <c r="AP78" s="352">
        <v>0</v>
      </c>
      <c r="AQ78" s="352">
        <v>3</v>
      </c>
      <c r="AR78" s="352">
        <v>3</v>
      </c>
      <c r="AS78" s="352"/>
      <c r="AT78" s="352">
        <v>0</v>
      </c>
      <c r="AU78" s="352">
        <v>0</v>
      </c>
      <c r="AV78" s="352">
        <v>0</v>
      </c>
      <c r="AW78" s="352">
        <v>0</v>
      </c>
      <c r="AX78" s="352">
        <v>0</v>
      </c>
      <c r="AY78" s="352">
        <v>0</v>
      </c>
      <c r="AZ78" s="352">
        <v>0</v>
      </c>
      <c r="BA78" s="352">
        <v>0</v>
      </c>
      <c r="BB78" s="352"/>
      <c r="BC78" s="352"/>
      <c r="BD78" s="352">
        <v>0</v>
      </c>
      <c r="BE78" s="352">
        <v>0</v>
      </c>
      <c r="BF78" s="352">
        <v>0</v>
      </c>
      <c r="BG78" s="352" t="s">
        <v>591</v>
      </c>
      <c r="BH78" s="352">
        <v>0</v>
      </c>
      <c r="BI78" s="352" t="s">
        <v>591</v>
      </c>
      <c r="BJ78" s="352"/>
      <c r="BK78" s="352"/>
      <c r="BL78" s="350"/>
      <c r="BM78" s="347"/>
      <c r="BN78" s="352"/>
      <c r="BO78" s="352" t="s">
        <v>49</v>
      </c>
      <c r="BP78" s="352"/>
      <c r="BQ78" s="350"/>
      <c r="BR78" s="355" t="s">
        <v>738</v>
      </c>
    </row>
    <row r="79" spans="1:72" s="363" customFormat="1" ht="16">
      <c r="A79" s="357"/>
      <c r="B79" s="473">
        <v>42661</v>
      </c>
      <c r="C79" s="368" t="s">
        <v>651</v>
      </c>
      <c r="D79" s="356" t="s">
        <v>647</v>
      </c>
      <c r="E79" s="349">
        <v>42605</v>
      </c>
      <c r="F79" s="347" t="s">
        <v>589</v>
      </c>
      <c r="G79" s="347" t="s">
        <v>841</v>
      </c>
      <c r="H79" s="426">
        <v>91.709090909090904</v>
      </c>
      <c r="I79" s="371"/>
      <c r="J79" s="371"/>
      <c r="K79" s="351" t="s">
        <v>654</v>
      </c>
      <c r="L79" s="351">
        <v>3042</v>
      </c>
      <c r="M79" s="351">
        <v>30417</v>
      </c>
      <c r="N79" s="351">
        <v>49883</v>
      </c>
      <c r="O79" s="351"/>
      <c r="P79" s="358"/>
      <c r="Q79" s="358"/>
      <c r="R79" s="358"/>
      <c r="S79" s="358"/>
      <c r="T79" s="358"/>
      <c r="U79" s="358"/>
      <c r="V79" s="475"/>
      <c r="W79" s="476">
        <v>2.2909090909090906</v>
      </c>
      <c r="X79" s="476">
        <v>1.8272727272727269</v>
      </c>
      <c r="Y79" s="476">
        <v>1.718181818181818</v>
      </c>
      <c r="Z79" s="476">
        <v>1.5636363636363635</v>
      </c>
      <c r="AA79" s="476">
        <v>0</v>
      </c>
      <c r="AB79" s="470"/>
      <c r="AC79" s="476">
        <v>2.2909090909090906</v>
      </c>
      <c r="AD79" s="476">
        <v>1.8272727272727269</v>
      </c>
      <c r="AE79" s="476">
        <v>1.718181818181818</v>
      </c>
      <c r="AF79" s="476">
        <v>1.5636363636363635</v>
      </c>
      <c r="AG79" s="476">
        <v>0</v>
      </c>
      <c r="AH79" s="357"/>
      <c r="AI79" s="362">
        <v>0</v>
      </c>
      <c r="AJ79" s="362">
        <v>0</v>
      </c>
      <c r="AK79" s="362">
        <v>0</v>
      </c>
      <c r="AL79" s="362">
        <v>0</v>
      </c>
      <c r="AM79" s="362">
        <v>0</v>
      </c>
      <c r="AN79" s="357"/>
      <c r="AO79" s="352" t="s">
        <v>591</v>
      </c>
      <c r="AP79" s="352">
        <v>0</v>
      </c>
      <c r="AQ79" s="352">
        <v>3</v>
      </c>
      <c r="AR79" s="352">
        <v>3</v>
      </c>
      <c r="AS79" s="352"/>
      <c r="AT79" s="352">
        <v>17</v>
      </c>
      <c r="AU79" s="352">
        <v>0</v>
      </c>
      <c r="AV79" s="352">
        <v>0</v>
      </c>
      <c r="AW79" s="352">
        <v>0</v>
      </c>
      <c r="AX79" s="352">
        <v>0</v>
      </c>
      <c r="AY79" s="352">
        <v>0</v>
      </c>
      <c r="AZ79" s="352">
        <v>0</v>
      </c>
      <c r="BA79" s="352">
        <v>0</v>
      </c>
      <c r="BB79" s="352"/>
      <c r="BC79" s="352"/>
      <c r="BD79" s="352">
        <v>0</v>
      </c>
      <c r="BE79" s="352">
        <v>0</v>
      </c>
      <c r="BF79" s="352">
        <v>0</v>
      </c>
      <c r="BG79" s="352" t="s">
        <v>591</v>
      </c>
      <c r="BH79" s="352">
        <v>0</v>
      </c>
      <c r="BI79" s="352" t="s">
        <v>591</v>
      </c>
      <c r="BJ79" s="352"/>
      <c r="BK79" s="352"/>
      <c r="BL79" s="369"/>
      <c r="BM79" s="357"/>
      <c r="BN79" s="353"/>
      <c r="BO79" s="353" t="s">
        <v>49</v>
      </c>
      <c r="BP79" s="353"/>
      <c r="BQ79" s="369"/>
    </row>
    <row r="80" spans="1:72" s="363" customFormat="1" ht="16">
      <c r="A80" s="347"/>
      <c r="B80" s="473">
        <v>42661</v>
      </c>
      <c r="C80" s="348" t="s">
        <v>651</v>
      </c>
      <c r="D80" s="356" t="s">
        <v>647</v>
      </c>
      <c r="E80" s="349">
        <v>42551</v>
      </c>
      <c r="F80" s="369" t="s">
        <v>638</v>
      </c>
      <c r="G80" s="369" t="s">
        <v>671</v>
      </c>
      <c r="H80" s="426">
        <v>87.999999999999986</v>
      </c>
      <c r="I80" s="371"/>
      <c r="J80" s="371"/>
      <c r="K80" s="351"/>
      <c r="L80" s="351"/>
      <c r="M80" s="351"/>
      <c r="N80" s="351"/>
      <c r="O80" s="351"/>
      <c r="P80" s="351"/>
      <c r="Q80" s="351"/>
      <c r="R80" s="351"/>
      <c r="S80" s="351"/>
      <c r="T80" s="351"/>
      <c r="U80" s="351"/>
      <c r="V80" s="474"/>
      <c r="W80" s="476">
        <v>1.82</v>
      </c>
      <c r="X80" s="476">
        <v>0</v>
      </c>
      <c r="Y80" s="476">
        <v>0</v>
      </c>
      <c r="Z80" s="476">
        <v>0</v>
      </c>
      <c r="AA80" s="476">
        <v>0</v>
      </c>
      <c r="AB80" s="470"/>
      <c r="AC80" s="476">
        <v>1.82</v>
      </c>
      <c r="AD80" s="476">
        <v>0</v>
      </c>
      <c r="AE80" s="476">
        <v>0</v>
      </c>
      <c r="AF80" s="476">
        <v>0</v>
      </c>
      <c r="AG80" s="476">
        <v>0</v>
      </c>
      <c r="AH80" s="347"/>
      <c r="AI80" s="362">
        <v>0</v>
      </c>
      <c r="AJ80" s="362">
        <v>0</v>
      </c>
      <c r="AK80" s="362">
        <v>0</v>
      </c>
      <c r="AL80" s="362">
        <v>0</v>
      </c>
      <c r="AM80" s="362">
        <v>0</v>
      </c>
      <c r="AN80" s="347"/>
      <c r="AO80" s="352" t="s">
        <v>591</v>
      </c>
      <c r="AP80" s="352">
        <v>0</v>
      </c>
      <c r="AQ80" s="352">
        <v>3</v>
      </c>
      <c r="AR80" s="352">
        <v>3</v>
      </c>
      <c r="AS80" s="352"/>
      <c r="AT80" s="352">
        <v>0</v>
      </c>
      <c r="AU80" s="352">
        <v>0</v>
      </c>
      <c r="AV80" s="352">
        <v>5</v>
      </c>
      <c r="AW80" s="352">
        <v>0</v>
      </c>
      <c r="AX80" s="352">
        <v>0</v>
      </c>
      <c r="AY80" s="352">
        <v>0</v>
      </c>
      <c r="AZ80" s="352">
        <v>0</v>
      </c>
      <c r="BA80" s="352">
        <v>0</v>
      </c>
      <c r="BB80" s="352"/>
      <c r="BC80" s="352"/>
      <c r="BD80" s="352">
        <v>0</v>
      </c>
      <c r="BE80" s="352">
        <v>0</v>
      </c>
      <c r="BF80" s="352">
        <v>0</v>
      </c>
      <c r="BG80" s="352" t="s">
        <v>591</v>
      </c>
      <c r="BH80" s="352">
        <v>0</v>
      </c>
      <c r="BI80" s="352" t="s">
        <v>591</v>
      </c>
      <c r="BJ80" s="352"/>
      <c r="BK80" s="352"/>
      <c r="BL80" s="350"/>
      <c r="BM80" s="347"/>
      <c r="BN80" s="352"/>
      <c r="BO80" s="352" t="s">
        <v>49</v>
      </c>
      <c r="BP80" s="352"/>
      <c r="BQ80" s="350" t="s">
        <v>672</v>
      </c>
      <c r="BR80" s="355" t="s">
        <v>847</v>
      </c>
    </row>
    <row r="81" spans="2:70" s="363" customFormat="1" ht="16">
      <c r="B81" s="473">
        <v>42482</v>
      </c>
      <c r="C81" s="348" t="s">
        <v>651</v>
      </c>
      <c r="D81" s="356" t="s">
        <v>647</v>
      </c>
      <c r="E81" s="349">
        <v>42522</v>
      </c>
      <c r="F81" s="347" t="s">
        <v>674</v>
      </c>
      <c r="G81" s="347" t="s">
        <v>841</v>
      </c>
      <c r="H81" s="426">
        <v>65.52</v>
      </c>
      <c r="I81" s="371"/>
      <c r="J81" s="371"/>
      <c r="K81" s="351" t="s">
        <v>654</v>
      </c>
      <c r="L81" s="351">
        <v>1644</v>
      </c>
      <c r="M81" s="351">
        <v>1314</v>
      </c>
      <c r="N81" s="351"/>
      <c r="O81" s="351"/>
      <c r="P81" s="372"/>
      <c r="Q81" s="372"/>
      <c r="R81" s="372"/>
      <c r="S81" s="372"/>
      <c r="T81" s="372"/>
      <c r="U81" s="372"/>
      <c r="V81" s="372"/>
      <c r="W81" s="476">
        <v>2.4090909090909087</v>
      </c>
      <c r="X81" s="476">
        <v>2.2909090909090906</v>
      </c>
      <c r="Y81" s="476">
        <v>1.7090909090909088</v>
      </c>
      <c r="Z81" s="476">
        <v>0</v>
      </c>
      <c r="AA81" s="476">
        <v>0</v>
      </c>
      <c r="AB81" s="470"/>
      <c r="AC81" s="476">
        <v>2.4090909090909087</v>
      </c>
      <c r="AD81" s="476">
        <v>2.2909090909090906</v>
      </c>
      <c r="AE81" s="476">
        <v>1.7090909090909088</v>
      </c>
      <c r="AF81" s="476">
        <v>0</v>
      </c>
      <c r="AG81" s="476">
        <v>0</v>
      </c>
      <c r="AH81" s="347"/>
      <c r="AI81" s="362">
        <v>0</v>
      </c>
      <c r="AJ81" s="362">
        <v>0</v>
      </c>
      <c r="AK81" s="362">
        <v>0</v>
      </c>
      <c r="AL81" s="362">
        <v>0</v>
      </c>
      <c r="AM81" s="362">
        <v>0</v>
      </c>
      <c r="AN81" s="357"/>
      <c r="AO81" s="352" t="s">
        <v>591</v>
      </c>
      <c r="AP81" s="352">
        <v>0</v>
      </c>
      <c r="AQ81" s="352">
        <v>3</v>
      </c>
      <c r="AR81" s="352">
        <v>3</v>
      </c>
      <c r="AS81" s="352"/>
      <c r="AT81" s="352">
        <v>0</v>
      </c>
      <c r="AU81" s="352">
        <v>0</v>
      </c>
      <c r="AV81" s="352">
        <v>0</v>
      </c>
      <c r="AW81" s="352">
        <v>0</v>
      </c>
      <c r="AX81" s="352">
        <v>0</v>
      </c>
      <c r="AY81" s="352">
        <v>0</v>
      </c>
      <c r="AZ81" s="352">
        <v>0</v>
      </c>
      <c r="BA81" s="352">
        <v>0</v>
      </c>
      <c r="BB81" s="352"/>
      <c r="BC81" s="352"/>
      <c r="BD81" s="352">
        <v>0</v>
      </c>
      <c r="BE81" s="352">
        <v>0</v>
      </c>
      <c r="BF81" s="352">
        <v>0</v>
      </c>
      <c r="BG81" s="352" t="s">
        <v>591</v>
      </c>
      <c r="BH81" s="352">
        <v>0</v>
      </c>
      <c r="BI81" s="352" t="s">
        <v>591</v>
      </c>
      <c r="BJ81" s="352"/>
      <c r="BK81" s="352"/>
      <c r="BL81" s="350"/>
      <c r="BM81" s="347"/>
      <c r="BN81" s="352"/>
      <c r="BO81" s="352" t="s">
        <v>49</v>
      </c>
      <c r="BP81" s="386"/>
      <c r="BQ81" s="359"/>
      <c r="BR81" s="355" t="s">
        <v>852</v>
      </c>
    </row>
    <row r="85" spans="2:70">
      <c r="L85"/>
      <c r="M85"/>
      <c r="N85"/>
      <c r="O85"/>
      <c r="P85"/>
      <c r="Q85"/>
      <c r="R85"/>
      <c r="S85"/>
      <c r="T85"/>
      <c r="U85"/>
      <c r="V85"/>
    </row>
    <row r="86" spans="2:70">
      <c r="L86"/>
      <c r="M86"/>
      <c r="N86"/>
      <c r="O86"/>
      <c r="P86"/>
      <c r="Q86"/>
      <c r="R86"/>
      <c r="S86"/>
      <c r="T86"/>
      <c r="U86"/>
      <c r="V86"/>
    </row>
  </sheetData>
  <sheetProtection algorithmName="SHA-512" hashValue="blLEEA/Q9MR0i5VZJ7CVJTHrdyzj5WT1WqAki0aBen2Kcqo4UYQ1z3zeHMcofioFOLD56pbf07LpMV+O3dLLww==" saltValue="0cE/xuWvOCM+iQwiuVst6w==" spinCount="100000" sheet="1" objects="1" scenarios="1"/>
  <hyperlinks>
    <hyperlink ref="BR12" r:id="rId1" xr:uid="{E8045F77-2CE3-784B-8723-B9CC64717902}"/>
    <hyperlink ref="BR2" r:id="rId2" xr:uid="{E91C6961-73FD-954F-8055-CE1BC891AE86}"/>
  </hyperlinks>
  <pageMargins left="0.75" right="0.75" top="1" bottom="1" header="0.5" footer="0.5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94AE5-ECF4-2042-8A69-E36FEEBC7B75}">
  <sheetPr codeName="Sheet17"/>
  <dimension ref="A1:BT89"/>
  <sheetViews>
    <sheetView zoomScaleNormal="110" zoomScalePageLayoutView="120" workbookViewId="0">
      <selection activeCell="A12" sqref="A12:XFD12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36"/>
    <col min="69" max="69" width="27.1640625" customWidth="1"/>
  </cols>
  <sheetData>
    <row r="1" spans="1:71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378" t="s">
        <v>741</v>
      </c>
      <c r="J1" s="379" t="s">
        <v>742</v>
      </c>
      <c r="K1" s="6" t="s">
        <v>110</v>
      </c>
      <c r="L1" s="33" t="s">
        <v>111</v>
      </c>
      <c r="M1" s="33" t="s">
        <v>112</v>
      </c>
      <c r="N1" s="335" t="s">
        <v>648</v>
      </c>
      <c r="O1" s="335" t="s">
        <v>649</v>
      </c>
      <c r="P1" s="34" t="s">
        <v>65</v>
      </c>
      <c r="Q1" s="381" t="s">
        <v>743</v>
      </c>
      <c r="R1" s="381" t="s">
        <v>744</v>
      </c>
      <c r="S1" s="381" t="s">
        <v>745</v>
      </c>
      <c r="T1" s="381" t="s">
        <v>746</v>
      </c>
      <c r="U1" s="381" t="s">
        <v>747</v>
      </c>
      <c r="V1" s="382" t="s">
        <v>748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74</v>
      </c>
      <c r="AF1" s="9" t="s">
        <v>116</v>
      </c>
      <c r="AG1" s="9" t="s">
        <v>117</v>
      </c>
      <c r="AH1" s="10" t="s">
        <v>61</v>
      </c>
      <c r="AI1" s="11" t="s">
        <v>3</v>
      </c>
      <c r="AJ1" s="11" t="s">
        <v>59</v>
      </c>
      <c r="AK1" s="11" t="s">
        <v>60</v>
      </c>
      <c r="AL1" s="11" t="s">
        <v>21</v>
      </c>
      <c r="AM1" s="11" t="s">
        <v>22</v>
      </c>
      <c r="AN1" s="12" t="s">
        <v>63</v>
      </c>
      <c r="AO1" s="13" t="s">
        <v>64</v>
      </c>
      <c r="AP1" s="13" t="s">
        <v>86</v>
      </c>
      <c r="AQ1" s="13" t="s">
        <v>43</v>
      </c>
      <c r="AR1" s="14" t="s">
        <v>44</v>
      </c>
      <c r="AS1" s="383" t="s">
        <v>749</v>
      </c>
      <c r="AT1" s="15" t="s">
        <v>87</v>
      </c>
      <c r="AU1" s="16" t="s">
        <v>48</v>
      </c>
      <c r="AV1" s="17" t="s">
        <v>47</v>
      </c>
      <c r="AW1" s="7" t="s">
        <v>130</v>
      </c>
      <c r="AX1" s="18" t="s">
        <v>144</v>
      </c>
      <c r="AY1" s="19" t="s">
        <v>145</v>
      </c>
      <c r="AZ1" s="20" t="s">
        <v>76</v>
      </c>
      <c r="BA1" s="8" t="s">
        <v>140</v>
      </c>
      <c r="BB1" s="384" t="s">
        <v>750</v>
      </c>
      <c r="BC1" s="385" t="s">
        <v>751</v>
      </c>
      <c r="BD1" s="20" t="s">
        <v>4</v>
      </c>
      <c r="BE1" s="8" t="s">
        <v>5</v>
      </c>
      <c r="BF1" s="1" t="s">
        <v>6</v>
      </c>
      <c r="BG1" s="21" t="s">
        <v>7</v>
      </c>
      <c r="BH1" s="22" t="s">
        <v>8</v>
      </c>
      <c r="BI1" s="21" t="s">
        <v>9</v>
      </c>
      <c r="BJ1" s="387" t="s">
        <v>752</v>
      </c>
      <c r="BK1" s="387" t="s">
        <v>753</v>
      </c>
      <c r="BL1" s="23" t="s">
        <v>10</v>
      </c>
      <c r="BM1" s="24" t="s">
        <v>11</v>
      </c>
      <c r="BN1" s="25" t="s">
        <v>12</v>
      </c>
      <c r="BO1" s="25" t="s">
        <v>13</v>
      </c>
      <c r="BP1" s="25" t="s">
        <v>771</v>
      </c>
      <c r="BQ1" s="24" t="s">
        <v>14</v>
      </c>
    </row>
    <row r="2" spans="1:71" s="355" customFormat="1" ht="16">
      <c r="A2" s="347">
        <v>9</v>
      </c>
      <c r="B2" s="425">
        <v>42482</v>
      </c>
      <c r="C2" s="347" t="s">
        <v>651</v>
      </c>
      <c r="D2" s="347" t="s">
        <v>652</v>
      </c>
      <c r="E2" s="349">
        <v>42388</v>
      </c>
      <c r="F2" s="347" t="s">
        <v>209</v>
      </c>
      <c r="G2" s="347" t="s">
        <v>653</v>
      </c>
      <c r="H2" s="362">
        <v>101.07272727272728</v>
      </c>
      <c r="I2" s="380"/>
      <c r="J2" s="380"/>
      <c r="K2" s="351" t="s">
        <v>654</v>
      </c>
      <c r="L2" s="351">
        <v>15000</v>
      </c>
      <c r="M2" s="351">
        <v>45000</v>
      </c>
      <c r="N2" s="351">
        <v>30000</v>
      </c>
      <c r="O2" s="351">
        <v>210000</v>
      </c>
      <c r="P2" s="351"/>
      <c r="Q2" s="351"/>
      <c r="R2" s="351"/>
      <c r="S2" s="351"/>
      <c r="T2" s="351"/>
      <c r="U2" s="351"/>
      <c r="V2" s="351"/>
      <c r="W2" s="426">
        <v>1.6363636363636362</v>
      </c>
      <c r="X2" s="426">
        <v>1.3181818181818181</v>
      </c>
      <c r="Y2" s="426">
        <v>1.2272727272727273</v>
      </c>
      <c r="Z2" s="426">
        <v>1.1545454545454545</v>
      </c>
      <c r="AA2" s="426">
        <v>1.0818181818181818</v>
      </c>
      <c r="AB2"/>
      <c r="AC2" s="426">
        <v>1.5636363636363635</v>
      </c>
      <c r="AD2" s="426">
        <v>1.3090909090909089</v>
      </c>
      <c r="AE2" s="426">
        <v>1.209090909090909</v>
      </c>
      <c r="AF2" s="426">
        <v>1.1454545454545453</v>
      </c>
      <c r="AG2" s="426">
        <v>1.0727272727272725</v>
      </c>
      <c r="AH2" s="347"/>
      <c r="AI2" s="362">
        <v>0</v>
      </c>
      <c r="AJ2" s="362">
        <v>0</v>
      </c>
      <c r="AK2" s="362">
        <v>0</v>
      </c>
      <c r="AL2" s="362">
        <v>0</v>
      </c>
      <c r="AM2" s="362">
        <v>0</v>
      </c>
      <c r="AN2" s="347"/>
      <c r="AO2" s="352" t="s">
        <v>655</v>
      </c>
      <c r="AP2" s="352" t="s">
        <v>656</v>
      </c>
      <c r="AQ2" s="352">
        <v>3</v>
      </c>
      <c r="AR2" s="352">
        <v>3</v>
      </c>
      <c r="AS2" s="352"/>
      <c r="AT2" s="352">
        <v>0</v>
      </c>
      <c r="AU2" s="352">
        <v>0</v>
      </c>
      <c r="AV2" s="352">
        <v>0</v>
      </c>
      <c r="AW2" s="352">
        <v>0</v>
      </c>
      <c r="AX2" s="352">
        <v>0</v>
      </c>
      <c r="AY2" s="352">
        <v>0</v>
      </c>
      <c r="AZ2" s="352">
        <v>0</v>
      </c>
      <c r="BA2" s="352">
        <v>0</v>
      </c>
      <c r="BB2" s="352"/>
      <c r="BC2" s="352"/>
      <c r="BD2" s="352">
        <v>0</v>
      </c>
      <c r="BE2" s="352">
        <v>0</v>
      </c>
      <c r="BF2" s="352">
        <v>0</v>
      </c>
      <c r="BG2" s="352" t="s">
        <v>591</v>
      </c>
      <c r="BH2" s="352">
        <v>0</v>
      </c>
      <c r="BI2" s="352" t="s">
        <v>591</v>
      </c>
      <c r="BJ2" s="352"/>
      <c r="BK2" s="352"/>
      <c r="BL2" s="350" t="s">
        <v>762</v>
      </c>
      <c r="BM2" s="347" t="s">
        <v>665</v>
      </c>
      <c r="BN2" s="352">
        <v>100</v>
      </c>
      <c r="BO2" s="352" t="s">
        <v>49</v>
      </c>
      <c r="BP2" s="352"/>
      <c r="BQ2" s="350"/>
      <c r="BR2" s="354" t="s">
        <v>763</v>
      </c>
    </row>
    <row r="3" spans="1:71" s="355" customFormat="1" ht="16">
      <c r="A3" s="347">
        <v>34</v>
      </c>
      <c r="B3" s="425">
        <v>42483</v>
      </c>
      <c r="C3" s="347" t="s">
        <v>651</v>
      </c>
      <c r="D3" s="347" t="s">
        <v>652</v>
      </c>
      <c r="E3" s="349">
        <v>42369</v>
      </c>
      <c r="F3" s="347" t="s">
        <v>210</v>
      </c>
      <c r="G3" s="349" t="s">
        <v>778</v>
      </c>
      <c r="H3" s="362">
        <v>72.072727272727263</v>
      </c>
      <c r="I3" s="362"/>
      <c r="J3" s="362"/>
      <c r="K3" s="351" t="s">
        <v>654</v>
      </c>
      <c r="L3" s="351">
        <v>15000</v>
      </c>
      <c r="M3" s="351">
        <v>45000</v>
      </c>
      <c r="N3" s="351">
        <v>30000</v>
      </c>
      <c r="O3" s="351">
        <v>210000</v>
      </c>
      <c r="P3" s="351"/>
      <c r="Q3" s="351"/>
      <c r="R3" s="351"/>
      <c r="S3" s="351"/>
      <c r="T3" s="351"/>
      <c r="U3" s="351"/>
      <c r="V3" s="351"/>
      <c r="W3" s="426">
        <v>1.8999999999999997</v>
      </c>
      <c r="X3" s="426">
        <v>1.7727272727272725</v>
      </c>
      <c r="Y3" s="426">
        <v>1.6909090909090909</v>
      </c>
      <c r="Z3" s="426">
        <v>1.5999999999999999</v>
      </c>
      <c r="AA3" s="426">
        <v>1.5181818181818181</v>
      </c>
      <c r="AB3"/>
      <c r="AC3" s="426">
        <v>1.8181818181818181</v>
      </c>
      <c r="AD3" s="426">
        <v>1.7727272727272725</v>
      </c>
      <c r="AE3" s="426">
        <v>1.6909090909090909</v>
      </c>
      <c r="AF3" s="426">
        <v>1.5636363636363635</v>
      </c>
      <c r="AG3" s="426">
        <v>1.5181818181818181</v>
      </c>
      <c r="AH3" s="347"/>
      <c r="AI3" s="362">
        <v>0</v>
      </c>
      <c r="AJ3" s="362">
        <v>0</v>
      </c>
      <c r="AK3" s="362">
        <v>0</v>
      </c>
      <c r="AL3" s="362">
        <v>0</v>
      </c>
      <c r="AM3" s="362">
        <v>0</v>
      </c>
      <c r="AN3" s="347"/>
      <c r="AO3" s="352" t="s">
        <v>655</v>
      </c>
      <c r="AP3" s="352" t="s">
        <v>656</v>
      </c>
      <c r="AQ3" s="352">
        <v>3</v>
      </c>
      <c r="AR3" s="352">
        <v>3</v>
      </c>
      <c r="AS3" s="352"/>
      <c r="AT3" s="352">
        <v>0</v>
      </c>
      <c r="AU3" s="352">
        <v>0</v>
      </c>
      <c r="AV3" s="352">
        <v>0</v>
      </c>
      <c r="AW3" s="352">
        <v>0</v>
      </c>
      <c r="AX3" s="352">
        <v>0</v>
      </c>
      <c r="AY3" s="352">
        <v>0</v>
      </c>
      <c r="AZ3" s="352">
        <v>0</v>
      </c>
      <c r="BA3" s="352">
        <v>0</v>
      </c>
      <c r="BB3" s="352"/>
      <c r="BC3" s="352"/>
      <c r="BD3" s="352">
        <v>0</v>
      </c>
      <c r="BE3" s="352">
        <v>0</v>
      </c>
      <c r="BF3" s="352">
        <v>0</v>
      </c>
      <c r="BG3" s="352" t="s">
        <v>591</v>
      </c>
      <c r="BH3" s="352">
        <v>0</v>
      </c>
      <c r="BI3" s="352" t="s">
        <v>591</v>
      </c>
      <c r="BJ3" s="352"/>
      <c r="BK3" s="352"/>
      <c r="BL3" s="350"/>
      <c r="BM3" s="347"/>
      <c r="BN3" s="352"/>
      <c r="BO3" s="352" t="s">
        <v>49</v>
      </c>
      <c r="BP3" s="352">
        <v>1</v>
      </c>
      <c r="BQ3" s="350" t="s">
        <v>772</v>
      </c>
      <c r="BR3" s="347" t="s">
        <v>773</v>
      </c>
    </row>
    <row r="4" spans="1:71" s="355" customFormat="1" ht="16">
      <c r="A4" s="347">
        <v>50</v>
      </c>
      <c r="B4" s="425">
        <v>42483</v>
      </c>
      <c r="C4" s="347" t="s">
        <v>651</v>
      </c>
      <c r="D4" s="347" t="s">
        <v>652</v>
      </c>
      <c r="E4" s="349">
        <v>42369</v>
      </c>
      <c r="F4" s="347" t="s">
        <v>211</v>
      </c>
      <c r="G4" s="347" t="s">
        <v>593</v>
      </c>
      <c r="H4" s="362">
        <v>99.999999999999986</v>
      </c>
      <c r="I4" s="362"/>
      <c r="J4" s="362"/>
      <c r="K4" s="351" t="s">
        <v>654</v>
      </c>
      <c r="L4" s="351">
        <v>15000</v>
      </c>
      <c r="M4" s="351">
        <v>45000</v>
      </c>
      <c r="N4" s="351">
        <v>30000</v>
      </c>
      <c r="O4" s="351">
        <v>210000</v>
      </c>
      <c r="P4" s="351"/>
      <c r="Q4" s="351"/>
      <c r="R4" s="351"/>
      <c r="S4" s="351"/>
      <c r="T4" s="351"/>
      <c r="U4" s="351"/>
      <c r="V4" s="351"/>
      <c r="W4" s="362">
        <v>2.5545454545454542</v>
      </c>
      <c r="X4" s="362">
        <v>2.3818181818181818</v>
      </c>
      <c r="Y4" s="362">
        <v>2.1090909090909089</v>
      </c>
      <c r="Z4" s="362">
        <v>2.0181818181818181</v>
      </c>
      <c r="AA4" s="362">
        <v>1.8818181818181816</v>
      </c>
      <c r="AB4" s="347"/>
      <c r="AC4" s="362">
        <v>2.2999999999999998</v>
      </c>
      <c r="AD4" s="362">
        <v>2.1818181818181817</v>
      </c>
      <c r="AE4" s="362">
        <v>2</v>
      </c>
      <c r="AF4" s="362">
        <v>1.8909090909090909</v>
      </c>
      <c r="AG4" s="362">
        <v>1.6727272727272726</v>
      </c>
      <c r="AH4" s="347"/>
      <c r="AI4" s="362">
        <v>0</v>
      </c>
      <c r="AJ4" s="362">
        <v>0</v>
      </c>
      <c r="AK4" s="362">
        <v>0</v>
      </c>
      <c r="AL4" s="362">
        <v>0</v>
      </c>
      <c r="AM4" s="362">
        <v>0</v>
      </c>
      <c r="AN4" s="347"/>
      <c r="AO4" s="352" t="s">
        <v>655</v>
      </c>
      <c r="AP4" s="352" t="s">
        <v>656</v>
      </c>
      <c r="AQ4" s="352">
        <v>3</v>
      </c>
      <c r="AR4" s="352">
        <v>3</v>
      </c>
      <c r="AS4" s="352"/>
      <c r="AT4" s="352">
        <v>0</v>
      </c>
      <c r="AU4" s="352">
        <v>20</v>
      </c>
      <c r="AV4" s="352">
        <v>0</v>
      </c>
      <c r="AW4" s="352">
        <v>0</v>
      </c>
      <c r="AX4" s="352">
        <v>0</v>
      </c>
      <c r="AY4" s="352">
        <v>0</v>
      </c>
      <c r="AZ4" s="352">
        <v>0</v>
      </c>
      <c r="BA4" s="352">
        <v>0</v>
      </c>
      <c r="BB4" s="352"/>
      <c r="BC4" s="352"/>
      <c r="BD4" s="352">
        <v>0</v>
      </c>
      <c r="BE4" s="352">
        <v>0</v>
      </c>
      <c r="BF4" s="352">
        <v>0</v>
      </c>
      <c r="BG4" s="352" t="s">
        <v>591</v>
      </c>
      <c r="BH4" s="352">
        <v>0</v>
      </c>
      <c r="BI4" s="352" t="s">
        <v>591</v>
      </c>
      <c r="BJ4" s="352"/>
      <c r="BK4" s="352"/>
      <c r="BL4" s="350"/>
      <c r="BM4" s="347"/>
      <c r="BN4" s="352"/>
      <c r="BO4" s="352" t="s">
        <v>49</v>
      </c>
      <c r="BP4" s="352">
        <v>1</v>
      </c>
      <c r="BQ4" s="350"/>
      <c r="BR4" s="347" t="s">
        <v>782</v>
      </c>
    </row>
    <row r="5" spans="1:71" s="355" customFormat="1" ht="16">
      <c r="A5" s="347">
        <v>17</v>
      </c>
      <c r="B5" s="425">
        <v>42483</v>
      </c>
      <c r="C5" s="347" t="s">
        <v>651</v>
      </c>
      <c r="D5" s="347" t="s">
        <v>652</v>
      </c>
      <c r="E5" s="349">
        <v>42429</v>
      </c>
      <c r="F5" s="347" t="s">
        <v>212</v>
      </c>
      <c r="G5" s="347" t="s">
        <v>660</v>
      </c>
      <c r="H5" s="426">
        <v>118.6</v>
      </c>
      <c r="I5" s="362"/>
      <c r="J5" s="362"/>
      <c r="K5" s="351" t="s">
        <v>654</v>
      </c>
      <c r="L5" s="351">
        <v>15000</v>
      </c>
      <c r="M5" s="351">
        <v>45000</v>
      </c>
      <c r="N5" s="351">
        <v>30000</v>
      </c>
      <c r="O5" s="351">
        <v>210000</v>
      </c>
      <c r="P5" s="351"/>
      <c r="Q5" s="351"/>
      <c r="R5" s="351"/>
      <c r="S5" s="351"/>
      <c r="T5" s="351"/>
      <c r="U5" s="351"/>
      <c r="V5" s="351"/>
      <c r="W5" s="426">
        <v>2.2636363636363637</v>
      </c>
      <c r="X5" s="426">
        <v>1.9909090909090907</v>
      </c>
      <c r="Y5" s="426">
        <v>1.8090909090909089</v>
      </c>
      <c r="Z5" s="426">
        <v>1.6909090909090909</v>
      </c>
      <c r="AA5" s="426">
        <v>1.5818181818181818</v>
      </c>
      <c r="AB5"/>
      <c r="AC5" s="426">
        <v>2.1181818181818182</v>
      </c>
      <c r="AD5" s="426">
        <v>1.8999999999999997</v>
      </c>
      <c r="AE5" s="426">
        <v>1.7272727272727271</v>
      </c>
      <c r="AF5" s="426">
        <v>1.6545454545454545</v>
      </c>
      <c r="AG5" s="426">
        <v>1.5545454545454545</v>
      </c>
      <c r="AH5" s="347"/>
      <c r="AI5" s="362">
        <v>0</v>
      </c>
      <c r="AJ5" s="362">
        <v>0</v>
      </c>
      <c r="AK5" s="362">
        <v>0</v>
      </c>
      <c r="AL5" s="362">
        <v>0</v>
      </c>
      <c r="AM5" s="362">
        <v>0</v>
      </c>
      <c r="AN5" s="347"/>
      <c r="AO5" s="352" t="s">
        <v>655</v>
      </c>
      <c r="AP5" s="352" t="s">
        <v>656</v>
      </c>
      <c r="AQ5" s="352">
        <v>3</v>
      </c>
      <c r="AR5" s="352">
        <v>3</v>
      </c>
      <c r="AS5" s="352"/>
      <c r="AT5" s="352">
        <v>23</v>
      </c>
      <c r="AU5" s="352">
        <v>0</v>
      </c>
      <c r="AV5" s="352">
        <v>0</v>
      </c>
      <c r="AW5" s="352">
        <v>0</v>
      </c>
      <c r="AX5" s="352">
        <v>0</v>
      </c>
      <c r="AY5" s="352">
        <v>0</v>
      </c>
      <c r="AZ5" s="352">
        <v>0</v>
      </c>
      <c r="BA5" s="352">
        <v>0</v>
      </c>
      <c r="BB5" s="352"/>
      <c r="BC5" s="352"/>
      <c r="BD5" s="352">
        <v>0</v>
      </c>
      <c r="BE5" s="352">
        <v>0</v>
      </c>
      <c r="BF5" s="352">
        <v>0</v>
      </c>
      <c r="BG5" s="352" t="s">
        <v>591</v>
      </c>
      <c r="BH5" s="352">
        <v>12</v>
      </c>
      <c r="BI5" s="352" t="s">
        <v>591</v>
      </c>
      <c r="BJ5" s="352"/>
      <c r="BK5" s="352"/>
      <c r="BL5" s="350"/>
      <c r="BM5" s="347"/>
      <c r="BN5" s="352"/>
      <c r="BO5" s="352" t="s">
        <v>49</v>
      </c>
      <c r="BP5" s="352"/>
      <c r="BQ5" s="350"/>
      <c r="BR5" s="347" t="s">
        <v>786</v>
      </c>
    </row>
    <row r="6" spans="1:71" s="355" customFormat="1" ht="16">
      <c r="A6" s="347">
        <v>25</v>
      </c>
      <c r="B6" s="425">
        <v>42483</v>
      </c>
      <c r="C6" s="347" t="s">
        <v>651</v>
      </c>
      <c r="D6" s="347" t="s">
        <v>652</v>
      </c>
      <c r="E6" s="349">
        <v>42369</v>
      </c>
      <c r="F6" s="347" t="s">
        <v>213</v>
      </c>
      <c r="G6" s="347" t="s">
        <v>625</v>
      </c>
      <c r="H6" s="362">
        <v>90.999999999999986</v>
      </c>
      <c r="I6" s="362"/>
      <c r="J6" s="362"/>
      <c r="K6" s="351" t="s">
        <v>654</v>
      </c>
      <c r="L6" s="351">
        <v>15208</v>
      </c>
      <c r="M6" s="351">
        <v>45625</v>
      </c>
      <c r="N6" s="351">
        <v>30417</v>
      </c>
      <c r="O6" s="351">
        <v>212917</v>
      </c>
      <c r="P6" s="351"/>
      <c r="Q6" s="351"/>
      <c r="R6" s="351"/>
      <c r="S6" s="351"/>
      <c r="T6" s="351"/>
      <c r="U6" s="351"/>
      <c r="V6" s="351"/>
      <c r="W6" s="362">
        <v>1.6636363636363636</v>
      </c>
      <c r="X6" s="362">
        <v>1.5818181818181818</v>
      </c>
      <c r="Y6" s="362">
        <v>1.4999999999999998</v>
      </c>
      <c r="Z6" s="362">
        <v>1.4363636363636363</v>
      </c>
      <c r="AA6" s="362">
        <v>1.3909090909090909</v>
      </c>
      <c r="AB6" s="347"/>
      <c r="AC6" s="362">
        <v>1.6545454545454545</v>
      </c>
      <c r="AD6" s="362">
        <v>1.5363636363636362</v>
      </c>
      <c r="AE6" s="362">
        <v>1.4999999999999998</v>
      </c>
      <c r="AF6" s="362">
        <v>1.4545454545454546</v>
      </c>
      <c r="AG6" s="362">
        <v>1.4</v>
      </c>
      <c r="AH6" s="347"/>
      <c r="AI6" s="362">
        <v>0</v>
      </c>
      <c r="AJ6" s="362">
        <v>0</v>
      </c>
      <c r="AK6" s="362">
        <v>0</v>
      </c>
      <c r="AL6" s="362">
        <v>0</v>
      </c>
      <c r="AM6" s="362">
        <v>0</v>
      </c>
      <c r="AN6" s="347"/>
      <c r="AO6" s="352" t="s">
        <v>655</v>
      </c>
      <c r="AP6" s="352" t="s">
        <v>656</v>
      </c>
      <c r="AQ6" s="352">
        <v>3</v>
      </c>
      <c r="AR6" s="352">
        <v>3</v>
      </c>
      <c r="AS6" s="352"/>
      <c r="AT6" s="352">
        <v>0</v>
      </c>
      <c r="AU6" s="352">
        <v>0</v>
      </c>
      <c r="AV6" s="352">
        <v>3</v>
      </c>
      <c r="AW6" s="352">
        <v>0</v>
      </c>
      <c r="AX6" s="352">
        <v>0</v>
      </c>
      <c r="AY6" s="352">
        <v>0</v>
      </c>
      <c r="AZ6" s="352">
        <v>0</v>
      </c>
      <c r="BA6" s="352">
        <v>0</v>
      </c>
      <c r="BB6" s="352"/>
      <c r="BC6" s="352"/>
      <c r="BD6" s="352">
        <v>0</v>
      </c>
      <c r="BE6" s="352">
        <v>0</v>
      </c>
      <c r="BF6" s="352">
        <v>0</v>
      </c>
      <c r="BG6" s="352" t="s">
        <v>591</v>
      </c>
      <c r="BH6" s="352">
        <v>0</v>
      </c>
      <c r="BI6" s="352" t="s">
        <v>591</v>
      </c>
      <c r="BJ6" s="352"/>
      <c r="BK6" s="352"/>
      <c r="BL6" s="350"/>
      <c r="BM6" s="347"/>
      <c r="BN6" s="352"/>
      <c r="BO6" s="352" t="s">
        <v>49</v>
      </c>
      <c r="BP6" s="352"/>
      <c r="BQ6" s="350"/>
      <c r="BR6" s="347" t="s">
        <v>794</v>
      </c>
    </row>
    <row r="7" spans="1:71" s="355" customFormat="1" ht="16">
      <c r="A7" s="347">
        <v>42</v>
      </c>
      <c r="B7" s="425">
        <v>42483</v>
      </c>
      <c r="C7" s="347" t="s">
        <v>651</v>
      </c>
      <c r="D7" s="347" t="s">
        <v>652</v>
      </c>
      <c r="E7" s="349">
        <v>42460</v>
      </c>
      <c r="F7" s="347" t="s">
        <v>214</v>
      </c>
      <c r="G7" s="347" t="s">
        <v>663</v>
      </c>
      <c r="H7" s="426">
        <v>118.91818181818181</v>
      </c>
      <c r="I7" s="362"/>
      <c r="J7" s="362"/>
      <c r="K7" s="351" t="s">
        <v>654</v>
      </c>
      <c r="L7" s="351">
        <v>15000</v>
      </c>
      <c r="M7" s="351">
        <v>45000</v>
      </c>
      <c r="N7" s="351">
        <v>30000</v>
      </c>
      <c r="O7" s="351">
        <v>210000</v>
      </c>
      <c r="P7" s="351"/>
      <c r="Q7" s="351"/>
      <c r="R7" s="351"/>
      <c r="S7" s="351"/>
      <c r="T7" s="351"/>
      <c r="U7" s="351"/>
      <c r="V7" s="351"/>
      <c r="W7" s="426">
        <v>1.7272727272727271</v>
      </c>
      <c r="X7" s="426">
        <v>1.6181818181818182</v>
      </c>
      <c r="Y7" s="426">
        <v>1.5454545454545452</v>
      </c>
      <c r="Z7" s="426">
        <v>1.4909090909090907</v>
      </c>
      <c r="AA7" s="426">
        <v>1.4545454545454546</v>
      </c>
      <c r="AB7"/>
      <c r="AC7" s="426">
        <v>1.4727272727272727</v>
      </c>
      <c r="AD7" s="426">
        <v>1.3909090909090909</v>
      </c>
      <c r="AE7" s="426">
        <v>1.3363636363636362</v>
      </c>
      <c r="AF7" s="426">
        <v>1.2999999999999998</v>
      </c>
      <c r="AG7" s="426">
        <v>1.2636363636363634</v>
      </c>
      <c r="AH7" s="347"/>
      <c r="AI7" s="362">
        <v>0</v>
      </c>
      <c r="AJ7" s="362">
        <v>0</v>
      </c>
      <c r="AK7" s="362">
        <v>0</v>
      </c>
      <c r="AL7" s="362">
        <v>0</v>
      </c>
      <c r="AM7" s="362">
        <v>0</v>
      </c>
      <c r="AN7" s="347"/>
      <c r="AO7" s="352" t="s">
        <v>655</v>
      </c>
      <c r="AP7" s="352" t="s">
        <v>656</v>
      </c>
      <c r="AQ7" s="352">
        <v>3</v>
      </c>
      <c r="AR7" s="352">
        <v>3</v>
      </c>
      <c r="AS7" s="352"/>
      <c r="AT7" s="352">
        <v>0</v>
      </c>
      <c r="AU7" s="352">
        <v>0</v>
      </c>
      <c r="AV7" s="352">
        <v>0</v>
      </c>
      <c r="AW7" s="352">
        <v>0</v>
      </c>
      <c r="AX7" s="352">
        <v>0</v>
      </c>
      <c r="AY7" s="352">
        <v>0</v>
      </c>
      <c r="AZ7" s="352">
        <v>0</v>
      </c>
      <c r="BA7" s="352">
        <v>0</v>
      </c>
      <c r="BB7" s="352"/>
      <c r="BC7" s="352"/>
      <c r="BD7" s="352">
        <v>0</v>
      </c>
      <c r="BE7" s="352">
        <v>0</v>
      </c>
      <c r="BF7" s="352">
        <v>0</v>
      </c>
      <c r="BG7" s="352" t="s">
        <v>591</v>
      </c>
      <c r="BH7" s="352">
        <v>0</v>
      </c>
      <c r="BI7" s="352" t="s">
        <v>591</v>
      </c>
      <c r="BJ7" s="352"/>
      <c r="BK7" s="352"/>
      <c r="BL7" s="350" t="s">
        <v>664</v>
      </c>
      <c r="BM7" s="347" t="s">
        <v>665</v>
      </c>
      <c r="BN7" s="352">
        <v>50</v>
      </c>
      <c r="BO7" s="352" t="s">
        <v>49</v>
      </c>
      <c r="BP7" s="352"/>
      <c r="BQ7" s="350"/>
      <c r="BR7" s="347" t="s">
        <v>797</v>
      </c>
    </row>
    <row r="8" spans="1:71" s="355" customFormat="1" ht="16">
      <c r="A8" s="347">
        <v>1</v>
      </c>
      <c r="B8" s="425">
        <v>42483</v>
      </c>
      <c r="C8" s="347" t="s">
        <v>651</v>
      </c>
      <c r="D8" s="347" t="s">
        <v>652</v>
      </c>
      <c r="E8" s="349">
        <v>42369</v>
      </c>
      <c r="F8" s="347" t="s">
        <v>215</v>
      </c>
      <c r="G8" s="347" t="s">
        <v>802</v>
      </c>
      <c r="H8" s="362">
        <v>84</v>
      </c>
      <c r="I8" s="362"/>
      <c r="J8" s="362"/>
      <c r="K8" s="351" t="s">
        <v>654</v>
      </c>
      <c r="L8" s="351">
        <v>14760</v>
      </c>
      <c r="M8" s="351">
        <v>45360</v>
      </c>
      <c r="N8" s="351">
        <v>29580</v>
      </c>
      <c r="O8" s="351">
        <v>211020</v>
      </c>
      <c r="P8" s="351"/>
      <c r="Q8" s="351"/>
      <c r="R8" s="351"/>
      <c r="S8" s="351"/>
      <c r="T8" s="351"/>
      <c r="U8" s="351"/>
      <c r="V8" s="351"/>
      <c r="W8" s="362">
        <v>1.9545454545454544</v>
      </c>
      <c r="X8" s="362">
        <v>1.5999999999999999</v>
      </c>
      <c r="Y8" s="362">
        <v>1.4727272727272727</v>
      </c>
      <c r="Z8" s="362">
        <v>1.3636363636363635</v>
      </c>
      <c r="AA8" s="362">
        <v>1.3363636363636362</v>
      </c>
      <c r="AB8" s="347"/>
      <c r="AC8" s="362">
        <v>1.8545454545454545</v>
      </c>
      <c r="AD8" s="362">
        <v>1.5545454545454545</v>
      </c>
      <c r="AE8" s="362">
        <v>1.4181818181818182</v>
      </c>
      <c r="AF8" s="362">
        <v>1.3363636363636362</v>
      </c>
      <c r="AG8" s="362">
        <v>1.3090909090909089</v>
      </c>
      <c r="AH8" s="347"/>
      <c r="AI8" s="362">
        <v>0</v>
      </c>
      <c r="AJ8" s="362">
        <v>0</v>
      </c>
      <c r="AK8" s="362">
        <v>0</v>
      </c>
      <c r="AL8" s="362">
        <v>0</v>
      </c>
      <c r="AM8" s="362">
        <v>0</v>
      </c>
      <c r="AN8" s="347"/>
      <c r="AO8" s="352" t="s">
        <v>655</v>
      </c>
      <c r="AP8" s="352" t="s">
        <v>656</v>
      </c>
      <c r="AQ8" s="352">
        <v>3</v>
      </c>
      <c r="AR8" s="352">
        <v>3</v>
      </c>
      <c r="AS8" s="352"/>
      <c r="AT8" s="352">
        <v>0</v>
      </c>
      <c r="AU8" s="352">
        <v>0</v>
      </c>
      <c r="AV8" s="352">
        <v>0</v>
      </c>
      <c r="AW8" s="352">
        <v>0</v>
      </c>
      <c r="AX8" s="352">
        <v>0</v>
      </c>
      <c r="AY8" s="352">
        <v>0</v>
      </c>
      <c r="AZ8" s="352">
        <v>0</v>
      </c>
      <c r="BA8" s="352">
        <v>0</v>
      </c>
      <c r="BB8" s="352"/>
      <c r="BC8" s="352"/>
      <c r="BD8" s="352">
        <v>0</v>
      </c>
      <c r="BE8" s="352">
        <v>0</v>
      </c>
      <c r="BF8" s="352">
        <v>0</v>
      </c>
      <c r="BG8" s="352" t="s">
        <v>591</v>
      </c>
      <c r="BH8" s="352">
        <v>0</v>
      </c>
      <c r="BI8" s="352" t="s">
        <v>591</v>
      </c>
      <c r="BJ8" s="352"/>
      <c r="BK8" s="352"/>
      <c r="BL8" s="350"/>
      <c r="BM8" s="347"/>
      <c r="BN8" s="352"/>
      <c r="BO8" s="352" t="s">
        <v>49</v>
      </c>
      <c r="BP8" s="352"/>
      <c r="BQ8" s="350"/>
      <c r="BR8" s="347" t="s">
        <v>803</v>
      </c>
    </row>
    <row r="9" spans="1:71" s="355" customFormat="1" ht="16">
      <c r="A9" s="347">
        <v>0</v>
      </c>
      <c r="B9" s="425">
        <v>42483</v>
      </c>
      <c r="C9" s="347" t="s">
        <v>651</v>
      </c>
      <c r="D9" s="347" t="s">
        <v>652</v>
      </c>
      <c r="E9" s="349">
        <v>42465</v>
      </c>
      <c r="F9" s="347" t="s">
        <v>589</v>
      </c>
      <c r="G9" s="347" t="s">
        <v>668</v>
      </c>
      <c r="H9" s="426">
        <v>107.88181818181818</v>
      </c>
      <c r="I9" s="362"/>
      <c r="J9" s="362"/>
      <c r="K9" s="351" t="s">
        <v>654</v>
      </c>
      <c r="L9" s="351">
        <v>15208</v>
      </c>
      <c r="M9" s="351">
        <v>45625</v>
      </c>
      <c r="N9" s="351">
        <v>30417</v>
      </c>
      <c r="O9" s="351">
        <v>212917</v>
      </c>
      <c r="P9" s="358"/>
      <c r="Q9" s="358"/>
      <c r="R9" s="358"/>
      <c r="S9" s="358"/>
      <c r="T9" s="358"/>
      <c r="U9" s="358"/>
      <c r="V9" s="358"/>
      <c r="W9" s="375">
        <v>1.9</v>
      </c>
      <c r="X9" s="375">
        <v>1.7</v>
      </c>
      <c r="Y9" s="375">
        <v>1.61</v>
      </c>
      <c r="Z9" s="375">
        <v>1.53</v>
      </c>
      <c r="AA9" s="375">
        <v>1.47</v>
      </c>
      <c r="AB9" s="376"/>
      <c r="AC9" s="426">
        <v>1.8181818181818181</v>
      </c>
      <c r="AD9" s="426">
        <v>1.6909090909090909</v>
      </c>
      <c r="AE9" s="426">
        <v>1.5818181818181818</v>
      </c>
      <c r="AF9" s="426">
        <v>1.5181818181818181</v>
      </c>
      <c r="AG9" s="426">
        <v>1.4636363636363636</v>
      </c>
      <c r="AH9"/>
      <c r="AI9" s="426">
        <v>1.8727272727272726</v>
      </c>
      <c r="AJ9" s="426">
        <v>1.6909090909090909</v>
      </c>
      <c r="AK9" s="426">
        <v>1.5999999999999999</v>
      </c>
      <c r="AL9" s="426">
        <v>1.5272727272727271</v>
      </c>
      <c r="AM9" s="426">
        <v>1.4636363636363636</v>
      </c>
      <c r="AN9" s="357"/>
      <c r="AO9" s="352" t="s">
        <v>655</v>
      </c>
      <c r="AP9" s="352" t="s">
        <v>656</v>
      </c>
      <c r="AQ9" s="352">
        <v>3</v>
      </c>
      <c r="AR9" s="352">
        <v>3</v>
      </c>
      <c r="AS9" s="352"/>
      <c r="AT9" s="352">
        <v>0</v>
      </c>
      <c r="AU9" s="352">
        <v>0</v>
      </c>
      <c r="AV9" s="352">
        <v>16</v>
      </c>
      <c r="AW9" s="352">
        <v>0</v>
      </c>
      <c r="AX9" s="352">
        <v>0</v>
      </c>
      <c r="AY9" s="352">
        <v>0</v>
      </c>
      <c r="AZ9" s="352">
        <v>0</v>
      </c>
      <c r="BA9" s="352">
        <v>0</v>
      </c>
      <c r="BB9" s="352"/>
      <c r="BC9" s="352"/>
      <c r="BD9" s="352">
        <v>0</v>
      </c>
      <c r="BE9" s="352">
        <v>0</v>
      </c>
      <c r="BF9" s="352">
        <v>0</v>
      </c>
      <c r="BG9" s="352" t="s">
        <v>591</v>
      </c>
      <c r="BH9" s="352">
        <v>0</v>
      </c>
      <c r="BI9" s="352" t="s">
        <v>591</v>
      </c>
      <c r="BJ9" s="352"/>
      <c r="BK9" s="352"/>
      <c r="BL9" s="350"/>
      <c r="BM9" s="347"/>
      <c r="BN9" s="352"/>
      <c r="BO9" s="352" t="s">
        <v>49</v>
      </c>
      <c r="BP9" s="352"/>
      <c r="BQ9" s="350"/>
      <c r="BR9" s="347" t="s">
        <v>804</v>
      </c>
    </row>
    <row r="10" spans="1:71" s="355" customFormat="1" ht="16">
      <c r="A10" s="347">
        <v>0</v>
      </c>
      <c r="B10" s="425">
        <v>42483</v>
      </c>
      <c r="C10" s="347" t="s">
        <v>651</v>
      </c>
      <c r="D10" s="347" t="s">
        <v>652</v>
      </c>
      <c r="E10" s="349">
        <v>42369</v>
      </c>
      <c r="F10" s="347" t="s">
        <v>629</v>
      </c>
      <c r="G10" s="347" t="s">
        <v>630</v>
      </c>
      <c r="H10" s="426">
        <v>66.927272727272722</v>
      </c>
      <c r="I10" s="362"/>
      <c r="J10" s="362"/>
      <c r="K10" s="351" t="s">
        <v>654</v>
      </c>
      <c r="L10" s="351">
        <v>15000</v>
      </c>
      <c r="M10" s="351">
        <v>45000</v>
      </c>
      <c r="N10" s="351">
        <v>30000</v>
      </c>
      <c r="O10" s="351">
        <v>210000</v>
      </c>
      <c r="P10" s="351"/>
      <c r="Q10" s="351"/>
      <c r="R10" s="351"/>
      <c r="S10" s="351"/>
      <c r="T10" s="351"/>
      <c r="U10" s="351"/>
      <c r="V10" s="351"/>
      <c r="W10" s="362">
        <v>1.7636363636363634</v>
      </c>
      <c r="X10" s="362">
        <v>1.6454545454545453</v>
      </c>
      <c r="Y10" s="362">
        <v>1.5636363636363635</v>
      </c>
      <c r="Z10" s="362">
        <v>1.4909090909090907</v>
      </c>
      <c r="AA10" s="362">
        <v>1.4090909090909089</v>
      </c>
      <c r="AB10" s="347"/>
      <c r="AC10" s="362">
        <v>1.6818181818181817</v>
      </c>
      <c r="AD10" s="362">
        <v>1.6454545454545453</v>
      </c>
      <c r="AE10" s="362">
        <v>1.5636363636363635</v>
      </c>
      <c r="AF10" s="362">
        <v>1.4545454545454546</v>
      </c>
      <c r="AG10" s="362">
        <v>1.4090909090909089</v>
      </c>
      <c r="AH10" s="347"/>
      <c r="AI10" s="362">
        <v>0</v>
      </c>
      <c r="AJ10" s="362">
        <v>0</v>
      </c>
      <c r="AK10" s="362">
        <v>0</v>
      </c>
      <c r="AL10" s="362">
        <v>0</v>
      </c>
      <c r="AM10" s="362">
        <v>0</v>
      </c>
      <c r="AN10" s="347"/>
      <c r="AO10" s="352" t="s">
        <v>655</v>
      </c>
      <c r="AP10" s="352" t="s">
        <v>656</v>
      </c>
      <c r="AQ10" s="352">
        <v>3</v>
      </c>
      <c r="AR10" s="352">
        <v>3</v>
      </c>
      <c r="AS10" s="352"/>
      <c r="AT10" s="352">
        <v>0</v>
      </c>
      <c r="AU10" s="352">
        <v>0</v>
      </c>
      <c r="AV10" s="352">
        <v>0</v>
      </c>
      <c r="AW10" s="352">
        <v>0</v>
      </c>
      <c r="AX10" s="352">
        <v>0</v>
      </c>
      <c r="AY10" s="352">
        <v>0</v>
      </c>
      <c r="AZ10" s="352">
        <v>0</v>
      </c>
      <c r="BA10" s="352">
        <v>0</v>
      </c>
      <c r="BB10" s="352"/>
      <c r="BC10" s="352"/>
      <c r="BD10" s="352">
        <v>0</v>
      </c>
      <c r="BE10" s="352">
        <v>0</v>
      </c>
      <c r="BF10" s="352">
        <v>0</v>
      </c>
      <c r="BG10" s="352" t="s">
        <v>591</v>
      </c>
      <c r="BH10" s="352">
        <v>0</v>
      </c>
      <c r="BI10" s="352" t="s">
        <v>591</v>
      </c>
      <c r="BJ10" s="352"/>
      <c r="BK10" s="352"/>
      <c r="BL10" s="350"/>
      <c r="BM10" s="347"/>
      <c r="BN10" s="352"/>
      <c r="BO10" s="352" t="s">
        <v>49</v>
      </c>
      <c r="BP10" s="352">
        <v>1</v>
      </c>
      <c r="BQ10" s="350"/>
      <c r="BR10" s="347" t="s">
        <v>809</v>
      </c>
    </row>
    <row r="11" spans="1:71" s="355" customFormat="1" ht="16">
      <c r="A11" s="347">
        <v>0</v>
      </c>
      <c r="B11" s="425">
        <v>42483</v>
      </c>
      <c r="C11" s="347" t="s">
        <v>651</v>
      </c>
      <c r="D11" s="347" t="s">
        <v>652</v>
      </c>
      <c r="E11" s="349">
        <v>42369</v>
      </c>
      <c r="F11" s="347" t="s">
        <v>638</v>
      </c>
      <c r="G11" s="347" t="s">
        <v>671</v>
      </c>
      <c r="H11" s="426">
        <v>89</v>
      </c>
      <c r="I11" s="362"/>
      <c r="J11" s="362"/>
      <c r="K11" s="351"/>
      <c r="L11" s="351"/>
      <c r="M11" s="351"/>
      <c r="N11" s="351"/>
      <c r="O11" s="351"/>
      <c r="P11" s="351"/>
      <c r="Q11" s="351"/>
      <c r="R11" s="351"/>
      <c r="S11" s="351"/>
      <c r="T11" s="351"/>
      <c r="U11" s="351"/>
      <c r="V11" s="351"/>
      <c r="W11" s="426">
        <v>1.7272727272727271</v>
      </c>
      <c r="X11" s="426">
        <v>0</v>
      </c>
      <c r="Y11" s="426">
        <v>0</v>
      </c>
      <c r="Z11" s="426">
        <v>0</v>
      </c>
      <c r="AA11" s="426">
        <v>0</v>
      </c>
      <c r="AB11"/>
      <c r="AC11" s="426">
        <v>1.7272727272727271</v>
      </c>
      <c r="AD11" s="426">
        <v>0</v>
      </c>
      <c r="AE11" s="426">
        <v>0</v>
      </c>
      <c r="AF11" s="426">
        <v>0</v>
      </c>
      <c r="AG11" s="426">
        <v>0</v>
      </c>
      <c r="AH11" s="347"/>
      <c r="AI11" s="362">
        <v>0</v>
      </c>
      <c r="AJ11" s="362">
        <v>0</v>
      </c>
      <c r="AK11" s="362">
        <v>0</v>
      </c>
      <c r="AL11" s="362">
        <v>0</v>
      </c>
      <c r="AM11" s="362">
        <v>0</v>
      </c>
      <c r="AN11" s="347"/>
      <c r="AO11" s="352" t="s">
        <v>655</v>
      </c>
      <c r="AP11" s="352" t="s">
        <v>656</v>
      </c>
      <c r="AQ11" s="352">
        <v>3</v>
      </c>
      <c r="AR11" s="352">
        <v>3</v>
      </c>
      <c r="AS11" s="352"/>
      <c r="AT11" s="352">
        <v>0</v>
      </c>
      <c r="AU11" s="352">
        <v>0</v>
      </c>
      <c r="AV11" s="352">
        <v>5</v>
      </c>
      <c r="AW11" s="352">
        <v>0</v>
      </c>
      <c r="AX11" s="352">
        <v>0</v>
      </c>
      <c r="AY11" s="352">
        <v>0</v>
      </c>
      <c r="AZ11" s="352">
        <v>0</v>
      </c>
      <c r="BA11" s="352">
        <v>0</v>
      </c>
      <c r="BB11" s="352"/>
      <c r="BC11" s="352"/>
      <c r="BD11" s="352">
        <v>0</v>
      </c>
      <c r="BE11" s="352">
        <v>0</v>
      </c>
      <c r="BF11" s="352">
        <v>0</v>
      </c>
      <c r="BG11" s="352" t="s">
        <v>591</v>
      </c>
      <c r="BH11" s="352">
        <v>0</v>
      </c>
      <c r="BI11" s="352" t="s">
        <v>591</v>
      </c>
      <c r="BJ11" s="352"/>
      <c r="BK11" s="352"/>
      <c r="BL11" s="350"/>
      <c r="BM11" s="347"/>
      <c r="BN11" s="352"/>
      <c r="BO11" s="352" t="s">
        <v>49</v>
      </c>
      <c r="BP11" s="352"/>
      <c r="BQ11" s="350" t="s">
        <v>672</v>
      </c>
      <c r="BR11" s="347" t="s">
        <v>810</v>
      </c>
    </row>
    <row r="12" spans="1:71" s="363" customFormat="1" ht="16">
      <c r="A12" s="347">
        <v>0</v>
      </c>
      <c r="B12" s="425">
        <v>42483</v>
      </c>
      <c r="C12" s="347" t="s">
        <v>651</v>
      </c>
      <c r="D12" s="347" t="s">
        <v>652</v>
      </c>
      <c r="E12" s="349">
        <v>42446</v>
      </c>
      <c r="F12" s="347" t="s">
        <v>674</v>
      </c>
      <c r="G12" s="347" t="s">
        <v>675</v>
      </c>
      <c r="H12" s="426">
        <v>72.8</v>
      </c>
      <c r="I12" s="362"/>
      <c r="J12" s="362"/>
      <c r="K12" s="351" t="s">
        <v>654</v>
      </c>
      <c r="L12" s="351">
        <v>3000</v>
      </c>
      <c r="M12" s="351">
        <v>3000</v>
      </c>
      <c r="N12" s="351">
        <v>3000</v>
      </c>
      <c r="O12" s="351">
        <v>6000</v>
      </c>
      <c r="P12" s="351"/>
      <c r="Q12" s="351"/>
      <c r="R12" s="351"/>
      <c r="S12" s="351"/>
      <c r="T12" s="351"/>
      <c r="U12" s="351"/>
      <c r="V12" s="351"/>
      <c r="W12" s="426">
        <v>2.2909090909090906</v>
      </c>
      <c r="X12" s="426">
        <v>2.1545454545454543</v>
      </c>
      <c r="Y12" s="426">
        <v>1.8999999999999997</v>
      </c>
      <c r="Z12" s="426">
        <v>1.7999999999999998</v>
      </c>
      <c r="AA12" s="426">
        <v>1.7</v>
      </c>
      <c r="AB12"/>
      <c r="AC12" s="426">
        <v>2.1818181818181817</v>
      </c>
      <c r="AD12" s="426">
        <v>2</v>
      </c>
      <c r="AE12" s="426">
        <v>1.7999999999999998</v>
      </c>
      <c r="AF12" s="426">
        <v>1.7</v>
      </c>
      <c r="AG12" s="426">
        <v>1.6545454545454545</v>
      </c>
      <c r="AH12" s="347"/>
      <c r="AI12" s="362">
        <v>0</v>
      </c>
      <c r="AJ12" s="362">
        <v>0</v>
      </c>
      <c r="AK12" s="362">
        <v>0</v>
      </c>
      <c r="AL12" s="362">
        <v>0</v>
      </c>
      <c r="AM12" s="362">
        <v>0</v>
      </c>
      <c r="AN12" s="347"/>
      <c r="AO12" s="352" t="s">
        <v>655</v>
      </c>
      <c r="AP12" s="352" t="s">
        <v>656</v>
      </c>
      <c r="AQ12" s="352">
        <v>3</v>
      </c>
      <c r="AR12" s="352">
        <v>3</v>
      </c>
      <c r="AS12" s="352"/>
      <c r="AT12" s="352">
        <v>0</v>
      </c>
      <c r="AU12" s="352">
        <v>0</v>
      </c>
      <c r="AV12" s="352">
        <v>10</v>
      </c>
      <c r="AW12" s="352">
        <v>0</v>
      </c>
      <c r="AX12" s="352">
        <v>0</v>
      </c>
      <c r="AY12" s="352">
        <v>0</v>
      </c>
      <c r="AZ12" s="352">
        <v>0</v>
      </c>
      <c r="BA12" s="352">
        <v>0</v>
      </c>
      <c r="BB12" s="352"/>
      <c r="BC12" s="352"/>
      <c r="BD12" s="352">
        <v>0</v>
      </c>
      <c r="BE12" s="352">
        <v>0</v>
      </c>
      <c r="BF12" s="352">
        <v>0</v>
      </c>
      <c r="BG12" s="352" t="s">
        <v>591</v>
      </c>
      <c r="BH12" s="352">
        <v>0</v>
      </c>
      <c r="BI12" s="352" t="s">
        <v>591</v>
      </c>
      <c r="BJ12" s="352"/>
      <c r="BK12" s="352"/>
      <c r="BL12" s="350"/>
      <c r="BM12" s="347"/>
      <c r="BN12" s="352"/>
      <c r="BO12" s="352" t="s">
        <v>49</v>
      </c>
      <c r="BP12" s="386"/>
      <c r="BQ12" s="359"/>
      <c r="BR12" s="355" t="s">
        <v>815</v>
      </c>
      <c r="BS12" s="355"/>
    </row>
    <row r="13" spans="1:71" s="355" customFormat="1" ht="16">
      <c r="A13" s="364">
        <v>10</v>
      </c>
      <c r="B13" s="425">
        <v>42482</v>
      </c>
      <c r="C13" s="365" t="s">
        <v>651</v>
      </c>
      <c r="D13" s="364" t="s">
        <v>677</v>
      </c>
      <c r="E13" s="349">
        <v>42388</v>
      </c>
      <c r="F13" s="366" t="s">
        <v>209</v>
      </c>
      <c r="G13" s="366" t="s">
        <v>653</v>
      </c>
      <c r="H13" s="362">
        <v>101.07272727272728</v>
      </c>
      <c r="I13" s="362"/>
      <c r="J13" s="362"/>
      <c r="K13" s="351" t="s">
        <v>654</v>
      </c>
      <c r="L13" s="351">
        <v>110000</v>
      </c>
      <c r="M13" s="351">
        <v>440000</v>
      </c>
      <c r="N13" s="351"/>
      <c r="O13" s="351"/>
      <c r="P13" s="351"/>
      <c r="Q13" s="351"/>
      <c r="R13" s="351"/>
      <c r="S13" s="351"/>
      <c r="T13" s="351"/>
      <c r="U13" s="351"/>
      <c r="V13" s="351"/>
      <c r="W13" s="426">
        <v>1.4636363636363636</v>
      </c>
      <c r="X13" s="426">
        <v>1.1363636363636362</v>
      </c>
      <c r="Y13" s="426">
        <v>1</v>
      </c>
      <c r="Z13" s="426">
        <v>0</v>
      </c>
      <c r="AA13" s="426">
        <v>0</v>
      </c>
      <c r="AB13"/>
      <c r="AC13" s="426">
        <v>1.2909090909090908</v>
      </c>
      <c r="AD13" s="426">
        <v>1.1363636363636362</v>
      </c>
      <c r="AE13" s="426">
        <v>0.93636363636363629</v>
      </c>
      <c r="AF13" s="426">
        <v>0</v>
      </c>
      <c r="AG13" s="426">
        <v>0</v>
      </c>
      <c r="AH13" s="347"/>
      <c r="AI13" s="362">
        <v>0</v>
      </c>
      <c r="AJ13" s="362">
        <v>0</v>
      </c>
      <c r="AK13" s="362">
        <v>0</v>
      </c>
      <c r="AL13" s="362">
        <v>0</v>
      </c>
      <c r="AM13" s="362">
        <v>0</v>
      </c>
      <c r="AN13" s="347"/>
      <c r="AO13" s="352" t="s">
        <v>655</v>
      </c>
      <c r="AP13" s="352" t="s">
        <v>656</v>
      </c>
      <c r="AQ13" s="352">
        <v>3</v>
      </c>
      <c r="AR13" s="352">
        <v>3</v>
      </c>
      <c r="AS13" s="352"/>
      <c r="AT13" s="352">
        <v>0</v>
      </c>
      <c r="AU13" s="352">
        <v>0</v>
      </c>
      <c r="AV13" s="352">
        <v>0</v>
      </c>
      <c r="AW13" s="352">
        <v>0</v>
      </c>
      <c r="AX13" s="352">
        <v>0</v>
      </c>
      <c r="AY13" s="352">
        <v>0</v>
      </c>
      <c r="AZ13" s="352">
        <v>0</v>
      </c>
      <c r="BA13" s="352">
        <v>0</v>
      </c>
      <c r="BB13" s="352"/>
      <c r="BC13" s="352"/>
      <c r="BD13" s="352">
        <v>0</v>
      </c>
      <c r="BE13" s="352">
        <v>0</v>
      </c>
      <c r="BF13" s="352">
        <v>0</v>
      </c>
      <c r="BG13" s="352" t="s">
        <v>591</v>
      </c>
      <c r="BH13" s="352">
        <v>0</v>
      </c>
      <c r="BI13" s="352" t="s">
        <v>591</v>
      </c>
      <c r="BJ13" s="386"/>
      <c r="BK13" s="386"/>
      <c r="BL13" s="350" t="s">
        <v>762</v>
      </c>
      <c r="BM13" s="347" t="s">
        <v>665</v>
      </c>
      <c r="BN13" s="352">
        <v>100</v>
      </c>
      <c r="BO13" s="352" t="s">
        <v>49</v>
      </c>
      <c r="BP13" s="427"/>
      <c r="BQ13" s="367"/>
      <c r="BR13" s="354" t="s">
        <v>764</v>
      </c>
    </row>
    <row r="14" spans="1:71" s="355" customFormat="1" ht="16">
      <c r="A14" s="347">
        <v>35</v>
      </c>
      <c r="B14" s="425">
        <v>42483</v>
      </c>
      <c r="C14" s="348" t="s">
        <v>651</v>
      </c>
      <c r="D14" s="347" t="s">
        <v>677</v>
      </c>
      <c r="E14" s="349">
        <v>42369</v>
      </c>
      <c r="F14" s="366" t="s">
        <v>210</v>
      </c>
      <c r="G14" s="366" t="s">
        <v>658</v>
      </c>
      <c r="H14" s="362">
        <v>72.072727272727263</v>
      </c>
      <c r="I14" s="362"/>
      <c r="J14" s="362"/>
      <c r="K14" s="351" t="s">
        <v>654</v>
      </c>
      <c r="L14" s="351">
        <v>15000</v>
      </c>
      <c r="M14" s="351">
        <v>45000</v>
      </c>
      <c r="N14" s="351">
        <v>30000</v>
      </c>
      <c r="O14" s="351">
        <v>210000</v>
      </c>
      <c r="P14" s="351"/>
      <c r="Q14" s="351"/>
      <c r="R14" s="351"/>
      <c r="S14" s="351"/>
      <c r="T14" s="351"/>
      <c r="U14" s="351"/>
      <c r="V14" s="351"/>
      <c r="W14" s="426">
        <v>1.8999999999999997</v>
      </c>
      <c r="X14" s="426">
        <v>1.7727272727272725</v>
      </c>
      <c r="Y14" s="426">
        <v>1.6909090909090909</v>
      </c>
      <c r="Z14" s="426">
        <v>1.5999999999999999</v>
      </c>
      <c r="AA14" s="426">
        <v>1.5181818181818181</v>
      </c>
      <c r="AB14"/>
      <c r="AC14" s="426">
        <v>1.8181818181818181</v>
      </c>
      <c r="AD14" s="426">
        <v>1.7727272727272725</v>
      </c>
      <c r="AE14" s="426">
        <v>1.6909090909090909</v>
      </c>
      <c r="AF14" s="426">
        <v>1.5636363636363635</v>
      </c>
      <c r="AG14" s="426">
        <v>1.5181818181818181</v>
      </c>
      <c r="AH14" s="347"/>
      <c r="AI14" s="362">
        <v>0</v>
      </c>
      <c r="AJ14" s="362">
        <v>0</v>
      </c>
      <c r="AK14" s="362">
        <v>0</v>
      </c>
      <c r="AL14" s="362">
        <v>0</v>
      </c>
      <c r="AM14" s="362">
        <v>0</v>
      </c>
      <c r="AN14" s="347"/>
      <c r="AO14" s="352" t="s">
        <v>655</v>
      </c>
      <c r="AP14" s="352" t="s">
        <v>656</v>
      </c>
      <c r="AQ14" s="352">
        <v>3</v>
      </c>
      <c r="AR14" s="352">
        <v>3</v>
      </c>
      <c r="AS14" s="352"/>
      <c r="AT14" s="352">
        <v>0</v>
      </c>
      <c r="AU14" s="352">
        <v>0</v>
      </c>
      <c r="AV14" s="352">
        <v>0</v>
      </c>
      <c r="AW14" s="352">
        <v>0</v>
      </c>
      <c r="AX14" s="352">
        <v>0</v>
      </c>
      <c r="AY14" s="352">
        <v>0</v>
      </c>
      <c r="AZ14" s="352">
        <v>0</v>
      </c>
      <c r="BA14" s="352">
        <v>0</v>
      </c>
      <c r="BB14" s="352"/>
      <c r="BC14" s="352"/>
      <c r="BD14" s="352">
        <v>0</v>
      </c>
      <c r="BE14" s="352">
        <v>0</v>
      </c>
      <c r="BF14" s="352">
        <v>0</v>
      </c>
      <c r="BG14" s="352" t="s">
        <v>591</v>
      </c>
      <c r="BH14" s="352">
        <v>0</v>
      </c>
      <c r="BI14" s="352" t="s">
        <v>591</v>
      </c>
      <c r="BJ14" s="352"/>
      <c r="BK14" s="352"/>
      <c r="BL14" s="350"/>
      <c r="BM14" s="347"/>
      <c r="BN14" s="352"/>
      <c r="BO14" s="352" t="s">
        <v>49</v>
      </c>
      <c r="BP14" s="352">
        <v>1</v>
      </c>
      <c r="BQ14" s="350" t="s">
        <v>772</v>
      </c>
      <c r="BR14" s="355" t="s">
        <v>774</v>
      </c>
    </row>
    <row r="15" spans="1:71" s="355" customFormat="1" ht="16">
      <c r="A15" s="347">
        <v>51</v>
      </c>
      <c r="B15" s="425">
        <v>42482</v>
      </c>
      <c r="C15" s="348" t="s">
        <v>651</v>
      </c>
      <c r="D15" s="347" t="s">
        <v>677</v>
      </c>
      <c r="E15" s="349">
        <v>42369</v>
      </c>
      <c r="F15" s="366" t="s">
        <v>211</v>
      </c>
      <c r="G15" s="366" t="s">
        <v>593</v>
      </c>
      <c r="H15" s="362">
        <v>99.999999999999986</v>
      </c>
      <c r="I15" s="362"/>
      <c r="J15" s="362"/>
      <c r="K15" s="351" t="s">
        <v>654</v>
      </c>
      <c r="L15" s="351">
        <v>15000</v>
      </c>
      <c r="M15" s="351">
        <v>45000</v>
      </c>
      <c r="N15" s="351">
        <v>30000</v>
      </c>
      <c r="O15" s="351">
        <v>210000</v>
      </c>
      <c r="P15" s="351"/>
      <c r="Q15" s="351"/>
      <c r="R15" s="351"/>
      <c r="S15" s="351"/>
      <c r="T15" s="351"/>
      <c r="U15" s="351"/>
      <c r="V15" s="351"/>
      <c r="W15" s="362">
        <v>2.5545454545454542</v>
      </c>
      <c r="X15" s="362">
        <v>2.3818181818181818</v>
      </c>
      <c r="Y15" s="362">
        <v>2.1090909090909089</v>
      </c>
      <c r="Z15" s="362">
        <v>2.0181818181818181</v>
      </c>
      <c r="AA15" s="362">
        <v>1.8818181818181816</v>
      </c>
      <c r="AB15" s="347"/>
      <c r="AC15" s="362">
        <v>2.2999999999999998</v>
      </c>
      <c r="AD15" s="362">
        <v>2.1818181818181817</v>
      </c>
      <c r="AE15" s="362">
        <v>2</v>
      </c>
      <c r="AF15" s="362">
        <v>1.8909090909090909</v>
      </c>
      <c r="AG15" s="362">
        <v>1.6727272727272726</v>
      </c>
      <c r="AH15" s="347"/>
      <c r="AI15" s="362">
        <v>0</v>
      </c>
      <c r="AJ15" s="362">
        <v>0</v>
      </c>
      <c r="AK15" s="362">
        <v>0</v>
      </c>
      <c r="AL15" s="362">
        <v>0</v>
      </c>
      <c r="AM15" s="362">
        <v>0</v>
      </c>
      <c r="AN15" s="347"/>
      <c r="AO15" s="352" t="s">
        <v>655</v>
      </c>
      <c r="AP15" s="352" t="s">
        <v>656</v>
      </c>
      <c r="AQ15" s="352">
        <v>3</v>
      </c>
      <c r="AR15" s="352">
        <v>3</v>
      </c>
      <c r="AS15" s="352"/>
      <c r="AT15" s="352">
        <v>0</v>
      </c>
      <c r="AU15" s="352">
        <v>20</v>
      </c>
      <c r="AV15" s="352">
        <v>0</v>
      </c>
      <c r="AW15" s="352">
        <v>0</v>
      </c>
      <c r="AX15" s="352">
        <v>0</v>
      </c>
      <c r="AY15" s="352">
        <v>0</v>
      </c>
      <c r="AZ15" s="352">
        <v>0</v>
      </c>
      <c r="BA15" s="352">
        <v>0</v>
      </c>
      <c r="BB15" s="352"/>
      <c r="BC15" s="352"/>
      <c r="BD15" s="352">
        <v>0</v>
      </c>
      <c r="BE15" s="352">
        <v>0</v>
      </c>
      <c r="BF15" s="352">
        <v>0</v>
      </c>
      <c r="BG15" s="352" t="s">
        <v>591</v>
      </c>
      <c r="BH15" s="352">
        <v>0</v>
      </c>
      <c r="BI15" s="352" t="s">
        <v>591</v>
      </c>
      <c r="BJ15" s="352"/>
      <c r="BK15" s="352"/>
      <c r="BL15" s="350"/>
      <c r="BM15" s="347"/>
      <c r="BN15" s="352"/>
      <c r="BO15" s="352" t="s">
        <v>49</v>
      </c>
      <c r="BP15" s="352">
        <v>1</v>
      </c>
      <c r="BQ15" s="350"/>
      <c r="BR15" s="355" t="s">
        <v>782</v>
      </c>
    </row>
    <row r="16" spans="1:71" s="355" customFormat="1" ht="16">
      <c r="A16" s="347">
        <v>18</v>
      </c>
      <c r="B16" s="425">
        <v>42483</v>
      </c>
      <c r="C16" s="348" t="s">
        <v>651</v>
      </c>
      <c r="D16" s="347" t="s">
        <v>677</v>
      </c>
      <c r="E16" s="349">
        <v>42429</v>
      </c>
      <c r="F16" s="366" t="s">
        <v>212</v>
      </c>
      <c r="G16" s="366" t="s">
        <v>660</v>
      </c>
      <c r="H16" s="426">
        <v>122.39999999999998</v>
      </c>
      <c r="I16" s="362"/>
      <c r="J16" s="362"/>
      <c r="K16" s="351" t="s">
        <v>654</v>
      </c>
      <c r="L16" s="351">
        <v>15000</v>
      </c>
      <c r="M16" s="351">
        <v>45000</v>
      </c>
      <c r="N16" s="351">
        <v>30000</v>
      </c>
      <c r="O16" s="351">
        <v>210000</v>
      </c>
      <c r="P16" s="351"/>
      <c r="Q16" s="351"/>
      <c r="R16" s="351"/>
      <c r="S16" s="351"/>
      <c r="T16" s="351"/>
      <c r="U16" s="351"/>
      <c r="V16" s="351"/>
      <c r="W16" s="426">
        <v>2.2272727272727271</v>
      </c>
      <c r="X16" s="426">
        <v>1.9636363636363636</v>
      </c>
      <c r="Y16" s="426">
        <v>1.7727272727272725</v>
      </c>
      <c r="Z16" s="426">
        <v>1.7</v>
      </c>
      <c r="AA16" s="426">
        <v>1.6090909090909089</v>
      </c>
      <c r="AB16"/>
      <c r="AC16" s="426">
        <v>2.1181818181818182</v>
      </c>
      <c r="AD16" s="426">
        <v>1.9090909090909089</v>
      </c>
      <c r="AE16" s="426">
        <v>1.7727272727272725</v>
      </c>
      <c r="AF16" s="426">
        <v>1.6818181818181817</v>
      </c>
      <c r="AG16" s="426">
        <v>1.5909090909090908</v>
      </c>
      <c r="AH16" s="347"/>
      <c r="AI16" s="362">
        <v>0</v>
      </c>
      <c r="AJ16" s="362">
        <v>0</v>
      </c>
      <c r="AK16" s="362">
        <v>0</v>
      </c>
      <c r="AL16" s="362">
        <v>0</v>
      </c>
      <c r="AM16" s="362">
        <v>0</v>
      </c>
      <c r="AN16" s="347"/>
      <c r="AO16" s="352" t="s">
        <v>655</v>
      </c>
      <c r="AP16" s="352" t="s">
        <v>656</v>
      </c>
      <c r="AQ16" s="352">
        <v>3</v>
      </c>
      <c r="AR16" s="352">
        <v>3</v>
      </c>
      <c r="AS16" s="352"/>
      <c r="AT16" s="352">
        <v>23</v>
      </c>
      <c r="AU16" s="352">
        <v>0</v>
      </c>
      <c r="AV16" s="352">
        <v>0</v>
      </c>
      <c r="AW16" s="352">
        <v>0</v>
      </c>
      <c r="AX16" s="352">
        <v>0</v>
      </c>
      <c r="AY16" s="352">
        <v>0</v>
      </c>
      <c r="AZ16" s="352">
        <v>0</v>
      </c>
      <c r="BA16" s="352">
        <v>0</v>
      </c>
      <c r="BB16" s="352"/>
      <c r="BC16" s="352"/>
      <c r="BD16" s="352">
        <v>0</v>
      </c>
      <c r="BE16" s="352">
        <v>0</v>
      </c>
      <c r="BF16" s="352">
        <v>0</v>
      </c>
      <c r="BG16" s="352" t="s">
        <v>591</v>
      </c>
      <c r="BH16" s="352">
        <v>12</v>
      </c>
      <c r="BI16" s="352" t="s">
        <v>591</v>
      </c>
      <c r="BJ16" s="352"/>
      <c r="BK16" s="352"/>
      <c r="BL16" s="350"/>
      <c r="BM16" s="347"/>
      <c r="BN16" s="352"/>
      <c r="BO16" s="352" t="s">
        <v>49</v>
      </c>
      <c r="BP16" s="352"/>
      <c r="BQ16" s="350"/>
      <c r="BR16" s="355" t="s">
        <v>787</v>
      </c>
    </row>
    <row r="17" spans="1:71" s="355" customFormat="1" ht="16">
      <c r="A17" s="347">
        <v>26</v>
      </c>
      <c r="B17" s="425">
        <v>42483</v>
      </c>
      <c r="C17" s="348" t="s">
        <v>651</v>
      </c>
      <c r="D17" s="347" t="s">
        <v>677</v>
      </c>
      <c r="E17" s="349">
        <v>42369</v>
      </c>
      <c r="F17" s="366" t="s">
        <v>213</v>
      </c>
      <c r="G17" s="366" t="s">
        <v>625</v>
      </c>
      <c r="H17" s="362">
        <v>85.999999999999986</v>
      </c>
      <c r="I17" s="362"/>
      <c r="J17" s="362"/>
      <c r="K17" s="351" t="s">
        <v>654</v>
      </c>
      <c r="L17" s="351">
        <v>15208</v>
      </c>
      <c r="M17" s="351">
        <v>45625</v>
      </c>
      <c r="N17" s="351">
        <v>30417</v>
      </c>
      <c r="O17" s="351">
        <v>212917</v>
      </c>
      <c r="P17" s="351"/>
      <c r="Q17" s="351"/>
      <c r="R17" s="351"/>
      <c r="S17" s="351"/>
      <c r="T17" s="351"/>
      <c r="U17" s="351"/>
      <c r="V17" s="351"/>
      <c r="W17" s="362">
        <v>1.7</v>
      </c>
      <c r="X17" s="362">
        <v>1.5727272727272725</v>
      </c>
      <c r="Y17" s="362">
        <v>1.4999999999999998</v>
      </c>
      <c r="Z17" s="362">
        <v>1.4636363636363636</v>
      </c>
      <c r="AA17" s="362">
        <v>1.3818181818181816</v>
      </c>
      <c r="AB17" s="347"/>
      <c r="AC17" s="362">
        <v>1.6636363636363636</v>
      </c>
      <c r="AD17" s="362">
        <v>1.5545454545454545</v>
      </c>
      <c r="AE17" s="362">
        <v>1.4909090909090907</v>
      </c>
      <c r="AF17" s="362">
        <v>1.4363636363636363</v>
      </c>
      <c r="AG17" s="362">
        <v>1.3636363636363635</v>
      </c>
      <c r="AH17" s="347"/>
      <c r="AI17" s="362">
        <v>0</v>
      </c>
      <c r="AJ17" s="362">
        <v>0</v>
      </c>
      <c r="AK17" s="362">
        <v>0</v>
      </c>
      <c r="AL17" s="362">
        <v>0</v>
      </c>
      <c r="AM17" s="362">
        <v>0</v>
      </c>
      <c r="AN17" s="347"/>
      <c r="AO17" s="352" t="s">
        <v>655</v>
      </c>
      <c r="AP17" s="352" t="s">
        <v>656</v>
      </c>
      <c r="AQ17" s="352">
        <v>3</v>
      </c>
      <c r="AR17" s="352">
        <v>3</v>
      </c>
      <c r="AS17" s="352"/>
      <c r="AT17" s="352">
        <v>0</v>
      </c>
      <c r="AU17" s="352">
        <v>0</v>
      </c>
      <c r="AV17" s="352">
        <v>3</v>
      </c>
      <c r="AW17" s="352">
        <v>0</v>
      </c>
      <c r="AX17" s="352">
        <v>0</v>
      </c>
      <c r="AY17" s="352">
        <v>0</v>
      </c>
      <c r="AZ17" s="352">
        <v>0</v>
      </c>
      <c r="BA17" s="352">
        <v>0</v>
      </c>
      <c r="BB17" s="352"/>
      <c r="BC17" s="352"/>
      <c r="BD17" s="352">
        <v>0</v>
      </c>
      <c r="BE17" s="352">
        <v>0</v>
      </c>
      <c r="BF17" s="352">
        <v>0</v>
      </c>
      <c r="BG17" s="352" t="s">
        <v>591</v>
      </c>
      <c r="BH17" s="352">
        <v>0</v>
      </c>
      <c r="BI17" s="352" t="s">
        <v>591</v>
      </c>
      <c r="BJ17" s="352"/>
      <c r="BK17" s="352"/>
      <c r="BL17" s="350"/>
      <c r="BM17" s="347"/>
      <c r="BN17" s="352"/>
      <c r="BO17" s="352" t="s">
        <v>49</v>
      </c>
      <c r="BP17" s="352"/>
      <c r="BQ17" s="350"/>
      <c r="BR17" s="355" t="s">
        <v>681</v>
      </c>
    </row>
    <row r="18" spans="1:71" s="355" customFormat="1" ht="16">
      <c r="A18" s="347">
        <v>43</v>
      </c>
      <c r="B18" s="425">
        <v>42483</v>
      </c>
      <c r="C18" s="348" t="s">
        <v>651</v>
      </c>
      <c r="D18" s="347" t="s">
        <v>677</v>
      </c>
      <c r="E18" s="349">
        <v>42460</v>
      </c>
      <c r="F18" s="366" t="s">
        <v>214</v>
      </c>
      <c r="G18" s="366" t="s">
        <v>663</v>
      </c>
      <c r="H18" s="426">
        <v>118.91818181818181</v>
      </c>
      <c r="I18" s="362"/>
      <c r="J18" s="362"/>
      <c r="K18" s="351" t="s">
        <v>654</v>
      </c>
      <c r="L18" s="351">
        <v>15000</v>
      </c>
      <c r="M18" s="351">
        <v>45000</v>
      </c>
      <c r="N18" s="351">
        <v>30000</v>
      </c>
      <c r="O18" s="351">
        <v>210000</v>
      </c>
      <c r="P18" s="351"/>
      <c r="Q18" s="351"/>
      <c r="R18" s="351"/>
      <c r="S18" s="351"/>
      <c r="T18" s="351"/>
      <c r="U18" s="351"/>
      <c r="V18" s="351"/>
      <c r="W18" s="426">
        <v>1.7272727272727271</v>
      </c>
      <c r="X18" s="426">
        <v>1.6181818181818182</v>
      </c>
      <c r="Y18" s="426">
        <v>1.5454545454545452</v>
      </c>
      <c r="Z18" s="426">
        <v>1.4909090909090907</v>
      </c>
      <c r="AA18" s="426">
        <v>1.4545454545454546</v>
      </c>
      <c r="AB18"/>
      <c r="AC18" s="426">
        <v>1.4727272727272727</v>
      </c>
      <c r="AD18" s="426">
        <v>1.3909090909090909</v>
      </c>
      <c r="AE18" s="426">
        <v>1.3363636363636362</v>
      </c>
      <c r="AF18" s="426">
        <v>1.2999999999999998</v>
      </c>
      <c r="AG18" s="426">
        <v>1.2636363636363634</v>
      </c>
      <c r="AH18" s="347"/>
      <c r="AI18" s="362">
        <v>0</v>
      </c>
      <c r="AJ18" s="362">
        <v>0</v>
      </c>
      <c r="AK18" s="362">
        <v>0</v>
      </c>
      <c r="AL18" s="362">
        <v>0</v>
      </c>
      <c r="AM18" s="362">
        <v>0</v>
      </c>
      <c r="AN18" s="347"/>
      <c r="AO18" s="352" t="s">
        <v>655</v>
      </c>
      <c r="AP18" s="352" t="s">
        <v>656</v>
      </c>
      <c r="AQ18" s="352">
        <v>3</v>
      </c>
      <c r="AR18" s="352">
        <v>3</v>
      </c>
      <c r="AS18" s="352"/>
      <c r="AT18" s="352">
        <v>0</v>
      </c>
      <c r="AU18" s="352">
        <v>0</v>
      </c>
      <c r="AV18" s="352">
        <v>0</v>
      </c>
      <c r="AW18" s="352">
        <v>0</v>
      </c>
      <c r="AX18" s="352">
        <v>0</v>
      </c>
      <c r="AY18" s="352">
        <v>0</v>
      </c>
      <c r="AZ18" s="352">
        <v>0</v>
      </c>
      <c r="BA18" s="352">
        <v>0</v>
      </c>
      <c r="BB18" s="352"/>
      <c r="BC18" s="352"/>
      <c r="BD18" s="352">
        <v>0</v>
      </c>
      <c r="BE18" s="352">
        <v>0</v>
      </c>
      <c r="BF18" s="352">
        <v>0</v>
      </c>
      <c r="BG18" s="352" t="s">
        <v>591</v>
      </c>
      <c r="BH18" s="352">
        <v>0</v>
      </c>
      <c r="BI18" s="352" t="s">
        <v>591</v>
      </c>
      <c r="BJ18" s="352"/>
      <c r="BK18" s="352"/>
      <c r="BL18" s="350" t="s">
        <v>664</v>
      </c>
      <c r="BM18" s="347" t="s">
        <v>665</v>
      </c>
      <c r="BN18" s="352">
        <v>50</v>
      </c>
      <c r="BO18" s="352" t="s">
        <v>49</v>
      </c>
      <c r="BP18" s="352"/>
      <c r="BQ18" s="350"/>
      <c r="BR18" s="347" t="s">
        <v>797</v>
      </c>
    </row>
    <row r="19" spans="1:71" s="363" customFormat="1" ht="16">
      <c r="A19" s="347">
        <v>2</v>
      </c>
      <c r="B19" s="425">
        <v>42483</v>
      </c>
      <c r="C19" s="348" t="s">
        <v>651</v>
      </c>
      <c r="D19" s="347" t="s">
        <v>677</v>
      </c>
      <c r="E19" s="349">
        <v>42369</v>
      </c>
      <c r="F19" s="366" t="s">
        <v>215</v>
      </c>
      <c r="G19" s="366" t="s">
        <v>802</v>
      </c>
      <c r="H19" s="362">
        <v>84</v>
      </c>
      <c r="I19" s="362"/>
      <c r="J19" s="362"/>
      <c r="K19" s="351" t="s">
        <v>654</v>
      </c>
      <c r="L19" s="351">
        <v>14760</v>
      </c>
      <c r="M19" s="351">
        <v>45360</v>
      </c>
      <c r="N19" s="351">
        <v>29580</v>
      </c>
      <c r="O19" s="351">
        <v>211020</v>
      </c>
      <c r="P19" s="351"/>
      <c r="Q19" s="351"/>
      <c r="R19" s="351"/>
      <c r="S19" s="351"/>
      <c r="T19" s="351"/>
      <c r="U19" s="351"/>
      <c r="V19" s="351"/>
      <c r="W19" s="362">
        <v>1.9545454545454544</v>
      </c>
      <c r="X19" s="362">
        <v>1.5999999999999999</v>
      </c>
      <c r="Y19" s="362">
        <v>1.4727272727272727</v>
      </c>
      <c r="Z19" s="362">
        <v>1.3636363636363635</v>
      </c>
      <c r="AA19" s="362">
        <v>1.3363636363636362</v>
      </c>
      <c r="AB19" s="347"/>
      <c r="AC19" s="362">
        <v>1.8545454545454545</v>
      </c>
      <c r="AD19" s="362">
        <v>1.5545454545454545</v>
      </c>
      <c r="AE19" s="362">
        <v>1.4181818181818182</v>
      </c>
      <c r="AF19" s="362">
        <v>1.3363636363636362</v>
      </c>
      <c r="AG19" s="362">
        <v>1.3090909090909089</v>
      </c>
      <c r="AH19" s="347"/>
      <c r="AI19" s="362">
        <v>0</v>
      </c>
      <c r="AJ19" s="362">
        <v>0</v>
      </c>
      <c r="AK19" s="362">
        <v>0</v>
      </c>
      <c r="AL19" s="362">
        <v>0</v>
      </c>
      <c r="AM19" s="362">
        <v>0</v>
      </c>
      <c r="AN19" s="347"/>
      <c r="AO19" s="352" t="s">
        <v>655</v>
      </c>
      <c r="AP19" s="352" t="s">
        <v>656</v>
      </c>
      <c r="AQ19" s="352">
        <v>3</v>
      </c>
      <c r="AR19" s="352">
        <v>3</v>
      </c>
      <c r="AS19" s="352"/>
      <c r="AT19" s="352">
        <v>0</v>
      </c>
      <c r="AU19" s="352">
        <v>0</v>
      </c>
      <c r="AV19" s="352">
        <v>0</v>
      </c>
      <c r="AW19" s="352">
        <v>0</v>
      </c>
      <c r="AX19" s="352">
        <v>0</v>
      </c>
      <c r="AY19" s="352">
        <v>0</v>
      </c>
      <c r="AZ19" s="352">
        <v>0</v>
      </c>
      <c r="BA19" s="352">
        <v>0</v>
      </c>
      <c r="BB19" s="352"/>
      <c r="BC19" s="352"/>
      <c r="BD19" s="352">
        <v>0</v>
      </c>
      <c r="BE19" s="352">
        <v>0</v>
      </c>
      <c r="BF19" s="352">
        <v>0</v>
      </c>
      <c r="BG19" s="352" t="s">
        <v>591</v>
      </c>
      <c r="BH19" s="352">
        <v>0</v>
      </c>
      <c r="BI19" s="352" t="s">
        <v>591</v>
      </c>
      <c r="BJ19" s="352"/>
      <c r="BK19" s="352"/>
      <c r="BL19" s="350"/>
      <c r="BM19" s="347"/>
      <c r="BN19" s="352"/>
      <c r="BO19" s="352" t="s">
        <v>49</v>
      </c>
      <c r="BP19" s="352"/>
      <c r="BQ19" s="350"/>
      <c r="BR19" s="347"/>
    </row>
    <row r="20" spans="1:71" s="355" customFormat="1" ht="16">
      <c r="A20" s="357"/>
      <c r="B20" s="425">
        <v>42483</v>
      </c>
      <c r="C20" s="368" t="s">
        <v>651</v>
      </c>
      <c r="D20" s="357" t="s">
        <v>677</v>
      </c>
      <c r="E20" s="349">
        <v>42465</v>
      </c>
      <c r="F20" s="366" t="s">
        <v>589</v>
      </c>
      <c r="G20" s="366" t="s">
        <v>668</v>
      </c>
      <c r="H20" s="426">
        <v>107.88181818181818</v>
      </c>
      <c r="I20" s="362"/>
      <c r="J20" s="362"/>
      <c r="K20" s="351" t="s">
        <v>654</v>
      </c>
      <c r="L20" s="351">
        <v>15208</v>
      </c>
      <c r="M20" s="351">
        <v>45625</v>
      </c>
      <c r="N20" s="351">
        <v>30417</v>
      </c>
      <c r="O20" s="351">
        <v>212917</v>
      </c>
      <c r="P20" s="358"/>
      <c r="Q20" s="358"/>
      <c r="R20" s="358"/>
      <c r="S20" s="358"/>
      <c r="T20" s="358"/>
      <c r="U20" s="358"/>
      <c r="V20" s="358"/>
      <c r="W20" s="375">
        <v>1.9</v>
      </c>
      <c r="X20" s="375">
        <v>1.7</v>
      </c>
      <c r="Y20" s="375">
        <v>1.61</v>
      </c>
      <c r="Z20" s="375">
        <v>1.53</v>
      </c>
      <c r="AA20" s="375">
        <v>1.47</v>
      </c>
      <c r="AB20" s="376"/>
      <c r="AC20" s="426">
        <v>1.8181818181818181</v>
      </c>
      <c r="AD20" s="426">
        <v>1.6909090909090909</v>
      </c>
      <c r="AE20" s="426">
        <v>1.5818181818181818</v>
      </c>
      <c r="AF20" s="426">
        <v>1.5181818181818181</v>
      </c>
      <c r="AG20" s="426">
        <v>1.4636363636363636</v>
      </c>
      <c r="AH20"/>
      <c r="AI20" s="426">
        <v>1.8727272727272726</v>
      </c>
      <c r="AJ20" s="426">
        <v>1.6909090909090909</v>
      </c>
      <c r="AK20" s="426">
        <v>1.5999999999999999</v>
      </c>
      <c r="AL20" s="426">
        <v>1.5272727272727271</v>
      </c>
      <c r="AM20" s="426">
        <v>1.4636363636363636</v>
      </c>
      <c r="AN20" s="357"/>
      <c r="AO20" s="352" t="s">
        <v>655</v>
      </c>
      <c r="AP20" s="352" t="s">
        <v>656</v>
      </c>
      <c r="AQ20" s="352">
        <v>3</v>
      </c>
      <c r="AR20" s="352">
        <v>3</v>
      </c>
      <c r="AS20" s="352"/>
      <c r="AT20" s="352">
        <v>0</v>
      </c>
      <c r="AU20" s="352">
        <v>0</v>
      </c>
      <c r="AV20" s="352">
        <v>16</v>
      </c>
      <c r="AW20" s="352">
        <v>0</v>
      </c>
      <c r="AX20" s="352">
        <v>0</v>
      </c>
      <c r="AY20" s="352">
        <v>0</v>
      </c>
      <c r="AZ20" s="352">
        <v>0</v>
      </c>
      <c r="BA20" s="352">
        <v>0</v>
      </c>
      <c r="BB20" s="352"/>
      <c r="BC20" s="352"/>
      <c r="BD20" s="352">
        <v>0</v>
      </c>
      <c r="BE20" s="352">
        <v>0</v>
      </c>
      <c r="BF20" s="352">
        <v>0</v>
      </c>
      <c r="BG20" s="352" t="s">
        <v>591</v>
      </c>
      <c r="BH20" s="352">
        <v>0</v>
      </c>
      <c r="BI20" s="352" t="s">
        <v>591</v>
      </c>
      <c r="BJ20" s="352"/>
      <c r="BK20" s="352"/>
      <c r="BL20" s="350"/>
      <c r="BM20" s="347"/>
      <c r="BN20" s="352"/>
      <c r="BO20" s="352" t="s">
        <v>49</v>
      </c>
      <c r="BP20" s="352"/>
      <c r="BQ20" s="350"/>
      <c r="BR20" s="347" t="s">
        <v>804</v>
      </c>
    </row>
    <row r="21" spans="1:71" s="355" customFormat="1" ht="16">
      <c r="A21" s="347"/>
      <c r="B21" s="425">
        <v>42482</v>
      </c>
      <c r="C21" s="348" t="s">
        <v>651</v>
      </c>
      <c r="D21" s="357" t="s">
        <v>677</v>
      </c>
      <c r="E21" s="349">
        <v>42369</v>
      </c>
      <c r="F21" s="366" t="s">
        <v>629</v>
      </c>
      <c r="G21" s="366" t="s">
        <v>630</v>
      </c>
      <c r="H21" s="362">
        <v>66.927272727272722</v>
      </c>
      <c r="I21" s="362"/>
      <c r="J21" s="362"/>
      <c r="K21" s="351" t="s">
        <v>654</v>
      </c>
      <c r="L21" s="351">
        <v>15000</v>
      </c>
      <c r="M21" s="351">
        <v>45000</v>
      </c>
      <c r="N21" s="351">
        <v>30000</v>
      </c>
      <c r="O21" s="351">
        <v>210000</v>
      </c>
      <c r="P21" s="351"/>
      <c r="Q21" s="351"/>
      <c r="R21" s="351"/>
      <c r="S21" s="351"/>
      <c r="T21" s="351"/>
      <c r="U21" s="351"/>
      <c r="V21" s="351"/>
      <c r="W21" s="362">
        <v>1.7636363636363634</v>
      </c>
      <c r="X21" s="362">
        <v>1.6454545454545453</v>
      </c>
      <c r="Y21" s="362">
        <v>1.5636363636363635</v>
      </c>
      <c r="Z21" s="362">
        <v>1.4909090909090907</v>
      </c>
      <c r="AA21" s="362">
        <v>1.4090909090909089</v>
      </c>
      <c r="AB21" s="347"/>
      <c r="AC21" s="362">
        <v>1.6818181818181817</v>
      </c>
      <c r="AD21" s="362">
        <v>1.6454545454545453</v>
      </c>
      <c r="AE21" s="362">
        <v>1.5636363636363635</v>
      </c>
      <c r="AF21" s="362">
        <v>1.4545454545454546</v>
      </c>
      <c r="AG21" s="362">
        <v>1.4090909090909089</v>
      </c>
      <c r="AH21" s="347"/>
      <c r="AI21" s="362">
        <v>0</v>
      </c>
      <c r="AJ21" s="362">
        <v>0</v>
      </c>
      <c r="AK21" s="362">
        <v>0</v>
      </c>
      <c r="AL21" s="362">
        <v>0</v>
      </c>
      <c r="AM21" s="362">
        <v>0</v>
      </c>
      <c r="AN21" s="347"/>
      <c r="AO21" s="352" t="s">
        <v>655</v>
      </c>
      <c r="AP21" s="352" t="s">
        <v>656</v>
      </c>
      <c r="AQ21" s="352">
        <v>3</v>
      </c>
      <c r="AR21" s="352">
        <v>3</v>
      </c>
      <c r="AS21" s="352"/>
      <c r="AT21" s="352">
        <v>0</v>
      </c>
      <c r="AU21" s="352">
        <v>0</v>
      </c>
      <c r="AV21" s="352">
        <v>0</v>
      </c>
      <c r="AW21" s="352">
        <v>0</v>
      </c>
      <c r="AX21" s="352">
        <v>0</v>
      </c>
      <c r="AY21" s="352">
        <v>0</v>
      </c>
      <c r="AZ21" s="352">
        <v>0</v>
      </c>
      <c r="BA21" s="352">
        <v>0</v>
      </c>
      <c r="BB21" s="352"/>
      <c r="BC21" s="352"/>
      <c r="BD21" s="352">
        <v>0</v>
      </c>
      <c r="BE21" s="352">
        <v>0</v>
      </c>
      <c r="BF21" s="352">
        <v>0</v>
      </c>
      <c r="BG21" s="352" t="s">
        <v>591</v>
      </c>
      <c r="BH21" s="352">
        <v>0</v>
      </c>
      <c r="BI21" s="352" t="s">
        <v>591</v>
      </c>
      <c r="BJ21" s="352"/>
      <c r="BK21" s="352"/>
      <c r="BL21" s="350"/>
      <c r="BM21" s="347"/>
      <c r="BN21" s="352"/>
      <c r="BO21" s="352" t="s">
        <v>49</v>
      </c>
      <c r="BP21" s="352">
        <v>1</v>
      </c>
      <c r="BQ21" s="350"/>
      <c r="BR21" s="355" t="s">
        <v>683</v>
      </c>
    </row>
    <row r="22" spans="1:71" s="363" customFormat="1" ht="16">
      <c r="A22" s="347"/>
      <c r="B22" s="425">
        <v>42482</v>
      </c>
      <c r="C22" s="348" t="s">
        <v>651</v>
      </c>
      <c r="D22" s="357" t="s">
        <v>677</v>
      </c>
      <c r="E22" s="349">
        <v>42369</v>
      </c>
      <c r="F22" s="366" t="s">
        <v>638</v>
      </c>
      <c r="G22" s="366" t="s">
        <v>671</v>
      </c>
      <c r="H22" s="426">
        <v>89</v>
      </c>
      <c r="I22" s="362"/>
      <c r="J22" s="362"/>
      <c r="K22" s="351"/>
      <c r="L22" s="351"/>
      <c r="M22" s="351"/>
      <c r="N22" s="351"/>
      <c r="O22" s="351"/>
      <c r="P22" s="351"/>
      <c r="Q22" s="351"/>
      <c r="R22" s="351"/>
      <c r="S22" s="351"/>
      <c r="T22" s="351"/>
      <c r="U22" s="351"/>
      <c r="V22" s="351"/>
      <c r="W22" s="426">
        <v>1.7272727272727271</v>
      </c>
      <c r="X22" s="426">
        <v>0</v>
      </c>
      <c r="Y22" s="426">
        <v>0</v>
      </c>
      <c r="Z22" s="426">
        <v>0</v>
      </c>
      <c r="AA22" s="426">
        <v>0</v>
      </c>
      <c r="AB22"/>
      <c r="AC22" s="426">
        <v>1.7272727272727271</v>
      </c>
      <c r="AD22" s="426">
        <v>0</v>
      </c>
      <c r="AE22" s="426">
        <v>0</v>
      </c>
      <c r="AF22" s="426">
        <v>0</v>
      </c>
      <c r="AG22" s="426">
        <v>0</v>
      </c>
      <c r="AH22" s="347"/>
      <c r="AI22" s="362">
        <v>0</v>
      </c>
      <c r="AJ22" s="362">
        <v>0</v>
      </c>
      <c r="AK22" s="362">
        <v>0</v>
      </c>
      <c r="AL22" s="362">
        <v>0</v>
      </c>
      <c r="AM22" s="362">
        <v>0</v>
      </c>
      <c r="AN22" s="347"/>
      <c r="AO22" s="352" t="s">
        <v>655</v>
      </c>
      <c r="AP22" s="352" t="s">
        <v>656</v>
      </c>
      <c r="AQ22" s="352">
        <v>3</v>
      </c>
      <c r="AR22" s="352">
        <v>3</v>
      </c>
      <c r="AS22" s="352"/>
      <c r="AT22" s="352">
        <v>0</v>
      </c>
      <c r="AU22" s="352">
        <v>0</v>
      </c>
      <c r="AV22" s="352">
        <v>5</v>
      </c>
      <c r="AW22" s="352">
        <v>0</v>
      </c>
      <c r="AX22" s="352">
        <v>0</v>
      </c>
      <c r="AY22" s="352">
        <v>0</v>
      </c>
      <c r="AZ22" s="352">
        <v>0</v>
      </c>
      <c r="BA22" s="352">
        <v>0</v>
      </c>
      <c r="BB22" s="352"/>
      <c r="BC22" s="352"/>
      <c r="BD22" s="352">
        <v>0</v>
      </c>
      <c r="BE22" s="352">
        <v>0</v>
      </c>
      <c r="BF22" s="352">
        <v>0</v>
      </c>
      <c r="BG22" s="352" t="s">
        <v>591</v>
      </c>
      <c r="BH22" s="352">
        <v>0</v>
      </c>
      <c r="BI22" s="352" t="s">
        <v>591</v>
      </c>
      <c r="BJ22" s="352"/>
      <c r="BK22" s="352"/>
      <c r="BL22" s="350"/>
      <c r="BM22" s="347"/>
      <c r="BN22" s="352"/>
      <c r="BO22" s="352" t="s">
        <v>49</v>
      </c>
      <c r="BP22" s="352"/>
      <c r="BQ22" s="350" t="s">
        <v>672</v>
      </c>
      <c r="BR22" s="347" t="s">
        <v>810</v>
      </c>
      <c r="BS22" s="355"/>
    </row>
    <row r="23" spans="1:71" s="363" customFormat="1" ht="16">
      <c r="A23" s="347"/>
      <c r="B23" s="425">
        <v>42482</v>
      </c>
      <c r="C23" s="348" t="s">
        <v>651</v>
      </c>
      <c r="D23" s="357" t="s">
        <v>684</v>
      </c>
      <c r="E23" s="349">
        <v>42446</v>
      </c>
      <c r="F23" s="366" t="s">
        <v>674</v>
      </c>
      <c r="G23" s="366" t="s">
        <v>675</v>
      </c>
      <c r="H23" s="426">
        <v>72.8</v>
      </c>
      <c r="I23" s="362"/>
      <c r="J23" s="362"/>
      <c r="K23" s="351" t="s">
        <v>654</v>
      </c>
      <c r="L23" s="351">
        <v>3000</v>
      </c>
      <c r="M23" s="351">
        <v>3000</v>
      </c>
      <c r="N23" s="351">
        <v>3000</v>
      </c>
      <c r="O23" s="351">
        <v>6000</v>
      </c>
      <c r="P23" s="351"/>
      <c r="Q23" s="351"/>
      <c r="R23" s="351"/>
      <c r="S23" s="351"/>
      <c r="T23" s="351"/>
      <c r="U23" s="351"/>
      <c r="V23" s="351"/>
      <c r="W23" s="426">
        <v>2.2909090909090906</v>
      </c>
      <c r="X23" s="426">
        <v>2.1545454545454543</v>
      </c>
      <c r="Y23" s="426">
        <v>1.8999999999999997</v>
      </c>
      <c r="Z23" s="426">
        <v>1.7999999999999998</v>
      </c>
      <c r="AA23" s="426">
        <v>1.7</v>
      </c>
      <c r="AB23"/>
      <c r="AC23" s="426">
        <v>2.1818181818181817</v>
      </c>
      <c r="AD23" s="426">
        <v>2</v>
      </c>
      <c r="AE23" s="426">
        <v>1.7999999999999998</v>
      </c>
      <c r="AF23" s="426">
        <v>1.7</v>
      </c>
      <c r="AG23" s="426">
        <v>1.6545454545454545</v>
      </c>
      <c r="AH23" s="347"/>
      <c r="AI23" s="362">
        <v>0</v>
      </c>
      <c r="AJ23" s="362">
        <v>0</v>
      </c>
      <c r="AK23" s="362">
        <v>0</v>
      </c>
      <c r="AL23" s="362">
        <v>0</v>
      </c>
      <c r="AM23" s="362">
        <v>0</v>
      </c>
      <c r="AN23" s="347"/>
      <c r="AO23" s="352" t="s">
        <v>655</v>
      </c>
      <c r="AP23" s="352" t="s">
        <v>656</v>
      </c>
      <c r="AQ23" s="352">
        <v>3</v>
      </c>
      <c r="AR23" s="352">
        <v>3</v>
      </c>
      <c r="AS23" s="352"/>
      <c r="AT23" s="352">
        <v>0</v>
      </c>
      <c r="AU23" s="352">
        <v>0</v>
      </c>
      <c r="AV23" s="352">
        <v>10</v>
      </c>
      <c r="AW23" s="352">
        <v>0</v>
      </c>
      <c r="AX23" s="352">
        <v>0</v>
      </c>
      <c r="AY23" s="352">
        <v>0</v>
      </c>
      <c r="AZ23" s="352">
        <v>0</v>
      </c>
      <c r="BA23" s="352">
        <v>0</v>
      </c>
      <c r="BB23" s="352"/>
      <c r="BC23" s="352"/>
      <c r="BD23" s="352">
        <v>0</v>
      </c>
      <c r="BE23" s="352">
        <v>0</v>
      </c>
      <c r="BF23" s="352">
        <v>0</v>
      </c>
      <c r="BG23" s="352" t="s">
        <v>591</v>
      </c>
      <c r="BH23" s="352">
        <v>0</v>
      </c>
      <c r="BI23" s="352" t="s">
        <v>591</v>
      </c>
      <c r="BJ23" s="352"/>
      <c r="BK23" s="352"/>
      <c r="BL23" s="350"/>
      <c r="BM23" s="347"/>
      <c r="BN23" s="352"/>
      <c r="BO23" s="352" t="s">
        <v>49</v>
      </c>
      <c r="BP23" s="386"/>
      <c r="BQ23" s="359"/>
      <c r="BR23" s="355" t="s">
        <v>816</v>
      </c>
    </row>
    <row r="24" spans="1:71" s="355" customFormat="1" ht="16">
      <c r="A24" s="347">
        <v>15</v>
      </c>
      <c r="B24" s="425">
        <v>42482</v>
      </c>
      <c r="C24" s="348" t="s">
        <v>651</v>
      </c>
      <c r="D24" s="347" t="s">
        <v>686</v>
      </c>
      <c r="E24" s="349">
        <v>42388</v>
      </c>
      <c r="F24" s="349" t="s">
        <v>209</v>
      </c>
      <c r="G24" s="349" t="s">
        <v>653</v>
      </c>
      <c r="H24" s="426">
        <v>83.25454545454545</v>
      </c>
      <c r="I24" s="362"/>
      <c r="J24" s="362"/>
      <c r="K24" s="351" t="s">
        <v>654</v>
      </c>
      <c r="L24" s="351">
        <v>100000</v>
      </c>
      <c r="M24" s="351">
        <v>450000</v>
      </c>
      <c r="N24" s="351"/>
      <c r="O24" s="351"/>
      <c r="P24" s="351"/>
      <c r="Q24" s="351"/>
      <c r="R24" s="351"/>
      <c r="S24" s="351"/>
      <c r="T24" s="351"/>
      <c r="U24" s="351"/>
      <c r="V24" s="351"/>
      <c r="W24" s="426">
        <v>1.4545454545454546</v>
      </c>
      <c r="X24" s="426">
        <v>1.1727272727272726</v>
      </c>
      <c r="Y24" s="426">
        <v>1.1454545454545453</v>
      </c>
      <c r="Z24" s="426">
        <v>0</v>
      </c>
      <c r="AA24" s="426">
        <v>0</v>
      </c>
      <c r="AB24"/>
      <c r="AC24" s="426">
        <v>1.4454545454545453</v>
      </c>
      <c r="AD24" s="426">
        <v>1.1636363636363636</v>
      </c>
      <c r="AE24" s="426">
        <v>1.1363636363636362</v>
      </c>
      <c r="AF24" s="426">
        <v>0</v>
      </c>
      <c r="AG24" s="426">
        <v>0</v>
      </c>
      <c r="AH24" s="347"/>
      <c r="AI24" s="362">
        <v>0</v>
      </c>
      <c r="AJ24" s="362">
        <v>0</v>
      </c>
      <c r="AK24" s="362">
        <v>0</v>
      </c>
      <c r="AL24" s="362">
        <v>0</v>
      </c>
      <c r="AM24" s="362">
        <v>0</v>
      </c>
      <c r="AN24" s="347"/>
      <c r="AO24" s="352" t="s">
        <v>655</v>
      </c>
      <c r="AP24" s="352" t="s">
        <v>656</v>
      </c>
      <c r="AQ24" s="352">
        <v>2</v>
      </c>
      <c r="AR24" s="352">
        <v>4</v>
      </c>
      <c r="AS24" s="352"/>
      <c r="AT24" s="352">
        <v>0</v>
      </c>
      <c r="AU24" s="352">
        <v>0</v>
      </c>
      <c r="AV24" s="352">
        <v>0</v>
      </c>
      <c r="AW24" s="352">
        <v>0</v>
      </c>
      <c r="AX24" s="352">
        <v>0</v>
      </c>
      <c r="AY24" s="352">
        <v>0</v>
      </c>
      <c r="AZ24" s="352">
        <v>0</v>
      </c>
      <c r="BA24" s="352">
        <v>0</v>
      </c>
      <c r="BB24" s="352"/>
      <c r="BC24" s="352"/>
      <c r="BD24" s="352">
        <v>0</v>
      </c>
      <c r="BE24" s="352">
        <v>0</v>
      </c>
      <c r="BF24" s="352">
        <v>0</v>
      </c>
      <c r="BG24" s="352" t="s">
        <v>591</v>
      </c>
      <c r="BH24" s="352">
        <v>0</v>
      </c>
      <c r="BI24" s="352" t="s">
        <v>591</v>
      </c>
      <c r="BJ24" s="352"/>
      <c r="BK24" s="352"/>
      <c r="BL24" s="350" t="s">
        <v>762</v>
      </c>
      <c r="BM24" s="347" t="s">
        <v>665</v>
      </c>
      <c r="BN24" s="352">
        <v>100</v>
      </c>
      <c r="BO24" s="352" t="s">
        <v>49</v>
      </c>
      <c r="BP24" s="352"/>
      <c r="BQ24" s="350"/>
      <c r="BR24" s="354" t="s">
        <v>765</v>
      </c>
    </row>
    <row r="25" spans="1:71" s="355" customFormat="1" ht="16">
      <c r="A25" s="347">
        <v>40</v>
      </c>
      <c r="B25" s="425">
        <v>42483</v>
      </c>
      <c r="C25" s="348" t="s">
        <v>651</v>
      </c>
      <c r="D25" s="347" t="s">
        <v>686</v>
      </c>
      <c r="E25" s="349">
        <v>42369</v>
      </c>
      <c r="F25" s="349" t="s">
        <v>210</v>
      </c>
      <c r="G25" s="349" t="s">
        <v>778</v>
      </c>
      <c r="H25" s="362">
        <v>86.518181818181816</v>
      </c>
      <c r="I25" s="362"/>
      <c r="J25" s="362"/>
      <c r="K25" s="351" t="s">
        <v>654</v>
      </c>
      <c r="L25" s="429">
        <v>6000</v>
      </c>
      <c r="M25" s="429">
        <v>12000</v>
      </c>
      <c r="N25" s="429">
        <v>84000</v>
      </c>
      <c r="O25" s="429">
        <f>N25</f>
        <v>84000</v>
      </c>
      <c r="P25" s="351"/>
      <c r="Q25" s="351"/>
      <c r="R25" s="351"/>
      <c r="S25" s="351"/>
      <c r="T25" s="351"/>
      <c r="U25" s="351"/>
      <c r="V25" s="351"/>
      <c r="W25" s="426">
        <v>1.7272727272727271</v>
      </c>
      <c r="X25" s="426">
        <v>1.7272727272727271</v>
      </c>
      <c r="Y25" s="426">
        <v>1.6909090909090909</v>
      </c>
      <c r="Z25" s="426">
        <v>0</v>
      </c>
      <c r="AA25" s="426">
        <v>1.6454545454545453</v>
      </c>
      <c r="AB25"/>
      <c r="AC25" s="426">
        <v>1.7272727272727271</v>
      </c>
      <c r="AD25" s="426">
        <v>1.6363636363636362</v>
      </c>
      <c r="AE25" s="426">
        <v>1.5999999999999999</v>
      </c>
      <c r="AF25" s="426">
        <v>0</v>
      </c>
      <c r="AG25" s="426">
        <v>1.5999999999999999</v>
      </c>
      <c r="AH25" s="347"/>
      <c r="AI25" s="362">
        <v>0</v>
      </c>
      <c r="AJ25" s="362">
        <v>0</v>
      </c>
      <c r="AK25" s="362">
        <v>0</v>
      </c>
      <c r="AL25" s="362">
        <v>0</v>
      </c>
      <c r="AM25" s="362">
        <v>0</v>
      </c>
      <c r="AN25" s="347"/>
      <c r="AO25" s="352" t="s">
        <v>655</v>
      </c>
      <c r="AP25" s="352" t="s">
        <v>656</v>
      </c>
      <c r="AQ25" s="352">
        <v>2</v>
      </c>
      <c r="AR25" s="352">
        <v>4</v>
      </c>
      <c r="AS25" s="352"/>
      <c r="AT25" s="352">
        <v>0</v>
      </c>
      <c r="AU25" s="352">
        <v>0</v>
      </c>
      <c r="AV25" s="352">
        <v>0</v>
      </c>
      <c r="AW25" s="352">
        <v>0</v>
      </c>
      <c r="AX25" s="352">
        <v>0</v>
      </c>
      <c r="AY25" s="352">
        <v>0</v>
      </c>
      <c r="AZ25" s="352">
        <v>0</v>
      </c>
      <c r="BA25" s="352">
        <v>0</v>
      </c>
      <c r="BB25" s="352"/>
      <c r="BC25" s="352"/>
      <c r="BD25" s="352">
        <v>0</v>
      </c>
      <c r="BE25" s="352">
        <v>0</v>
      </c>
      <c r="BF25" s="352">
        <v>0</v>
      </c>
      <c r="BG25" s="352" t="s">
        <v>591</v>
      </c>
      <c r="BH25" s="352">
        <v>0</v>
      </c>
      <c r="BI25" s="352" t="s">
        <v>591</v>
      </c>
      <c r="BJ25" s="352"/>
      <c r="BK25" s="352"/>
      <c r="BL25" s="350"/>
      <c r="BM25" s="347"/>
      <c r="BN25" s="352"/>
      <c r="BO25" s="352" t="s">
        <v>49</v>
      </c>
      <c r="BP25" s="352">
        <v>1</v>
      </c>
      <c r="BQ25" s="350" t="s">
        <v>772</v>
      </c>
      <c r="BR25" s="355" t="s">
        <v>775</v>
      </c>
    </row>
    <row r="26" spans="1:71" s="355" customFormat="1" ht="16">
      <c r="A26" s="347">
        <v>56</v>
      </c>
      <c r="B26" s="425">
        <v>42484</v>
      </c>
      <c r="C26" s="348" t="s">
        <v>651</v>
      </c>
      <c r="D26" s="347" t="s">
        <v>686</v>
      </c>
      <c r="E26" s="349">
        <v>42369</v>
      </c>
      <c r="F26" s="349" t="s">
        <v>211</v>
      </c>
      <c r="G26" s="349" t="s">
        <v>593</v>
      </c>
      <c r="H26" s="362">
        <v>94.999999999999986</v>
      </c>
      <c r="I26" s="362"/>
      <c r="J26" s="362"/>
      <c r="K26" s="351" t="s">
        <v>654</v>
      </c>
      <c r="L26" s="429">
        <v>6000</v>
      </c>
      <c r="M26" s="429">
        <v>12000</v>
      </c>
      <c r="N26" s="429">
        <v>84000</v>
      </c>
      <c r="O26" s="429">
        <f t="shared" ref="O26:O29" si="0">N26</f>
        <v>84000</v>
      </c>
      <c r="P26" s="351"/>
      <c r="Q26" s="351"/>
      <c r="R26" s="351"/>
      <c r="S26" s="351"/>
      <c r="T26" s="351"/>
      <c r="U26" s="351"/>
      <c r="V26" s="351"/>
      <c r="W26" s="362">
        <v>2.2999999999999998</v>
      </c>
      <c r="X26" s="362">
        <v>2.1818181818181817</v>
      </c>
      <c r="Y26" s="362">
        <v>2.1</v>
      </c>
      <c r="Z26" s="426">
        <v>0</v>
      </c>
      <c r="AA26" s="362">
        <v>2.0545454545454542</v>
      </c>
      <c r="AB26" s="347"/>
      <c r="AC26" s="362">
        <v>2.1</v>
      </c>
      <c r="AD26" s="362">
        <v>1.9545454545454544</v>
      </c>
      <c r="AE26" s="362">
        <v>1.8363636363636362</v>
      </c>
      <c r="AF26" s="426">
        <v>0</v>
      </c>
      <c r="AG26" s="362">
        <v>1.7818181818181817</v>
      </c>
      <c r="AH26" s="347"/>
      <c r="AI26" s="362">
        <v>0</v>
      </c>
      <c r="AJ26" s="362">
        <v>0</v>
      </c>
      <c r="AK26" s="362">
        <v>0</v>
      </c>
      <c r="AL26" s="362">
        <v>0</v>
      </c>
      <c r="AM26" s="362">
        <v>0</v>
      </c>
      <c r="AN26" s="347"/>
      <c r="AO26" s="352" t="s">
        <v>655</v>
      </c>
      <c r="AP26" s="352" t="s">
        <v>656</v>
      </c>
      <c r="AQ26" s="352">
        <v>2</v>
      </c>
      <c r="AR26" s="352">
        <v>4</v>
      </c>
      <c r="AS26" s="352"/>
      <c r="AT26" s="352">
        <v>0</v>
      </c>
      <c r="AU26" s="352">
        <v>20</v>
      </c>
      <c r="AV26" s="352">
        <v>0</v>
      </c>
      <c r="AW26" s="352">
        <v>0</v>
      </c>
      <c r="AX26" s="352">
        <v>0</v>
      </c>
      <c r="AY26" s="352">
        <v>0</v>
      </c>
      <c r="AZ26" s="352">
        <v>0</v>
      </c>
      <c r="BA26" s="352">
        <v>0</v>
      </c>
      <c r="BB26" s="352"/>
      <c r="BC26" s="352"/>
      <c r="BD26" s="352">
        <v>0</v>
      </c>
      <c r="BE26" s="352">
        <v>0</v>
      </c>
      <c r="BF26" s="352">
        <v>0</v>
      </c>
      <c r="BG26" s="352" t="s">
        <v>591</v>
      </c>
      <c r="BH26" s="352">
        <v>0</v>
      </c>
      <c r="BI26" s="352" t="s">
        <v>591</v>
      </c>
      <c r="BJ26" s="352"/>
      <c r="BK26" s="352"/>
      <c r="BL26" s="350"/>
      <c r="BM26" s="347"/>
      <c r="BN26" s="352"/>
      <c r="BO26" s="352" t="s">
        <v>49</v>
      </c>
      <c r="BP26" s="352">
        <v>1</v>
      </c>
      <c r="BQ26" s="350"/>
      <c r="BR26" s="355" t="s">
        <v>783</v>
      </c>
    </row>
    <row r="27" spans="1:71" s="355" customFormat="1" ht="16">
      <c r="A27" s="347">
        <v>23</v>
      </c>
      <c r="B27" s="425">
        <v>42484</v>
      </c>
      <c r="C27" s="348" t="s">
        <v>651</v>
      </c>
      <c r="D27" s="347" t="s">
        <v>686</v>
      </c>
      <c r="E27" s="349">
        <v>42429</v>
      </c>
      <c r="F27" s="349" t="s">
        <v>212</v>
      </c>
      <c r="G27" s="349" t="s">
        <v>660</v>
      </c>
      <c r="H27" s="426">
        <v>121.59999999999998</v>
      </c>
      <c r="I27" s="362"/>
      <c r="J27" s="362"/>
      <c r="K27" s="351" t="s">
        <v>654</v>
      </c>
      <c r="L27" s="429">
        <v>6000</v>
      </c>
      <c r="M27" s="429">
        <v>12000</v>
      </c>
      <c r="N27" s="429">
        <v>84000</v>
      </c>
      <c r="O27" s="429">
        <f t="shared" si="0"/>
        <v>84000</v>
      </c>
      <c r="P27" s="351"/>
      <c r="Q27" s="351"/>
      <c r="R27" s="351"/>
      <c r="S27" s="351"/>
      <c r="T27" s="351"/>
      <c r="U27" s="351"/>
      <c r="V27" s="351"/>
      <c r="W27" s="426">
        <v>2.0727272727272723</v>
      </c>
      <c r="X27" s="426">
        <v>1.9818181818181817</v>
      </c>
      <c r="Y27" s="426">
        <v>1.9727272727272724</v>
      </c>
      <c r="Z27" s="426">
        <v>0</v>
      </c>
      <c r="AA27" s="426">
        <v>0.98181818181818181</v>
      </c>
      <c r="AB27"/>
      <c r="AC27" s="426">
        <v>2.0545454545454542</v>
      </c>
      <c r="AD27" s="426">
        <v>1.918181818181818</v>
      </c>
      <c r="AE27" s="426">
        <v>1.8363636363636362</v>
      </c>
      <c r="AF27" s="426">
        <v>0</v>
      </c>
      <c r="AG27" s="426">
        <v>1.8272727272727269</v>
      </c>
      <c r="AH27" s="347"/>
      <c r="AI27" s="362">
        <v>0</v>
      </c>
      <c r="AJ27" s="362">
        <v>0</v>
      </c>
      <c r="AK27" s="362">
        <v>0</v>
      </c>
      <c r="AL27" s="362">
        <v>0</v>
      </c>
      <c r="AM27" s="362">
        <v>0</v>
      </c>
      <c r="AN27" s="347"/>
      <c r="AO27" s="352" t="s">
        <v>655</v>
      </c>
      <c r="AP27" s="352" t="s">
        <v>656</v>
      </c>
      <c r="AQ27" s="352">
        <v>2</v>
      </c>
      <c r="AR27" s="352">
        <v>4</v>
      </c>
      <c r="AS27" s="352"/>
      <c r="AT27" s="352">
        <v>23</v>
      </c>
      <c r="AU27" s="352">
        <v>0</v>
      </c>
      <c r="AV27" s="352">
        <v>0</v>
      </c>
      <c r="AW27" s="352">
        <v>0</v>
      </c>
      <c r="AX27" s="352">
        <v>0</v>
      </c>
      <c r="AY27" s="352">
        <v>0</v>
      </c>
      <c r="AZ27" s="352">
        <v>0</v>
      </c>
      <c r="BA27" s="352">
        <v>0</v>
      </c>
      <c r="BB27" s="352"/>
      <c r="BC27" s="352"/>
      <c r="BD27" s="352">
        <v>0</v>
      </c>
      <c r="BE27" s="352">
        <v>0</v>
      </c>
      <c r="BF27" s="352">
        <v>0</v>
      </c>
      <c r="BG27" s="352" t="s">
        <v>591</v>
      </c>
      <c r="BH27" s="352">
        <v>12</v>
      </c>
      <c r="BI27" s="352" t="s">
        <v>591</v>
      </c>
      <c r="BJ27" s="352"/>
      <c r="BK27" s="352"/>
      <c r="BL27" s="350"/>
      <c r="BM27" s="347"/>
      <c r="BN27" s="352"/>
      <c r="BO27" s="352" t="s">
        <v>49</v>
      </c>
      <c r="BP27" s="352"/>
      <c r="BQ27" s="350"/>
      <c r="BR27" s="355" t="s">
        <v>788</v>
      </c>
    </row>
    <row r="28" spans="1:71" s="355" customFormat="1" ht="16">
      <c r="A28" s="347">
        <v>31</v>
      </c>
      <c r="B28" s="425">
        <v>42484</v>
      </c>
      <c r="C28" s="348" t="s">
        <v>651</v>
      </c>
      <c r="D28" s="347" t="s">
        <v>686</v>
      </c>
      <c r="E28" s="349">
        <v>42429</v>
      </c>
      <c r="F28" s="349" t="s">
        <v>213</v>
      </c>
      <c r="G28" s="349" t="s">
        <v>625</v>
      </c>
      <c r="H28" s="362">
        <v>82</v>
      </c>
      <c r="I28" s="362"/>
      <c r="J28" s="362"/>
      <c r="K28" s="351" t="s">
        <v>654</v>
      </c>
      <c r="L28" s="429">
        <v>6083</v>
      </c>
      <c r="M28" s="429">
        <v>12166</v>
      </c>
      <c r="N28" s="429">
        <v>85166</v>
      </c>
      <c r="O28" s="429">
        <f t="shared" si="0"/>
        <v>85166</v>
      </c>
      <c r="P28" s="351"/>
      <c r="Q28" s="351"/>
      <c r="R28" s="351"/>
      <c r="S28" s="351"/>
      <c r="T28" s="351"/>
      <c r="U28" s="351"/>
      <c r="V28" s="351"/>
      <c r="W28" s="362">
        <v>1.5727272727272725</v>
      </c>
      <c r="X28" s="362">
        <v>1.5272727272727271</v>
      </c>
      <c r="Y28" s="362">
        <v>1.4727272727272727</v>
      </c>
      <c r="Z28" s="426">
        <v>0</v>
      </c>
      <c r="AA28" s="362">
        <v>1.4545454545454546</v>
      </c>
      <c r="AB28" s="347"/>
      <c r="AC28" s="362">
        <v>1.5272727272727271</v>
      </c>
      <c r="AD28" s="362">
        <v>1.4727272727272727</v>
      </c>
      <c r="AE28" s="362">
        <v>1.4</v>
      </c>
      <c r="AF28" s="426">
        <v>0</v>
      </c>
      <c r="AG28" s="362">
        <v>1.3818181818181816</v>
      </c>
      <c r="AH28" s="347"/>
      <c r="AI28" s="362">
        <v>0</v>
      </c>
      <c r="AJ28" s="362">
        <v>0</v>
      </c>
      <c r="AK28" s="362">
        <v>0</v>
      </c>
      <c r="AL28" s="362">
        <v>0</v>
      </c>
      <c r="AM28" s="362">
        <v>0</v>
      </c>
      <c r="AN28" s="347"/>
      <c r="AO28" s="352" t="s">
        <v>655</v>
      </c>
      <c r="AP28" s="352" t="s">
        <v>656</v>
      </c>
      <c r="AQ28" s="352">
        <v>2</v>
      </c>
      <c r="AR28" s="352">
        <v>4</v>
      </c>
      <c r="AS28" s="352"/>
      <c r="AT28" s="352">
        <v>0</v>
      </c>
      <c r="AU28" s="352">
        <v>0</v>
      </c>
      <c r="AV28" s="352">
        <v>3</v>
      </c>
      <c r="AW28" s="352">
        <v>0</v>
      </c>
      <c r="AX28" s="352">
        <v>0</v>
      </c>
      <c r="AY28" s="352">
        <v>0</v>
      </c>
      <c r="AZ28" s="352">
        <v>0</v>
      </c>
      <c r="BA28" s="352">
        <v>0</v>
      </c>
      <c r="BB28" s="352"/>
      <c r="BC28" s="352"/>
      <c r="BD28" s="352">
        <v>0</v>
      </c>
      <c r="BE28" s="352">
        <v>0</v>
      </c>
      <c r="BF28" s="352">
        <v>0</v>
      </c>
      <c r="BG28" s="352" t="s">
        <v>591</v>
      </c>
      <c r="BH28" s="352">
        <v>0</v>
      </c>
      <c r="BI28" s="352" t="s">
        <v>591</v>
      </c>
      <c r="BJ28" s="352"/>
      <c r="BK28" s="352"/>
      <c r="BL28" s="350"/>
      <c r="BM28" s="347"/>
      <c r="BN28" s="352"/>
      <c r="BO28" s="352" t="s">
        <v>49</v>
      </c>
      <c r="BP28" s="352"/>
      <c r="BQ28" s="350"/>
      <c r="BR28" s="355" t="s">
        <v>795</v>
      </c>
    </row>
    <row r="29" spans="1:71" s="355" customFormat="1" ht="16">
      <c r="A29" s="347">
        <v>48</v>
      </c>
      <c r="B29" s="425">
        <v>42483</v>
      </c>
      <c r="C29" s="348" t="s">
        <v>651</v>
      </c>
      <c r="D29" s="347" t="s">
        <v>686</v>
      </c>
      <c r="E29" s="349">
        <v>42460</v>
      </c>
      <c r="F29" s="349" t="s">
        <v>214</v>
      </c>
      <c r="G29" s="349" t="s">
        <v>663</v>
      </c>
      <c r="H29" s="426">
        <v>111.53636363636363</v>
      </c>
      <c r="I29" s="362"/>
      <c r="J29" s="362"/>
      <c r="K29" s="351" t="s">
        <v>654</v>
      </c>
      <c r="L29" s="429">
        <v>6000</v>
      </c>
      <c r="M29" s="429">
        <v>12000</v>
      </c>
      <c r="N29" s="429">
        <v>84000</v>
      </c>
      <c r="O29" s="429">
        <f t="shared" si="0"/>
        <v>84000</v>
      </c>
      <c r="P29" s="351"/>
      <c r="Q29" s="351"/>
      <c r="R29" s="351"/>
      <c r="S29" s="351"/>
      <c r="T29" s="351"/>
      <c r="U29" s="351"/>
      <c r="V29" s="351"/>
      <c r="W29" s="426">
        <v>1.5727272727272725</v>
      </c>
      <c r="X29" s="426">
        <v>1.5636363636363635</v>
      </c>
      <c r="Y29" s="426">
        <v>1.5545454545454545</v>
      </c>
      <c r="Z29" s="426">
        <v>0</v>
      </c>
      <c r="AA29" s="426">
        <v>1.5272727272727271</v>
      </c>
      <c r="AB29"/>
      <c r="AC29" s="426">
        <v>1.2999999999999998</v>
      </c>
      <c r="AD29" s="426">
        <v>1.2727272727272725</v>
      </c>
      <c r="AE29" s="426">
        <v>1.2636363636363634</v>
      </c>
      <c r="AF29" s="426">
        <v>0</v>
      </c>
      <c r="AG29" s="426">
        <v>1.2545454545454544</v>
      </c>
      <c r="AH29" s="347"/>
      <c r="AI29" s="362">
        <v>0</v>
      </c>
      <c r="AJ29" s="362">
        <v>0</v>
      </c>
      <c r="AK29" s="362">
        <v>0</v>
      </c>
      <c r="AL29" s="362">
        <v>0</v>
      </c>
      <c r="AM29" s="362">
        <v>0</v>
      </c>
      <c r="AN29" s="347"/>
      <c r="AO29" s="352" t="s">
        <v>655</v>
      </c>
      <c r="AP29" s="352" t="s">
        <v>656</v>
      </c>
      <c r="AQ29" s="352">
        <v>2</v>
      </c>
      <c r="AR29" s="352">
        <v>4</v>
      </c>
      <c r="AS29" s="352"/>
      <c r="AT29" s="352">
        <v>0</v>
      </c>
      <c r="AU29" s="352">
        <v>0</v>
      </c>
      <c r="AV29" s="352">
        <v>0</v>
      </c>
      <c r="AW29" s="352">
        <v>0</v>
      </c>
      <c r="AX29" s="352">
        <v>0</v>
      </c>
      <c r="AY29" s="352">
        <v>0</v>
      </c>
      <c r="AZ29" s="352">
        <v>0</v>
      </c>
      <c r="BA29" s="352">
        <v>0</v>
      </c>
      <c r="BB29" s="352"/>
      <c r="BC29" s="352"/>
      <c r="BD29" s="352">
        <v>0</v>
      </c>
      <c r="BE29" s="352">
        <v>0</v>
      </c>
      <c r="BF29" s="352">
        <v>0</v>
      </c>
      <c r="BG29" s="352" t="s">
        <v>591</v>
      </c>
      <c r="BH29" s="352">
        <v>0</v>
      </c>
      <c r="BI29" s="352" t="s">
        <v>591</v>
      </c>
      <c r="BJ29" s="352"/>
      <c r="BK29" s="352"/>
      <c r="BL29" s="350" t="s">
        <v>664</v>
      </c>
      <c r="BM29" s="347" t="s">
        <v>665</v>
      </c>
      <c r="BN29" s="352">
        <v>50</v>
      </c>
      <c r="BO29" s="352" t="s">
        <v>49</v>
      </c>
      <c r="BP29" s="352"/>
      <c r="BQ29" s="350"/>
      <c r="BR29" s="355" t="s">
        <v>798</v>
      </c>
    </row>
    <row r="30" spans="1:71" s="355" customFormat="1" ht="16">
      <c r="A30" s="347">
        <v>7</v>
      </c>
      <c r="B30" s="425">
        <v>42483</v>
      </c>
      <c r="C30" s="348" t="s">
        <v>651</v>
      </c>
      <c r="D30" s="347" t="s">
        <v>686</v>
      </c>
      <c r="E30" s="349">
        <v>42369</v>
      </c>
      <c r="F30" s="366" t="s">
        <v>215</v>
      </c>
      <c r="G30" s="366" t="s">
        <v>802</v>
      </c>
      <c r="H30" s="362">
        <v>92.999999999999986</v>
      </c>
      <c r="I30" s="362"/>
      <c r="J30" s="362"/>
      <c r="K30" s="351" t="s">
        <v>654</v>
      </c>
      <c r="L30" s="351">
        <v>120000</v>
      </c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62">
        <v>1.7</v>
      </c>
      <c r="X30" s="362">
        <v>1.2999999999999998</v>
      </c>
      <c r="Y30" s="362">
        <v>0</v>
      </c>
      <c r="Z30" s="426">
        <v>0</v>
      </c>
      <c r="AA30" s="362">
        <v>0</v>
      </c>
      <c r="AB30" s="347"/>
      <c r="AC30" s="362">
        <v>1.5545454545454545</v>
      </c>
      <c r="AD30" s="362">
        <v>1.2</v>
      </c>
      <c r="AE30" s="362">
        <v>0</v>
      </c>
      <c r="AF30" s="426">
        <v>0</v>
      </c>
      <c r="AG30" s="362">
        <v>0</v>
      </c>
      <c r="AH30" s="347"/>
      <c r="AI30" s="362">
        <v>0</v>
      </c>
      <c r="AJ30" s="362">
        <v>0</v>
      </c>
      <c r="AK30" s="362">
        <v>0</v>
      </c>
      <c r="AL30" s="362">
        <v>0</v>
      </c>
      <c r="AM30" s="362">
        <v>0</v>
      </c>
      <c r="AN30" s="347"/>
      <c r="AO30" s="352" t="s">
        <v>655</v>
      </c>
      <c r="AP30" s="352" t="s">
        <v>656</v>
      </c>
      <c r="AQ30" s="352">
        <v>2</v>
      </c>
      <c r="AR30" s="352">
        <v>4</v>
      </c>
      <c r="AS30" s="352"/>
      <c r="AT30" s="352">
        <v>0</v>
      </c>
      <c r="AU30" s="352">
        <v>0</v>
      </c>
      <c r="AV30" s="352">
        <v>0</v>
      </c>
      <c r="AW30" s="352">
        <v>0</v>
      </c>
      <c r="AX30" s="352">
        <v>0</v>
      </c>
      <c r="AY30" s="352">
        <v>0</v>
      </c>
      <c r="AZ30" s="352">
        <v>0</v>
      </c>
      <c r="BA30" s="352">
        <v>0</v>
      </c>
      <c r="BB30" s="352"/>
      <c r="BC30" s="352"/>
      <c r="BD30" s="352">
        <v>0</v>
      </c>
      <c r="BE30" s="352">
        <v>0</v>
      </c>
      <c r="BF30" s="352">
        <v>0</v>
      </c>
      <c r="BG30" s="352" t="s">
        <v>591</v>
      </c>
      <c r="BH30" s="352">
        <v>0</v>
      </c>
      <c r="BI30" s="352" t="s">
        <v>591</v>
      </c>
      <c r="BJ30" s="352"/>
      <c r="BK30" s="352"/>
      <c r="BL30" s="350"/>
      <c r="BM30" s="347"/>
      <c r="BN30" s="352"/>
      <c r="BO30" s="352" t="s">
        <v>49</v>
      </c>
      <c r="BP30" s="352"/>
      <c r="BQ30" s="350"/>
      <c r="BR30" s="347"/>
    </row>
    <row r="31" spans="1:71" s="355" customFormat="1" ht="16">
      <c r="A31" s="357"/>
      <c r="B31" s="425">
        <v>42483</v>
      </c>
      <c r="C31" s="368" t="s">
        <v>651</v>
      </c>
      <c r="D31" s="357" t="s">
        <v>686</v>
      </c>
      <c r="E31" s="349">
        <v>42465</v>
      </c>
      <c r="F31" s="349" t="s">
        <v>589</v>
      </c>
      <c r="G31" s="349" t="s">
        <v>668</v>
      </c>
      <c r="H31" s="426">
        <v>102.49090909090908</v>
      </c>
      <c r="I31" s="362"/>
      <c r="J31" s="362"/>
      <c r="K31" s="351" t="s">
        <v>654</v>
      </c>
      <c r="L31" s="429">
        <v>6083</v>
      </c>
      <c r="M31" s="429">
        <v>12166</v>
      </c>
      <c r="N31" s="429">
        <v>85166</v>
      </c>
      <c r="O31" s="429">
        <f t="shared" ref="O31:O32" si="1">N31</f>
        <v>85166</v>
      </c>
      <c r="P31" s="358"/>
      <c r="Q31" s="358"/>
      <c r="R31" s="358"/>
      <c r="S31" s="358"/>
      <c r="T31" s="358"/>
      <c r="U31" s="358"/>
      <c r="V31" s="358"/>
      <c r="W31" s="426">
        <v>1.6090909090909089</v>
      </c>
      <c r="X31" s="426">
        <v>1.5999999999999999</v>
      </c>
      <c r="Y31" s="426">
        <v>1.5909090909090908</v>
      </c>
      <c r="Z31" s="426">
        <v>0</v>
      </c>
      <c r="AA31" s="426">
        <v>1.5636363636363635</v>
      </c>
      <c r="AB31"/>
      <c r="AC31" s="426">
        <v>1.5999999999999999</v>
      </c>
      <c r="AD31" s="426">
        <v>1.5727272727272725</v>
      </c>
      <c r="AE31" s="426">
        <v>1.5545454545454545</v>
      </c>
      <c r="AF31" s="426">
        <v>0</v>
      </c>
      <c r="AG31" s="426">
        <v>1.5272727272727271</v>
      </c>
      <c r="AH31" s="357"/>
      <c r="AI31" s="362">
        <v>0</v>
      </c>
      <c r="AJ31" s="362">
        <v>0</v>
      </c>
      <c r="AK31" s="362">
        <v>0</v>
      </c>
      <c r="AL31" s="362">
        <v>0</v>
      </c>
      <c r="AM31" s="362">
        <v>0</v>
      </c>
      <c r="AN31" s="357"/>
      <c r="AO31" s="352" t="s">
        <v>655</v>
      </c>
      <c r="AP31" s="352" t="s">
        <v>656</v>
      </c>
      <c r="AQ31" s="352">
        <v>2</v>
      </c>
      <c r="AR31" s="352">
        <v>4</v>
      </c>
      <c r="AS31" s="352"/>
      <c r="AT31" s="352">
        <v>0</v>
      </c>
      <c r="AU31" s="352">
        <v>0</v>
      </c>
      <c r="AV31" s="352">
        <v>16</v>
      </c>
      <c r="AW31" s="352">
        <v>0</v>
      </c>
      <c r="AX31" s="352">
        <v>0</v>
      </c>
      <c r="AY31" s="352">
        <v>0</v>
      </c>
      <c r="AZ31" s="352">
        <v>0</v>
      </c>
      <c r="BA31" s="352">
        <v>0</v>
      </c>
      <c r="BB31" s="352"/>
      <c r="BC31" s="352"/>
      <c r="BD31" s="352">
        <v>0</v>
      </c>
      <c r="BE31" s="352">
        <v>0</v>
      </c>
      <c r="BF31" s="352">
        <v>0</v>
      </c>
      <c r="BG31" s="352" t="s">
        <v>591</v>
      </c>
      <c r="BH31" s="352">
        <v>0</v>
      </c>
      <c r="BI31" s="352" t="s">
        <v>591</v>
      </c>
      <c r="BJ31" s="352"/>
      <c r="BK31" s="352"/>
      <c r="BL31" s="369"/>
      <c r="BM31" s="357"/>
      <c r="BN31" s="353"/>
      <c r="BO31" s="353" t="s">
        <v>49</v>
      </c>
      <c r="BP31" s="353"/>
      <c r="BQ31" s="369"/>
      <c r="BR31" s="363" t="s">
        <v>805</v>
      </c>
    </row>
    <row r="32" spans="1:71" s="355" customFormat="1" ht="16">
      <c r="A32" s="347"/>
      <c r="B32" s="425">
        <v>42482</v>
      </c>
      <c r="C32" s="348" t="s">
        <v>651</v>
      </c>
      <c r="D32" s="347" t="s">
        <v>686</v>
      </c>
      <c r="E32" s="349">
        <v>42369</v>
      </c>
      <c r="F32" s="349" t="s">
        <v>629</v>
      </c>
      <c r="G32" s="349" t="s">
        <v>630</v>
      </c>
      <c r="H32" s="362">
        <v>80.336363636363629</v>
      </c>
      <c r="I32" s="362"/>
      <c r="J32" s="362"/>
      <c r="K32" s="351" t="s">
        <v>654</v>
      </c>
      <c r="L32" s="429">
        <v>6000</v>
      </c>
      <c r="M32" s="429">
        <v>12000</v>
      </c>
      <c r="N32" s="429">
        <v>84000</v>
      </c>
      <c r="O32" s="429">
        <f t="shared" si="1"/>
        <v>84000</v>
      </c>
      <c r="P32" s="351"/>
      <c r="Q32" s="351"/>
      <c r="R32" s="351"/>
      <c r="S32" s="351"/>
      <c r="T32" s="351"/>
      <c r="U32" s="351"/>
      <c r="V32" s="351"/>
      <c r="W32" s="362">
        <v>1.6090909090909089</v>
      </c>
      <c r="X32" s="362">
        <v>1.6090909090909089</v>
      </c>
      <c r="Y32" s="362">
        <v>1.5636363636363635</v>
      </c>
      <c r="Z32" s="426">
        <v>0</v>
      </c>
      <c r="AA32" s="362">
        <v>1.5272727272727271</v>
      </c>
      <c r="AB32" s="347"/>
      <c r="AC32" s="362">
        <v>1.6090909090909089</v>
      </c>
      <c r="AD32" s="362">
        <v>1.5272727272727271</v>
      </c>
      <c r="AE32" s="362">
        <v>1.4909090909090907</v>
      </c>
      <c r="AF32" s="426">
        <v>0</v>
      </c>
      <c r="AG32" s="362">
        <v>1.4909090909090907</v>
      </c>
      <c r="AH32" s="347"/>
      <c r="AI32" s="362">
        <v>0</v>
      </c>
      <c r="AJ32" s="362">
        <v>0</v>
      </c>
      <c r="AK32" s="362">
        <v>0</v>
      </c>
      <c r="AL32" s="362">
        <v>0</v>
      </c>
      <c r="AM32" s="362">
        <v>0</v>
      </c>
      <c r="AN32" s="347"/>
      <c r="AO32" s="352" t="s">
        <v>655</v>
      </c>
      <c r="AP32" s="352" t="s">
        <v>656</v>
      </c>
      <c r="AQ32" s="352">
        <v>2</v>
      </c>
      <c r="AR32" s="352">
        <v>4</v>
      </c>
      <c r="AS32" s="352"/>
      <c r="AT32" s="352">
        <v>0</v>
      </c>
      <c r="AU32" s="352">
        <v>0</v>
      </c>
      <c r="AV32" s="352">
        <v>0</v>
      </c>
      <c r="AW32" s="352">
        <v>0</v>
      </c>
      <c r="AX32" s="352">
        <v>0</v>
      </c>
      <c r="AY32" s="352">
        <v>0</v>
      </c>
      <c r="AZ32" s="352">
        <v>0</v>
      </c>
      <c r="BA32" s="352">
        <v>0</v>
      </c>
      <c r="BB32" s="352"/>
      <c r="BC32" s="352"/>
      <c r="BD32" s="352">
        <v>0</v>
      </c>
      <c r="BE32" s="352">
        <v>0</v>
      </c>
      <c r="BF32" s="352">
        <v>0</v>
      </c>
      <c r="BG32" s="352" t="s">
        <v>591</v>
      </c>
      <c r="BH32" s="352">
        <v>0</v>
      </c>
      <c r="BI32" s="352" t="s">
        <v>591</v>
      </c>
      <c r="BJ32" s="352"/>
      <c r="BK32" s="352"/>
      <c r="BL32" s="350"/>
      <c r="BM32" s="347"/>
      <c r="BN32" s="352"/>
      <c r="BO32" s="352" t="s">
        <v>49</v>
      </c>
      <c r="BP32" s="352">
        <v>1</v>
      </c>
      <c r="BQ32" s="350"/>
      <c r="BR32" s="355" t="s">
        <v>694</v>
      </c>
    </row>
    <row r="33" spans="1:70" s="355" customFormat="1" ht="16">
      <c r="A33" s="347"/>
      <c r="B33" s="425">
        <v>42482</v>
      </c>
      <c r="C33" s="348" t="s">
        <v>651</v>
      </c>
      <c r="D33" s="347" t="s">
        <v>686</v>
      </c>
      <c r="E33" s="349">
        <v>42369</v>
      </c>
      <c r="F33" s="349" t="s">
        <v>638</v>
      </c>
      <c r="G33" s="349" t="s">
        <v>671</v>
      </c>
      <c r="H33" s="426">
        <v>95.999999999999986</v>
      </c>
      <c r="I33" s="362"/>
      <c r="J33" s="362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426">
        <v>1.6181818181818182</v>
      </c>
      <c r="X33" s="426">
        <v>0</v>
      </c>
      <c r="Y33" s="426">
        <v>0</v>
      </c>
      <c r="Z33" s="426">
        <v>0</v>
      </c>
      <c r="AA33" s="426">
        <v>0</v>
      </c>
      <c r="AB33"/>
      <c r="AC33" s="426">
        <v>1.5545454545454545</v>
      </c>
      <c r="AD33" s="426">
        <v>0</v>
      </c>
      <c r="AE33" s="426">
        <v>0</v>
      </c>
      <c r="AF33" s="426">
        <v>0</v>
      </c>
      <c r="AG33" s="426">
        <v>0</v>
      </c>
      <c r="AH33" s="347"/>
      <c r="AI33" s="362">
        <v>0</v>
      </c>
      <c r="AJ33" s="362">
        <v>0</v>
      </c>
      <c r="AK33" s="362">
        <v>0</v>
      </c>
      <c r="AL33" s="362">
        <v>0</v>
      </c>
      <c r="AM33" s="362">
        <v>0</v>
      </c>
      <c r="AN33" s="347"/>
      <c r="AO33" s="352" t="s">
        <v>655</v>
      </c>
      <c r="AP33" s="352" t="s">
        <v>656</v>
      </c>
      <c r="AQ33" s="352">
        <v>2</v>
      </c>
      <c r="AR33" s="352">
        <v>4</v>
      </c>
      <c r="AS33" s="352"/>
      <c r="AT33" s="352">
        <v>0</v>
      </c>
      <c r="AU33" s="352">
        <v>0</v>
      </c>
      <c r="AV33" s="352">
        <v>5</v>
      </c>
      <c r="AW33" s="352">
        <v>0</v>
      </c>
      <c r="AX33" s="352">
        <v>0</v>
      </c>
      <c r="AY33" s="352">
        <v>0</v>
      </c>
      <c r="AZ33" s="352">
        <v>0</v>
      </c>
      <c r="BA33" s="352">
        <v>0</v>
      </c>
      <c r="BB33" s="352"/>
      <c r="BC33" s="352"/>
      <c r="BD33" s="352">
        <v>0</v>
      </c>
      <c r="BE33" s="352">
        <v>0</v>
      </c>
      <c r="BF33" s="352">
        <v>0</v>
      </c>
      <c r="BG33" s="352" t="s">
        <v>591</v>
      </c>
      <c r="BH33" s="352">
        <v>0</v>
      </c>
      <c r="BI33" s="352" t="s">
        <v>591</v>
      </c>
      <c r="BJ33" s="352"/>
      <c r="BK33" s="352"/>
      <c r="BL33" s="350"/>
      <c r="BM33" s="347"/>
      <c r="BN33" s="352"/>
      <c r="BO33" s="352" t="s">
        <v>49</v>
      </c>
      <c r="BP33" s="352"/>
      <c r="BQ33" s="350" t="s">
        <v>672</v>
      </c>
      <c r="BR33" s="355" t="s">
        <v>811</v>
      </c>
    </row>
    <row r="34" spans="1:70" s="363" customFormat="1" ht="16">
      <c r="A34" s="347"/>
      <c r="B34" s="425">
        <v>42482</v>
      </c>
      <c r="C34" s="348" t="s">
        <v>651</v>
      </c>
      <c r="D34" s="347" t="s">
        <v>686</v>
      </c>
      <c r="E34" s="349">
        <v>42446</v>
      </c>
      <c r="F34" s="349" t="s">
        <v>674</v>
      </c>
      <c r="G34" s="349" t="s">
        <v>675</v>
      </c>
      <c r="H34" s="426">
        <v>82.5</v>
      </c>
      <c r="I34" s="362"/>
      <c r="J34" s="362"/>
      <c r="K34" s="351" t="s">
        <v>654</v>
      </c>
      <c r="L34" s="429">
        <v>6000</v>
      </c>
      <c r="M34" s="429">
        <v>12000</v>
      </c>
      <c r="N34" s="429">
        <v>84000</v>
      </c>
      <c r="O34" s="429">
        <f t="shared" ref="O34" si="2">N34</f>
        <v>84000</v>
      </c>
      <c r="W34" s="426">
        <v>2.4</v>
      </c>
      <c r="X34" s="426">
        <v>2.1545454545454543</v>
      </c>
      <c r="Y34" s="426">
        <v>1.8999999999999997</v>
      </c>
      <c r="Z34" s="426">
        <v>0</v>
      </c>
      <c r="AA34" s="426">
        <v>1.8545454545454545</v>
      </c>
      <c r="AB34"/>
      <c r="AC34" s="426">
        <v>2</v>
      </c>
      <c r="AD34" s="426">
        <v>1.8999999999999997</v>
      </c>
      <c r="AE34" s="426">
        <v>1.7999999999999998</v>
      </c>
      <c r="AF34" s="426">
        <v>0</v>
      </c>
      <c r="AG34" s="426">
        <v>1.7545454545454544</v>
      </c>
      <c r="AH34" s="347"/>
      <c r="AI34" s="362">
        <v>0</v>
      </c>
      <c r="AJ34" s="362">
        <v>0</v>
      </c>
      <c r="AK34" s="362">
        <v>0</v>
      </c>
      <c r="AL34" s="362">
        <v>0</v>
      </c>
      <c r="AM34" s="362">
        <v>0</v>
      </c>
      <c r="AN34" s="347"/>
      <c r="AO34" s="352" t="s">
        <v>655</v>
      </c>
      <c r="AP34" s="352" t="s">
        <v>656</v>
      </c>
      <c r="AQ34" s="352">
        <v>2</v>
      </c>
      <c r="AR34" s="352">
        <v>4</v>
      </c>
      <c r="AS34" s="352"/>
      <c r="AT34" s="352">
        <v>0</v>
      </c>
      <c r="AU34" s="352">
        <v>0</v>
      </c>
      <c r="AV34" s="352">
        <v>10</v>
      </c>
      <c r="AW34" s="352">
        <v>0</v>
      </c>
      <c r="AX34" s="352">
        <v>0</v>
      </c>
      <c r="AY34" s="352">
        <v>0</v>
      </c>
      <c r="AZ34" s="352">
        <v>0</v>
      </c>
      <c r="BA34" s="352">
        <v>0</v>
      </c>
      <c r="BB34" s="352"/>
      <c r="BC34" s="352"/>
      <c r="BD34" s="352">
        <v>0</v>
      </c>
      <c r="BE34" s="352">
        <v>0</v>
      </c>
      <c r="BF34" s="352">
        <v>0</v>
      </c>
      <c r="BG34" s="352" t="s">
        <v>591</v>
      </c>
      <c r="BH34" s="352">
        <v>0</v>
      </c>
      <c r="BI34" s="352" t="s">
        <v>591</v>
      </c>
      <c r="BJ34" s="352"/>
      <c r="BK34" s="352"/>
      <c r="BL34" s="350"/>
      <c r="BM34" s="347"/>
      <c r="BN34" s="352"/>
      <c r="BO34" s="352" t="s">
        <v>49</v>
      </c>
      <c r="BP34" s="386"/>
      <c r="BQ34" s="359"/>
      <c r="BR34" s="355" t="s">
        <v>817</v>
      </c>
    </row>
    <row r="35" spans="1:70" s="363" customFormat="1" ht="16">
      <c r="A35" s="347">
        <v>16</v>
      </c>
      <c r="B35" s="425">
        <v>42482</v>
      </c>
      <c r="C35" s="348" t="s">
        <v>651</v>
      </c>
      <c r="D35" s="347" t="s">
        <v>85</v>
      </c>
      <c r="E35" s="349">
        <v>42388</v>
      </c>
      <c r="F35" s="349" t="s">
        <v>209</v>
      </c>
      <c r="G35" s="349" t="s">
        <v>653</v>
      </c>
      <c r="H35" s="362">
        <v>82.35</v>
      </c>
      <c r="I35" s="362"/>
      <c r="J35" s="362"/>
      <c r="K35" s="351" t="s">
        <v>654</v>
      </c>
      <c r="L35" s="351">
        <v>110000</v>
      </c>
      <c r="M35" s="351">
        <v>490000</v>
      </c>
      <c r="N35" s="351"/>
      <c r="O35" s="351"/>
      <c r="P35" s="351"/>
      <c r="Q35" s="351"/>
      <c r="R35" s="351"/>
      <c r="S35" s="351"/>
      <c r="T35" s="351"/>
      <c r="U35" s="351"/>
      <c r="V35" s="351"/>
      <c r="W35" s="426">
        <v>1.4090909090909089</v>
      </c>
      <c r="X35" s="426">
        <v>1.2363636363636363</v>
      </c>
      <c r="Y35" s="426">
        <v>1.1909090909090909</v>
      </c>
      <c r="Z35" s="426">
        <v>0</v>
      </c>
      <c r="AA35" s="426">
        <v>0</v>
      </c>
      <c r="AB35"/>
      <c r="AC35" s="426">
        <v>1.3636363636363635</v>
      </c>
      <c r="AD35" s="426">
        <v>1.1636363636363636</v>
      </c>
      <c r="AE35" s="426">
        <v>1.0909090909090908</v>
      </c>
      <c r="AF35" s="426">
        <v>0</v>
      </c>
      <c r="AG35" s="426">
        <v>0</v>
      </c>
      <c r="AH35" s="347"/>
      <c r="AI35" s="362">
        <v>0</v>
      </c>
      <c r="AJ35" s="362">
        <v>0</v>
      </c>
      <c r="AK35" s="362">
        <v>0</v>
      </c>
      <c r="AL35" s="362">
        <v>0</v>
      </c>
      <c r="AM35" s="362">
        <v>0</v>
      </c>
      <c r="AN35" s="347"/>
      <c r="AO35" s="352" t="s">
        <v>655</v>
      </c>
      <c r="AP35" s="352" t="s">
        <v>656</v>
      </c>
      <c r="AQ35" s="352">
        <v>2</v>
      </c>
      <c r="AR35" s="352">
        <v>4</v>
      </c>
      <c r="AS35" s="352"/>
      <c r="AT35" s="352">
        <v>0</v>
      </c>
      <c r="AU35" s="352">
        <v>0</v>
      </c>
      <c r="AV35" s="352">
        <v>0</v>
      </c>
      <c r="AW35" s="352">
        <v>0</v>
      </c>
      <c r="AX35" s="352">
        <v>0</v>
      </c>
      <c r="AY35" s="352">
        <v>0</v>
      </c>
      <c r="AZ35" s="352">
        <v>0</v>
      </c>
      <c r="BA35" s="352">
        <v>0</v>
      </c>
      <c r="BB35" s="352"/>
      <c r="BC35" s="352"/>
      <c r="BD35" s="352">
        <v>0</v>
      </c>
      <c r="BE35" s="352">
        <v>0</v>
      </c>
      <c r="BF35" s="352">
        <v>0</v>
      </c>
      <c r="BG35" s="352" t="s">
        <v>591</v>
      </c>
      <c r="BH35" s="352">
        <v>0</v>
      </c>
      <c r="BI35" s="352" t="s">
        <v>591</v>
      </c>
      <c r="BJ35" s="352"/>
      <c r="BK35" s="352"/>
      <c r="BL35" s="350" t="s">
        <v>762</v>
      </c>
      <c r="BM35" s="347" t="s">
        <v>665</v>
      </c>
      <c r="BN35" s="352">
        <v>100</v>
      </c>
      <c r="BO35" s="352" t="s">
        <v>49</v>
      </c>
      <c r="BP35" s="352"/>
      <c r="BQ35" s="350"/>
      <c r="BR35" s="354" t="s">
        <v>766</v>
      </c>
    </row>
    <row r="36" spans="1:70" s="363" customFormat="1" ht="16">
      <c r="A36" s="347">
        <v>41</v>
      </c>
      <c r="B36" s="425">
        <v>42483</v>
      </c>
      <c r="C36" s="348" t="s">
        <v>651</v>
      </c>
      <c r="D36" s="347" t="s">
        <v>85</v>
      </c>
      <c r="E36" s="349">
        <v>42369</v>
      </c>
      <c r="F36" s="349" t="s">
        <v>210</v>
      </c>
      <c r="G36" s="349" t="s">
        <v>778</v>
      </c>
      <c r="H36" s="362">
        <v>86.518181818181816</v>
      </c>
      <c r="I36" s="362"/>
      <c r="J36" s="362"/>
      <c r="K36" s="351" t="s">
        <v>654</v>
      </c>
      <c r="L36" s="429">
        <v>6000</v>
      </c>
      <c r="M36" s="429">
        <v>12000</v>
      </c>
      <c r="N36" s="429">
        <v>84000</v>
      </c>
      <c r="O36" s="429">
        <f t="shared" ref="O36:O40" si="3">N36</f>
        <v>84000</v>
      </c>
      <c r="P36" s="351"/>
      <c r="Q36" s="351"/>
      <c r="R36" s="351"/>
      <c r="S36" s="351"/>
      <c r="T36" s="351"/>
      <c r="U36" s="351"/>
      <c r="V36" s="351"/>
      <c r="W36" s="426">
        <v>1.7272727272727271</v>
      </c>
      <c r="X36" s="426">
        <v>1.7272727272727271</v>
      </c>
      <c r="Y36" s="426">
        <v>1.6909090909090909</v>
      </c>
      <c r="Z36" s="426">
        <v>0</v>
      </c>
      <c r="AA36" s="426">
        <v>1.6454545454545453</v>
      </c>
      <c r="AB36"/>
      <c r="AC36" s="426">
        <v>1.7272727272727271</v>
      </c>
      <c r="AD36" s="426">
        <v>1.6363636363636362</v>
      </c>
      <c r="AE36" s="426">
        <v>1.5999999999999999</v>
      </c>
      <c r="AF36" s="426">
        <v>0</v>
      </c>
      <c r="AG36" s="426">
        <v>1.5999999999999999</v>
      </c>
      <c r="AH36" s="347"/>
      <c r="AI36" s="362">
        <v>0</v>
      </c>
      <c r="AJ36" s="362">
        <v>0</v>
      </c>
      <c r="AK36" s="362">
        <v>0</v>
      </c>
      <c r="AL36" s="362">
        <v>0</v>
      </c>
      <c r="AM36" s="362">
        <v>0</v>
      </c>
      <c r="AN36" s="347"/>
      <c r="AO36" s="352" t="s">
        <v>655</v>
      </c>
      <c r="AP36" s="352" t="s">
        <v>656</v>
      </c>
      <c r="AQ36" s="352">
        <v>2</v>
      </c>
      <c r="AR36" s="352">
        <v>4</v>
      </c>
      <c r="AS36" s="352"/>
      <c r="AT36" s="352">
        <v>0</v>
      </c>
      <c r="AU36" s="352">
        <v>0</v>
      </c>
      <c r="AV36" s="352">
        <v>0</v>
      </c>
      <c r="AW36" s="352">
        <v>0</v>
      </c>
      <c r="AX36" s="352">
        <v>0</v>
      </c>
      <c r="AY36" s="352">
        <v>0</v>
      </c>
      <c r="AZ36" s="352">
        <v>0</v>
      </c>
      <c r="BA36" s="352">
        <v>0</v>
      </c>
      <c r="BB36" s="352"/>
      <c r="BC36" s="352"/>
      <c r="BD36" s="352">
        <v>0</v>
      </c>
      <c r="BE36" s="352">
        <v>0</v>
      </c>
      <c r="BF36" s="352">
        <v>0</v>
      </c>
      <c r="BG36" s="352" t="s">
        <v>591</v>
      </c>
      <c r="BH36" s="352">
        <v>0</v>
      </c>
      <c r="BI36" s="352" t="s">
        <v>591</v>
      </c>
      <c r="BJ36" s="352"/>
      <c r="BK36" s="352"/>
      <c r="BL36" s="350"/>
      <c r="BM36" s="347"/>
      <c r="BN36" s="352"/>
      <c r="BO36" s="352" t="s">
        <v>49</v>
      </c>
      <c r="BP36" s="352">
        <v>1</v>
      </c>
      <c r="BQ36" s="350" t="s">
        <v>772</v>
      </c>
      <c r="BR36" s="355" t="s">
        <v>776</v>
      </c>
    </row>
    <row r="37" spans="1:70" s="363" customFormat="1" ht="16">
      <c r="A37" s="347">
        <v>57</v>
      </c>
      <c r="B37" s="425">
        <v>42484</v>
      </c>
      <c r="C37" s="348" t="s">
        <v>651</v>
      </c>
      <c r="D37" s="347" t="s">
        <v>85</v>
      </c>
      <c r="E37" s="349">
        <v>42369</v>
      </c>
      <c r="F37" s="349" t="s">
        <v>211</v>
      </c>
      <c r="G37" s="349" t="s">
        <v>593</v>
      </c>
      <c r="H37" s="362">
        <v>94.999999999999986</v>
      </c>
      <c r="I37" s="362"/>
      <c r="J37" s="362"/>
      <c r="K37" s="351" t="s">
        <v>654</v>
      </c>
      <c r="L37" s="429">
        <v>6000</v>
      </c>
      <c r="M37" s="429">
        <v>12000</v>
      </c>
      <c r="N37" s="429">
        <v>84000</v>
      </c>
      <c r="O37" s="429">
        <f t="shared" si="3"/>
        <v>84000</v>
      </c>
      <c r="P37" s="351"/>
      <c r="Q37" s="351"/>
      <c r="R37" s="351"/>
      <c r="S37" s="351"/>
      <c r="T37" s="351"/>
      <c r="U37" s="351"/>
      <c r="V37" s="351"/>
      <c r="W37" s="362">
        <v>2.2999999999999998</v>
      </c>
      <c r="X37" s="362">
        <v>2.1818181818181817</v>
      </c>
      <c r="Y37" s="362">
        <v>2.1</v>
      </c>
      <c r="Z37" s="426">
        <v>0</v>
      </c>
      <c r="AA37" s="362">
        <v>2.0545454545454542</v>
      </c>
      <c r="AB37" s="347"/>
      <c r="AC37" s="362">
        <v>2.1</v>
      </c>
      <c r="AD37" s="362">
        <v>1.9545454545454544</v>
      </c>
      <c r="AE37" s="362">
        <v>1.8363636363636362</v>
      </c>
      <c r="AF37" s="426">
        <v>0</v>
      </c>
      <c r="AG37" s="362">
        <v>1.7818181818181817</v>
      </c>
      <c r="AH37" s="347"/>
      <c r="AI37" s="362">
        <v>0</v>
      </c>
      <c r="AJ37" s="362">
        <v>0</v>
      </c>
      <c r="AK37" s="362">
        <v>0</v>
      </c>
      <c r="AL37" s="362">
        <v>0</v>
      </c>
      <c r="AM37" s="362">
        <v>0</v>
      </c>
      <c r="AN37" s="347"/>
      <c r="AO37" s="352" t="s">
        <v>655</v>
      </c>
      <c r="AP37" s="352" t="s">
        <v>656</v>
      </c>
      <c r="AQ37" s="352">
        <v>2</v>
      </c>
      <c r="AR37" s="352">
        <v>4</v>
      </c>
      <c r="AS37" s="352"/>
      <c r="AT37" s="352">
        <v>0</v>
      </c>
      <c r="AU37" s="352">
        <v>20</v>
      </c>
      <c r="AV37" s="352">
        <v>0</v>
      </c>
      <c r="AW37" s="352">
        <v>0</v>
      </c>
      <c r="AX37" s="352">
        <v>0</v>
      </c>
      <c r="AY37" s="352">
        <v>0</v>
      </c>
      <c r="AZ37" s="352">
        <v>0</v>
      </c>
      <c r="BA37" s="352">
        <v>0</v>
      </c>
      <c r="BB37" s="352"/>
      <c r="BC37" s="352"/>
      <c r="BD37" s="352">
        <v>0</v>
      </c>
      <c r="BE37" s="352">
        <v>0</v>
      </c>
      <c r="BF37" s="352">
        <v>0</v>
      </c>
      <c r="BG37" s="352" t="s">
        <v>591</v>
      </c>
      <c r="BH37" s="352">
        <v>0</v>
      </c>
      <c r="BI37" s="352" t="s">
        <v>591</v>
      </c>
      <c r="BJ37" s="352"/>
      <c r="BK37" s="352"/>
      <c r="BL37" s="350"/>
      <c r="BM37" s="347"/>
      <c r="BN37" s="352"/>
      <c r="BO37" s="352" t="s">
        <v>49</v>
      </c>
      <c r="BP37" s="352">
        <v>1</v>
      </c>
      <c r="BQ37" s="350"/>
      <c r="BR37" s="355" t="s">
        <v>783</v>
      </c>
    </row>
    <row r="38" spans="1:70" s="363" customFormat="1" ht="16">
      <c r="A38" s="347">
        <v>24</v>
      </c>
      <c r="B38" s="425">
        <v>42484</v>
      </c>
      <c r="C38" s="348" t="s">
        <v>651</v>
      </c>
      <c r="D38" s="347" t="s">
        <v>85</v>
      </c>
      <c r="E38" s="349">
        <v>42429</v>
      </c>
      <c r="F38" s="349" t="s">
        <v>212</v>
      </c>
      <c r="G38" s="349" t="s">
        <v>660</v>
      </c>
      <c r="H38" s="426">
        <v>124.69999999999997</v>
      </c>
      <c r="I38" s="362"/>
      <c r="J38" s="362"/>
      <c r="K38" s="351" t="s">
        <v>654</v>
      </c>
      <c r="L38" s="429">
        <v>6000</v>
      </c>
      <c r="M38" s="429">
        <v>12000</v>
      </c>
      <c r="N38" s="429">
        <v>84000</v>
      </c>
      <c r="O38" s="429">
        <f t="shared" si="3"/>
        <v>84000</v>
      </c>
      <c r="P38" s="351"/>
      <c r="Q38" s="351"/>
      <c r="R38" s="351"/>
      <c r="S38" s="351"/>
      <c r="T38" s="351"/>
      <c r="U38" s="351"/>
      <c r="V38" s="351"/>
      <c r="W38" s="426">
        <v>2.0363636363636366</v>
      </c>
      <c r="X38" s="426">
        <v>1.9909090909090907</v>
      </c>
      <c r="Y38" s="426">
        <v>1.9727272727272724</v>
      </c>
      <c r="Z38" s="426">
        <v>0</v>
      </c>
      <c r="AA38" s="426">
        <v>1.8636363636363633</v>
      </c>
      <c r="AB38"/>
      <c r="AC38" s="426">
        <v>2.0272727272727269</v>
      </c>
      <c r="AD38" s="426">
        <v>1.8727272727272726</v>
      </c>
      <c r="AE38" s="426">
        <v>1.8272727272727269</v>
      </c>
      <c r="AF38" s="426">
        <v>0</v>
      </c>
      <c r="AG38" s="426">
        <v>1.8090909090909089</v>
      </c>
      <c r="AH38" s="347"/>
      <c r="AI38" s="362">
        <v>0</v>
      </c>
      <c r="AJ38" s="362">
        <v>0</v>
      </c>
      <c r="AK38" s="362">
        <v>0</v>
      </c>
      <c r="AL38" s="362">
        <v>0</v>
      </c>
      <c r="AM38" s="362">
        <v>0</v>
      </c>
      <c r="AN38" s="347"/>
      <c r="AO38" s="352" t="s">
        <v>655</v>
      </c>
      <c r="AP38" s="352" t="s">
        <v>656</v>
      </c>
      <c r="AQ38" s="352">
        <v>2</v>
      </c>
      <c r="AR38" s="352">
        <v>4</v>
      </c>
      <c r="AS38" s="352"/>
      <c r="AT38" s="352">
        <v>23</v>
      </c>
      <c r="AU38" s="352">
        <v>0</v>
      </c>
      <c r="AV38" s="352">
        <v>0</v>
      </c>
      <c r="AW38" s="352">
        <v>0</v>
      </c>
      <c r="AX38" s="352">
        <v>0</v>
      </c>
      <c r="AY38" s="352">
        <v>0</v>
      </c>
      <c r="AZ38" s="352">
        <v>0</v>
      </c>
      <c r="BA38" s="352">
        <v>0</v>
      </c>
      <c r="BB38" s="352"/>
      <c r="BC38" s="352"/>
      <c r="BD38" s="352">
        <v>0</v>
      </c>
      <c r="BE38" s="352">
        <v>0</v>
      </c>
      <c r="BF38" s="352">
        <v>0</v>
      </c>
      <c r="BG38" s="352" t="s">
        <v>591</v>
      </c>
      <c r="BH38" s="352">
        <v>12</v>
      </c>
      <c r="BI38" s="352" t="s">
        <v>591</v>
      </c>
      <c r="BJ38" s="352"/>
      <c r="BK38" s="352"/>
      <c r="BL38" s="350"/>
      <c r="BM38" s="347"/>
      <c r="BN38" s="352"/>
      <c r="BO38" s="352" t="s">
        <v>49</v>
      </c>
      <c r="BP38" s="352"/>
      <c r="BQ38" s="350"/>
      <c r="BR38" s="355" t="s">
        <v>789</v>
      </c>
    </row>
    <row r="39" spans="1:70" s="363" customFormat="1" ht="16">
      <c r="A39" s="347">
        <v>32</v>
      </c>
      <c r="B39" s="425">
        <v>42484</v>
      </c>
      <c r="C39" s="348" t="s">
        <v>651</v>
      </c>
      <c r="D39" s="347" t="s">
        <v>85</v>
      </c>
      <c r="E39" s="349">
        <v>42369</v>
      </c>
      <c r="F39" s="349" t="s">
        <v>213</v>
      </c>
      <c r="G39" s="349" t="s">
        <v>625</v>
      </c>
      <c r="H39" s="362">
        <v>99.999999999999986</v>
      </c>
      <c r="I39" s="362"/>
      <c r="J39" s="362"/>
      <c r="K39" s="351" t="s">
        <v>654</v>
      </c>
      <c r="L39" s="429">
        <v>6083</v>
      </c>
      <c r="M39" s="429">
        <v>12166</v>
      </c>
      <c r="N39" s="429">
        <v>85166</v>
      </c>
      <c r="O39" s="429">
        <f t="shared" si="3"/>
        <v>85166</v>
      </c>
      <c r="P39" s="351"/>
      <c r="Q39" s="351"/>
      <c r="R39" s="351"/>
      <c r="S39" s="351"/>
      <c r="T39" s="351"/>
      <c r="U39" s="351"/>
      <c r="V39" s="351"/>
      <c r="W39" s="362">
        <v>1.5090909090909088</v>
      </c>
      <c r="X39" s="362">
        <v>1.4727272727272727</v>
      </c>
      <c r="Y39" s="362">
        <v>1.4181818181818182</v>
      </c>
      <c r="Z39" s="426">
        <v>0</v>
      </c>
      <c r="AA39" s="362">
        <v>1.3545454545454545</v>
      </c>
      <c r="AB39" s="347"/>
      <c r="AC39" s="362">
        <v>1.4727272727272727</v>
      </c>
      <c r="AD39" s="362">
        <v>1.4181818181818182</v>
      </c>
      <c r="AE39" s="362">
        <v>1.3636363636363635</v>
      </c>
      <c r="AF39" s="426">
        <v>0</v>
      </c>
      <c r="AG39" s="362">
        <v>1.2909090909090908</v>
      </c>
      <c r="AH39" s="347"/>
      <c r="AI39" s="362">
        <v>0</v>
      </c>
      <c r="AJ39" s="362">
        <v>0</v>
      </c>
      <c r="AK39" s="362">
        <v>0</v>
      </c>
      <c r="AL39" s="362">
        <v>0</v>
      </c>
      <c r="AM39" s="362">
        <v>0</v>
      </c>
      <c r="AN39" s="347"/>
      <c r="AO39" s="352" t="s">
        <v>655</v>
      </c>
      <c r="AP39" s="352" t="s">
        <v>656</v>
      </c>
      <c r="AQ39" s="352">
        <v>2</v>
      </c>
      <c r="AR39" s="352">
        <v>4</v>
      </c>
      <c r="AS39" s="352"/>
      <c r="AT39" s="352">
        <v>0</v>
      </c>
      <c r="AU39" s="352">
        <v>0</v>
      </c>
      <c r="AV39" s="352">
        <v>3</v>
      </c>
      <c r="AW39" s="352">
        <v>0</v>
      </c>
      <c r="AX39" s="352">
        <v>0</v>
      </c>
      <c r="AY39" s="352">
        <v>0</v>
      </c>
      <c r="AZ39" s="352">
        <v>0</v>
      </c>
      <c r="BA39" s="352">
        <v>0</v>
      </c>
      <c r="BB39" s="352"/>
      <c r="BC39" s="352"/>
      <c r="BD39" s="352">
        <v>0</v>
      </c>
      <c r="BE39" s="352">
        <v>0</v>
      </c>
      <c r="BF39" s="352">
        <v>0</v>
      </c>
      <c r="BG39" s="352" t="s">
        <v>591</v>
      </c>
      <c r="BH39" s="352">
        <v>0</v>
      </c>
      <c r="BI39" s="352" t="s">
        <v>591</v>
      </c>
      <c r="BJ39" s="352"/>
      <c r="BK39" s="352"/>
      <c r="BL39" s="350"/>
      <c r="BM39" s="347"/>
      <c r="BN39" s="352"/>
      <c r="BO39" s="352" t="s">
        <v>49</v>
      </c>
      <c r="BP39" s="352"/>
      <c r="BQ39" s="350"/>
      <c r="BR39" s="355" t="s">
        <v>700</v>
      </c>
    </row>
    <row r="40" spans="1:70" s="363" customFormat="1" ht="16">
      <c r="A40" s="347">
        <v>49</v>
      </c>
      <c r="B40" s="425">
        <v>42484</v>
      </c>
      <c r="C40" s="348" t="s">
        <v>651</v>
      </c>
      <c r="D40" s="347" t="s">
        <v>85</v>
      </c>
      <c r="E40" s="349">
        <v>42460</v>
      </c>
      <c r="F40" s="349" t="s">
        <v>214</v>
      </c>
      <c r="G40" s="349" t="s">
        <v>663</v>
      </c>
      <c r="H40" s="426">
        <v>111.53636363636363</v>
      </c>
      <c r="I40" s="362"/>
      <c r="J40" s="362"/>
      <c r="K40" s="351" t="s">
        <v>654</v>
      </c>
      <c r="L40" s="429">
        <v>6000</v>
      </c>
      <c r="M40" s="429">
        <v>12000</v>
      </c>
      <c r="N40" s="429">
        <v>84000</v>
      </c>
      <c r="O40" s="429">
        <f t="shared" si="3"/>
        <v>84000</v>
      </c>
      <c r="P40" s="351"/>
      <c r="Q40" s="351"/>
      <c r="R40" s="351"/>
      <c r="S40" s="351"/>
      <c r="T40" s="351"/>
      <c r="U40" s="351"/>
      <c r="V40" s="351"/>
      <c r="W40" s="426">
        <v>1.5727272727272725</v>
      </c>
      <c r="X40" s="426">
        <v>1.5636363636363635</v>
      </c>
      <c r="Y40" s="426">
        <v>1.5545454545454545</v>
      </c>
      <c r="Z40" s="426">
        <v>0</v>
      </c>
      <c r="AA40" s="426">
        <v>1.5272727272727271</v>
      </c>
      <c r="AB40"/>
      <c r="AC40" s="426">
        <v>1.2999999999999998</v>
      </c>
      <c r="AD40" s="426">
        <v>1.2727272727272725</v>
      </c>
      <c r="AE40" s="426">
        <v>1.2636363636363634</v>
      </c>
      <c r="AF40" s="426">
        <v>0</v>
      </c>
      <c r="AG40" s="426">
        <v>1.2545454545454544</v>
      </c>
      <c r="AH40" s="347"/>
      <c r="AI40" s="362">
        <v>0</v>
      </c>
      <c r="AJ40" s="362">
        <v>0</v>
      </c>
      <c r="AK40" s="362">
        <v>0</v>
      </c>
      <c r="AL40" s="362">
        <v>0</v>
      </c>
      <c r="AM40" s="362">
        <v>0</v>
      </c>
      <c r="AN40" s="347"/>
      <c r="AO40" s="352" t="s">
        <v>655</v>
      </c>
      <c r="AP40" s="352" t="s">
        <v>656</v>
      </c>
      <c r="AQ40" s="352">
        <v>2</v>
      </c>
      <c r="AR40" s="352">
        <v>4</v>
      </c>
      <c r="AS40" s="352"/>
      <c r="AT40" s="352">
        <v>0</v>
      </c>
      <c r="AU40" s="352">
        <v>0</v>
      </c>
      <c r="AV40" s="352">
        <v>0</v>
      </c>
      <c r="AW40" s="352">
        <v>0</v>
      </c>
      <c r="AX40" s="352">
        <v>0</v>
      </c>
      <c r="AY40" s="352">
        <v>0</v>
      </c>
      <c r="AZ40" s="352">
        <v>0</v>
      </c>
      <c r="BA40" s="352">
        <v>0</v>
      </c>
      <c r="BB40" s="352"/>
      <c r="BC40" s="352"/>
      <c r="BD40" s="352">
        <v>0</v>
      </c>
      <c r="BE40" s="352">
        <v>0</v>
      </c>
      <c r="BF40" s="352">
        <v>0</v>
      </c>
      <c r="BG40" s="352" t="s">
        <v>591</v>
      </c>
      <c r="BH40" s="352">
        <v>0</v>
      </c>
      <c r="BI40" s="352" t="s">
        <v>591</v>
      </c>
      <c r="BJ40" s="352"/>
      <c r="BK40" s="352"/>
      <c r="BL40" s="350" t="s">
        <v>664</v>
      </c>
      <c r="BM40" s="347" t="s">
        <v>665</v>
      </c>
      <c r="BN40" s="352">
        <v>50</v>
      </c>
      <c r="BO40" s="352" t="s">
        <v>49</v>
      </c>
      <c r="BP40" s="352"/>
      <c r="BQ40" s="350"/>
      <c r="BR40" s="355" t="s">
        <v>798</v>
      </c>
    </row>
    <row r="41" spans="1:70" s="355" customFormat="1" ht="16">
      <c r="A41" s="347">
        <v>8</v>
      </c>
      <c r="B41" s="425">
        <v>42484</v>
      </c>
      <c r="C41" s="348" t="s">
        <v>651</v>
      </c>
      <c r="D41" s="347" t="s">
        <v>85</v>
      </c>
      <c r="E41" s="349">
        <v>42369</v>
      </c>
      <c r="F41" s="366" t="s">
        <v>215</v>
      </c>
      <c r="G41" s="366" t="s">
        <v>802</v>
      </c>
      <c r="H41" s="362">
        <v>92.999999999999986</v>
      </c>
      <c r="I41" s="362"/>
      <c r="J41" s="362"/>
      <c r="K41" s="351" t="s">
        <v>654</v>
      </c>
      <c r="L41" s="351">
        <v>120000</v>
      </c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62">
        <v>1.7</v>
      </c>
      <c r="X41" s="362">
        <v>1.2999999999999998</v>
      </c>
      <c r="Y41" s="362">
        <v>0</v>
      </c>
      <c r="Z41" s="426">
        <v>0</v>
      </c>
      <c r="AA41" s="362">
        <v>0</v>
      </c>
      <c r="AB41" s="347"/>
      <c r="AC41" s="362">
        <v>1.5545454545454545</v>
      </c>
      <c r="AD41" s="362">
        <v>1.2</v>
      </c>
      <c r="AE41" s="362">
        <v>0</v>
      </c>
      <c r="AF41" s="426">
        <v>0</v>
      </c>
      <c r="AG41" s="362">
        <v>0</v>
      </c>
      <c r="AH41" s="347"/>
      <c r="AI41" s="362">
        <v>0</v>
      </c>
      <c r="AJ41" s="362">
        <v>0</v>
      </c>
      <c r="AK41" s="362">
        <v>0</v>
      </c>
      <c r="AL41" s="362">
        <v>0</v>
      </c>
      <c r="AM41" s="362">
        <v>0</v>
      </c>
      <c r="AN41" s="347"/>
      <c r="AO41" s="352" t="s">
        <v>655</v>
      </c>
      <c r="AP41" s="352" t="s">
        <v>656</v>
      </c>
      <c r="AQ41" s="352">
        <v>2</v>
      </c>
      <c r="AR41" s="352">
        <v>4</v>
      </c>
      <c r="AS41" s="352"/>
      <c r="AT41" s="352">
        <v>0</v>
      </c>
      <c r="AU41" s="352">
        <v>0</v>
      </c>
      <c r="AV41" s="352">
        <v>0</v>
      </c>
      <c r="AW41" s="352">
        <v>0</v>
      </c>
      <c r="AX41" s="352">
        <v>0</v>
      </c>
      <c r="AY41" s="352">
        <v>0</v>
      </c>
      <c r="AZ41" s="352">
        <v>0</v>
      </c>
      <c r="BA41" s="352">
        <v>0</v>
      </c>
      <c r="BB41" s="352"/>
      <c r="BC41" s="352"/>
      <c r="BD41" s="352">
        <v>0</v>
      </c>
      <c r="BE41" s="352">
        <v>0</v>
      </c>
      <c r="BF41" s="352">
        <v>0</v>
      </c>
      <c r="BG41" s="352" t="s">
        <v>591</v>
      </c>
      <c r="BH41" s="352">
        <v>0</v>
      </c>
      <c r="BI41" s="352" t="s">
        <v>591</v>
      </c>
      <c r="BJ41" s="352"/>
      <c r="BK41" s="352"/>
      <c r="BL41" s="350"/>
      <c r="BM41" s="347"/>
      <c r="BN41" s="352"/>
      <c r="BO41" s="352" t="s">
        <v>49</v>
      </c>
      <c r="BP41" s="352"/>
      <c r="BQ41" s="350"/>
      <c r="BR41" s="347"/>
    </row>
    <row r="42" spans="1:70" s="355" customFormat="1" ht="16">
      <c r="A42" s="357"/>
      <c r="B42" s="425">
        <v>42483</v>
      </c>
      <c r="C42" s="368" t="s">
        <v>651</v>
      </c>
      <c r="D42" s="357" t="s">
        <v>85</v>
      </c>
      <c r="E42" s="349">
        <v>42465</v>
      </c>
      <c r="F42" s="349" t="s">
        <v>589</v>
      </c>
      <c r="G42" s="349" t="s">
        <v>668</v>
      </c>
      <c r="H42" s="426">
        <v>102.49090909090908</v>
      </c>
      <c r="I42" s="362"/>
      <c r="J42" s="362"/>
      <c r="K42" s="351" t="s">
        <v>654</v>
      </c>
      <c r="L42" s="429">
        <v>6083</v>
      </c>
      <c r="M42" s="429">
        <v>12166</v>
      </c>
      <c r="N42" s="429">
        <v>85166</v>
      </c>
      <c r="O42" s="429">
        <f t="shared" ref="O42:O43" si="4">N42</f>
        <v>85166</v>
      </c>
      <c r="P42" s="358"/>
      <c r="Q42" s="358"/>
      <c r="R42" s="358"/>
      <c r="S42" s="358"/>
      <c r="T42" s="358"/>
      <c r="U42" s="358"/>
      <c r="V42" s="358"/>
      <c r="W42" s="426">
        <v>1.6090909090909089</v>
      </c>
      <c r="X42" s="426">
        <v>1.5999999999999999</v>
      </c>
      <c r="Y42" s="426">
        <v>1.5909090909090908</v>
      </c>
      <c r="Z42" s="426">
        <v>0</v>
      </c>
      <c r="AA42" s="426">
        <v>1.5636363636363635</v>
      </c>
      <c r="AB42"/>
      <c r="AC42" s="426">
        <v>1.5999999999999999</v>
      </c>
      <c r="AD42" s="426">
        <v>1.5727272727272725</v>
      </c>
      <c r="AE42" s="426">
        <v>1.5545454545454545</v>
      </c>
      <c r="AF42" s="426">
        <v>0</v>
      </c>
      <c r="AG42" s="426">
        <v>1.5272727272727271</v>
      </c>
      <c r="AH42" s="357"/>
      <c r="AI42" s="362">
        <v>0</v>
      </c>
      <c r="AJ42" s="362">
        <v>0</v>
      </c>
      <c r="AK42" s="362">
        <v>0</v>
      </c>
      <c r="AL42" s="362">
        <v>0</v>
      </c>
      <c r="AM42" s="362">
        <v>0</v>
      </c>
      <c r="AN42" s="357"/>
      <c r="AO42" s="352" t="s">
        <v>655</v>
      </c>
      <c r="AP42" s="352" t="s">
        <v>656</v>
      </c>
      <c r="AQ42" s="352">
        <v>2</v>
      </c>
      <c r="AR42" s="352">
        <v>4</v>
      </c>
      <c r="AS42" s="352"/>
      <c r="AT42" s="352">
        <v>0</v>
      </c>
      <c r="AU42" s="352">
        <v>0</v>
      </c>
      <c r="AV42" s="352">
        <v>16</v>
      </c>
      <c r="AW42" s="352">
        <v>0</v>
      </c>
      <c r="AX42" s="352">
        <v>0</v>
      </c>
      <c r="AY42" s="352">
        <v>0</v>
      </c>
      <c r="AZ42" s="352">
        <v>0</v>
      </c>
      <c r="BA42" s="352">
        <v>0</v>
      </c>
      <c r="BB42" s="352"/>
      <c r="BC42" s="352"/>
      <c r="BD42" s="352">
        <v>0</v>
      </c>
      <c r="BE42" s="352">
        <v>0</v>
      </c>
      <c r="BF42" s="352">
        <v>0</v>
      </c>
      <c r="BG42" s="352" t="s">
        <v>591</v>
      </c>
      <c r="BH42" s="352">
        <v>0</v>
      </c>
      <c r="BI42" s="352" t="s">
        <v>591</v>
      </c>
      <c r="BJ42" s="352"/>
      <c r="BK42" s="352"/>
      <c r="BL42" s="369"/>
      <c r="BM42" s="357"/>
      <c r="BN42" s="353"/>
      <c r="BO42" s="353" t="s">
        <v>49</v>
      </c>
      <c r="BP42" s="353"/>
      <c r="BQ42" s="369"/>
      <c r="BR42" s="363" t="s">
        <v>805</v>
      </c>
    </row>
    <row r="43" spans="1:70" s="355" customFormat="1" ht="16">
      <c r="A43" s="347"/>
      <c r="B43" s="425">
        <v>42482</v>
      </c>
      <c r="C43" s="348" t="s">
        <v>651</v>
      </c>
      <c r="D43" s="357" t="s">
        <v>85</v>
      </c>
      <c r="E43" s="349">
        <v>42369</v>
      </c>
      <c r="F43" s="349" t="s">
        <v>629</v>
      </c>
      <c r="G43" s="349" t="s">
        <v>630</v>
      </c>
      <c r="H43" s="362">
        <v>80.336363636363629</v>
      </c>
      <c r="I43" s="362"/>
      <c r="J43" s="362"/>
      <c r="K43" s="351" t="s">
        <v>654</v>
      </c>
      <c r="L43" s="429">
        <v>6000</v>
      </c>
      <c r="M43" s="429">
        <v>12000</v>
      </c>
      <c r="N43" s="429">
        <v>84000</v>
      </c>
      <c r="O43" s="429">
        <f t="shared" si="4"/>
        <v>84000</v>
      </c>
      <c r="P43" s="351"/>
      <c r="Q43" s="351"/>
      <c r="R43" s="351"/>
      <c r="S43" s="351"/>
      <c r="T43" s="351"/>
      <c r="U43" s="351"/>
      <c r="V43" s="351"/>
      <c r="W43" s="362">
        <v>1.6090909090909089</v>
      </c>
      <c r="X43" s="362">
        <v>1.6090909090909089</v>
      </c>
      <c r="Y43" s="362">
        <v>1.5636363636363635</v>
      </c>
      <c r="Z43" s="426">
        <v>0</v>
      </c>
      <c r="AA43" s="362">
        <v>1.5272727272727271</v>
      </c>
      <c r="AB43" s="347"/>
      <c r="AC43" s="362">
        <v>1.6090909090909089</v>
      </c>
      <c r="AD43" s="362">
        <v>1.5272727272727271</v>
      </c>
      <c r="AE43" s="362">
        <v>1.4909090909090907</v>
      </c>
      <c r="AF43" s="426">
        <v>0</v>
      </c>
      <c r="AG43" s="362">
        <v>1.4909090909090907</v>
      </c>
      <c r="AH43" s="347"/>
      <c r="AI43" s="362">
        <v>0</v>
      </c>
      <c r="AJ43" s="362">
        <v>0</v>
      </c>
      <c r="AK43" s="362">
        <v>0</v>
      </c>
      <c r="AL43" s="362">
        <v>0</v>
      </c>
      <c r="AM43" s="362">
        <v>0</v>
      </c>
      <c r="AN43" s="347"/>
      <c r="AO43" s="352" t="s">
        <v>655</v>
      </c>
      <c r="AP43" s="352" t="s">
        <v>656</v>
      </c>
      <c r="AQ43" s="352">
        <v>2</v>
      </c>
      <c r="AR43" s="352">
        <v>4</v>
      </c>
      <c r="AS43" s="352"/>
      <c r="AT43" s="352">
        <v>0</v>
      </c>
      <c r="AU43" s="352">
        <v>0</v>
      </c>
      <c r="AV43" s="352">
        <v>0</v>
      </c>
      <c r="AW43" s="352">
        <v>0</v>
      </c>
      <c r="AX43" s="352">
        <v>0</v>
      </c>
      <c r="AY43" s="352">
        <v>0</v>
      </c>
      <c r="AZ43" s="352">
        <v>0</v>
      </c>
      <c r="BA43" s="352">
        <v>0</v>
      </c>
      <c r="BB43" s="352"/>
      <c r="BC43" s="352"/>
      <c r="BD43" s="352">
        <v>0</v>
      </c>
      <c r="BE43" s="352">
        <v>0</v>
      </c>
      <c r="BF43" s="352">
        <v>0</v>
      </c>
      <c r="BG43" s="352" t="s">
        <v>591</v>
      </c>
      <c r="BH43" s="352">
        <v>0</v>
      </c>
      <c r="BI43" s="352" t="s">
        <v>591</v>
      </c>
      <c r="BJ43" s="352"/>
      <c r="BK43" s="352"/>
      <c r="BL43" s="350"/>
      <c r="BM43" s="347"/>
      <c r="BN43" s="352"/>
      <c r="BO43" s="352" t="s">
        <v>49</v>
      </c>
      <c r="BP43" s="352">
        <v>1</v>
      </c>
      <c r="BQ43" s="350"/>
      <c r="BR43" s="355" t="s">
        <v>702</v>
      </c>
    </row>
    <row r="44" spans="1:70" s="355" customFormat="1" ht="16">
      <c r="A44" s="347"/>
      <c r="B44" s="425">
        <v>42482</v>
      </c>
      <c r="C44" s="348" t="s">
        <v>651</v>
      </c>
      <c r="D44" s="357" t="s">
        <v>85</v>
      </c>
      <c r="E44" s="349">
        <v>42369</v>
      </c>
      <c r="F44" s="349" t="s">
        <v>638</v>
      </c>
      <c r="G44" s="349" t="s">
        <v>671</v>
      </c>
      <c r="H44" s="426">
        <v>95.999999999999986</v>
      </c>
      <c r="I44" s="362"/>
      <c r="J44" s="362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426">
        <v>1.6181818181818182</v>
      </c>
      <c r="X44" s="426">
        <v>0</v>
      </c>
      <c r="Y44" s="426">
        <v>0</v>
      </c>
      <c r="Z44" s="426">
        <v>0</v>
      </c>
      <c r="AA44" s="426">
        <v>0</v>
      </c>
      <c r="AB44"/>
      <c r="AC44" s="426">
        <v>1.5545454545454545</v>
      </c>
      <c r="AD44" s="426">
        <v>0</v>
      </c>
      <c r="AE44" s="426">
        <v>0</v>
      </c>
      <c r="AF44" s="426">
        <v>0</v>
      </c>
      <c r="AG44" s="426">
        <v>0</v>
      </c>
      <c r="AH44" s="347"/>
      <c r="AI44" s="362">
        <v>0</v>
      </c>
      <c r="AJ44" s="362">
        <v>0</v>
      </c>
      <c r="AK44" s="362">
        <v>0</v>
      </c>
      <c r="AL44" s="362">
        <v>0</v>
      </c>
      <c r="AM44" s="362">
        <v>0</v>
      </c>
      <c r="AN44" s="347"/>
      <c r="AO44" s="352" t="s">
        <v>655</v>
      </c>
      <c r="AP44" s="352" t="s">
        <v>656</v>
      </c>
      <c r="AQ44" s="352">
        <v>2</v>
      </c>
      <c r="AR44" s="352">
        <v>4</v>
      </c>
      <c r="AS44" s="352"/>
      <c r="AT44" s="352">
        <v>0</v>
      </c>
      <c r="AU44" s="352">
        <v>0</v>
      </c>
      <c r="AV44" s="352">
        <v>5</v>
      </c>
      <c r="AW44" s="352">
        <v>0</v>
      </c>
      <c r="AX44" s="352">
        <v>0</v>
      </c>
      <c r="AY44" s="352">
        <v>0</v>
      </c>
      <c r="AZ44" s="352">
        <v>0</v>
      </c>
      <c r="BA44" s="352">
        <v>0</v>
      </c>
      <c r="BB44" s="352"/>
      <c r="BC44" s="352"/>
      <c r="BD44" s="352">
        <v>0</v>
      </c>
      <c r="BE44" s="352">
        <v>0</v>
      </c>
      <c r="BF44" s="352">
        <v>0</v>
      </c>
      <c r="BG44" s="352" t="s">
        <v>591</v>
      </c>
      <c r="BH44" s="352">
        <v>0</v>
      </c>
      <c r="BI44" s="352" t="s">
        <v>591</v>
      </c>
      <c r="BJ44" s="352"/>
      <c r="BK44" s="352"/>
      <c r="BL44" s="350"/>
      <c r="BM44" s="347"/>
      <c r="BN44" s="352"/>
      <c r="BO44" s="352" t="s">
        <v>49</v>
      </c>
      <c r="BP44" s="352"/>
      <c r="BQ44" s="350" t="s">
        <v>672</v>
      </c>
      <c r="BR44" s="355" t="s">
        <v>811</v>
      </c>
    </row>
    <row r="45" spans="1:70" s="363" customFormat="1" ht="16">
      <c r="A45" s="347"/>
      <c r="B45" s="425">
        <v>42482</v>
      </c>
      <c r="C45" s="348" t="s">
        <v>651</v>
      </c>
      <c r="D45" s="357" t="s">
        <v>85</v>
      </c>
      <c r="E45" s="349">
        <v>42446</v>
      </c>
      <c r="F45" s="349" t="s">
        <v>674</v>
      </c>
      <c r="G45" s="349" t="s">
        <v>675</v>
      </c>
      <c r="H45" s="426">
        <v>82.5</v>
      </c>
      <c r="I45" s="362"/>
      <c r="J45" s="362"/>
      <c r="K45" s="351" t="s">
        <v>654</v>
      </c>
      <c r="L45" s="429">
        <v>6000</v>
      </c>
      <c r="M45" s="429">
        <v>12000</v>
      </c>
      <c r="N45" s="429">
        <v>84000</v>
      </c>
      <c r="O45" s="429">
        <f t="shared" ref="O45:O51" si="5">N45</f>
        <v>84000</v>
      </c>
      <c r="W45" s="426">
        <v>2.4</v>
      </c>
      <c r="X45" s="426">
        <v>2.1545454545454543</v>
      </c>
      <c r="Y45" s="426">
        <v>1.8999999999999997</v>
      </c>
      <c r="Z45" s="426">
        <v>0</v>
      </c>
      <c r="AA45" s="426">
        <v>1.8545454545454545</v>
      </c>
      <c r="AB45"/>
      <c r="AC45" s="426">
        <v>2</v>
      </c>
      <c r="AD45" s="426">
        <v>1.8999999999999997</v>
      </c>
      <c r="AE45" s="426">
        <v>1.7999999999999998</v>
      </c>
      <c r="AF45" s="426">
        <v>0</v>
      </c>
      <c r="AG45" s="426">
        <v>1.7545454545454544</v>
      </c>
      <c r="AI45" s="362">
        <v>0</v>
      </c>
      <c r="AJ45" s="362">
        <v>0</v>
      </c>
      <c r="AK45" s="362">
        <v>0</v>
      </c>
      <c r="AL45" s="362">
        <v>0</v>
      </c>
      <c r="AM45" s="362">
        <v>0</v>
      </c>
      <c r="AN45" s="347"/>
      <c r="AO45" s="352" t="s">
        <v>655</v>
      </c>
      <c r="AP45" s="352" t="s">
        <v>656</v>
      </c>
      <c r="AQ45" s="352">
        <v>2</v>
      </c>
      <c r="AR45" s="352">
        <v>4</v>
      </c>
      <c r="AS45" s="352"/>
      <c r="AT45" s="352">
        <v>0</v>
      </c>
      <c r="AU45" s="352">
        <v>0</v>
      </c>
      <c r="AV45" s="352">
        <v>10</v>
      </c>
      <c r="AW45" s="352">
        <v>0</v>
      </c>
      <c r="AX45" s="352">
        <v>0</v>
      </c>
      <c r="AY45" s="352">
        <v>0</v>
      </c>
      <c r="AZ45" s="352">
        <v>0</v>
      </c>
      <c r="BA45" s="352">
        <v>0</v>
      </c>
      <c r="BB45" s="352"/>
      <c r="BC45" s="352"/>
      <c r="BD45" s="352">
        <v>0</v>
      </c>
      <c r="BE45" s="352">
        <v>0</v>
      </c>
      <c r="BF45" s="352">
        <v>0</v>
      </c>
      <c r="BG45" s="352" t="s">
        <v>591</v>
      </c>
      <c r="BH45" s="352">
        <v>0</v>
      </c>
      <c r="BI45" s="352" t="s">
        <v>591</v>
      </c>
      <c r="BJ45" s="352"/>
      <c r="BK45" s="352"/>
      <c r="BL45" s="350"/>
      <c r="BM45" s="347"/>
      <c r="BN45" s="352"/>
      <c r="BO45" s="352" t="s">
        <v>49</v>
      </c>
      <c r="BP45" s="386"/>
      <c r="BQ45" s="359"/>
      <c r="BR45" s="355" t="s">
        <v>818</v>
      </c>
    </row>
    <row r="46" spans="1:70" s="355" customFormat="1" ht="16">
      <c r="A46" s="357">
        <v>14</v>
      </c>
      <c r="B46" s="425">
        <v>42482</v>
      </c>
      <c r="C46" s="368" t="s">
        <v>651</v>
      </c>
      <c r="D46" s="357" t="s">
        <v>704</v>
      </c>
      <c r="E46" s="349">
        <v>42388</v>
      </c>
      <c r="F46" s="349" t="s">
        <v>209</v>
      </c>
      <c r="G46" s="349" t="s">
        <v>653</v>
      </c>
      <c r="H46" s="362">
        <v>87.663636363636357</v>
      </c>
      <c r="I46" s="362"/>
      <c r="J46" s="362"/>
      <c r="K46" s="351" t="s">
        <v>654</v>
      </c>
      <c r="L46" s="429">
        <v>6000</v>
      </c>
      <c r="M46" s="429">
        <v>12000</v>
      </c>
      <c r="N46" s="429">
        <v>84000</v>
      </c>
      <c r="O46" s="429">
        <f t="shared" si="5"/>
        <v>84000</v>
      </c>
      <c r="P46" s="351"/>
      <c r="Q46" s="351"/>
      <c r="R46" s="351"/>
      <c r="S46" s="351"/>
      <c r="T46" s="351"/>
      <c r="U46" s="351"/>
      <c r="V46" s="351"/>
      <c r="W46" s="426">
        <v>1.6454545454545453</v>
      </c>
      <c r="X46" s="426">
        <v>1.5999999999999999</v>
      </c>
      <c r="Y46" s="426">
        <v>1.5181818181818181</v>
      </c>
      <c r="Z46" s="426">
        <v>0</v>
      </c>
      <c r="AA46" s="426">
        <v>1.2545454545454544</v>
      </c>
      <c r="AB46"/>
      <c r="AC46" s="426">
        <v>1.5999999999999999</v>
      </c>
      <c r="AD46" s="426">
        <v>1.5818181818181818</v>
      </c>
      <c r="AE46" s="426">
        <v>1.4636363636363636</v>
      </c>
      <c r="AF46" s="426">
        <v>0</v>
      </c>
      <c r="AG46" s="426">
        <v>1.2636363636363634</v>
      </c>
      <c r="AH46" s="347"/>
      <c r="AI46" s="362">
        <v>0</v>
      </c>
      <c r="AJ46" s="362">
        <v>0</v>
      </c>
      <c r="AK46" s="362">
        <v>0</v>
      </c>
      <c r="AL46" s="362">
        <v>0</v>
      </c>
      <c r="AM46" s="362">
        <v>0</v>
      </c>
      <c r="AN46" s="347"/>
      <c r="AO46" s="352" t="s">
        <v>655</v>
      </c>
      <c r="AP46" s="352" t="s">
        <v>656</v>
      </c>
      <c r="AQ46" s="352">
        <v>2</v>
      </c>
      <c r="AR46" s="352">
        <v>4</v>
      </c>
      <c r="AS46" s="352"/>
      <c r="AT46" s="352">
        <v>0</v>
      </c>
      <c r="AU46" s="352">
        <v>0</v>
      </c>
      <c r="AV46" s="352">
        <v>0</v>
      </c>
      <c r="AW46" s="352">
        <v>0</v>
      </c>
      <c r="AX46" s="352">
        <v>0</v>
      </c>
      <c r="AY46" s="352">
        <v>0</v>
      </c>
      <c r="AZ46" s="352">
        <v>0</v>
      </c>
      <c r="BA46" s="352">
        <v>0</v>
      </c>
      <c r="BB46" s="352"/>
      <c r="BC46" s="352"/>
      <c r="BD46" s="352">
        <v>0</v>
      </c>
      <c r="BE46" s="352">
        <v>0</v>
      </c>
      <c r="BF46" s="352">
        <v>0</v>
      </c>
      <c r="BG46" s="352" t="s">
        <v>591</v>
      </c>
      <c r="BH46" s="352">
        <v>0</v>
      </c>
      <c r="BI46" s="352" t="s">
        <v>591</v>
      </c>
      <c r="BJ46" s="352"/>
      <c r="BK46" s="352"/>
      <c r="BL46" s="350" t="s">
        <v>762</v>
      </c>
      <c r="BM46" s="347" t="s">
        <v>665</v>
      </c>
      <c r="BN46" s="352">
        <v>100</v>
      </c>
      <c r="BO46" s="352" t="s">
        <v>49</v>
      </c>
      <c r="BP46" s="352"/>
      <c r="BQ46" s="369"/>
      <c r="BR46" s="370" t="s">
        <v>767</v>
      </c>
    </row>
    <row r="47" spans="1:70" s="355" customFormat="1" ht="16">
      <c r="A47" s="357">
        <v>39</v>
      </c>
      <c r="B47" s="425">
        <v>42482</v>
      </c>
      <c r="C47" s="368" t="s">
        <v>651</v>
      </c>
      <c r="D47" s="357" t="s">
        <v>704</v>
      </c>
      <c r="E47" s="349">
        <v>42369</v>
      </c>
      <c r="F47" s="349" t="s">
        <v>210</v>
      </c>
      <c r="G47" s="349" t="s">
        <v>778</v>
      </c>
      <c r="H47" s="362">
        <v>86.518181818181816</v>
      </c>
      <c r="I47" s="362"/>
      <c r="J47" s="362"/>
      <c r="K47" s="351" t="s">
        <v>654</v>
      </c>
      <c r="L47" s="429">
        <v>6000</v>
      </c>
      <c r="M47" s="429">
        <v>12000</v>
      </c>
      <c r="N47" s="429">
        <v>84000</v>
      </c>
      <c r="O47" s="429">
        <f t="shared" si="5"/>
        <v>84000</v>
      </c>
      <c r="P47" s="351"/>
      <c r="Q47" s="351"/>
      <c r="R47" s="351"/>
      <c r="S47" s="351"/>
      <c r="T47" s="351"/>
      <c r="U47" s="351"/>
      <c r="V47" s="351"/>
      <c r="W47" s="426">
        <v>1.8545454545454545</v>
      </c>
      <c r="X47" s="426">
        <v>1.8181818181818181</v>
      </c>
      <c r="Y47" s="426">
        <v>1.7272727272727271</v>
      </c>
      <c r="Z47" s="426">
        <v>0</v>
      </c>
      <c r="AA47" s="426">
        <v>1.5999999999999999</v>
      </c>
      <c r="AB47"/>
      <c r="AC47" s="426">
        <v>1.7272727272727271</v>
      </c>
      <c r="AD47" s="426">
        <v>1.6909090909090909</v>
      </c>
      <c r="AE47" s="426">
        <v>1.6454545454545453</v>
      </c>
      <c r="AF47" s="426">
        <v>0</v>
      </c>
      <c r="AG47" s="426">
        <v>1.5999999999999999</v>
      </c>
      <c r="AH47" s="347"/>
      <c r="AI47" s="362">
        <v>0</v>
      </c>
      <c r="AJ47" s="362">
        <v>0</v>
      </c>
      <c r="AK47" s="362">
        <v>0</v>
      </c>
      <c r="AL47" s="362">
        <v>0</v>
      </c>
      <c r="AM47" s="362">
        <v>0</v>
      </c>
      <c r="AN47" s="347"/>
      <c r="AO47" s="352" t="s">
        <v>655</v>
      </c>
      <c r="AP47" s="352" t="s">
        <v>656</v>
      </c>
      <c r="AQ47" s="352">
        <v>2</v>
      </c>
      <c r="AR47" s="352">
        <v>4</v>
      </c>
      <c r="AS47" s="352"/>
      <c r="AT47" s="352">
        <v>0</v>
      </c>
      <c r="AU47" s="352">
        <v>0</v>
      </c>
      <c r="AV47" s="352">
        <v>0</v>
      </c>
      <c r="AW47" s="352">
        <v>0</v>
      </c>
      <c r="AX47" s="352">
        <v>0</v>
      </c>
      <c r="AY47" s="352">
        <v>0</v>
      </c>
      <c r="AZ47" s="352">
        <v>0</v>
      </c>
      <c r="BA47" s="352">
        <v>0</v>
      </c>
      <c r="BB47" s="352"/>
      <c r="BC47" s="352"/>
      <c r="BD47" s="352">
        <v>0</v>
      </c>
      <c r="BE47" s="352">
        <v>0</v>
      </c>
      <c r="BF47" s="352">
        <v>0</v>
      </c>
      <c r="BG47" s="352" t="s">
        <v>591</v>
      </c>
      <c r="BH47" s="352">
        <v>0</v>
      </c>
      <c r="BI47" s="352" t="s">
        <v>591</v>
      </c>
      <c r="BJ47" s="352"/>
      <c r="BK47" s="352"/>
      <c r="BL47" s="369"/>
      <c r="BM47" s="357"/>
      <c r="BN47" s="353"/>
      <c r="BO47" s="352" t="s">
        <v>49</v>
      </c>
      <c r="BP47" s="352">
        <v>1</v>
      </c>
      <c r="BQ47" s="350" t="s">
        <v>772</v>
      </c>
      <c r="BR47" s="363" t="s">
        <v>777</v>
      </c>
    </row>
    <row r="48" spans="1:70" s="355" customFormat="1" ht="16">
      <c r="A48" s="357">
        <v>55</v>
      </c>
      <c r="B48" s="425">
        <v>42482</v>
      </c>
      <c r="C48" s="348" t="s">
        <v>651</v>
      </c>
      <c r="D48" s="357" t="s">
        <v>704</v>
      </c>
      <c r="E48" s="349">
        <v>42369</v>
      </c>
      <c r="F48" s="349" t="s">
        <v>211</v>
      </c>
      <c r="G48" s="349" t="s">
        <v>593</v>
      </c>
      <c r="H48" s="362">
        <v>94.999999999999986</v>
      </c>
      <c r="I48" s="362"/>
      <c r="J48" s="362"/>
      <c r="K48" s="351" t="s">
        <v>654</v>
      </c>
      <c r="L48" s="429">
        <v>6000</v>
      </c>
      <c r="M48" s="429">
        <v>12000</v>
      </c>
      <c r="N48" s="429">
        <v>84000</v>
      </c>
      <c r="O48" s="429">
        <f t="shared" si="5"/>
        <v>84000</v>
      </c>
      <c r="P48" s="351"/>
      <c r="Q48" s="351"/>
      <c r="R48" s="351"/>
      <c r="S48" s="351"/>
      <c r="T48" s="351"/>
      <c r="U48" s="351"/>
      <c r="V48" s="351"/>
      <c r="W48" s="362">
        <v>2.2999999999999998</v>
      </c>
      <c r="X48" s="362">
        <v>2.1999999999999997</v>
      </c>
      <c r="Y48" s="362">
        <v>2.1</v>
      </c>
      <c r="Z48" s="426">
        <v>0</v>
      </c>
      <c r="AA48" s="362">
        <v>1.9727272727272724</v>
      </c>
      <c r="AB48" s="347"/>
      <c r="AC48" s="362">
        <v>2.1999999999999997</v>
      </c>
      <c r="AD48" s="362">
        <v>2.1</v>
      </c>
      <c r="AE48" s="362">
        <v>1.918181818181818</v>
      </c>
      <c r="AF48" s="426">
        <v>0</v>
      </c>
      <c r="AG48" s="362">
        <v>1.7272727272727271</v>
      </c>
      <c r="AH48" s="347"/>
      <c r="AI48" s="362">
        <v>0</v>
      </c>
      <c r="AJ48" s="362">
        <v>0</v>
      </c>
      <c r="AK48" s="362">
        <v>0</v>
      </c>
      <c r="AL48" s="362">
        <v>0</v>
      </c>
      <c r="AM48" s="362">
        <v>0</v>
      </c>
      <c r="AN48" s="347"/>
      <c r="AO48" s="352" t="s">
        <v>655</v>
      </c>
      <c r="AP48" s="352" t="s">
        <v>656</v>
      </c>
      <c r="AQ48" s="352">
        <v>2</v>
      </c>
      <c r="AR48" s="352">
        <v>4</v>
      </c>
      <c r="AS48" s="352"/>
      <c r="AT48" s="352">
        <v>0</v>
      </c>
      <c r="AU48" s="352">
        <v>20</v>
      </c>
      <c r="AV48" s="352">
        <v>0</v>
      </c>
      <c r="AW48" s="352">
        <v>0</v>
      </c>
      <c r="AX48" s="352">
        <v>0</v>
      </c>
      <c r="AY48" s="352">
        <v>0</v>
      </c>
      <c r="AZ48" s="352">
        <v>0</v>
      </c>
      <c r="BA48" s="352">
        <v>0</v>
      </c>
      <c r="BB48" s="352"/>
      <c r="BC48" s="352"/>
      <c r="BD48" s="352">
        <v>0</v>
      </c>
      <c r="BE48" s="352">
        <v>0</v>
      </c>
      <c r="BF48" s="352">
        <v>0</v>
      </c>
      <c r="BG48" s="352" t="s">
        <v>591</v>
      </c>
      <c r="BH48" s="352">
        <v>0</v>
      </c>
      <c r="BI48" s="352" t="s">
        <v>591</v>
      </c>
      <c r="BJ48" s="352"/>
      <c r="BK48" s="352"/>
      <c r="BL48" s="350"/>
      <c r="BM48" s="347"/>
      <c r="BN48" s="352"/>
      <c r="BO48" s="352" t="s">
        <v>49</v>
      </c>
      <c r="BP48" s="352">
        <v>1</v>
      </c>
      <c r="BQ48" s="350"/>
      <c r="BR48" s="363" t="s">
        <v>784</v>
      </c>
    </row>
    <row r="49" spans="1:70" s="355" customFormat="1" ht="16">
      <c r="A49" s="357">
        <v>22</v>
      </c>
      <c r="B49" s="425">
        <v>42482</v>
      </c>
      <c r="C49" s="368" t="s">
        <v>651</v>
      </c>
      <c r="D49" s="357" t="s">
        <v>704</v>
      </c>
      <c r="E49" s="349">
        <v>42429</v>
      </c>
      <c r="F49" s="349" t="s">
        <v>212</v>
      </c>
      <c r="G49" s="349" t="s">
        <v>660</v>
      </c>
      <c r="H49" s="426">
        <v>123.6</v>
      </c>
      <c r="I49" s="362"/>
      <c r="J49" s="362"/>
      <c r="K49" s="351" t="s">
        <v>654</v>
      </c>
      <c r="L49" s="429">
        <v>6000</v>
      </c>
      <c r="M49" s="429">
        <v>12000</v>
      </c>
      <c r="N49" s="429">
        <v>84000</v>
      </c>
      <c r="O49" s="429">
        <f t="shared" si="5"/>
        <v>84000</v>
      </c>
      <c r="P49" s="351"/>
      <c r="Q49" s="351"/>
      <c r="R49" s="351"/>
      <c r="S49" s="351"/>
      <c r="T49" s="351"/>
      <c r="U49" s="351"/>
      <c r="V49" s="351"/>
      <c r="W49" s="426">
        <v>2.4636363636363634</v>
      </c>
      <c r="X49" s="426">
        <v>2.336363636363636</v>
      </c>
      <c r="Y49" s="426">
        <v>2.0818181818181816</v>
      </c>
      <c r="Z49" s="426">
        <v>0</v>
      </c>
      <c r="AA49" s="426">
        <v>1.8272727272727269</v>
      </c>
      <c r="AB49"/>
      <c r="AC49" s="426">
        <v>2.0818181818181816</v>
      </c>
      <c r="AD49" s="426">
        <v>2.0181818181818181</v>
      </c>
      <c r="AE49" s="426">
        <v>1.8909090909090909</v>
      </c>
      <c r="AF49" s="426">
        <v>0</v>
      </c>
      <c r="AG49" s="426">
        <v>1.8090909090909089</v>
      </c>
      <c r="AH49" s="347"/>
      <c r="AI49" s="362">
        <v>0</v>
      </c>
      <c r="AJ49" s="362">
        <v>0</v>
      </c>
      <c r="AK49" s="362">
        <v>0</v>
      </c>
      <c r="AL49" s="362">
        <v>0</v>
      </c>
      <c r="AM49" s="362">
        <v>0</v>
      </c>
      <c r="AN49" s="347"/>
      <c r="AO49" s="352" t="s">
        <v>655</v>
      </c>
      <c r="AP49" s="352" t="s">
        <v>656</v>
      </c>
      <c r="AQ49" s="352">
        <v>2</v>
      </c>
      <c r="AR49" s="352">
        <v>4</v>
      </c>
      <c r="AS49" s="352"/>
      <c r="AT49" s="352">
        <v>23</v>
      </c>
      <c r="AU49" s="352">
        <v>0</v>
      </c>
      <c r="AV49" s="352">
        <v>0</v>
      </c>
      <c r="AW49" s="352">
        <v>0</v>
      </c>
      <c r="AX49" s="352">
        <v>0</v>
      </c>
      <c r="AY49" s="352">
        <v>0</v>
      </c>
      <c r="AZ49" s="352">
        <v>0</v>
      </c>
      <c r="BA49" s="352">
        <v>0</v>
      </c>
      <c r="BB49" s="352"/>
      <c r="BC49" s="352"/>
      <c r="BD49" s="352">
        <v>0</v>
      </c>
      <c r="BE49" s="352">
        <v>0</v>
      </c>
      <c r="BF49" s="352">
        <v>0</v>
      </c>
      <c r="BG49" s="352" t="s">
        <v>591</v>
      </c>
      <c r="BH49" s="352">
        <v>12</v>
      </c>
      <c r="BI49" s="352" t="s">
        <v>591</v>
      </c>
      <c r="BJ49" s="352"/>
      <c r="BK49" s="352"/>
      <c r="BL49" s="369"/>
      <c r="BM49" s="357"/>
      <c r="BN49" s="353"/>
      <c r="BO49" s="352" t="s">
        <v>49</v>
      </c>
      <c r="BP49" s="352"/>
      <c r="BQ49" s="369"/>
      <c r="BR49" s="363" t="s">
        <v>790</v>
      </c>
    </row>
    <row r="50" spans="1:70" s="355" customFormat="1" ht="16">
      <c r="A50" s="357">
        <v>30</v>
      </c>
      <c r="B50" s="425">
        <v>42482</v>
      </c>
      <c r="C50" s="368" t="s">
        <v>651</v>
      </c>
      <c r="D50" s="357" t="s">
        <v>704</v>
      </c>
      <c r="E50" s="349">
        <v>42369</v>
      </c>
      <c r="F50" s="349" t="s">
        <v>213</v>
      </c>
      <c r="G50" s="349" t="s">
        <v>625</v>
      </c>
      <c r="H50" s="362">
        <v>102</v>
      </c>
      <c r="I50" s="362"/>
      <c r="J50" s="362"/>
      <c r="K50" s="351" t="s">
        <v>654</v>
      </c>
      <c r="L50" s="429">
        <v>6083</v>
      </c>
      <c r="M50" s="429">
        <v>12166</v>
      </c>
      <c r="N50" s="429">
        <v>85166</v>
      </c>
      <c r="O50" s="429">
        <f t="shared" si="5"/>
        <v>85166</v>
      </c>
      <c r="P50" s="351"/>
      <c r="Q50" s="351"/>
      <c r="R50" s="351"/>
      <c r="S50" s="351"/>
      <c r="T50" s="351"/>
      <c r="U50" s="351"/>
      <c r="V50" s="351"/>
      <c r="W50" s="362">
        <v>1.5909090909090908</v>
      </c>
      <c r="X50" s="362">
        <v>1.5545454545454545</v>
      </c>
      <c r="Y50" s="362">
        <v>1.4636363636363636</v>
      </c>
      <c r="Z50" s="426">
        <v>0</v>
      </c>
      <c r="AA50" s="362">
        <v>1.4090909090909089</v>
      </c>
      <c r="AB50" s="347"/>
      <c r="AC50" s="362">
        <v>1.5090909090909088</v>
      </c>
      <c r="AD50" s="362">
        <v>1.4909090909090907</v>
      </c>
      <c r="AE50" s="362">
        <v>1.4363636363636363</v>
      </c>
      <c r="AF50" s="426">
        <v>0</v>
      </c>
      <c r="AG50" s="362">
        <v>1.4</v>
      </c>
      <c r="AH50" s="347"/>
      <c r="AI50" s="362">
        <v>0</v>
      </c>
      <c r="AJ50" s="362">
        <v>0</v>
      </c>
      <c r="AK50" s="362">
        <v>0</v>
      </c>
      <c r="AL50" s="362">
        <v>0</v>
      </c>
      <c r="AM50" s="362">
        <v>0</v>
      </c>
      <c r="AN50" s="347"/>
      <c r="AO50" s="352" t="s">
        <v>655</v>
      </c>
      <c r="AP50" s="352" t="s">
        <v>656</v>
      </c>
      <c r="AQ50" s="352">
        <v>2</v>
      </c>
      <c r="AR50" s="352">
        <v>4</v>
      </c>
      <c r="AS50" s="352"/>
      <c r="AT50" s="352">
        <v>0</v>
      </c>
      <c r="AU50" s="352">
        <v>0</v>
      </c>
      <c r="AV50" s="352">
        <v>3</v>
      </c>
      <c r="AW50" s="352">
        <v>0</v>
      </c>
      <c r="AX50" s="352">
        <v>0</v>
      </c>
      <c r="AY50" s="352">
        <v>0</v>
      </c>
      <c r="AZ50" s="352">
        <v>0</v>
      </c>
      <c r="BA50" s="352">
        <v>0</v>
      </c>
      <c r="BB50" s="352"/>
      <c r="BC50" s="352"/>
      <c r="BD50" s="352">
        <v>0</v>
      </c>
      <c r="BE50" s="352">
        <v>0</v>
      </c>
      <c r="BF50" s="352">
        <v>0</v>
      </c>
      <c r="BG50" s="352" t="s">
        <v>591</v>
      </c>
      <c r="BH50" s="352">
        <v>0</v>
      </c>
      <c r="BI50" s="352" t="s">
        <v>591</v>
      </c>
      <c r="BJ50" s="352"/>
      <c r="BK50" s="352"/>
      <c r="BL50" s="369"/>
      <c r="BM50" s="357"/>
      <c r="BN50" s="353"/>
      <c r="BO50" s="352" t="s">
        <v>49</v>
      </c>
      <c r="BP50" s="352"/>
      <c r="BQ50" s="369"/>
      <c r="BR50" s="363" t="s">
        <v>708</v>
      </c>
    </row>
    <row r="51" spans="1:70" s="363" customFormat="1" ht="16">
      <c r="A51" s="357">
        <v>47</v>
      </c>
      <c r="B51" s="425">
        <v>42482</v>
      </c>
      <c r="C51" s="368" t="s">
        <v>651</v>
      </c>
      <c r="D51" s="357" t="s">
        <v>704</v>
      </c>
      <c r="E51" s="349">
        <v>42460</v>
      </c>
      <c r="F51" s="349" t="s">
        <v>214</v>
      </c>
      <c r="G51" s="349" t="s">
        <v>663</v>
      </c>
      <c r="H51" s="426">
        <v>115.33636363636363</v>
      </c>
      <c r="I51" s="362"/>
      <c r="J51" s="362"/>
      <c r="K51" s="351" t="s">
        <v>654</v>
      </c>
      <c r="L51" s="429">
        <v>6000</v>
      </c>
      <c r="M51" s="429">
        <v>12000</v>
      </c>
      <c r="N51" s="429">
        <v>84000</v>
      </c>
      <c r="O51" s="429">
        <f t="shared" si="5"/>
        <v>84000</v>
      </c>
      <c r="P51" s="351"/>
      <c r="Q51" s="351"/>
      <c r="R51" s="351"/>
      <c r="S51" s="351"/>
      <c r="T51" s="351"/>
      <c r="U51" s="351"/>
      <c r="V51" s="351"/>
      <c r="W51" s="426">
        <v>1.6272727272727272</v>
      </c>
      <c r="X51" s="426">
        <v>1.5999999999999999</v>
      </c>
      <c r="Y51" s="426">
        <v>1.5272727272727271</v>
      </c>
      <c r="Z51" s="426">
        <v>0</v>
      </c>
      <c r="AA51" s="426">
        <v>1.4727272727272727</v>
      </c>
      <c r="AB51"/>
      <c r="AC51" s="426">
        <v>1.2909090909090908</v>
      </c>
      <c r="AD51" s="426">
        <v>1.2818181818181817</v>
      </c>
      <c r="AE51" s="426">
        <v>1.2545454545454544</v>
      </c>
      <c r="AF51" s="426">
        <v>0</v>
      </c>
      <c r="AG51" s="426">
        <v>1.2454545454545454</v>
      </c>
      <c r="AH51" s="347"/>
      <c r="AI51" s="362">
        <v>0</v>
      </c>
      <c r="AJ51" s="362">
        <v>0</v>
      </c>
      <c r="AK51" s="362">
        <v>0</v>
      </c>
      <c r="AL51" s="362">
        <v>0</v>
      </c>
      <c r="AM51" s="362">
        <v>0</v>
      </c>
      <c r="AN51" s="347"/>
      <c r="AO51" s="352" t="s">
        <v>655</v>
      </c>
      <c r="AP51" s="352" t="s">
        <v>656</v>
      </c>
      <c r="AQ51" s="352">
        <v>2</v>
      </c>
      <c r="AR51" s="352">
        <v>4</v>
      </c>
      <c r="AS51" s="352"/>
      <c r="AT51" s="352">
        <v>0</v>
      </c>
      <c r="AU51" s="352">
        <v>0</v>
      </c>
      <c r="AV51" s="352">
        <v>0</v>
      </c>
      <c r="AW51" s="352">
        <v>0</v>
      </c>
      <c r="AX51" s="352">
        <v>0</v>
      </c>
      <c r="AY51" s="352">
        <v>0</v>
      </c>
      <c r="AZ51" s="352">
        <v>0</v>
      </c>
      <c r="BA51" s="352">
        <v>0</v>
      </c>
      <c r="BB51" s="352"/>
      <c r="BC51" s="352"/>
      <c r="BD51" s="352">
        <v>0</v>
      </c>
      <c r="BE51" s="352">
        <v>0</v>
      </c>
      <c r="BF51" s="352">
        <v>0</v>
      </c>
      <c r="BG51" s="352" t="s">
        <v>591</v>
      </c>
      <c r="BH51" s="352">
        <v>0</v>
      </c>
      <c r="BI51" s="352" t="s">
        <v>591</v>
      </c>
      <c r="BJ51" s="352"/>
      <c r="BK51" s="352"/>
      <c r="BL51" s="369" t="s">
        <v>664</v>
      </c>
      <c r="BM51" s="357" t="s">
        <v>665</v>
      </c>
      <c r="BN51" s="353">
        <v>50</v>
      </c>
      <c r="BO51" s="352" t="s">
        <v>49</v>
      </c>
      <c r="BP51" s="352"/>
      <c r="BQ51" s="369"/>
      <c r="BR51" s="363" t="s">
        <v>799</v>
      </c>
    </row>
    <row r="52" spans="1:70" s="355" customFormat="1" ht="16">
      <c r="A52" s="357">
        <v>6</v>
      </c>
      <c r="B52" s="425">
        <v>42482</v>
      </c>
      <c r="C52" s="368" t="s">
        <v>651</v>
      </c>
      <c r="D52" s="357" t="s">
        <v>704</v>
      </c>
      <c r="E52" s="349">
        <v>42369</v>
      </c>
      <c r="F52" s="366" t="s">
        <v>215</v>
      </c>
      <c r="G52" s="366" t="s">
        <v>802</v>
      </c>
      <c r="H52" s="362">
        <v>92</v>
      </c>
      <c r="I52" s="362"/>
      <c r="J52" s="362"/>
      <c r="K52" s="351" t="s">
        <v>654</v>
      </c>
      <c r="L52" s="351">
        <v>120000</v>
      </c>
      <c r="M52" s="351"/>
      <c r="N52" s="351"/>
      <c r="O52" s="351"/>
      <c r="P52" s="351"/>
      <c r="Q52" s="351"/>
      <c r="R52" s="351"/>
      <c r="S52" s="351"/>
      <c r="T52" s="351"/>
      <c r="U52" s="351"/>
      <c r="V52" s="351"/>
      <c r="W52" s="362">
        <v>1.7999999999999998</v>
      </c>
      <c r="X52" s="362">
        <v>1.4545454545454546</v>
      </c>
      <c r="Y52" s="362">
        <v>0</v>
      </c>
      <c r="Z52" s="426">
        <v>0</v>
      </c>
      <c r="AA52" s="362">
        <v>0</v>
      </c>
      <c r="AB52" s="347"/>
      <c r="AC52" s="362">
        <v>1.6545454545454545</v>
      </c>
      <c r="AD52" s="362">
        <v>1.2999999999999998</v>
      </c>
      <c r="AE52" s="362">
        <v>0</v>
      </c>
      <c r="AF52" s="426">
        <v>0</v>
      </c>
      <c r="AG52" s="362">
        <v>0</v>
      </c>
      <c r="AH52" s="347"/>
      <c r="AI52" s="362">
        <v>0</v>
      </c>
      <c r="AJ52" s="362">
        <v>0</v>
      </c>
      <c r="AK52" s="362">
        <v>0</v>
      </c>
      <c r="AL52" s="362">
        <v>0</v>
      </c>
      <c r="AM52" s="362">
        <v>0</v>
      </c>
      <c r="AN52" s="347"/>
      <c r="AO52" s="352" t="s">
        <v>655</v>
      </c>
      <c r="AP52" s="352" t="s">
        <v>656</v>
      </c>
      <c r="AQ52" s="352">
        <v>2</v>
      </c>
      <c r="AR52" s="352">
        <v>4</v>
      </c>
      <c r="AS52" s="352"/>
      <c r="AT52" s="352">
        <v>0</v>
      </c>
      <c r="AU52" s="352">
        <v>0</v>
      </c>
      <c r="AV52" s="352">
        <v>0</v>
      </c>
      <c r="AW52" s="352">
        <v>0</v>
      </c>
      <c r="AX52" s="352">
        <v>0</v>
      </c>
      <c r="AY52" s="352">
        <v>0</v>
      </c>
      <c r="AZ52" s="352">
        <v>0</v>
      </c>
      <c r="BA52" s="352">
        <v>0</v>
      </c>
      <c r="BB52" s="352"/>
      <c r="BC52" s="352"/>
      <c r="BD52" s="352">
        <v>0</v>
      </c>
      <c r="BE52" s="352">
        <v>0</v>
      </c>
      <c r="BF52" s="352">
        <v>0</v>
      </c>
      <c r="BG52" s="352" t="s">
        <v>591</v>
      </c>
      <c r="BH52" s="352">
        <v>0</v>
      </c>
      <c r="BI52" s="352" t="s">
        <v>591</v>
      </c>
      <c r="BJ52" s="352"/>
      <c r="BK52" s="352"/>
      <c r="BL52" s="369"/>
      <c r="BM52" s="357"/>
      <c r="BN52" s="353"/>
      <c r="BO52" s="352" t="s">
        <v>49</v>
      </c>
      <c r="BP52" s="352"/>
      <c r="BQ52" s="350"/>
      <c r="BR52" s="347"/>
    </row>
    <row r="53" spans="1:70" s="355" customFormat="1" ht="16">
      <c r="A53" s="357"/>
      <c r="B53" s="425">
        <v>42482</v>
      </c>
      <c r="C53" s="368" t="s">
        <v>651</v>
      </c>
      <c r="D53" s="357" t="s">
        <v>704</v>
      </c>
      <c r="E53" s="349">
        <v>42465</v>
      </c>
      <c r="F53" s="349" t="s">
        <v>589</v>
      </c>
      <c r="G53" s="349" t="s">
        <v>668</v>
      </c>
      <c r="H53" s="426">
        <v>104.46363636363635</v>
      </c>
      <c r="I53" s="362"/>
      <c r="J53" s="362"/>
      <c r="K53" s="351" t="s">
        <v>654</v>
      </c>
      <c r="L53" s="429">
        <v>6083</v>
      </c>
      <c r="M53" s="429">
        <v>12166</v>
      </c>
      <c r="N53" s="429">
        <v>85166</v>
      </c>
      <c r="O53" s="429">
        <f t="shared" ref="O53:O54" si="6">N53</f>
        <v>85166</v>
      </c>
      <c r="P53" s="358"/>
      <c r="Q53" s="358"/>
      <c r="R53" s="358"/>
      <c r="S53" s="358"/>
      <c r="T53" s="358"/>
      <c r="U53" s="358"/>
      <c r="V53" s="358"/>
      <c r="W53" s="426">
        <v>1.7</v>
      </c>
      <c r="X53" s="426">
        <v>1.6636363636363636</v>
      </c>
      <c r="Y53" s="426">
        <v>1.5909090909090908</v>
      </c>
      <c r="Z53" s="426">
        <v>0</v>
      </c>
      <c r="AA53" s="426">
        <v>1.4999999999999998</v>
      </c>
      <c r="AB53"/>
      <c r="AC53" s="426">
        <v>1.5818181818181818</v>
      </c>
      <c r="AD53" s="426">
        <v>1.5636363636363635</v>
      </c>
      <c r="AE53" s="426">
        <v>1.4999999999999998</v>
      </c>
      <c r="AF53" s="426">
        <v>0</v>
      </c>
      <c r="AG53" s="426">
        <v>1.4909090909090907</v>
      </c>
      <c r="AH53" s="357"/>
      <c r="AI53" s="362">
        <v>0</v>
      </c>
      <c r="AJ53" s="362">
        <v>0</v>
      </c>
      <c r="AK53" s="362">
        <v>0</v>
      </c>
      <c r="AL53" s="362">
        <v>0</v>
      </c>
      <c r="AM53" s="362">
        <v>0</v>
      </c>
      <c r="AN53" s="357"/>
      <c r="AO53" s="352" t="s">
        <v>655</v>
      </c>
      <c r="AP53" s="352" t="s">
        <v>656</v>
      </c>
      <c r="AQ53" s="352">
        <v>2</v>
      </c>
      <c r="AR53" s="352">
        <v>4</v>
      </c>
      <c r="AS53" s="352"/>
      <c r="AT53" s="352">
        <v>0</v>
      </c>
      <c r="AU53" s="352">
        <v>0</v>
      </c>
      <c r="AV53" s="352">
        <v>16</v>
      </c>
      <c r="AW53" s="352">
        <v>0</v>
      </c>
      <c r="AX53" s="352">
        <v>0</v>
      </c>
      <c r="AY53" s="352">
        <v>0</v>
      </c>
      <c r="AZ53" s="352">
        <v>0</v>
      </c>
      <c r="BA53" s="352">
        <v>0</v>
      </c>
      <c r="BB53" s="352"/>
      <c r="BC53" s="352"/>
      <c r="BD53" s="352">
        <v>0</v>
      </c>
      <c r="BE53" s="352">
        <v>0</v>
      </c>
      <c r="BF53" s="352">
        <v>0</v>
      </c>
      <c r="BG53" s="352" t="s">
        <v>591</v>
      </c>
      <c r="BH53" s="352">
        <v>0</v>
      </c>
      <c r="BI53" s="352" t="s">
        <v>591</v>
      </c>
      <c r="BJ53" s="352"/>
      <c r="BK53" s="352"/>
      <c r="BL53" s="369"/>
      <c r="BM53" s="357"/>
      <c r="BN53" s="353"/>
      <c r="BO53" s="353" t="s">
        <v>49</v>
      </c>
      <c r="BP53" s="353"/>
      <c r="BQ53" s="369"/>
      <c r="BR53" s="363" t="s">
        <v>806</v>
      </c>
    </row>
    <row r="54" spans="1:70" s="363" customFormat="1" ht="16">
      <c r="A54" s="347"/>
      <c r="B54" s="425">
        <v>42482</v>
      </c>
      <c r="C54" s="348" t="s">
        <v>651</v>
      </c>
      <c r="D54" s="357" t="s">
        <v>704</v>
      </c>
      <c r="E54" s="349">
        <v>42369</v>
      </c>
      <c r="F54" s="349" t="s">
        <v>629</v>
      </c>
      <c r="G54" s="349" t="s">
        <v>630</v>
      </c>
      <c r="H54" s="362">
        <v>80.336363636363629</v>
      </c>
      <c r="I54" s="362"/>
      <c r="J54" s="362"/>
      <c r="K54" s="351" t="s">
        <v>654</v>
      </c>
      <c r="L54" s="429">
        <v>6000</v>
      </c>
      <c r="M54" s="429">
        <v>12000</v>
      </c>
      <c r="N54" s="429">
        <v>84000</v>
      </c>
      <c r="O54" s="429">
        <f t="shared" si="6"/>
        <v>84000</v>
      </c>
      <c r="P54" s="351"/>
      <c r="Q54" s="351"/>
      <c r="R54" s="351"/>
      <c r="S54" s="351"/>
      <c r="T54" s="351"/>
      <c r="U54" s="351"/>
      <c r="V54" s="351"/>
      <c r="W54" s="362">
        <v>1.7272727272727271</v>
      </c>
      <c r="X54" s="362">
        <v>1.6818181818181817</v>
      </c>
      <c r="Y54" s="362">
        <v>1.6090909090909089</v>
      </c>
      <c r="Z54" s="426">
        <v>0</v>
      </c>
      <c r="AA54" s="362">
        <v>1.4909090909090907</v>
      </c>
      <c r="AB54" s="347"/>
      <c r="AC54" s="362">
        <v>1.6090909090909089</v>
      </c>
      <c r="AD54" s="362">
        <v>1.5636363636363635</v>
      </c>
      <c r="AE54" s="362">
        <v>1.5272727272727271</v>
      </c>
      <c r="AF54" s="426">
        <v>0</v>
      </c>
      <c r="AG54" s="362">
        <v>1.4909090909090907</v>
      </c>
      <c r="AH54" s="347"/>
      <c r="AI54" s="362">
        <v>0</v>
      </c>
      <c r="AJ54" s="362">
        <v>0</v>
      </c>
      <c r="AK54" s="362">
        <v>0</v>
      </c>
      <c r="AL54" s="362">
        <v>0</v>
      </c>
      <c r="AM54" s="362">
        <v>0</v>
      </c>
      <c r="AN54" s="347"/>
      <c r="AO54" s="352" t="s">
        <v>655</v>
      </c>
      <c r="AP54" s="352" t="s">
        <v>656</v>
      </c>
      <c r="AQ54" s="352">
        <v>2</v>
      </c>
      <c r="AR54" s="352">
        <v>4</v>
      </c>
      <c r="AS54" s="352"/>
      <c r="AT54" s="352">
        <v>0</v>
      </c>
      <c r="AU54" s="352">
        <v>0</v>
      </c>
      <c r="AV54" s="352">
        <v>0</v>
      </c>
      <c r="AW54" s="352">
        <v>0</v>
      </c>
      <c r="AX54" s="352">
        <v>0</v>
      </c>
      <c r="AY54" s="352">
        <v>0</v>
      </c>
      <c r="AZ54" s="352">
        <v>0</v>
      </c>
      <c r="BA54" s="352">
        <v>0</v>
      </c>
      <c r="BB54" s="352"/>
      <c r="BC54" s="352"/>
      <c r="BD54" s="352">
        <v>0</v>
      </c>
      <c r="BE54" s="352">
        <v>0</v>
      </c>
      <c r="BF54" s="352">
        <v>0</v>
      </c>
      <c r="BG54" s="352" t="s">
        <v>591</v>
      </c>
      <c r="BH54" s="352">
        <v>0</v>
      </c>
      <c r="BI54" s="352" t="s">
        <v>591</v>
      </c>
      <c r="BJ54" s="352"/>
      <c r="BK54" s="352"/>
      <c r="BL54" s="350"/>
      <c r="BM54" s="347"/>
      <c r="BN54" s="352"/>
      <c r="BO54" s="352" t="s">
        <v>49</v>
      </c>
      <c r="BP54" s="352">
        <v>1</v>
      </c>
      <c r="BQ54" s="350"/>
      <c r="BR54" s="355" t="s">
        <v>711</v>
      </c>
    </row>
    <row r="55" spans="1:70" s="363" customFormat="1" ht="16">
      <c r="A55" s="347"/>
      <c r="B55" s="425">
        <v>42482</v>
      </c>
      <c r="C55" s="348" t="s">
        <v>651</v>
      </c>
      <c r="D55" s="357" t="s">
        <v>704</v>
      </c>
      <c r="E55" s="349">
        <v>42369</v>
      </c>
      <c r="F55" s="349" t="s">
        <v>638</v>
      </c>
      <c r="G55" s="349" t="s">
        <v>671</v>
      </c>
      <c r="H55" s="362">
        <v>105.99999999999999</v>
      </c>
      <c r="I55" s="362"/>
      <c r="J55" s="362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426">
        <v>1.68</v>
      </c>
      <c r="X55" s="426">
        <v>0</v>
      </c>
      <c r="Y55" s="426">
        <v>0</v>
      </c>
      <c r="Z55" s="426">
        <v>0</v>
      </c>
      <c r="AA55" s="426">
        <v>0</v>
      </c>
      <c r="AB55"/>
      <c r="AC55" s="426">
        <v>1.5545454545454545</v>
      </c>
      <c r="AD55" s="426">
        <v>0</v>
      </c>
      <c r="AE55" s="426">
        <v>0</v>
      </c>
      <c r="AF55" s="426">
        <v>0</v>
      </c>
      <c r="AG55" s="426">
        <v>0</v>
      </c>
      <c r="AH55" s="347"/>
      <c r="AI55" s="362">
        <v>0</v>
      </c>
      <c r="AJ55" s="362">
        <v>0</v>
      </c>
      <c r="AK55" s="362">
        <v>0</v>
      </c>
      <c r="AL55" s="362">
        <v>0</v>
      </c>
      <c r="AM55" s="362">
        <v>0</v>
      </c>
      <c r="AN55" s="347"/>
      <c r="AO55" s="352" t="s">
        <v>655</v>
      </c>
      <c r="AP55" s="352" t="s">
        <v>656</v>
      </c>
      <c r="AQ55" s="352">
        <v>2</v>
      </c>
      <c r="AR55" s="352">
        <v>4</v>
      </c>
      <c r="AS55" s="352"/>
      <c r="AT55" s="352">
        <v>0</v>
      </c>
      <c r="AU55" s="352">
        <v>0</v>
      </c>
      <c r="AV55" s="352">
        <v>5</v>
      </c>
      <c r="AW55" s="352">
        <v>0</v>
      </c>
      <c r="AX55" s="352">
        <v>0</v>
      </c>
      <c r="AY55" s="352">
        <v>0</v>
      </c>
      <c r="AZ55" s="352">
        <v>0</v>
      </c>
      <c r="BA55" s="352">
        <v>0</v>
      </c>
      <c r="BB55" s="352"/>
      <c r="BC55" s="352"/>
      <c r="BD55" s="352">
        <v>0</v>
      </c>
      <c r="BE55" s="352">
        <v>0</v>
      </c>
      <c r="BF55" s="352">
        <v>0</v>
      </c>
      <c r="BG55" s="352" t="s">
        <v>591</v>
      </c>
      <c r="BH55" s="352">
        <v>0</v>
      </c>
      <c r="BI55" s="352" t="s">
        <v>591</v>
      </c>
      <c r="BJ55" s="352"/>
      <c r="BK55" s="352"/>
      <c r="BL55" s="350"/>
      <c r="BM55" s="347"/>
      <c r="BN55" s="352"/>
      <c r="BO55" s="352" t="s">
        <v>49</v>
      </c>
      <c r="BP55" s="352"/>
      <c r="BQ55" s="350" t="s">
        <v>672</v>
      </c>
      <c r="BR55" s="355" t="s">
        <v>812</v>
      </c>
    </row>
    <row r="56" spans="1:70" ht="16">
      <c r="B56" s="425">
        <v>42482</v>
      </c>
      <c r="C56" s="348" t="s">
        <v>651</v>
      </c>
      <c r="D56" s="357" t="s">
        <v>704</v>
      </c>
      <c r="E56" s="349">
        <v>42446</v>
      </c>
      <c r="F56" s="349" t="s">
        <v>674</v>
      </c>
      <c r="G56" s="349" t="s">
        <v>675</v>
      </c>
      <c r="H56" s="426">
        <v>82.5</v>
      </c>
      <c r="I56" s="362"/>
      <c r="J56" s="362"/>
      <c r="K56" s="351" t="s">
        <v>654</v>
      </c>
      <c r="L56" s="429">
        <v>6000</v>
      </c>
      <c r="M56" s="429">
        <v>12000</v>
      </c>
      <c r="N56" s="429">
        <v>84000</v>
      </c>
      <c r="O56" s="429">
        <f t="shared" ref="O56" si="7">N56</f>
        <v>84000</v>
      </c>
      <c r="P56" s="351"/>
      <c r="Q56" s="351"/>
      <c r="R56" s="351"/>
      <c r="S56" s="351"/>
      <c r="T56" s="351"/>
      <c r="U56" s="351"/>
      <c r="V56" s="351"/>
      <c r="W56" s="426">
        <v>2.1545454545454543</v>
      </c>
      <c r="X56" s="426">
        <v>2</v>
      </c>
      <c r="Y56" s="426">
        <v>1.7999999999999998</v>
      </c>
      <c r="Z56" s="426">
        <v>0</v>
      </c>
      <c r="AA56" s="426">
        <v>1.7</v>
      </c>
      <c r="AC56" s="426">
        <v>2</v>
      </c>
      <c r="AD56" s="426">
        <v>1.9545454545454544</v>
      </c>
      <c r="AE56" s="426">
        <v>1.7545454545454544</v>
      </c>
      <c r="AF56" s="426">
        <v>0</v>
      </c>
      <c r="AG56" s="426">
        <v>1.6545454545454545</v>
      </c>
      <c r="AH56" s="347"/>
      <c r="AI56" s="362">
        <v>0</v>
      </c>
      <c r="AJ56" s="362">
        <v>0</v>
      </c>
      <c r="AK56" s="362">
        <v>0</v>
      </c>
      <c r="AL56" s="362">
        <v>0</v>
      </c>
      <c r="AM56" s="362">
        <v>0</v>
      </c>
      <c r="AO56" s="352" t="s">
        <v>655</v>
      </c>
      <c r="AP56" s="352" t="s">
        <v>656</v>
      </c>
      <c r="AQ56" s="352">
        <v>2</v>
      </c>
      <c r="AR56" s="352">
        <v>4</v>
      </c>
      <c r="AS56" s="352"/>
      <c r="AT56" s="352">
        <v>0</v>
      </c>
      <c r="AU56" s="352">
        <v>0</v>
      </c>
      <c r="AV56" s="352">
        <v>10</v>
      </c>
      <c r="AW56" s="352">
        <v>0</v>
      </c>
      <c r="AX56" s="352">
        <v>0</v>
      </c>
      <c r="AY56" s="352">
        <v>0</v>
      </c>
      <c r="AZ56" s="352">
        <v>0</v>
      </c>
      <c r="BA56" s="352">
        <v>0</v>
      </c>
      <c r="BB56" s="352"/>
      <c r="BC56" s="352"/>
      <c r="BD56" s="352">
        <v>0</v>
      </c>
      <c r="BE56" s="352">
        <v>0</v>
      </c>
      <c r="BF56" s="352">
        <v>0</v>
      </c>
      <c r="BG56" s="352" t="s">
        <v>591</v>
      </c>
      <c r="BH56" s="352">
        <v>0</v>
      </c>
      <c r="BI56" s="352" t="s">
        <v>591</v>
      </c>
      <c r="BJ56" s="352"/>
      <c r="BK56" s="352"/>
      <c r="BL56" s="350"/>
      <c r="BM56" s="347"/>
      <c r="BN56" s="352"/>
      <c r="BO56" s="352" t="s">
        <v>49</v>
      </c>
      <c r="BP56" s="386"/>
      <c r="BQ56" s="359"/>
      <c r="BR56" s="355" t="s">
        <v>819</v>
      </c>
    </row>
    <row r="57" spans="1:70" s="363" customFormat="1" ht="16">
      <c r="A57" s="347">
        <v>12</v>
      </c>
      <c r="B57" s="425">
        <v>42482</v>
      </c>
      <c r="C57" s="348" t="s">
        <v>651</v>
      </c>
      <c r="D57" s="356" t="s">
        <v>645</v>
      </c>
      <c r="E57" s="349">
        <v>42388</v>
      </c>
      <c r="F57" s="349" t="s">
        <v>209</v>
      </c>
      <c r="G57" s="349" t="s">
        <v>653</v>
      </c>
      <c r="H57" s="371">
        <v>89.463636363636354</v>
      </c>
      <c r="I57" s="371"/>
      <c r="J57" s="371"/>
      <c r="K57" s="351" t="s">
        <v>654</v>
      </c>
      <c r="L57" s="351">
        <v>3000</v>
      </c>
      <c r="M57" s="351">
        <v>30000</v>
      </c>
      <c r="N57" s="351">
        <v>49200</v>
      </c>
      <c r="O57" s="351"/>
      <c r="P57" s="351"/>
      <c r="Q57" s="351"/>
      <c r="R57" s="351"/>
      <c r="S57" s="351"/>
      <c r="T57" s="351"/>
      <c r="U57" s="351"/>
      <c r="V57" s="351"/>
      <c r="W57" s="426">
        <v>1.9545454545454544</v>
      </c>
      <c r="X57" s="426">
        <v>1.5818181818181818</v>
      </c>
      <c r="Y57" s="426">
        <v>1.4454545454545453</v>
      </c>
      <c r="Z57" s="426">
        <v>1.2181818181818183</v>
      </c>
      <c r="AA57" s="426">
        <v>0</v>
      </c>
      <c r="AB57" s="347"/>
      <c r="AC57" s="426">
        <v>1.9545454545454544</v>
      </c>
      <c r="AD57" s="426">
        <v>1.5818181818181818</v>
      </c>
      <c r="AE57" s="426">
        <v>1.4454545454545453</v>
      </c>
      <c r="AF57" s="426">
        <v>1.2181818181818183</v>
      </c>
      <c r="AG57" s="426">
        <v>0</v>
      </c>
      <c r="AH57" s="347"/>
      <c r="AI57" s="362">
        <v>0</v>
      </c>
      <c r="AJ57" s="362">
        <v>0</v>
      </c>
      <c r="AK57" s="362">
        <v>0</v>
      </c>
      <c r="AL57" s="362">
        <v>0</v>
      </c>
      <c r="AM57" s="362">
        <v>0</v>
      </c>
      <c r="AN57" s="347"/>
      <c r="AO57" s="352" t="s">
        <v>591</v>
      </c>
      <c r="AP57" s="352">
        <v>0</v>
      </c>
      <c r="AQ57" s="352">
        <v>3</v>
      </c>
      <c r="AR57" s="352">
        <v>3</v>
      </c>
      <c r="AS57" s="352"/>
      <c r="AT57" s="352">
        <v>0</v>
      </c>
      <c r="AU57" s="352">
        <v>0</v>
      </c>
      <c r="AV57" s="352">
        <v>0</v>
      </c>
      <c r="AW57" s="352">
        <v>0</v>
      </c>
      <c r="AX57" s="352">
        <v>0</v>
      </c>
      <c r="AY57" s="352">
        <v>0</v>
      </c>
      <c r="AZ57" s="352">
        <v>0</v>
      </c>
      <c r="BA57" s="352">
        <v>0</v>
      </c>
      <c r="BB57" s="352"/>
      <c r="BC57" s="352"/>
      <c r="BD57" s="352">
        <v>0</v>
      </c>
      <c r="BE57" s="352">
        <v>0</v>
      </c>
      <c r="BF57" s="352">
        <v>0</v>
      </c>
      <c r="BG57" s="352" t="s">
        <v>591</v>
      </c>
      <c r="BH57" s="352">
        <v>0</v>
      </c>
      <c r="BI57" s="352" t="s">
        <v>591</v>
      </c>
      <c r="BJ57" s="352"/>
      <c r="BK57" s="352"/>
      <c r="BL57" s="350" t="s">
        <v>762</v>
      </c>
      <c r="BM57" s="347" t="s">
        <v>665</v>
      </c>
      <c r="BN57" s="352">
        <v>100</v>
      </c>
      <c r="BO57" s="352" t="s">
        <v>49</v>
      </c>
      <c r="BP57" s="352"/>
      <c r="BQ57" s="350"/>
      <c r="BR57" s="370" t="s">
        <v>768</v>
      </c>
    </row>
    <row r="58" spans="1:70" s="363" customFormat="1" ht="16">
      <c r="A58" s="347">
        <v>37</v>
      </c>
      <c r="B58" s="425">
        <v>42482</v>
      </c>
      <c r="C58" s="348" t="s">
        <v>651</v>
      </c>
      <c r="D58" s="356" t="s">
        <v>645</v>
      </c>
      <c r="E58" s="349">
        <v>42369</v>
      </c>
      <c r="F58" s="349" t="s">
        <v>210</v>
      </c>
      <c r="G58" s="349" t="s">
        <v>778</v>
      </c>
      <c r="H58" s="371">
        <v>72.072727272727263</v>
      </c>
      <c r="I58" s="371"/>
      <c r="J58" s="371"/>
      <c r="K58" s="351" t="s">
        <v>654</v>
      </c>
      <c r="L58" s="351">
        <v>3000</v>
      </c>
      <c r="M58" s="351">
        <v>30000</v>
      </c>
      <c r="N58" s="351">
        <v>49200</v>
      </c>
      <c r="O58" s="351"/>
      <c r="P58" s="351"/>
      <c r="Q58" s="351"/>
      <c r="R58" s="351"/>
      <c r="S58" s="351"/>
      <c r="T58" s="351"/>
      <c r="U58" s="351"/>
      <c r="V58" s="351"/>
      <c r="W58" s="426">
        <v>2.6909090909090905</v>
      </c>
      <c r="X58" s="426">
        <v>1.8999999999999997</v>
      </c>
      <c r="Y58" s="426">
        <v>1.8181818181818181</v>
      </c>
      <c r="Z58" s="426">
        <v>1.5999999999999999</v>
      </c>
      <c r="AA58" s="426">
        <v>0</v>
      </c>
      <c r="AB58"/>
      <c r="AC58" s="426">
        <v>2.6909090909090905</v>
      </c>
      <c r="AD58" s="426">
        <v>1.8999999999999997</v>
      </c>
      <c r="AE58" s="426">
        <v>1.8181818181818181</v>
      </c>
      <c r="AF58" s="426">
        <v>1.5999999999999999</v>
      </c>
      <c r="AG58" s="426">
        <v>0</v>
      </c>
      <c r="AH58" s="347"/>
      <c r="AI58" s="362">
        <v>0</v>
      </c>
      <c r="AJ58" s="362">
        <v>0</v>
      </c>
      <c r="AK58" s="362">
        <v>0</v>
      </c>
      <c r="AL58" s="362">
        <v>0</v>
      </c>
      <c r="AM58" s="362">
        <v>0</v>
      </c>
      <c r="AN58" s="347"/>
      <c r="AO58" s="352" t="s">
        <v>591</v>
      </c>
      <c r="AP58" s="352">
        <v>0</v>
      </c>
      <c r="AQ58" s="352">
        <v>3</v>
      </c>
      <c r="AR58" s="352">
        <v>3</v>
      </c>
      <c r="AS58" s="352"/>
      <c r="AT58" s="352">
        <v>0</v>
      </c>
      <c r="AU58" s="352">
        <v>0</v>
      </c>
      <c r="AV58" s="352">
        <v>0</v>
      </c>
      <c r="AW58" s="352">
        <v>0</v>
      </c>
      <c r="AX58" s="352">
        <v>0</v>
      </c>
      <c r="AY58" s="352">
        <v>0</v>
      </c>
      <c r="AZ58" s="352">
        <v>0</v>
      </c>
      <c r="BA58" s="352">
        <v>0</v>
      </c>
      <c r="BB58" s="352"/>
      <c r="BC58" s="352"/>
      <c r="BD58" s="352">
        <v>0</v>
      </c>
      <c r="BE58" s="352">
        <v>0</v>
      </c>
      <c r="BF58" s="352">
        <v>0</v>
      </c>
      <c r="BG58" s="352" t="s">
        <v>591</v>
      </c>
      <c r="BH58" s="352">
        <v>0</v>
      </c>
      <c r="BI58" s="352" t="s">
        <v>591</v>
      </c>
      <c r="BJ58" s="352"/>
      <c r="BK58" s="352"/>
      <c r="BL58" s="350"/>
      <c r="BM58" s="347"/>
      <c r="BN58" s="352"/>
      <c r="BO58" s="352" t="s">
        <v>49</v>
      </c>
      <c r="BP58" s="352">
        <v>1</v>
      </c>
      <c r="BQ58" s="350" t="s">
        <v>772</v>
      </c>
      <c r="BR58" s="355" t="s">
        <v>779</v>
      </c>
    </row>
    <row r="59" spans="1:70" s="355" customFormat="1" ht="16">
      <c r="A59" s="347">
        <v>53</v>
      </c>
      <c r="B59" s="425">
        <v>42482</v>
      </c>
      <c r="C59" s="348" t="s">
        <v>651</v>
      </c>
      <c r="D59" s="356" t="s">
        <v>645</v>
      </c>
      <c r="E59" s="349">
        <v>42369</v>
      </c>
      <c r="F59" s="349" t="s">
        <v>211</v>
      </c>
      <c r="G59" s="349" t="s">
        <v>593</v>
      </c>
      <c r="H59" s="371">
        <v>94.999999999999986</v>
      </c>
      <c r="I59" s="371"/>
      <c r="J59" s="371"/>
      <c r="K59" s="351" t="s">
        <v>654</v>
      </c>
      <c r="L59" s="351">
        <v>3000</v>
      </c>
      <c r="M59" s="351">
        <v>30000</v>
      </c>
      <c r="N59" s="351">
        <v>49200</v>
      </c>
      <c r="O59" s="351"/>
      <c r="P59" s="351"/>
      <c r="Q59" s="351"/>
      <c r="R59" s="351"/>
      <c r="S59" s="351"/>
      <c r="T59" s="351"/>
      <c r="U59" s="351"/>
      <c r="V59" s="351"/>
      <c r="W59" s="362">
        <v>2.9818181818181815</v>
      </c>
      <c r="X59" s="362">
        <v>2.4545454545454546</v>
      </c>
      <c r="Y59" s="362">
        <v>2.2545454545454544</v>
      </c>
      <c r="Z59" s="362">
        <v>2.0181818181818181</v>
      </c>
      <c r="AA59" s="362">
        <v>0</v>
      </c>
      <c r="AB59" s="347"/>
      <c r="AC59" s="362">
        <v>2.9818181818181815</v>
      </c>
      <c r="AD59" s="362">
        <v>2.4545454545454546</v>
      </c>
      <c r="AE59" s="362">
        <v>2.2545454545454544</v>
      </c>
      <c r="AF59" s="362">
        <v>2.0181818181818181</v>
      </c>
      <c r="AG59" s="362">
        <v>0</v>
      </c>
      <c r="AH59" s="347"/>
      <c r="AI59" s="362">
        <v>0</v>
      </c>
      <c r="AJ59" s="362">
        <v>0</v>
      </c>
      <c r="AK59" s="362">
        <v>0</v>
      </c>
      <c r="AL59" s="362">
        <v>0</v>
      </c>
      <c r="AM59" s="362">
        <v>0</v>
      </c>
      <c r="AN59" s="347"/>
      <c r="AO59" s="352" t="s">
        <v>591</v>
      </c>
      <c r="AP59" s="352">
        <v>0</v>
      </c>
      <c r="AQ59" s="352">
        <v>3</v>
      </c>
      <c r="AR59" s="352">
        <v>3</v>
      </c>
      <c r="AS59" s="352"/>
      <c r="AT59" s="352">
        <v>0</v>
      </c>
      <c r="AU59" s="352">
        <v>20</v>
      </c>
      <c r="AV59" s="352">
        <v>0</v>
      </c>
      <c r="AW59" s="352">
        <v>0</v>
      </c>
      <c r="AX59" s="352">
        <v>0</v>
      </c>
      <c r="AY59" s="352">
        <v>0</v>
      </c>
      <c r="AZ59" s="352">
        <v>0</v>
      </c>
      <c r="BA59" s="352">
        <v>0</v>
      </c>
      <c r="BB59" s="352"/>
      <c r="BC59" s="352"/>
      <c r="BD59" s="352">
        <v>0</v>
      </c>
      <c r="BE59" s="352">
        <v>0</v>
      </c>
      <c r="BF59" s="352">
        <v>0</v>
      </c>
      <c r="BG59" s="352" t="s">
        <v>591</v>
      </c>
      <c r="BH59" s="352">
        <v>0</v>
      </c>
      <c r="BI59" s="352" t="s">
        <v>591</v>
      </c>
      <c r="BJ59" s="352"/>
      <c r="BK59" s="352"/>
      <c r="BL59" s="350"/>
      <c r="BM59" s="347"/>
      <c r="BN59" s="352"/>
      <c r="BO59" s="352" t="s">
        <v>49</v>
      </c>
      <c r="BP59" s="352">
        <v>1</v>
      </c>
      <c r="BQ59" s="350"/>
      <c r="BR59" s="355" t="s">
        <v>785</v>
      </c>
    </row>
    <row r="60" spans="1:70" s="355" customFormat="1" ht="16">
      <c r="A60" s="347">
        <v>20</v>
      </c>
      <c r="B60" s="425">
        <v>42482</v>
      </c>
      <c r="C60" s="348" t="s">
        <v>651</v>
      </c>
      <c r="D60" s="356" t="s">
        <v>645</v>
      </c>
      <c r="E60" s="349">
        <v>42429</v>
      </c>
      <c r="F60" s="349" t="s">
        <v>212</v>
      </c>
      <c r="G60" s="349" t="s">
        <v>660</v>
      </c>
      <c r="H60" s="426">
        <v>106.5</v>
      </c>
      <c r="I60" s="371"/>
      <c r="J60" s="371"/>
      <c r="K60" s="351" t="s">
        <v>654</v>
      </c>
      <c r="L60" s="351">
        <v>3000</v>
      </c>
      <c r="M60" s="351">
        <v>30000</v>
      </c>
      <c r="N60" s="351">
        <v>49200</v>
      </c>
      <c r="O60" s="351"/>
      <c r="P60" s="351"/>
      <c r="Q60" s="351"/>
      <c r="R60" s="351"/>
      <c r="S60" s="351"/>
      <c r="T60" s="351"/>
      <c r="U60" s="351"/>
      <c r="V60" s="351"/>
      <c r="W60" s="426">
        <v>2.8545454545454545</v>
      </c>
      <c r="X60" s="426">
        <v>2.1636363636363636</v>
      </c>
      <c r="Y60" s="426">
        <v>1.9636363636363636</v>
      </c>
      <c r="Z60" s="426">
        <v>1.6636363636363636</v>
      </c>
      <c r="AA60" s="426">
        <v>0</v>
      </c>
      <c r="AB60"/>
      <c r="AC60" s="426">
        <v>2.8545454545454545</v>
      </c>
      <c r="AD60" s="426">
        <v>2.1636363636363636</v>
      </c>
      <c r="AE60" s="426">
        <v>1.9636363636363636</v>
      </c>
      <c r="AF60" s="426">
        <v>1.6636363636363636</v>
      </c>
      <c r="AG60" s="426">
        <v>0</v>
      </c>
      <c r="AH60" s="347"/>
      <c r="AI60" s="362">
        <v>0</v>
      </c>
      <c r="AJ60" s="362">
        <v>0</v>
      </c>
      <c r="AK60" s="362">
        <v>0</v>
      </c>
      <c r="AL60" s="362">
        <v>0</v>
      </c>
      <c r="AM60" s="362">
        <v>0</v>
      </c>
      <c r="AN60" s="347"/>
      <c r="AO60" s="352" t="s">
        <v>591</v>
      </c>
      <c r="AP60" s="352">
        <v>0</v>
      </c>
      <c r="AQ60" s="352">
        <v>3</v>
      </c>
      <c r="AR60" s="352">
        <v>3</v>
      </c>
      <c r="AS60" s="352"/>
      <c r="AT60" s="352">
        <v>23</v>
      </c>
      <c r="AU60" s="352">
        <v>0</v>
      </c>
      <c r="AV60" s="352">
        <v>0</v>
      </c>
      <c r="AW60" s="352">
        <v>0</v>
      </c>
      <c r="AX60" s="352">
        <v>0</v>
      </c>
      <c r="AY60" s="352">
        <v>0</v>
      </c>
      <c r="AZ60" s="352">
        <v>0</v>
      </c>
      <c r="BA60" s="352">
        <v>0</v>
      </c>
      <c r="BB60" s="352"/>
      <c r="BC60" s="352"/>
      <c r="BD60" s="352">
        <v>0</v>
      </c>
      <c r="BE60" s="352">
        <v>0</v>
      </c>
      <c r="BF60" s="352">
        <v>0</v>
      </c>
      <c r="BG60" s="352" t="s">
        <v>591</v>
      </c>
      <c r="BH60" s="352">
        <v>12</v>
      </c>
      <c r="BI60" s="352" t="s">
        <v>591</v>
      </c>
      <c r="BJ60" s="352"/>
      <c r="BK60" s="352"/>
      <c r="BL60" s="350"/>
      <c r="BM60" s="347"/>
      <c r="BN60" s="352"/>
      <c r="BO60" s="352" t="s">
        <v>49</v>
      </c>
      <c r="BP60" s="352"/>
      <c r="BQ60" s="350"/>
      <c r="BR60" s="355" t="s">
        <v>791</v>
      </c>
    </row>
    <row r="61" spans="1:70" s="355" customFormat="1" ht="16">
      <c r="A61" s="347">
        <v>28</v>
      </c>
      <c r="B61" s="425">
        <v>42482</v>
      </c>
      <c r="C61" s="348" t="s">
        <v>651</v>
      </c>
      <c r="D61" s="356" t="s">
        <v>645</v>
      </c>
      <c r="E61" s="349">
        <v>42369</v>
      </c>
      <c r="F61" s="349" t="s">
        <v>213</v>
      </c>
      <c r="G61" s="349" t="s">
        <v>625</v>
      </c>
      <c r="H61" s="371">
        <v>77.999999999999986</v>
      </c>
      <c r="I61" s="371"/>
      <c r="J61" s="371"/>
      <c r="K61" s="351" t="s">
        <v>654</v>
      </c>
      <c r="L61" s="351">
        <v>3042</v>
      </c>
      <c r="M61" s="351">
        <v>30417</v>
      </c>
      <c r="N61" s="351">
        <v>49883</v>
      </c>
      <c r="O61" s="351"/>
      <c r="P61" s="351"/>
      <c r="Q61" s="351"/>
      <c r="R61" s="351"/>
      <c r="S61" s="351"/>
      <c r="T61" s="351"/>
      <c r="U61" s="351"/>
      <c r="V61" s="351"/>
      <c r="W61" s="362">
        <v>2.127272727272727</v>
      </c>
      <c r="X61" s="362">
        <v>1.7090909090909088</v>
      </c>
      <c r="Y61" s="362">
        <v>1.6272727272727272</v>
      </c>
      <c r="Z61" s="362">
        <v>1.4818181818181817</v>
      </c>
      <c r="AA61" s="362">
        <v>0</v>
      </c>
      <c r="AB61" s="347"/>
      <c r="AC61" s="362">
        <v>2.127272727272727</v>
      </c>
      <c r="AD61" s="362">
        <v>1.7090909090909088</v>
      </c>
      <c r="AE61" s="362">
        <v>1.6272727272727272</v>
      </c>
      <c r="AF61" s="362">
        <v>1.4818181818181817</v>
      </c>
      <c r="AG61" s="362">
        <v>0</v>
      </c>
      <c r="AH61" s="347"/>
      <c r="AI61" s="362">
        <v>0</v>
      </c>
      <c r="AJ61" s="362">
        <v>0</v>
      </c>
      <c r="AK61" s="362">
        <v>0</v>
      </c>
      <c r="AL61" s="362">
        <v>0</v>
      </c>
      <c r="AM61" s="362">
        <v>0</v>
      </c>
      <c r="AN61" s="347"/>
      <c r="AO61" s="352" t="s">
        <v>591</v>
      </c>
      <c r="AP61" s="352">
        <v>0</v>
      </c>
      <c r="AQ61" s="352">
        <v>3</v>
      </c>
      <c r="AR61" s="352">
        <v>3</v>
      </c>
      <c r="AS61" s="352"/>
      <c r="AT61" s="352">
        <v>0</v>
      </c>
      <c r="AU61" s="352">
        <v>0</v>
      </c>
      <c r="AV61" s="352">
        <v>3</v>
      </c>
      <c r="AW61" s="352">
        <v>0</v>
      </c>
      <c r="AX61" s="352">
        <v>0</v>
      </c>
      <c r="AY61" s="352">
        <v>0</v>
      </c>
      <c r="AZ61" s="352">
        <v>0</v>
      </c>
      <c r="BA61" s="352">
        <v>0</v>
      </c>
      <c r="BB61" s="352"/>
      <c r="BC61" s="352"/>
      <c r="BD61" s="352">
        <v>0</v>
      </c>
      <c r="BE61" s="352">
        <v>0</v>
      </c>
      <c r="BF61" s="352">
        <v>0</v>
      </c>
      <c r="BG61" s="352" t="s">
        <v>591</v>
      </c>
      <c r="BH61" s="352">
        <v>0</v>
      </c>
      <c r="BI61" s="352" t="s">
        <v>591</v>
      </c>
      <c r="BJ61" s="352"/>
      <c r="BK61" s="352"/>
      <c r="BL61" s="350"/>
      <c r="BM61" s="347"/>
      <c r="BN61" s="352"/>
      <c r="BO61" s="352" t="s">
        <v>49</v>
      </c>
      <c r="BP61" s="352"/>
      <c r="BQ61" s="350"/>
      <c r="BR61" s="355" t="s">
        <v>796</v>
      </c>
    </row>
    <row r="62" spans="1:70" s="355" customFormat="1" ht="16">
      <c r="A62" s="347">
        <v>45</v>
      </c>
      <c r="B62" s="425">
        <v>42482</v>
      </c>
      <c r="C62" s="348" t="s">
        <v>651</v>
      </c>
      <c r="D62" s="356" t="s">
        <v>645</v>
      </c>
      <c r="E62" s="349">
        <v>42460</v>
      </c>
      <c r="F62" s="349" t="s">
        <v>214</v>
      </c>
      <c r="G62" s="349" t="s">
        <v>663</v>
      </c>
      <c r="H62" s="426">
        <v>100.40909090909091</v>
      </c>
      <c r="I62" s="371"/>
      <c r="J62" s="371"/>
      <c r="K62" s="351" t="s">
        <v>654</v>
      </c>
      <c r="L62" s="351">
        <v>3000</v>
      </c>
      <c r="M62" s="351">
        <v>30000</v>
      </c>
      <c r="N62" s="351">
        <v>49200</v>
      </c>
      <c r="O62" s="351"/>
      <c r="P62" s="351"/>
      <c r="Q62" s="351"/>
      <c r="R62" s="351"/>
      <c r="S62" s="351"/>
      <c r="T62" s="351"/>
      <c r="U62" s="351"/>
      <c r="V62" s="351"/>
      <c r="W62" s="426">
        <v>2.2727272727272725</v>
      </c>
      <c r="X62" s="426">
        <v>1.8545454545454545</v>
      </c>
      <c r="Y62" s="426">
        <v>1.7454545454545451</v>
      </c>
      <c r="Z62" s="426">
        <v>1.5727272727272725</v>
      </c>
      <c r="AA62" s="426">
        <v>0</v>
      </c>
      <c r="AB62"/>
      <c r="AC62" s="426">
        <v>1.9454545454545453</v>
      </c>
      <c r="AD62" s="426">
        <v>1.5727272727272725</v>
      </c>
      <c r="AE62" s="426">
        <v>1.4818181818181817</v>
      </c>
      <c r="AF62" s="426">
        <v>1.3272727272727272</v>
      </c>
      <c r="AG62" s="426">
        <v>0</v>
      </c>
      <c r="AH62" s="347"/>
      <c r="AI62" s="362">
        <v>0</v>
      </c>
      <c r="AJ62" s="362">
        <v>0</v>
      </c>
      <c r="AK62" s="362">
        <v>0</v>
      </c>
      <c r="AL62" s="362">
        <v>0</v>
      </c>
      <c r="AM62" s="362">
        <v>0</v>
      </c>
      <c r="AN62" s="347"/>
      <c r="AO62" s="352" t="s">
        <v>655</v>
      </c>
      <c r="AP62" s="352" t="s">
        <v>656</v>
      </c>
      <c r="AQ62" s="352">
        <v>2</v>
      </c>
      <c r="AR62" s="352">
        <v>4</v>
      </c>
      <c r="AS62" s="352"/>
      <c r="AT62" s="352">
        <v>0</v>
      </c>
      <c r="AU62" s="352">
        <v>0</v>
      </c>
      <c r="AV62" s="352">
        <v>0</v>
      </c>
      <c r="AW62" s="352">
        <v>0</v>
      </c>
      <c r="AX62" s="352">
        <v>0</v>
      </c>
      <c r="AY62" s="352">
        <v>0</v>
      </c>
      <c r="AZ62" s="352">
        <v>0</v>
      </c>
      <c r="BA62" s="352">
        <v>0</v>
      </c>
      <c r="BB62" s="352"/>
      <c r="BC62" s="352"/>
      <c r="BD62" s="352">
        <v>0</v>
      </c>
      <c r="BE62" s="352">
        <v>0</v>
      </c>
      <c r="BF62" s="352">
        <v>0</v>
      </c>
      <c r="BG62" s="352" t="s">
        <v>591</v>
      </c>
      <c r="BH62" s="352">
        <v>0</v>
      </c>
      <c r="BI62" s="352" t="s">
        <v>591</v>
      </c>
      <c r="BJ62" s="352"/>
      <c r="BK62" s="352"/>
      <c r="BL62" s="350" t="s">
        <v>664</v>
      </c>
      <c r="BM62" s="347" t="s">
        <v>665</v>
      </c>
      <c r="BN62" s="352">
        <v>50</v>
      </c>
      <c r="BO62" s="352" t="s">
        <v>49</v>
      </c>
      <c r="BP62" s="352"/>
      <c r="BQ62" s="350"/>
      <c r="BR62" s="355" t="s">
        <v>800</v>
      </c>
    </row>
    <row r="63" spans="1:70" s="355" customFormat="1" ht="16">
      <c r="A63" s="347">
        <v>4</v>
      </c>
      <c r="B63" s="425">
        <v>42482</v>
      </c>
      <c r="C63" s="348" t="s">
        <v>651</v>
      </c>
      <c r="D63" s="356" t="s">
        <v>645</v>
      </c>
      <c r="E63" s="349">
        <v>42369</v>
      </c>
      <c r="F63" s="366" t="s">
        <v>215</v>
      </c>
      <c r="G63" s="366" t="s">
        <v>802</v>
      </c>
      <c r="H63" s="371">
        <v>75.999999999999986</v>
      </c>
      <c r="I63" s="371"/>
      <c r="J63" s="371"/>
      <c r="K63" s="351" t="s">
        <v>654</v>
      </c>
      <c r="L63" s="351">
        <v>12000</v>
      </c>
      <c r="M63" s="351">
        <v>90000</v>
      </c>
      <c r="N63" s="351"/>
      <c r="O63" s="351"/>
      <c r="P63" s="351"/>
      <c r="Q63" s="351"/>
      <c r="R63" s="351"/>
      <c r="S63" s="351"/>
      <c r="T63" s="351"/>
      <c r="U63" s="351"/>
      <c r="V63" s="351"/>
      <c r="W63" s="362">
        <v>2</v>
      </c>
      <c r="X63" s="362">
        <v>1.6545454545454545</v>
      </c>
      <c r="Y63" s="362">
        <v>1.4545454545454546</v>
      </c>
      <c r="Z63" s="362">
        <v>0</v>
      </c>
      <c r="AA63" s="362">
        <v>0</v>
      </c>
      <c r="AB63" s="347"/>
      <c r="AC63" s="362">
        <v>2</v>
      </c>
      <c r="AD63" s="362">
        <v>1.6545454545454545</v>
      </c>
      <c r="AE63" s="362">
        <v>1.4545454545454546</v>
      </c>
      <c r="AF63" s="362">
        <v>0</v>
      </c>
      <c r="AG63" s="362">
        <v>0</v>
      </c>
      <c r="AH63" s="347"/>
      <c r="AI63" s="362">
        <v>0</v>
      </c>
      <c r="AJ63" s="362">
        <v>0</v>
      </c>
      <c r="AK63" s="362">
        <v>0</v>
      </c>
      <c r="AL63" s="362">
        <v>0</v>
      </c>
      <c r="AM63" s="362">
        <v>0</v>
      </c>
      <c r="AN63" s="347"/>
      <c r="AO63" s="352" t="s">
        <v>591</v>
      </c>
      <c r="AP63" s="352">
        <v>0</v>
      </c>
      <c r="AQ63" s="352">
        <v>3</v>
      </c>
      <c r="AR63" s="352">
        <v>3</v>
      </c>
      <c r="AS63" s="352"/>
      <c r="AT63" s="352">
        <v>0</v>
      </c>
      <c r="AU63" s="352">
        <v>0</v>
      </c>
      <c r="AV63" s="352">
        <v>0</v>
      </c>
      <c r="AW63" s="352">
        <v>0</v>
      </c>
      <c r="AX63" s="352">
        <v>0</v>
      </c>
      <c r="AY63" s="352">
        <v>0</v>
      </c>
      <c r="AZ63" s="352">
        <v>0</v>
      </c>
      <c r="BA63" s="352">
        <v>0</v>
      </c>
      <c r="BB63" s="352"/>
      <c r="BC63" s="352"/>
      <c r="BD63" s="352">
        <v>0</v>
      </c>
      <c r="BE63" s="352">
        <v>0</v>
      </c>
      <c r="BF63" s="352">
        <v>0</v>
      </c>
      <c r="BG63" s="352" t="s">
        <v>591</v>
      </c>
      <c r="BH63" s="352">
        <v>0</v>
      </c>
      <c r="BI63" s="352" t="s">
        <v>591</v>
      </c>
      <c r="BJ63" s="352"/>
      <c r="BK63" s="352"/>
      <c r="BL63" s="350"/>
      <c r="BM63" s="347"/>
      <c r="BN63" s="352"/>
      <c r="BO63" s="352" t="s">
        <v>49</v>
      </c>
      <c r="BP63" s="352"/>
      <c r="BQ63" s="350"/>
      <c r="BR63" s="347"/>
    </row>
    <row r="64" spans="1:70" s="355" customFormat="1" ht="16">
      <c r="A64" s="357"/>
      <c r="B64" s="425">
        <v>42482</v>
      </c>
      <c r="C64" s="368" t="s">
        <v>651</v>
      </c>
      <c r="D64" s="356" t="s">
        <v>645</v>
      </c>
      <c r="E64" s="349">
        <v>42465</v>
      </c>
      <c r="F64" s="349" t="s">
        <v>589</v>
      </c>
      <c r="G64" s="349" t="s">
        <v>668</v>
      </c>
      <c r="H64" s="426">
        <v>94.281818181818167</v>
      </c>
      <c r="I64" s="371"/>
      <c r="J64" s="371"/>
      <c r="K64" s="351" t="s">
        <v>654</v>
      </c>
      <c r="L64" s="351">
        <v>3042</v>
      </c>
      <c r="M64" s="351">
        <v>30417</v>
      </c>
      <c r="N64" s="351">
        <v>49883</v>
      </c>
      <c r="O64" s="351"/>
      <c r="P64" s="358"/>
      <c r="Q64" s="358"/>
      <c r="R64" s="358"/>
      <c r="S64" s="358"/>
      <c r="T64" s="358"/>
      <c r="U64" s="358"/>
      <c r="V64" s="358"/>
      <c r="W64" s="426">
        <v>2.3727272727272726</v>
      </c>
      <c r="X64" s="426">
        <v>1.8727272727272726</v>
      </c>
      <c r="Y64" s="426">
        <v>1.7636363636363634</v>
      </c>
      <c r="Z64" s="426">
        <v>1.5636363636363635</v>
      </c>
      <c r="AA64" s="426">
        <v>0</v>
      </c>
      <c r="AB64"/>
      <c r="AC64" s="426">
        <v>2.3727272727272726</v>
      </c>
      <c r="AD64" s="426">
        <v>1.8727272727272726</v>
      </c>
      <c r="AE64" s="426">
        <v>1.7636363636363634</v>
      </c>
      <c r="AF64" s="426">
        <v>1.5636363636363635</v>
      </c>
      <c r="AG64" s="426">
        <v>0</v>
      </c>
      <c r="AH64" s="357"/>
      <c r="AI64" s="362">
        <v>0</v>
      </c>
      <c r="AJ64" s="362">
        <v>0</v>
      </c>
      <c r="AK64" s="362">
        <v>0</v>
      </c>
      <c r="AL64" s="362">
        <v>0</v>
      </c>
      <c r="AM64" s="362">
        <v>0</v>
      </c>
      <c r="AN64" s="357"/>
      <c r="AO64" s="352" t="s">
        <v>591</v>
      </c>
      <c r="AP64" s="352">
        <v>0</v>
      </c>
      <c r="AQ64" s="352">
        <v>3</v>
      </c>
      <c r="AR64" s="352">
        <v>3</v>
      </c>
      <c r="AS64" s="352"/>
      <c r="AT64" s="352">
        <v>0</v>
      </c>
      <c r="AU64" s="352">
        <v>0</v>
      </c>
      <c r="AV64" s="352">
        <v>16</v>
      </c>
      <c r="AW64" s="352">
        <v>0</v>
      </c>
      <c r="AX64" s="352">
        <v>0</v>
      </c>
      <c r="AY64" s="352">
        <v>0</v>
      </c>
      <c r="AZ64" s="352">
        <v>0</v>
      </c>
      <c r="BA64" s="352">
        <v>0</v>
      </c>
      <c r="BB64" s="352"/>
      <c r="BC64" s="352"/>
      <c r="BD64" s="352">
        <v>0</v>
      </c>
      <c r="BE64" s="352">
        <v>0</v>
      </c>
      <c r="BF64" s="352">
        <v>0</v>
      </c>
      <c r="BG64" s="352" t="s">
        <v>591</v>
      </c>
      <c r="BH64" s="352">
        <v>0</v>
      </c>
      <c r="BI64" s="352" t="s">
        <v>591</v>
      </c>
      <c r="BJ64" s="352"/>
      <c r="BK64" s="352"/>
      <c r="BL64" s="369"/>
      <c r="BM64" s="357"/>
      <c r="BN64" s="353"/>
      <c r="BO64" s="352" t="s">
        <v>49</v>
      </c>
      <c r="BP64" s="352"/>
      <c r="BQ64" s="369"/>
      <c r="BR64" s="363" t="s">
        <v>807</v>
      </c>
    </row>
    <row r="65" spans="1:72" s="355" customFormat="1" ht="16">
      <c r="A65" s="347"/>
      <c r="B65" s="425">
        <v>42482</v>
      </c>
      <c r="C65" s="348" t="s">
        <v>651</v>
      </c>
      <c r="D65" s="356" t="s">
        <v>645</v>
      </c>
      <c r="E65" s="349">
        <v>42369</v>
      </c>
      <c r="F65" s="349" t="s">
        <v>629</v>
      </c>
      <c r="G65" s="349" t="s">
        <v>630</v>
      </c>
      <c r="H65" s="371">
        <v>66.927272727272722</v>
      </c>
      <c r="I65" s="371"/>
      <c r="J65" s="371"/>
      <c r="K65" s="351" t="s">
        <v>654</v>
      </c>
      <c r="L65" s="351">
        <v>3000</v>
      </c>
      <c r="M65" s="351">
        <v>30000</v>
      </c>
      <c r="N65" s="351">
        <v>49200</v>
      </c>
      <c r="O65" s="351"/>
      <c r="P65" s="351"/>
      <c r="Q65" s="351"/>
      <c r="R65" s="351"/>
      <c r="S65" s="351"/>
      <c r="T65" s="351"/>
      <c r="U65" s="351"/>
      <c r="V65" s="351"/>
      <c r="W65" s="362">
        <v>2.2727272727272725</v>
      </c>
      <c r="X65" s="362">
        <v>1.7636363636363634</v>
      </c>
      <c r="Y65" s="362">
        <v>1.6818181818181817</v>
      </c>
      <c r="Z65" s="362">
        <v>1.4909090909090907</v>
      </c>
      <c r="AA65" s="362">
        <v>0</v>
      </c>
      <c r="AB65" s="347"/>
      <c r="AC65" s="362">
        <v>2.2727272727272725</v>
      </c>
      <c r="AD65" s="362">
        <v>1.7636363636363634</v>
      </c>
      <c r="AE65" s="362">
        <v>1.6818181818181817</v>
      </c>
      <c r="AF65" s="362">
        <v>1.4909090909090907</v>
      </c>
      <c r="AG65" s="362">
        <v>0</v>
      </c>
      <c r="AH65" s="347"/>
      <c r="AI65" s="362">
        <v>0</v>
      </c>
      <c r="AJ65" s="362">
        <v>0</v>
      </c>
      <c r="AK65" s="362">
        <v>0</v>
      </c>
      <c r="AL65" s="362">
        <v>0</v>
      </c>
      <c r="AM65" s="362">
        <v>0</v>
      </c>
      <c r="AN65" s="347"/>
      <c r="AO65" s="352" t="s">
        <v>591</v>
      </c>
      <c r="AP65" s="352">
        <v>0</v>
      </c>
      <c r="AQ65" s="352">
        <v>3</v>
      </c>
      <c r="AR65" s="352">
        <v>3</v>
      </c>
      <c r="AS65" s="352"/>
      <c r="AT65" s="352">
        <v>0</v>
      </c>
      <c r="AU65" s="352">
        <v>0</v>
      </c>
      <c r="AV65" s="352">
        <v>0</v>
      </c>
      <c r="AW65" s="352">
        <v>0</v>
      </c>
      <c r="AX65" s="352">
        <v>0</v>
      </c>
      <c r="AY65" s="352">
        <v>0</v>
      </c>
      <c r="AZ65" s="352">
        <v>0</v>
      </c>
      <c r="BA65" s="352">
        <v>0</v>
      </c>
      <c r="BB65" s="352"/>
      <c r="BC65" s="352"/>
      <c r="BD65" s="352">
        <v>0</v>
      </c>
      <c r="BE65" s="352">
        <v>0</v>
      </c>
      <c r="BF65" s="352">
        <v>0</v>
      </c>
      <c r="BG65" s="352" t="s">
        <v>591</v>
      </c>
      <c r="BH65" s="352">
        <v>0</v>
      </c>
      <c r="BI65" s="352" t="s">
        <v>591</v>
      </c>
      <c r="BJ65" s="352"/>
      <c r="BK65" s="352"/>
      <c r="BL65" s="350"/>
      <c r="BM65" s="347"/>
      <c r="BN65" s="352"/>
      <c r="BO65" s="352" t="s">
        <v>49</v>
      </c>
      <c r="BP65" s="352">
        <v>1</v>
      </c>
      <c r="BQ65" s="350"/>
      <c r="BR65" s="355" t="s">
        <v>720</v>
      </c>
    </row>
    <row r="66" spans="1:72" s="355" customFormat="1" ht="16">
      <c r="A66" s="347"/>
      <c r="B66" s="425">
        <v>42482</v>
      </c>
      <c r="C66" s="348" t="s">
        <v>651</v>
      </c>
      <c r="D66" s="356" t="s">
        <v>645</v>
      </c>
      <c r="E66" s="349">
        <v>42369</v>
      </c>
      <c r="F66" s="349" t="s">
        <v>638</v>
      </c>
      <c r="G66" s="349" t="s">
        <v>671</v>
      </c>
      <c r="H66" s="426">
        <v>87.999999999999986</v>
      </c>
      <c r="I66" s="371"/>
      <c r="J66" s="371"/>
      <c r="K66" s="351"/>
      <c r="L66" s="351"/>
      <c r="M66" s="351"/>
      <c r="N66" s="351"/>
      <c r="O66" s="351"/>
      <c r="P66" s="351"/>
      <c r="Q66" s="351"/>
      <c r="R66" s="351"/>
      <c r="S66" s="351"/>
      <c r="T66" s="351"/>
      <c r="U66" s="351"/>
      <c r="V66" s="351"/>
      <c r="W66" s="426">
        <v>1.8363636363636362</v>
      </c>
      <c r="X66" s="426">
        <v>0</v>
      </c>
      <c r="Y66" s="426">
        <v>0</v>
      </c>
      <c r="Z66" s="426">
        <v>0</v>
      </c>
      <c r="AA66" s="426">
        <v>0</v>
      </c>
      <c r="AB66"/>
      <c r="AC66" s="426">
        <v>1.8363636363636362</v>
      </c>
      <c r="AD66" s="426">
        <v>0</v>
      </c>
      <c r="AE66" s="426">
        <v>0</v>
      </c>
      <c r="AF66" s="426">
        <v>0</v>
      </c>
      <c r="AG66" s="426">
        <v>0</v>
      </c>
      <c r="AH66" s="347"/>
      <c r="AI66" s="362">
        <v>0</v>
      </c>
      <c r="AJ66" s="362">
        <v>0</v>
      </c>
      <c r="AK66" s="362">
        <v>0</v>
      </c>
      <c r="AL66" s="362">
        <v>0</v>
      </c>
      <c r="AM66" s="362">
        <v>0</v>
      </c>
      <c r="AN66" s="347"/>
      <c r="AO66" s="352" t="s">
        <v>591</v>
      </c>
      <c r="AP66" s="352">
        <v>0</v>
      </c>
      <c r="AQ66" s="352">
        <v>3</v>
      </c>
      <c r="AR66" s="352">
        <v>3</v>
      </c>
      <c r="AS66" s="352"/>
      <c r="AT66" s="352">
        <v>0</v>
      </c>
      <c r="AU66" s="352">
        <v>0</v>
      </c>
      <c r="AV66" s="352">
        <v>5</v>
      </c>
      <c r="AW66" s="352">
        <v>0</v>
      </c>
      <c r="AX66" s="352">
        <v>0</v>
      </c>
      <c r="AY66" s="352">
        <v>0</v>
      </c>
      <c r="AZ66" s="352">
        <v>0</v>
      </c>
      <c r="BA66" s="352">
        <v>0</v>
      </c>
      <c r="BB66" s="352"/>
      <c r="BC66" s="352"/>
      <c r="BD66" s="352">
        <v>0</v>
      </c>
      <c r="BE66" s="352">
        <v>0</v>
      </c>
      <c r="BF66" s="352">
        <v>0</v>
      </c>
      <c r="BG66" s="352" t="s">
        <v>591</v>
      </c>
      <c r="BH66" s="352">
        <v>0</v>
      </c>
      <c r="BI66" s="352" t="s">
        <v>591</v>
      </c>
      <c r="BJ66" s="352"/>
      <c r="BK66" s="352"/>
      <c r="BL66" s="350"/>
      <c r="BM66" s="347"/>
      <c r="BN66" s="352"/>
      <c r="BO66" s="352" t="s">
        <v>49</v>
      </c>
      <c r="BP66" s="352"/>
      <c r="BQ66" s="350" t="s">
        <v>672</v>
      </c>
      <c r="BR66" s="355" t="s">
        <v>813</v>
      </c>
    </row>
    <row r="67" spans="1:72" ht="16">
      <c r="B67" s="425">
        <v>42482</v>
      </c>
      <c r="C67" s="348" t="s">
        <v>651</v>
      </c>
      <c r="D67" s="356" t="s">
        <v>645</v>
      </c>
      <c r="E67" s="349">
        <v>42446</v>
      </c>
      <c r="F67" s="349" t="s">
        <v>674</v>
      </c>
      <c r="G67" s="349" t="s">
        <v>675</v>
      </c>
      <c r="H67" s="426">
        <v>72.8</v>
      </c>
      <c r="I67" s="371"/>
      <c r="J67" s="371"/>
      <c r="K67" s="351" t="s">
        <v>654</v>
      </c>
      <c r="L67" s="351">
        <v>1644</v>
      </c>
      <c r="M67" s="351">
        <v>1314</v>
      </c>
      <c r="N67" s="351"/>
      <c r="O67" s="351"/>
      <c r="P67" s="351"/>
      <c r="Q67" s="351"/>
      <c r="R67" s="351"/>
      <c r="S67" s="351"/>
      <c r="T67" s="351"/>
      <c r="U67" s="351"/>
      <c r="V67" s="351"/>
      <c r="W67" s="426">
        <v>2.6818181818181817</v>
      </c>
      <c r="X67" s="426">
        <v>2.5545454545454542</v>
      </c>
      <c r="Y67" s="426">
        <v>1.8272727272727269</v>
      </c>
      <c r="Z67" s="426">
        <v>0</v>
      </c>
      <c r="AA67" s="426">
        <v>0</v>
      </c>
      <c r="AC67" s="426">
        <v>2.6818181818181817</v>
      </c>
      <c r="AD67" s="426">
        <v>2.5545454545454542</v>
      </c>
      <c r="AE67" s="426">
        <v>1.8272727272727269</v>
      </c>
      <c r="AF67" s="426">
        <v>0</v>
      </c>
      <c r="AG67" s="426">
        <v>0</v>
      </c>
      <c r="AH67" s="347"/>
      <c r="AI67" s="362">
        <v>0</v>
      </c>
      <c r="AJ67" s="362">
        <v>0</v>
      </c>
      <c r="AK67" s="362">
        <v>0</v>
      </c>
      <c r="AL67" s="362">
        <v>0</v>
      </c>
      <c r="AM67" s="362">
        <v>0</v>
      </c>
      <c r="AO67" s="352" t="s">
        <v>591</v>
      </c>
      <c r="AP67" s="352">
        <v>0</v>
      </c>
      <c r="AQ67" s="352">
        <v>3</v>
      </c>
      <c r="AR67" s="352">
        <v>3</v>
      </c>
      <c r="AS67" s="352"/>
      <c r="AT67" s="352">
        <v>0</v>
      </c>
      <c r="AU67" s="352">
        <v>0</v>
      </c>
      <c r="AV67" s="352">
        <v>10</v>
      </c>
      <c r="AW67" s="352">
        <v>0</v>
      </c>
      <c r="AX67" s="352">
        <v>0</v>
      </c>
      <c r="AY67" s="352">
        <v>0</v>
      </c>
      <c r="AZ67" s="352">
        <v>0</v>
      </c>
      <c r="BA67" s="352">
        <v>0</v>
      </c>
      <c r="BB67" s="352"/>
      <c r="BC67" s="352"/>
      <c r="BD67" s="352">
        <v>0</v>
      </c>
      <c r="BE67" s="352">
        <v>0</v>
      </c>
      <c r="BF67" s="352">
        <v>0</v>
      </c>
      <c r="BG67" s="352" t="s">
        <v>591</v>
      </c>
      <c r="BH67" s="352">
        <v>0</v>
      </c>
      <c r="BI67" s="352" t="s">
        <v>591</v>
      </c>
      <c r="BJ67" s="352"/>
      <c r="BK67" s="352"/>
      <c r="BL67" s="350"/>
      <c r="BM67" s="347"/>
      <c r="BN67" s="352"/>
      <c r="BO67" s="352" t="s">
        <v>49</v>
      </c>
      <c r="BP67" s="386"/>
      <c r="BQ67" s="359"/>
      <c r="BR67" s="355" t="s">
        <v>820</v>
      </c>
    </row>
    <row r="68" spans="1:72" s="355" customFormat="1" ht="16">
      <c r="A68" s="357">
        <v>13</v>
      </c>
      <c r="B68" s="425">
        <v>42482</v>
      </c>
      <c r="C68" s="368" t="s">
        <v>651</v>
      </c>
      <c r="D68" s="356" t="s">
        <v>646</v>
      </c>
      <c r="E68" s="349">
        <v>42388</v>
      </c>
      <c r="F68" s="349" t="s">
        <v>209</v>
      </c>
      <c r="G68" s="349" t="s">
        <v>653</v>
      </c>
      <c r="H68" s="371">
        <v>81.454545454545439</v>
      </c>
      <c r="I68" s="371"/>
      <c r="J68" s="371"/>
      <c r="K68" s="351" t="s">
        <v>654</v>
      </c>
      <c r="L68" s="351">
        <v>3000</v>
      </c>
      <c r="M68" s="351">
        <v>30000</v>
      </c>
      <c r="N68" s="351">
        <v>49200</v>
      </c>
      <c r="O68" s="351"/>
      <c r="P68" s="351"/>
      <c r="Q68" s="351"/>
      <c r="R68" s="351"/>
      <c r="S68" s="351"/>
      <c r="T68" s="351"/>
      <c r="U68" s="351"/>
      <c r="V68" s="351"/>
      <c r="W68" s="426">
        <v>1.8454545454545452</v>
      </c>
      <c r="X68" s="426">
        <v>1.6090909090909089</v>
      </c>
      <c r="Y68" s="426">
        <v>1.4818181818181817</v>
      </c>
      <c r="Z68" s="426">
        <v>1.2636363636363634</v>
      </c>
      <c r="AA68" s="426">
        <v>0</v>
      </c>
      <c r="AB68" s="347"/>
      <c r="AC68" s="426">
        <v>1.8454545454545452</v>
      </c>
      <c r="AD68" s="426">
        <v>1.6090909090909089</v>
      </c>
      <c r="AE68" s="426">
        <v>1.4818181818181817</v>
      </c>
      <c r="AF68" s="426">
        <v>1.2636363636363634</v>
      </c>
      <c r="AG68" s="426">
        <v>0</v>
      </c>
      <c r="AH68" s="347"/>
      <c r="AI68" s="362">
        <v>0</v>
      </c>
      <c r="AJ68" s="362">
        <v>0</v>
      </c>
      <c r="AK68" s="362">
        <v>0</v>
      </c>
      <c r="AL68" s="362">
        <v>0</v>
      </c>
      <c r="AM68" s="362">
        <v>0</v>
      </c>
      <c r="AN68" s="347"/>
      <c r="AO68" s="352" t="s">
        <v>591</v>
      </c>
      <c r="AP68" s="352">
        <v>0</v>
      </c>
      <c r="AQ68" s="352">
        <v>3</v>
      </c>
      <c r="AR68" s="352">
        <v>3</v>
      </c>
      <c r="AS68" s="352"/>
      <c r="AT68" s="352">
        <v>0</v>
      </c>
      <c r="AU68" s="352">
        <v>0</v>
      </c>
      <c r="AV68" s="352">
        <v>0</v>
      </c>
      <c r="AW68" s="352">
        <v>0</v>
      </c>
      <c r="AX68" s="352">
        <v>0</v>
      </c>
      <c r="AY68" s="352">
        <v>0</v>
      </c>
      <c r="AZ68" s="352">
        <v>0</v>
      </c>
      <c r="BA68" s="352">
        <v>0</v>
      </c>
      <c r="BB68" s="352"/>
      <c r="BC68" s="352"/>
      <c r="BD68" s="352">
        <v>0</v>
      </c>
      <c r="BE68" s="352">
        <v>0</v>
      </c>
      <c r="BF68" s="352">
        <v>0</v>
      </c>
      <c r="BG68" s="352" t="s">
        <v>591</v>
      </c>
      <c r="BH68" s="352">
        <v>0</v>
      </c>
      <c r="BI68" s="352" t="s">
        <v>591</v>
      </c>
      <c r="BJ68" s="352"/>
      <c r="BK68" s="352"/>
      <c r="BL68" s="350" t="s">
        <v>762</v>
      </c>
      <c r="BM68" s="347" t="s">
        <v>665</v>
      </c>
      <c r="BN68" s="352">
        <v>100</v>
      </c>
      <c r="BO68" s="352" t="s">
        <v>49</v>
      </c>
      <c r="BP68" s="352"/>
      <c r="BQ68" s="369"/>
      <c r="BR68" s="370" t="s">
        <v>769</v>
      </c>
    </row>
    <row r="69" spans="1:72" s="355" customFormat="1" ht="16">
      <c r="A69" s="357">
        <v>38</v>
      </c>
      <c r="B69" s="425">
        <v>42482</v>
      </c>
      <c r="C69" s="368" t="s">
        <v>651</v>
      </c>
      <c r="D69" s="356" t="s">
        <v>646</v>
      </c>
      <c r="E69" s="349">
        <v>42369</v>
      </c>
      <c r="F69" s="349" t="s">
        <v>210</v>
      </c>
      <c r="G69" s="349" t="s">
        <v>778</v>
      </c>
      <c r="H69" s="371">
        <v>72.072727272727263</v>
      </c>
      <c r="I69" s="371"/>
      <c r="J69" s="371"/>
      <c r="K69" s="351" t="s">
        <v>654</v>
      </c>
      <c r="L69" s="351">
        <v>3000</v>
      </c>
      <c r="M69" s="351">
        <v>30000</v>
      </c>
      <c r="N69" s="351">
        <v>49200</v>
      </c>
      <c r="O69" s="351"/>
      <c r="P69" s="351"/>
      <c r="Q69" s="351"/>
      <c r="R69" s="351"/>
      <c r="S69" s="351"/>
      <c r="T69" s="351"/>
      <c r="U69" s="351"/>
      <c r="V69" s="351"/>
      <c r="W69" s="426">
        <v>2.6909090909090905</v>
      </c>
      <c r="X69" s="426">
        <v>1.8999999999999997</v>
      </c>
      <c r="Y69" s="426">
        <v>1.8181818181818181</v>
      </c>
      <c r="Z69" s="426">
        <v>1.5999999999999999</v>
      </c>
      <c r="AA69" s="426">
        <v>0</v>
      </c>
      <c r="AB69"/>
      <c r="AC69" s="426">
        <v>2.6909090909090905</v>
      </c>
      <c r="AD69" s="426">
        <v>1.8999999999999997</v>
      </c>
      <c r="AE69" s="426">
        <v>1.8181818181818181</v>
      </c>
      <c r="AF69" s="426">
        <v>1.5999999999999999</v>
      </c>
      <c r="AG69" s="426">
        <v>0</v>
      </c>
      <c r="AH69" s="347"/>
      <c r="AI69" s="362">
        <v>0</v>
      </c>
      <c r="AJ69" s="362">
        <v>0</v>
      </c>
      <c r="AK69" s="362">
        <v>0</v>
      </c>
      <c r="AL69" s="362">
        <v>0</v>
      </c>
      <c r="AM69" s="362">
        <v>0</v>
      </c>
      <c r="AN69" s="347"/>
      <c r="AO69" s="352" t="s">
        <v>591</v>
      </c>
      <c r="AP69" s="352">
        <v>0</v>
      </c>
      <c r="AQ69" s="352">
        <v>3</v>
      </c>
      <c r="AR69" s="352">
        <v>3</v>
      </c>
      <c r="AS69" s="352"/>
      <c r="AT69" s="352">
        <v>0</v>
      </c>
      <c r="AU69" s="352">
        <v>0</v>
      </c>
      <c r="AV69" s="352">
        <v>0</v>
      </c>
      <c r="AW69" s="352">
        <v>0</v>
      </c>
      <c r="AX69" s="352">
        <v>0</v>
      </c>
      <c r="AY69" s="352">
        <v>0</v>
      </c>
      <c r="AZ69" s="352">
        <v>0</v>
      </c>
      <c r="BA69" s="352">
        <v>0</v>
      </c>
      <c r="BB69" s="352"/>
      <c r="BC69" s="352"/>
      <c r="BD69" s="352">
        <v>0</v>
      </c>
      <c r="BE69" s="352">
        <v>0</v>
      </c>
      <c r="BF69" s="352">
        <v>0</v>
      </c>
      <c r="BG69" s="352" t="s">
        <v>591</v>
      </c>
      <c r="BH69" s="352">
        <v>0</v>
      </c>
      <c r="BI69" s="352" t="s">
        <v>591</v>
      </c>
      <c r="BJ69" s="352"/>
      <c r="BK69" s="352"/>
      <c r="BL69" s="369"/>
      <c r="BM69" s="357"/>
      <c r="BN69" s="353"/>
      <c r="BO69" s="352" t="s">
        <v>49</v>
      </c>
      <c r="BP69" s="352">
        <v>1</v>
      </c>
      <c r="BQ69" s="350" t="s">
        <v>772</v>
      </c>
      <c r="BR69" s="363" t="s">
        <v>780</v>
      </c>
    </row>
    <row r="70" spans="1:72" s="355" customFormat="1" ht="16">
      <c r="A70" s="357">
        <v>54</v>
      </c>
      <c r="B70" s="425">
        <v>42482</v>
      </c>
      <c r="C70" s="348" t="s">
        <v>651</v>
      </c>
      <c r="D70" s="356" t="s">
        <v>646</v>
      </c>
      <c r="E70" s="349">
        <v>42369</v>
      </c>
      <c r="F70" s="349" t="s">
        <v>211</v>
      </c>
      <c r="G70" s="349" t="s">
        <v>593</v>
      </c>
      <c r="H70" s="371">
        <v>94.999999999999986</v>
      </c>
      <c r="I70" s="371"/>
      <c r="J70" s="371"/>
      <c r="K70" s="351" t="s">
        <v>654</v>
      </c>
      <c r="L70" s="351">
        <v>3000</v>
      </c>
      <c r="M70" s="351">
        <v>30000</v>
      </c>
      <c r="N70" s="351">
        <v>49200</v>
      </c>
      <c r="O70" s="351"/>
      <c r="P70" s="351"/>
      <c r="Q70" s="351"/>
      <c r="R70" s="351"/>
      <c r="S70" s="351"/>
      <c r="T70" s="351"/>
      <c r="U70" s="351"/>
      <c r="V70" s="351"/>
      <c r="W70" s="362">
        <v>2.9818181818181815</v>
      </c>
      <c r="X70" s="362">
        <v>2.4545454545454546</v>
      </c>
      <c r="Y70" s="362">
        <v>2.2545454545454544</v>
      </c>
      <c r="Z70" s="362">
        <v>2.0181818181818181</v>
      </c>
      <c r="AA70" s="362">
        <v>0</v>
      </c>
      <c r="AB70" s="347"/>
      <c r="AC70" s="362">
        <v>2.9818181818181815</v>
      </c>
      <c r="AD70" s="362">
        <v>2.4545454545454546</v>
      </c>
      <c r="AE70" s="362">
        <v>2.2545454545454544</v>
      </c>
      <c r="AF70" s="362">
        <v>2.0181818181818181</v>
      </c>
      <c r="AG70" s="362">
        <v>0</v>
      </c>
      <c r="AH70" s="347"/>
      <c r="AI70" s="362">
        <v>0</v>
      </c>
      <c r="AJ70" s="362">
        <v>0</v>
      </c>
      <c r="AK70" s="362">
        <v>0</v>
      </c>
      <c r="AL70" s="362">
        <v>0</v>
      </c>
      <c r="AM70" s="362">
        <v>0</v>
      </c>
      <c r="AN70" s="347"/>
      <c r="AO70" s="352" t="s">
        <v>591</v>
      </c>
      <c r="AP70" s="352">
        <v>0</v>
      </c>
      <c r="AQ70" s="352">
        <v>3</v>
      </c>
      <c r="AR70" s="352">
        <v>3</v>
      </c>
      <c r="AS70" s="352"/>
      <c r="AT70" s="352">
        <v>0</v>
      </c>
      <c r="AU70" s="352">
        <v>20</v>
      </c>
      <c r="AV70" s="352">
        <v>0</v>
      </c>
      <c r="AW70" s="352">
        <v>0</v>
      </c>
      <c r="AX70" s="352">
        <v>0</v>
      </c>
      <c r="AY70" s="352">
        <v>0</v>
      </c>
      <c r="AZ70" s="352">
        <v>0</v>
      </c>
      <c r="BA70" s="352">
        <v>0</v>
      </c>
      <c r="BB70" s="352"/>
      <c r="BC70" s="352"/>
      <c r="BD70" s="352">
        <v>0</v>
      </c>
      <c r="BE70" s="352">
        <v>0</v>
      </c>
      <c r="BF70" s="352">
        <v>0</v>
      </c>
      <c r="BG70" s="352" t="s">
        <v>591</v>
      </c>
      <c r="BH70" s="352">
        <v>0</v>
      </c>
      <c r="BI70" s="352" t="s">
        <v>591</v>
      </c>
      <c r="BJ70" s="352"/>
      <c r="BK70" s="352"/>
      <c r="BL70" s="350"/>
      <c r="BM70" s="347"/>
      <c r="BN70" s="352"/>
      <c r="BO70" s="352" t="s">
        <v>49</v>
      </c>
      <c r="BP70" s="352">
        <v>1</v>
      </c>
      <c r="BQ70" s="350"/>
      <c r="BR70" s="363" t="s">
        <v>785</v>
      </c>
    </row>
    <row r="71" spans="1:72" s="355" customFormat="1" ht="16">
      <c r="A71" s="357">
        <v>21</v>
      </c>
      <c r="B71" s="425">
        <v>42482</v>
      </c>
      <c r="C71" s="368" t="s">
        <v>651</v>
      </c>
      <c r="D71" s="356" t="s">
        <v>646</v>
      </c>
      <c r="E71" s="349">
        <v>42429</v>
      </c>
      <c r="F71" s="349" t="s">
        <v>212</v>
      </c>
      <c r="G71" s="349" t="s">
        <v>660</v>
      </c>
      <c r="H71" s="426">
        <v>106.5</v>
      </c>
      <c r="I71" s="371"/>
      <c r="J71" s="371"/>
      <c r="K71" s="351" t="s">
        <v>654</v>
      </c>
      <c r="L71" s="351">
        <v>3000</v>
      </c>
      <c r="M71" s="351">
        <v>30000</v>
      </c>
      <c r="N71" s="351">
        <v>49200</v>
      </c>
      <c r="O71" s="351"/>
      <c r="P71" s="351"/>
      <c r="Q71" s="351"/>
      <c r="R71" s="351"/>
      <c r="S71" s="351"/>
      <c r="T71" s="351"/>
      <c r="U71" s="351"/>
      <c r="V71" s="351"/>
      <c r="W71" s="426">
        <v>2.8818181818181814</v>
      </c>
      <c r="X71" s="426">
        <v>2.1818181818181817</v>
      </c>
      <c r="Y71" s="426">
        <v>1.9909090909090907</v>
      </c>
      <c r="Z71" s="426">
        <v>1.7090909090909088</v>
      </c>
      <c r="AA71" s="426">
        <v>0</v>
      </c>
      <c r="AB71"/>
      <c r="AC71" s="426">
        <v>2.8818181818181814</v>
      </c>
      <c r="AD71" s="426">
        <v>2.1818181818181817</v>
      </c>
      <c r="AE71" s="426">
        <v>1.9909090909090907</v>
      </c>
      <c r="AF71" s="426">
        <v>1.7090909090909088</v>
      </c>
      <c r="AG71" s="426">
        <v>0</v>
      </c>
      <c r="AH71" s="347"/>
      <c r="AI71" s="362">
        <v>0</v>
      </c>
      <c r="AJ71" s="362">
        <v>0</v>
      </c>
      <c r="AK71" s="362">
        <v>0</v>
      </c>
      <c r="AL71" s="362">
        <v>0</v>
      </c>
      <c r="AM71" s="362">
        <v>0</v>
      </c>
      <c r="AN71" s="347"/>
      <c r="AO71" s="352" t="s">
        <v>591</v>
      </c>
      <c r="AP71" s="352">
        <v>0</v>
      </c>
      <c r="AQ71" s="352">
        <v>3</v>
      </c>
      <c r="AR71" s="352">
        <v>3</v>
      </c>
      <c r="AS71" s="352"/>
      <c r="AT71" s="352">
        <v>23</v>
      </c>
      <c r="AU71" s="352">
        <v>0</v>
      </c>
      <c r="AV71" s="352">
        <v>0</v>
      </c>
      <c r="AW71" s="352">
        <v>0</v>
      </c>
      <c r="AX71" s="352">
        <v>0</v>
      </c>
      <c r="AY71" s="352">
        <v>0</v>
      </c>
      <c r="AZ71" s="352">
        <v>0</v>
      </c>
      <c r="BA71" s="352">
        <v>0</v>
      </c>
      <c r="BB71" s="352"/>
      <c r="BC71" s="352"/>
      <c r="BD71" s="352">
        <v>0</v>
      </c>
      <c r="BE71" s="352">
        <v>0</v>
      </c>
      <c r="BF71" s="352">
        <v>0</v>
      </c>
      <c r="BG71" s="352" t="s">
        <v>591</v>
      </c>
      <c r="BH71" s="352">
        <v>12</v>
      </c>
      <c r="BI71" s="352" t="s">
        <v>591</v>
      </c>
      <c r="BJ71" s="352"/>
      <c r="BK71" s="352"/>
      <c r="BL71" s="369"/>
      <c r="BM71" s="357"/>
      <c r="BN71" s="353"/>
      <c r="BO71" s="352" t="s">
        <v>49</v>
      </c>
      <c r="BP71" s="352"/>
      <c r="BQ71" s="369"/>
      <c r="BR71" s="363" t="s">
        <v>792</v>
      </c>
    </row>
    <row r="72" spans="1:72" s="355" customFormat="1" ht="16">
      <c r="A72" s="357">
        <v>29</v>
      </c>
      <c r="B72" s="425">
        <v>42482</v>
      </c>
      <c r="C72" s="368" t="s">
        <v>651</v>
      </c>
      <c r="D72" s="356" t="s">
        <v>646</v>
      </c>
      <c r="E72" s="349">
        <v>42369</v>
      </c>
      <c r="F72" s="349" t="s">
        <v>213</v>
      </c>
      <c r="G72" s="349" t="s">
        <v>625</v>
      </c>
      <c r="H72" s="371">
        <v>87</v>
      </c>
      <c r="I72" s="371"/>
      <c r="J72" s="371"/>
      <c r="K72" s="351" t="s">
        <v>654</v>
      </c>
      <c r="L72" s="351">
        <v>3042</v>
      </c>
      <c r="M72" s="351">
        <v>30417</v>
      </c>
      <c r="N72" s="351">
        <v>49883</v>
      </c>
      <c r="O72" s="351"/>
      <c r="P72" s="351"/>
      <c r="Q72" s="351"/>
      <c r="R72" s="351"/>
      <c r="S72" s="351"/>
      <c r="T72" s="351"/>
      <c r="U72" s="351"/>
      <c r="V72" s="351"/>
      <c r="W72" s="362">
        <v>2.1999999999999997</v>
      </c>
      <c r="X72" s="362">
        <v>1.7</v>
      </c>
      <c r="Y72" s="362">
        <v>1.5999999999999999</v>
      </c>
      <c r="Z72" s="362">
        <v>1.4636363636363636</v>
      </c>
      <c r="AA72" s="362">
        <v>0</v>
      </c>
      <c r="AB72" s="347"/>
      <c r="AC72" s="362">
        <v>2.1999999999999997</v>
      </c>
      <c r="AD72" s="362">
        <v>1.7</v>
      </c>
      <c r="AE72" s="362">
        <v>1.5999999999999999</v>
      </c>
      <c r="AF72" s="362">
        <v>1.4636363636363636</v>
      </c>
      <c r="AG72" s="362">
        <v>0</v>
      </c>
      <c r="AH72" s="347"/>
      <c r="AI72" s="362">
        <v>0</v>
      </c>
      <c r="AJ72" s="362">
        <v>0</v>
      </c>
      <c r="AK72" s="362">
        <v>0</v>
      </c>
      <c r="AL72" s="362">
        <v>0</v>
      </c>
      <c r="AM72" s="362">
        <v>0</v>
      </c>
      <c r="AN72" s="347"/>
      <c r="AO72" s="352" t="s">
        <v>591</v>
      </c>
      <c r="AP72" s="352">
        <v>0</v>
      </c>
      <c r="AQ72" s="352">
        <v>3</v>
      </c>
      <c r="AR72" s="352">
        <v>3</v>
      </c>
      <c r="AS72" s="352"/>
      <c r="AT72" s="352">
        <v>0</v>
      </c>
      <c r="AU72" s="352">
        <v>0</v>
      </c>
      <c r="AV72" s="352">
        <v>3</v>
      </c>
      <c r="AW72" s="352">
        <v>0</v>
      </c>
      <c r="AX72" s="352">
        <v>0</v>
      </c>
      <c r="AY72" s="352">
        <v>0</v>
      </c>
      <c r="AZ72" s="352">
        <v>0</v>
      </c>
      <c r="BA72" s="352">
        <v>0</v>
      </c>
      <c r="BB72" s="352"/>
      <c r="BC72" s="352"/>
      <c r="BD72" s="352">
        <v>0</v>
      </c>
      <c r="BE72" s="352">
        <v>0</v>
      </c>
      <c r="BF72" s="352">
        <v>0</v>
      </c>
      <c r="BG72" s="352" t="s">
        <v>591</v>
      </c>
      <c r="BH72" s="352">
        <v>0</v>
      </c>
      <c r="BI72" s="352" t="s">
        <v>591</v>
      </c>
      <c r="BJ72" s="352"/>
      <c r="BK72" s="352"/>
      <c r="BL72" s="369"/>
      <c r="BM72" s="357"/>
      <c r="BN72" s="353"/>
      <c r="BO72" s="352" t="s">
        <v>49</v>
      </c>
      <c r="BP72" s="352"/>
      <c r="BQ72" s="369"/>
      <c r="BR72" s="363" t="s">
        <v>724</v>
      </c>
    </row>
    <row r="73" spans="1:72" s="355" customFormat="1" ht="16">
      <c r="A73" s="357">
        <v>46</v>
      </c>
      <c r="B73" s="425">
        <v>42482</v>
      </c>
      <c r="C73" s="368" t="s">
        <v>651</v>
      </c>
      <c r="D73" s="356" t="s">
        <v>646</v>
      </c>
      <c r="E73" s="349">
        <v>42460</v>
      </c>
      <c r="F73" s="349" t="s">
        <v>214</v>
      </c>
      <c r="G73" s="349" t="s">
        <v>663</v>
      </c>
      <c r="H73" s="426">
        <v>100.40909090909091</v>
      </c>
      <c r="I73" s="371"/>
      <c r="J73" s="371"/>
      <c r="K73" s="351" t="s">
        <v>654</v>
      </c>
      <c r="L73" s="351">
        <v>3000</v>
      </c>
      <c r="M73" s="351">
        <v>30000</v>
      </c>
      <c r="N73" s="351">
        <v>49200</v>
      </c>
      <c r="O73" s="351"/>
      <c r="P73" s="351"/>
      <c r="Q73" s="351"/>
      <c r="R73" s="351"/>
      <c r="S73" s="351"/>
      <c r="T73" s="351"/>
      <c r="U73" s="351"/>
      <c r="V73" s="351"/>
      <c r="W73" s="426">
        <v>2.2727272727272725</v>
      </c>
      <c r="X73" s="426">
        <v>1.8545454545454545</v>
      </c>
      <c r="Y73" s="426">
        <v>1.7454545454545451</v>
      </c>
      <c r="Z73" s="426">
        <v>1.5727272727272725</v>
      </c>
      <c r="AA73" s="426">
        <v>0</v>
      </c>
      <c r="AB73"/>
      <c r="AC73" s="426">
        <v>1.9454545454545453</v>
      </c>
      <c r="AD73" s="426">
        <v>1.5727272727272725</v>
      </c>
      <c r="AE73" s="426">
        <v>1.4818181818181817</v>
      </c>
      <c r="AF73" s="426">
        <v>1.3272727272727272</v>
      </c>
      <c r="AG73" s="426">
        <v>0</v>
      </c>
      <c r="AH73" s="347"/>
      <c r="AI73" s="362">
        <v>0</v>
      </c>
      <c r="AJ73" s="362">
        <v>0</v>
      </c>
      <c r="AK73" s="362">
        <v>0</v>
      </c>
      <c r="AL73" s="362">
        <v>0</v>
      </c>
      <c r="AM73" s="362">
        <v>0</v>
      </c>
      <c r="AN73" s="347"/>
      <c r="AO73" s="352" t="s">
        <v>655</v>
      </c>
      <c r="AP73" s="352" t="s">
        <v>656</v>
      </c>
      <c r="AQ73" s="352">
        <v>2</v>
      </c>
      <c r="AR73" s="352">
        <v>4</v>
      </c>
      <c r="AS73" s="352"/>
      <c r="AT73" s="352">
        <v>0</v>
      </c>
      <c r="AU73" s="352">
        <v>0</v>
      </c>
      <c r="AV73" s="352">
        <v>0</v>
      </c>
      <c r="AW73" s="352">
        <v>0</v>
      </c>
      <c r="AX73" s="352">
        <v>0</v>
      </c>
      <c r="AY73" s="352">
        <v>0</v>
      </c>
      <c r="AZ73" s="352">
        <v>0</v>
      </c>
      <c r="BA73" s="352">
        <v>0</v>
      </c>
      <c r="BB73" s="352"/>
      <c r="BC73" s="352"/>
      <c r="BD73" s="352">
        <v>0</v>
      </c>
      <c r="BE73" s="352">
        <v>0</v>
      </c>
      <c r="BF73" s="352">
        <v>0</v>
      </c>
      <c r="BG73" s="352" t="s">
        <v>591</v>
      </c>
      <c r="BH73" s="352">
        <v>0</v>
      </c>
      <c r="BI73" s="352" t="s">
        <v>591</v>
      </c>
      <c r="BJ73" s="352"/>
      <c r="BK73" s="352"/>
      <c r="BL73" s="369" t="s">
        <v>664</v>
      </c>
      <c r="BM73" s="357" t="s">
        <v>665</v>
      </c>
      <c r="BN73" s="353">
        <v>50</v>
      </c>
      <c r="BO73" s="352" t="s">
        <v>49</v>
      </c>
      <c r="BP73" s="352"/>
      <c r="BQ73" s="350"/>
      <c r="BR73" s="355" t="s">
        <v>800</v>
      </c>
    </row>
    <row r="74" spans="1:72" s="355" customFormat="1" ht="16">
      <c r="A74" s="357">
        <v>5</v>
      </c>
      <c r="B74" s="425">
        <v>42482</v>
      </c>
      <c r="C74" s="368" t="s">
        <v>651</v>
      </c>
      <c r="D74" s="356" t="s">
        <v>646</v>
      </c>
      <c r="E74" s="349">
        <v>42369</v>
      </c>
      <c r="F74" s="366" t="s">
        <v>215</v>
      </c>
      <c r="G74" s="366" t="s">
        <v>802</v>
      </c>
      <c r="H74" s="371">
        <v>76</v>
      </c>
      <c r="I74" s="371"/>
      <c r="J74" s="371"/>
      <c r="K74" s="351" t="s">
        <v>654</v>
      </c>
      <c r="L74" s="351">
        <v>12000</v>
      </c>
      <c r="M74" s="351">
        <v>90000</v>
      </c>
      <c r="N74" s="351"/>
      <c r="O74" s="351"/>
      <c r="P74" s="351"/>
      <c r="Q74" s="351"/>
      <c r="R74" s="351"/>
      <c r="S74" s="351"/>
      <c r="T74" s="351"/>
      <c r="U74" s="351"/>
      <c r="V74" s="351"/>
      <c r="W74" s="362">
        <v>2</v>
      </c>
      <c r="X74" s="362">
        <v>1.65</v>
      </c>
      <c r="Y74" s="362">
        <v>1.45</v>
      </c>
      <c r="Z74" s="362">
        <v>0</v>
      </c>
      <c r="AA74" s="362">
        <v>0</v>
      </c>
      <c r="AB74" s="347"/>
      <c r="AC74" s="362">
        <v>2</v>
      </c>
      <c r="AD74" s="362">
        <v>1.65</v>
      </c>
      <c r="AE74" s="362">
        <v>1.45</v>
      </c>
      <c r="AF74" s="362">
        <v>0</v>
      </c>
      <c r="AG74" s="362">
        <v>0</v>
      </c>
      <c r="AH74" s="347"/>
      <c r="AI74" s="362">
        <v>0</v>
      </c>
      <c r="AJ74" s="362">
        <v>0</v>
      </c>
      <c r="AK74" s="362">
        <v>0</v>
      </c>
      <c r="AL74" s="362">
        <v>0</v>
      </c>
      <c r="AM74" s="362">
        <v>0</v>
      </c>
      <c r="AN74" s="347"/>
      <c r="AO74" s="352" t="s">
        <v>591</v>
      </c>
      <c r="AP74" s="352">
        <v>0</v>
      </c>
      <c r="AQ74" s="352">
        <v>3</v>
      </c>
      <c r="AR74" s="352">
        <v>3</v>
      </c>
      <c r="AS74" s="352"/>
      <c r="AT74" s="352">
        <v>0</v>
      </c>
      <c r="AU74" s="352">
        <v>0</v>
      </c>
      <c r="AV74" s="352">
        <v>0</v>
      </c>
      <c r="AW74" s="352">
        <v>0</v>
      </c>
      <c r="AX74" s="352">
        <v>0</v>
      </c>
      <c r="AY74" s="352">
        <v>0</v>
      </c>
      <c r="AZ74" s="352">
        <v>0</v>
      </c>
      <c r="BA74" s="352">
        <v>0</v>
      </c>
      <c r="BB74" s="352"/>
      <c r="BC74" s="352"/>
      <c r="BD74" s="352">
        <v>0</v>
      </c>
      <c r="BE74" s="352">
        <v>0</v>
      </c>
      <c r="BF74" s="352">
        <v>0</v>
      </c>
      <c r="BG74" s="352" t="s">
        <v>591</v>
      </c>
      <c r="BH74" s="352">
        <v>0</v>
      </c>
      <c r="BI74" s="352" t="s">
        <v>591</v>
      </c>
      <c r="BJ74" s="352"/>
      <c r="BK74" s="352"/>
      <c r="BL74" s="369"/>
      <c r="BM74" s="357"/>
      <c r="BN74" s="353"/>
      <c r="BO74" s="353" t="s">
        <v>49</v>
      </c>
      <c r="BP74" s="353"/>
      <c r="BQ74" s="369"/>
      <c r="BR74" s="363" t="s">
        <v>737</v>
      </c>
    </row>
    <row r="75" spans="1:72" s="355" customFormat="1" ht="16">
      <c r="A75" s="357"/>
      <c r="B75" s="425">
        <v>42482</v>
      </c>
      <c r="C75" s="368" t="s">
        <v>651</v>
      </c>
      <c r="D75" s="356" t="s">
        <v>646</v>
      </c>
      <c r="E75" s="349">
        <v>42465</v>
      </c>
      <c r="F75" s="349" t="s">
        <v>589</v>
      </c>
      <c r="G75" s="349" t="s">
        <v>668</v>
      </c>
      <c r="H75" s="426">
        <v>94.281818181818167</v>
      </c>
      <c r="I75" s="371"/>
      <c r="J75" s="371"/>
      <c r="K75" s="351" t="s">
        <v>654</v>
      </c>
      <c r="L75" s="351">
        <v>3042</v>
      </c>
      <c r="M75" s="351">
        <v>30417</v>
      </c>
      <c r="N75" s="351">
        <v>49883</v>
      </c>
      <c r="O75" s="351"/>
      <c r="P75" s="358"/>
      <c r="Q75" s="358"/>
      <c r="R75" s="358"/>
      <c r="S75" s="358"/>
      <c r="T75" s="358"/>
      <c r="U75" s="358"/>
      <c r="V75" s="358"/>
      <c r="W75" s="426">
        <v>2.3727272727272726</v>
      </c>
      <c r="X75" s="426">
        <v>1.8727272727272726</v>
      </c>
      <c r="Y75" s="426">
        <v>1.7636363636363634</v>
      </c>
      <c r="Z75" s="426">
        <v>1.5636363636363635</v>
      </c>
      <c r="AA75" s="426">
        <v>0</v>
      </c>
      <c r="AB75"/>
      <c r="AC75" s="426">
        <v>2.3727272727272726</v>
      </c>
      <c r="AD75" s="426">
        <v>1.8727272727272726</v>
      </c>
      <c r="AE75" s="426">
        <v>1.7636363636363634</v>
      </c>
      <c r="AF75" s="426">
        <v>1.5636363636363635</v>
      </c>
      <c r="AG75" s="426">
        <v>0</v>
      </c>
      <c r="AH75" s="357"/>
      <c r="AI75" s="362">
        <v>0</v>
      </c>
      <c r="AJ75" s="362">
        <v>0</v>
      </c>
      <c r="AK75" s="362">
        <v>0</v>
      </c>
      <c r="AL75" s="362">
        <v>0</v>
      </c>
      <c r="AM75" s="362">
        <v>0</v>
      </c>
      <c r="AN75" s="357"/>
      <c r="AO75" s="352" t="s">
        <v>591</v>
      </c>
      <c r="AP75" s="352">
        <v>0</v>
      </c>
      <c r="AQ75" s="352">
        <v>3</v>
      </c>
      <c r="AR75" s="352">
        <v>3</v>
      </c>
      <c r="AS75" s="352"/>
      <c r="AT75" s="352">
        <v>0</v>
      </c>
      <c r="AU75" s="352">
        <v>0</v>
      </c>
      <c r="AV75" s="352">
        <v>16</v>
      </c>
      <c r="AW75" s="352">
        <v>0</v>
      </c>
      <c r="AX75" s="352">
        <v>0</v>
      </c>
      <c r="AY75" s="352">
        <v>0</v>
      </c>
      <c r="AZ75" s="352">
        <v>0</v>
      </c>
      <c r="BA75" s="352">
        <v>0</v>
      </c>
      <c r="BB75" s="352"/>
      <c r="BC75" s="352"/>
      <c r="BD75" s="352">
        <v>0</v>
      </c>
      <c r="BE75" s="352">
        <v>0</v>
      </c>
      <c r="BF75" s="352">
        <v>0</v>
      </c>
      <c r="BG75" s="352" t="s">
        <v>591</v>
      </c>
      <c r="BH75" s="352">
        <v>0</v>
      </c>
      <c r="BI75" s="352" t="s">
        <v>591</v>
      </c>
      <c r="BJ75" s="352"/>
      <c r="BK75" s="352"/>
      <c r="BL75" s="369"/>
      <c r="BM75" s="357"/>
      <c r="BN75" s="353"/>
      <c r="BO75" s="352" t="s">
        <v>49</v>
      </c>
      <c r="BP75" s="352"/>
      <c r="BQ75" s="369"/>
      <c r="BR75" s="363" t="s">
        <v>807</v>
      </c>
    </row>
    <row r="76" spans="1:72" s="355" customFormat="1" ht="16">
      <c r="A76" s="347"/>
      <c r="B76" s="425">
        <v>42482</v>
      </c>
      <c r="C76" s="348" t="s">
        <v>651</v>
      </c>
      <c r="D76" s="356" t="s">
        <v>646</v>
      </c>
      <c r="E76" s="349">
        <v>42369</v>
      </c>
      <c r="F76" s="349" t="s">
        <v>629</v>
      </c>
      <c r="G76" s="349" t="s">
        <v>630</v>
      </c>
      <c r="H76" s="371">
        <v>66.927272727272722</v>
      </c>
      <c r="I76" s="371"/>
      <c r="J76" s="371"/>
      <c r="K76" s="351" t="s">
        <v>654</v>
      </c>
      <c r="L76" s="351">
        <v>3000</v>
      </c>
      <c r="M76" s="351">
        <v>30000</v>
      </c>
      <c r="N76" s="351">
        <v>49200</v>
      </c>
      <c r="O76" s="351"/>
      <c r="P76" s="351"/>
      <c r="Q76" s="351"/>
      <c r="R76" s="351"/>
      <c r="S76" s="351"/>
      <c r="T76" s="351"/>
      <c r="U76" s="351"/>
      <c r="V76" s="351"/>
      <c r="W76" s="362">
        <v>2.2727272727272725</v>
      </c>
      <c r="X76" s="362">
        <v>1.7636363636363634</v>
      </c>
      <c r="Y76" s="362">
        <v>1.6818181818181817</v>
      </c>
      <c r="Z76" s="362">
        <v>1.4909090909090907</v>
      </c>
      <c r="AA76" s="362">
        <v>0</v>
      </c>
      <c r="AB76" s="347"/>
      <c r="AC76" s="362">
        <v>2.2727272727272725</v>
      </c>
      <c r="AD76" s="362">
        <v>1.7636363636363634</v>
      </c>
      <c r="AE76" s="362">
        <v>1.6818181818181817</v>
      </c>
      <c r="AF76" s="362">
        <v>1.4909090909090907</v>
      </c>
      <c r="AG76" s="362">
        <v>0</v>
      </c>
      <c r="AH76" s="347"/>
      <c r="AI76" s="362">
        <v>0</v>
      </c>
      <c r="AJ76" s="362">
        <v>0</v>
      </c>
      <c r="AK76" s="362">
        <v>0</v>
      </c>
      <c r="AL76" s="362">
        <v>0</v>
      </c>
      <c r="AM76" s="362">
        <v>0</v>
      </c>
      <c r="AN76" s="347"/>
      <c r="AO76" s="352" t="s">
        <v>591</v>
      </c>
      <c r="AP76" s="352">
        <v>0</v>
      </c>
      <c r="AQ76" s="352">
        <v>3</v>
      </c>
      <c r="AR76" s="352">
        <v>3</v>
      </c>
      <c r="AS76" s="352"/>
      <c r="AT76" s="352">
        <v>0</v>
      </c>
      <c r="AU76" s="352">
        <v>0</v>
      </c>
      <c r="AV76" s="352">
        <v>0</v>
      </c>
      <c r="AW76" s="352">
        <v>0</v>
      </c>
      <c r="AX76" s="352">
        <v>0</v>
      </c>
      <c r="AY76" s="352">
        <v>0</v>
      </c>
      <c r="AZ76" s="352">
        <v>0</v>
      </c>
      <c r="BA76" s="352">
        <v>0</v>
      </c>
      <c r="BB76" s="352"/>
      <c r="BC76" s="352"/>
      <c r="BD76" s="352">
        <v>0</v>
      </c>
      <c r="BE76" s="352">
        <v>0</v>
      </c>
      <c r="BF76" s="352">
        <v>0</v>
      </c>
      <c r="BG76" s="352" t="s">
        <v>591</v>
      </c>
      <c r="BH76" s="352">
        <v>0</v>
      </c>
      <c r="BI76" s="352" t="s">
        <v>591</v>
      </c>
      <c r="BJ76" s="352"/>
      <c r="BK76" s="352"/>
      <c r="BL76" s="350"/>
      <c r="BM76" s="347"/>
      <c r="BN76" s="352"/>
      <c r="BO76" s="352" t="s">
        <v>49</v>
      </c>
      <c r="BP76" s="352">
        <v>1</v>
      </c>
      <c r="BQ76" s="350"/>
      <c r="BR76" s="355" t="s">
        <v>726</v>
      </c>
    </row>
    <row r="77" spans="1:72" s="363" customFormat="1" ht="16">
      <c r="A77" s="347"/>
      <c r="B77" s="425">
        <v>42482</v>
      </c>
      <c r="C77" s="348" t="s">
        <v>651</v>
      </c>
      <c r="D77" s="356" t="s">
        <v>646</v>
      </c>
      <c r="E77" s="349">
        <v>42369</v>
      </c>
      <c r="F77" s="349" t="s">
        <v>638</v>
      </c>
      <c r="G77" s="349" t="s">
        <v>671</v>
      </c>
      <c r="H77" s="426">
        <v>87.999999999999986</v>
      </c>
      <c r="I77" s="371"/>
      <c r="J77" s="371"/>
      <c r="K77" s="351"/>
      <c r="L77" s="351"/>
      <c r="M77" s="351"/>
      <c r="N77" s="351"/>
      <c r="O77" s="351"/>
      <c r="P77" s="351"/>
      <c r="Q77" s="351"/>
      <c r="R77" s="351"/>
      <c r="S77" s="351"/>
      <c r="T77" s="351"/>
      <c r="U77" s="351"/>
      <c r="V77" s="351"/>
      <c r="W77" s="426">
        <v>1.8363636363636362</v>
      </c>
      <c r="X77" s="426">
        <v>0</v>
      </c>
      <c r="Y77" s="426">
        <v>0</v>
      </c>
      <c r="Z77" s="426">
        <v>0</v>
      </c>
      <c r="AA77" s="426">
        <v>0</v>
      </c>
      <c r="AB77"/>
      <c r="AC77" s="426">
        <v>1.8363636363636362</v>
      </c>
      <c r="AD77" s="426">
        <v>0</v>
      </c>
      <c r="AE77" s="426">
        <v>0</v>
      </c>
      <c r="AF77" s="426">
        <v>0</v>
      </c>
      <c r="AG77" s="426">
        <v>0</v>
      </c>
      <c r="AH77" s="347"/>
      <c r="AI77" s="362">
        <v>0</v>
      </c>
      <c r="AJ77" s="362">
        <v>0</v>
      </c>
      <c r="AK77" s="362">
        <v>0</v>
      </c>
      <c r="AL77" s="362">
        <v>0</v>
      </c>
      <c r="AM77" s="362">
        <v>0</v>
      </c>
      <c r="AN77" s="347"/>
      <c r="AO77" s="352" t="s">
        <v>591</v>
      </c>
      <c r="AP77" s="352">
        <v>0</v>
      </c>
      <c r="AQ77" s="352">
        <v>3</v>
      </c>
      <c r="AR77" s="352">
        <v>3</v>
      </c>
      <c r="AS77" s="352"/>
      <c r="AT77" s="352">
        <v>0</v>
      </c>
      <c r="AU77" s="352">
        <v>0</v>
      </c>
      <c r="AV77" s="352">
        <v>5</v>
      </c>
      <c r="AW77" s="352">
        <v>0</v>
      </c>
      <c r="AX77" s="352">
        <v>0</v>
      </c>
      <c r="AY77" s="352">
        <v>0</v>
      </c>
      <c r="AZ77" s="352">
        <v>0</v>
      </c>
      <c r="BA77" s="352">
        <v>0</v>
      </c>
      <c r="BB77" s="352"/>
      <c r="BC77" s="352"/>
      <c r="BD77" s="352">
        <v>0</v>
      </c>
      <c r="BE77" s="352">
        <v>0</v>
      </c>
      <c r="BF77" s="352">
        <v>0</v>
      </c>
      <c r="BG77" s="352" t="s">
        <v>591</v>
      </c>
      <c r="BH77" s="352">
        <v>0</v>
      </c>
      <c r="BI77" s="352" t="s">
        <v>591</v>
      </c>
      <c r="BJ77" s="352"/>
      <c r="BK77" s="352"/>
      <c r="BL77" s="350"/>
      <c r="BM77" s="347"/>
      <c r="BN77" s="352"/>
      <c r="BO77" s="352" t="s">
        <v>49</v>
      </c>
      <c r="BP77" s="352"/>
      <c r="BQ77" s="350" t="s">
        <v>672</v>
      </c>
      <c r="BR77" s="355" t="s">
        <v>813</v>
      </c>
      <c r="BS77" s="355"/>
      <c r="BT77" s="355"/>
    </row>
    <row r="78" spans="1:72" ht="16">
      <c r="B78" s="425">
        <v>42482</v>
      </c>
      <c r="C78" s="348" t="s">
        <v>651</v>
      </c>
      <c r="D78" s="356" t="s">
        <v>646</v>
      </c>
      <c r="E78" s="349">
        <v>42446</v>
      </c>
      <c r="F78" s="349" t="s">
        <v>674</v>
      </c>
      <c r="G78" s="349" t="s">
        <v>675</v>
      </c>
      <c r="H78" s="426">
        <v>72.8</v>
      </c>
      <c r="I78" s="371"/>
      <c r="J78" s="371"/>
      <c r="K78" s="351" t="s">
        <v>654</v>
      </c>
      <c r="L78" s="351">
        <v>1644</v>
      </c>
      <c r="M78" s="351">
        <v>1314</v>
      </c>
      <c r="N78" s="351"/>
      <c r="O78" s="351"/>
      <c r="P78" s="351"/>
      <c r="Q78" s="351"/>
      <c r="R78" s="351"/>
      <c r="S78" s="351"/>
      <c r="T78" s="351"/>
      <c r="U78" s="351"/>
      <c r="V78" s="351"/>
      <c r="W78" s="426">
        <v>2.6818181818181817</v>
      </c>
      <c r="X78" s="426">
        <v>2.5545454545454542</v>
      </c>
      <c r="Y78" s="426">
        <v>1.8272727272727269</v>
      </c>
      <c r="Z78" s="426">
        <v>0</v>
      </c>
      <c r="AA78" s="426">
        <v>0</v>
      </c>
      <c r="AC78" s="426">
        <v>2.6818181818181817</v>
      </c>
      <c r="AD78" s="426">
        <v>2.5545454545454542</v>
      </c>
      <c r="AE78" s="426">
        <v>1.8272727272727269</v>
      </c>
      <c r="AF78" s="426">
        <v>0</v>
      </c>
      <c r="AG78" s="426">
        <v>0</v>
      </c>
      <c r="AH78" s="347"/>
      <c r="AI78" s="362">
        <v>0</v>
      </c>
      <c r="AJ78" s="362">
        <v>0</v>
      </c>
      <c r="AK78" s="362">
        <v>0</v>
      </c>
      <c r="AL78" s="362">
        <v>0</v>
      </c>
      <c r="AM78" s="362">
        <v>0</v>
      </c>
      <c r="AN78" s="347"/>
      <c r="AO78" s="352" t="s">
        <v>591</v>
      </c>
      <c r="AP78" s="352">
        <v>0</v>
      </c>
      <c r="AQ78" s="352">
        <v>3</v>
      </c>
      <c r="AR78" s="352">
        <v>3</v>
      </c>
      <c r="AS78" s="352"/>
      <c r="AT78" s="352">
        <v>0</v>
      </c>
      <c r="AU78" s="352">
        <v>0</v>
      </c>
      <c r="AV78" s="352">
        <v>10</v>
      </c>
      <c r="AW78" s="352">
        <v>0</v>
      </c>
      <c r="AX78" s="352">
        <v>0</v>
      </c>
      <c r="AY78" s="352">
        <v>0</v>
      </c>
      <c r="AZ78" s="352">
        <v>0</v>
      </c>
      <c r="BA78" s="352">
        <v>0</v>
      </c>
      <c r="BB78" s="352"/>
      <c r="BC78" s="352"/>
      <c r="BD78" s="352">
        <v>0</v>
      </c>
      <c r="BE78" s="352">
        <v>0</v>
      </c>
      <c r="BF78" s="352">
        <v>0</v>
      </c>
      <c r="BG78" s="352" t="s">
        <v>591</v>
      </c>
      <c r="BH78" s="352">
        <v>0</v>
      </c>
      <c r="BI78" s="352" t="s">
        <v>591</v>
      </c>
      <c r="BJ78" s="352"/>
      <c r="BK78" s="352"/>
      <c r="BL78" s="350"/>
      <c r="BM78" s="347"/>
      <c r="BN78" s="352"/>
      <c r="BO78" s="352" t="s">
        <v>49</v>
      </c>
      <c r="BP78" s="386"/>
      <c r="BQ78" s="359"/>
      <c r="BR78" s="355" t="s">
        <v>821</v>
      </c>
    </row>
    <row r="79" spans="1:72" s="355" customFormat="1" ht="16">
      <c r="A79" s="347">
        <v>11</v>
      </c>
      <c r="B79" s="425">
        <v>42482</v>
      </c>
      <c r="C79" s="348" t="s">
        <v>651</v>
      </c>
      <c r="D79" s="356" t="s">
        <v>647</v>
      </c>
      <c r="E79" s="349">
        <v>42388</v>
      </c>
      <c r="F79" s="369" t="s">
        <v>209</v>
      </c>
      <c r="G79" s="369" t="s">
        <v>653</v>
      </c>
      <c r="H79" s="371">
        <v>84.963636363636354</v>
      </c>
      <c r="I79" s="371"/>
      <c r="J79" s="371"/>
      <c r="K79" s="351" t="s">
        <v>654</v>
      </c>
      <c r="L79" s="351">
        <v>3000</v>
      </c>
      <c r="M79" s="351">
        <v>30000</v>
      </c>
      <c r="N79" s="351">
        <v>49200</v>
      </c>
      <c r="O79" s="351"/>
      <c r="P79" s="351"/>
      <c r="Q79" s="351"/>
      <c r="R79" s="351"/>
      <c r="S79" s="351"/>
      <c r="T79" s="351"/>
      <c r="U79" s="351"/>
      <c r="V79" s="351"/>
      <c r="W79" s="426">
        <v>1.89</v>
      </c>
      <c r="X79" s="426">
        <v>1.5545454545454545</v>
      </c>
      <c r="Y79" s="426">
        <v>1.3090909090909089</v>
      </c>
      <c r="Z79" s="426">
        <v>1.2272727272727273</v>
      </c>
      <c r="AA79" s="426">
        <v>0</v>
      </c>
      <c r="AB79" s="347"/>
      <c r="AC79" s="426">
        <v>1.89</v>
      </c>
      <c r="AD79" s="426">
        <v>1.5545454545454545</v>
      </c>
      <c r="AE79" s="426">
        <v>1.3090909090909089</v>
      </c>
      <c r="AF79" s="426">
        <v>1.2272727272727273</v>
      </c>
      <c r="AG79" s="426">
        <v>0</v>
      </c>
      <c r="AH79" s="347"/>
      <c r="AI79" s="362">
        <v>0</v>
      </c>
      <c r="AJ79" s="362">
        <v>0</v>
      </c>
      <c r="AK79" s="362">
        <v>0</v>
      </c>
      <c r="AL79" s="362">
        <v>0</v>
      </c>
      <c r="AM79" s="362">
        <v>0</v>
      </c>
      <c r="AN79" s="347"/>
      <c r="AO79" s="352" t="s">
        <v>591</v>
      </c>
      <c r="AP79" s="352">
        <v>0</v>
      </c>
      <c r="AQ79" s="352">
        <v>3</v>
      </c>
      <c r="AR79" s="352">
        <v>3</v>
      </c>
      <c r="AS79" s="352"/>
      <c r="AT79" s="352">
        <v>0</v>
      </c>
      <c r="AU79" s="352">
        <v>0</v>
      </c>
      <c r="AV79" s="352">
        <v>0</v>
      </c>
      <c r="AW79" s="352">
        <v>0</v>
      </c>
      <c r="AX79" s="352">
        <v>0</v>
      </c>
      <c r="AY79" s="352">
        <v>0</v>
      </c>
      <c r="AZ79" s="352">
        <v>0</v>
      </c>
      <c r="BA79" s="352">
        <v>0</v>
      </c>
      <c r="BB79" s="352"/>
      <c r="BC79" s="352"/>
      <c r="BD79" s="352">
        <v>0</v>
      </c>
      <c r="BE79" s="352">
        <v>0</v>
      </c>
      <c r="BF79" s="352">
        <v>0</v>
      </c>
      <c r="BG79" s="352" t="s">
        <v>591</v>
      </c>
      <c r="BH79" s="352">
        <v>0</v>
      </c>
      <c r="BI79" s="352" t="s">
        <v>591</v>
      </c>
      <c r="BJ79" s="352"/>
      <c r="BK79" s="352"/>
      <c r="BL79" s="350" t="s">
        <v>762</v>
      </c>
      <c r="BM79" s="347" t="s">
        <v>665</v>
      </c>
      <c r="BN79" s="352">
        <v>100</v>
      </c>
      <c r="BO79" s="352" t="s">
        <v>49</v>
      </c>
      <c r="BP79" s="352"/>
      <c r="BQ79" s="350"/>
      <c r="BR79" s="370" t="s">
        <v>770</v>
      </c>
    </row>
    <row r="80" spans="1:72" s="355" customFormat="1" ht="16">
      <c r="A80" s="347">
        <v>36</v>
      </c>
      <c r="B80" s="425">
        <v>42482</v>
      </c>
      <c r="C80" s="348" t="s">
        <v>651</v>
      </c>
      <c r="D80" s="356" t="s">
        <v>647</v>
      </c>
      <c r="E80" s="349">
        <v>42369</v>
      </c>
      <c r="F80" s="369" t="s">
        <v>210</v>
      </c>
      <c r="G80" s="349" t="s">
        <v>778</v>
      </c>
      <c r="H80" s="371">
        <v>72.072727272727263</v>
      </c>
      <c r="I80" s="371"/>
      <c r="J80" s="371"/>
      <c r="K80" s="351" t="s">
        <v>654</v>
      </c>
      <c r="L80" s="351">
        <v>3000</v>
      </c>
      <c r="M80" s="351">
        <v>30000</v>
      </c>
      <c r="N80" s="351">
        <v>49200</v>
      </c>
      <c r="O80" s="351"/>
      <c r="P80" s="351"/>
      <c r="Q80" s="351"/>
      <c r="R80" s="351"/>
      <c r="S80" s="351"/>
      <c r="T80" s="351"/>
      <c r="U80" s="351"/>
      <c r="V80" s="351"/>
      <c r="W80" s="426">
        <v>2.4</v>
      </c>
      <c r="X80" s="426">
        <v>1.9818181818181817</v>
      </c>
      <c r="Y80" s="426">
        <v>1.8545454545454545</v>
      </c>
      <c r="Z80" s="426">
        <v>1.7272727272727271</v>
      </c>
      <c r="AA80" s="426">
        <v>0</v>
      </c>
      <c r="AB80"/>
      <c r="AC80" s="426">
        <v>2.4</v>
      </c>
      <c r="AD80" s="426">
        <v>1.9818181818181817</v>
      </c>
      <c r="AE80" s="426">
        <v>1.8545454545454545</v>
      </c>
      <c r="AF80" s="426">
        <v>1.7272727272727271</v>
      </c>
      <c r="AG80" s="426">
        <v>0</v>
      </c>
      <c r="AH80" s="347"/>
      <c r="AI80" s="362">
        <v>0</v>
      </c>
      <c r="AJ80" s="362">
        <v>0</v>
      </c>
      <c r="AK80" s="362">
        <v>0</v>
      </c>
      <c r="AL80" s="362">
        <v>0</v>
      </c>
      <c r="AM80" s="362">
        <v>0</v>
      </c>
      <c r="AN80" s="347"/>
      <c r="AO80" s="352" t="s">
        <v>591</v>
      </c>
      <c r="AP80" s="352">
        <v>0</v>
      </c>
      <c r="AQ80" s="352">
        <v>3</v>
      </c>
      <c r="AR80" s="352">
        <v>3</v>
      </c>
      <c r="AS80" s="352"/>
      <c r="AT80" s="352">
        <v>0</v>
      </c>
      <c r="AU80" s="352">
        <v>0</v>
      </c>
      <c r="AV80" s="352">
        <v>0</v>
      </c>
      <c r="AW80" s="352">
        <v>0</v>
      </c>
      <c r="AX80" s="352">
        <v>0</v>
      </c>
      <c r="AY80" s="352">
        <v>0</v>
      </c>
      <c r="AZ80" s="352">
        <v>0</v>
      </c>
      <c r="BA80" s="352">
        <v>0</v>
      </c>
      <c r="BB80" s="352"/>
      <c r="BC80" s="352"/>
      <c r="BD80" s="352">
        <v>0</v>
      </c>
      <c r="BE80" s="352">
        <v>0</v>
      </c>
      <c r="BF80" s="352">
        <v>0</v>
      </c>
      <c r="BG80" s="352" t="s">
        <v>591</v>
      </c>
      <c r="BH80" s="352">
        <v>0</v>
      </c>
      <c r="BI80" s="352" t="s">
        <v>591</v>
      </c>
      <c r="BJ80" s="352"/>
      <c r="BK80" s="352"/>
      <c r="BL80" s="350"/>
      <c r="BM80" s="347"/>
      <c r="BN80" s="352"/>
      <c r="BO80" s="352" t="s">
        <v>49</v>
      </c>
      <c r="BP80" s="352">
        <v>1</v>
      </c>
      <c r="BQ80" s="350" t="s">
        <v>772</v>
      </c>
      <c r="BR80" s="355" t="s">
        <v>781</v>
      </c>
    </row>
    <row r="81" spans="1:71" s="363" customFormat="1" ht="16">
      <c r="A81" s="347">
        <v>52</v>
      </c>
      <c r="B81" s="425">
        <v>42482</v>
      </c>
      <c r="C81" s="348" t="s">
        <v>651</v>
      </c>
      <c r="D81" s="356" t="s">
        <v>647</v>
      </c>
      <c r="E81" s="349">
        <v>42369</v>
      </c>
      <c r="F81" s="369" t="s">
        <v>211</v>
      </c>
      <c r="G81" s="369" t="s">
        <v>593</v>
      </c>
      <c r="H81" s="371">
        <v>94.999999999999986</v>
      </c>
      <c r="I81" s="371"/>
      <c r="J81" s="371"/>
      <c r="K81" s="351" t="s">
        <v>654</v>
      </c>
      <c r="L81" s="351">
        <v>3000</v>
      </c>
      <c r="M81" s="351">
        <v>30000</v>
      </c>
      <c r="N81" s="351">
        <v>49200</v>
      </c>
      <c r="O81" s="351"/>
      <c r="P81" s="351"/>
      <c r="Q81" s="351"/>
      <c r="R81" s="351"/>
      <c r="S81" s="351"/>
      <c r="T81" s="351"/>
      <c r="U81" s="351"/>
      <c r="V81" s="351"/>
      <c r="W81" s="362">
        <v>2.9818181818181815</v>
      </c>
      <c r="X81" s="362">
        <v>2.4545454545454546</v>
      </c>
      <c r="Y81" s="362">
        <v>2.2545454545454544</v>
      </c>
      <c r="Z81" s="362">
        <v>2.0181818181818181</v>
      </c>
      <c r="AA81" s="362">
        <v>0</v>
      </c>
      <c r="AB81" s="347"/>
      <c r="AC81" s="362">
        <v>2.9818181818181815</v>
      </c>
      <c r="AD81" s="362">
        <v>2.4545454545454546</v>
      </c>
      <c r="AE81" s="362">
        <v>2.2545454545454544</v>
      </c>
      <c r="AF81" s="362">
        <v>2.0181818181818181</v>
      </c>
      <c r="AG81" s="362">
        <v>0</v>
      </c>
      <c r="AH81" s="347"/>
      <c r="AI81" s="362">
        <v>0</v>
      </c>
      <c r="AJ81" s="362">
        <v>0</v>
      </c>
      <c r="AK81" s="362">
        <v>0</v>
      </c>
      <c r="AL81" s="362">
        <v>0</v>
      </c>
      <c r="AM81" s="362">
        <v>0</v>
      </c>
      <c r="AN81" s="347"/>
      <c r="AO81" s="352" t="s">
        <v>591</v>
      </c>
      <c r="AP81" s="352">
        <v>0</v>
      </c>
      <c r="AQ81" s="352">
        <v>3</v>
      </c>
      <c r="AR81" s="352">
        <v>3</v>
      </c>
      <c r="AS81" s="352"/>
      <c r="AT81" s="352">
        <v>0</v>
      </c>
      <c r="AU81" s="352">
        <v>20</v>
      </c>
      <c r="AV81" s="352">
        <v>0</v>
      </c>
      <c r="AW81" s="352">
        <v>0</v>
      </c>
      <c r="AX81" s="352">
        <v>0</v>
      </c>
      <c r="AY81" s="352">
        <v>0</v>
      </c>
      <c r="AZ81" s="352">
        <v>0</v>
      </c>
      <c r="BA81" s="352">
        <v>0</v>
      </c>
      <c r="BB81" s="352"/>
      <c r="BC81" s="352"/>
      <c r="BD81" s="352">
        <v>0</v>
      </c>
      <c r="BE81" s="352">
        <v>0</v>
      </c>
      <c r="BF81" s="352">
        <v>0</v>
      </c>
      <c r="BG81" s="352" t="s">
        <v>591</v>
      </c>
      <c r="BH81" s="352">
        <v>0</v>
      </c>
      <c r="BI81" s="352" t="s">
        <v>591</v>
      </c>
      <c r="BJ81" s="352"/>
      <c r="BK81" s="352"/>
      <c r="BL81" s="350"/>
      <c r="BM81" s="347"/>
      <c r="BN81" s="352"/>
      <c r="BO81" s="352" t="s">
        <v>49</v>
      </c>
      <c r="BP81" s="352">
        <v>1</v>
      </c>
      <c r="BQ81" s="350"/>
      <c r="BS81" s="355"/>
    </row>
    <row r="82" spans="1:71" s="363" customFormat="1" ht="16">
      <c r="A82" s="347">
        <v>19</v>
      </c>
      <c r="B82" s="425">
        <v>42482</v>
      </c>
      <c r="C82" s="348" t="s">
        <v>651</v>
      </c>
      <c r="D82" s="356" t="s">
        <v>647</v>
      </c>
      <c r="E82" s="349">
        <v>42429</v>
      </c>
      <c r="F82" s="369" t="s">
        <v>212</v>
      </c>
      <c r="G82" s="369" t="s">
        <v>660</v>
      </c>
      <c r="H82" s="426">
        <v>98.1</v>
      </c>
      <c r="I82" s="371"/>
      <c r="J82" s="371"/>
      <c r="K82" s="351" t="s">
        <v>654</v>
      </c>
      <c r="L82" s="351">
        <v>3000</v>
      </c>
      <c r="M82" s="351">
        <v>30000</v>
      </c>
      <c r="N82" s="351">
        <v>49200</v>
      </c>
      <c r="O82" s="351"/>
      <c r="P82" s="351"/>
      <c r="Q82" s="351"/>
      <c r="R82" s="351"/>
      <c r="S82" s="351"/>
      <c r="T82" s="351"/>
      <c r="U82" s="351"/>
      <c r="V82" s="351"/>
      <c r="W82" s="426">
        <v>2.8545454545454545</v>
      </c>
      <c r="X82" s="426">
        <v>2.1727272727272728</v>
      </c>
      <c r="Y82" s="426">
        <v>2.0090909090909088</v>
      </c>
      <c r="Z82" s="426">
        <v>1.7272727272727271</v>
      </c>
      <c r="AA82" s="426">
        <v>0</v>
      </c>
      <c r="AB82"/>
      <c r="AC82" s="426">
        <v>2.8545454545454545</v>
      </c>
      <c r="AD82" s="426">
        <v>2.1727272727272728</v>
      </c>
      <c r="AE82" s="426">
        <v>2.0090909090909088</v>
      </c>
      <c r="AF82" s="426">
        <v>1.7272727272727271</v>
      </c>
      <c r="AG82" s="426">
        <v>0</v>
      </c>
      <c r="AH82" s="347"/>
      <c r="AI82" s="362">
        <v>0</v>
      </c>
      <c r="AJ82" s="362">
        <v>0</v>
      </c>
      <c r="AK82" s="362">
        <v>0</v>
      </c>
      <c r="AL82" s="362">
        <v>0</v>
      </c>
      <c r="AM82" s="362">
        <v>0</v>
      </c>
      <c r="AN82" s="347"/>
      <c r="AO82" s="352" t="s">
        <v>591</v>
      </c>
      <c r="AP82" s="352">
        <v>0</v>
      </c>
      <c r="AQ82" s="352">
        <v>3</v>
      </c>
      <c r="AR82" s="352">
        <v>3</v>
      </c>
      <c r="AS82" s="352"/>
      <c r="AT82" s="352">
        <v>23</v>
      </c>
      <c r="AU82" s="352">
        <v>0</v>
      </c>
      <c r="AV82" s="352">
        <v>0</v>
      </c>
      <c r="AW82" s="352">
        <v>0</v>
      </c>
      <c r="AX82" s="352">
        <v>0</v>
      </c>
      <c r="AY82" s="352">
        <v>0</v>
      </c>
      <c r="AZ82" s="352">
        <v>0</v>
      </c>
      <c r="BA82" s="352">
        <v>0</v>
      </c>
      <c r="BB82" s="352"/>
      <c r="BC82" s="352"/>
      <c r="BD82" s="352">
        <v>0</v>
      </c>
      <c r="BE82" s="352">
        <v>0</v>
      </c>
      <c r="BF82" s="352">
        <v>0</v>
      </c>
      <c r="BG82" s="352" t="s">
        <v>591</v>
      </c>
      <c r="BH82" s="352">
        <v>12</v>
      </c>
      <c r="BI82" s="352" t="s">
        <v>591</v>
      </c>
      <c r="BJ82" s="352"/>
      <c r="BK82" s="352"/>
      <c r="BL82" s="350"/>
      <c r="BM82" s="347"/>
      <c r="BN82" s="352"/>
      <c r="BO82" s="352" t="s">
        <v>49</v>
      </c>
      <c r="BP82" s="352"/>
      <c r="BQ82" s="350"/>
      <c r="BR82" s="355" t="s">
        <v>793</v>
      </c>
    </row>
    <row r="83" spans="1:71" s="363" customFormat="1" ht="16">
      <c r="A83" s="347">
        <v>27</v>
      </c>
      <c r="B83" s="425">
        <v>42482</v>
      </c>
      <c r="C83" s="348" t="s">
        <v>651</v>
      </c>
      <c r="D83" s="356" t="s">
        <v>647</v>
      </c>
      <c r="E83" s="349">
        <v>42369</v>
      </c>
      <c r="F83" s="369" t="s">
        <v>213</v>
      </c>
      <c r="G83" s="369" t="s">
        <v>625</v>
      </c>
      <c r="H83" s="371">
        <v>80</v>
      </c>
      <c r="I83" s="371"/>
      <c r="J83" s="371"/>
      <c r="K83" s="351" t="s">
        <v>654</v>
      </c>
      <c r="L83" s="351">
        <v>3042</v>
      </c>
      <c r="M83" s="351">
        <v>30417</v>
      </c>
      <c r="N83" s="351">
        <v>49883</v>
      </c>
      <c r="O83" s="351"/>
      <c r="P83" s="351"/>
      <c r="Q83" s="351"/>
      <c r="R83" s="351"/>
      <c r="S83" s="351"/>
      <c r="T83" s="351"/>
      <c r="U83" s="351"/>
      <c r="V83" s="351"/>
      <c r="W83" s="362">
        <v>2.1545454545454543</v>
      </c>
      <c r="X83" s="362">
        <v>1.7727272727272725</v>
      </c>
      <c r="Y83" s="362">
        <v>1.7090909090909088</v>
      </c>
      <c r="Z83" s="362">
        <v>1.5818181818181818</v>
      </c>
      <c r="AA83" s="362">
        <v>0</v>
      </c>
      <c r="AB83" s="347"/>
      <c r="AC83" s="362">
        <v>2.1545454545454543</v>
      </c>
      <c r="AD83" s="362">
        <v>1.7727272727272725</v>
      </c>
      <c r="AE83" s="362">
        <v>1.7090909090909088</v>
      </c>
      <c r="AF83" s="362">
        <v>1.5818181818181818</v>
      </c>
      <c r="AG83" s="362">
        <v>0</v>
      </c>
      <c r="AH83" s="347"/>
      <c r="AI83" s="362">
        <v>0</v>
      </c>
      <c r="AJ83" s="362">
        <v>0</v>
      </c>
      <c r="AK83" s="362">
        <v>0</v>
      </c>
      <c r="AL83" s="362">
        <v>0</v>
      </c>
      <c r="AM83" s="362">
        <v>0</v>
      </c>
      <c r="AN83" s="347"/>
      <c r="AO83" s="352" t="s">
        <v>591</v>
      </c>
      <c r="AP83" s="352">
        <v>0</v>
      </c>
      <c r="AQ83" s="352">
        <v>3</v>
      </c>
      <c r="AR83" s="352">
        <v>3</v>
      </c>
      <c r="AS83" s="352"/>
      <c r="AT83" s="352">
        <v>0</v>
      </c>
      <c r="AU83" s="352">
        <v>0</v>
      </c>
      <c r="AV83" s="352">
        <v>3</v>
      </c>
      <c r="AW83" s="352">
        <v>0</v>
      </c>
      <c r="AX83" s="352">
        <v>0</v>
      </c>
      <c r="AY83" s="352">
        <v>0</v>
      </c>
      <c r="AZ83" s="352">
        <v>0</v>
      </c>
      <c r="BA83" s="352">
        <v>0</v>
      </c>
      <c r="BB83" s="352"/>
      <c r="BC83" s="352"/>
      <c r="BD83" s="352">
        <v>0</v>
      </c>
      <c r="BE83" s="352">
        <v>0</v>
      </c>
      <c r="BF83" s="352">
        <v>0</v>
      </c>
      <c r="BG83" s="352" t="s">
        <v>591</v>
      </c>
      <c r="BH83" s="352">
        <v>0</v>
      </c>
      <c r="BI83" s="352" t="s">
        <v>591</v>
      </c>
      <c r="BJ83" s="352"/>
      <c r="BK83" s="352"/>
      <c r="BL83" s="350"/>
      <c r="BM83" s="347"/>
      <c r="BN83" s="352"/>
      <c r="BO83" s="352" t="s">
        <v>49</v>
      </c>
      <c r="BP83" s="352"/>
      <c r="BQ83" s="350"/>
      <c r="BR83" s="355" t="s">
        <v>731</v>
      </c>
    </row>
    <row r="84" spans="1:71" s="363" customFormat="1" ht="16">
      <c r="A84" s="347">
        <v>44</v>
      </c>
      <c r="B84" s="425">
        <v>42482</v>
      </c>
      <c r="C84" s="348" t="s">
        <v>651</v>
      </c>
      <c r="D84" s="356" t="s">
        <v>647</v>
      </c>
      <c r="E84" s="349">
        <v>42460</v>
      </c>
      <c r="F84" s="369" t="s">
        <v>214</v>
      </c>
      <c r="G84" s="369" t="s">
        <v>663</v>
      </c>
      <c r="H84" s="426">
        <v>94.518181818181816</v>
      </c>
      <c r="I84" s="371"/>
      <c r="J84" s="371"/>
      <c r="K84" s="351" t="s">
        <v>654</v>
      </c>
      <c r="L84" s="351">
        <v>3000</v>
      </c>
      <c r="M84" s="351">
        <v>30000</v>
      </c>
      <c r="N84" s="351">
        <v>49200</v>
      </c>
      <c r="O84" s="351"/>
      <c r="P84" s="351"/>
      <c r="Q84" s="351"/>
      <c r="R84" s="351"/>
      <c r="S84" s="351"/>
      <c r="T84" s="351"/>
      <c r="U84" s="351"/>
      <c r="V84" s="351"/>
      <c r="W84" s="426">
        <v>2.0818181818181816</v>
      </c>
      <c r="X84" s="426">
        <v>1.7727272727272725</v>
      </c>
      <c r="Y84" s="426">
        <v>1.7</v>
      </c>
      <c r="Z84" s="426">
        <v>1.5636363636363635</v>
      </c>
      <c r="AA84" s="426">
        <v>0</v>
      </c>
      <c r="AB84"/>
      <c r="AC84" s="426">
        <v>1.7909090909090908</v>
      </c>
      <c r="AD84" s="426">
        <v>1.5181818181818181</v>
      </c>
      <c r="AE84" s="426">
        <v>1.4454545454545453</v>
      </c>
      <c r="AF84" s="426">
        <v>1.3272727272727272</v>
      </c>
      <c r="AG84" s="426">
        <v>0</v>
      </c>
      <c r="AH84" s="347"/>
      <c r="AI84" s="362">
        <v>0</v>
      </c>
      <c r="AJ84" s="362">
        <v>0</v>
      </c>
      <c r="AK84" s="362">
        <v>0</v>
      </c>
      <c r="AL84" s="362">
        <v>0</v>
      </c>
      <c r="AM84" s="362">
        <v>0</v>
      </c>
      <c r="AN84" s="347"/>
      <c r="AO84" s="352" t="s">
        <v>655</v>
      </c>
      <c r="AP84" s="352" t="s">
        <v>656</v>
      </c>
      <c r="AQ84" s="352">
        <v>2</v>
      </c>
      <c r="AR84" s="352">
        <v>4</v>
      </c>
      <c r="AS84" s="352"/>
      <c r="AT84" s="352">
        <v>0</v>
      </c>
      <c r="AU84" s="352">
        <v>0</v>
      </c>
      <c r="AV84" s="352">
        <v>0</v>
      </c>
      <c r="AW84" s="352">
        <v>0</v>
      </c>
      <c r="AX84" s="352">
        <v>0</v>
      </c>
      <c r="AY84" s="352">
        <v>0</v>
      </c>
      <c r="AZ84" s="352">
        <v>0</v>
      </c>
      <c r="BA84" s="352">
        <v>0</v>
      </c>
      <c r="BB84" s="352"/>
      <c r="BC84" s="352"/>
      <c r="BD84" s="352">
        <v>0</v>
      </c>
      <c r="BE84" s="352">
        <v>0</v>
      </c>
      <c r="BF84" s="352">
        <v>0</v>
      </c>
      <c r="BG84" s="352" t="s">
        <v>591</v>
      </c>
      <c r="BH84" s="352">
        <v>0</v>
      </c>
      <c r="BI84" s="352" t="s">
        <v>591</v>
      </c>
      <c r="BJ84" s="352"/>
      <c r="BK84" s="352"/>
      <c r="BL84" s="350" t="s">
        <v>664</v>
      </c>
      <c r="BM84" s="347" t="s">
        <v>665</v>
      </c>
      <c r="BN84" s="352">
        <v>50</v>
      </c>
      <c r="BO84" s="352" t="s">
        <v>49</v>
      </c>
      <c r="BP84" s="352"/>
      <c r="BQ84" s="350"/>
      <c r="BR84" s="355" t="s">
        <v>801</v>
      </c>
    </row>
    <row r="85" spans="1:71" s="363" customFormat="1" ht="16">
      <c r="A85" s="347">
        <v>3</v>
      </c>
      <c r="B85" s="425">
        <v>42482</v>
      </c>
      <c r="C85" s="348" t="s">
        <v>651</v>
      </c>
      <c r="D85" s="356" t="s">
        <v>647</v>
      </c>
      <c r="E85" s="349">
        <v>42369</v>
      </c>
      <c r="F85" s="366" t="s">
        <v>215</v>
      </c>
      <c r="G85" s="366" t="s">
        <v>802</v>
      </c>
      <c r="H85" s="371">
        <v>76</v>
      </c>
      <c r="I85" s="371"/>
      <c r="J85" s="371"/>
      <c r="K85" s="351" t="s">
        <v>654</v>
      </c>
      <c r="L85" s="351">
        <v>12000</v>
      </c>
      <c r="M85" s="351">
        <v>90000</v>
      </c>
      <c r="N85" s="351"/>
      <c r="O85" s="351"/>
      <c r="P85" s="351"/>
      <c r="Q85" s="351"/>
      <c r="R85" s="351"/>
      <c r="S85" s="351"/>
      <c r="T85" s="351"/>
      <c r="U85" s="351"/>
      <c r="V85" s="351"/>
      <c r="W85" s="362">
        <v>2.1</v>
      </c>
      <c r="X85" s="362">
        <v>1.7</v>
      </c>
      <c r="Y85" s="362">
        <v>1.6</v>
      </c>
      <c r="Z85" s="362">
        <v>0</v>
      </c>
      <c r="AA85" s="362">
        <v>0</v>
      </c>
      <c r="AB85" s="347"/>
      <c r="AC85" s="362">
        <v>2.1</v>
      </c>
      <c r="AD85" s="362">
        <v>1.7</v>
      </c>
      <c r="AE85" s="362">
        <v>1.6</v>
      </c>
      <c r="AF85" s="362">
        <v>0</v>
      </c>
      <c r="AG85" s="362">
        <v>0</v>
      </c>
      <c r="AH85" s="347"/>
      <c r="AI85" s="362">
        <v>0</v>
      </c>
      <c r="AJ85" s="362">
        <v>0</v>
      </c>
      <c r="AK85" s="362">
        <v>0</v>
      </c>
      <c r="AL85" s="362">
        <v>0</v>
      </c>
      <c r="AM85" s="362">
        <v>0</v>
      </c>
      <c r="AN85" s="347"/>
      <c r="AO85" s="352" t="s">
        <v>591</v>
      </c>
      <c r="AP85" s="352">
        <v>0</v>
      </c>
      <c r="AQ85" s="352">
        <v>3</v>
      </c>
      <c r="AR85" s="352">
        <v>3</v>
      </c>
      <c r="AS85" s="352"/>
      <c r="AT85" s="352">
        <v>0</v>
      </c>
      <c r="AU85" s="352">
        <v>0</v>
      </c>
      <c r="AV85" s="352">
        <v>0</v>
      </c>
      <c r="AW85" s="352">
        <v>0</v>
      </c>
      <c r="AX85" s="352">
        <v>0</v>
      </c>
      <c r="AY85" s="352">
        <v>0</v>
      </c>
      <c r="AZ85" s="352">
        <v>0</v>
      </c>
      <c r="BA85" s="352">
        <v>0</v>
      </c>
      <c r="BB85" s="352"/>
      <c r="BC85" s="352"/>
      <c r="BD85" s="352">
        <v>0</v>
      </c>
      <c r="BE85" s="352">
        <v>0</v>
      </c>
      <c r="BF85" s="352">
        <v>0</v>
      </c>
      <c r="BG85" s="352" t="s">
        <v>591</v>
      </c>
      <c r="BH85" s="352">
        <v>0</v>
      </c>
      <c r="BI85" s="352" t="s">
        <v>591</v>
      </c>
      <c r="BJ85" s="352"/>
      <c r="BK85" s="352"/>
      <c r="BL85" s="350"/>
      <c r="BM85" s="347"/>
      <c r="BN85" s="352"/>
      <c r="BO85" s="352" t="s">
        <v>49</v>
      </c>
      <c r="BP85" s="352"/>
      <c r="BQ85" s="350"/>
      <c r="BR85" s="355" t="s">
        <v>738</v>
      </c>
    </row>
    <row r="86" spans="1:71" s="363" customFormat="1" ht="16">
      <c r="A86" s="357"/>
      <c r="B86" s="425">
        <v>42482</v>
      </c>
      <c r="C86" s="368" t="s">
        <v>651</v>
      </c>
      <c r="D86" s="356" t="s">
        <v>647</v>
      </c>
      <c r="E86" s="349">
        <v>42465</v>
      </c>
      <c r="F86" s="369" t="s">
        <v>589</v>
      </c>
      <c r="G86" s="369" t="s">
        <v>668</v>
      </c>
      <c r="H86" s="426">
        <v>91.709090909090904</v>
      </c>
      <c r="I86" s="371"/>
      <c r="J86" s="371"/>
      <c r="K86" s="351" t="s">
        <v>654</v>
      </c>
      <c r="L86" s="351">
        <v>3042</v>
      </c>
      <c r="M86" s="351">
        <v>30417</v>
      </c>
      <c r="N86" s="351">
        <v>49883</v>
      </c>
      <c r="O86" s="351"/>
      <c r="P86" s="358"/>
      <c r="Q86" s="358"/>
      <c r="R86" s="358"/>
      <c r="S86" s="358"/>
      <c r="T86" s="358"/>
      <c r="U86" s="358"/>
      <c r="V86" s="358"/>
      <c r="W86" s="426">
        <v>2.2909090909090906</v>
      </c>
      <c r="X86" s="426">
        <v>1.8272727272727269</v>
      </c>
      <c r="Y86" s="426">
        <v>1.718181818181818</v>
      </c>
      <c r="Z86" s="426">
        <v>1.5636363636363635</v>
      </c>
      <c r="AA86" s="426">
        <v>0</v>
      </c>
      <c r="AB86"/>
      <c r="AC86" s="426">
        <v>2.2909090909090906</v>
      </c>
      <c r="AD86" s="426">
        <v>1.8272727272727269</v>
      </c>
      <c r="AE86" s="426">
        <v>1.718181818181818</v>
      </c>
      <c r="AF86" s="426">
        <v>1.5636363636363635</v>
      </c>
      <c r="AG86" s="426">
        <v>0</v>
      </c>
      <c r="AH86" s="357"/>
      <c r="AI86" s="362">
        <v>0</v>
      </c>
      <c r="AJ86" s="362">
        <v>0</v>
      </c>
      <c r="AK86" s="362">
        <v>0</v>
      </c>
      <c r="AL86" s="362">
        <v>0</v>
      </c>
      <c r="AM86" s="362">
        <v>0</v>
      </c>
      <c r="AN86" s="357"/>
      <c r="AO86" s="352" t="s">
        <v>591</v>
      </c>
      <c r="AP86" s="352">
        <v>0</v>
      </c>
      <c r="AQ86" s="352">
        <v>3</v>
      </c>
      <c r="AR86" s="352">
        <v>3</v>
      </c>
      <c r="AS86" s="352"/>
      <c r="AT86" s="352">
        <v>0</v>
      </c>
      <c r="AU86" s="352">
        <v>0</v>
      </c>
      <c r="AV86" s="352">
        <v>16</v>
      </c>
      <c r="AW86" s="352">
        <v>0</v>
      </c>
      <c r="AX86" s="352">
        <v>0</v>
      </c>
      <c r="AY86" s="352">
        <v>0</v>
      </c>
      <c r="AZ86" s="352">
        <v>0</v>
      </c>
      <c r="BA86" s="352">
        <v>0</v>
      </c>
      <c r="BB86" s="352"/>
      <c r="BC86" s="352"/>
      <c r="BD86" s="352">
        <v>0</v>
      </c>
      <c r="BE86" s="352">
        <v>0</v>
      </c>
      <c r="BF86" s="352">
        <v>0</v>
      </c>
      <c r="BG86" s="352" t="s">
        <v>591</v>
      </c>
      <c r="BH86" s="352">
        <v>0</v>
      </c>
      <c r="BI86" s="352" t="s">
        <v>591</v>
      </c>
      <c r="BJ86" s="352"/>
      <c r="BK86" s="352"/>
      <c r="BL86" s="369"/>
      <c r="BM86" s="357"/>
      <c r="BN86" s="353"/>
      <c r="BO86" s="353" t="s">
        <v>49</v>
      </c>
      <c r="BP86" s="353"/>
      <c r="BQ86" s="369"/>
      <c r="BR86" s="363" t="s">
        <v>808</v>
      </c>
    </row>
    <row r="87" spans="1:71" s="363" customFormat="1" ht="16">
      <c r="A87" s="347"/>
      <c r="B87" s="425">
        <v>42482</v>
      </c>
      <c r="C87" s="348" t="s">
        <v>651</v>
      </c>
      <c r="D87" s="356" t="s">
        <v>647</v>
      </c>
      <c r="E87" s="349">
        <v>42369</v>
      </c>
      <c r="F87" s="369" t="s">
        <v>629</v>
      </c>
      <c r="G87" s="369" t="s">
        <v>630</v>
      </c>
      <c r="H87" s="371">
        <v>66.927272727272722</v>
      </c>
      <c r="I87" s="371"/>
      <c r="J87" s="371"/>
      <c r="K87" s="351" t="s">
        <v>654</v>
      </c>
      <c r="L87" s="351">
        <v>3000</v>
      </c>
      <c r="M87" s="351">
        <v>30000</v>
      </c>
      <c r="N87" s="351">
        <v>49200</v>
      </c>
      <c r="O87" s="351"/>
      <c r="P87" s="351"/>
      <c r="Q87" s="351"/>
      <c r="R87" s="351"/>
      <c r="S87" s="351"/>
      <c r="T87" s="351"/>
      <c r="U87" s="351"/>
      <c r="V87" s="351"/>
      <c r="W87" s="362">
        <v>2.2272727272727271</v>
      </c>
      <c r="X87" s="362">
        <v>1.8454545454545452</v>
      </c>
      <c r="Y87" s="362">
        <v>1.7272727272727271</v>
      </c>
      <c r="Z87" s="362">
        <v>1.6090909090909089</v>
      </c>
      <c r="AA87" s="362">
        <v>0</v>
      </c>
      <c r="AB87" s="347"/>
      <c r="AC87" s="362">
        <v>2.2272727272727271</v>
      </c>
      <c r="AD87" s="362">
        <v>1.8454545454545452</v>
      </c>
      <c r="AE87" s="362">
        <v>1.7272727272727271</v>
      </c>
      <c r="AF87" s="362">
        <v>1.6090909090909089</v>
      </c>
      <c r="AG87" s="362">
        <v>0</v>
      </c>
      <c r="AH87" s="347"/>
      <c r="AI87" s="362">
        <v>0</v>
      </c>
      <c r="AJ87" s="362">
        <v>0</v>
      </c>
      <c r="AK87" s="362">
        <v>0</v>
      </c>
      <c r="AL87" s="362">
        <v>0</v>
      </c>
      <c r="AM87" s="362">
        <v>0</v>
      </c>
      <c r="AN87" s="347"/>
      <c r="AO87" s="352" t="s">
        <v>591</v>
      </c>
      <c r="AP87" s="352">
        <v>0</v>
      </c>
      <c r="AQ87" s="352">
        <v>3</v>
      </c>
      <c r="AR87" s="352">
        <v>3</v>
      </c>
      <c r="AS87" s="352"/>
      <c r="AT87" s="352">
        <v>0</v>
      </c>
      <c r="AU87" s="352">
        <v>0</v>
      </c>
      <c r="AV87" s="352">
        <v>0</v>
      </c>
      <c r="AW87" s="352">
        <v>0</v>
      </c>
      <c r="AX87" s="352">
        <v>0</v>
      </c>
      <c r="AY87" s="352">
        <v>0</v>
      </c>
      <c r="AZ87" s="352">
        <v>0</v>
      </c>
      <c r="BA87" s="352">
        <v>0</v>
      </c>
      <c r="BB87" s="352"/>
      <c r="BC87" s="352"/>
      <c r="BD87" s="352">
        <v>0</v>
      </c>
      <c r="BE87" s="352">
        <v>0</v>
      </c>
      <c r="BF87" s="352">
        <v>0</v>
      </c>
      <c r="BG87" s="352" t="s">
        <v>591</v>
      </c>
      <c r="BH87" s="352">
        <v>0</v>
      </c>
      <c r="BI87" s="352" t="s">
        <v>591</v>
      </c>
      <c r="BJ87" s="352"/>
      <c r="BK87" s="352"/>
      <c r="BL87" s="350"/>
      <c r="BM87" s="347"/>
      <c r="BN87" s="352"/>
      <c r="BO87" s="352" t="s">
        <v>49</v>
      </c>
      <c r="BP87" s="352">
        <v>1</v>
      </c>
      <c r="BQ87" s="350"/>
      <c r="BR87" s="355" t="s">
        <v>734</v>
      </c>
    </row>
    <row r="88" spans="1:71" s="363" customFormat="1" ht="16">
      <c r="A88" s="347"/>
      <c r="B88" s="425">
        <v>42482</v>
      </c>
      <c r="C88" s="348" t="s">
        <v>651</v>
      </c>
      <c r="D88" s="356" t="s">
        <v>647</v>
      </c>
      <c r="E88" s="349">
        <v>42369</v>
      </c>
      <c r="F88" s="369" t="s">
        <v>638</v>
      </c>
      <c r="G88" s="369" t="s">
        <v>671</v>
      </c>
      <c r="H88" s="426">
        <v>87.999999999999986</v>
      </c>
      <c r="I88" s="371"/>
      <c r="J88" s="371"/>
      <c r="K88" s="351"/>
      <c r="L88" s="351"/>
      <c r="M88" s="351"/>
      <c r="N88" s="351"/>
      <c r="O88" s="351"/>
      <c r="P88" s="351"/>
      <c r="Q88" s="351"/>
      <c r="R88" s="351"/>
      <c r="S88" s="351"/>
      <c r="T88" s="351"/>
      <c r="U88" s="351"/>
      <c r="V88" s="351"/>
      <c r="W88" s="426">
        <v>1.82</v>
      </c>
      <c r="X88" s="426">
        <v>0</v>
      </c>
      <c r="Y88" s="426">
        <v>0</v>
      </c>
      <c r="Z88" s="426">
        <v>0</v>
      </c>
      <c r="AA88" s="426">
        <v>0</v>
      </c>
      <c r="AB88"/>
      <c r="AC88" s="426">
        <v>1.82</v>
      </c>
      <c r="AD88" s="426">
        <v>0</v>
      </c>
      <c r="AE88" s="426">
        <v>0</v>
      </c>
      <c r="AF88" s="426">
        <v>0</v>
      </c>
      <c r="AG88" s="426">
        <v>0</v>
      </c>
      <c r="AH88" s="347"/>
      <c r="AI88" s="362">
        <v>0</v>
      </c>
      <c r="AJ88" s="362">
        <v>0</v>
      </c>
      <c r="AK88" s="362">
        <v>0</v>
      </c>
      <c r="AL88" s="362">
        <v>0</v>
      </c>
      <c r="AM88" s="362">
        <v>0</v>
      </c>
      <c r="AN88" s="347"/>
      <c r="AO88" s="352" t="s">
        <v>591</v>
      </c>
      <c r="AP88" s="352">
        <v>0</v>
      </c>
      <c r="AQ88" s="352">
        <v>3</v>
      </c>
      <c r="AR88" s="352">
        <v>3</v>
      </c>
      <c r="AS88" s="352"/>
      <c r="AT88" s="352">
        <v>0</v>
      </c>
      <c r="AU88" s="352">
        <v>0</v>
      </c>
      <c r="AV88" s="352">
        <v>5</v>
      </c>
      <c r="AW88" s="352">
        <v>0</v>
      </c>
      <c r="AX88" s="352">
        <v>0</v>
      </c>
      <c r="AY88" s="352">
        <v>0</v>
      </c>
      <c r="AZ88" s="352">
        <v>0</v>
      </c>
      <c r="BA88" s="352">
        <v>0</v>
      </c>
      <c r="BB88" s="352"/>
      <c r="BC88" s="352"/>
      <c r="BD88" s="352">
        <v>0</v>
      </c>
      <c r="BE88" s="352">
        <v>0</v>
      </c>
      <c r="BF88" s="352">
        <v>0</v>
      </c>
      <c r="BG88" s="352" t="s">
        <v>591</v>
      </c>
      <c r="BH88" s="352">
        <v>0</v>
      </c>
      <c r="BI88" s="352" t="s">
        <v>591</v>
      </c>
      <c r="BJ88" s="352"/>
      <c r="BK88" s="352"/>
      <c r="BL88" s="350"/>
      <c r="BM88" s="347"/>
      <c r="BN88" s="352"/>
      <c r="BO88" s="352" t="s">
        <v>49</v>
      </c>
      <c r="BP88" s="352"/>
      <c r="BQ88" s="350" t="s">
        <v>672</v>
      </c>
      <c r="BR88" s="355" t="s">
        <v>814</v>
      </c>
    </row>
    <row r="89" spans="1:71" s="363" customFormat="1" ht="16">
      <c r="B89" s="425">
        <v>42482</v>
      </c>
      <c r="C89" s="348" t="s">
        <v>651</v>
      </c>
      <c r="D89" s="356" t="s">
        <v>647</v>
      </c>
      <c r="E89" s="349">
        <v>42446</v>
      </c>
      <c r="F89" s="369" t="s">
        <v>674</v>
      </c>
      <c r="G89" s="369" t="s">
        <v>675</v>
      </c>
      <c r="H89" s="426">
        <v>72.8</v>
      </c>
      <c r="I89" s="371"/>
      <c r="J89" s="371"/>
      <c r="K89" s="351" t="s">
        <v>654</v>
      </c>
      <c r="L89" s="351">
        <v>1644</v>
      </c>
      <c r="M89" s="351">
        <v>1314</v>
      </c>
      <c r="N89" s="351"/>
      <c r="O89" s="351"/>
      <c r="P89" s="372"/>
      <c r="Q89" s="372"/>
      <c r="R89" s="372"/>
      <c r="S89" s="372"/>
      <c r="T89" s="372"/>
      <c r="U89" s="372"/>
      <c r="V89" s="372"/>
      <c r="W89" s="426">
        <v>2.6818181818181817</v>
      </c>
      <c r="X89" s="426">
        <v>2.5545454545454542</v>
      </c>
      <c r="Y89" s="426">
        <v>1.9</v>
      </c>
      <c r="Z89" s="426">
        <v>0</v>
      </c>
      <c r="AA89" s="426">
        <v>0</v>
      </c>
      <c r="AB89"/>
      <c r="AC89" s="426">
        <v>2.6818181818181817</v>
      </c>
      <c r="AD89" s="426">
        <v>2.5545454545454542</v>
      </c>
      <c r="AE89" s="426">
        <v>1.9</v>
      </c>
      <c r="AF89" s="426">
        <v>0</v>
      </c>
      <c r="AG89" s="426">
        <v>0</v>
      </c>
      <c r="AH89" s="347"/>
      <c r="AI89" s="362">
        <v>0</v>
      </c>
      <c r="AJ89" s="362">
        <v>0</v>
      </c>
      <c r="AK89" s="362">
        <v>0</v>
      </c>
      <c r="AL89" s="362">
        <v>0</v>
      </c>
      <c r="AM89" s="362">
        <v>0</v>
      </c>
      <c r="AO89" s="352" t="s">
        <v>591</v>
      </c>
      <c r="AP89" s="352">
        <v>0</v>
      </c>
      <c r="AQ89" s="352">
        <v>3</v>
      </c>
      <c r="AR89" s="352">
        <v>3</v>
      </c>
      <c r="AS89" s="352"/>
      <c r="AT89" s="352">
        <v>0</v>
      </c>
      <c r="AU89" s="352">
        <v>0</v>
      </c>
      <c r="AV89" s="352">
        <v>10</v>
      </c>
      <c r="AW89" s="352">
        <v>0</v>
      </c>
      <c r="AX89" s="352">
        <v>0</v>
      </c>
      <c r="AY89" s="352">
        <v>0</v>
      </c>
      <c r="AZ89" s="352">
        <v>0</v>
      </c>
      <c r="BA89" s="352">
        <v>0</v>
      </c>
      <c r="BB89" s="352"/>
      <c r="BC89" s="352"/>
      <c r="BD89" s="352">
        <v>0</v>
      </c>
      <c r="BE89" s="352">
        <v>0</v>
      </c>
      <c r="BF89" s="352">
        <v>0</v>
      </c>
      <c r="BG89" s="352" t="s">
        <v>591</v>
      </c>
      <c r="BH89" s="352">
        <v>0</v>
      </c>
      <c r="BI89" s="352" t="s">
        <v>591</v>
      </c>
      <c r="BJ89" s="352"/>
      <c r="BK89" s="352"/>
      <c r="BL89" s="350"/>
      <c r="BM89" s="347"/>
      <c r="BN89" s="352"/>
      <c r="BO89" s="352" t="s">
        <v>49</v>
      </c>
      <c r="BP89" s="386"/>
      <c r="BQ89" s="359"/>
      <c r="BR89" s="355" t="s">
        <v>822</v>
      </c>
    </row>
  </sheetData>
  <sheetProtection algorithmName="SHA-512" hashValue="9abyq2HpFqG2leen6gOidU+m2Ky89KOlzxZsStc96IMDMWze5YrqLPJ30ZMP2WI3SJQP4eVFxvh9hM9et3td4A==" saltValue="cuwZWNTW+EFlU/ggaf7b0A==" spinCount="100000" sheet="1" objects="1" scenarios="1"/>
  <hyperlinks>
    <hyperlink ref="BR79" r:id="rId1" xr:uid="{DE7D848A-316A-2A42-B52E-95394934104D}"/>
  </hyperlinks>
  <pageMargins left="0.75" right="0.75" top="1" bottom="1" header="0.5" footer="0.5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2EA29-1FB1-B445-9163-FA0CE59381B4}">
  <sheetPr codeName="Sheet9"/>
  <dimension ref="A1:BR89"/>
  <sheetViews>
    <sheetView zoomScale="87" zoomScaleNormal="110" zoomScalePageLayoutView="120" workbookViewId="0">
      <selection activeCell="K54" sqref="K54"/>
    </sheetView>
  </sheetViews>
  <sheetFormatPr baseColWidth="10" defaultRowHeight="13"/>
  <cols>
    <col min="4" max="4" width="16.6640625" customWidth="1"/>
    <col min="7" max="7" width="18.83203125" customWidth="1"/>
    <col min="12" max="22" width="10.83203125" style="36"/>
  </cols>
  <sheetData>
    <row r="1" spans="1:70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378" t="s">
        <v>741</v>
      </c>
      <c r="J1" s="379" t="s">
        <v>742</v>
      </c>
      <c r="K1" s="6" t="s">
        <v>110</v>
      </c>
      <c r="L1" s="33" t="s">
        <v>111</v>
      </c>
      <c r="M1" s="33" t="s">
        <v>112</v>
      </c>
      <c r="N1" s="335" t="s">
        <v>648</v>
      </c>
      <c r="O1" s="335" t="s">
        <v>649</v>
      </c>
      <c r="P1" s="34" t="s">
        <v>65</v>
      </c>
      <c r="Q1" s="381" t="s">
        <v>743</v>
      </c>
      <c r="R1" s="381" t="s">
        <v>744</v>
      </c>
      <c r="S1" s="381" t="s">
        <v>745</v>
      </c>
      <c r="T1" s="381" t="s">
        <v>746</v>
      </c>
      <c r="U1" s="381" t="s">
        <v>747</v>
      </c>
      <c r="V1" s="382" t="s">
        <v>748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74</v>
      </c>
      <c r="AF1" s="9" t="s">
        <v>116</v>
      </c>
      <c r="AG1" s="9" t="s">
        <v>117</v>
      </c>
      <c r="AH1" s="10" t="s">
        <v>61</v>
      </c>
      <c r="AI1" s="11" t="s">
        <v>3</v>
      </c>
      <c r="AJ1" s="11" t="s">
        <v>59</v>
      </c>
      <c r="AK1" s="11" t="s">
        <v>60</v>
      </c>
      <c r="AL1" s="11" t="s">
        <v>21</v>
      </c>
      <c r="AM1" s="11" t="s">
        <v>22</v>
      </c>
      <c r="AN1" s="12" t="s">
        <v>63</v>
      </c>
      <c r="AO1" s="13" t="s">
        <v>64</v>
      </c>
      <c r="AP1" s="13" t="s">
        <v>86</v>
      </c>
      <c r="AQ1" s="13" t="s">
        <v>43</v>
      </c>
      <c r="AR1" s="14" t="s">
        <v>44</v>
      </c>
      <c r="AS1" s="383" t="s">
        <v>749</v>
      </c>
      <c r="AT1" s="15" t="s">
        <v>87</v>
      </c>
      <c r="AU1" s="16" t="s">
        <v>48</v>
      </c>
      <c r="AV1" s="17" t="s">
        <v>47</v>
      </c>
      <c r="AW1" s="7" t="s">
        <v>130</v>
      </c>
      <c r="AX1" s="18" t="s">
        <v>144</v>
      </c>
      <c r="AY1" s="19" t="s">
        <v>145</v>
      </c>
      <c r="AZ1" s="20" t="s">
        <v>76</v>
      </c>
      <c r="BA1" s="8" t="s">
        <v>140</v>
      </c>
      <c r="BB1" s="384" t="s">
        <v>750</v>
      </c>
      <c r="BC1" s="385" t="s">
        <v>751</v>
      </c>
      <c r="BD1" s="20" t="s">
        <v>4</v>
      </c>
      <c r="BE1" s="8" t="s">
        <v>5</v>
      </c>
      <c r="BF1" s="1" t="s">
        <v>6</v>
      </c>
      <c r="BG1" s="21" t="s">
        <v>7</v>
      </c>
      <c r="BH1" s="22" t="s">
        <v>8</v>
      </c>
      <c r="BI1" s="21" t="s">
        <v>9</v>
      </c>
      <c r="BJ1" s="387" t="s">
        <v>752</v>
      </c>
      <c r="BK1" s="387" t="s">
        <v>753</v>
      </c>
      <c r="BL1" s="23" t="s">
        <v>10</v>
      </c>
      <c r="BM1" s="24" t="s">
        <v>11</v>
      </c>
      <c r="BN1" s="25" t="s">
        <v>12</v>
      </c>
      <c r="BO1" s="25" t="s">
        <v>13</v>
      </c>
      <c r="BP1" s="24" t="s">
        <v>14</v>
      </c>
    </row>
    <row r="2" spans="1:70" s="355" customFormat="1" ht="16">
      <c r="A2" s="347">
        <v>9</v>
      </c>
      <c r="B2" s="361">
        <v>42297</v>
      </c>
      <c r="C2" s="347" t="s">
        <v>651</v>
      </c>
      <c r="D2" s="347" t="s">
        <v>652</v>
      </c>
      <c r="E2" s="349">
        <v>42291</v>
      </c>
      <c r="F2" s="347" t="s">
        <v>209</v>
      </c>
      <c r="G2" s="347" t="s">
        <v>653</v>
      </c>
      <c r="H2" s="362">
        <v>101.07272727272728</v>
      </c>
      <c r="I2" s="380"/>
      <c r="J2" s="380"/>
      <c r="K2" s="351" t="s">
        <v>654</v>
      </c>
      <c r="L2" s="351">
        <v>15000</v>
      </c>
      <c r="M2" s="351">
        <v>45000</v>
      </c>
      <c r="N2" s="351">
        <v>30000</v>
      </c>
      <c r="O2" s="351">
        <v>210000</v>
      </c>
      <c r="P2" s="351"/>
      <c r="Q2" s="351"/>
      <c r="R2" s="351"/>
      <c r="S2" s="351"/>
      <c r="T2" s="351"/>
      <c r="U2" s="351"/>
      <c r="V2" s="351"/>
      <c r="W2" s="362">
        <v>1.5454545454545452</v>
      </c>
      <c r="X2" s="362">
        <v>1.2545454545454544</v>
      </c>
      <c r="Y2" s="362">
        <v>1.1636363636363636</v>
      </c>
      <c r="Z2" s="362">
        <v>1.0999999999999999</v>
      </c>
      <c r="AA2" s="362">
        <v>1.0272727272727271</v>
      </c>
      <c r="AB2" s="347"/>
      <c r="AC2" s="362">
        <v>1.4818181818181817</v>
      </c>
      <c r="AD2" s="362">
        <v>1.2363636363636363</v>
      </c>
      <c r="AE2" s="362">
        <v>1.1545454545454545</v>
      </c>
      <c r="AF2" s="362">
        <v>1.0909090909090908</v>
      </c>
      <c r="AG2" s="362">
        <v>1.0181818181818183</v>
      </c>
      <c r="AH2" s="347"/>
      <c r="AI2" s="362">
        <v>0</v>
      </c>
      <c r="AJ2" s="362">
        <v>0</v>
      </c>
      <c r="AK2" s="362">
        <v>0</v>
      </c>
      <c r="AL2" s="362">
        <v>0</v>
      </c>
      <c r="AM2" s="362">
        <v>0</v>
      </c>
      <c r="AN2" s="347"/>
      <c r="AO2" s="352" t="s">
        <v>655</v>
      </c>
      <c r="AP2" s="352" t="s">
        <v>656</v>
      </c>
      <c r="AQ2" s="352">
        <v>3</v>
      </c>
      <c r="AR2" s="352">
        <v>3</v>
      </c>
      <c r="AS2" s="352"/>
      <c r="AT2" s="352">
        <v>0</v>
      </c>
      <c r="AU2" s="352">
        <v>0</v>
      </c>
      <c r="AV2" s="352">
        <v>0</v>
      </c>
      <c r="AW2" s="352">
        <v>0</v>
      </c>
      <c r="AX2" s="352">
        <v>0</v>
      </c>
      <c r="AY2" s="352">
        <v>0</v>
      </c>
      <c r="AZ2" s="352">
        <v>0</v>
      </c>
      <c r="BA2" s="352">
        <v>0</v>
      </c>
      <c r="BB2" s="352"/>
      <c r="BC2" s="352"/>
      <c r="BD2" s="352">
        <v>0</v>
      </c>
      <c r="BE2" s="352">
        <v>0</v>
      </c>
      <c r="BF2" s="352">
        <v>0</v>
      </c>
      <c r="BG2" s="352" t="s">
        <v>591</v>
      </c>
      <c r="BH2" s="352">
        <v>0</v>
      </c>
      <c r="BI2" s="352" t="s">
        <v>591</v>
      </c>
      <c r="BJ2" s="352"/>
      <c r="BK2" s="352"/>
      <c r="BL2" s="352"/>
      <c r="BM2" s="352"/>
      <c r="BN2" s="352"/>
      <c r="BO2" s="352" t="s">
        <v>49</v>
      </c>
      <c r="BP2" s="350"/>
      <c r="BQ2" s="354" t="s">
        <v>657</v>
      </c>
    </row>
    <row r="3" spans="1:70" s="355" customFormat="1" ht="16">
      <c r="A3" s="347">
        <v>34</v>
      </c>
      <c r="B3" s="361">
        <v>42297</v>
      </c>
      <c r="C3" s="347" t="s">
        <v>651</v>
      </c>
      <c r="D3" s="347" t="s">
        <v>652</v>
      </c>
      <c r="E3" s="349">
        <v>43647</v>
      </c>
      <c r="F3" s="347" t="s">
        <v>210</v>
      </c>
      <c r="G3" s="347" t="s">
        <v>658</v>
      </c>
      <c r="H3" s="362">
        <v>72.072727272727263</v>
      </c>
      <c r="I3" s="362"/>
      <c r="J3" s="362"/>
      <c r="K3" s="351" t="s">
        <v>654</v>
      </c>
      <c r="L3" s="351">
        <v>15000</v>
      </c>
      <c r="M3" s="351">
        <v>45000</v>
      </c>
      <c r="N3" s="351">
        <v>30000</v>
      </c>
      <c r="O3" s="351">
        <v>210000</v>
      </c>
      <c r="P3" s="351"/>
      <c r="Q3" s="351"/>
      <c r="R3" s="351"/>
      <c r="S3" s="351"/>
      <c r="T3" s="351"/>
      <c r="U3" s="351"/>
      <c r="V3" s="351"/>
      <c r="W3" s="362">
        <v>1.8999999999999997</v>
      </c>
      <c r="X3" s="362">
        <v>1.7727272727272725</v>
      </c>
      <c r="Y3" s="362">
        <v>1.6909090909090909</v>
      </c>
      <c r="Z3" s="362">
        <v>1.5999999999999999</v>
      </c>
      <c r="AA3" s="362">
        <v>1.5181818181818181</v>
      </c>
      <c r="AB3" s="347"/>
      <c r="AC3" s="362">
        <v>1.8181818181818181</v>
      </c>
      <c r="AD3" s="362">
        <v>1.7727272727272725</v>
      </c>
      <c r="AE3" s="362">
        <v>1.6909090909090909</v>
      </c>
      <c r="AF3" s="362">
        <v>1.5636363636363635</v>
      </c>
      <c r="AG3" s="362">
        <v>1.5181818181818181</v>
      </c>
      <c r="AH3" s="347"/>
      <c r="AI3" s="362">
        <v>0</v>
      </c>
      <c r="AJ3" s="362">
        <v>0</v>
      </c>
      <c r="AK3" s="362">
        <v>0</v>
      </c>
      <c r="AL3" s="362">
        <v>0</v>
      </c>
      <c r="AM3" s="362">
        <v>0</v>
      </c>
      <c r="AN3" s="347"/>
      <c r="AO3" s="352" t="s">
        <v>655</v>
      </c>
      <c r="AP3" s="352" t="s">
        <v>656</v>
      </c>
      <c r="AQ3" s="352">
        <v>3</v>
      </c>
      <c r="AR3" s="352">
        <v>3</v>
      </c>
      <c r="AS3" s="352"/>
      <c r="AT3" s="352">
        <v>0</v>
      </c>
      <c r="AU3" s="352">
        <v>0</v>
      </c>
      <c r="AV3" s="352">
        <v>0</v>
      </c>
      <c r="AW3" s="352">
        <v>0</v>
      </c>
      <c r="AX3" s="352">
        <v>0</v>
      </c>
      <c r="AY3" s="352">
        <v>0</v>
      </c>
      <c r="AZ3" s="352">
        <v>0</v>
      </c>
      <c r="BA3" s="352">
        <v>0</v>
      </c>
      <c r="BB3" s="352"/>
      <c r="BC3" s="352"/>
      <c r="BD3" s="352">
        <v>0</v>
      </c>
      <c r="BE3" s="352">
        <v>0</v>
      </c>
      <c r="BF3" s="352">
        <v>0</v>
      </c>
      <c r="BG3" s="352" t="s">
        <v>591</v>
      </c>
      <c r="BH3" s="352">
        <v>0</v>
      </c>
      <c r="BI3" s="352" t="s">
        <v>591</v>
      </c>
      <c r="BJ3" s="352"/>
      <c r="BK3" s="352"/>
      <c r="BL3" s="350"/>
      <c r="BM3" s="347"/>
      <c r="BN3" s="352"/>
      <c r="BO3" s="352" t="s">
        <v>49</v>
      </c>
      <c r="BP3" s="350" t="s">
        <v>611</v>
      </c>
      <c r="BQ3" s="347" t="s">
        <v>659</v>
      </c>
    </row>
    <row r="4" spans="1:70" s="355" customFormat="1" ht="16">
      <c r="A4" s="347">
        <v>50</v>
      </c>
      <c r="B4" s="361">
        <v>42297</v>
      </c>
      <c r="C4" s="347" t="s">
        <v>651</v>
      </c>
      <c r="D4" s="347" t="s">
        <v>652</v>
      </c>
      <c r="E4" s="349">
        <v>43710</v>
      </c>
      <c r="F4" s="347" t="s">
        <v>211</v>
      </c>
      <c r="G4" s="347" t="s">
        <v>593</v>
      </c>
      <c r="H4" s="362">
        <v>99.999999999999986</v>
      </c>
      <c r="I4" s="362"/>
      <c r="J4" s="362"/>
      <c r="K4" s="351" t="s">
        <v>654</v>
      </c>
      <c r="L4" s="351">
        <v>15000</v>
      </c>
      <c r="M4" s="351">
        <v>45000</v>
      </c>
      <c r="N4" s="351">
        <v>30000</v>
      </c>
      <c r="O4" s="351">
        <v>210000</v>
      </c>
      <c r="P4" s="351"/>
      <c r="Q4" s="351"/>
      <c r="R4" s="351"/>
      <c r="S4" s="351"/>
      <c r="T4" s="351"/>
      <c r="U4" s="351"/>
      <c r="V4" s="351"/>
      <c r="W4" s="362">
        <v>2.5545454545454542</v>
      </c>
      <c r="X4" s="362">
        <v>2.3818181818181818</v>
      </c>
      <c r="Y4" s="362">
        <v>2.1090909090909089</v>
      </c>
      <c r="Z4" s="362">
        <v>2.0181818181818181</v>
      </c>
      <c r="AA4" s="362">
        <v>1.8818181818181816</v>
      </c>
      <c r="AB4" s="347"/>
      <c r="AC4" s="362">
        <v>2.2999999999999998</v>
      </c>
      <c r="AD4" s="362">
        <v>2.1818181818181817</v>
      </c>
      <c r="AE4" s="362">
        <v>2</v>
      </c>
      <c r="AF4" s="362">
        <v>1.8909090909090909</v>
      </c>
      <c r="AG4" s="362">
        <v>1.6727272727272726</v>
      </c>
      <c r="AH4" s="347"/>
      <c r="AI4" s="362">
        <v>0</v>
      </c>
      <c r="AJ4" s="362">
        <v>0</v>
      </c>
      <c r="AK4" s="362">
        <v>0</v>
      </c>
      <c r="AL4" s="362">
        <v>0</v>
      </c>
      <c r="AM4" s="362">
        <v>0</v>
      </c>
      <c r="AN4" s="347"/>
      <c r="AO4" s="352" t="s">
        <v>655</v>
      </c>
      <c r="AP4" s="352" t="s">
        <v>656</v>
      </c>
      <c r="AQ4" s="352">
        <v>3</v>
      </c>
      <c r="AR4" s="352">
        <v>3</v>
      </c>
      <c r="AS4" s="352"/>
      <c r="AT4" s="352">
        <v>0</v>
      </c>
      <c r="AU4" s="352">
        <v>20</v>
      </c>
      <c r="AV4" s="352">
        <v>0</v>
      </c>
      <c r="AW4" s="352">
        <v>0</v>
      </c>
      <c r="AX4" s="352">
        <v>0</v>
      </c>
      <c r="AY4" s="352">
        <v>0</v>
      </c>
      <c r="AZ4" s="352">
        <v>0</v>
      </c>
      <c r="BA4" s="352">
        <v>0</v>
      </c>
      <c r="BB4" s="352"/>
      <c r="BC4" s="352"/>
      <c r="BD4" s="352">
        <v>0</v>
      </c>
      <c r="BE4" s="352">
        <v>0</v>
      </c>
      <c r="BF4" s="352">
        <v>0</v>
      </c>
      <c r="BG4" s="352" t="s">
        <v>591</v>
      </c>
      <c r="BH4" s="352">
        <v>12</v>
      </c>
      <c r="BI4" s="352" t="s">
        <v>591</v>
      </c>
      <c r="BJ4" s="352"/>
      <c r="BK4" s="352"/>
      <c r="BL4" s="350"/>
      <c r="BM4" s="347"/>
      <c r="BN4" s="352"/>
      <c r="BO4" s="352" t="s">
        <v>49</v>
      </c>
      <c r="BP4" s="350" t="s">
        <v>611</v>
      </c>
      <c r="BQ4" s="347" t="s">
        <v>612</v>
      </c>
    </row>
    <row r="5" spans="1:70" s="355" customFormat="1" ht="16">
      <c r="A5" s="347">
        <v>17</v>
      </c>
      <c r="B5" s="361">
        <v>42297</v>
      </c>
      <c r="C5" s="347" t="s">
        <v>651</v>
      </c>
      <c r="D5" s="347" t="s">
        <v>652</v>
      </c>
      <c r="E5" s="347">
        <v>43647</v>
      </c>
      <c r="F5" s="347" t="s">
        <v>212</v>
      </c>
      <c r="G5" s="347" t="s">
        <v>660</v>
      </c>
      <c r="H5" s="362">
        <v>116.99999999999999</v>
      </c>
      <c r="I5" s="362"/>
      <c r="J5" s="362"/>
      <c r="K5" s="351" t="s">
        <v>654</v>
      </c>
      <c r="L5" s="351">
        <v>15000</v>
      </c>
      <c r="M5" s="351">
        <v>45000</v>
      </c>
      <c r="N5" s="351">
        <v>30000</v>
      </c>
      <c r="O5" s="351">
        <v>210000</v>
      </c>
      <c r="P5" s="351"/>
      <c r="Q5" s="351"/>
      <c r="R5" s="351"/>
      <c r="S5" s="351"/>
      <c r="T5" s="351"/>
      <c r="U5" s="351"/>
      <c r="V5" s="351"/>
      <c r="W5" s="362">
        <v>2.209090909090909</v>
      </c>
      <c r="X5" s="362">
        <v>1.9545454545454544</v>
      </c>
      <c r="Y5" s="362">
        <v>1.7909090909090908</v>
      </c>
      <c r="Z5" s="362">
        <v>1.6636363636363636</v>
      </c>
      <c r="AA5" s="362">
        <v>1.5636363636363635</v>
      </c>
      <c r="AB5" s="347"/>
      <c r="AC5" s="362">
        <v>2.0727272727272723</v>
      </c>
      <c r="AD5" s="362">
        <v>1.8636363636363633</v>
      </c>
      <c r="AE5" s="362">
        <v>1.7090909090909088</v>
      </c>
      <c r="AF5" s="362">
        <v>1.6272727272727272</v>
      </c>
      <c r="AG5" s="362">
        <v>1.5272727272727271</v>
      </c>
      <c r="AH5" s="347"/>
      <c r="AI5" s="362">
        <v>0</v>
      </c>
      <c r="AJ5" s="362">
        <v>0</v>
      </c>
      <c r="AK5" s="362">
        <v>0</v>
      </c>
      <c r="AL5" s="362">
        <v>0</v>
      </c>
      <c r="AM5" s="362">
        <v>0</v>
      </c>
      <c r="AN5" s="347"/>
      <c r="AO5" s="352" t="s">
        <v>655</v>
      </c>
      <c r="AP5" s="352" t="s">
        <v>656</v>
      </c>
      <c r="AQ5" s="352">
        <v>3</v>
      </c>
      <c r="AR5" s="352">
        <v>3</v>
      </c>
      <c r="AS5" s="352"/>
      <c r="AT5" s="352">
        <v>21</v>
      </c>
      <c r="AU5" s="352">
        <v>0</v>
      </c>
      <c r="AV5" s="352">
        <v>0</v>
      </c>
      <c r="AW5" s="352">
        <v>0</v>
      </c>
      <c r="AX5" s="352">
        <v>0</v>
      </c>
      <c r="AY5" s="352">
        <v>0</v>
      </c>
      <c r="AZ5" s="352">
        <v>0</v>
      </c>
      <c r="BA5" s="352">
        <v>0</v>
      </c>
      <c r="BB5" s="352"/>
      <c r="BC5" s="352"/>
      <c r="BD5" s="352">
        <v>0</v>
      </c>
      <c r="BE5" s="352">
        <v>0</v>
      </c>
      <c r="BF5" s="352">
        <v>0</v>
      </c>
      <c r="BG5" s="352" t="s">
        <v>591</v>
      </c>
      <c r="BH5" s="352">
        <v>0</v>
      </c>
      <c r="BI5" s="352" t="s">
        <v>591</v>
      </c>
      <c r="BJ5" s="352"/>
      <c r="BK5" s="352"/>
      <c r="BL5" s="350"/>
      <c r="BM5" s="347"/>
      <c r="BN5" s="352"/>
      <c r="BO5" s="352" t="s">
        <v>49</v>
      </c>
      <c r="BP5" s="350"/>
      <c r="BQ5" s="347" t="s">
        <v>661</v>
      </c>
    </row>
    <row r="6" spans="1:70" s="355" customFormat="1" ht="16">
      <c r="A6" s="347">
        <v>25</v>
      </c>
      <c r="B6" s="361">
        <v>42297</v>
      </c>
      <c r="C6" s="347" t="s">
        <v>651</v>
      </c>
      <c r="D6" s="347" t="s">
        <v>652</v>
      </c>
      <c r="E6" s="347">
        <v>43747</v>
      </c>
      <c r="F6" s="347" t="s">
        <v>213</v>
      </c>
      <c r="G6" s="347" t="s">
        <v>625</v>
      </c>
      <c r="H6" s="362">
        <v>90.999999999999986</v>
      </c>
      <c r="I6" s="362"/>
      <c r="J6" s="362"/>
      <c r="K6" s="351" t="s">
        <v>654</v>
      </c>
      <c r="L6" s="351">
        <v>15208</v>
      </c>
      <c r="M6" s="351">
        <v>45625</v>
      </c>
      <c r="N6" s="351">
        <v>30417</v>
      </c>
      <c r="O6" s="351">
        <v>212917</v>
      </c>
      <c r="P6" s="351"/>
      <c r="Q6" s="351"/>
      <c r="R6" s="351"/>
      <c r="S6" s="351"/>
      <c r="T6" s="351"/>
      <c r="U6" s="351"/>
      <c r="V6" s="351"/>
      <c r="W6" s="362">
        <v>1.6636363636363636</v>
      </c>
      <c r="X6" s="362">
        <v>1.5818181818181818</v>
      </c>
      <c r="Y6" s="362">
        <v>1.4999999999999998</v>
      </c>
      <c r="Z6" s="362">
        <v>1.4363636363636363</v>
      </c>
      <c r="AA6" s="362">
        <v>1.3909090909090909</v>
      </c>
      <c r="AB6" s="347"/>
      <c r="AC6" s="362">
        <v>1.6545454545454545</v>
      </c>
      <c r="AD6" s="362">
        <v>1.5363636363636362</v>
      </c>
      <c r="AE6" s="362">
        <v>1.4999999999999998</v>
      </c>
      <c r="AF6" s="362">
        <v>1.4545454545454546</v>
      </c>
      <c r="AG6" s="362">
        <v>1.4</v>
      </c>
      <c r="AH6" s="347"/>
      <c r="AI6" s="362">
        <v>0</v>
      </c>
      <c r="AJ6" s="362">
        <v>0</v>
      </c>
      <c r="AK6" s="362">
        <v>0</v>
      </c>
      <c r="AL6" s="362">
        <v>0</v>
      </c>
      <c r="AM6" s="362">
        <v>0</v>
      </c>
      <c r="AN6" s="347"/>
      <c r="AO6" s="352" t="s">
        <v>655</v>
      </c>
      <c r="AP6" s="352" t="s">
        <v>656</v>
      </c>
      <c r="AQ6" s="352">
        <v>3</v>
      </c>
      <c r="AR6" s="352">
        <v>3</v>
      </c>
      <c r="AS6" s="352"/>
      <c r="AT6" s="352">
        <v>0</v>
      </c>
      <c r="AU6" s="352">
        <v>0</v>
      </c>
      <c r="AV6" s="352">
        <v>3</v>
      </c>
      <c r="AW6" s="352">
        <v>0</v>
      </c>
      <c r="AX6" s="352">
        <v>0</v>
      </c>
      <c r="AY6" s="352">
        <v>0</v>
      </c>
      <c r="AZ6" s="352">
        <v>0</v>
      </c>
      <c r="BA6" s="352">
        <v>0</v>
      </c>
      <c r="BB6" s="352"/>
      <c r="BC6" s="352"/>
      <c r="BD6" s="352">
        <v>0</v>
      </c>
      <c r="BE6" s="352">
        <v>0</v>
      </c>
      <c r="BF6" s="352">
        <v>0</v>
      </c>
      <c r="BG6" s="352" t="s">
        <v>591</v>
      </c>
      <c r="BH6" s="352">
        <v>0</v>
      </c>
      <c r="BI6" s="352" t="s">
        <v>591</v>
      </c>
      <c r="BJ6" s="352"/>
      <c r="BK6" s="352"/>
      <c r="BL6" s="350"/>
      <c r="BM6" s="347"/>
      <c r="BN6" s="352"/>
      <c r="BO6" s="352" t="s">
        <v>49</v>
      </c>
      <c r="BP6" s="350"/>
      <c r="BQ6" s="347" t="s">
        <v>662</v>
      </c>
    </row>
    <row r="7" spans="1:70" s="355" customFormat="1" ht="16">
      <c r="A7" s="347">
        <v>42</v>
      </c>
      <c r="B7" s="361">
        <v>42297</v>
      </c>
      <c r="C7" s="347" t="s">
        <v>651</v>
      </c>
      <c r="D7" s="347" t="s">
        <v>652</v>
      </c>
      <c r="E7" s="347">
        <v>43725</v>
      </c>
      <c r="F7" s="347" t="s">
        <v>214</v>
      </c>
      <c r="G7" s="347" t="s">
        <v>663</v>
      </c>
      <c r="H7" s="362">
        <v>116.0090909090909</v>
      </c>
      <c r="I7" s="362"/>
      <c r="J7" s="362"/>
      <c r="K7" s="351" t="s">
        <v>654</v>
      </c>
      <c r="L7" s="351">
        <v>15000</v>
      </c>
      <c r="M7" s="351">
        <v>45000</v>
      </c>
      <c r="N7" s="351">
        <v>30000</v>
      </c>
      <c r="O7" s="351">
        <v>210000</v>
      </c>
      <c r="P7" s="351"/>
      <c r="Q7" s="351"/>
      <c r="R7" s="351"/>
      <c r="S7" s="351"/>
      <c r="T7" s="351"/>
      <c r="U7" s="351"/>
      <c r="V7" s="351"/>
      <c r="W7" s="362">
        <v>1.8727272727272726</v>
      </c>
      <c r="X7" s="362">
        <v>1.7545454545454544</v>
      </c>
      <c r="Y7" s="362">
        <v>1.6818181818181817</v>
      </c>
      <c r="Z7" s="362">
        <v>1.6272727272727272</v>
      </c>
      <c r="AA7" s="362">
        <v>1.5818181818181818</v>
      </c>
      <c r="AB7" s="347"/>
      <c r="AC7" s="362">
        <v>1.5999999999999999</v>
      </c>
      <c r="AD7" s="362">
        <v>1.5181818181818181</v>
      </c>
      <c r="AE7" s="362">
        <v>1.4545454545454546</v>
      </c>
      <c r="AF7" s="362">
        <v>1.4090909090909089</v>
      </c>
      <c r="AG7" s="362">
        <v>1.3727272727272726</v>
      </c>
      <c r="AH7" s="347"/>
      <c r="AI7" s="362">
        <v>0</v>
      </c>
      <c r="AJ7" s="362">
        <v>0</v>
      </c>
      <c r="AK7" s="362">
        <v>0</v>
      </c>
      <c r="AL7" s="362">
        <v>0</v>
      </c>
      <c r="AM7" s="362">
        <v>0</v>
      </c>
      <c r="AN7" s="347"/>
      <c r="AO7" s="352" t="s">
        <v>655</v>
      </c>
      <c r="AP7" s="352" t="s">
        <v>656</v>
      </c>
      <c r="AQ7" s="352">
        <v>3</v>
      </c>
      <c r="AR7" s="352">
        <v>3</v>
      </c>
      <c r="AS7" s="352"/>
      <c r="AT7" s="352">
        <v>0</v>
      </c>
      <c r="AU7" s="352">
        <v>0</v>
      </c>
      <c r="AV7" s="352">
        <v>0</v>
      </c>
      <c r="AW7" s="352">
        <v>0</v>
      </c>
      <c r="AX7" s="352">
        <v>0</v>
      </c>
      <c r="AY7" s="352">
        <v>0</v>
      </c>
      <c r="AZ7" s="352">
        <v>0</v>
      </c>
      <c r="BA7" s="352">
        <v>0</v>
      </c>
      <c r="BB7" s="352"/>
      <c r="BC7" s="352"/>
      <c r="BD7" s="352">
        <v>0</v>
      </c>
      <c r="BE7" s="352">
        <v>0</v>
      </c>
      <c r="BF7" s="352">
        <v>0</v>
      </c>
      <c r="BG7" s="352" t="s">
        <v>591</v>
      </c>
      <c r="BH7" s="352">
        <v>0</v>
      </c>
      <c r="BI7" s="352" t="s">
        <v>591</v>
      </c>
      <c r="BJ7" s="352"/>
      <c r="BK7" s="352"/>
      <c r="BL7" s="350" t="s">
        <v>664</v>
      </c>
      <c r="BM7" s="347" t="s">
        <v>665</v>
      </c>
      <c r="BN7" s="352">
        <v>50</v>
      </c>
      <c r="BO7" s="352" t="s">
        <v>49</v>
      </c>
      <c r="BP7" s="350"/>
      <c r="BQ7" s="347" t="s">
        <v>666</v>
      </c>
    </row>
    <row r="8" spans="1:70" s="355" customFormat="1" ht="16">
      <c r="A8" s="347">
        <v>1</v>
      </c>
      <c r="B8" s="361">
        <v>42297</v>
      </c>
      <c r="C8" s="347" t="s">
        <v>651</v>
      </c>
      <c r="D8" s="347" t="s">
        <v>652</v>
      </c>
      <c r="E8" s="347">
        <v>43647</v>
      </c>
      <c r="F8" s="347" t="s">
        <v>215</v>
      </c>
      <c r="G8" s="347" t="s">
        <v>667</v>
      </c>
      <c r="H8" s="362">
        <v>84</v>
      </c>
      <c r="I8" s="362"/>
      <c r="J8" s="362"/>
      <c r="K8" s="351" t="s">
        <v>654</v>
      </c>
      <c r="L8" s="351">
        <v>14760</v>
      </c>
      <c r="M8" s="351">
        <v>45360</v>
      </c>
      <c r="N8" s="351">
        <v>29580</v>
      </c>
      <c r="O8" s="351">
        <v>211020</v>
      </c>
      <c r="P8" s="351"/>
      <c r="Q8" s="351"/>
      <c r="R8" s="351"/>
      <c r="S8" s="351"/>
      <c r="T8" s="351"/>
      <c r="U8" s="351"/>
      <c r="V8" s="351"/>
      <c r="W8" s="362">
        <v>1.9545454545454544</v>
      </c>
      <c r="X8" s="362">
        <v>1.5999999999999999</v>
      </c>
      <c r="Y8" s="362">
        <v>1.4727272727272727</v>
      </c>
      <c r="Z8" s="362">
        <v>1.3636363636363635</v>
      </c>
      <c r="AA8" s="362">
        <v>1.3363636363636362</v>
      </c>
      <c r="AB8" s="347"/>
      <c r="AC8" s="362">
        <v>1.8545454545454545</v>
      </c>
      <c r="AD8" s="362">
        <v>1.5545454545454545</v>
      </c>
      <c r="AE8" s="362">
        <v>1.4181818181818182</v>
      </c>
      <c r="AF8" s="362">
        <v>1.3363636363636362</v>
      </c>
      <c r="AG8" s="362">
        <v>1.3090909090909089</v>
      </c>
      <c r="AH8" s="347"/>
      <c r="AI8" s="362">
        <v>0</v>
      </c>
      <c r="AJ8" s="362">
        <v>0</v>
      </c>
      <c r="AK8" s="362">
        <v>0</v>
      </c>
      <c r="AL8" s="362">
        <v>0</v>
      </c>
      <c r="AM8" s="362">
        <v>0</v>
      </c>
      <c r="AN8" s="347"/>
      <c r="AO8" s="352" t="s">
        <v>655</v>
      </c>
      <c r="AP8" s="352" t="s">
        <v>656</v>
      </c>
      <c r="AQ8" s="352">
        <v>3</v>
      </c>
      <c r="AR8" s="352">
        <v>3</v>
      </c>
      <c r="AS8" s="352"/>
      <c r="AT8" s="352">
        <v>0</v>
      </c>
      <c r="AU8" s="352">
        <v>23</v>
      </c>
      <c r="AV8" s="352">
        <v>0</v>
      </c>
      <c r="AW8" s="352">
        <v>0</v>
      </c>
      <c r="AX8" s="352">
        <v>0</v>
      </c>
      <c r="AY8" s="352">
        <v>0</v>
      </c>
      <c r="AZ8" s="352">
        <v>0</v>
      </c>
      <c r="BA8" s="352">
        <v>0</v>
      </c>
      <c r="BB8" s="352"/>
      <c r="BC8" s="352"/>
      <c r="BD8" s="352">
        <v>0</v>
      </c>
      <c r="BE8" s="352">
        <v>0</v>
      </c>
      <c r="BF8" s="352">
        <v>0</v>
      </c>
      <c r="BG8" s="352" t="s">
        <v>591</v>
      </c>
      <c r="BH8" s="352">
        <v>12</v>
      </c>
      <c r="BI8" s="352" t="s">
        <v>591</v>
      </c>
      <c r="BJ8" s="352"/>
      <c r="BK8" s="352"/>
      <c r="BL8" s="350"/>
      <c r="BM8" s="347"/>
      <c r="BN8" s="352"/>
      <c r="BO8" s="352" t="s">
        <v>49</v>
      </c>
      <c r="BP8" s="350"/>
      <c r="BQ8" s="347"/>
    </row>
    <row r="9" spans="1:70" s="355" customFormat="1" ht="16">
      <c r="A9" s="347">
        <v>0</v>
      </c>
      <c r="B9" s="361">
        <v>42297</v>
      </c>
      <c r="C9" s="347" t="s">
        <v>651</v>
      </c>
      <c r="D9" s="347" t="s">
        <v>652</v>
      </c>
      <c r="E9" s="347">
        <v>43647</v>
      </c>
      <c r="F9" s="347" t="s">
        <v>589</v>
      </c>
      <c r="G9" s="347" t="s">
        <v>668</v>
      </c>
      <c r="H9" s="362">
        <v>101.78181818181817</v>
      </c>
      <c r="I9" s="362"/>
      <c r="J9" s="362"/>
      <c r="K9" s="351" t="s">
        <v>654</v>
      </c>
      <c r="L9" s="351">
        <v>15208</v>
      </c>
      <c r="M9" s="351">
        <v>45625</v>
      </c>
      <c r="N9" s="351">
        <v>30417</v>
      </c>
      <c r="O9" s="351">
        <v>212917</v>
      </c>
      <c r="P9" s="358"/>
      <c r="Q9" s="358"/>
      <c r="R9" s="358"/>
      <c r="S9" s="358"/>
      <c r="T9" s="358"/>
      <c r="U9" s="358"/>
      <c r="V9" s="358"/>
      <c r="W9" s="375">
        <v>1.67</v>
      </c>
      <c r="X9" s="375">
        <v>1.51</v>
      </c>
      <c r="Y9" s="375">
        <v>1.4090909090909089</v>
      </c>
      <c r="Z9" s="375">
        <v>1.3545454545454545</v>
      </c>
      <c r="AA9" s="375">
        <v>1.2909090909090908</v>
      </c>
      <c r="AB9" s="376"/>
      <c r="AC9" s="375">
        <v>1.6090909090909089</v>
      </c>
      <c r="AD9" s="375">
        <v>1.4818181818181817</v>
      </c>
      <c r="AE9" s="375">
        <v>1.3909090909090909</v>
      </c>
      <c r="AF9" s="375">
        <v>1.3363636363636362</v>
      </c>
      <c r="AG9" s="375">
        <v>1.2909090909090908</v>
      </c>
      <c r="AH9" s="376"/>
      <c r="AI9" s="375">
        <v>1.6545454545454545</v>
      </c>
      <c r="AJ9" s="375">
        <v>1.4909090909090907</v>
      </c>
      <c r="AK9" s="375">
        <v>1.4090909090909089</v>
      </c>
      <c r="AL9" s="375">
        <v>1.3545454545454545</v>
      </c>
      <c r="AM9" s="375">
        <v>1.2909090909090908</v>
      </c>
      <c r="AN9" s="357"/>
      <c r="AO9" s="352" t="s">
        <v>655</v>
      </c>
      <c r="AP9" s="352" t="s">
        <v>656</v>
      </c>
      <c r="AQ9" s="352">
        <v>3</v>
      </c>
      <c r="AR9" s="352">
        <v>3</v>
      </c>
      <c r="AS9" s="352"/>
      <c r="AT9" s="352">
        <v>0</v>
      </c>
      <c r="AU9" s="352">
        <v>0</v>
      </c>
      <c r="AV9" s="352">
        <v>0</v>
      </c>
      <c r="AW9" s="352">
        <v>0</v>
      </c>
      <c r="AX9" s="352">
        <v>0</v>
      </c>
      <c r="AY9" s="352">
        <v>0</v>
      </c>
      <c r="AZ9" s="352">
        <v>0</v>
      </c>
      <c r="BA9" s="352">
        <v>0</v>
      </c>
      <c r="BB9" s="352"/>
      <c r="BC9" s="352"/>
      <c r="BD9" s="352">
        <v>0</v>
      </c>
      <c r="BE9" s="352">
        <v>0</v>
      </c>
      <c r="BF9" s="352">
        <v>0</v>
      </c>
      <c r="BG9" s="352" t="s">
        <v>591</v>
      </c>
      <c r="BH9" s="352">
        <v>0</v>
      </c>
      <c r="BI9" s="352" t="s">
        <v>591</v>
      </c>
      <c r="BJ9" s="352"/>
      <c r="BK9" s="352"/>
      <c r="BL9" s="350" t="s">
        <v>664</v>
      </c>
      <c r="BM9" s="347" t="s">
        <v>665</v>
      </c>
      <c r="BN9" s="352">
        <v>50</v>
      </c>
      <c r="BO9" s="352" t="s">
        <v>49</v>
      </c>
      <c r="BP9" s="350"/>
      <c r="BQ9" s="347" t="s">
        <v>669</v>
      </c>
    </row>
    <row r="10" spans="1:70" s="355" customFormat="1" ht="16">
      <c r="A10" s="347">
        <v>0</v>
      </c>
      <c r="B10" s="361">
        <v>42297</v>
      </c>
      <c r="C10" s="347" t="s">
        <v>651</v>
      </c>
      <c r="D10" s="347" t="s">
        <v>652</v>
      </c>
      <c r="E10" s="347">
        <v>43647</v>
      </c>
      <c r="F10" s="347" t="s">
        <v>629</v>
      </c>
      <c r="G10" s="347" t="s">
        <v>630</v>
      </c>
      <c r="H10" s="362">
        <v>66.927272727272722</v>
      </c>
      <c r="I10" s="362"/>
      <c r="J10" s="362"/>
      <c r="K10" s="351" t="s">
        <v>654</v>
      </c>
      <c r="L10" s="351">
        <v>15000</v>
      </c>
      <c r="M10" s="351">
        <v>45000</v>
      </c>
      <c r="N10" s="351">
        <v>30000</v>
      </c>
      <c r="O10" s="351">
        <v>210000</v>
      </c>
      <c r="P10" s="351"/>
      <c r="Q10" s="351"/>
      <c r="R10" s="351"/>
      <c r="S10" s="351"/>
      <c r="T10" s="351"/>
      <c r="U10" s="351"/>
      <c r="V10" s="351"/>
      <c r="W10" s="362">
        <v>1.7636363636363634</v>
      </c>
      <c r="X10" s="362">
        <v>1.6454545454545453</v>
      </c>
      <c r="Y10" s="362">
        <v>1.5636363636363635</v>
      </c>
      <c r="Z10" s="362">
        <v>1.4909090909090907</v>
      </c>
      <c r="AA10" s="362">
        <v>1.4090909090909089</v>
      </c>
      <c r="AB10" s="347"/>
      <c r="AC10" s="362">
        <v>1.6818181818181817</v>
      </c>
      <c r="AD10" s="362">
        <v>1.6454545454545453</v>
      </c>
      <c r="AE10" s="362">
        <v>1.5636363636363635</v>
      </c>
      <c r="AF10" s="362">
        <v>1.4545454545454546</v>
      </c>
      <c r="AG10" s="362">
        <v>1.4090909090909089</v>
      </c>
      <c r="AH10" s="347"/>
      <c r="AI10" s="362">
        <v>0</v>
      </c>
      <c r="AJ10" s="362">
        <v>0</v>
      </c>
      <c r="AK10" s="362">
        <v>0</v>
      </c>
      <c r="AL10" s="362">
        <v>0</v>
      </c>
      <c r="AM10" s="362">
        <v>0</v>
      </c>
      <c r="AN10" s="347"/>
      <c r="AO10" s="352" t="s">
        <v>655</v>
      </c>
      <c r="AP10" s="352" t="s">
        <v>656</v>
      </c>
      <c r="AQ10" s="352">
        <v>3</v>
      </c>
      <c r="AR10" s="352">
        <v>3</v>
      </c>
      <c r="AS10" s="352"/>
      <c r="AT10" s="352">
        <v>0</v>
      </c>
      <c r="AU10" s="352">
        <v>0</v>
      </c>
      <c r="AV10" s="352">
        <v>0</v>
      </c>
      <c r="AW10" s="352">
        <v>0</v>
      </c>
      <c r="AX10" s="352">
        <v>0</v>
      </c>
      <c r="AY10" s="352">
        <v>0</v>
      </c>
      <c r="AZ10" s="352">
        <v>0</v>
      </c>
      <c r="BA10" s="352">
        <v>0</v>
      </c>
      <c r="BB10" s="352"/>
      <c r="BC10" s="352"/>
      <c r="BD10" s="352">
        <v>0</v>
      </c>
      <c r="BE10" s="352">
        <v>0</v>
      </c>
      <c r="BF10" s="352">
        <v>0</v>
      </c>
      <c r="BG10" s="352" t="s">
        <v>591</v>
      </c>
      <c r="BH10" s="352">
        <v>0</v>
      </c>
      <c r="BI10" s="352" t="s">
        <v>591</v>
      </c>
      <c r="BJ10" s="352"/>
      <c r="BK10" s="352"/>
      <c r="BL10" s="350"/>
      <c r="BM10" s="347"/>
      <c r="BN10" s="352"/>
      <c r="BO10" s="352" t="s">
        <v>49</v>
      </c>
      <c r="BP10" s="350" t="s">
        <v>611</v>
      </c>
      <c r="BQ10" s="347" t="s">
        <v>670</v>
      </c>
    </row>
    <row r="11" spans="1:70" s="355" customFormat="1" ht="16">
      <c r="A11" s="347">
        <v>0</v>
      </c>
      <c r="B11" s="361">
        <v>42297</v>
      </c>
      <c r="C11" s="347" t="s">
        <v>651</v>
      </c>
      <c r="D11" s="347" t="s">
        <v>652</v>
      </c>
      <c r="E11" s="347">
        <v>43646</v>
      </c>
      <c r="F11" s="347" t="s">
        <v>638</v>
      </c>
      <c r="G11" s="347" t="s">
        <v>671</v>
      </c>
      <c r="H11" s="362">
        <v>99</v>
      </c>
      <c r="I11" s="362"/>
      <c r="J11" s="362"/>
      <c r="K11" s="351"/>
      <c r="L11" s="351"/>
      <c r="M11" s="351"/>
      <c r="N11" s="351"/>
      <c r="O11" s="351"/>
      <c r="P11" s="351"/>
      <c r="Q11" s="351"/>
      <c r="R11" s="351"/>
      <c r="S11" s="351"/>
      <c r="T11" s="351"/>
      <c r="U11" s="351"/>
      <c r="V11" s="351"/>
      <c r="W11" s="362">
        <v>1.5818181818181818</v>
      </c>
      <c r="X11" s="362">
        <v>0</v>
      </c>
      <c r="Y11" s="362">
        <v>0</v>
      </c>
      <c r="Z11" s="362">
        <v>0</v>
      </c>
      <c r="AA11" s="362">
        <v>0</v>
      </c>
      <c r="AB11" s="347"/>
      <c r="AC11" s="362">
        <v>1.5818181818181818</v>
      </c>
      <c r="AD11" s="362">
        <v>0</v>
      </c>
      <c r="AE11" s="362">
        <v>0</v>
      </c>
      <c r="AF11" s="362">
        <v>0</v>
      </c>
      <c r="AG11" s="362">
        <v>0</v>
      </c>
      <c r="AH11" s="347"/>
      <c r="AI11" s="362">
        <v>0</v>
      </c>
      <c r="AJ11" s="362">
        <v>0</v>
      </c>
      <c r="AK11" s="362">
        <v>0</v>
      </c>
      <c r="AL11" s="362">
        <v>0</v>
      </c>
      <c r="AM11" s="362">
        <v>0</v>
      </c>
      <c r="AN11" s="347"/>
      <c r="AO11" s="352" t="s">
        <v>655</v>
      </c>
      <c r="AP11" s="352" t="s">
        <v>656</v>
      </c>
      <c r="AQ11" s="352">
        <v>3</v>
      </c>
      <c r="AR11" s="352">
        <v>3</v>
      </c>
      <c r="AS11" s="352"/>
      <c r="AT11" s="352">
        <v>0</v>
      </c>
      <c r="AU11" s="352">
        <v>0</v>
      </c>
      <c r="AV11" s="352">
        <v>5</v>
      </c>
      <c r="AW11" s="352">
        <v>0</v>
      </c>
      <c r="AX11" s="352">
        <v>0</v>
      </c>
      <c r="AY11" s="352">
        <v>0</v>
      </c>
      <c r="AZ11" s="352">
        <v>0</v>
      </c>
      <c r="BA11" s="352">
        <v>0</v>
      </c>
      <c r="BB11" s="352"/>
      <c r="BC11" s="352"/>
      <c r="BD11" s="352">
        <v>0</v>
      </c>
      <c r="BE11" s="352">
        <v>0</v>
      </c>
      <c r="BF11" s="352">
        <v>0</v>
      </c>
      <c r="BG11" s="352" t="s">
        <v>591</v>
      </c>
      <c r="BH11" s="352">
        <v>0</v>
      </c>
      <c r="BI11" s="352" t="s">
        <v>591</v>
      </c>
      <c r="BJ11" s="352"/>
      <c r="BK11" s="352"/>
      <c r="BL11" s="350"/>
      <c r="BM11" s="347"/>
      <c r="BN11" s="352"/>
      <c r="BO11" s="352" t="s">
        <v>49</v>
      </c>
      <c r="BP11" s="350" t="s">
        <v>672</v>
      </c>
      <c r="BQ11" s="347" t="s">
        <v>673</v>
      </c>
    </row>
    <row r="12" spans="1:70" s="363" customFormat="1" ht="16">
      <c r="A12" s="347">
        <v>0</v>
      </c>
      <c r="B12" s="361">
        <v>42297</v>
      </c>
      <c r="C12" s="347" t="s">
        <v>651</v>
      </c>
      <c r="D12" s="347" t="s">
        <v>652</v>
      </c>
      <c r="E12" s="347">
        <v>43747</v>
      </c>
      <c r="F12" s="347" t="s">
        <v>674</v>
      </c>
      <c r="G12" s="347" t="s">
        <v>675</v>
      </c>
      <c r="H12" s="362">
        <v>70.399999999999991</v>
      </c>
      <c r="I12" s="362"/>
      <c r="J12" s="362"/>
      <c r="K12" s="351" t="s">
        <v>654</v>
      </c>
      <c r="L12" s="351">
        <v>6000</v>
      </c>
      <c r="M12" s="351">
        <v>3000</v>
      </c>
      <c r="N12" s="351"/>
      <c r="O12" s="351"/>
      <c r="P12" s="351"/>
      <c r="Q12" s="351"/>
      <c r="R12" s="351"/>
      <c r="S12" s="351"/>
      <c r="T12" s="351"/>
      <c r="U12" s="351"/>
      <c r="V12" s="351"/>
      <c r="W12" s="362">
        <v>2.1999999999999997</v>
      </c>
      <c r="X12" s="362">
        <v>1.8545454545454545</v>
      </c>
      <c r="Y12" s="362">
        <v>1.6181818181818182</v>
      </c>
      <c r="Z12" s="362">
        <v>0</v>
      </c>
      <c r="AA12" s="362">
        <v>0</v>
      </c>
      <c r="AB12" s="347"/>
      <c r="AC12" s="362">
        <v>2.1</v>
      </c>
      <c r="AD12" s="362">
        <v>1.6818181818181817</v>
      </c>
      <c r="AE12" s="362">
        <v>1.5090909090909088</v>
      </c>
      <c r="AF12" s="362">
        <v>0</v>
      </c>
      <c r="AG12" s="362">
        <v>0</v>
      </c>
      <c r="AH12" s="347"/>
      <c r="AI12" s="362">
        <v>0</v>
      </c>
      <c r="AJ12" s="362">
        <v>0</v>
      </c>
      <c r="AK12" s="362">
        <v>0</v>
      </c>
      <c r="AL12" s="362">
        <v>0</v>
      </c>
      <c r="AM12" s="362">
        <v>0</v>
      </c>
      <c r="AN12" s="347"/>
      <c r="AO12" s="352" t="s">
        <v>655</v>
      </c>
      <c r="AP12" s="352" t="s">
        <v>656</v>
      </c>
      <c r="AQ12" s="352">
        <v>3</v>
      </c>
      <c r="AR12" s="352">
        <v>3</v>
      </c>
      <c r="AS12" s="352"/>
      <c r="AT12" s="352">
        <v>0</v>
      </c>
      <c r="AU12" s="352">
        <v>0</v>
      </c>
      <c r="AV12" s="352">
        <v>10</v>
      </c>
      <c r="AW12" s="352">
        <v>0</v>
      </c>
      <c r="AX12" s="352">
        <v>0</v>
      </c>
      <c r="AY12" s="352">
        <v>0</v>
      </c>
      <c r="AZ12" s="352">
        <v>0</v>
      </c>
      <c r="BA12" s="352">
        <v>0</v>
      </c>
      <c r="BB12" s="352"/>
      <c r="BC12" s="352"/>
      <c r="BD12" s="352">
        <v>0</v>
      </c>
      <c r="BE12" s="352">
        <v>0</v>
      </c>
      <c r="BF12" s="352">
        <v>0</v>
      </c>
      <c r="BG12" s="352" t="s">
        <v>591</v>
      </c>
      <c r="BH12" s="352">
        <v>0</v>
      </c>
      <c r="BI12" s="352" t="s">
        <v>591</v>
      </c>
      <c r="BJ12" s="352"/>
      <c r="BK12" s="352"/>
      <c r="BL12" s="350"/>
      <c r="BM12" s="347"/>
      <c r="BN12" s="352"/>
      <c r="BO12" s="352" t="s">
        <v>49</v>
      </c>
      <c r="BP12" s="359"/>
      <c r="BQ12" s="355" t="s">
        <v>676</v>
      </c>
      <c r="BR12" s="355"/>
    </row>
    <row r="13" spans="1:70" s="355" customFormat="1" ht="16">
      <c r="A13" s="364">
        <v>10</v>
      </c>
      <c r="B13" s="361">
        <v>42297</v>
      </c>
      <c r="C13" s="365" t="s">
        <v>651</v>
      </c>
      <c r="D13" s="364" t="s">
        <v>677</v>
      </c>
      <c r="E13" s="366">
        <v>42291</v>
      </c>
      <c r="F13" s="366" t="s">
        <v>209</v>
      </c>
      <c r="G13" s="366" t="s">
        <v>653</v>
      </c>
      <c r="H13" s="362">
        <v>101.07272727272728</v>
      </c>
      <c r="I13" s="362"/>
      <c r="J13" s="362"/>
      <c r="K13" s="351" t="s">
        <v>654</v>
      </c>
      <c r="L13" s="351">
        <v>110000</v>
      </c>
      <c r="M13" s="351">
        <v>440000</v>
      </c>
      <c r="N13" s="351"/>
      <c r="O13" s="351"/>
      <c r="P13" s="351"/>
      <c r="Q13" s="351"/>
      <c r="R13" s="351"/>
      <c r="S13" s="351"/>
      <c r="T13" s="351"/>
      <c r="U13" s="351"/>
      <c r="V13" s="351"/>
      <c r="W13" s="362">
        <v>1.3909090909090909</v>
      </c>
      <c r="X13" s="362">
        <v>1.0818181818181818</v>
      </c>
      <c r="Y13" s="362">
        <v>0.95454545454545447</v>
      </c>
      <c r="Z13" s="362">
        <v>0</v>
      </c>
      <c r="AA13" s="362">
        <v>0</v>
      </c>
      <c r="AB13" s="347"/>
      <c r="AC13" s="362">
        <v>1.2272727272727273</v>
      </c>
      <c r="AD13" s="362">
        <v>1.0727272727272725</v>
      </c>
      <c r="AE13" s="362">
        <v>0.89090909090909087</v>
      </c>
      <c r="AF13" s="362">
        <v>0</v>
      </c>
      <c r="AG13" s="362">
        <v>0</v>
      </c>
      <c r="AH13" s="347"/>
      <c r="AI13" s="362">
        <v>0</v>
      </c>
      <c r="AJ13" s="362">
        <v>0</v>
      </c>
      <c r="AK13" s="362">
        <v>0</v>
      </c>
      <c r="AL13" s="362">
        <v>0</v>
      </c>
      <c r="AM13" s="362">
        <v>0</v>
      </c>
      <c r="AN13" s="347"/>
      <c r="AO13" s="352" t="s">
        <v>655</v>
      </c>
      <c r="AP13" s="352" t="s">
        <v>656</v>
      </c>
      <c r="AQ13" s="352">
        <v>3</v>
      </c>
      <c r="AR13" s="352">
        <v>3</v>
      </c>
      <c r="AS13" s="352"/>
      <c r="AT13" s="352">
        <v>0</v>
      </c>
      <c r="AU13" s="352">
        <v>0</v>
      </c>
      <c r="AV13" s="352">
        <v>0</v>
      </c>
      <c r="AW13" s="352">
        <v>0</v>
      </c>
      <c r="AX13" s="352">
        <v>0</v>
      </c>
      <c r="AY13" s="352">
        <v>0</v>
      </c>
      <c r="AZ13" s="352">
        <v>0</v>
      </c>
      <c r="BA13" s="352">
        <v>0</v>
      </c>
      <c r="BB13" s="352"/>
      <c r="BC13" s="352"/>
      <c r="BD13" s="352">
        <v>0</v>
      </c>
      <c r="BE13" s="352">
        <v>0</v>
      </c>
      <c r="BF13" s="352">
        <v>0</v>
      </c>
      <c r="BG13" s="352" t="s">
        <v>591</v>
      </c>
      <c r="BH13" s="352">
        <v>0</v>
      </c>
      <c r="BI13" s="352" t="s">
        <v>591</v>
      </c>
      <c r="BJ13" s="386"/>
      <c r="BK13" s="386"/>
      <c r="BO13" s="352" t="s">
        <v>49</v>
      </c>
      <c r="BP13" s="367"/>
      <c r="BQ13" s="354" t="s">
        <v>678</v>
      </c>
    </row>
    <row r="14" spans="1:70" s="355" customFormat="1" ht="16">
      <c r="A14" s="347">
        <v>35</v>
      </c>
      <c r="B14" s="361">
        <v>42297</v>
      </c>
      <c r="C14" s="348" t="s">
        <v>651</v>
      </c>
      <c r="D14" s="347" t="s">
        <v>677</v>
      </c>
      <c r="E14" s="366">
        <v>42185</v>
      </c>
      <c r="F14" s="366" t="s">
        <v>210</v>
      </c>
      <c r="G14" s="366" t="s">
        <v>658</v>
      </c>
      <c r="H14" s="362">
        <v>72.072727272727263</v>
      </c>
      <c r="I14" s="362"/>
      <c r="J14" s="362"/>
      <c r="K14" s="351" t="s">
        <v>654</v>
      </c>
      <c r="L14" s="351">
        <v>15000</v>
      </c>
      <c r="M14" s="351">
        <v>45000</v>
      </c>
      <c r="N14" s="351">
        <v>30000</v>
      </c>
      <c r="O14" s="351">
        <v>210000</v>
      </c>
      <c r="P14" s="351"/>
      <c r="Q14" s="351"/>
      <c r="R14" s="351"/>
      <c r="S14" s="351"/>
      <c r="T14" s="351"/>
      <c r="U14" s="351"/>
      <c r="V14" s="351"/>
      <c r="W14" s="362">
        <v>1.8999999999999997</v>
      </c>
      <c r="X14" s="362">
        <v>1.7727272727272725</v>
      </c>
      <c r="Y14" s="362">
        <v>1.6909090909090909</v>
      </c>
      <c r="Z14" s="362">
        <v>1.5999999999999999</v>
      </c>
      <c r="AA14" s="362">
        <v>1.5181818181818181</v>
      </c>
      <c r="AB14" s="347"/>
      <c r="AC14" s="362">
        <v>1.8181818181818181</v>
      </c>
      <c r="AD14" s="362">
        <v>1.7727272727272725</v>
      </c>
      <c r="AE14" s="362">
        <v>1.6909090909090909</v>
      </c>
      <c r="AF14" s="362">
        <v>1.5636363636363635</v>
      </c>
      <c r="AG14" s="362">
        <v>1.5181818181818181</v>
      </c>
      <c r="AH14" s="347"/>
      <c r="AI14" s="362">
        <v>0</v>
      </c>
      <c r="AJ14" s="362">
        <v>0</v>
      </c>
      <c r="AK14" s="362">
        <v>0</v>
      </c>
      <c r="AL14" s="362">
        <v>0</v>
      </c>
      <c r="AM14" s="362">
        <v>0</v>
      </c>
      <c r="AN14" s="347"/>
      <c r="AO14" s="352" t="s">
        <v>655</v>
      </c>
      <c r="AP14" s="352" t="s">
        <v>656</v>
      </c>
      <c r="AQ14" s="352">
        <v>3</v>
      </c>
      <c r="AR14" s="352">
        <v>3</v>
      </c>
      <c r="AS14" s="352"/>
      <c r="AT14" s="352">
        <v>0</v>
      </c>
      <c r="AU14" s="352">
        <v>0</v>
      </c>
      <c r="AV14" s="352">
        <v>0</v>
      </c>
      <c r="AW14" s="352">
        <v>0</v>
      </c>
      <c r="AX14" s="352">
        <v>0</v>
      </c>
      <c r="AY14" s="352">
        <v>0</v>
      </c>
      <c r="AZ14" s="352">
        <v>0</v>
      </c>
      <c r="BA14" s="352">
        <v>0</v>
      </c>
      <c r="BB14" s="352"/>
      <c r="BC14" s="352"/>
      <c r="BD14" s="352">
        <v>0</v>
      </c>
      <c r="BE14" s="352">
        <v>0</v>
      </c>
      <c r="BF14" s="352">
        <v>0</v>
      </c>
      <c r="BG14" s="352" t="s">
        <v>591</v>
      </c>
      <c r="BH14" s="352">
        <v>0</v>
      </c>
      <c r="BI14" s="352" t="s">
        <v>591</v>
      </c>
      <c r="BJ14" s="352"/>
      <c r="BK14" s="352"/>
      <c r="BL14" s="350"/>
      <c r="BM14" s="347"/>
      <c r="BN14" s="352"/>
      <c r="BO14" s="352" t="s">
        <v>49</v>
      </c>
      <c r="BP14" s="350" t="s">
        <v>611</v>
      </c>
      <c r="BQ14" s="355" t="s">
        <v>679</v>
      </c>
    </row>
    <row r="15" spans="1:70" s="355" customFormat="1" ht="16">
      <c r="A15" s="347">
        <v>51</v>
      </c>
      <c r="B15" s="361">
        <v>42297</v>
      </c>
      <c r="C15" s="348" t="s">
        <v>651</v>
      </c>
      <c r="D15" s="347" t="s">
        <v>677</v>
      </c>
      <c r="E15" s="366">
        <v>42248</v>
      </c>
      <c r="F15" s="366" t="s">
        <v>211</v>
      </c>
      <c r="G15" s="366" t="s">
        <v>593</v>
      </c>
      <c r="H15" s="362">
        <v>99.999999999999986</v>
      </c>
      <c r="I15" s="362"/>
      <c r="J15" s="362"/>
      <c r="K15" s="351" t="s">
        <v>654</v>
      </c>
      <c r="L15" s="351">
        <v>15000</v>
      </c>
      <c r="M15" s="351">
        <v>45000</v>
      </c>
      <c r="N15" s="351">
        <v>30000</v>
      </c>
      <c r="O15" s="351">
        <v>210000</v>
      </c>
      <c r="P15" s="351"/>
      <c r="Q15" s="351"/>
      <c r="R15" s="351"/>
      <c r="S15" s="351"/>
      <c r="T15" s="351"/>
      <c r="U15" s="351"/>
      <c r="V15" s="351"/>
      <c r="W15" s="362">
        <v>2.5545454545454542</v>
      </c>
      <c r="X15" s="362">
        <v>2.3818181818181818</v>
      </c>
      <c r="Y15" s="362">
        <v>2.1090909090909089</v>
      </c>
      <c r="Z15" s="362">
        <v>2.0181818181818181</v>
      </c>
      <c r="AA15" s="362">
        <v>1.8818181818181816</v>
      </c>
      <c r="AB15" s="347"/>
      <c r="AC15" s="362">
        <v>2.2999999999999998</v>
      </c>
      <c r="AD15" s="362">
        <v>2.1818181818181817</v>
      </c>
      <c r="AE15" s="362">
        <v>2</v>
      </c>
      <c r="AF15" s="362">
        <v>1.8909090909090909</v>
      </c>
      <c r="AG15" s="362">
        <v>1.6727272727272726</v>
      </c>
      <c r="AH15" s="347"/>
      <c r="AI15" s="362">
        <v>0</v>
      </c>
      <c r="AJ15" s="362">
        <v>0</v>
      </c>
      <c r="AK15" s="362">
        <v>0</v>
      </c>
      <c r="AL15" s="362">
        <v>0</v>
      </c>
      <c r="AM15" s="362">
        <v>0</v>
      </c>
      <c r="AN15" s="347"/>
      <c r="AO15" s="352" t="s">
        <v>655</v>
      </c>
      <c r="AP15" s="352" t="s">
        <v>656</v>
      </c>
      <c r="AQ15" s="352">
        <v>3</v>
      </c>
      <c r="AR15" s="352">
        <v>3</v>
      </c>
      <c r="AS15" s="352"/>
      <c r="AT15" s="352">
        <v>0</v>
      </c>
      <c r="AU15" s="352">
        <v>20</v>
      </c>
      <c r="AV15" s="352">
        <v>0</v>
      </c>
      <c r="AW15" s="352">
        <v>0</v>
      </c>
      <c r="AX15" s="352">
        <v>0</v>
      </c>
      <c r="AY15" s="352">
        <v>0</v>
      </c>
      <c r="AZ15" s="352">
        <v>0</v>
      </c>
      <c r="BA15" s="352">
        <v>0</v>
      </c>
      <c r="BB15" s="352"/>
      <c r="BC15" s="352"/>
      <c r="BD15" s="352">
        <v>0</v>
      </c>
      <c r="BE15" s="352">
        <v>0</v>
      </c>
      <c r="BF15" s="352">
        <v>0</v>
      </c>
      <c r="BG15" s="352" t="s">
        <v>591</v>
      </c>
      <c r="BH15" s="352">
        <v>12</v>
      </c>
      <c r="BI15" s="352" t="s">
        <v>591</v>
      </c>
      <c r="BJ15" s="352"/>
      <c r="BK15" s="352"/>
      <c r="BL15" s="350"/>
      <c r="BM15" s="347"/>
      <c r="BN15" s="352"/>
      <c r="BO15" s="352" t="s">
        <v>49</v>
      </c>
      <c r="BP15" s="350" t="s">
        <v>611</v>
      </c>
      <c r="BQ15" s="355" t="s">
        <v>612</v>
      </c>
    </row>
    <row r="16" spans="1:70" s="355" customFormat="1" ht="16">
      <c r="A16" s="347">
        <v>18</v>
      </c>
      <c r="B16" s="361">
        <v>42297</v>
      </c>
      <c r="C16" s="348" t="s">
        <v>651</v>
      </c>
      <c r="D16" s="347" t="s">
        <v>677</v>
      </c>
      <c r="E16" s="366">
        <v>42185</v>
      </c>
      <c r="F16" s="366" t="s">
        <v>212</v>
      </c>
      <c r="G16" s="366" t="s">
        <v>660</v>
      </c>
      <c r="H16" s="362">
        <v>120.79999999999998</v>
      </c>
      <c r="I16" s="362"/>
      <c r="J16" s="362"/>
      <c r="K16" s="351" t="s">
        <v>654</v>
      </c>
      <c r="L16" s="351">
        <v>15000</v>
      </c>
      <c r="M16" s="351">
        <v>45000</v>
      </c>
      <c r="N16" s="351">
        <v>30000</v>
      </c>
      <c r="O16" s="351">
        <v>210000</v>
      </c>
      <c r="P16" s="351"/>
      <c r="Q16" s="351"/>
      <c r="R16" s="351"/>
      <c r="S16" s="351"/>
      <c r="T16" s="351"/>
      <c r="U16" s="351"/>
      <c r="V16" s="351"/>
      <c r="W16" s="362">
        <v>2.1818181818181817</v>
      </c>
      <c r="X16" s="362">
        <v>1.918181818181818</v>
      </c>
      <c r="Y16" s="362">
        <v>1.7545454545454544</v>
      </c>
      <c r="Z16" s="362">
        <v>1.6818181818181817</v>
      </c>
      <c r="AA16" s="362">
        <v>1.5909090909090908</v>
      </c>
      <c r="AB16" s="347"/>
      <c r="AC16" s="362">
        <v>2.0727272727272723</v>
      </c>
      <c r="AD16" s="362">
        <v>1.8727272727272726</v>
      </c>
      <c r="AE16" s="362">
        <v>1.7545454545454544</v>
      </c>
      <c r="AF16" s="362">
        <v>1.6636363636363636</v>
      </c>
      <c r="AG16" s="362">
        <v>1.5727272727272725</v>
      </c>
      <c r="AH16" s="347"/>
      <c r="AI16" s="362">
        <v>0</v>
      </c>
      <c r="AJ16" s="362">
        <v>0</v>
      </c>
      <c r="AK16" s="362">
        <v>0</v>
      </c>
      <c r="AL16" s="362">
        <v>0</v>
      </c>
      <c r="AM16" s="362">
        <v>0</v>
      </c>
      <c r="AN16" s="347"/>
      <c r="AO16" s="352" t="s">
        <v>655</v>
      </c>
      <c r="AP16" s="352" t="s">
        <v>656</v>
      </c>
      <c r="AQ16" s="352">
        <v>3</v>
      </c>
      <c r="AR16" s="352">
        <v>3</v>
      </c>
      <c r="AS16" s="352"/>
      <c r="AT16" s="352">
        <v>21</v>
      </c>
      <c r="AU16" s="352">
        <v>0</v>
      </c>
      <c r="AV16" s="352">
        <v>0</v>
      </c>
      <c r="AW16" s="352">
        <v>0</v>
      </c>
      <c r="AX16" s="352">
        <v>0</v>
      </c>
      <c r="AY16" s="352">
        <v>0</v>
      </c>
      <c r="AZ16" s="352">
        <v>0</v>
      </c>
      <c r="BA16" s="352">
        <v>0</v>
      </c>
      <c r="BB16" s="352"/>
      <c r="BC16" s="352"/>
      <c r="BD16" s="352">
        <v>0</v>
      </c>
      <c r="BE16" s="352">
        <v>0</v>
      </c>
      <c r="BF16" s="352">
        <v>0</v>
      </c>
      <c r="BG16" s="352" t="s">
        <v>591</v>
      </c>
      <c r="BH16" s="352">
        <v>0</v>
      </c>
      <c r="BI16" s="352" t="s">
        <v>591</v>
      </c>
      <c r="BJ16" s="352"/>
      <c r="BK16" s="352"/>
      <c r="BL16" s="350"/>
      <c r="BM16" s="347"/>
      <c r="BN16" s="352"/>
      <c r="BO16" s="352" t="s">
        <v>49</v>
      </c>
      <c r="BP16" s="350"/>
      <c r="BQ16" s="355" t="s">
        <v>680</v>
      </c>
    </row>
    <row r="17" spans="1:69" s="355" customFormat="1" ht="16">
      <c r="A17" s="347">
        <v>26</v>
      </c>
      <c r="B17" s="361">
        <v>42297</v>
      </c>
      <c r="C17" s="348" t="s">
        <v>651</v>
      </c>
      <c r="D17" s="347" t="s">
        <v>677</v>
      </c>
      <c r="E17" s="366">
        <v>42285</v>
      </c>
      <c r="F17" s="366" t="s">
        <v>213</v>
      </c>
      <c r="G17" s="366" t="s">
        <v>625</v>
      </c>
      <c r="H17" s="362">
        <v>85.999999999999986</v>
      </c>
      <c r="I17" s="362"/>
      <c r="J17" s="362"/>
      <c r="K17" s="351" t="s">
        <v>654</v>
      </c>
      <c r="L17" s="351">
        <v>15208</v>
      </c>
      <c r="M17" s="351">
        <v>45625</v>
      </c>
      <c r="N17" s="351">
        <v>30417</v>
      </c>
      <c r="O17" s="351">
        <v>212917</v>
      </c>
      <c r="P17" s="351"/>
      <c r="Q17" s="351"/>
      <c r="R17" s="351"/>
      <c r="S17" s="351"/>
      <c r="T17" s="351"/>
      <c r="U17" s="351"/>
      <c r="V17" s="351"/>
      <c r="W17" s="362">
        <v>1.7</v>
      </c>
      <c r="X17" s="362">
        <v>1.5727272727272725</v>
      </c>
      <c r="Y17" s="362">
        <v>1.4999999999999998</v>
      </c>
      <c r="Z17" s="362">
        <v>1.4636363636363636</v>
      </c>
      <c r="AA17" s="362">
        <v>1.3818181818181816</v>
      </c>
      <c r="AB17" s="347"/>
      <c r="AC17" s="362">
        <v>1.6636363636363636</v>
      </c>
      <c r="AD17" s="362">
        <v>1.5545454545454545</v>
      </c>
      <c r="AE17" s="362">
        <v>1.4909090909090907</v>
      </c>
      <c r="AF17" s="362">
        <v>1.4363636363636363</v>
      </c>
      <c r="AG17" s="362">
        <v>1.3636363636363635</v>
      </c>
      <c r="AH17" s="347"/>
      <c r="AI17" s="362">
        <v>0</v>
      </c>
      <c r="AJ17" s="362">
        <v>0</v>
      </c>
      <c r="AK17" s="362">
        <v>0</v>
      </c>
      <c r="AL17" s="362">
        <v>0</v>
      </c>
      <c r="AM17" s="362">
        <v>0</v>
      </c>
      <c r="AN17" s="347"/>
      <c r="AO17" s="352" t="s">
        <v>655</v>
      </c>
      <c r="AP17" s="352" t="s">
        <v>656</v>
      </c>
      <c r="AQ17" s="352">
        <v>3</v>
      </c>
      <c r="AR17" s="352">
        <v>3</v>
      </c>
      <c r="AS17" s="352"/>
      <c r="AT17" s="352">
        <v>0</v>
      </c>
      <c r="AU17" s="352">
        <v>0</v>
      </c>
      <c r="AV17" s="352">
        <v>3</v>
      </c>
      <c r="AW17" s="352">
        <v>0</v>
      </c>
      <c r="AX17" s="352">
        <v>0</v>
      </c>
      <c r="AY17" s="352">
        <v>0</v>
      </c>
      <c r="AZ17" s="352">
        <v>0</v>
      </c>
      <c r="BA17" s="352">
        <v>0</v>
      </c>
      <c r="BB17" s="352"/>
      <c r="BC17" s="352"/>
      <c r="BD17" s="352">
        <v>0</v>
      </c>
      <c r="BE17" s="352">
        <v>0</v>
      </c>
      <c r="BF17" s="352">
        <v>0</v>
      </c>
      <c r="BG17" s="352" t="s">
        <v>591</v>
      </c>
      <c r="BH17" s="352">
        <v>0</v>
      </c>
      <c r="BI17" s="352" t="s">
        <v>591</v>
      </c>
      <c r="BJ17" s="352"/>
      <c r="BK17" s="352"/>
      <c r="BL17" s="350"/>
      <c r="BM17" s="347"/>
      <c r="BN17" s="352"/>
      <c r="BO17" s="352" t="s">
        <v>49</v>
      </c>
      <c r="BP17" s="350"/>
      <c r="BQ17" s="355" t="s">
        <v>681</v>
      </c>
    </row>
    <row r="18" spans="1:69" s="355" customFormat="1" ht="16">
      <c r="A18" s="347">
        <v>43</v>
      </c>
      <c r="B18" s="361">
        <v>42297</v>
      </c>
      <c r="C18" s="348" t="s">
        <v>651</v>
      </c>
      <c r="D18" s="347" t="s">
        <v>677</v>
      </c>
      <c r="E18" s="366">
        <v>42263</v>
      </c>
      <c r="F18" s="366" t="s">
        <v>214</v>
      </c>
      <c r="G18" s="366" t="s">
        <v>663</v>
      </c>
      <c r="H18" s="362">
        <v>116.0090909090909</v>
      </c>
      <c r="I18" s="362"/>
      <c r="J18" s="362"/>
      <c r="K18" s="351" t="s">
        <v>654</v>
      </c>
      <c r="L18" s="351">
        <v>15000</v>
      </c>
      <c r="M18" s="351">
        <v>45000</v>
      </c>
      <c r="N18" s="351">
        <v>30000</v>
      </c>
      <c r="O18" s="351">
        <v>210000</v>
      </c>
      <c r="P18" s="351"/>
      <c r="Q18" s="351"/>
      <c r="R18" s="351"/>
      <c r="S18" s="351"/>
      <c r="T18" s="351"/>
      <c r="U18" s="351"/>
      <c r="V18" s="351"/>
      <c r="W18" s="362">
        <v>1.8727272727272726</v>
      </c>
      <c r="X18" s="362">
        <v>1.7545454545454544</v>
      </c>
      <c r="Y18" s="362">
        <v>1.6818181818181817</v>
      </c>
      <c r="Z18" s="362">
        <v>1.6272727272727272</v>
      </c>
      <c r="AA18" s="362">
        <v>1.5818181818181818</v>
      </c>
      <c r="AB18" s="347"/>
      <c r="AC18" s="362">
        <v>1.5999999999999999</v>
      </c>
      <c r="AD18" s="362">
        <v>1.5181818181818181</v>
      </c>
      <c r="AE18" s="362">
        <v>1.4545454545454546</v>
      </c>
      <c r="AF18" s="362">
        <v>1.4090909090909089</v>
      </c>
      <c r="AG18" s="362">
        <v>1.3727272727272726</v>
      </c>
      <c r="AH18" s="347"/>
      <c r="AI18" s="362">
        <v>0</v>
      </c>
      <c r="AJ18" s="362">
        <v>0</v>
      </c>
      <c r="AK18" s="362">
        <v>0</v>
      </c>
      <c r="AL18" s="362">
        <v>0</v>
      </c>
      <c r="AM18" s="362">
        <v>0</v>
      </c>
      <c r="AN18" s="347"/>
      <c r="AO18" s="352" t="s">
        <v>655</v>
      </c>
      <c r="AP18" s="352" t="s">
        <v>656</v>
      </c>
      <c r="AQ18" s="352">
        <v>3</v>
      </c>
      <c r="AR18" s="352">
        <v>3</v>
      </c>
      <c r="AS18" s="352"/>
      <c r="AT18" s="352">
        <v>0</v>
      </c>
      <c r="AU18" s="352">
        <v>0</v>
      </c>
      <c r="AV18" s="352">
        <v>0</v>
      </c>
      <c r="AW18" s="352">
        <v>0</v>
      </c>
      <c r="AX18" s="352">
        <v>0</v>
      </c>
      <c r="AY18" s="352">
        <v>0</v>
      </c>
      <c r="AZ18" s="352">
        <v>0</v>
      </c>
      <c r="BA18" s="352">
        <v>0</v>
      </c>
      <c r="BB18" s="352"/>
      <c r="BC18" s="352"/>
      <c r="BD18" s="352">
        <v>0</v>
      </c>
      <c r="BE18" s="352">
        <v>0</v>
      </c>
      <c r="BF18" s="352">
        <v>0</v>
      </c>
      <c r="BG18" s="352" t="s">
        <v>591</v>
      </c>
      <c r="BH18" s="352">
        <v>0</v>
      </c>
      <c r="BI18" s="352" t="s">
        <v>591</v>
      </c>
      <c r="BJ18" s="352"/>
      <c r="BK18" s="352"/>
      <c r="BL18" s="350" t="s">
        <v>664</v>
      </c>
      <c r="BM18" s="347" t="s">
        <v>665</v>
      </c>
      <c r="BN18" s="352">
        <v>50</v>
      </c>
      <c r="BO18" s="352" t="s">
        <v>49</v>
      </c>
      <c r="BP18" s="350"/>
      <c r="BQ18" s="347" t="s">
        <v>666</v>
      </c>
    </row>
    <row r="19" spans="1:69" s="363" customFormat="1" ht="16">
      <c r="A19" s="347">
        <v>2</v>
      </c>
      <c r="B19" s="361">
        <v>42297</v>
      </c>
      <c r="C19" s="348" t="s">
        <v>651</v>
      </c>
      <c r="D19" s="347" t="s">
        <v>677</v>
      </c>
      <c r="E19" s="366">
        <v>42185</v>
      </c>
      <c r="F19" s="366" t="s">
        <v>215</v>
      </c>
      <c r="G19" s="366" t="s">
        <v>667</v>
      </c>
      <c r="H19" s="362">
        <v>84</v>
      </c>
      <c r="I19" s="362"/>
      <c r="J19" s="362"/>
      <c r="K19" s="351" t="s">
        <v>654</v>
      </c>
      <c r="L19" s="351">
        <v>14760</v>
      </c>
      <c r="M19" s="351">
        <v>45360</v>
      </c>
      <c r="N19" s="351">
        <v>29580</v>
      </c>
      <c r="O19" s="351">
        <v>211020</v>
      </c>
      <c r="P19" s="351"/>
      <c r="Q19" s="351"/>
      <c r="R19" s="351"/>
      <c r="S19" s="351"/>
      <c r="T19" s="351"/>
      <c r="U19" s="351"/>
      <c r="V19" s="351"/>
      <c r="W19" s="362">
        <v>1.9545454545454544</v>
      </c>
      <c r="X19" s="362">
        <v>1.5999999999999999</v>
      </c>
      <c r="Y19" s="362">
        <v>1.4727272727272727</v>
      </c>
      <c r="Z19" s="362">
        <v>1.3636363636363635</v>
      </c>
      <c r="AA19" s="362">
        <v>1.3363636363636362</v>
      </c>
      <c r="AB19" s="347"/>
      <c r="AC19" s="362">
        <v>1.8545454545454545</v>
      </c>
      <c r="AD19" s="362">
        <v>1.5545454545454545</v>
      </c>
      <c r="AE19" s="362">
        <v>1.4181818181818182</v>
      </c>
      <c r="AF19" s="362">
        <v>1.3363636363636362</v>
      </c>
      <c r="AG19" s="362">
        <v>1.3090909090909089</v>
      </c>
      <c r="AH19" s="347"/>
      <c r="AI19" s="362">
        <v>0</v>
      </c>
      <c r="AJ19" s="362">
        <v>0</v>
      </c>
      <c r="AK19" s="362">
        <v>0</v>
      </c>
      <c r="AL19" s="362">
        <v>0</v>
      </c>
      <c r="AM19" s="362">
        <v>0</v>
      </c>
      <c r="AN19" s="347"/>
      <c r="AO19" s="352" t="s">
        <v>655</v>
      </c>
      <c r="AP19" s="352" t="s">
        <v>656</v>
      </c>
      <c r="AQ19" s="352">
        <v>3</v>
      </c>
      <c r="AR19" s="352">
        <v>3</v>
      </c>
      <c r="AS19" s="352"/>
      <c r="AT19" s="352">
        <v>0</v>
      </c>
      <c r="AU19" s="352">
        <v>23</v>
      </c>
      <c r="AV19" s="352">
        <v>0</v>
      </c>
      <c r="AW19" s="352">
        <v>0</v>
      </c>
      <c r="AX19" s="352">
        <v>0</v>
      </c>
      <c r="AY19" s="352">
        <v>0</v>
      </c>
      <c r="AZ19" s="352">
        <v>0</v>
      </c>
      <c r="BA19" s="352">
        <v>0</v>
      </c>
      <c r="BB19" s="352"/>
      <c r="BC19" s="352"/>
      <c r="BD19" s="352">
        <v>0</v>
      </c>
      <c r="BE19" s="352">
        <v>0</v>
      </c>
      <c r="BF19" s="352">
        <v>0</v>
      </c>
      <c r="BG19" s="352" t="s">
        <v>591</v>
      </c>
      <c r="BH19" s="352">
        <v>12</v>
      </c>
      <c r="BI19" s="352" t="s">
        <v>591</v>
      </c>
      <c r="BJ19" s="352"/>
      <c r="BK19" s="352"/>
      <c r="BL19" s="350"/>
      <c r="BM19" s="347"/>
      <c r="BN19" s="352"/>
      <c r="BO19" s="352" t="s">
        <v>49</v>
      </c>
      <c r="BP19" s="350"/>
      <c r="BQ19" s="347"/>
    </row>
    <row r="20" spans="1:69" s="355" customFormat="1" ht="16">
      <c r="A20" s="357"/>
      <c r="B20" s="361">
        <v>42297</v>
      </c>
      <c r="C20" s="368" t="s">
        <v>651</v>
      </c>
      <c r="D20" s="357" t="s">
        <v>677</v>
      </c>
      <c r="E20" s="366">
        <v>42185</v>
      </c>
      <c r="F20" s="366" t="s">
        <v>589</v>
      </c>
      <c r="G20" s="366" t="s">
        <v>668</v>
      </c>
      <c r="H20" s="362">
        <v>101.78181818181817</v>
      </c>
      <c r="I20" s="362"/>
      <c r="J20" s="362"/>
      <c r="K20" s="351" t="s">
        <v>654</v>
      </c>
      <c r="L20" s="351">
        <v>15208</v>
      </c>
      <c r="M20" s="351">
        <v>45625</v>
      </c>
      <c r="N20" s="351">
        <v>30417</v>
      </c>
      <c r="O20" s="351">
        <v>212917</v>
      </c>
      <c r="P20" s="358"/>
      <c r="Q20" s="358"/>
      <c r="R20" s="358"/>
      <c r="S20" s="358"/>
      <c r="T20" s="358"/>
      <c r="U20" s="358"/>
      <c r="V20" s="358"/>
      <c r="W20" s="375">
        <v>1.67</v>
      </c>
      <c r="X20" s="375">
        <v>1.51</v>
      </c>
      <c r="Y20" s="375">
        <v>1.4090909090909089</v>
      </c>
      <c r="Z20" s="375">
        <v>1.3545454545454545</v>
      </c>
      <c r="AA20" s="375">
        <v>1.2909090909090908</v>
      </c>
      <c r="AB20" s="376"/>
      <c r="AC20" s="375">
        <v>1.6090909090909089</v>
      </c>
      <c r="AD20" s="375">
        <v>1.4818181818181817</v>
      </c>
      <c r="AE20" s="375">
        <v>1.3909090909090909</v>
      </c>
      <c r="AF20" s="375">
        <v>1.3363636363636362</v>
      </c>
      <c r="AG20" s="375">
        <v>1.2909090909090908</v>
      </c>
      <c r="AH20" s="376"/>
      <c r="AI20" s="375">
        <v>1.6545454545454545</v>
      </c>
      <c r="AJ20" s="375">
        <v>1.4909090909090907</v>
      </c>
      <c r="AK20" s="375">
        <v>1.4090909090909089</v>
      </c>
      <c r="AL20" s="375">
        <v>1.3545454545454545</v>
      </c>
      <c r="AM20" s="375">
        <v>1.2909090909090908</v>
      </c>
      <c r="AN20" s="357"/>
      <c r="AO20" s="352" t="s">
        <v>655</v>
      </c>
      <c r="AP20" s="352" t="s">
        <v>656</v>
      </c>
      <c r="AQ20" s="352">
        <v>3</v>
      </c>
      <c r="AR20" s="352">
        <v>3</v>
      </c>
      <c r="AS20" s="352"/>
      <c r="AT20" s="352">
        <v>0</v>
      </c>
      <c r="AU20" s="352">
        <v>0</v>
      </c>
      <c r="AV20" s="352">
        <v>0</v>
      </c>
      <c r="AW20" s="352">
        <v>0</v>
      </c>
      <c r="AX20" s="352">
        <v>0</v>
      </c>
      <c r="AY20" s="352">
        <v>0</v>
      </c>
      <c r="AZ20" s="352">
        <v>0</v>
      </c>
      <c r="BA20" s="352">
        <v>0</v>
      </c>
      <c r="BB20" s="352"/>
      <c r="BC20" s="352"/>
      <c r="BD20" s="352">
        <v>0</v>
      </c>
      <c r="BE20" s="352">
        <v>0</v>
      </c>
      <c r="BF20" s="352">
        <v>0</v>
      </c>
      <c r="BG20" s="352" t="s">
        <v>591</v>
      </c>
      <c r="BH20" s="352">
        <v>0</v>
      </c>
      <c r="BI20" s="352" t="s">
        <v>591</v>
      </c>
      <c r="BJ20" s="352"/>
      <c r="BK20" s="352"/>
      <c r="BL20" s="369" t="s">
        <v>664</v>
      </c>
      <c r="BM20" s="357" t="s">
        <v>665</v>
      </c>
      <c r="BN20" s="353">
        <v>50</v>
      </c>
      <c r="BO20" s="352" t="s">
        <v>49</v>
      </c>
      <c r="BP20" s="350"/>
      <c r="BQ20" s="347" t="s">
        <v>682</v>
      </c>
    </row>
    <row r="21" spans="1:69" s="355" customFormat="1" ht="16">
      <c r="A21" s="347"/>
      <c r="B21" s="361">
        <v>42297</v>
      </c>
      <c r="C21" s="348" t="s">
        <v>651</v>
      </c>
      <c r="D21" s="357" t="s">
        <v>677</v>
      </c>
      <c r="E21" s="366">
        <v>42185</v>
      </c>
      <c r="F21" s="366" t="s">
        <v>629</v>
      </c>
      <c r="G21" s="366" t="s">
        <v>630</v>
      </c>
      <c r="H21" s="362">
        <v>66.927272727272722</v>
      </c>
      <c r="I21" s="362"/>
      <c r="J21" s="362"/>
      <c r="K21" s="351" t="s">
        <v>654</v>
      </c>
      <c r="L21" s="351">
        <v>15000</v>
      </c>
      <c r="M21" s="351">
        <v>45000</v>
      </c>
      <c r="N21" s="351">
        <v>30000</v>
      </c>
      <c r="O21" s="351">
        <v>210000</v>
      </c>
      <c r="P21" s="351"/>
      <c r="Q21" s="351"/>
      <c r="R21" s="351"/>
      <c r="S21" s="351"/>
      <c r="T21" s="351"/>
      <c r="U21" s="351"/>
      <c r="V21" s="351"/>
      <c r="W21" s="362">
        <v>1.7636363636363634</v>
      </c>
      <c r="X21" s="362">
        <v>1.6454545454545453</v>
      </c>
      <c r="Y21" s="362">
        <v>1.5636363636363635</v>
      </c>
      <c r="Z21" s="362">
        <v>1.4909090909090907</v>
      </c>
      <c r="AA21" s="362">
        <v>1.4090909090909089</v>
      </c>
      <c r="AB21" s="347"/>
      <c r="AC21" s="362">
        <v>1.6818181818181817</v>
      </c>
      <c r="AD21" s="362">
        <v>1.6454545454545453</v>
      </c>
      <c r="AE21" s="362">
        <v>1.5636363636363635</v>
      </c>
      <c r="AF21" s="362">
        <v>1.4545454545454546</v>
      </c>
      <c r="AG21" s="362">
        <v>1.4090909090909089</v>
      </c>
      <c r="AH21" s="347"/>
      <c r="AI21" s="362">
        <v>0</v>
      </c>
      <c r="AJ21" s="362">
        <v>0</v>
      </c>
      <c r="AK21" s="362">
        <v>0</v>
      </c>
      <c r="AL21" s="362">
        <v>0</v>
      </c>
      <c r="AM21" s="362">
        <v>0</v>
      </c>
      <c r="AN21" s="347"/>
      <c r="AO21" s="352" t="s">
        <v>655</v>
      </c>
      <c r="AP21" s="352" t="s">
        <v>656</v>
      </c>
      <c r="AQ21" s="352">
        <v>3</v>
      </c>
      <c r="AR21" s="352">
        <v>3</v>
      </c>
      <c r="AS21" s="352"/>
      <c r="AT21" s="352">
        <v>0</v>
      </c>
      <c r="AU21" s="352">
        <v>0</v>
      </c>
      <c r="AV21" s="352">
        <v>0</v>
      </c>
      <c r="AW21" s="352">
        <v>0</v>
      </c>
      <c r="AX21" s="352">
        <v>0</v>
      </c>
      <c r="AY21" s="352">
        <v>0</v>
      </c>
      <c r="AZ21" s="352">
        <v>0</v>
      </c>
      <c r="BA21" s="352">
        <v>0</v>
      </c>
      <c r="BB21" s="352"/>
      <c r="BC21" s="352"/>
      <c r="BD21" s="352">
        <v>0</v>
      </c>
      <c r="BE21" s="352">
        <v>0</v>
      </c>
      <c r="BF21" s="352">
        <v>0</v>
      </c>
      <c r="BG21" s="352" t="s">
        <v>591</v>
      </c>
      <c r="BH21" s="352">
        <v>0</v>
      </c>
      <c r="BI21" s="352" t="s">
        <v>591</v>
      </c>
      <c r="BJ21" s="352"/>
      <c r="BK21" s="352"/>
      <c r="BL21" s="350"/>
      <c r="BM21" s="347"/>
      <c r="BN21" s="352"/>
      <c r="BO21" s="352" t="s">
        <v>49</v>
      </c>
      <c r="BP21" s="350" t="s">
        <v>611</v>
      </c>
      <c r="BQ21" s="355" t="s">
        <v>683</v>
      </c>
    </row>
    <row r="22" spans="1:69" s="363" customFormat="1" ht="16">
      <c r="A22" s="347"/>
      <c r="B22" s="361">
        <v>42297</v>
      </c>
      <c r="C22" s="348" t="s">
        <v>651</v>
      </c>
      <c r="D22" s="357" t="s">
        <v>677</v>
      </c>
      <c r="E22" s="366">
        <v>42184</v>
      </c>
      <c r="F22" s="366" t="s">
        <v>638</v>
      </c>
      <c r="G22" s="366" t="s">
        <v>671</v>
      </c>
      <c r="H22" s="362">
        <v>99</v>
      </c>
      <c r="I22" s="362"/>
      <c r="J22" s="362"/>
      <c r="K22" s="351"/>
      <c r="L22" s="351"/>
      <c r="M22" s="351"/>
      <c r="N22" s="351"/>
      <c r="O22" s="351"/>
      <c r="P22" s="351"/>
      <c r="Q22" s="351"/>
      <c r="R22" s="351"/>
      <c r="S22" s="351"/>
      <c r="T22" s="351"/>
      <c r="U22" s="351"/>
      <c r="V22" s="351"/>
      <c r="W22" s="362">
        <v>1.5818181818181818</v>
      </c>
      <c r="X22" s="362">
        <v>0</v>
      </c>
      <c r="Y22" s="362">
        <v>0</v>
      </c>
      <c r="Z22" s="362">
        <v>0</v>
      </c>
      <c r="AA22" s="362">
        <v>0</v>
      </c>
      <c r="AB22" s="347"/>
      <c r="AC22" s="362">
        <v>1.5818181818181818</v>
      </c>
      <c r="AD22" s="362">
        <v>0</v>
      </c>
      <c r="AE22" s="362">
        <v>0</v>
      </c>
      <c r="AF22" s="362">
        <v>0</v>
      </c>
      <c r="AG22" s="362">
        <v>0</v>
      </c>
      <c r="AH22" s="347"/>
      <c r="AI22" s="362">
        <v>0</v>
      </c>
      <c r="AJ22" s="362">
        <v>0</v>
      </c>
      <c r="AK22" s="362">
        <v>0</v>
      </c>
      <c r="AL22" s="362">
        <v>0</v>
      </c>
      <c r="AM22" s="362">
        <v>0</v>
      </c>
      <c r="AN22" s="347"/>
      <c r="AO22" s="352" t="s">
        <v>655</v>
      </c>
      <c r="AP22" s="352" t="s">
        <v>656</v>
      </c>
      <c r="AQ22" s="352">
        <v>3</v>
      </c>
      <c r="AR22" s="352">
        <v>3</v>
      </c>
      <c r="AS22" s="352"/>
      <c r="AT22" s="352">
        <v>0</v>
      </c>
      <c r="AU22" s="352">
        <v>0</v>
      </c>
      <c r="AV22" s="352">
        <v>5</v>
      </c>
      <c r="AW22" s="352">
        <v>0</v>
      </c>
      <c r="AX22" s="352">
        <v>0</v>
      </c>
      <c r="AY22" s="352">
        <v>0</v>
      </c>
      <c r="AZ22" s="352">
        <v>0</v>
      </c>
      <c r="BA22" s="352">
        <v>0</v>
      </c>
      <c r="BB22" s="352"/>
      <c r="BC22" s="352"/>
      <c r="BD22" s="352">
        <v>0</v>
      </c>
      <c r="BE22" s="352">
        <v>0</v>
      </c>
      <c r="BF22" s="352">
        <v>0</v>
      </c>
      <c r="BG22" s="352" t="s">
        <v>591</v>
      </c>
      <c r="BH22" s="352">
        <v>0</v>
      </c>
      <c r="BI22" s="352" t="s">
        <v>591</v>
      </c>
      <c r="BJ22" s="352"/>
      <c r="BK22" s="352"/>
      <c r="BL22" s="350"/>
      <c r="BM22" s="347"/>
      <c r="BN22" s="352"/>
      <c r="BO22" s="352" t="s">
        <v>49</v>
      </c>
      <c r="BP22" s="350" t="s">
        <v>672</v>
      </c>
      <c r="BQ22" s="347" t="s">
        <v>673</v>
      </c>
    </row>
    <row r="23" spans="1:69" s="363" customFormat="1" ht="16">
      <c r="A23" s="347"/>
      <c r="B23" s="361">
        <v>42297</v>
      </c>
      <c r="C23" s="348" t="s">
        <v>651</v>
      </c>
      <c r="D23" s="357" t="s">
        <v>684</v>
      </c>
      <c r="E23" s="366">
        <v>42285</v>
      </c>
      <c r="F23" s="366" t="s">
        <v>674</v>
      </c>
      <c r="G23" s="366" t="s">
        <v>675</v>
      </c>
      <c r="H23" s="362">
        <v>70.399999999999991</v>
      </c>
      <c r="I23" s="362"/>
      <c r="J23" s="362"/>
      <c r="K23" s="351" t="s">
        <v>654</v>
      </c>
      <c r="L23" s="351">
        <v>3480</v>
      </c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62">
        <v>2.1636363636363636</v>
      </c>
      <c r="X23" s="362">
        <v>1.9090909090909089</v>
      </c>
      <c r="Y23" s="362">
        <v>0</v>
      </c>
      <c r="Z23" s="362">
        <v>0</v>
      </c>
      <c r="AA23" s="362">
        <v>0</v>
      </c>
      <c r="AB23" s="347"/>
      <c r="AC23" s="362">
        <v>1.8999999999999997</v>
      </c>
      <c r="AD23" s="362">
        <v>1.8181818181818181</v>
      </c>
      <c r="AE23" s="362">
        <v>0</v>
      </c>
      <c r="AF23" s="362">
        <v>0</v>
      </c>
      <c r="AG23" s="362">
        <v>0</v>
      </c>
      <c r="AH23" s="347"/>
      <c r="AI23" s="362">
        <v>0</v>
      </c>
      <c r="AJ23" s="362">
        <v>0</v>
      </c>
      <c r="AK23" s="362">
        <v>0</v>
      </c>
      <c r="AL23" s="362">
        <v>0</v>
      </c>
      <c r="AM23" s="362">
        <v>0</v>
      </c>
      <c r="AN23" s="347"/>
      <c r="AO23" s="352" t="s">
        <v>655</v>
      </c>
      <c r="AP23" s="352" t="s">
        <v>656</v>
      </c>
      <c r="AQ23" s="352">
        <v>3</v>
      </c>
      <c r="AR23" s="352">
        <v>3</v>
      </c>
      <c r="AS23" s="352"/>
      <c r="AT23" s="352">
        <v>0</v>
      </c>
      <c r="AU23" s="352">
        <v>0</v>
      </c>
      <c r="AV23" s="352">
        <v>10</v>
      </c>
      <c r="AW23" s="352">
        <v>0</v>
      </c>
      <c r="AX23" s="352">
        <v>0</v>
      </c>
      <c r="AY23" s="352">
        <v>0</v>
      </c>
      <c r="AZ23" s="352">
        <v>0</v>
      </c>
      <c r="BA23" s="352">
        <v>0</v>
      </c>
      <c r="BB23" s="352"/>
      <c r="BC23" s="352"/>
      <c r="BD23" s="352">
        <v>0</v>
      </c>
      <c r="BE23" s="352">
        <v>0</v>
      </c>
      <c r="BF23" s="352">
        <v>0</v>
      </c>
      <c r="BG23" s="352" t="s">
        <v>591</v>
      </c>
      <c r="BH23" s="352">
        <v>0</v>
      </c>
      <c r="BI23" s="352" t="s">
        <v>591</v>
      </c>
      <c r="BJ23" s="352"/>
      <c r="BK23" s="352"/>
      <c r="BL23" s="350"/>
      <c r="BM23" s="347"/>
      <c r="BN23" s="352"/>
      <c r="BO23" s="352" t="s">
        <v>49</v>
      </c>
      <c r="BP23" s="359"/>
      <c r="BQ23" s="355" t="s">
        <v>685</v>
      </c>
    </row>
    <row r="24" spans="1:69" s="355" customFormat="1" ht="16">
      <c r="A24" s="347">
        <v>15</v>
      </c>
      <c r="B24" s="361">
        <v>42297</v>
      </c>
      <c r="C24" s="348" t="s">
        <v>651</v>
      </c>
      <c r="D24" s="347" t="s">
        <v>686</v>
      </c>
      <c r="E24" s="349">
        <v>42185</v>
      </c>
      <c r="F24" s="349" t="s">
        <v>209</v>
      </c>
      <c r="G24" s="349" t="s">
        <v>653</v>
      </c>
      <c r="H24" s="362">
        <v>83.25454545454545</v>
      </c>
      <c r="I24" s="362"/>
      <c r="J24" s="362"/>
      <c r="K24" s="351" t="s">
        <v>654</v>
      </c>
      <c r="L24" s="351">
        <v>100000</v>
      </c>
      <c r="M24" s="351">
        <v>450000</v>
      </c>
      <c r="N24" s="351"/>
      <c r="O24" s="351"/>
      <c r="P24" s="351"/>
      <c r="Q24" s="351"/>
      <c r="R24" s="351"/>
      <c r="S24" s="351"/>
      <c r="T24" s="351"/>
      <c r="U24" s="351"/>
      <c r="V24" s="351"/>
      <c r="W24" s="362">
        <v>1.3818181818181816</v>
      </c>
      <c r="X24" s="362">
        <v>1.1090909090909089</v>
      </c>
      <c r="Y24" s="362">
        <v>1.0909090909090908</v>
      </c>
      <c r="Z24" s="362">
        <v>0</v>
      </c>
      <c r="AA24" s="362">
        <v>0</v>
      </c>
      <c r="AB24" s="347"/>
      <c r="AC24" s="362">
        <v>1.3727272727272726</v>
      </c>
      <c r="AD24" s="362">
        <v>1.0999999999999999</v>
      </c>
      <c r="AE24" s="362">
        <v>1.0818181818181818</v>
      </c>
      <c r="AF24" s="362">
        <v>0</v>
      </c>
      <c r="AG24" s="362">
        <v>0</v>
      </c>
      <c r="AH24" s="347"/>
      <c r="AI24" s="362">
        <v>0</v>
      </c>
      <c r="AJ24" s="362">
        <v>0</v>
      </c>
      <c r="AK24" s="362">
        <v>0</v>
      </c>
      <c r="AL24" s="362">
        <v>0</v>
      </c>
      <c r="AM24" s="362">
        <v>0</v>
      </c>
      <c r="AN24" s="347"/>
      <c r="AO24" s="352" t="s">
        <v>655</v>
      </c>
      <c r="AP24" s="352" t="s">
        <v>656</v>
      </c>
      <c r="AQ24" s="352">
        <v>2</v>
      </c>
      <c r="AR24" s="352">
        <v>4</v>
      </c>
      <c r="AS24" s="352"/>
      <c r="AT24" s="352">
        <v>0</v>
      </c>
      <c r="AU24" s="352">
        <v>0</v>
      </c>
      <c r="AV24" s="352">
        <v>0</v>
      </c>
      <c r="AW24" s="352">
        <v>0</v>
      </c>
      <c r="AX24" s="352">
        <v>0</v>
      </c>
      <c r="AY24" s="352">
        <v>0</v>
      </c>
      <c r="AZ24" s="352">
        <v>0</v>
      </c>
      <c r="BA24" s="352">
        <v>0</v>
      </c>
      <c r="BB24" s="352"/>
      <c r="BC24" s="352"/>
      <c r="BD24" s="352">
        <v>0</v>
      </c>
      <c r="BE24" s="352">
        <v>0</v>
      </c>
      <c r="BF24" s="352">
        <v>0</v>
      </c>
      <c r="BG24" s="352" t="s">
        <v>591</v>
      </c>
      <c r="BH24" s="352">
        <v>0</v>
      </c>
      <c r="BI24" s="352" t="s">
        <v>591</v>
      </c>
      <c r="BJ24" s="352"/>
      <c r="BK24" s="352"/>
      <c r="BL24" s="350"/>
      <c r="BM24" s="347"/>
      <c r="BN24" s="352"/>
      <c r="BO24" s="352" t="s">
        <v>49</v>
      </c>
      <c r="BP24" s="350"/>
      <c r="BQ24" s="354" t="s">
        <v>687</v>
      </c>
    </row>
    <row r="25" spans="1:69" s="355" customFormat="1" ht="16">
      <c r="A25" s="347">
        <v>40</v>
      </c>
      <c r="B25" s="361">
        <v>42297</v>
      </c>
      <c r="C25" s="348" t="s">
        <v>651</v>
      </c>
      <c r="D25" s="347" t="s">
        <v>686</v>
      </c>
      <c r="E25" s="349">
        <v>42185</v>
      </c>
      <c r="F25" s="349" t="s">
        <v>210</v>
      </c>
      <c r="G25" s="349" t="s">
        <v>658</v>
      </c>
      <c r="H25" s="362">
        <v>86.518181818181816</v>
      </c>
      <c r="I25" s="362"/>
      <c r="J25" s="362"/>
      <c r="K25" s="351" t="s">
        <v>654</v>
      </c>
      <c r="L25" s="95">
        <v>6000</v>
      </c>
      <c r="M25" s="431">
        <v>12000</v>
      </c>
      <c r="N25" s="431">
        <v>84000</v>
      </c>
      <c r="O25" s="431">
        <f>N25</f>
        <v>84000</v>
      </c>
      <c r="P25" s="351"/>
      <c r="Q25" s="351"/>
      <c r="R25" s="351"/>
      <c r="S25" s="351"/>
      <c r="T25" s="351"/>
      <c r="U25" s="351"/>
      <c r="V25" s="351"/>
      <c r="W25" s="362">
        <v>1.7272727272727271</v>
      </c>
      <c r="X25" s="362">
        <v>1.7272727272727271</v>
      </c>
      <c r="Y25" s="362">
        <v>1.6909090909090909</v>
      </c>
      <c r="Z25" s="362">
        <v>0</v>
      </c>
      <c r="AA25" s="362">
        <v>1.6454545454545453</v>
      </c>
      <c r="AB25" s="347"/>
      <c r="AC25" s="362">
        <v>1.7272727272727271</v>
      </c>
      <c r="AD25" s="362">
        <v>1.6454545454545453</v>
      </c>
      <c r="AE25" s="362">
        <v>1.5999999999999999</v>
      </c>
      <c r="AF25" s="362">
        <v>0</v>
      </c>
      <c r="AG25" s="362">
        <v>1.5999999999999999</v>
      </c>
      <c r="AH25" s="347"/>
      <c r="AI25" s="362">
        <v>0</v>
      </c>
      <c r="AJ25" s="362">
        <v>0</v>
      </c>
      <c r="AK25" s="362">
        <v>0</v>
      </c>
      <c r="AL25" s="362">
        <v>0</v>
      </c>
      <c r="AM25" s="362">
        <v>0</v>
      </c>
      <c r="AN25" s="347"/>
      <c r="AO25" s="352" t="s">
        <v>655</v>
      </c>
      <c r="AP25" s="352" t="s">
        <v>656</v>
      </c>
      <c r="AQ25" s="352">
        <v>2</v>
      </c>
      <c r="AR25" s="352">
        <v>4</v>
      </c>
      <c r="AS25" s="352"/>
      <c r="AT25" s="352">
        <v>0</v>
      </c>
      <c r="AU25" s="352">
        <v>0</v>
      </c>
      <c r="AV25" s="352">
        <v>0</v>
      </c>
      <c r="AW25" s="352">
        <v>0</v>
      </c>
      <c r="AX25" s="352">
        <v>0</v>
      </c>
      <c r="AY25" s="352">
        <v>0</v>
      </c>
      <c r="AZ25" s="352">
        <v>0</v>
      </c>
      <c r="BA25" s="352">
        <v>0</v>
      </c>
      <c r="BB25" s="352"/>
      <c r="BC25" s="352"/>
      <c r="BD25" s="352">
        <v>0</v>
      </c>
      <c r="BE25" s="352">
        <v>0</v>
      </c>
      <c r="BF25" s="352">
        <v>0</v>
      </c>
      <c r="BG25" s="352" t="s">
        <v>591</v>
      </c>
      <c r="BH25" s="352">
        <v>0</v>
      </c>
      <c r="BI25" s="352" t="s">
        <v>591</v>
      </c>
      <c r="BJ25" s="352"/>
      <c r="BK25" s="352"/>
      <c r="BL25" s="350"/>
      <c r="BM25" s="347"/>
      <c r="BN25" s="352"/>
      <c r="BO25" s="352" t="s">
        <v>49</v>
      </c>
      <c r="BP25" s="350" t="s">
        <v>688</v>
      </c>
      <c r="BQ25" s="355" t="s">
        <v>689</v>
      </c>
    </row>
    <row r="26" spans="1:69" s="355" customFormat="1" ht="16">
      <c r="A26" s="347">
        <v>56</v>
      </c>
      <c r="B26" s="361">
        <v>42297</v>
      </c>
      <c r="C26" s="348" t="s">
        <v>651</v>
      </c>
      <c r="D26" s="347" t="s">
        <v>686</v>
      </c>
      <c r="E26" s="349">
        <v>42248</v>
      </c>
      <c r="F26" s="349" t="s">
        <v>211</v>
      </c>
      <c r="G26" s="349" t="s">
        <v>593</v>
      </c>
      <c r="H26" s="362">
        <v>94.999999999999986</v>
      </c>
      <c r="I26" s="362"/>
      <c r="J26" s="362"/>
      <c r="K26" s="351" t="s">
        <v>654</v>
      </c>
      <c r="L26" s="95">
        <v>6000</v>
      </c>
      <c r="M26" s="431">
        <v>12000</v>
      </c>
      <c r="N26" s="431">
        <v>84000</v>
      </c>
      <c r="O26" s="431">
        <f t="shared" ref="O26:O29" si="0">N26</f>
        <v>84000</v>
      </c>
      <c r="P26" s="351"/>
      <c r="Q26" s="351"/>
      <c r="R26" s="351"/>
      <c r="S26" s="351"/>
      <c r="T26" s="351"/>
      <c r="U26" s="351"/>
      <c r="V26" s="351"/>
      <c r="W26" s="362">
        <v>2.2999999999999998</v>
      </c>
      <c r="X26" s="362">
        <v>2.1818181818181817</v>
      </c>
      <c r="Y26" s="362">
        <v>2.1</v>
      </c>
      <c r="Z26" s="362">
        <v>0</v>
      </c>
      <c r="AA26" s="362">
        <v>2.0545454545454542</v>
      </c>
      <c r="AB26" s="347"/>
      <c r="AC26" s="362">
        <v>2.1</v>
      </c>
      <c r="AD26" s="362">
        <v>1.9545454545454544</v>
      </c>
      <c r="AE26" s="362">
        <v>1.8363636363636362</v>
      </c>
      <c r="AF26" s="362">
        <v>0</v>
      </c>
      <c r="AG26" s="362">
        <v>1.7818181818181817</v>
      </c>
      <c r="AH26" s="347"/>
      <c r="AI26" s="362">
        <v>0</v>
      </c>
      <c r="AJ26" s="362">
        <v>0</v>
      </c>
      <c r="AK26" s="362">
        <v>0</v>
      </c>
      <c r="AL26" s="362">
        <v>0</v>
      </c>
      <c r="AM26" s="362">
        <v>0</v>
      </c>
      <c r="AN26" s="347"/>
      <c r="AO26" s="352" t="s">
        <v>655</v>
      </c>
      <c r="AP26" s="352" t="s">
        <v>656</v>
      </c>
      <c r="AQ26" s="352">
        <v>2</v>
      </c>
      <c r="AR26" s="352">
        <v>4</v>
      </c>
      <c r="AS26" s="352"/>
      <c r="AT26" s="352">
        <v>0</v>
      </c>
      <c r="AU26" s="352">
        <v>20</v>
      </c>
      <c r="AV26" s="352">
        <v>0</v>
      </c>
      <c r="AW26" s="352">
        <v>0</v>
      </c>
      <c r="AX26" s="352">
        <v>0</v>
      </c>
      <c r="AY26" s="352">
        <v>0</v>
      </c>
      <c r="AZ26" s="352">
        <v>0</v>
      </c>
      <c r="BA26" s="352">
        <v>0</v>
      </c>
      <c r="BB26" s="352"/>
      <c r="BC26" s="352"/>
      <c r="BD26" s="352">
        <v>0</v>
      </c>
      <c r="BE26" s="352">
        <v>0</v>
      </c>
      <c r="BF26" s="352">
        <v>0</v>
      </c>
      <c r="BG26" s="352" t="s">
        <v>591</v>
      </c>
      <c r="BH26" s="352">
        <v>12</v>
      </c>
      <c r="BI26" s="352" t="s">
        <v>591</v>
      </c>
      <c r="BJ26" s="352"/>
      <c r="BK26" s="352"/>
      <c r="BL26" s="350"/>
      <c r="BM26" s="347"/>
      <c r="BN26" s="352"/>
      <c r="BO26" s="352" t="s">
        <v>49</v>
      </c>
      <c r="BP26" s="350" t="s">
        <v>611</v>
      </c>
      <c r="BQ26" s="355" t="s">
        <v>613</v>
      </c>
    </row>
    <row r="27" spans="1:69" s="355" customFormat="1" ht="16">
      <c r="A27" s="347">
        <v>23</v>
      </c>
      <c r="B27" s="361">
        <v>42297</v>
      </c>
      <c r="C27" s="348" t="s">
        <v>651</v>
      </c>
      <c r="D27" s="347" t="s">
        <v>686</v>
      </c>
      <c r="E27" s="349">
        <v>42185</v>
      </c>
      <c r="F27" s="349" t="s">
        <v>212</v>
      </c>
      <c r="G27" s="349" t="s">
        <v>660</v>
      </c>
      <c r="H27" s="362">
        <v>119.99999999999999</v>
      </c>
      <c r="I27" s="362"/>
      <c r="J27" s="362"/>
      <c r="K27" s="351" t="s">
        <v>654</v>
      </c>
      <c r="L27" s="95">
        <v>6000</v>
      </c>
      <c r="M27" s="431">
        <v>12000</v>
      </c>
      <c r="N27" s="431">
        <v>84000</v>
      </c>
      <c r="O27" s="431">
        <f t="shared" si="0"/>
        <v>84000</v>
      </c>
      <c r="P27" s="351"/>
      <c r="Q27" s="351"/>
      <c r="R27" s="351"/>
      <c r="S27" s="351"/>
      <c r="T27" s="351"/>
      <c r="U27" s="351"/>
      <c r="V27" s="351"/>
      <c r="W27" s="362">
        <v>2.0272727272727269</v>
      </c>
      <c r="X27" s="362">
        <v>1.9363636363636361</v>
      </c>
      <c r="Y27" s="362">
        <v>1.9272727272727272</v>
      </c>
      <c r="Z27" s="362">
        <v>0</v>
      </c>
      <c r="AA27" s="362">
        <v>1.8636363636363633</v>
      </c>
      <c r="AB27" s="347"/>
      <c r="AC27" s="362">
        <v>2.0090909090909088</v>
      </c>
      <c r="AD27" s="362">
        <v>1.8818181818181816</v>
      </c>
      <c r="AE27" s="362">
        <v>1.8090909090909089</v>
      </c>
      <c r="AF27" s="362">
        <v>0</v>
      </c>
      <c r="AG27" s="362">
        <v>1.8090909090909089</v>
      </c>
      <c r="AH27" s="347"/>
      <c r="AI27" s="362">
        <v>0</v>
      </c>
      <c r="AJ27" s="362">
        <v>0</v>
      </c>
      <c r="AK27" s="362">
        <v>0</v>
      </c>
      <c r="AL27" s="362">
        <v>0</v>
      </c>
      <c r="AM27" s="362">
        <v>0</v>
      </c>
      <c r="AN27" s="347"/>
      <c r="AO27" s="352" t="s">
        <v>655</v>
      </c>
      <c r="AP27" s="352" t="s">
        <v>656</v>
      </c>
      <c r="AQ27" s="352">
        <v>2</v>
      </c>
      <c r="AR27" s="352">
        <v>4</v>
      </c>
      <c r="AS27" s="352"/>
      <c r="AT27" s="352">
        <v>21</v>
      </c>
      <c r="AU27" s="352">
        <v>0</v>
      </c>
      <c r="AV27" s="352">
        <v>0</v>
      </c>
      <c r="AW27" s="352">
        <v>0</v>
      </c>
      <c r="AX27" s="352">
        <v>0</v>
      </c>
      <c r="AY27" s="352">
        <v>0</v>
      </c>
      <c r="AZ27" s="352">
        <v>0</v>
      </c>
      <c r="BA27" s="352">
        <v>0</v>
      </c>
      <c r="BB27" s="352"/>
      <c r="BC27" s="352"/>
      <c r="BD27" s="352">
        <v>0</v>
      </c>
      <c r="BE27" s="352">
        <v>0</v>
      </c>
      <c r="BF27" s="352">
        <v>0</v>
      </c>
      <c r="BG27" s="352" t="s">
        <v>591</v>
      </c>
      <c r="BH27" s="352">
        <v>0</v>
      </c>
      <c r="BI27" s="352" t="s">
        <v>591</v>
      </c>
      <c r="BJ27" s="352"/>
      <c r="BK27" s="352"/>
      <c r="BL27" s="350"/>
      <c r="BM27" s="347"/>
      <c r="BN27" s="352"/>
      <c r="BO27" s="352" t="s">
        <v>49</v>
      </c>
      <c r="BP27" s="350"/>
      <c r="BQ27" s="355" t="s">
        <v>690</v>
      </c>
    </row>
    <row r="28" spans="1:69" s="355" customFormat="1" ht="16">
      <c r="A28" s="347">
        <v>31</v>
      </c>
      <c r="B28" s="361">
        <v>42297</v>
      </c>
      <c r="C28" s="348" t="s">
        <v>651</v>
      </c>
      <c r="D28" s="347" t="s">
        <v>686</v>
      </c>
      <c r="E28" s="349">
        <v>42285</v>
      </c>
      <c r="F28" s="349" t="s">
        <v>213</v>
      </c>
      <c r="G28" s="349" t="s">
        <v>625</v>
      </c>
      <c r="H28" s="362">
        <v>82</v>
      </c>
      <c r="I28" s="362"/>
      <c r="J28" s="362"/>
      <c r="K28" s="351" t="s">
        <v>654</v>
      </c>
      <c r="L28" s="430">
        <v>6083</v>
      </c>
      <c r="M28" s="431">
        <v>12166</v>
      </c>
      <c r="N28" s="431">
        <v>85166</v>
      </c>
      <c r="O28" s="431">
        <f t="shared" si="0"/>
        <v>85166</v>
      </c>
      <c r="P28" s="351"/>
      <c r="Q28" s="351"/>
      <c r="R28" s="351"/>
      <c r="S28" s="351"/>
      <c r="T28" s="351"/>
      <c r="U28" s="351"/>
      <c r="V28" s="351"/>
      <c r="W28" s="362">
        <v>1.5727272727272725</v>
      </c>
      <c r="X28" s="362">
        <v>1.5272727272727271</v>
      </c>
      <c r="Y28" s="362">
        <v>1.4727272727272727</v>
      </c>
      <c r="Z28" s="362">
        <v>0</v>
      </c>
      <c r="AA28" s="362">
        <v>1.4545454545454546</v>
      </c>
      <c r="AB28" s="347"/>
      <c r="AC28" s="362">
        <v>1.5272727272727271</v>
      </c>
      <c r="AD28" s="362">
        <v>1.4727272727272727</v>
      </c>
      <c r="AE28" s="362">
        <v>1.4</v>
      </c>
      <c r="AF28" s="362">
        <v>0</v>
      </c>
      <c r="AG28" s="362">
        <v>1.3818181818181816</v>
      </c>
      <c r="AH28" s="347"/>
      <c r="AI28" s="362">
        <v>0</v>
      </c>
      <c r="AJ28" s="362">
        <v>0</v>
      </c>
      <c r="AK28" s="362">
        <v>0</v>
      </c>
      <c r="AL28" s="362">
        <v>0</v>
      </c>
      <c r="AM28" s="362">
        <v>0</v>
      </c>
      <c r="AN28" s="347"/>
      <c r="AO28" s="352" t="s">
        <v>655</v>
      </c>
      <c r="AP28" s="352" t="s">
        <v>656</v>
      </c>
      <c r="AQ28" s="352">
        <v>2</v>
      </c>
      <c r="AR28" s="352">
        <v>4</v>
      </c>
      <c r="AS28" s="352"/>
      <c r="AT28" s="352">
        <v>0</v>
      </c>
      <c r="AU28" s="352">
        <v>0</v>
      </c>
      <c r="AV28" s="352">
        <v>3</v>
      </c>
      <c r="AW28" s="352">
        <v>0</v>
      </c>
      <c r="AX28" s="352">
        <v>0</v>
      </c>
      <c r="AY28" s="352">
        <v>0</v>
      </c>
      <c r="AZ28" s="352">
        <v>0</v>
      </c>
      <c r="BA28" s="352">
        <v>0</v>
      </c>
      <c r="BB28" s="352"/>
      <c r="BC28" s="352"/>
      <c r="BD28" s="352">
        <v>0</v>
      </c>
      <c r="BE28" s="352">
        <v>0</v>
      </c>
      <c r="BF28" s="352">
        <v>0</v>
      </c>
      <c r="BG28" s="352" t="s">
        <v>591</v>
      </c>
      <c r="BH28" s="352">
        <v>0</v>
      </c>
      <c r="BI28" s="352" t="s">
        <v>591</v>
      </c>
      <c r="BJ28" s="352"/>
      <c r="BK28" s="352"/>
      <c r="BL28" s="350"/>
      <c r="BM28" s="347"/>
      <c r="BN28" s="352"/>
      <c r="BO28" s="352" t="s">
        <v>49</v>
      </c>
      <c r="BP28" s="350"/>
      <c r="BQ28" s="355" t="s">
        <v>691</v>
      </c>
    </row>
    <row r="29" spans="1:69" s="355" customFormat="1" ht="16">
      <c r="A29" s="347">
        <v>48</v>
      </c>
      <c r="B29" s="361">
        <v>42297</v>
      </c>
      <c r="C29" s="348" t="s">
        <v>651</v>
      </c>
      <c r="D29" s="347" t="s">
        <v>686</v>
      </c>
      <c r="E29" s="349">
        <v>42263</v>
      </c>
      <c r="F29" s="349" t="s">
        <v>214</v>
      </c>
      <c r="G29" s="349" t="s">
        <v>663</v>
      </c>
      <c r="H29" s="362">
        <v>107.45454545454545</v>
      </c>
      <c r="I29" s="362"/>
      <c r="J29" s="362"/>
      <c r="K29" s="351" t="s">
        <v>654</v>
      </c>
      <c r="L29" s="95">
        <v>6000</v>
      </c>
      <c r="M29" s="431">
        <v>12000</v>
      </c>
      <c r="N29" s="431">
        <v>84000</v>
      </c>
      <c r="O29" s="431">
        <f t="shared" si="0"/>
        <v>84000</v>
      </c>
      <c r="P29" s="351"/>
      <c r="Q29" s="351"/>
      <c r="R29" s="351"/>
      <c r="S29" s="351"/>
      <c r="T29" s="351"/>
      <c r="U29" s="351"/>
      <c r="V29" s="351"/>
      <c r="W29" s="362">
        <v>1.7</v>
      </c>
      <c r="X29" s="362">
        <v>1.6909090909090909</v>
      </c>
      <c r="Y29" s="362">
        <v>1.6818181818181817</v>
      </c>
      <c r="Z29" s="362">
        <v>0</v>
      </c>
      <c r="AA29" s="362">
        <v>1.6545454545454545</v>
      </c>
      <c r="AB29" s="347"/>
      <c r="AC29" s="362">
        <v>1.4090909090909089</v>
      </c>
      <c r="AD29" s="362">
        <v>1.3727272727272726</v>
      </c>
      <c r="AE29" s="362">
        <v>1.3636363636363635</v>
      </c>
      <c r="AF29" s="362">
        <v>0</v>
      </c>
      <c r="AG29" s="362">
        <v>1.3545454545454545</v>
      </c>
      <c r="AH29" s="347"/>
      <c r="AI29" s="362">
        <v>0</v>
      </c>
      <c r="AJ29" s="362">
        <v>0</v>
      </c>
      <c r="AK29" s="362">
        <v>0</v>
      </c>
      <c r="AL29" s="362">
        <v>0</v>
      </c>
      <c r="AM29" s="362">
        <v>0</v>
      </c>
      <c r="AN29" s="347"/>
      <c r="AO29" s="352" t="s">
        <v>655</v>
      </c>
      <c r="AP29" s="352" t="s">
        <v>656</v>
      </c>
      <c r="AQ29" s="352">
        <v>2</v>
      </c>
      <c r="AR29" s="352">
        <v>4</v>
      </c>
      <c r="AS29" s="352"/>
      <c r="AT29" s="352">
        <v>0</v>
      </c>
      <c r="AU29" s="352">
        <v>0</v>
      </c>
      <c r="AV29" s="352">
        <v>0</v>
      </c>
      <c r="AW29" s="352">
        <v>0</v>
      </c>
      <c r="AX29" s="352">
        <v>0</v>
      </c>
      <c r="AY29" s="352">
        <v>0</v>
      </c>
      <c r="AZ29" s="352">
        <v>0</v>
      </c>
      <c r="BA29" s="352">
        <v>0</v>
      </c>
      <c r="BB29" s="352"/>
      <c r="BC29" s="352"/>
      <c r="BD29" s="352">
        <v>0</v>
      </c>
      <c r="BE29" s="352">
        <v>0</v>
      </c>
      <c r="BF29" s="352">
        <v>0</v>
      </c>
      <c r="BG29" s="352" t="s">
        <v>591</v>
      </c>
      <c r="BH29" s="352">
        <v>0</v>
      </c>
      <c r="BI29" s="352" t="s">
        <v>591</v>
      </c>
      <c r="BJ29" s="352"/>
      <c r="BK29" s="352"/>
      <c r="BL29" s="350" t="s">
        <v>664</v>
      </c>
      <c r="BM29" s="347" t="s">
        <v>665</v>
      </c>
      <c r="BN29" s="352">
        <v>50</v>
      </c>
      <c r="BO29" s="352" t="s">
        <v>49</v>
      </c>
      <c r="BP29" s="350"/>
      <c r="BQ29" s="355" t="s">
        <v>692</v>
      </c>
    </row>
    <row r="30" spans="1:69" s="355" customFormat="1" ht="16">
      <c r="A30" s="347">
        <v>7</v>
      </c>
      <c r="B30" s="361">
        <v>42297</v>
      </c>
      <c r="C30" s="348" t="s">
        <v>651</v>
      </c>
      <c r="D30" s="347" t="s">
        <v>686</v>
      </c>
      <c r="E30" s="349">
        <v>42185</v>
      </c>
      <c r="F30" s="349" t="s">
        <v>215</v>
      </c>
      <c r="G30" s="349" t="s">
        <v>667</v>
      </c>
      <c r="H30" s="362">
        <v>92.999999999999986</v>
      </c>
      <c r="I30" s="362"/>
      <c r="J30" s="362"/>
      <c r="K30" s="351" t="s">
        <v>654</v>
      </c>
      <c r="L30" s="351">
        <v>120000</v>
      </c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62">
        <v>1.7</v>
      </c>
      <c r="X30" s="362">
        <v>1.2999999999999998</v>
      </c>
      <c r="Y30" s="362">
        <v>0</v>
      </c>
      <c r="Z30" s="362">
        <v>0</v>
      </c>
      <c r="AA30" s="362">
        <v>0</v>
      </c>
      <c r="AB30" s="347"/>
      <c r="AC30" s="362">
        <v>1.5545454545454545</v>
      </c>
      <c r="AD30" s="362">
        <v>1.2</v>
      </c>
      <c r="AE30" s="362">
        <v>0</v>
      </c>
      <c r="AF30" s="362">
        <v>0</v>
      </c>
      <c r="AG30" s="362">
        <v>0</v>
      </c>
      <c r="AH30" s="347"/>
      <c r="AI30" s="362">
        <v>0</v>
      </c>
      <c r="AJ30" s="362">
        <v>0</v>
      </c>
      <c r="AK30" s="362">
        <v>0</v>
      </c>
      <c r="AL30" s="362">
        <v>0</v>
      </c>
      <c r="AM30" s="362">
        <v>0</v>
      </c>
      <c r="AN30" s="347"/>
      <c r="AO30" s="352" t="s">
        <v>655</v>
      </c>
      <c r="AP30" s="352" t="s">
        <v>656</v>
      </c>
      <c r="AQ30" s="352">
        <v>2</v>
      </c>
      <c r="AR30" s="352">
        <v>4</v>
      </c>
      <c r="AS30" s="352"/>
      <c r="AT30" s="352">
        <v>0</v>
      </c>
      <c r="AU30" s="352">
        <v>23</v>
      </c>
      <c r="AV30" s="352">
        <v>0</v>
      </c>
      <c r="AW30" s="352">
        <v>0</v>
      </c>
      <c r="AX30" s="352">
        <v>0</v>
      </c>
      <c r="AY30" s="352">
        <v>0</v>
      </c>
      <c r="AZ30" s="352">
        <v>0</v>
      </c>
      <c r="BA30" s="352">
        <v>0</v>
      </c>
      <c r="BB30" s="352"/>
      <c r="BC30" s="352"/>
      <c r="BD30" s="352">
        <v>0</v>
      </c>
      <c r="BE30" s="352">
        <v>0</v>
      </c>
      <c r="BF30" s="352">
        <v>0</v>
      </c>
      <c r="BG30" s="352" t="s">
        <v>591</v>
      </c>
      <c r="BH30" s="352">
        <v>12</v>
      </c>
      <c r="BI30" s="352" t="s">
        <v>591</v>
      </c>
      <c r="BJ30" s="352"/>
      <c r="BK30" s="352"/>
      <c r="BL30" s="350"/>
      <c r="BM30" s="347"/>
      <c r="BN30" s="352"/>
      <c r="BO30" s="352" t="s">
        <v>49</v>
      </c>
      <c r="BP30" s="350"/>
      <c r="BQ30" s="347"/>
    </row>
    <row r="31" spans="1:69" s="355" customFormat="1" ht="16">
      <c r="A31" s="357"/>
      <c r="B31" s="361">
        <v>42297</v>
      </c>
      <c r="C31" s="368" t="s">
        <v>651</v>
      </c>
      <c r="D31" s="357" t="s">
        <v>686</v>
      </c>
      <c r="E31" s="349">
        <v>42185</v>
      </c>
      <c r="F31" s="349" t="s">
        <v>589</v>
      </c>
      <c r="G31" s="349" t="s">
        <v>668</v>
      </c>
      <c r="H31" s="362">
        <v>96.627272727272725</v>
      </c>
      <c r="I31" s="362"/>
      <c r="J31" s="362"/>
      <c r="K31" s="351" t="s">
        <v>654</v>
      </c>
      <c r="L31" s="430">
        <v>6083</v>
      </c>
      <c r="M31" s="431">
        <v>12166</v>
      </c>
      <c r="N31" s="431">
        <v>85166</v>
      </c>
      <c r="O31" s="431">
        <f t="shared" ref="O31:O32" si="1">N31</f>
        <v>85166</v>
      </c>
      <c r="P31" s="358"/>
      <c r="Q31" s="358"/>
      <c r="R31" s="358"/>
      <c r="S31" s="358"/>
      <c r="T31" s="358"/>
      <c r="U31" s="358"/>
      <c r="V31" s="358"/>
      <c r="W31" s="362">
        <v>1.4363636363636363</v>
      </c>
      <c r="X31" s="362">
        <v>1.4363636363636363</v>
      </c>
      <c r="Y31" s="362">
        <v>1.4181818181818182</v>
      </c>
      <c r="Z31" s="362">
        <v>0</v>
      </c>
      <c r="AA31" s="362">
        <v>1.3909090909090909</v>
      </c>
      <c r="AB31" s="357"/>
      <c r="AC31" s="362">
        <v>1.4363636363636363</v>
      </c>
      <c r="AD31" s="362">
        <v>1.4</v>
      </c>
      <c r="AE31" s="362">
        <v>1.3818181818181816</v>
      </c>
      <c r="AF31" s="362">
        <v>0</v>
      </c>
      <c r="AG31" s="362">
        <v>1.3818181818181816</v>
      </c>
      <c r="AH31" s="357"/>
      <c r="AI31" s="362">
        <v>0</v>
      </c>
      <c r="AJ31" s="362">
        <v>0</v>
      </c>
      <c r="AK31" s="362">
        <v>0</v>
      </c>
      <c r="AL31" s="362">
        <v>0</v>
      </c>
      <c r="AM31" s="362">
        <v>0</v>
      </c>
      <c r="AN31" s="357"/>
      <c r="AO31" s="352" t="s">
        <v>655</v>
      </c>
      <c r="AP31" s="352" t="s">
        <v>656</v>
      </c>
      <c r="AQ31" s="352">
        <v>2</v>
      </c>
      <c r="AR31" s="352">
        <v>4</v>
      </c>
      <c r="AS31" s="352"/>
      <c r="AT31" s="352">
        <v>0</v>
      </c>
      <c r="AU31" s="352">
        <v>0</v>
      </c>
      <c r="AV31" s="352">
        <v>0</v>
      </c>
      <c r="AW31" s="352">
        <v>0</v>
      </c>
      <c r="AX31" s="352">
        <v>0</v>
      </c>
      <c r="AY31" s="352">
        <v>0</v>
      </c>
      <c r="AZ31" s="352">
        <v>0</v>
      </c>
      <c r="BA31" s="352">
        <v>0</v>
      </c>
      <c r="BB31" s="352"/>
      <c r="BC31" s="352"/>
      <c r="BD31" s="352">
        <v>0</v>
      </c>
      <c r="BE31" s="352">
        <v>0</v>
      </c>
      <c r="BF31" s="352">
        <v>0</v>
      </c>
      <c r="BG31" s="352" t="s">
        <v>591</v>
      </c>
      <c r="BH31" s="352">
        <v>0</v>
      </c>
      <c r="BI31" s="352" t="s">
        <v>591</v>
      </c>
      <c r="BJ31" s="352"/>
      <c r="BK31" s="352"/>
      <c r="BL31" s="369" t="s">
        <v>664</v>
      </c>
      <c r="BM31" s="357" t="s">
        <v>665</v>
      </c>
      <c r="BN31" s="353">
        <v>50</v>
      </c>
      <c r="BO31" s="353" t="s">
        <v>49</v>
      </c>
      <c r="BP31" s="369"/>
      <c r="BQ31" s="363" t="s">
        <v>693</v>
      </c>
    </row>
    <row r="32" spans="1:69" s="355" customFormat="1" ht="16">
      <c r="A32" s="347"/>
      <c r="B32" s="361">
        <v>42297</v>
      </c>
      <c r="C32" s="348" t="s">
        <v>651</v>
      </c>
      <c r="D32" s="347" t="s">
        <v>686</v>
      </c>
      <c r="E32" s="349">
        <v>42185</v>
      </c>
      <c r="F32" s="349" t="s">
        <v>629</v>
      </c>
      <c r="G32" s="349" t="s">
        <v>630</v>
      </c>
      <c r="H32" s="362">
        <v>80.336363636363629</v>
      </c>
      <c r="I32" s="362"/>
      <c r="J32" s="362"/>
      <c r="K32" s="351" t="s">
        <v>654</v>
      </c>
      <c r="L32" s="95">
        <v>6000</v>
      </c>
      <c r="M32" s="431">
        <v>12000</v>
      </c>
      <c r="N32" s="431">
        <v>84000</v>
      </c>
      <c r="O32" s="431">
        <f t="shared" si="1"/>
        <v>84000</v>
      </c>
      <c r="P32" s="351"/>
      <c r="Q32" s="351"/>
      <c r="R32" s="351"/>
      <c r="S32" s="351"/>
      <c r="T32" s="351"/>
      <c r="U32" s="351"/>
      <c r="V32" s="351"/>
      <c r="W32" s="362">
        <v>1.6090909090909089</v>
      </c>
      <c r="X32" s="362">
        <v>1.6090909090909089</v>
      </c>
      <c r="Y32" s="362">
        <v>1.5636363636363635</v>
      </c>
      <c r="Z32" s="362">
        <v>0</v>
      </c>
      <c r="AA32" s="362">
        <v>1.5272727272727271</v>
      </c>
      <c r="AB32" s="347"/>
      <c r="AC32" s="362">
        <v>1.6090909090909089</v>
      </c>
      <c r="AD32" s="362">
        <v>1.5272727272727271</v>
      </c>
      <c r="AE32" s="362">
        <v>1.4909090909090907</v>
      </c>
      <c r="AF32" s="362">
        <v>0</v>
      </c>
      <c r="AG32" s="362">
        <v>1.4909090909090907</v>
      </c>
      <c r="AH32" s="347"/>
      <c r="AI32" s="362">
        <v>0</v>
      </c>
      <c r="AJ32" s="362">
        <v>0</v>
      </c>
      <c r="AK32" s="362">
        <v>0</v>
      </c>
      <c r="AL32" s="362">
        <v>0</v>
      </c>
      <c r="AM32" s="362">
        <v>0</v>
      </c>
      <c r="AN32" s="347"/>
      <c r="AO32" s="352" t="s">
        <v>655</v>
      </c>
      <c r="AP32" s="352" t="s">
        <v>656</v>
      </c>
      <c r="AQ32" s="352">
        <v>2</v>
      </c>
      <c r="AR32" s="352">
        <v>4</v>
      </c>
      <c r="AS32" s="352"/>
      <c r="AT32" s="352">
        <v>0</v>
      </c>
      <c r="AU32" s="352">
        <v>0</v>
      </c>
      <c r="AV32" s="352">
        <v>0</v>
      </c>
      <c r="AW32" s="352">
        <v>0</v>
      </c>
      <c r="AX32" s="352">
        <v>0</v>
      </c>
      <c r="AY32" s="352">
        <v>0</v>
      </c>
      <c r="AZ32" s="352">
        <v>0</v>
      </c>
      <c r="BA32" s="352">
        <v>0</v>
      </c>
      <c r="BB32" s="352"/>
      <c r="BC32" s="352"/>
      <c r="BD32" s="352">
        <v>0</v>
      </c>
      <c r="BE32" s="352">
        <v>0</v>
      </c>
      <c r="BF32" s="352">
        <v>0</v>
      </c>
      <c r="BG32" s="352" t="s">
        <v>591</v>
      </c>
      <c r="BH32" s="352">
        <v>0</v>
      </c>
      <c r="BI32" s="352" t="s">
        <v>591</v>
      </c>
      <c r="BJ32" s="352"/>
      <c r="BK32" s="352"/>
      <c r="BL32" s="350"/>
      <c r="BM32" s="347"/>
      <c r="BN32" s="352"/>
      <c r="BO32" s="352" t="s">
        <v>49</v>
      </c>
      <c r="BP32" s="350" t="s">
        <v>611</v>
      </c>
      <c r="BQ32" s="355" t="s">
        <v>694</v>
      </c>
    </row>
    <row r="33" spans="1:69" s="355" customFormat="1" ht="16">
      <c r="A33" s="347"/>
      <c r="B33" s="361">
        <v>42297</v>
      </c>
      <c r="C33" s="348" t="s">
        <v>651</v>
      </c>
      <c r="D33" s="347" t="s">
        <v>686</v>
      </c>
      <c r="E33" s="349">
        <v>42184</v>
      </c>
      <c r="F33" s="349" t="s">
        <v>638</v>
      </c>
      <c r="G33" s="349" t="s">
        <v>671</v>
      </c>
      <c r="H33" s="362">
        <v>106</v>
      </c>
      <c r="I33" s="362"/>
      <c r="J33" s="362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62">
        <v>1.5</v>
      </c>
      <c r="X33" s="362">
        <v>0</v>
      </c>
      <c r="Y33" s="362">
        <v>0</v>
      </c>
      <c r="Z33" s="362">
        <v>0</v>
      </c>
      <c r="AA33" s="362">
        <v>0</v>
      </c>
      <c r="AB33" s="347"/>
      <c r="AC33" s="362">
        <v>1.43</v>
      </c>
      <c r="AD33" s="362">
        <v>0</v>
      </c>
      <c r="AE33" s="362">
        <v>0</v>
      </c>
      <c r="AF33" s="362">
        <v>0</v>
      </c>
      <c r="AG33" s="362">
        <v>0</v>
      </c>
      <c r="AH33" s="347"/>
      <c r="AI33" s="362">
        <v>0</v>
      </c>
      <c r="AJ33" s="362">
        <v>0</v>
      </c>
      <c r="AK33" s="362">
        <v>0</v>
      </c>
      <c r="AL33" s="362">
        <v>0</v>
      </c>
      <c r="AM33" s="362">
        <v>0</v>
      </c>
      <c r="AN33" s="347"/>
      <c r="AO33" s="352" t="s">
        <v>655</v>
      </c>
      <c r="AP33" s="352" t="s">
        <v>656</v>
      </c>
      <c r="AQ33" s="352">
        <v>2</v>
      </c>
      <c r="AR33" s="352">
        <v>4</v>
      </c>
      <c r="AS33" s="352"/>
      <c r="AT33" s="352">
        <v>0</v>
      </c>
      <c r="AU33" s="352">
        <v>0</v>
      </c>
      <c r="AV33" s="352">
        <v>5</v>
      </c>
      <c r="AW33" s="352">
        <v>0</v>
      </c>
      <c r="AX33" s="352">
        <v>0</v>
      </c>
      <c r="AY33" s="352">
        <v>0</v>
      </c>
      <c r="AZ33" s="352">
        <v>0</v>
      </c>
      <c r="BA33" s="352">
        <v>0</v>
      </c>
      <c r="BB33" s="352"/>
      <c r="BC33" s="352"/>
      <c r="BD33" s="352">
        <v>0</v>
      </c>
      <c r="BE33" s="352">
        <v>0</v>
      </c>
      <c r="BF33" s="352">
        <v>0</v>
      </c>
      <c r="BG33" s="352" t="s">
        <v>591</v>
      </c>
      <c r="BH33" s="352">
        <v>0</v>
      </c>
      <c r="BI33" s="352" t="s">
        <v>591</v>
      </c>
      <c r="BJ33" s="352"/>
      <c r="BK33" s="352"/>
      <c r="BL33" s="350"/>
      <c r="BM33" s="347"/>
      <c r="BN33" s="352"/>
      <c r="BO33" s="352" t="s">
        <v>49</v>
      </c>
      <c r="BP33" s="350" t="s">
        <v>672</v>
      </c>
      <c r="BQ33" s="355" t="s">
        <v>740</v>
      </c>
    </row>
    <row r="34" spans="1:69" s="363" customFormat="1" ht="16">
      <c r="A34" s="347"/>
      <c r="B34" s="361">
        <v>42297</v>
      </c>
      <c r="C34" s="348" t="s">
        <v>651</v>
      </c>
      <c r="D34" s="347" t="s">
        <v>686</v>
      </c>
      <c r="E34" s="349">
        <v>42285</v>
      </c>
      <c r="F34" s="349" t="s">
        <v>674</v>
      </c>
      <c r="G34" s="349" t="s">
        <v>675</v>
      </c>
      <c r="H34" s="362">
        <v>80.399999999999991</v>
      </c>
      <c r="I34" s="362"/>
      <c r="J34" s="362"/>
      <c r="K34" s="351" t="s">
        <v>654</v>
      </c>
      <c r="L34" s="351">
        <v>3180</v>
      </c>
      <c r="M34" s="351"/>
      <c r="N34" s="351"/>
      <c r="O34" s="351"/>
      <c r="W34" s="362">
        <v>2.5</v>
      </c>
      <c r="X34" s="362">
        <v>1.9818181818181817</v>
      </c>
      <c r="Y34" s="362">
        <v>0</v>
      </c>
      <c r="Z34" s="362">
        <v>0</v>
      </c>
      <c r="AA34" s="362">
        <v>0</v>
      </c>
      <c r="AB34" s="347"/>
      <c r="AC34" s="362">
        <v>1.9272727272727272</v>
      </c>
      <c r="AD34" s="362">
        <v>1.7999999999999998</v>
      </c>
      <c r="AE34" s="362">
        <v>0</v>
      </c>
      <c r="AF34" s="362">
        <v>0</v>
      </c>
      <c r="AG34" s="362">
        <v>0</v>
      </c>
      <c r="AH34" s="347"/>
      <c r="AI34" s="362">
        <v>0</v>
      </c>
      <c r="AJ34" s="362">
        <v>0</v>
      </c>
      <c r="AK34" s="362">
        <v>0</v>
      </c>
      <c r="AL34" s="362">
        <v>0</v>
      </c>
      <c r="AM34" s="362">
        <v>0</v>
      </c>
      <c r="AN34" s="347"/>
      <c r="AO34" s="352" t="s">
        <v>655</v>
      </c>
      <c r="AP34" s="352" t="s">
        <v>656</v>
      </c>
      <c r="AQ34" s="352">
        <v>2</v>
      </c>
      <c r="AR34" s="352">
        <v>4</v>
      </c>
      <c r="AS34" s="352"/>
      <c r="AT34" s="352">
        <v>0</v>
      </c>
      <c r="AU34" s="352">
        <v>0</v>
      </c>
      <c r="AV34" s="352">
        <v>10</v>
      </c>
      <c r="AW34" s="352">
        <v>0</v>
      </c>
      <c r="AX34" s="352">
        <v>0</v>
      </c>
      <c r="AY34" s="352">
        <v>0</v>
      </c>
      <c r="AZ34" s="352">
        <v>0</v>
      </c>
      <c r="BA34" s="352">
        <v>0</v>
      </c>
      <c r="BB34" s="352"/>
      <c r="BC34" s="352"/>
      <c r="BD34" s="352">
        <v>0</v>
      </c>
      <c r="BE34" s="352">
        <v>0</v>
      </c>
      <c r="BF34" s="352">
        <v>0</v>
      </c>
      <c r="BG34" s="352" t="s">
        <v>591</v>
      </c>
      <c r="BH34" s="352">
        <v>0</v>
      </c>
      <c r="BI34" s="352" t="s">
        <v>591</v>
      </c>
      <c r="BJ34" s="352"/>
      <c r="BK34" s="352"/>
      <c r="BL34" s="350"/>
      <c r="BM34" s="347"/>
      <c r="BN34" s="352"/>
      <c r="BO34" s="352" t="s">
        <v>49</v>
      </c>
      <c r="BP34" s="359"/>
      <c r="BQ34" s="355" t="s">
        <v>696</v>
      </c>
    </row>
    <row r="35" spans="1:69" s="363" customFormat="1" ht="16">
      <c r="A35" s="347">
        <v>16</v>
      </c>
      <c r="B35" s="361">
        <v>42297</v>
      </c>
      <c r="C35" s="348" t="s">
        <v>651</v>
      </c>
      <c r="D35" s="347" t="s">
        <v>85</v>
      </c>
      <c r="E35" s="349">
        <v>42291</v>
      </c>
      <c r="F35" s="349" t="s">
        <v>209</v>
      </c>
      <c r="G35" s="349" t="s">
        <v>653</v>
      </c>
      <c r="H35" s="362">
        <v>82.35</v>
      </c>
      <c r="I35" s="362"/>
      <c r="J35" s="362"/>
      <c r="K35" s="351" t="s">
        <v>654</v>
      </c>
      <c r="L35" s="351">
        <v>110000</v>
      </c>
      <c r="M35" s="351">
        <v>490000</v>
      </c>
      <c r="N35" s="351"/>
      <c r="O35" s="351"/>
      <c r="P35" s="351"/>
      <c r="Q35" s="351"/>
      <c r="R35" s="351"/>
      <c r="S35" s="351"/>
      <c r="T35" s="351"/>
      <c r="U35" s="351"/>
      <c r="V35" s="351"/>
      <c r="W35" s="362">
        <v>1.38</v>
      </c>
      <c r="X35" s="362">
        <v>1.1100000000000001</v>
      </c>
      <c r="Y35" s="362">
        <v>1.0900000000000001</v>
      </c>
      <c r="Z35" s="362">
        <v>0</v>
      </c>
      <c r="AA35" s="362">
        <v>0</v>
      </c>
      <c r="AB35" s="347"/>
      <c r="AC35" s="362">
        <v>1.3727272727272726</v>
      </c>
      <c r="AD35" s="362">
        <v>1.0999999999999999</v>
      </c>
      <c r="AE35" s="362">
        <v>1.0818181818181818</v>
      </c>
      <c r="AF35" s="362">
        <v>0</v>
      </c>
      <c r="AG35" s="362">
        <v>0</v>
      </c>
      <c r="AH35" s="347"/>
      <c r="AI35" s="362">
        <v>0</v>
      </c>
      <c r="AJ35" s="362">
        <v>0</v>
      </c>
      <c r="AK35" s="362">
        <v>0</v>
      </c>
      <c r="AL35" s="362">
        <v>0</v>
      </c>
      <c r="AM35" s="362">
        <v>0</v>
      </c>
      <c r="AN35" s="347"/>
      <c r="AO35" s="352" t="s">
        <v>655</v>
      </c>
      <c r="AP35" s="352" t="s">
        <v>656</v>
      </c>
      <c r="AQ35" s="352">
        <v>2</v>
      </c>
      <c r="AR35" s="352">
        <v>4</v>
      </c>
      <c r="AS35" s="352"/>
      <c r="AT35" s="352">
        <v>0</v>
      </c>
      <c r="AU35" s="352">
        <v>0</v>
      </c>
      <c r="AV35" s="352">
        <v>0</v>
      </c>
      <c r="AW35" s="352">
        <v>0</v>
      </c>
      <c r="AX35" s="352">
        <v>0</v>
      </c>
      <c r="AY35" s="352">
        <v>0</v>
      </c>
      <c r="AZ35" s="352">
        <v>0</v>
      </c>
      <c r="BA35" s="352">
        <v>0</v>
      </c>
      <c r="BB35" s="352"/>
      <c r="BC35" s="352"/>
      <c r="BD35" s="352">
        <v>0</v>
      </c>
      <c r="BE35" s="352">
        <v>0</v>
      </c>
      <c r="BF35" s="352">
        <v>0</v>
      </c>
      <c r="BG35" s="352" t="s">
        <v>591</v>
      </c>
      <c r="BH35" s="352">
        <v>0</v>
      </c>
      <c r="BI35" s="352" t="s">
        <v>591</v>
      </c>
      <c r="BJ35" s="352"/>
      <c r="BK35" s="352"/>
      <c r="BL35" s="350"/>
      <c r="BM35" s="347"/>
      <c r="BN35" s="352"/>
      <c r="BO35" s="352" t="s">
        <v>49</v>
      </c>
      <c r="BP35" s="350"/>
      <c r="BQ35" s="354" t="s">
        <v>697</v>
      </c>
    </row>
    <row r="36" spans="1:69" s="363" customFormat="1" ht="16">
      <c r="A36" s="347">
        <v>41</v>
      </c>
      <c r="B36" s="361">
        <v>42297</v>
      </c>
      <c r="C36" s="348" t="s">
        <v>651</v>
      </c>
      <c r="D36" s="347" t="s">
        <v>85</v>
      </c>
      <c r="E36" s="349">
        <v>42185</v>
      </c>
      <c r="F36" s="349" t="s">
        <v>210</v>
      </c>
      <c r="G36" s="349" t="s">
        <v>658</v>
      </c>
      <c r="H36" s="362">
        <v>86.518181818181816</v>
      </c>
      <c r="I36" s="362"/>
      <c r="J36" s="362"/>
      <c r="K36" s="351" t="s">
        <v>654</v>
      </c>
      <c r="L36" s="95">
        <v>6000</v>
      </c>
      <c r="M36" s="431">
        <v>12000</v>
      </c>
      <c r="N36" s="431">
        <v>84000</v>
      </c>
      <c r="O36" s="431">
        <f>N36</f>
        <v>84000</v>
      </c>
      <c r="P36" s="351"/>
      <c r="Q36" s="351"/>
      <c r="R36" s="351"/>
      <c r="S36" s="351"/>
      <c r="T36" s="351"/>
      <c r="U36" s="351"/>
      <c r="V36" s="351"/>
      <c r="W36" s="362">
        <v>1.7272727272727271</v>
      </c>
      <c r="X36" s="362">
        <v>1.7272727272727271</v>
      </c>
      <c r="Y36" s="362">
        <v>1.6909090909090909</v>
      </c>
      <c r="Z36" s="362">
        <v>0</v>
      </c>
      <c r="AA36" s="362">
        <v>1.6454545454545453</v>
      </c>
      <c r="AB36" s="347"/>
      <c r="AC36" s="362">
        <v>1.7272727272727271</v>
      </c>
      <c r="AD36" s="362">
        <v>1.6454545454545453</v>
      </c>
      <c r="AE36" s="362">
        <v>1.5999999999999999</v>
      </c>
      <c r="AF36" s="362">
        <v>0</v>
      </c>
      <c r="AG36" s="362">
        <v>1.5999999999999999</v>
      </c>
      <c r="AH36" s="347"/>
      <c r="AI36" s="362">
        <v>0</v>
      </c>
      <c r="AJ36" s="362">
        <v>0</v>
      </c>
      <c r="AK36" s="362">
        <v>0</v>
      </c>
      <c r="AL36" s="362">
        <v>0</v>
      </c>
      <c r="AM36" s="362">
        <v>0</v>
      </c>
      <c r="AN36" s="347"/>
      <c r="AO36" s="352" t="s">
        <v>655</v>
      </c>
      <c r="AP36" s="352" t="s">
        <v>656</v>
      </c>
      <c r="AQ36" s="352">
        <v>2</v>
      </c>
      <c r="AR36" s="352">
        <v>4</v>
      </c>
      <c r="AS36" s="352"/>
      <c r="AT36" s="352">
        <v>0</v>
      </c>
      <c r="AU36" s="352">
        <v>0</v>
      </c>
      <c r="AV36" s="352">
        <v>0</v>
      </c>
      <c r="AW36" s="352">
        <v>0</v>
      </c>
      <c r="AX36" s="352">
        <v>0</v>
      </c>
      <c r="AY36" s="352">
        <v>0</v>
      </c>
      <c r="AZ36" s="352">
        <v>0</v>
      </c>
      <c r="BA36" s="352">
        <v>0</v>
      </c>
      <c r="BB36" s="352"/>
      <c r="BC36" s="352"/>
      <c r="BD36" s="352">
        <v>0</v>
      </c>
      <c r="BE36" s="352">
        <v>0</v>
      </c>
      <c r="BF36" s="352">
        <v>0</v>
      </c>
      <c r="BG36" s="352" t="s">
        <v>591</v>
      </c>
      <c r="BH36" s="352">
        <v>0</v>
      </c>
      <c r="BI36" s="352" t="s">
        <v>591</v>
      </c>
      <c r="BJ36" s="352"/>
      <c r="BK36" s="352"/>
      <c r="BL36" s="350"/>
      <c r="BM36" s="347"/>
      <c r="BN36" s="352"/>
      <c r="BO36" s="352" t="s">
        <v>49</v>
      </c>
      <c r="BP36" s="350" t="s">
        <v>688</v>
      </c>
      <c r="BQ36" s="355" t="s">
        <v>698</v>
      </c>
    </row>
    <row r="37" spans="1:69" s="363" customFormat="1" ht="16">
      <c r="A37" s="347">
        <v>57</v>
      </c>
      <c r="B37" s="361">
        <v>42297</v>
      </c>
      <c r="C37" s="348" t="s">
        <v>651</v>
      </c>
      <c r="D37" s="347" t="s">
        <v>85</v>
      </c>
      <c r="E37" s="349">
        <v>42248</v>
      </c>
      <c r="F37" s="349" t="s">
        <v>211</v>
      </c>
      <c r="G37" s="349" t="s">
        <v>593</v>
      </c>
      <c r="H37" s="362">
        <v>94.999999999999986</v>
      </c>
      <c r="I37" s="362"/>
      <c r="J37" s="362"/>
      <c r="K37" s="351" t="s">
        <v>654</v>
      </c>
      <c r="L37" s="95">
        <v>6000</v>
      </c>
      <c r="M37" s="431">
        <v>12000</v>
      </c>
      <c r="N37" s="431">
        <v>84000</v>
      </c>
      <c r="O37" s="431">
        <f t="shared" ref="O37:O40" si="2">N37</f>
        <v>84000</v>
      </c>
      <c r="P37" s="351"/>
      <c r="Q37" s="351"/>
      <c r="R37" s="351"/>
      <c r="S37" s="351"/>
      <c r="T37" s="351"/>
      <c r="U37" s="351"/>
      <c r="V37" s="351"/>
      <c r="W37" s="362">
        <v>2.2999999999999998</v>
      </c>
      <c r="X37" s="362">
        <v>2.1818181818181817</v>
      </c>
      <c r="Y37" s="362">
        <v>2.1</v>
      </c>
      <c r="Z37" s="362">
        <v>0</v>
      </c>
      <c r="AA37" s="362">
        <v>2.0545454545454542</v>
      </c>
      <c r="AB37" s="347"/>
      <c r="AC37" s="362">
        <v>2.1</v>
      </c>
      <c r="AD37" s="362">
        <v>1.9545454545454544</v>
      </c>
      <c r="AE37" s="362">
        <v>1.8363636363636362</v>
      </c>
      <c r="AF37" s="362">
        <v>0</v>
      </c>
      <c r="AG37" s="362">
        <v>1.7818181818181817</v>
      </c>
      <c r="AH37" s="347"/>
      <c r="AI37" s="362">
        <v>0</v>
      </c>
      <c r="AJ37" s="362">
        <v>0</v>
      </c>
      <c r="AK37" s="362">
        <v>0</v>
      </c>
      <c r="AL37" s="362">
        <v>0</v>
      </c>
      <c r="AM37" s="362">
        <v>0</v>
      </c>
      <c r="AN37" s="347"/>
      <c r="AO37" s="352" t="s">
        <v>655</v>
      </c>
      <c r="AP37" s="352" t="s">
        <v>656</v>
      </c>
      <c r="AQ37" s="352">
        <v>2</v>
      </c>
      <c r="AR37" s="352">
        <v>4</v>
      </c>
      <c r="AS37" s="352"/>
      <c r="AT37" s="352">
        <v>0</v>
      </c>
      <c r="AU37" s="352">
        <v>20</v>
      </c>
      <c r="AV37" s="352">
        <v>0</v>
      </c>
      <c r="AW37" s="352">
        <v>0</v>
      </c>
      <c r="AX37" s="352">
        <v>0</v>
      </c>
      <c r="AY37" s="352">
        <v>0</v>
      </c>
      <c r="AZ37" s="352">
        <v>0</v>
      </c>
      <c r="BA37" s="352">
        <v>0</v>
      </c>
      <c r="BB37" s="352"/>
      <c r="BC37" s="352"/>
      <c r="BD37" s="352">
        <v>0</v>
      </c>
      <c r="BE37" s="352">
        <v>0</v>
      </c>
      <c r="BF37" s="352">
        <v>0</v>
      </c>
      <c r="BG37" s="352" t="s">
        <v>591</v>
      </c>
      <c r="BH37" s="352">
        <v>0</v>
      </c>
      <c r="BI37" s="352" t="s">
        <v>591</v>
      </c>
      <c r="BJ37" s="352"/>
      <c r="BK37" s="352"/>
      <c r="BL37" s="350"/>
      <c r="BM37" s="347"/>
      <c r="BN37" s="352"/>
      <c r="BO37" s="352" t="s">
        <v>49</v>
      </c>
      <c r="BP37" s="350" t="s">
        <v>611</v>
      </c>
      <c r="BQ37" s="355" t="s">
        <v>613</v>
      </c>
    </row>
    <row r="38" spans="1:69" s="363" customFormat="1" ht="16">
      <c r="A38" s="347">
        <v>24</v>
      </c>
      <c r="B38" s="361">
        <v>42297</v>
      </c>
      <c r="C38" s="348" t="s">
        <v>651</v>
      </c>
      <c r="D38" s="347" t="s">
        <v>85</v>
      </c>
      <c r="E38" s="349">
        <v>42185</v>
      </c>
      <c r="F38" s="349" t="s">
        <v>212</v>
      </c>
      <c r="G38" s="349" t="s">
        <v>660</v>
      </c>
      <c r="H38" s="362">
        <v>123</v>
      </c>
      <c r="I38" s="362"/>
      <c r="J38" s="362"/>
      <c r="K38" s="351" t="s">
        <v>654</v>
      </c>
      <c r="L38" s="95">
        <v>6000</v>
      </c>
      <c r="M38" s="431">
        <v>12000</v>
      </c>
      <c r="N38" s="431">
        <v>84000</v>
      </c>
      <c r="O38" s="431">
        <f t="shared" si="2"/>
        <v>84000</v>
      </c>
      <c r="P38" s="351"/>
      <c r="Q38" s="351"/>
      <c r="R38" s="351"/>
      <c r="S38" s="351"/>
      <c r="T38" s="351"/>
      <c r="U38" s="351"/>
      <c r="V38" s="351"/>
      <c r="W38" s="362">
        <v>2</v>
      </c>
      <c r="X38" s="362">
        <v>1.9545454545454544</v>
      </c>
      <c r="Y38" s="362">
        <v>1.9272727272727272</v>
      </c>
      <c r="Z38" s="362">
        <v>0</v>
      </c>
      <c r="AA38" s="362">
        <v>1.8363636363636362</v>
      </c>
      <c r="AB38" s="347"/>
      <c r="AC38" s="362">
        <v>1.9909090909090907</v>
      </c>
      <c r="AD38" s="362">
        <v>1.8363636363636362</v>
      </c>
      <c r="AE38" s="362">
        <v>1.7999999999999998</v>
      </c>
      <c r="AF38" s="362">
        <v>0</v>
      </c>
      <c r="AG38" s="362">
        <v>1.7909090909090908</v>
      </c>
      <c r="AH38" s="347"/>
      <c r="AI38" s="362">
        <v>0</v>
      </c>
      <c r="AJ38" s="362">
        <v>0</v>
      </c>
      <c r="AK38" s="362">
        <v>0</v>
      </c>
      <c r="AL38" s="362">
        <v>0</v>
      </c>
      <c r="AM38" s="362">
        <v>0</v>
      </c>
      <c r="AN38" s="347"/>
      <c r="AO38" s="352" t="s">
        <v>655</v>
      </c>
      <c r="AP38" s="352" t="s">
        <v>656</v>
      </c>
      <c r="AQ38" s="352">
        <v>2</v>
      </c>
      <c r="AR38" s="352">
        <v>4</v>
      </c>
      <c r="AS38" s="352"/>
      <c r="AT38" s="352">
        <v>21</v>
      </c>
      <c r="AU38" s="352">
        <v>0</v>
      </c>
      <c r="AV38" s="352">
        <v>0</v>
      </c>
      <c r="AW38" s="352">
        <v>0</v>
      </c>
      <c r="AX38" s="352">
        <v>0</v>
      </c>
      <c r="AY38" s="352">
        <v>0</v>
      </c>
      <c r="AZ38" s="352">
        <v>0</v>
      </c>
      <c r="BA38" s="352">
        <v>0</v>
      </c>
      <c r="BB38" s="352"/>
      <c r="BC38" s="352"/>
      <c r="BD38" s="352">
        <v>0</v>
      </c>
      <c r="BE38" s="352">
        <v>0</v>
      </c>
      <c r="BF38" s="352">
        <v>0</v>
      </c>
      <c r="BG38" s="352" t="s">
        <v>591</v>
      </c>
      <c r="BH38" s="352">
        <v>0</v>
      </c>
      <c r="BI38" s="352" t="s">
        <v>591</v>
      </c>
      <c r="BJ38" s="352"/>
      <c r="BK38" s="352"/>
      <c r="BL38" s="350"/>
      <c r="BM38" s="347"/>
      <c r="BN38" s="352"/>
      <c r="BO38" s="352" t="s">
        <v>49</v>
      </c>
      <c r="BP38" s="350"/>
      <c r="BQ38" s="355" t="s">
        <v>699</v>
      </c>
    </row>
    <row r="39" spans="1:69" s="363" customFormat="1" ht="16">
      <c r="A39" s="347">
        <v>32</v>
      </c>
      <c r="B39" s="361">
        <v>42297</v>
      </c>
      <c r="C39" s="348" t="s">
        <v>651</v>
      </c>
      <c r="D39" s="347" t="s">
        <v>85</v>
      </c>
      <c r="E39" s="349">
        <v>42285</v>
      </c>
      <c r="F39" s="349" t="s">
        <v>213</v>
      </c>
      <c r="G39" s="349" t="s">
        <v>625</v>
      </c>
      <c r="H39" s="362">
        <v>99.999999999999986</v>
      </c>
      <c r="I39" s="362"/>
      <c r="J39" s="362"/>
      <c r="K39" s="351" t="s">
        <v>654</v>
      </c>
      <c r="L39" s="430">
        <v>6083</v>
      </c>
      <c r="M39" s="431">
        <v>12166</v>
      </c>
      <c r="N39" s="431">
        <v>85166</v>
      </c>
      <c r="O39" s="431">
        <f t="shared" si="2"/>
        <v>85166</v>
      </c>
      <c r="P39" s="351"/>
      <c r="Q39" s="351"/>
      <c r="R39" s="351"/>
      <c r="S39" s="351"/>
      <c r="T39" s="351"/>
      <c r="U39" s="351"/>
      <c r="V39" s="351"/>
      <c r="W39" s="362">
        <v>1.5090909090909088</v>
      </c>
      <c r="X39" s="362">
        <v>1.4727272727272727</v>
      </c>
      <c r="Y39" s="362">
        <v>1.4181818181818182</v>
      </c>
      <c r="Z39" s="362">
        <v>0</v>
      </c>
      <c r="AA39" s="362">
        <v>1.3545454545454545</v>
      </c>
      <c r="AB39" s="347"/>
      <c r="AC39" s="362">
        <v>1.4727272727272727</v>
      </c>
      <c r="AD39" s="362">
        <v>1.4181818181818182</v>
      </c>
      <c r="AE39" s="362">
        <v>1.3636363636363635</v>
      </c>
      <c r="AF39" s="362">
        <v>0</v>
      </c>
      <c r="AG39" s="362">
        <v>1.2909090909090908</v>
      </c>
      <c r="AH39" s="347"/>
      <c r="AI39" s="362">
        <v>0</v>
      </c>
      <c r="AJ39" s="362">
        <v>0</v>
      </c>
      <c r="AK39" s="362">
        <v>0</v>
      </c>
      <c r="AL39" s="362">
        <v>0</v>
      </c>
      <c r="AM39" s="362">
        <v>0</v>
      </c>
      <c r="AN39" s="347"/>
      <c r="AO39" s="352" t="s">
        <v>655</v>
      </c>
      <c r="AP39" s="352" t="s">
        <v>656</v>
      </c>
      <c r="AQ39" s="352">
        <v>2</v>
      </c>
      <c r="AR39" s="352">
        <v>4</v>
      </c>
      <c r="AS39" s="352"/>
      <c r="AT39" s="352">
        <v>0</v>
      </c>
      <c r="AU39" s="352">
        <v>0</v>
      </c>
      <c r="AV39" s="352">
        <v>3</v>
      </c>
      <c r="AW39" s="352">
        <v>0</v>
      </c>
      <c r="AX39" s="352">
        <v>0</v>
      </c>
      <c r="AY39" s="352">
        <v>0</v>
      </c>
      <c r="AZ39" s="352">
        <v>0</v>
      </c>
      <c r="BA39" s="352">
        <v>0</v>
      </c>
      <c r="BB39" s="352"/>
      <c r="BC39" s="352"/>
      <c r="BD39" s="352">
        <v>0</v>
      </c>
      <c r="BE39" s="352">
        <v>0</v>
      </c>
      <c r="BF39" s="352">
        <v>0</v>
      </c>
      <c r="BG39" s="352" t="s">
        <v>591</v>
      </c>
      <c r="BH39" s="352">
        <v>0</v>
      </c>
      <c r="BI39" s="352" t="s">
        <v>591</v>
      </c>
      <c r="BJ39" s="352"/>
      <c r="BK39" s="352"/>
      <c r="BL39" s="350"/>
      <c r="BM39" s="347"/>
      <c r="BN39" s="352"/>
      <c r="BO39" s="352" t="s">
        <v>49</v>
      </c>
      <c r="BP39" s="350"/>
      <c r="BQ39" s="355" t="s">
        <v>700</v>
      </c>
    </row>
    <row r="40" spans="1:69" s="363" customFormat="1" ht="16">
      <c r="A40" s="347">
        <v>49</v>
      </c>
      <c r="B40" s="361">
        <v>42297</v>
      </c>
      <c r="C40" s="348" t="s">
        <v>651</v>
      </c>
      <c r="D40" s="347" t="s">
        <v>85</v>
      </c>
      <c r="E40" s="349">
        <v>42263</v>
      </c>
      <c r="F40" s="349" t="s">
        <v>214</v>
      </c>
      <c r="G40" s="349" t="s">
        <v>663</v>
      </c>
      <c r="H40" s="362">
        <v>107.45454545454545</v>
      </c>
      <c r="I40" s="362"/>
      <c r="J40" s="362"/>
      <c r="K40" s="351" t="s">
        <v>654</v>
      </c>
      <c r="L40" s="95">
        <v>6000</v>
      </c>
      <c r="M40" s="431">
        <v>12000</v>
      </c>
      <c r="N40" s="431">
        <v>84000</v>
      </c>
      <c r="O40" s="431">
        <f t="shared" si="2"/>
        <v>84000</v>
      </c>
      <c r="P40" s="351"/>
      <c r="Q40" s="351"/>
      <c r="R40" s="351"/>
      <c r="S40" s="351"/>
      <c r="T40" s="351"/>
      <c r="U40" s="351"/>
      <c r="V40" s="351"/>
      <c r="W40" s="362">
        <v>1.7</v>
      </c>
      <c r="X40" s="362">
        <v>1.6909090909090909</v>
      </c>
      <c r="Y40" s="362">
        <v>1.6818181818181817</v>
      </c>
      <c r="Z40" s="362">
        <v>0</v>
      </c>
      <c r="AA40" s="362">
        <v>1.6545454545454545</v>
      </c>
      <c r="AB40" s="347"/>
      <c r="AC40" s="362">
        <v>1.4090909090909089</v>
      </c>
      <c r="AD40" s="362">
        <v>1.3727272727272726</v>
      </c>
      <c r="AE40" s="362">
        <v>1.3636363636363635</v>
      </c>
      <c r="AF40" s="362">
        <v>0</v>
      </c>
      <c r="AG40" s="362">
        <v>1.3545454545454545</v>
      </c>
      <c r="AH40" s="347"/>
      <c r="AI40" s="362">
        <v>0</v>
      </c>
      <c r="AJ40" s="362">
        <v>0</v>
      </c>
      <c r="AK40" s="362">
        <v>0</v>
      </c>
      <c r="AL40" s="362">
        <v>0</v>
      </c>
      <c r="AM40" s="362">
        <v>0</v>
      </c>
      <c r="AN40" s="347"/>
      <c r="AO40" s="352" t="s">
        <v>655</v>
      </c>
      <c r="AP40" s="352" t="s">
        <v>656</v>
      </c>
      <c r="AQ40" s="352">
        <v>2</v>
      </c>
      <c r="AR40" s="352">
        <v>4</v>
      </c>
      <c r="AS40" s="352"/>
      <c r="AT40" s="352">
        <v>0</v>
      </c>
      <c r="AU40" s="352">
        <v>0</v>
      </c>
      <c r="AV40" s="352">
        <v>0</v>
      </c>
      <c r="AW40" s="352">
        <v>0</v>
      </c>
      <c r="AX40" s="352">
        <v>0</v>
      </c>
      <c r="AY40" s="352">
        <v>0</v>
      </c>
      <c r="AZ40" s="352">
        <v>0</v>
      </c>
      <c r="BA40" s="352">
        <v>0</v>
      </c>
      <c r="BB40" s="352"/>
      <c r="BC40" s="352"/>
      <c r="BD40" s="352">
        <v>0</v>
      </c>
      <c r="BE40" s="352">
        <v>0</v>
      </c>
      <c r="BF40" s="352">
        <v>0</v>
      </c>
      <c r="BG40" s="352" t="s">
        <v>591</v>
      </c>
      <c r="BH40" s="352">
        <v>0</v>
      </c>
      <c r="BI40" s="352" t="s">
        <v>591</v>
      </c>
      <c r="BJ40" s="352"/>
      <c r="BK40" s="352"/>
      <c r="BL40" s="350" t="s">
        <v>664</v>
      </c>
      <c r="BM40" s="347" t="s">
        <v>665</v>
      </c>
      <c r="BN40" s="352">
        <v>50</v>
      </c>
      <c r="BO40" s="352" t="s">
        <v>49</v>
      </c>
      <c r="BP40" s="350"/>
      <c r="BQ40" s="355" t="s">
        <v>692</v>
      </c>
    </row>
    <row r="41" spans="1:69" s="355" customFormat="1" ht="16">
      <c r="A41" s="347">
        <v>8</v>
      </c>
      <c r="B41" s="361">
        <v>42297</v>
      </c>
      <c r="C41" s="348" t="s">
        <v>651</v>
      </c>
      <c r="D41" s="347" t="s">
        <v>85</v>
      </c>
      <c r="E41" s="349">
        <v>42185</v>
      </c>
      <c r="F41" s="349" t="s">
        <v>215</v>
      </c>
      <c r="G41" s="349" t="s">
        <v>667</v>
      </c>
      <c r="H41" s="362">
        <v>92.999999999999986</v>
      </c>
      <c r="I41" s="362"/>
      <c r="J41" s="362"/>
      <c r="K41" s="351" t="s">
        <v>654</v>
      </c>
      <c r="L41" s="351">
        <v>120000</v>
      </c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62">
        <v>1.7</v>
      </c>
      <c r="X41" s="362">
        <v>1.2999999999999998</v>
      </c>
      <c r="Y41" s="362">
        <v>0</v>
      </c>
      <c r="Z41" s="362">
        <v>0</v>
      </c>
      <c r="AA41" s="362">
        <v>0</v>
      </c>
      <c r="AB41" s="347"/>
      <c r="AC41" s="362">
        <v>1.5545454545454545</v>
      </c>
      <c r="AD41" s="362">
        <v>1.2</v>
      </c>
      <c r="AE41" s="362">
        <v>0</v>
      </c>
      <c r="AF41" s="362">
        <v>0</v>
      </c>
      <c r="AG41" s="362">
        <v>0</v>
      </c>
      <c r="AH41" s="347"/>
      <c r="AI41" s="362">
        <v>0</v>
      </c>
      <c r="AJ41" s="362">
        <v>0</v>
      </c>
      <c r="AK41" s="362">
        <v>0</v>
      </c>
      <c r="AL41" s="362">
        <v>0</v>
      </c>
      <c r="AM41" s="362">
        <v>0</v>
      </c>
      <c r="AN41" s="347"/>
      <c r="AO41" s="352" t="s">
        <v>655</v>
      </c>
      <c r="AP41" s="352" t="s">
        <v>656</v>
      </c>
      <c r="AQ41" s="352">
        <v>2</v>
      </c>
      <c r="AR41" s="352">
        <v>4</v>
      </c>
      <c r="AS41" s="352"/>
      <c r="AT41" s="352">
        <v>0</v>
      </c>
      <c r="AU41" s="352">
        <v>23</v>
      </c>
      <c r="AV41" s="352">
        <v>0</v>
      </c>
      <c r="AW41" s="352">
        <v>0</v>
      </c>
      <c r="AX41" s="352">
        <v>0</v>
      </c>
      <c r="AY41" s="352">
        <v>0</v>
      </c>
      <c r="AZ41" s="352">
        <v>0</v>
      </c>
      <c r="BA41" s="352">
        <v>0</v>
      </c>
      <c r="BB41" s="352"/>
      <c r="BC41" s="352"/>
      <c r="BD41" s="352">
        <v>0</v>
      </c>
      <c r="BE41" s="352">
        <v>0</v>
      </c>
      <c r="BF41" s="352">
        <v>0</v>
      </c>
      <c r="BG41" s="352" t="s">
        <v>591</v>
      </c>
      <c r="BH41" s="352">
        <v>12</v>
      </c>
      <c r="BI41" s="352" t="s">
        <v>591</v>
      </c>
      <c r="BJ41" s="352"/>
      <c r="BK41" s="352"/>
      <c r="BL41" s="350"/>
      <c r="BM41" s="347"/>
      <c r="BN41" s="352"/>
      <c r="BO41" s="352" t="s">
        <v>49</v>
      </c>
      <c r="BP41" s="350"/>
      <c r="BQ41" s="347"/>
    </row>
    <row r="42" spans="1:69" s="355" customFormat="1" ht="16">
      <c r="A42" s="357"/>
      <c r="B42" s="361">
        <v>42297</v>
      </c>
      <c r="C42" s="368" t="s">
        <v>651</v>
      </c>
      <c r="D42" s="357" t="s">
        <v>85</v>
      </c>
      <c r="E42" s="349">
        <v>42185</v>
      </c>
      <c r="F42" s="349" t="s">
        <v>589</v>
      </c>
      <c r="G42" s="349" t="s">
        <v>668</v>
      </c>
      <c r="H42" s="362">
        <v>96.627272727272725</v>
      </c>
      <c r="I42" s="362"/>
      <c r="J42" s="362"/>
      <c r="K42" s="351" t="s">
        <v>654</v>
      </c>
      <c r="L42" s="430">
        <v>6083</v>
      </c>
      <c r="M42" s="431">
        <v>12166</v>
      </c>
      <c r="N42" s="431">
        <v>85166</v>
      </c>
      <c r="O42" s="431">
        <f t="shared" ref="O42:O43" si="3">N42</f>
        <v>85166</v>
      </c>
      <c r="P42" s="358"/>
      <c r="Q42" s="358"/>
      <c r="R42" s="358"/>
      <c r="S42" s="358"/>
      <c r="T42" s="358"/>
      <c r="U42" s="358"/>
      <c r="V42" s="358"/>
      <c r="W42" s="362">
        <v>1.4363636363636363</v>
      </c>
      <c r="X42" s="362">
        <v>1.4363636363636363</v>
      </c>
      <c r="Y42" s="362">
        <v>1.4181818181818182</v>
      </c>
      <c r="Z42" s="362">
        <v>0</v>
      </c>
      <c r="AA42" s="362">
        <v>1.3909090909090909</v>
      </c>
      <c r="AB42" s="357"/>
      <c r="AC42" s="362">
        <v>1.4363636363636363</v>
      </c>
      <c r="AD42" s="362">
        <v>1.4</v>
      </c>
      <c r="AE42" s="362">
        <v>1.3818181818181816</v>
      </c>
      <c r="AF42" s="362">
        <v>0</v>
      </c>
      <c r="AG42" s="362">
        <v>1.3818181818181816</v>
      </c>
      <c r="AH42" s="357"/>
      <c r="AI42" s="362">
        <v>0</v>
      </c>
      <c r="AJ42" s="362">
        <v>0</v>
      </c>
      <c r="AK42" s="362">
        <v>0</v>
      </c>
      <c r="AL42" s="362">
        <v>0</v>
      </c>
      <c r="AM42" s="362">
        <v>0</v>
      </c>
      <c r="AN42" s="357"/>
      <c r="AO42" s="352" t="s">
        <v>655</v>
      </c>
      <c r="AP42" s="352" t="s">
        <v>656</v>
      </c>
      <c r="AQ42" s="352">
        <v>2</v>
      </c>
      <c r="AR42" s="352">
        <v>4</v>
      </c>
      <c r="AS42" s="352"/>
      <c r="AT42" s="352">
        <v>0</v>
      </c>
      <c r="AU42" s="352">
        <v>0</v>
      </c>
      <c r="AV42" s="352">
        <v>0</v>
      </c>
      <c r="AW42" s="352">
        <v>0</v>
      </c>
      <c r="AX42" s="352">
        <v>0</v>
      </c>
      <c r="AY42" s="352">
        <v>0</v>
      </c>
      <c r="AZ42" s="352">
        <v>0</v>
      </c>
      <c r="BA42" s="352">
        <v>0</v>
      </c>
      <c r="BB42" s="352"/>
      <c r="BC42" s="352"/>
      <c r="BD42" s="352">
        <v>0</v>
      </c>
      <c r="BE42" s="352">
        <v>0</v>
      </c>
      <c r="BF42" s="352">
        <v>0</v>
      </c>
      <c r="BG42" s="352" t="s">
        <v>591</v>
      </c>
      <c r="BH42" s="352">
        <v>0</v>
      </c>
      <c r="BI42" s="352" t="s">
        <v>591</v>
      </c>
      <c r="BJ42" s="352"/>
      <c r="BK42" s="352"/>
      <c r="BL42" s="369" t="s">
        <v>664</v>
      </c>
      <c r="BM42" s="357" t="s">
        <v>665</v>
      </c>
      <c r="BN42" s="353">
        <v>50</v>
      </c>
      <c r="BO42" s="352" t="s">
        <v>49</v>
      </c>
      <c r="BP42" s="369"/>
      <c r="BQ42" s="363" t="s">
        <v>701</v>
      </c>
    </row>
    <row r="43" spans="1:69" s="355" customFormat="1" ht="16">
      <c r="A43" s="347"/>
      <c r="B43" s="361">
        <v>42297</v>
      </c>
      <c r="C43" s="348" t="s">
        <v>651</v>
      </c>
      <c r="D43" s="357" t="s">
        <v>85</v>
      </c>
      <c r="E43" s="349">
        <v>42185</v>
      </c>
      <c r="F43" s="349" t="s">
        <v>629</v>
      </c>
      <c r="G43" s="349" t="s">
        <v>630</v>
      </c>
      <c r="H43" s="362">
        <v>80.336363636363629</v>
      </c>
      <c r="I43" s="362"/>
      <c r="J43" s="362"/>
      <c r="K43" s="351" t="s">
        <v>654</v>
      </c>
      <c r="L43" s="95">
        <v>6000</v>
      </c>
      <c r="M43" s="431">
        <v>12000</v>
      </c>
      <c r="N43" s="431">
        <v>84000</v>
      </c>
      <c r="O43" s="431">
        <f t="shared" si="3"/>
        <v>84000</v>
      </c>
      <c r="P43" s="351"/>
      <c r="Q43" s="351"/>
      <c r="R43" s="351"/>
      <c r="S43" s="351"/>
      <c r="T43" s="351"/>
      <c r="U43" s="351"/>
      <c r="V43" s="351"/>
      <c r="W43" s="362">
        <v>1.6090909090909089</v>
      </c>
      <c r="X43" s="362">
        <v>1.6090909090909089</v>
      </c>
      <c r="Y43" s="362">
        <v>1.5636363636363635</v>
      </c>
      <c r="Z43" s="362">
        <v>0</v>
      </c>
      <c r="AA43" s="362">
        <v>1.5272727272727271</v>
      </c>
      <c r="AB43" s="347"/>
      <c r="AC43" s="362">
        <v>1.6090909090909089</v>
      </c>
      <c r="AD43" s="362">
        <v>1.5272727272727271</v>
      </c>
      <c r="AE43" s="362">
        <v>1.4909090909090907</v>
      </c>
      <c r="AF43" s="362">
        <v>0</v>
      </c>
      <c r="AG43" s="362">
        <v>1.4909090909090907</v>
      </c>
      <c r="AH43" s="347"/>
      <c r="AI43" s="362">
        <v>0</v>
      </c>
      <c r="AJ43" s="362">
        <v>0</v>
      </c>
      <c r="AK43" s="362">
        <v>0</v>
      </c>
      <c r="AL43" s="362">
        <v>0</v>
      </c>
      <c r="AM43" s="362">
        <v>0</v>
      </c>
      <c r="AN43" s="347"/>
      <c r="AO43" s="352" t="s">
        <v>655</v>
      </c>
      <c r="AP43" s="352" t="s">
        <v>656</v>
      </c>
      <c r="AQ43" s="352">
        <v>2</v>
      </c>
      <c r="AR43" s="352">
        <v>4</v>
      </c>
      <c r="AS43" s="352"/>
      <c r="AT43" s="352">
        <v>0</v>
      </c>
      <c r="AU43" s="352">
        <v>0</v>
      </c>
      <c r="AV43" s="352">
        <v>0</v>
      </c>
      <c r="AW43" s="352">
        <v>0</v>
      </c>
      <c r="AX43" s="352">
        <v>0</v>
      </c>
      <c r="AY43" s="352">
        <v>0</v>
      </c>
      <c r="AZ43" s="352">
        <v>0</v>
      </c>
      <c r="BA43" s="352">
        <v>0</v>
      </c>
      <c r="BB43" s="352"/>
      <c r="BC43" s="352"/>
      <c r="BD43" s="352">
        <v>0</v>
      </c>
      <c r="BE43" s="352">
        <v>0</v>
      </c>
      <c r="BF43" s="352">
        <v>0</v>
      </c>
      <c r="BG43" s="352" t="s">
        <v>591</v>
      </c>
      <c r="BH43" s="352">
        <v>0</v>
      </c>
      <c r="BI43" s="352" t="s">
        <v>591</v>
      </c>
      <c r="BJ43" s="352"/>
      <c r="BK43" s="352"/>
      <c r="BL43" s="350"/>
      <c r="BM43" s="347"/>
      <c r="BN43" s="352"/>
      <c r="BO43" s="352" t="s">
        <v>49</v>
      </c>
      <c r="BP43" s="350" t="s">
        <v>611</v>
      </c>
      <c r="BQ43" s="355" t="s">
        <v>702</v>
      </c>
    </row>
    <row r="44" spans="1:69" s="355" customFormat="1" ht="16">
      <c r="A44" s="347"/>
      <c r="B44" s="361">
        <v>42297</v>
      </c>
      <c r="C44" s="348" t="s">
        <v>651</v>
      </c>
      <c r="D44" s="357" t="s">
        <v>85</v>
      </c>
      <c r="E44" s="349">
        <v>42184</v>
      </c>
      <c r="F44" s="349" t="s">
        <v>638</v>
      </c>
      <c r="G44" s="349" t="s">
        <v>671</v>
      </c>
      <c r="H44" s="362">
        <v>106</v>
      </c>
      <c r="I44" s="362"/>
      <c r="J44" s="362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362">
        <v>1.5</v>
      </c>
      <c r="X44" s="362">
        <v>0</v>
      </c>
      <c r="Y44" s="362">
        <v>0</v>
      </c>
      <c r="Z44" s="362">
        <v>0</v>
      </c>
      <c r="AA44" s="362">
        <v>0</v>
      </c>
      <c r="AB44" s="347"/>
      <c r="AC44" s="362">
        <v>1.43</v>
      </c>
      <c r="AD44" s="362">
        <v>0</v>
      </c>
      <c r="AE44" s="362">
        <v>0</v>
      </c>
      <c r="AF44" s="362">
        <v>0</v>
      </c>
      <c r="AG44" s="362">
        <v>0</v>
      </c>
      <c r="AH44" s="347"/>
      <c r="AI44" s="362">
        <v>0</v>
      </c>
      <c r="AJ44" s="362">
        <v>0</v>
      </c>
      <c r="AK44" s="362">
        <v>0</v>
      </c>
      <c r="AL44" s="362">
        <v>0</v>
      </c>
      <c r="AM44" s="362">
        <v>0</v>
      </c>
      <c r="AN44" s="347"/>
      <c r="AO44" s="352" t="s">
        <v>655</v>
      </c>
      <c r="AP44" s="352" t="s">
        <v>656</v>
      </c>
      <c r="AQ44" s="352">
        <v>2</v>
      </c>
      <c r="AR44" s="352">
        <v>4</v>
      </c>
      <c r="AS44" s="352"/>
      <c r="AT44" s="352">
        <v>0</v>
      </c>
      <c r="AU44" s="352">
        <v>0</v>
      </c>
      <c r="AV44" s="352">
        <v>5</v>
      </c>
      <c r="AW44" s="352">
        <v>0</v>
      </c>
      <c r="AX44" s="352">
        <v>0</v>
      </c>
      <c r="AY44" s="352">
        <v>0</v>
      </c>
      <c r="AZ44" s="352">
        <v>0</v>
      </c>
      <c r="BA44" s="352">
        <v>0</v>
      </c>
      <c r="BB44" s="352"/>
      <c r="BC44" s="352"/>
      <c r="BD44" s="352">
        <v>0</v>
      </c>
      <c r="BE44" s="352">
        <v>0</v>
      </c>
      <c r="BF44" s="352">
        <v>0</v>
      </c>
      <c r="BG44" s="352" t="s">
        <v>591</v>
      </c>
      <c r="BH44" s="352">
        <v>0</v>
      </c>
      <c r="BI44" s="352" t="s">
        <v>591</v>
      </c>
      <c r="BJ44" s="352"/>
      <c r="BK44" s="352"/>
      <c r="BL44" s="350"/>
      <c r="BM44" s="347"/>
      <c r="BN44" s="352"/>
      <c r="BO44" s="352" t="s">
        <v>49</v>
      </c>
      <c r="BP44" s="350" t="s">
        <v>672</v>
      </c>
      <c r="BQ44" s="377" t="s">
        <v>740</v>
      </c>
    </row>
    <row r="45" spans="1:69" s="363" customFormat="1" ht="16">
      <c r="A45" s="347"/>
      <c r="B45" s="361">
        <v>42297</v>
      </c>
      <c r="C45" s="348" t="s">
        <v>651</v>
      </c>
      <c r="D45" s="357" t="s">
        <v>85</v>
      </c>
      <c r="E45" s="349">
        <v>42285</v>
      </c>
      <c r="F45" s="349" t="s">
        <v>674</v>
      </c>
      <c r="G45" s="349" t="s">
        <v>675</v>
      </c>
      <c r="H45" s="362">
        <v>80.399999999999991</v>
      </c>
      <c r="I45" s="362"/>
      <c r="J45" s="362"/>
      <c r="K45" s="351" t="s">
        <v>654</v>
      </c>
      <c r="L45" s="351">
        <v>3180</v>
      </c>
      <c r="M45" s="351"/>
      <c r="N45" s="351"/>
      <c r="O45" s="351"/>
      <c r="W45" s="362">
        <v>2.4</v>
      </c>
      <c r="X45" s="362">
        <v>2.1</v>
      </c>
      <c r="Y45" s="362">
        <v>0</v>
      </c>
      <c r="Z45" s="362">
        <v>0</v>
      </c>
      <c r="AA45" s="362">
        <v>0</v>
      </c>
      <c r="AB45" s="347"/>
      <c r="AC45" s="362">
        <v>2</v>
      </c>
      <c r="AD45" s="362">
        <v>1.7</v>
      </c>
      <c r="AE45" s="362">
        <v>0</v>
      </c>
      <c r="AF45" s="362">
        <v>0</v>
      </c>
      <c r="AG45" s="362">
        <v>0</v>
      </c>
      <c r="AI45" s="362">
        <v>0</v>
      </c>
      <c r="AJ45" s="362">
        <v>0</v>
      </c>
      <c r="AK45" s="362">
        <v>0</v>
      </c>
      <c r="AL45" s="362">
        <v>0</v>
      </c>
      <c r="AM45" s="362">
        <v>0</v>
      </c>
      <c r="AN45" s="347"/>
      <c r="AO45" s="352" t="s">
        <v>655</v>
      </c>
      <c r="AP45" s="352" t="s">
        <v>656</v>
      </c>
      <c r="AQ45" s="352">
        <v>2</v>
      </c>
      <c r="AR45" s="352">
        <v>4</v>
      </c>
      <c r="AS45" s="352"/>
      <c r="AT45" s="352">
        <v>0</v>
      </c>
      <c r="AU45" s="352">
        <v>0</v>
      </c>
      <c r="AV45" s="352">
        <v>10</v>
      </c>
      <c r="AW45" s="352">
        <v>0</v>
      </c>
      <c r="AX45" s="352">
        <v>0</v>
      </c>
      <c r="AY45" s="352">
        <v>0</v>
      </c>
      <c r="AZ45" s="352">
        <v>0</v>
      </c>
      <c r="BA45" s="352">
        <v>0</v>
      </c>
      <c r="BB45" s="352"/>
      <c r="BC45" s="352"/>
      <c r="BD45" s="352">
        <v>0</v>
      </c>
      <c r="BE45" s="352">
        <v>0</v>
      </c>
      <c r="BF45" s="352">
        <v>0</v>
      </c>
      <c r="BG45" s="352" t="s">
        <v>591</v>
      </c>
      <c r="BH45" s="352">
        <v>0</v>
      </c>
      <c r="BI45" s="352" t="s">
        <v>591</v>
      </c>
      <c r="BJ45" s="352"/>
      <c r="BK45" s="352"/>
      <c r="BL45" s="350"/>
      <c r="BM45" s="347"/>
      <c r="BN45" s="352"/>
      <c r="BO45" s="352" t="s">
        <v>49</v>
      </c>
      <c r="BP45" s="359"/>
      <c r="BQ45" s="355" t="s">
        <v>703</v>
      </c>
    </row>
    <row r="46" spans="1:69" s="355" customFormat="1" ht="16">
      <c r="A46" s="357">
        <v>14</v>
      </c>
      <c r="B46" s="361">
        <v>42297</v>
      </c>
      <c r="C46" s="368" t="s">
        <v>651</v>
      </c>
      <c r="D46" s="357" t="s">
        <v>704</v>
      </c>
      <c r="E46" s="349">
        <v>42291</v>
      </c>
      <c r="F46" s="349" t="s">
        <v>209</v>
      </c>
      <c r="G46" s="349" t="s">
        <v>653</v>
      </c>
      <c r="H46" s="362">
        <v>87.663636363636357</v>
      </c>
      <c r="I46" s="362"/>
      <c r="J46" s="362"/>
      <c r="K46" s="351" t="s">
        <v>654</v>
      </c>
      <c r="L46" s="430">
        <v>6000</v>
      </c>
      <c r="M46" s="431">
        <v>12000</v>
      </c>
      <c r="N46" s="431">
        <v>84000</v>
      </c>
      <c r="O46" s="431">
        <f t="shared" ref="O46:O51" si="4">N46</f>
        <v>84000</v>
      </c>
      <c r="P46" s="351"/>
      <c r="Q46" s="351"/>
      <c r="R46" s="351"/>
      <c r="S46" s="351"/>
      <c r="T46" s="351"/>
      <c r="U46" s="351"/>
      <c r="V46" s="351"/>
      <c r="W46" s="362">
        <v>1.5636363636363635</v>
      </c>
      <c r="X46" s="362">
        <v>1.5181818181818181</v>
      </c>
      <c r="Y46" s="362">
        <v>1.4363636363636363</v>
      </c>
      <c r="Z46" s="362">
        <v>0</v>
      </c>
      <c r="AA46" s="362">
        <v>1.1909090909090909</v>
      </c>
      <c r="AB46" s="347"/>
      <c r="AC46" s="362">
        <v>1.5181818181818181</v>
      </c>
      <c r="AD46" s="362">
        <v>1.4999999999999998</v>
      </c>
      <c r="AE46" s="362">
        <v>1.3909090909090909</v>
      </c>
      <c r="AF46" s="362">
        <v>0</v>
      </c>
      <c r="AG46" s="362">
        <v>1.1909090909090909</v>
      </c>
      <c r="AH46" s="347"/>
      <c r="AI46" s="362">
        <v>0</v>
      </c>
      <c r="AJ46" s="362">
        <v>0</v>
      </c>
      <c r="AK46" s="362">
        <v>0</v>
      </c>
      <c r="AL46" s="362">
        <v>0</v>
      </c>
      <c r="AM46" s="362">
        <v>0</v>
      </c>
      <c r="AN46" s="347"/>
      <c r="AO46" s="352" t="s">
        <v>655</v>
      </c>
      <c r="AP46" s="352" t="s">
        <v>656</v>
      </c>
      <c r="AQ46" s="352">
        <v>2</v>
      </c>
      <c r="AR46" s="352">
        <v>4</v>
      </c>
      <c r="AS46" s="352"/>
      <c r="AT46" s="352">
        <v>0</v>
      </c>
      <c r="AU46" s="352">
        <v>0</v>
      </c>
      <c r="AV46" s="352">
        <v>0</v>
      </c>
      <c r="AW46" s="352">
        <v>0</v>
      </c>
      <c r="AX46" s="352">
        <v>0</v>
      </c>
      <c r="AY46" s="352">
        <v>0</v>
      </c>
      <c r="AZ46" s="352">
        <v>0</v>
      </c>
      <c r="BA46" s="352">
        <v>0</v>
      </c>
      <c r="BB46" s="352"/>
      <c r="BC46" s="352"/>
      <c r="BD46" s="352">
        <v>0</v>
      </c>
      <c r="BE46" s="352">
        <v>0</v>
      </c>
      <c r="BF46" s="352">
        <v>0</v>
      </c>
      <c r="BG46" s="352" t="s">
        <v>591</v>
      </c>
      <c r="BH46" s="352">
        <v>0</v>
      </c>
      <c r="BI46" s="352" t="s">
        <v>591</v>
      </c>
      <c r="BJ46" s="352"/>
      <c r="BK46" s="352"/>
      <c r="BL46" s="369"/>
      <c r="BM46" s="357"/>
      <c r="BN46" s="353"/>
      <c r="BO46" s="352" t="s">
        <v>49</v>
      </c>
      <c r="BP46" s="369"/>
      <c r="BQ46" s="370" t="s">
        <v>705</v>
      </c>
    </row>
    <row r="47" spans="1:69" s="355" customFormat="1" ht="16">
      <c r="A47" s="357">
        <v>39</v>
      </c>
      <c r="B47" s="361">
        <v>42297</v>
      </c>
      <c r="C47" s="368" t="s">
        <v>651</v>
      </c>
      <c r="D47" s="357" t="s">
        <v>704</v>
      </c>
      <c r="E47" s="349">
        <v>42185</v>
      </c>
      <c r="F47" s="349" t="s">
        <v>210</v>
      </c>
      <c r="G47" s="349" t="s">
        <v>658</v>
      </c>
      <c r="H47" s="362">
        <v>86.518181818181816</v>
      </c>
      <c r="I47" s="362"/>
      <c r="J47" s="362"/>
      <c r="K47" s="351" t="s">
        <v>654</v>
      </c>
      <c r="L47" s="430">
        <v>6000</v>
      </c>
      <c r="M47" s="431">
        <v>12000</v>
      </c>
      <c r="N47" s="431">
        <v>84000</v>
      </c>
      <c r="O47" s="431">
        <f t="shared" si="4"/>
        <v>84000</v>
      </c>
      <c r="P47" s="351"/>
      <c r="Q47" s="351"/>
      <c r="R47" s="351"/>
      <c r="S47" s="351"/>
      <c r="T47" s="351"/>
      <c r="U47" s="351"/>
      <c r="V47" s="351"/>
      <c r="W47" s="362">
        <v>1.8545454545454545</v>
      </c>
      <c r="X47" s="362">
        <v>1.8181818181818181</v>
      </c>
      <c r="Y47" s="362">
        <v>1.7272727272727271</v>
      </c>
      <c r="Z47" s="362">
        <v>0</v>
      </c>
      <c r="AA47" s="362">
        <v>1.5999999999999999</v>
      </c>
      <c r="AB47" s="347"/>
      <c r="AC47" s="362">
        <v>1.7272727272727271</v>
      </c>
      <c r="AD47" s="362">
        <v>1.6909090909090909</v>
      </c>
      <c r="AE47" s="362">
        <v>1.6454545454545453</v>
      </c>
      <c r="AF47" s="362">
        <v>0</v>
      </c>
      <c r="AG47" s="362">
        <v>1.5999999999999999</v>
      </c>
      <c r="AH47" s="347"/>
      <c r="AI47" s="362">
        <v>0</v>
      </c>
      <c r="AJ47" s="362">
        <v>0</v>
      </c>
      <c r="AK47" s="362">
        <v>0</v>
      </c>
      <c r="AL47" s="362">
        <v>0</v>
      </c>
      <c r="AM47" s="362">
        <v>0</v>
      </c>
      <c r="AN47" s="347"/>
      <c r="AO47" s="352" t="s">
        <v>655</v>
      </c>
      <c r="AP47" s="352" t="s">
        <v>656</v>
      </c>
      <c r="AQ47" s="352">
        <v>2</v>
      </c>
      <c r="AR47" s="352">
        <v>4</v>
      </c>
      <c r="AS47" s="352"/>
      <c r="AT47" s="352">
        <v>0</v>
      </c>
      <c r="AU47" s="352">
        <v>0</v>
      </c>
      <c r="AV47" s="352">
        <v>0</v>
      </c>
      <c r="AW47" s="352">
        <v>0</v>
      </c>
      <c r="AX47" s="352">
        <v>0</v>
      </c>
      <c r="AY47" s="352">
        <v>0</v>
      </c>
      <c r="AZ47" s="352">
        <v>0</v>
      </c>
      <c r="BA47" s="352">
        <v>0</v>
      </c>
      <c r="BB47" s="352"/>
      <c r="BC47" s="352"/>
      <c r="BD47" s="352">
        <v>0</v>
      </c>
      <c r="BE47" s="352">
        <v>0</v>
      </c>
      <c r="BF47" s="352">
        <v>0</v>
      </c>
      <c r="BG47" s="352" t="s">
        <v>591</v>
      </c>
      <c r="BH47" s="352">
        <v>0</v>
      </c>
      <c r="BI47" s="352" t="s">
        <v>591</v>
      </c>
      <c r="BJ47" s="352"/>
      <c r="BK47" s="352"/>
      <c r="BL47" s="369"/>
      <c r="BM47" s="357"/>
      <c r="BN47" s="353"/>
      <c r="BO47" s="352" t="s">
        <v>49</v>
      </c>
      <c r="BP47" s="350" t="s">
        <v>611</v>
      </c>
      <c r="BQ47" s="363" t="s">
        <v>706</v>
      </c>
    </row>
    <row r="48" spans="1:69" s="355" customFormat="1" ht="16">
      <c r="A48" s="357">
        <v>55</v>
      </c>
      <c r="B48" s="361">
        <v>42297</v>
      </c>
      <c r="C48" s="348" t="s">
        <v>651</v>
      </c>
      <c r="D48" s="357" t="s">
        <v>704</v>
      </c>
      <c r="E48" s="349">
        <v>42248</v>
      </c>
      <c r="F48" s="349" t="s">
        <v>211</v>
      </c>
      <c r="G48" s="349" t="s">
        <v>593</v>
      </c>
      <c r="H48" s="362">
        <v>94.999999999999986</v>
      </c>
      <c r="I48" s="362"/>
      <c r="J48" s="362"/>
      <c r="K48" s="351" t="s">
        <v>654</v>
      </c>
      <c r="L48" s="430">
        <v>6000</v>
      </c>
      <c r="M48" s="431">
        <v>12000</v>
      </c>
      <c r="N48" s="431">
        <v>84000</v>
      </c>
      <c r="O48" s="431">
        <f t="shared" si="4"/>
        <v>84000</v>
      </c>
      <c r="P48" s="351"/>
      <c r="Q48" s="351"/>
      <c r="R48" s="351"/>
      <c r="S48" s="351"/>
      <c r="T48" s="351"/>
      <c r="U48" s="351"/>
      <c r="V48" s="351"/>
      <c r="W48" s="362">
        <v>2.2999999999999998</v>
      </c>
      <c r="X48" s="362">
        <v>2.1999999999999997</v>
      </c>
      <c r="Y48" s="362">
        <v>2.1</v>
      </c>
      <c r="Z48" s="362">
        <v>0</v>
      </c>
      <c r="AA48" s="362">
        <v>1.9727272727272724</v>
      </c>
      <c r="AB48" s="347"/>
      <c r="AC48" s="362">
        <v>2.1999999999999997</v>
      </c>
      <c r="AD48" s="362">
        <v>2.1</v>
      </c>
      <c r="AE48" s="362">
        <v>1.918181818181818</v>
      </c>
      <c r="AF48" s="362">
        <v>0</v>
      </c>
      <c r="AG48" s="362">
        <v>1.7272727272727271</v>
      </c>
      <c r="AH48" s="347"/>
      <c r="AI48" s="362">
        <v>0</v>
      </c>
      <c r="AJ48" s="362">
        <v>0</v>
      </c>
      <c r="AK48" s="362">
        <v>0</v>
      </c>
      <c r="AL48" s="362">
        <v>0</v>
      </c>
      <c r="AM48" s="362">
        <v>0</v>
      </c>
      <c r="AN48" s="347"/>
      <c r="AO48" s="352" t="s">
        <v>655</v>
      </c>
      <c r="AP48" s="352" t="s">
        <v>656</v>
      </c>
      <c r="AQ48" s="352">
        <v>2</v>
      </c>
      <c r="AR48" s="352">
        <v>4</v>
      </c>
      <c r="AS48" s="352"/>
      <c r="AT48" s="352">
        <v>0</v>
      </c>
      <c r="AU48" s="352">
        <v>20</v>
      </c>
      <c r="AV48" s="352">
        <v>0</v>
      </c>
      <c r="AW48" s="352">
        <v>0</v>
      </c>
      <c r="AX48" s="352">
        <v>0</v>
      </c>
      <c r="AY48" s="352">
        <v>0</v>
      </c>
      <c r="AZ48" s="352">
        <v>0</v>
      </c>
      <c r="BA48" s="352">
        <v>0</v>
      </c>
      <c r="BB48" s="352"/>
      <c r="BC48" s="352"/>
      <c r="BD48" s="352">
        <v>0</v>
      </c>
      <c r="BE48" s="352">
        <v>0</v>
      </c>
      <c r="BF48" s="352">
        <v>0</v>
      </c>
      <c r="BG48" s="352" t="s">
        <v>591</v>
      </c>
      <c r="BH48" s="352">
        <v>12</v>
      </c>
      <c r="BI48" s="352" t="s">
        <v>591</v>
      </c>
      <c r="BJ48" s="352"/>
      <c r="BK48" s="352"/>
      <c r="BL48" s="369"/>
      <c r="BM48" s="357"/>
      <c r="BN48" s="353"/>
      <c r="BO48" s="352" t="s">
        <v>49</v>
      </c>
      <c r="BP48" s="350" t="s">
        <v>611</v>
      </c>
      <c r="BQ48" s="363" t="s">
        <v>614</v>
      </c>
    </row>
    <row r="49" spans="1:69" s="355" customFormat="1" ht="16">
      <c r="A49" s="357">
        <v>22</v>
      </c>
      <c r="B49" s="361">
        <v>42297</v>
      </c>
      <c r="C49" s="368" t="s">
        <v>651</v>
      </c>
      <c r="D49" s="357" t="s">
        <v>704</v>
      </c>
      <c r="E49" s="349">
        <v>42185</v>
      </c>
      <c r="F49" s="349" t="s">
        <v>212</v>
      </c>
      <c r="G49" s="349" t="s">
        <v>660</v>
      </c>
      <c r="H49" s="362">
        <v>121.99999999999999</v>
      </c>
      <c r="I49" s="362"/>
      <c r="J49" s="362"/>
      <c r="K49" s="351" t="s">
        <v>654</v>
      </c>
      <c r="L49" s="430">
        <v>6000</v>
      </c>
      <c r="M49" s="431">
        <v>12000</v>
      </c>
      <c r="N49" s="431">
        <v>84000</v>
      </c>
      <c r="O49" s="431">
        <f t="shared" si="4"/>
        <v>84000</v>
      </c>
      <c r="P49" s="351"/>
      <c r="Q49" s="351"/>
      <c r="R49" s="351"/>
      <c r="S49" s="351"/>
      <c r="T49" s="351"/>
      <c r="U49" s="351"/>
      <c r="V49" s="351"/>
      <c r="W49" s="362">
        <v>2.418181818181818</v>
      </c>
      <c r="X49" s="362">
        <v>2.2999999999999998</v>
      </c>
      <c r="Y49" s="362">
        <v>2.0363636363636366</v>
      </c>
      <c r="Z49" s="362">
        <v>0</v>
      </c>
      <c r="AA49" s="362">
        <v>1.7999999999999998</v>
      </c>
      <c r="AB49" s="347"/>
      <c r="AC49" s="362">
        <v>2.0363636363636366</v>
      </c>
      <c r="AD49" s="362">
        <v>1.9818181818181817</v>
      </c>
      <c r="AE49" s="362">
        <v>1.8636363636363633</v>
      </c>
      <c r="AF49" s="362">
        <v>0</v>
      </c>
      <c r="AG49" s="362">
        <v>1.7909090909090908</v>
      </c>
      <c r="AH49" s="347"/>
      <c r="AI49" s="362">
        <v>0</v>
      </c>
      <c r="AJ49" s="362">
        <v>0</v>
      </c>
      <c r="AK49" s="362">
        <v>0</v>
      </c>
      <c r="AL49" s="362">
        <v>0</v>
      </c>
      <c r="AM49" s="362">
        <v>0</v>
      </c>
      <c r="AN49" s="347"/>
      <c r="AO49" s="352" t="s">
        <v>655</v>
      </c>
      <c r="AP49" s="352" t="s">
        <v>656</v>
      </c>
      <c r="AQ49" s="352">
        <v>2</v>
      </c>
      <c r="AR49" s="352">
        <v>4</v>
      </c>
      <c r="AS49" s="352"/>
      <c r="AT49" s="352">
        <v>21</v>
      </c>
      <c r="AU49" s="352">
        <v>0</v>
      </c>
      <c r="AV49" s="352">
        <v>0</v>
      </c>
      <c r="AW49" s="352">
        <v>0</v>
      </c>
      <c r="AX49" s="352">
        <v>0</v>
      </c>
      <c r="AY49" s="352">
        <v>0</v>
      </c>
      <c r="AZ49" s="352">
        <v>0</v>
      </c>
      <c r="BA49" s="352">
        <v>0</v>
      </c>
      <c r="BB49" s="352"/>
      <c r="BC49" s="352"/>
      <c r="BD49" s="352">
        <v>0</v>
      </c>
      <c r="BE49" s="352">
        <v>0</v>
      </c>
      <c r="BF49" s="352">
        <v>0</v>
      </c>
      <c r="BG49" s="352" t="s">
        <v>591</v>
      </c>
      <c r="BH49" s="352">
        <v>0</v>
      </c>
      <c r="BI49" s="352" t="s">
        <v>591</v>
      </c>
      <c r="BJ49" s="352"/>
      <c r="BK49" s="352"/>
      <c r="BL49" s="369"/>
      <c r="BM49" s="357"/>
      <c r="BN49" s="353"/>
      <c r="BO49" s="352" t="s">
        <v>49</v>
      </c>
      <c r="BP49" s="369"/>
      <c r="BQ49" s="363" t="s">
        <v>707</v>
      </c>
    </row>
    <row r="50" spans="1:69" s="355" customFormat="1" ht="16">
      <c r="A50" s="357">
        <v>30</v>
      </c>
      <c r="B50" s="361">
        <v>42297</v>
      </c>
      <c r="C50" s="368" t="s">
        <v>651</v>
      </c>
      <c r="D50" s="357" t="s">
        <v>704</v>
      </c>
      <c r="E50" s="349">
        <v>42285</v>
      </c>
      <c r="F50" s="349" t="s">
        <v>213</v>
      </c>
      <c r="G50" s="349" t="s">
        <v>625</v>
      </c>
      <c r="H50" s="362">
        <v>102</v>
      </c>
      <c r="I50" s="362"/>
      <c r="J50" s="362"/>
      <c r="K50" s="351" t="s">
        <v>654</v>
      </c>
      <c r="L50" s="430">
        <v>6083</v>
      </c>
      <c r="M50" s="431">
        <v>12166</v>
      </c>
      <c r="N50" s="431">
        <v>85166</v>
      </c>
      <c r="O50" s="431">
        <f t="shared" si="4"/>
        <v>85166</v>
      </c>
      <c r="P50" s="351"/>
      <c r="Q50" s="351"/>
      <c r="R50" s="351"/>
      <c r="S50" s="351"/>
      <c r="T50" s="351"/>
      <c r="U50" s="351"/>
      <c r="V50" s="351"/>
      <c r="W50" s="362">
        <v>1.5909090909090908</v>
      </c>
      <c r="X50" s="362">
        <v>1.5545454545454545</v>
      </c>
      <c r="Y50" s="362">
        <v>1.4636363636363636</v>
      </c>
      <c r="Z50" s="362">
        <v>0</v>
      </c>
      <c r="AA50" s="362">
        <v>1.4090909090909089</v>
      </c>
      <c r="AB50" s="347"/>
      <c r="AC50" s="362">
        <v>1.5090909090909088</v>
      </c>
      <c r="AD50" s="362">
        <v>1.4909090909090907</v>
      </c>
      <c r="AE50" s="362">
        <v>1.4363636363636363</v>
      </c>
      <c r="AF50" s="362">
        <v>0</v>
      </c>
      <c r="AG50" s="362">
        <v>1.4</v>
      </c>
      <c r="AH50" s="347"/>
      <c r="AI50" s="362">
        <v>0</v>
      </c>
      <c r="AJ50" s="362">
        <v>0</v>
      </c>
      <c r="AK50" s="362">
        <v>0</v>
      </c>
      <c r="AL50" s="362">
        <v>0</v>
      </c>
      <c r="AM50" s="362">
        <v>0</v>
      </c>
      <c r="AN50" s="347"/>
      <c r="AO50" s="352" t="s">
        <v>655</v>
      </c>
      <c r="AP50" s="352" t="s">
        <v>656</v>
      </c>
      <c r="AQ50" s="352">
        <v>2</v>
      </c>
      <c r="AR50" s="352">
        <v>4</v>
      </c>
      <c r="AS50" s="352"/>
      <c r="AT50" s="352">
        <v>0</v>
      </c>
      <c r="AU50" s="352">
        <v>0</v>
      </c>
      <c r="AV50" s="352">
        <v>3</v>
      </c>
      <c r="AW50" s="352">
        <v>0</v>
      </c>
      <c r="AX50" s="352">
        <v>0</v>
      </c>
      <c r="AY50" s="352">
        <v>0</v>
      </c>
      <c r="AZ50" s="352">
        <v>0</v>
      </c>
      <c r="BA50" s="352">
        <v>0</v>
      </c>
      <c r="BB50" s="352"/>
      <c r="BC50" s="352"/>
      <c r="BD50" s="352">
        <v>0</v>
      </c>
      <c r="BE50" s="352">
        <v>0</v>
      </c>
      <c r="BF50" s="352">
        <v>0</v>
      </c>
      <c r="BG50" s="352" t="s">
        <v>591</v>
      </c>
      <c r="BH50" s="352">
        <v>0</v>
      </c>
      <c r="BI50" s="352" t="s">
        <v>591</v>
      </c>
      <c r="BJ50" s="352"/>
      <c r="BK50" s="352"/>
      <c r="BL50" s="369"/>
      <c r="BM50" s="357"/>
      <c r="BN50" s="353"/>
      <c r="BO50" s="352" t="s">
        <v>49</v>
      </c>
      <c r="BP50" s="369"/>
      <c r="BQ50" s="363" t="s">
        <v>708</v>
      </c>
    </row>
    <row r="51" spans="1:69" s="363" customFormat="1" ht="16">
      <c r="A51" s="357">
        <v>47</v>
      </c>
      <c r="B51" s="361">
        <v>42297</v>
      </c>
      <c r="C51" s="368" t="s">
        <v>651</v>
      </c>
      <c r="D51" s="357" t="s">
        <v>704</v>
      </c>
      <c r="E51" s="349">
        <v>42263</v>
      </c>
      <c r="F51" s="349" t="s">
        <v>214</v>
      </c>
      <c r="G51" s="349" t="s">
        <v>663</v>
      </c>
      <c r="H51" s="362">
        <v>111.33636363636363</v>
      </c>
      <c r="I51" s="362"/>
      <c r="J51" s="362"/>
      <c r="K51" s="351" t="s">
        <v>654</v>
      </c>
      <c r="L51" s="430">
        <v>6000</v>
      </c>
      <c r="M51" s="431">
        <v>12000</v>
      </c>
      <c r="N51" s="431">
        <v>84000</v>
      </c>
      <c r="O51" s="431">
        <f t="shared" si="4"/>
        <v>84000</v>
      </c>
      <c r="P51" s="351"/>
      <c r="Q51" s="351"/>
      <c r="R51" s="351"/>
      <c r="S51" s="351"/>
      <c r="T51" s="351"/>
      <c r="U51" s="351"/>
      <c r="V51" s="351"/>
      <c r="W51" s="362">
        <v>1.7545454545454544</v>
      </c>
      <c r="X51" s="362">
        <v>1.718181818181818</v>
      </c>
      <c r="Y51" s="362">
        <v>1.6454545454545453</v>
      </c>
      <c r="Z51" s="362">
        <v>0</v>
      </c>
      <c r="AA51" s="362">
        <v>1.5818181818181818</v>
      </c>
      <c r="AB51" s="347"/>
      <c r="AC51" s="362">
        <v>1.3818181818181816</v>
      </c>
      <c r="AD51" s="362">
        <v>1.3727272727272726</v>
      </c>
      <c r="AE51" s="362">
        <v>1.3454545454545452</v>
      </c>
      <c r="AF51" s="362">
        <v>0</v>
      </c>
      <c r="AG51" s="362">
        <v>1.3363636363636362</v>
      </c>
      <c r="AH51" s="347"/>
      <c r="AI51" s="362">
        <v>0</v>
      </c>
      <c r="AJ51" s="362">
        <v>0</v>
      </c>
      <c r="AK51" s="362">
        <v>0</v>
      </c>
      <c r="AL51" s="362">
        <v>0</v>
      </c>
      <c r="AM51" s="362">
        <v>0</v>
      </c>
      <c r="AN51" s="347"/>
      <c r="AO51" s="352" t="s">
        <v>655</v>
      </c>
      <c r="AP51" s="352" t="s">
        <v>656</v>
      </c>
      <c r="AQ51" s="352">
        <v>2</v>
      </c>
      <c r="AR51" s="352">
        <v>4</v>
      </c>
      <c r="AS51" s="352"/>
      <c r="AT51" s="352">
        <v>0</v>
      </c>
      <c r="AU51" s="352">
        <v>0</v>
      </c>
      <c r="AV51" s="352">
        <v>0</v>
      </c>
      <c r="AW51" s="352">
        <v>0</v>
      </c>
      <c r="AX51" s="352">
        <v>0</v>
      </c>
      <c r="AY51" s="352">
        <v>0</v>
      </c>
      <c r="AZ51" s="352">
        <v>0</v>
      </c>
      <c r="BA51" s="352">
        <v>0</v>
      </c>
      <c r="BB51" s="352"/>
      <c r="BC51" s="352"/>
      <c r="BD51" s="352">
        <v>0</v>
      </c>
      <c r="BE51" s="352">
        <v>0</v>
      </c>
      <c r="BF51" s="352">
        <v>0</v>
      </c>
      <c r="BG51" s="352" t="s">
        <v>591</v>
      </c>
      <c r="BH51" s="352">
        <v>0</v>
      </c>
      <c r="BI51" s="352" t="s">
        <v>591</v>
      </c>
      <c r="BJ51" s="352"/>
      <c r="BK51" s="352"/>
      <c r="BL51" s="369" t="s">
        <v>664</v>
      </c>
      <c r="BM51" s="357" t="s">
        <v>665</v>
      </c>
      <c r="BN51" s="353">
        <v>50</v>
      </c>
      <c r="BO51" s="352" t="s">
        <v>49</v>
      </c>
      <c r="BP51" s="369"/>
      <c r="BQ51" s="363" t="s">
        <v>709</v>
      </c>
    </row>
    <row r="52" spans="1:69" s="355" customFormat="1" ht="16">
      <c r="A52" s="357">
        <v>6</v>
      </c>
      <c r="B52" s="361">
        <v>42297</v>
      </c>
      <c r="C52" s="368" t="s">
        <v>651</v>
      </c>
      <c r="D52" s="357" t="s">
        <v>704</v>
      </c>
      <c r="E52" s="349">
        <v>42185</v>
      </c>
      <c r="F52" s="349" t="s">
        <v>215</v>
      </c>
      <c r="G52" s="349" t="s">
        <v>667</v>
      </c>
      <c r="H52" s="362">
        <v>92</v>
      </c>
      <c r="I52" s="362"/>
      <c r="J52" s="362"/>
      <c r="K52" s="351" t="s">
        <v>654</v>
      </c>
      <c r="L52" s="351">
        <v>120000</v>
      </c>
      <c r="M52" s="351"/>
      <c r="N52" s="351"/>
      <c r="O52" s="351"/>
      <c r="P52" s="351"/>
      <c r="Q52" s="351"/>
      <c r="R52" s="351"/>
      <c r="S52" s="351"/>
      <c r="T52" s="351"/>
      <c r="U52" s="351"/>
      <c r="V52" s="351"/>
      <c r="W52" s="362">
        <v>1.7999999999999998</v>
      </c>
      <c r="X52" s="362">
        <v>1.4545454545454546</v>
      </c>
      <c r="Y52" s="362">
        <v>0</v>
      </c>
      <c r="Z52" s="362">
        <v>0</v>
      </c>
      <c r="AA52" s="362">
        <v>0</v>
      </c>
      <c r="AB52" s="347"/>
      <c r="AC52" s="362">
        <v>1.6545454545454545</v>
      </c>
      <c r="AD52" s="362">
        <v>1.2999999999999998</v>
      </c>
      <c r="AE52" s="362">
        <v>0</v>
      </c>
      <c r="AF52" s="362">
        <v>0</v>
      </c>
      <c r="AG52" s="362">
        <v>0</v>
      </c>
      <c r="AH52" s="347"/>
      <c r="AI52" s="362">
        <v>0</v>
      </c>
      <c r="AJ52" s="362">
        <v>0</v>
      </c>
      <c r="AK52" s="362">
        <v>0</v>
      </c>
      <c r="AL52" s="362">
        <v>0</v>
      </c>
      <c r="AM52" s="362">
        <v>0</v>
      </c>
      <c r="AN52" s="347"/>
      <c r="AO52" s="352" t="s">
        <v>655</v>
      </c>
      <c r="AP52" s="352" t="s">
        <v>656</v>
      </c>
      <c r="AQ52" s="352">
        <v>2</v>
      </c>
      <c r="AR52" s="352">
        <v>4</v>
      </c>
      <c r="AS52" s="352"/>
      <c r="AT52" s="352">
        <v>0</v>
      </c>
      <c r="AU52" s="352">
        <v>23</v>
      </c>
      <c r="AV52" s="352">
        <v>0</v>
      </c>
      <c r="AW52" s="352">
        <v>0</v>
      </c>
      <c r="AX52" s="352">
        <v>0</v>
      </c>
      <c r="AY52" s="352">
        <v>0</v>
      </c>
      <c r="AZ52" s="352">
        <v>0</v>
      </c>
      <c r="BA52" s="352">
        <v>0</v>
      </c>
      <c r="BB52" s="352"/>
      <c r="BC52" s="352"/>
      <c r="BD52" s="352">
        <v>0</v>
      </c>
      <c r="BE52" s="352">
        <v>0</v>
      </c>
      <c r="BF52" s="352">
        <v>0</v>
      </c>
      <c r="BG52" s="352" t="s">
        <v>591</v>
      </c>
      <c r="BH52" s="352">
        <v>12</v>
      </c>
      <c r="BI52" s="352" t="s">
        <v>591</v>
      </c>
      <c r="BJ52" s="352"/>
      <c r="BK52" s="352"/>
      <c r="BL52" s="369"/>
      <c r="BM52" s="357"/>
      <c r="BN52" s="353"/>
      <c r="BO52" s="352" t="s">
        <v>49</v>
      </c>
      <c r="BP52" s="350"/>
      <c r="BQ52" s="347"/>
    </row>
    <row r="53" spans="1:69" s="355" customFormat="1" ht="16">
      <c r="A53" s="357"/>
      <c r="B53" s="361">
        <v>42297</v>
      </c>
      <c r="C53" s="368" t="s">
        <v>651</v>
      </c>
      <c r="D53" s="357" t="s">
        <v>704</v>
      </c>
      <c r="E53" s="349">
        <v>42185</v>
      </c>
      <c r="F53" s="349" t="s">
        <v>589</v>
      </c>
      <c r="G53" s="349" t="s">
        <v>668</v>
      </c>
      <c r="H53" s="362">
        <v>98.59999999999998</v>
      </c>
      <c r="I53" s="362"/>
      <c r="J53" s="362"/>
      <c r="K53" s="351" t="s">
        <v>654</v>
      </c>
      <c r="L53" s="430">
        <v>6083</v>
      </c>
      <c r="M53" s="431">
        <v>12166</v>
      </c>
      <c r="N53" s="431">
        <v>85166</v>
      </c>
      <c r="O53" s="431">
        <f t="shared" ref="O53:O54" si="5">N53</f>
        <v>85166</v>
      </c>
      <c r="P53" s="358"/>
      <c r="Q53" s="358"/>
      <c r="R53" s="358"/>
      <c r="S53" s="358"/>
      <c r="T53" s="358"/>
      <c r="U53" s="358"/>
      <c r="V53" s="358"/>
      <c r="W53" s="362">
        <v>1.6272727272727272</v>
      </c>
      <c r="X53" s="362">
        <v>1.5909090909090908</v>
      </c>
      <c r="Y53" s="362">
        <v>1.5090909090909088</v>
      </c>
      <c r="Z53" s="362">
        <v>0</v>
      </c>
      <c r="AA53" s="362">
        <v>1.4272727272727272</v>
      </c>
      <c r="AB53" s="357"/>
      <c r="AC53" s="362">
        <v>1.4999999999999998</v>
      </c>
      <c r="AD53" s="362">
        <v>1.4818181818181817</v>
      </c>
      <c r="AE53" s="362">
        <v>1.4272727272727272</v>
      </c>
      <c r="AF53" s="362">
        <v>0</v>
      </c>
      <c r="AG53" s="362">
        <v>1.4181818181818182</v>
      </c>
      <c r="AH53" s="357"/>
      <c r="AI53" s="362">
        <v>0</v>
      </c>
      <c r="AJ53" s="362">
        <v>0</v>
      </c>
      <c r="AK53" s="362">
        <v>0</v>
      </c>
      <c r="AL53" s="362">
        <v>0</v>
      </c>
      <c r="AM53" s="362">
        <v>0</v>
      </c>
      <c r="AN53" s="357"/>
      <c r="AO53" s="352" t="s">
        <v>655</v>
      </c>
      <c r="AP53" s="352" t="s">
        <v>656</v>
      </c>
      <c r="AQ53" s="352">
        <v>2</v>
      </c>
      <c r="AR53" s="352">
        <v>4</v>
      </c>
      <c r="AS53" s="352"/>
      <c r="AT53" s="352">
        <v>0</v>
      </c>
      <c r="AU53" s="352">
        <v>0</v>
      </c>
      <c r="AV53" s="352">
        <v>0</v>
      </c>
      <c r="AW53" s="352">
        <v>0</v>
      </c>
      <c r="AX53" s="352">
        <v>0</v>
      </c>
      <c r="AY53" s="352">
        <v>0</v>
      </c>
      <c r="AZ53" s="352">
        <v>0</v>
      </c>
      <c r="BA53" s="352">
        <v>0</v>
      </c>
      <c r="BB53" s="352"/>
      <c r="BC53" s="352"/>
      <c r="BD53" s="352">
        <v>0</v>
      </c>
      <c r="BE53" s="352">
        <v>0</v>
      </c>
      <c r="BF53" s="352">
        <v>0</v>
      </c>
      <c r="BG53" s="352" t="s">
        <v>591</v>
      </c>
      <c r="BH53" s="352">
        <v>0</v>
      </c>
      <c r="BI53" s="352" t="s">
        <v>591</v>
      </c>
      <c r="BJ53" s="352"/>
      <c r="BK53" s="352"/>
      <c r="BL53" s="369" t="s">
        <v>664</v>
      </c>
      <c r="BM53" s="357" t="s">
        <v>665</v>
      </c>
      <c r="BN53" s="353">
        <v>50</v>
      </c>
      <c r="BO53" s="353" t="s">
        <v>49</v>
      </c>
      <c r="BP53" s="369"/>
      <c r="BQ53" s="363" t="s">
        <v>710</v>
      </c>
    </row>
    <row r="54" spans="1:69" s="363" customFormat="1" ht="16">
      <c r="A54" s="347"/>
      <c r="B54" s="361">
        <v>42297</v>
      </c>
      <c r="C54" s="348" t="s">
        <v>651</v>
      </c>
      <c r="D54" s="357" t="s">
        <v>704</v>
      </c>
      <c r="E54" s="349">
        <v>42185</v>
      </c>
      <c r="F54" s="349" t="s">
        <v>629</v>
      </c>
      <c r="G54" s="349" t="s">
        <v>630</v>
      </c>
      <c r="H54" s="362">
        <v>80.336363636363629</v>
      </c>
      <c r="I54" s="362"/>
      <c r="J54" s="362"/>
      <c r="K54" s="351" t="s">
        <v>654</v>
      </c>
      <c r="L54" s="430">
        <v>6000</v>
      </c>
      <c r="M54" s="431">
        <v>12000</v>
      </c>
      <c r="N54" s="431">
        <v>84000</v>
      </c>
      <c r="O54" s="431">
        <f t="shared" si="5"/>
        <v>84000</v>
      </c>
      <c r="P54" s="351"/>
      <c r="Q54" s="351"/>
      <c r="R54" s="351"/>
      <c r="S54" s="351"/>
      <c r="T54" s="351"/>
      <c r="U54" s="351"/>
      <c r="V54" s="351"/>
      <c r="W54" s="362">
        <v>1.7272727272727271</v>
      </c>
      <c r="X54" s="362">
        <v>1.6818181818181817</v>
      </c>
      <c r="Y54" s="362">
        <v>1.6090909090909089</v>
      </c>
      <c r="Z54" s="362">
        <v>0</v>
      </c>
      <c r="AA54" s="362">
        <v>1.4909090909090907</v>
      </c>
      <c r="AB54" s="347"/>
      <c r="AC54" s="362">
        <v>1.6090909090909089</v>
      </c>
      <c r="AD54" s="362">
        <v>1.5636363636363635</v>
      </c>
      <c r="AE54" s="362">
        <v>1.5272727272727271</v>
      </c>
      <c r="AF54" s="362">
        <v>0</v>
      </c>
      <c r="AG54" s="362">
        <v>1.4909090909090907</v>
      </c>
      <c r="AH54" s="347"/>
      <c r="AI54" s="362">
        <v>0</v>
      </c>
      <c r="AJ54" s="362">
        <v>0</v>
      </c>
      <c r="AK54" s="362">
        <v>0</v>
      </c>
      <c r="AL54" s="362">
        <v>0</v>
      </c>
      <c r="AM54" s="362">
        <v>0</v>
      </c>
      <c r="AN54" s="347"/>
      <c r="AO54" s="352" t="s">
        <v>655</v>
      </c>
      <c r="AP54" s="352" t="s">
        <v>656</v>
      </c>
      <c r="AQ54" s="352">
        <v>2</v>
      </c>
      <c r="AR54" s="352">
        <v>4</v>
      </c>
      <c r="AS54" s="352"/>
      <c r="AT54" s="352">
        <v>0</v>
      </c>
      <c r="AU54" s="352">
        <v>0</v>
      </c>
      <c r="AV54" s="352">
        <v>0</v>
      </c>
      <c r="AW54" s="352">
        <v>0</v>
      </c>
      <c r="AX54" s="352">
        <v>0</v>
      </c>
      <c r="AY54" s="352">
        <v>0</v>
      </c>
      <c r="AZ54" s="352">
        <v>0</v>
      </c>
      <c r="BA54" s="352">
        <v>0</v>
      </c>
      <c r="BB54" s="352"/>
      <c r="BC54" s="352"/>
      <c r="BD54" s="352">
        <v>0</v>
      </c>
      <c r="BE54" s="352">
        <v>0</v>
      </c>
      <c r="BF54" s="352">
        <v>0</v>
      </c>
      <c r="BG54" s="352" t="s">
        <v>591</v>
      </c>
      <c r="BH54" s="352">
        <v>0</v>
      </c>
      <c r="BI54" s="352" t="s">
        <v>591</v>
      </c>
      <c r="BJ54" s="352"/>
      <c r="BK54" s="352"/>
      <c r="BL54" s="350"/>
      <c r="BM54" s="347"/>
      <c r="BN54" s="352"/>
      <c r="BO54" s="352" t="s">
        <v>49</v>
      </c>
      <c r="BP54" s="350" t="s">
        <v>611</v>
      </c>
      <c r="BQ54" s="355" t="s">
        <v>711</v>
      </c>
    </row>
    <row r="55" spans="1:69" s="363" customFormat="1" ht="16">
      <c r="A55" s="347"/>
      <c r="B55" s="361">
        <v>42297</v>
      </c>
      <c r="C55" s="348" t="s">
        <v>651</v>
      </c>
      <c r="D55" s="357" t="s">
        <v>704</v>
      </c>
      <c r="E55" s="349">
        <v>42184</v>
      </c>
      <c r="F55" s="349" t="s">
        <v>638</v>
      </c>
      <c r="G55" s="349" t="s">
        <v>671</v>
      </c>
      <c r="H55" s="362">
        <v>105.99999999999999</v>
      </c>
      <c r="I55" s="362"/>
      <c r="J55" s="362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62">
        <v>1.5181818181818181</v>
      </c>
      <c r="X55" s="362">
        <v>0</v>
      </c>
      <c r="Y55" s="362">
        <v>0</v>
      </c>
      <c r="Z55" s="362">
        <v>0</v>
      </c>
      <c r="AA55" s="362">
        <v>0</v>
      </c>
      <c r="AB55" s="347"/>
      <c r="AC55" s="362">
        <v>1.4</v>
      </c>
      <c r="AD55" s="362">
        <v>0</v>
      </c>
      <c r="AE55" s="362">
        <v>0</v>
      </c>
      <c r="AF55" s="362">
        <v>0</v>
      </c>
      <c r="AG55" s="362">
        <v>0</v>
      </c>
      <c r="AH55" s="347"/>
      <c r="AI55" s="362">
        <v>0</v>
      </c>
      <c r="AJ55" s="362">
        <v>0</v>
      </c>
      <c r="AK55" s="362">
        <v>0</v>
      </c>
      <c r="AL55" s="362">
        <v>0</v>
      </c>
      <c r="AM55" s="362">
        <v>0</v>
      </c>
      <c r="AN55" s="347"/>
      <c r="AO55" s="352" t="s">
        <v>655</v>
      </c>
      <c r="AP55" s="352" t="s">
        <v>656</v>
      </c>
      <c r="AQ55" s="352">
        <v>2</v>
      </c>
      <c r="AR55" s="352">
        <v>4</v>
      </c>
      <c r="AS55" s="352"/>
      <c r="AT55" s="352">
        <v>0</v>
      </c>
      <c r="AU55" s="352">
        <v>0</v>
      </c>
      <c r="AV55" s="352">
        <v>5</v>
      </c>
      <c r="AW55" s="352">
        <v>0</v>
      </c>
      <c r="AX55" s="352">
        <v>0</v>
      </c>
      <c r="AY55" s="352">
        <v>0</v>
      </c>
      <c r="AZ55" s="352">
        <v>0</v>
      </c>
      <c r="BA55" s="352">
        <v>0</v>
      </c>
      <c r="BB55" s="352"/>
      <c r="BC55" s="352"/>
      <c r="BD55" s="352">
        <v>0</v>
      </c>
      <c r="BE55" s="352">
        <v>0</v>
      </c>
      <c r="BF55" s="352">
        <v>0</v>
      </c>
      <c r="BG55" s="352" t="s">
        <v>591</v>
      </c>
      <c r="BH55" s="352">
        <v>0</v>
      </c>
      <c r="BI55" s="352" t="s">
        <v>591</v>
      </c>
      <c r="BJ55" s="352"/>
      <c r="BK55" s="352"/>
      <c r="BL55" s="350"/>
      <c r="BM55" s="347"/>
      <c r="BN55" s="352"/>
      <c r="BO55" s="352" t="s">
        <v>49</v>
      </c>
      <c r="BP55" s="350" t="s">
        <v>672</v>
      </c>
      <c r="BQ55" s="355" t="s">
        <v>712</v>
      </c>
    </row>
    <row r="56" spans="1:69" ht="16">
      <c r="B56" s="361">
        <v>42297</v>
      </c>
      <c r="C56" s="348" t="s">
        <v>651</v>
      </c>
      <c r="D56" s="357" t="s">
        <v>704</v>
      </c>
      <c r="E56" s="349">
        <v>42285</v>
      </c>
      <c r="F56" s="349" t="s">
        <v>674</v>
      </c>
      <c r="G56" s="349" t="s">
        <v>675</v>
      </c>
      <c r="H56" s="362">
        <v>80.399999999999991</v>
      </c>
      <c r="I56" s="362"/>
      <c r="J56" s="362"/>
      <c r="K56" s="351" t="s">
        <v>654</v>
      </c>
      <c r="L56" s="351">
        <v>3180</v>
      </c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62">
        <v>2.2181818181818178</v>
      </c>
      <c r="X56" s="362">
        <v>1.8818181818181816</v>
      </c>
      <c r="Y56" s="362">
        <v>0</v>
      </c>
      <c r="Z56" s="362">
        <v>0</v>
      </c>
      <c r="AA56" s="362">
        <v>0</v>
      </c>
      <c r="AB56" s="347"/>
      <c r="AC56" s="362">
        <v>2.0545454545454542</v>
      </c>
      <c r="AD56" s="362">
        <v>1.7</v>
      </c>
      <c r="AE56" s="362">
        <v>0</v>
      </c>
      <c r="AF56" s="362">
        <v>0</v>
      </c>
      <c r="AG56" s="362">
        <v>0</v>
      </c>
      <c r="AH56" s="347"/>
      <c r="AI56" s="362">
        <v>0</v>
      </c>
      <c r="AJ56" s="362">
        <v>0</v>
      </c>
      <c r="AK56" s="362">
        <v>0</v>
      </c>
      <c r="AL56" s="362">
        <v>0</v>
      </c>
      <c r="AM56" s="362">
        <v>0</v>
      </c>
      <c r="AO56" s="352" t="s">
        <v>655</v>
      </c>
      <c r="AP56" s="352" t="s">
        <v>656</v>
      </c>
      <c r="AQ56" s="352">
        <v>2</v>
      </c>
      <c r="AR56" s="352">
        <v>4</v>
      </c>
      <c r="AS56" s="352"/>
      <c r="AT56" s="352">
        <v>0</v>
      </c>
      <c r="AU56" s="352">
        <v>0</v>
      </c>
      <c r="AV56" s="352">
        <v>10</v>
      </c>
      <c r="AW56" s="352">
        <v>0</v>
      </c>
      <c r="AX56" s="352">
        <v>0</v>
      </c>
      <c r="AY56" s="352">
        <v>0</v>
      </c>
      <c r="AZ56" s="352">
        <v>0</v>
      </c>
      <c r="BA56" s="352">
        <v>0</v>
      </c>
      <c r="BB56" s="352"/>
      <c r="BC56" s="352"/>
      <c r="BD56" s="352">
        <v>0</v>
      </c>
      <c r="BE56" s="352">
        <v>0</v>
      </c>
      <c r="BF56" s="352">
        <v>0</v>
      </c>
      <c r="BG56" s="352" t="s">
        <v>591</v>
      </c>
      <c r="BH56" s="352">
        <v>0</v>
      </c>
      <c r="BI56" s="352" t="s">
        <v>591</v>
      </c>
      <c r="BJ56" s="352"/>
      <c r="BK56" s="352"/>
      <c r="BL56" s="350"/>
      <c r="BM56" s="347"/>
      <c r="BN56" s="352"/>
      <c r="BO56" s="352" t="s">
        <v>49</v>
      </c>
      <c r="BP56" s="359"/>
      <c r="BQ56" s="355" t="s">
        <v>713</v>
      </c>
    </row>
    <row r="57" spans="1:69" s="363" customFormat="1" ht="16">
      <c r="A57" s="347">
        <v>12</v>
      </c>
      <c r="B57" s="361">
        <v>42297</v>
      </c>
      <c r="C57" s="348" t="s">
        <v>651</v>
      </c>
      <c r="D57" s="356" t="s">
        <v>645</v>
      </c>
      <c r="E57" s="349">
        <v>42291</v>
      </c>
      <c r="F57" s="349" t="s">
        <v>209</v>
      </c>
      <c r="G57" s="349" t="s">
        <v>653</v>
      </c>
      <c r="H57" s="371">
        <v>89.463636363636354</v>
      </c>
      <c r="I57" s="371"/>
      <c r="J57" s="371"/>
      <c r="K57" s="351" t="s">
        <v>654</v>
      </c>
      <c r="L57" s="351">
        <v>3000</v>
      </c>
      <c r="M57" s="351">
        <v>30000</v>
      </c>
      <c r="N57" s="351">
        <v>49200</v>
      </c>
      <c r="O57" s="351"/>
      <c r="P57" s="351"/>
      <c r="Q57" s="351"/>
      <c r="R57" s="351"/>
      <c r="S57" s="351"/>
      <c r="T57" s="351"/>
      <c r="U57" s="351"/>
      <c r="V57" s="351"/>
      <c r="W57" s="362">
        <v>1.8545454545454545</v>
      </c>
      <c r="X57" s="362">
        <v>1.4999999999999998</v>
      </c>
      <c r="Y57" s="362">
        <v>1.3727272727272726</v>
      </c>
      <c r="Z57" s="362">
        <v>1.1545454545454545</v>
      </c>
      <c r="AA57" s="362">
        <v>0</v>
      </c>
      <c r="AB57" s="347"/>
      <c r="AC57" s="362">
        <v>1.8545454545454545</v>
      </c>
      <c r="AD57" s="362">
        <v>1.4999999999999998</v>
      </c>
      <c r="AE57" s="362">
        <v>1.3727272727272726</v>
      </c>
      <c r="AF57" s="362">
        <v>1.1545454545454545</v>
      </c>
      <c r="AG57" s="362">
        <v>0</v>
      </c>
      <c r="AH57" s="347"/>
      <c r="AI57" s="362">
        <v>0</v>
      </c>
      <c r="AJ57" s="362">
        <v>0</v>
      </c>
      <c r="AK57" s="362">
        <v>0</v>
      </c>
      <c r="AL57" s="362">
        <v>0</v>
      </c>
      <c r="AM57" s="362">
        <v>0</v>
      </c>
      <c r="AN57" s="347"/>
      <c r="AO57" s="352" t="s">
        <v>591</v>
      </c>
      <c r="AP57" s="352">
        <v>0</v>
      </c>
      <c r="AQ57" s="352">
        <v>3</v>
      </c>
      <c r="AR57" s="352">
        <v>3</v>
      </c>
      <c r="AS57" s="352"/>
      <c r="AT57" s="352">
        <v>0</v>
      </c>
      <c r="AU57" s="352">
        <v>0</v>
      </c>
      <c r="AV57" s="352">
        <v>0</v>
      </c>
      <c r="AW57" s="352">
        <v>0</v>
      </c>
      <c r="AX57" s="352">
        <v>0</v>
      </c>
      <c r="AY57" s="352">
        <v>0</v>
      </c>
      <c r="AZ57" s="352">
        <v>0</v>
      </c>
      <c r="BA57" s="352">
        <v>0</v>
      </c>
      <c r="BB57" s="352"/>
      <c r="BC57" s="352"/>
      <c r="BD57" s="352">
        <v>0</v>
      </c>
      <c r="BE57" s="352">
        <v>0</v>
      </c>
      <c r="BF57" s="352">
        <v>0</v>
      </c>
      <c r="BG57" s="352" t="s">
        <v>591</v>
      </c>
      <c r="BH57" s="352">
        <v>0</v>
      </c>
      <c r="BI57" s="352" t="s">
        <v>591</v>
      </c>
      <c r="BJ57" s="352"/>
      <c r="BK57" s="352"/>
      <c r="BL57" s="350"/>
      <c r="BM57" s="347"/>
      <c r="BN57" s="352"/>
      <c r="BO57" s="352" t="s">
        <v>49</v>
      </c>
      <c r="BP57" s="350"/>
      <c r="BQ57" s="370" t="s">
        <v>714</v>
      </c>
    </row>
    <row r="58" spans="1:69" s="363" customFormat="1" ht="16">
      <c r="A58" s="347">
        <v>37</v>
      </c>
      <c r="B58" s="361">
        <v>42297</v>
      </c>
      <c r="C58" s="348" t="s">
        <v>651</v>
      </c>
      <c r="D58" s="356" t="s">
        <v>645</v>
      </c>
      <c r="E58" s="349">
        <v>42185</v>
      </c>
      <c r="F58" s="349" t="s">
        <v>210</v>
      </c>
      <c r="G58" s="349" t="s">
        <v>658</v>
      </c>
      <c r="H58" s="371">
        <v>72.072727272727263</v>
      </c>
      <c r="I58" s="371"/>
      <c r="J58" s="371"/>
      <c r="K58" s="351" t="s">
        <v>654</v>
      </c>
      <c r="L58" s="351">
        <v>3000</v>
      </c>
      <c r="M58" s="351">
        <v>30000</v>
      </c>
      <c r="N58" s="351">
        <v>49200</v>
      </c>
      <c r="O58" s="351"/>
      <c r="P58" s="351"/>
      <c r="Q58" s="351"/>
      <c r="R58" s="351"/>
      <c r="S58" s="351"/>
      <c r="T58" s="351"/>
      <c r="U58" s="351"/>
      <c r="V58" s="351"/>
      <c r="W58" s="362">
        <v>2.4454545454545453</v>
      </c>
      <c r="X58" s="362">
        <v>1.8999999999999997</v>
      </c>
      <c r="Y58" s="362">
        <v>1.8181818181818181</v>
      </c>
      <c r="Z58" s="362">
        <v>1.5999999999999999</v>
      </c>
      <c r="AA58" s="362">
        <v>0</v>
      </c>
      <c r="AB58" s="347"/>
      <c r="AC58" s="362">
        <v>2.4454545454545453</v>
      </c>
      <c r="AD58" s="362">
        <v>1.8999999999999997</v>
      </c>
      <c r="AE58" s="362">
        <v>1.8181818181818181</v>
      </c>
      <c r="AF58" s="362">
        <v>1.5999999999999999</v>
      </c>
      <c r="AG58" s="362">
        <v>0</v>
      </c>
      <c r="AH58" s="347"/>
      <c r="AI58" s="362">
        <v>0</v>
      </c>
      <c r="AJ58" s="362">
        <v>0</v>
      </c>
      <c r="AK58" s="362">
        <v>0</v>
      </c>
      <c r="AL58" s="362">
        <v>0</v>
      </c>
      <c r="AM58" s="362">
        <v>0</v>
      </c>
      <c r="AN58" s="347"/>
      <c r="AO58" s="352" t="s">
        <v>591</v>
      </c>
      <c r="AP58" s="352">
        <v>0</v>
      </c>
      <c r="AQ58" s="352">
        <v>3</v>
      </c>
      <c r="AR58" s="352">
        <v>3</v>
      </c>
      <c r="AS58" s="352"/>
      <c r="AT58" s="352">
        <v>0</v>
      </c>
      <c r="AU58" s="352">
        <v>0</v>
      </c>
      <c r="AV58" s="352">
        <v>0</v>
      </c>
      <c r="AW58" s="352">
        <v>0</v>
      </c>
      <c r="AX58" s="352">
        <v>0</v>
      </c>
      <c r="AY58" s="352">
        <v>0</v>
      </c>
      <c r="AZ58" s="352">
        <v>0</v>
      </c>
      <c r="BA58" s="352">
        <v>0</v>
      </c>
      <c r="BB58" s="352"/>
      <c r="BC58" s="352"/>
      <c r="BD58" s="352">
        <v>0</v>
      </c>
      <c r="BE58" s="352">
        <v>0</v>
      </c>
      <c r="BF58" s="352">
        <v>0</v>
      </c>
      <c r="BG58" s="352" t="s">
        <v>591</v>
      </c>
      <c r="BH58" s="352">
        <v>0</v>
      </c>
      <c r="BI58" s="352" t="s">
        <v>591</v>
      </c>
      <c r="BJ58" s="352"/>
      <c r="BK58" s="352"/>
      <c r="BL58" s="350"/>
      <c r="BM58" s="347"/>
      <c r="BN58" s="352"/>
      <c r="BO58" s="352" t="s">
        <v>49</v>
      </c>
      <c r="BP58" s="350" t="s">
        <v>688</v>
      </c>
      <c r="BQ58" s="355" t="s">
        <v>715</v>
      </c>
    </row>
    <row r="59" spans="1:69" s="355" customFormat="1" ht="16">
      <c r="A59" s="347">
        <v>53</v>
      </c>
      <c r="B59" s="361">
        <v>42297</v>
      </c>
      <c r="C59" s="348" t="s">
        <v>651</v>
      </c>
      <c r="D59" s="356" t="s">
        <v>645</v>
      </c>
      <c r="E59" s="349">
        <v>42248</v>
      </c>
      <c r="F59" s="349" t="s">
        <v>211</v>
      </c>
      <c r="G59" s="349" t="s">
        <v>593</v>
      </c>
      <c r="H59" s="371">
        <v>94.999999999999986</v>
      </c>
      <c r="I59" s="371"/>
      <c r="J59" s="371"/>
      <c r="K59" s="351" t="s">
        <v>654</v>
      </c>
      <c r="L59" s="351">
        <v>3000</v>
      </c>
      <c r="M59" s="351">
        <v>30000</v>
      </c>
      <c r="N59" s="351">
        <v>49200</v>
      </c>
      <c r="O59" s="351"/>
      <c r="P59" s="351"/>
      <c r="Q59" s="351"/>
      <c r="R59" s="351"/>
      <c r="S59" s="351"/>
      <c r="T59" s="351"/>
      <c r="U59" s="351"/>
      <c r="V59" s="351"/>
      <c r="W59" s="362">
        <v>2.9818181818181815</v>
      </c>
      <c r="X59" s="362">
        <v>2.4545454545454546</v>
      </c>
      <c r="Y59" s="362">
        <v>2.2545454545454544</v>
      </c>
      <c r="Z59" s="362">
        <v>2.0181818181818181</v>
      </c>
      <c r="AA59" s="362">
        <v>0</v>
      </c>
      <c r="AB59" s="347"/>
      <c r="AC59" s="362">
        <v>2.9818181818181815</v>
      </c>
      <c r="AD59" s="362">
        <v>2.4545454545454546</v>
      </c>
      <c r="AE59" s="362">
        <v>2.2545454545454544</v>
      </c>
      <c r="AF59" s="362">
        <v>2.0181818181818181</v>
      </c>
      <c r="AG59" s="362">
        <v>0</v>
      </c>
      <c r="AH59" s="347"/>
      <c r="AI59" s="362">
        <v>0</v>
      </c>
      <c r="AJ59" s="362">
        <v>0</v>
      </c>
      <c r="AK59" s="362">
        <v>0</v>
      </c>
      <c r="AL59" s="362">
        <v>0</v>
      </c>
      <c r="AM59" s="362">
        <v>0</v>
      </c>
      <c r="AN59" s="347"/>
      <c r="AO59" s="352" t="s">
        <v>591</v>
      </c>
      <c r="AP59" s="352">
        <v>0</v>
      </c>
      <c r="AQ59" s="352">
        <v>3</v>
      </c>
      <c r="AR59" s="352">
        <v>3</v>
      </c>
      <c r="AS59" s="352"/>
      <c r="AT59" s="352">
        <v>0</v>
      </c>
      <c r="AU59" s="352">
        <v>20</v>
      </c>
      <c r="AV59" s="352">
        <v>0</v>
      </c>
      <c r="AW59" s="352">
        <v>0</v>
      </c>
      <c r="AX59" s="352">
        <v>0</v>
      </c>
      <c r="AY59" s="352">
        <v>0</v>
      </c>
      <c r="AZ59" s="352">
        <v>0</v>
      </c>
      <c r="BA59" s="352">
        <v>0</v>
      </c>
      <c r="BB59" s="352"/>
      <c r="BC59" s="352"/>
      <c r="BD59" s="352">
        <v>0</v>
      </c>
      <c r="BE59" s="352">
        <v>0</v>
      </c>
      <c r="BF59" s="352">
        <v>0</v>
      </c>
      <c r="BG59" s="352" t="s">
        <v>591</v>
      </c>
      <c r="BH59" s="352">
        <v>12</v>
      </c>
      <c r="BI59" s="352" t="s">
        <v>591</v>
      </c>
      <c r="BJ59" s="352"/>
      <c r="BK59" s="352"/>
      <c r="BL59" s="350"/>
      <c r="BM59" s="347"/>
      <c r="BN59" s="352"/>
      <c r="BO59" s="352" t="s">
        <v>49</v>
      </c>
      <c r="BP59" s="350" t="s">
        <v>611</v>
      </c>
    </row>
    <row r="60" spans="1:69" s="355" customFormat="1" ht="16">
      <c r="A60" s="347">
        <v>20</v>
      </c>
      <c r="B60" s="361">
        <v>42297</v>
      </c>
      <c r="C60" s="348" t="s">
        <v>651</v>
      </c>
      <c r="D60" s="356" t="s">
        <v>645</v>
      </c>
      <c r="E60" s="349">
        <v>42185</v>
      </c>
      <c r="F60" s="349" t="s">
        <v>212</v>
      </c>
      <c r="G60" s="349" t="s">
        <v>660</v>
      </c>
      <c r="H60" s="371">
        <v>104.99999999999999</v>
      </c>
      <c r="I60" s="371"/>
      <c r="J60" s="371"/>
      <c r="K60" s="351" t="s">
        <v>654</v>
      </c>
      <c r="L60" s="351">
        <v>3000</v>
      </c>
      <c r="M60" s="351">
        <v>30000</v>
      </c>
      <c r="N60" s="351">
        <v>49200</v>
      </c>
      <c r="O60" s="351"/>
      <c r="P60" s="351"/>
      <c r="Q60" s="351"/>
      <c r="R60" s="351"/>
      <c r="S60" s="351"/>
      <c r="T60" s="351"/>
      <c r="U60" s="351"/>
      <c r="V60" s="351"/>
      <c r="W60" s="362">
        <v>2.8</v>
      </c>
      <c r="X60" s="362">
        <v>2.1181818181818182</v>
      </c>
      <c r="Y60" s="362">
        <v>1.9272727272727272</v>
      </c>
      <c r="Z60" s="362">
        <v>1.6363636363636362</v>
      </c>
      <c r="AA60" s="362">
        <v>0</v>
      </c>
      <c r="AB60" s="347"/>
      <c r="AC60" s="362">
        <v>2.8</v>
      </c>
      <c r="AD60" s="362">
        <v>2.1181818181818182</v>
      </c>
      <c r="AE60" s="362">
        <v>1.9272727272727272</v>
      </c>
      <c r="AF60" s="362">
        <v>1.6363636363636362</v>
      </c>
      <c r="AG60" s="362">
        <v>0</v>
      </c>
      <c r="AH60" s="347"/>
      <c r="AI60" s="362">
        <v>0</v>
      </c>
      <c r="AJ60" s="362">
        <v>0</v>
      </c>
      <c r="AK60" s="362">
        <v>0</v>
      </c>
      <c r="AL60" s="362">
        <v>0</v>
      </c>
      <c r="AM60" s="362">
        <v>0</v>
      </c>
      <c r="AN60" s="347"/>
      <c r="AO60" s="352" t="s">
        <v>591</v>
      </c>
      <c r="AP60" s="352">
        <v>0</v>
      </c>
      <c r="AQ60" s="352">
        <v>3</v>
      </c>
      <c r="AR60" s="352">
        <v>3</v>
      </c>
      <c r="AS60" s="352"/>
      <c r="AT60" s="352">
        <v>21</v>
      </c>
      <c r="AU60" s="352">
        <v>0</v>
      </c>
      <c r="AV60" s="352">
        <v>0</v>
      </c>
      <c r="AW60" s="352">
        <v>0</v>
      </c>
      <c r="AX60" s="352">
        <v>0</v>
      </c>
      <c r="AY60" s="352">
        <v>0</v>
      </c>
      <c r="AZ60" s="352">
        <v>0</v>
      </c>
      <c r="BA60" s="352">
        <v>0</v>
      </c>
      <c r="BB60" s="352"/>
      <c r="BC60" s="352"/>
      <c r="BD60" s="352">
        <v>0</v>
      </c>
      <c r="BE60" s="352">
        <v>0</v>
      </c>
      <c r="BF60" s="352">
        <v>0</v>
      </c>
      <c r="BG60" s="352" t="s">
        <v>591</v>
      </c>
      <c r="BH60" s="352">
        <v>0</v>
      </c>
      <c r="BI60" s="352" t="s">
        <v>591</v>
      </c>
      <c r="BJ60" s="352"/>
      <c r="BK60" s="352"/>
      <c r="BL60" s="350"/>
      <c r="BM60" s="347"/>
      <c r="BN60" s="352"/>
      <c r="BO60" s="352" t="s">
        <v>49</v>
      </c>
      <c r="BP60" s="350"/>
      <c r="BQ60" s="355" t="s">
        <v>716</v>
      </c>
    </row>
    <row r="61" spans="1:69" s="355" customFormat="1" ht="16">
      <c r="A61" s="347">
        <v>28</v>
      </c>
      <c r="B61" s="361">
        <v>42297</v>
      </c>
      <c r="C61" s="348" t="s">
        <v>651</v>
      </c>
      <c r="D61" s="356" t="s">
        <v>645</v>
      </c>
      <c r="E61" s="349">
        <v>42285</v>
      </c>
      <c r="F61" s="349" t="s">
        <v>213</v>
      </c>
      <c r="G61" s="349" t="s">
        <v>625</v>
      </c>
      <c r="H61" s="371">
        <v>77.999999999999986</v>
      </c>
      <c r="I61" s="371"/>
      <c r="J61" s="371"/>
      <c r="K61" s="351" t="s">
        <v>654</v>
      </c>
      <c r="L61" s="351">
        <v>3042</v>
      </c>
      <c r="M61" s="351">
        <v>30417</v>
      </c>
      <c r="N61" s="351">
        <v>49883</v>
      </c>
      <c r="O61" s="351"/>
      <c r="P61" s="351"/>
      <c r="Q61" s="351"/>
      <c r="R61" s="351"/>
      <c r="S61" s="351"/>
      <c r="T61" s="351"/>
      <c r="U61" s="351"/>
      <c r="V61" s="351"/>
      <c r="W61" s="362">
        <v>2.127272727272727</v>
      </c>
      <c r="X61" s="362">
        <v>1.7090909090909088</v>
      </c>
      <c r="Y61" s="362">
        <v>1.6272727272727272</v>
      </c>
      <c r="Z61" s="362">
        <v>1.4818181818181817</v>
      </c>
      <c r="AA61" s="362">
        <v>0</v>
      </c>
      <c r="AB61" s="347"/>
      <c r="AC61" s="362">
        <v>2.127272727272727</v>
      </c>
      <c r="AD61" s="362">
        <v>1.7090909090909088</v>
      </c>
      <c r="AE61" s="362">
        <v>1.6272727272727272</v>
      </c>
      <c r="AF61" s="362">
        <v>1.4818181818181817</v>
      </c>
      <c r="AG61" s="362">
        <v>0</v>
      </c>
      <c r="AH61" s="347"/>
      <c r="AI61" s="362">
        <v>0</v>
      </c>
      <c r="AJ61" s="362">
        <v>0</v>
      </c>
      <c r="AK61" s="362">
        <v>0</v>
      </c>
      <c r="AL61" s="362">
        <v>0</v>
      </c>
      <c r="AM61" s="362">
        <v>0</v>
      </c>
      <c r="AN61" s="347"/>
      <c r="AO61" s="352" t="s">
        <v>591</v>
      </c>
      <c r="AP61" s="352">
        <v>0</v>
      </c>
      <c r="AQ61" s="352">
        <v>3</v>
      </c>
      <c r="AR61" s="352">
        <v>3</v>
      </c>
      <c r="AS61" s="352"/>
      <c r="AT61" s="352">
        <v>0</v>
      </c>
      <c r="AU61" s="352">
        <v>0</v>
      </c>
      <c r="AV61" s="352">
        <v>3</v>
      </c>
      <c r="AW61" s="352">
        <v>0</v>
      </c>
      <c r="AX61" s="352">
        <v>0</v>
      </c>
      <c r="AY61" s="352">
        <v>0</v>
      </c>
      <c r="AZ61" s="352">
        <v>0</v>
      </c>
      <c r="BA61" s="352">
        <v>0</v>
      </c>
      <c r="BB61" s="352"/>
      <c r="BC61" s="352"/>
      <c r="BD61" s="352">
        <v>0</v>
      </c>
      <c r="BE61" s="352">
        <v>0</v>
      </c>
      <c r="BF61" s="352">
        <v>0</v>
      </c>
      <c r="BG61" s="352" t="s">
        <v>591</v>
      </c>
      <c r="BH61" s="352">
        <v>0</v>
      </c>
      <c r="BI61" s="352" t="s">
        <v>591</v>
      </c>
      <c r="BJ61" s="352"/>
      <c r="BK61" s="352"/>
      <c r="BL61" s="350"/>
      <c r="BM61" s="347"/>
      <c r="BN61" s="352"/>
      <c r="BO61" s="352" t="s">
        <v>49</v>
      </c>
      <c r="BP61" s="350"/>
      <c r="BQ61" s="355" t="s">
        <v>717</v>
      </c>
    </row>
    <row r="62" spans="1:69" s="355" customFormat="1" ht="16">
      <c r="A62" s="347">
        <v>45</v>
      </c>
      <c r="B62" s="361">
        <v>42297</v>
      </c>
      <c r="C62" s="348" t="s">
        <v>651</v>
      </c>
      <c r="D62" s="356" t="s">
        <v>645</v>
      </c>
      <c r="E62" s="349">
        <v>42263</v>
      </c>
      <c r="F62" s="349" t="s">
        <v>214</v>
      </c>
      <c r="G62" s="349" t="s">
        <v>663</v>
      </c>
      <c r="H62" s="371">
        <v>101.02727272727272</v>
      </c>
      <c r="I62" s="371"/>
      <c r="J62" s="371"/>
      <c r="K62" s="351" t="s">
        <v>654</v>
      </c>
      <c r="L62" s="351">
        <v>3000</v>
      </c>
      <c r="M62" s="351">
        <v>30000</v>
      </c>
      <c r="N62" s="351">
        <v>49200</v>
      </c>
      <c r="O62" s="351"/>
      <c r="P62" s="351"/>
      <c r="Q62" s="351"/>
      <c r="R62" s="351"/>
      <c r="S62" s="351"/>
      <c r="T62" s="351"/>
      <c r="U62" s="351"/>
      <c r="V62" s="351"/>
      <c r="W62" s="362">
        <v>2.3909090909090907</v>
      </c>
      <c r="X62" s="362">
        <v>1.9545454545454544</v>
      </c>
      <c r="Y62" s="362">
        <v>1.8454545454545452</v>
      </c>
      <c r="Z62" s="362">
        <v>1.6545454545454545</v>
      </c>
      <c r="AA62" s="362">
        <v>0</v>
      </c>
      <c r="AB62" s="347"/>
      <c r="AC62" s="362">
        <v>2.0545454545454542</v>
      </c>
      <c r="AD62" s="362">
        <v>1.6545454545454545</v>
      </c>
      <c r="AE62" s="362">
        <v>1.5636363636363635</v>
      </c>
      <c r="AF62" s="362">
        <v>1.4</v>
      </c>
      <c r="AG62" s="362">
        <v>0</v>
      </c>
      <c r="AH62" s="347"/>
      <c r="AI62" s="362">
        <v>0</v>
      </c>
      <c r="AJ62" s="362">
        <v>0</v>
      </c>
      <c r="AK62" s="362">
        <v>0</v>
      </c>
      <c r="AL62" s="362">
        <v>0</v>
      </c>
      <c r="AM62" s="362">
        <v>0</v>
      </c>
      <c r="AN62" s="347"/>
      <c r="AO62" s="352" t="s">
        <v>655</v>
      </c>
      <c r="AP62" s="352" t="s">
        <v>656</v>
      </c>
      <c r="AQ62" s="352">
        <v>2</v>
      </c>
      <c r="AR62" s="352">
        <v>4</v>
      </c>
      <c r="AS62" s="352"/>
      <c r="AT62" s="352">
        <v>0</v>
      </c>
      <c r="AU62" s="352">
        <v>0</v>
      </c>
      <c r="AV62" s="352">
        <v>0</v>
      </c>
      <c r="AW62" s="352">
        <v>0</v>
      </c>
      <c r="AX62" s="352">
        <v>0</v>
      </c>
      <c r="AY62" s="352">
        <v>0</v>
      </c>
      <c r="AZ62" s="352">
        <v>0</v>
      </c>
      <c r="BA62" s="352">
        <v>0</v>
      </c>
      <c r="BB62" s="352"/>
      <c r="BC62" s="352"/>
      <c r="BD62" s="352">
        <v>0</v>
      </c>
      <c r="BE62" s="352">
        <v>0</v>
      </c>
      <c r="BF62" s="352">
        <v>0</v>
      </c>
      <c r="BG62" s="352" t="s">
        <v>591</v>
      </c>
      <c r="BH62" s="352">
        <v>0</v>
      </c>
      <c r="BI62" s="352" t="s">
        <v>591</v>
      </c>
      <c r="BJ62" s="352"/>
      <c r="BK62" s="352"/>
      <c r="BL62" s="350" t="s">
        <v>664</v>
      </c>
      <c r="BM62" s="347" t="s">
        <v>665</v>
      </c>
      <c r="BN62" s="352">
        <v>50</v>
      </c>
      <c r="BO62" s="352" t="s">
        <v>49</v>
      </c>
      <c r="BP62" s="350"/>
      <c r="BQ62" s="355" t="s">
        <v>718</v>
      </c>
    </row>
    <row r="63" spans="1:69" s="355" customFormat="1" ht="16">
      <c r="A63" s="347">
        <v>4</v>
      </c>
      <c r="B63" s="361">
        <v>42297</v>
      </c>
      <c r="C63" s="348" t="s">
        <v>651</v>
      </c>
      <c r="D63" s="356" t="s">
        <v>645</v>
      </c>
      <c r="E63" s="349">
        <v>42185</v>
      </c>
      <c r="F63" s="349" t="s">
        <v>215</v>
      </c>
      <c r="G63" s="349" t="s">
        <v>667</v>
      </c>
      <c r="H63" s="371">
        <v>75.999999999999986</v>
      </c>
      <c r="I63" s="371"/>
      <c r="J63" s="371"/>
      <c r="K63" s="351" t="s">
        <v>654</v>
      </c>
      <c r="L63" s="351">
        <v>12000</v>
      </c>
      <c r="M63" s="351">
        <v>90000</v>
      </c>
      <c r="N63" s="351"/>
      <c r="O63" s="351"/>
      <c r="P63" s="351"/>
      <c r="Q63" s="351"/>
      <c r="R63" s="351"/>
      <c r="S63" s="351"/>
      <c r="T63" s="351"/>
      <c r="U63" s="351"/>
      <c r="V63" s="351"/>
      <c r="W63" s="362">
        <v>2</v>
      </c>
      <c r="X63" s="362">
        <v>1.6545454545454545</v>
      </c>
      <c r="Y63" s="362">
        <v>1.4545454545454546</v>
      </c>
      <c r="Z63" s="362">
        <v>0</v>
      </c>
      <c r="AA63" s="362">
        <v>0</v>
      </c>
      <c r="AB63" s="347"/>
      <c r="AC63" s="362">
        <v>2</v>
      </c>
      <c r="AD63" s="362">
        <v>1.6545454545454545</v>
      </c>
      <c r="AE63" s="362">
        <v>1.4545454545454546</v>
      </c>
      <c r="AF63" s="362">
        <v>0</v>
      </c>
      <c r="AG63" s="362">
        <v>0</v>
      </c>
      <c r="AH63" s="347"/>
      <c r="AI63" s="362">
        <v>0</v>
      </c>
      <c r="AJ63" s="362">
        <v>0</v>
      </c>
      <c r="AK63" s="362">
        <v>0</v>
      </c>
      <c r="AL63" s="362">
        <v>0</v>
      </c>
      <c r="AM63" s="362">
        <v>0</v>
      </c>
      <c r="AN63" s="347"/>
      <c r="AO63" s="352" t="s">
        <v>591</v>
      </c>
      <c r="AP63" s="352">
        <v>0</v>
      </c>
      <c r="AQ63" s="352">
        <v>3</v>
      </c>
      <c r="AR63" s="352">
        <v>3</v>
      </c>
      <c r="AS63" s="352"/>
      <c r="AT63" s="352">
        <v>0</v>
      </c>
      <c r="AU63" s="352">
        <v>23</v>
      </c>
      <c r="AV63" s="352">
        <v>0</v>
      </c>
      <c r="AW63" s="352">
        <v>0</v>
      </c>
      <c r="AX63" s="352">
        <v>0</v>
      </c>
      <c r="AY63" s="352">
        <v>0</v>
      </c>
      <c r="AZ63" s="352">
        <v>0</v>
      </c>
      <c r="BA63" s="352">
        <v>0</v>
      </c>
      <c r="BB63" s="352"/>
      <c r="BC63" s="352"/>
      <c r="BD63" s="352">
        <v>0</v>
      </c>
      <c r="BE63" s="352">
        <v>0</v>
      </c>
      <c r="BF63" s="352">
        <v>0</v>
      </c>
      <c r="BG63" s="352" t="s">
        <v>591</v>
      </c>
      <c r="BH63" s="352">
        <v>12</v>
      </c>
      <c r="BI63" s="352" t="s">
        <v>591</v>
      </c>
      <c r="BJ63" s="352"/>
      <c r="BK63" s="352"/>
      <c r="BL63" s="350"/>
      <c r="BM63" s="347"/>
      <c r="BN63" s="352"/>
      <c r="BO63" s="352" t="s">
        <v>49</v>
      </c>
      <c r="BP63" s="350"/>
      <c r="BQ63" s="347"/>
    </row>
    <row r="64" spans="1:69" s="355" customFormat="1" ht="16">
      <c r="A64" s="357"/>
      <c r="B64" s="361">
        <v>42297</v>
      </c>
      <c r="C64" s="368" t="s">
        <v>651</v>
      </c>
      <c r="D64" s="356" t="s">
        <v>645</v>
      </c>
      <c r="E64" s="349">
        <v>42185</v>
      </c>
      <c r="F64" s="349" t="s">
        <v>589</v>
      </c>
      <c r="G64" s="349" t="s">
        <v>668</v>
      </c>
      <c r="H64" s="371">
        <v>88.354545454545445</v>
      </c>
      <c r="I64" s="371"/>
      <c r="J64" s="371"/>
      <c r="K64" s="351" t="s">
        <v>654</v>
      </c>
      <c r="L64" s="351">
        <v>3042</v>
      </c>
      <c r="M64" s="351">
        <v>30417</v>
      </c>
      <c r="N64" s="351">
        <v>49883</v>
      </c>
      <c r="O64" s="351"/>
      <c r="P64" s="358"/>
      <c r="Q64" s="358"/>
      <c r="R64" s="358"/>
      <c r="S64" s="358"/>
      <c r="T64" s="358"/>
      <c r="U64" s="358"/>
      <c r="V64" s="358"/>
      <c r="W64" s="362">
        <v>2.1545454545454543</v>
      </c>
      <c r="X64" s="362">
        <v>1.6727272727272726</v>
      </c>
      <c r="Y64" s="362">
        <v>1.5727272727272725</v>
      </c>
      <c r="Z64" s="362">
        <v>1.3818181818181816</v>
      </c>
      <c r="AA64" s="362">
        <v>0</v>
      </c>
      <c r="AB64" s="357"/>
      <c r="AC64" s="362">
        <v>2.1545454545454543</v>
      </c>
      <c r="AD64" s="362">
        <v>1.6727272727272726</v>
      </c>
      <c r="AE64" s="362">
        <v>1.5727272727272725</v>
      </c>
      <c r="AF64" s="362">
        <v>1.3818181818181816</v>
      </c>
      <c r="AG64" s="362">
        <v>0</v>
      </c>
      <c r="AH64" s="357"/>
      <c r="AI64" s="362">
        <v>0</v>
      </c>
      <c r="AJ64" s="362">
        <v>0</v>
      </c>
      <c r="AK64" s="362">
        <v>0</v>
      </c>
      <c r="AL64" s="362">
        <v>0</v>
      </c>
      <c r="AM64" s="362">
        <v>0</v>
      </c>
      <c r="AN64" s="357"/>
      <c r="AO64" s="352" t="s">
        <v>591</v>
      </c>
      <c r="AP64" s="352">
        <v>0</v>
      </c>
      <c r="AQ64" s="352">
        <v>3</v>
      </c>
      <c r="AR64" s="352">
        <v>3</v>
      </c>
      <c r="AS64" s="352"/>
      <c r="AT64" s="352">
        <v>0</v>
      </c>
      <c r="AU64" s="352">
        <v>0</v>
      </c>
      <c r="AV64" s="352">
        <v>0</v>
      </c>
      <c r="AW64" s="352">
        <v>0</v>
      </c>
      <c r="AX64" s="352">
        <v>0</v>
      </c>
      <c r="AY64" s="352">
        <v>0</v>
      </c>
      <c r="AZ64" s="352">
        <v>0</v>
      </c>
      <c r="BA64" s="352">
        <v>0</v>
      </c>
      <c r="BB64" s="352"/>
      <c r="BC64" s="352"/>
      <c r="BD64" s="352">
        <v>0</v>
      </c>
      <c r="BE64" s="352">
        <v>0</v>
      </c>
      <c r="BF64" s="352">
        <v>0</v>
      </c>
      <c r="BG64" s="352" t="s">
        <v>591</v>
      </c>
      <c r="BH64" s="352">
        <v>0</v>
      </c>
      <c r="BI64" s="352" t="s">
        <v>591</v>
      </c>
      <c r="BJ64" s="352"/>
      <c r="BK64" s="352"/>
      <c r="BL64" s="369" t="s">
        <v>664</v>
      </c>
      <c r="BM64" s="357" t="s">
        <v>665</v>
      </c>
      <c r="BN64" s="353">
        <v>50</v>
      </c>
      <c r="BO64" s="352" t="s">
        <v>49</v>
      </c>
      <c r="BP64" s="369"/>
      <c r="BQ64" s="363" t="s">
        <v>719</v>
      </c>
    </row>
    <row r="65" spans="1:69" s="355" customFormat="1" ht="16">
      <c r="A65" s="347"/>
      <c r="B65" s="361">
        <v>42297</v>
      </c>
      <c r="C65" s="348" t="s">
        <v>651</v>
      </c>
      <c r="D65" s="356" t="s">
        <v>645</v>
      </c>
      <c r="E65" s="349">
        <v>42185</v>
      </c>
      <c r="F65" s="349" t="s">
        <v>629</v>
      </c>
      <c r="G65" s="349" t="s">
        <v>630</v>
      </c>
      <c r="H65" s="371">
        <v>66.927272727272722</v>
      </c>
      <c r="I65" s="371"/>
      <c r="J65" s="371"/>
      <c r="K65" s="351" t="s">
        <v>654</v>
      </c>
      <c r="L65" s="351">
        <v>3000</v>
      </c>
      <c r="M65" s="351">
        <v>30000</v>
      </c>
      <c r="N65" s="351">
        <v>49200</v>
      </c>
      <c r="O65" s="351"/>
      <c r="P65" s="351"/>
      <c r="Q65" s="351"/>
      <c r="R65" s="351"/>
      <c r="S65" s="351"/>
      <c r="T65" s="351"/>
      <c r="U65" s="351"/>
      <c r="V65" s="351"/>
      <c r="W65" s="362">
        <v>2.2727272727272725</v>
      </c>
      <c r="X65" s="362">
        <v>1.7636363636363634</v>
      </c>
      <c r="Y65" s="362">
        <v>1.6818181818181817</v>
      </c>
      <c r="Z65" s="362">
        <v>1.4909090909090907</v>
      </c>
      <c r="AA65" s="362">
        <v>0</v>
      </c>
      <c r="AB65" s="347"/>
      <c r="AC65" s="362">
        <v>2.2727272727272725</v>
      </c>
      <c r="AD65" s="362">
        <v>1.7636363636363634</v>
      </c>
      <c r="AE65" s="362">
        <v>1.6818181818181817</v>
      </c>
      <c r="AF65" s="362">
        <v>1.4909090909090907</v>
      </c>
      <c r="AG65" s="362">
        <v>0</v>
      </c>
      <c r="AH65" s="347"/>
      <c r="AI65" s="362">
        <v>0</v>
      </c>
      <c r="AJ65" s="362">
        <v>0</v>
      </c>
      <c r="AK65" s="362">
        <v>0</v>
      </c>
      <c r="AL65" s="362">
        <v>0</v>
      </c>
      <c r="AM65" s="362">
        <v>0</v>
      </c>
      <c r="AN65" s="347"/>
      <c r="AO65" s="352" t="s">
        <v>591</v>
      </c>
      <c r="AP65" s="352">
        <v>0</v>
      </c>
      <c r="AQ65" s="352">
        <v>3</v>
      </c>
      <c r="AR65" s="352">
        <v>3</v>
      </c>
      <c r="AS65" s="352"/>
      <c r="AT65" s="352">
        <v>0</v>
      </c>
      <c r="AU65" s="352">
        <v>0</v>
      </c>
      <c r="AV65" s="352">
        <v>0</v>
      </c>
      <c r="AW65" s="352">
        <v>0</v>
      </c>
      <c r="AX65" s="352">
        <v>0</v>
      </c>
      <c r="AY65" s="352">
        <v>0</v>
      </c>
      <c r="AZ65" s="352">
        <v>0</v>
      </c>
      <c r="BA65" s="352">
        <v>0</v>
      </c>
      <c r="BB65" s="352"/>
      <c r="BC65" s="352"/>
      <c r="BD65" s="352">
        <v>0</v>
      </c>
      <c r="BE65" s="352">
        <v>0</v>
      </c>
      <c r="BF65" s="352">
        <v>0</v>
      </c>
      <c r="BG65" s="352" t="s">
        <v>591</v>
      </c>
      <c r="BH65" s="352">
        <v>0</v>
      </c>
      <c r="BI65" s="352" t="s">
        <v>591</v>
      </c>
      <c r="BJ65" s="352"/>
      <c r="BK65" s="352"/>
      <c r="BL65" s="350"/>
      <c r="BM65" s="347"/>
      <c r="BN65" s="352"/>
      <c r="BO65" s="352" t="s">
        <v>49</v>
      </c>
      <c r="BP65" s="350" t="s">
        <v>611</v>
      </c>
      <c r="BQ65" s="355" t="s">
        <v>720</v>
      </c>
    </row>
    <row r="66" spans="1:69" s="355" customFormat="1" ht="16">
      <c r="A66" s="347"/>
      <c r="B66" s="361">
        <v>42297</v>
      </c>
      <c r="C66" s="348" t="s">
        <v>651</v>
      </c>
      <c r="D66" s="356" t="s">
        <v>645</v>
      </c>
      <c r="E66" s="349">
        <v>42184</v>
      </c>
      <c r="F66" s="349" t="s">
        <v>638</v>
      </c>
      <c r="G66" s="349" t="s">
        <v>671</v>
      </c>
      <c r="H66" s="371">
        <v>97.999999999999986</v>
      </c>
      <c r="I66" s="371"/>
      <c r="J66" s="371"/>
      <c r="K66" s="351"/>
      <c r="L66" s="351"/>
      <c r="M66" s="351"/>
      <c r="N66" s="351"/>
      <c r="O66" s="351"/>
      <c r="P66" s="351"/>
      <c r="Q66" s="351"/>
      <c r="R66" s="351"/>
      <c r="S66" s="351"/>
      <c r="T66" s="351"/>
      <c r="U66" s="351"/>
      <c r="V66" s="351"/>
      <c r="W66" s="362">
        <v>1.6818181818181817</v>
      </c>
      <c r="X66" s="362">
        <v>0</v>
      </c>
      <c r="Y66" s="362">
        <v>0</v>
      </c>
      <c r="Z66" s="362">
        <v>0</v>
      </c>
      <c r="AA66" s="362">
        <v>0</v>
      </c>
      <c r="AB66" s="347"/>
      <c r="AC66" s="362">
        <v>1.6818181818181817</v>
      </c>
      <c r="AD66" s="362">
        <v>0</v>
      </c>
      <c r="AE66" s="362">
        <v>0</v>
      </c>
      <c r="AF66" s="362">
        <v>0</v>
      </c>
      <c r="AG66" s="362">
        <v>0</v>
      </c>
      <c r="AH66" s="347"/>
      <c r="AI66" s="362">
        <v>0</v>
      </c>
      <c r="AJ66" s="362">
        <v>0</v>
      </c>
      <c r="AK66" s="362">
        <v>0</v>
      </c>
      <c r="AL66" s="362">
        <v>0</v>
      </c>
      <c r="AM66" s="362">
        <v>0</v>
      </c>
      <c r="AN66" s="347"/>
      <c r="AO66" s="352" t="s">
        <v>591</v>
      </c>
      <c r="AP66" s="352">
        <v>0</v>
      </c>
      <c r="AQ66" s="352">
        <v>3</v>
      </c>
      <c r="AR66" s="352">
        <v>3</v>
      </c>
      <c r="AS66" s="352"/>
      <c r="AT66" s="352">
        <v>0</v>
      </c>
      <c r="AU66" s="352">
        <v>0</v>
      </c>
      <c r="AV66" s="352">
        <v>5</v>
      </c>
      <c r="AW66" s="352">
        <v>0</v>
      </c>
      <c r="AX66" s="352">
        <v>0</v>
      </c>
      <c r="AY66" s="352">
        <v>0</v>
      </c>
      <c r="AZ66" s="352">
        <v>0</v>
      </c>
      <c r="BA66" s="352">
        <v>0</v>
      </c>
      <c r="BB66" s="352"/>
      <c r="BC66" s="352"/>
      <c r="BD66" s="352">
        <v>0</v>
      </c>
      <c r="BE66" s="352">
        <v>0</v>
      </c>
      <c r="BF66" s="352">
        <v>0</v>
      </c>
      <c r="BG66" s="352" t="s">
        <v>591</v>
      </c>
      <c r="BH66" s="352">
        <v>0</v>
      </c>
      <c r="BI66" s="352" t="s">
        <v>591</v>
      </c>
      <c r="BJ66" s="352"/>
      <c r="BK66" s="352"/>
      <c r="BL66" s="350"/>
      <c r="BM66" s="347"/>
      <c r="BN66" s="352"/>
      <c r="BO66" s="352" t="s">
        <v>49</v>
      </c>
      <c r="BP66" s="350" t="s">
        <v>672</v>
      </c>
      <c r="BQ66" s="355" t="s">
        <v>695</v>
      </c>
    </row>
    <row r="67" spans="1:69" ht="16">
      <c r="B67" s="361">
        <v>42297</v>
      </c>
      <c r="C67" s="348" t="s">
        <v>651</v>
      </c>
      <c r="D67" s="356" t="s">
        <v>645</v>
      </c>
      <c r="E67" s="349">
        <v>42285</v>
      </c>
      <c r="F67" s="349" t="s">
        <v>674</v>
      </c>
      <c r="G67" s="349" t="s">
        <v>675</v>
      </c>
      <c r="H67" s="371">
        <v>70.399999999999991</v>
      </c>
      <c r="I67" s="371"/>
      <c r="J67" s="371"/>
      <c r="K67" s="351" t="s">
        <v>654</v>
      </c>
      <c r="L67" s="351">
        <v>2958</v>
      </c>
      <c r="M67" s="351"/>
      <c r="N67" s="351"/>
      <c r="O67" s="351"/>
      <c r="P67" s="351"/>
      <c r="Q67" s="351"/>
      <c r="R67" s="351"/>
      <c r="S67" s="351"/>
      <c r="T67" s="351"/>
      <c r="U67" s="351"/>
      <c r="V67" s="351"/>
      <c r="W67" s="362">
        <v>2.4</v>
      </c>
      <c r="X67" s="362">
        <v>1.8818181818181816</v>
      </c>
      <c r="Y67" s="362">
        <v>0</v>
      </c>
      <c r="Z67" s="362">
        <v>0</v>
      </c>
      <c r="AA67" s="362">
        <v>0</v>
      </c>
      <c r="AB67" s="347"/>
      <c r="AC67" s="362">
        <v>2.4</v>
      </c>
      <c r="AD67" s="362">
        <v>1.8818181818181816</v>
      </c>
      <c r="AE67" s="362">
        <v>0</v>
      </c>
      <c r="AF67" s="362">
        <v>0</v>
      </c>
      <c r="AG67" s="362">
        <v>0</v>
      </c>
      <c r="AH67" s="347"/>
      <c r="AI67" s="362">
        <v>0</v>
      </c>
      <c r="AJ67" s="362">
        <v>0</v>
      </c>
      <c r="AK67" s="362">
        <v>0</v>
      </c>
      <c r="AL67" s="362">
        <v>0</v>
      </c>
      <c r="AM67" s="362">
        <v>0</v>
      </c>
      <c r="AO67" s="352" t="s">
        <v>591</v>
      </c>
      <c r="AP67" s="352">
        <v>0</v>
      </c>
      <c r="AQ67" s="352">
        <v>3</v>
      </c>
      <c r="AR67" s="352">
        <v>3</v>
      </c>
      <c r="AS67" s="352"/>
      <c r="AT67" s="352">
        <v>0</v>
      </c>
      <c r="AU67" s="352">
        <v>0</v>
      </c>
      <c r="AV67" s="352">
        <v>10</v>
      </c>
      <c r="AW67" s="352">
        <v>0</v>
      </c>
      <c r="AX67" s="352">
        <v>0</v>
      </c>
      <c r="AY67" s="352">
        <v>0</v>
      </c>
      <c r="AZ67" s="352">
        <v>0</v>
      </c>
      <c r="BA67" s="352">
        <v>0</v>
      </c>
      <c r="BB67" s="352"/>
      <c r="BC67" s="352"/>
      <c r="BD67" s="352">
        <v>0</v>
      </c>
      <c r="BE67" s="352">
        <v>0</v>
      </c>
      <c r="BF67" s="352">
        <v>0</v>
      </c>
      <c r="BG67" s="352" t="s">
        <v>591</v>
      </c>
      <c r="BH67" s="352">
        <v>0</v>
      </c>
      <c r="BI67" s="352" t="s">
        <v>591</v>
      </c>
      <c r="BJ67" s="352"/>
      <c r="BK67" s="352"/>
      <c r="BL67" s="350"/>
      <c r="BM67" s="347"/>
      <c r="BN67" s="352"/>
      <c r="BO67" s="352" t="s">
        <v>49</v>
      </c>
      <c r="BP67" s="359"/>
      <c r="BQ67" s="355" t="s">
        <v>721</v>
      </c>
    </row>
    <row r="68" spans="1:69" s="355" customFormat="1" ht="16">
      <c r="A68" s="357">
        <v>13</v>
      </c>
      <c r="B68" s="361">
        <v>42297</v>
      </c>
      <c r="C68" s="368" t="s">
        <v>651</v>
      </c>
      <c r="D68" s="356" t="s">
        <v>646</v>
      </c>
      <c r="E68" s="349">
        <v>42291</v>
      </c>
      <c r="F68" s="349" t="s">
        <v>209</v>
      </c>
      <c r="G68" s="349" t="s">
        <v>653</v>
      </c>
      <c r="H68" s="371">
        <v>81.454545454545439</v>
      </c>
      <c r="I68" s="371"/>
      <c r="J68" s="371"/>
      <c r="K68" s="351" t="s">
        <v>654</v>
      </c>
      <c r="L68" s="351">
        <v>3000</v>
      </c>
      <c r="M68" s="351">
        <v>30000</v>
      </c>
      <c r="N68" s="351">
        <v>49200</v>
      </c>
      <c r="O68" s="351"/>
      <c r="P68" s="351"/>
      <c r="Q68" s="351"/>
      <c r="R68" s="351"/>
      <c r="S68" s="351"/>
      <c r="T68" s="351"/>
      <c r="U68" s="351"/>
      <c r="V68" s="351"/>
      <c r="W68" s="362">
        <v>1.7545454545454544</v>
      </c>
      <c r="X68" s="362">
        <v>1.5272727272727271</v>
      </c>
      <c r="Y68" s="362">
        <v>1.4</v>
      </c>
      <c r="Z68" s="362">
        <v>1.2</v>
      </c>
      <c r="AA68" s="362">
        <v>0</v>
      </c>
      <c r="AB68" s="347"/>
      <c r="AC68" s="362">
        <v>1.7545454545454544</v>
      </c>
      <c r="AD68" s="362">
        <v>1.5272727272727271</v>
      </c>
      <c r="AE68" s="362">
        <v>1.4</v>
      </c>
      <c r="AF68" s="362">
        <v>1.2</v>
      </c>
      <c r="AG68" s="362">
        <v>0</v>
      </c>
      <c r="AH68" s="347"/>
      <c r="AI68" s="362">
        <v>0</v>
      </c>
      <c r="AJ68" s="362">
        <v>0</v>
      </c>
      <c r="AK68" s="362">
        <v>0</v>
      </c>
      <c r="AL68" s="362">
        <v>0</v>
      </c>
      <c r="AM68" s="362">
        <v>0</v>
      </c>
      <c r="AN68" s="347"/>
      <c r="AO68" s="352" t="s">
        <v>591</v>
      </c>
      <c r="AP68" s="352">
        <v>0</v>
      </c>
      <c r="AQ68" s="352">
        <v>3</v>
      </c>
      <c r="AR68" s="352">
        <v>3</v>
      </c>
      <c r="AS68" s="352"/>
      <c r="AT68" s="352">
        <v>0</v>
      </c>
      <c r="AU68" s="352">
        <v>0</v>
      </c>
      <c r="AV68" s="352">
        <v>0</v>
      </c>
      <c r="AW68" s="352">
        <v>0</v>
      </c>
      <c r="AX68" s="352">
        <v>0</v>
      </c>
      <c r="AY68" s="352">
        <v>0</v>
      </c>
      <c r="AZ68" s="352">
        <v>0</v>
      </c>
      <c r="BA68" s="352">
        <v>0</v>
      </c>
      <c r="BB68" s="352"/>
      <c r="BC68" s="352"/>
      <c r="BD68" s="352">
        <v>0</v>
      </c>
      <c r="BE68" s="352">
        <v>0</v>
      </c>
      <c r="BF68" s="352">
        <v>0</v>
      </c>
      <c r="BG68" s="352" t="s">
        <v>591</v>
      </c>
      <c r="BH68" s="352">
        <v>0</v>
      </c>
      <c r="BI68" s="352" t="s">
        <v>591</v>
      </c>
      <c r="BJ68" s="352"/>
      <c r="BK68" s="352"/>
      <c r="BL68" s="369"/>
      <c r="BM68" s="357"/>
      <c r="BN68" s="353"/>
      <c r="BO68" s="352" t="s">
        <v>49</v>
      </c>
      <c r="BP68" s="369"/>
      <c r="BQ68" s="370" t="s">
        <v>697</v>
      </c>
    </row>
    <row r="69" spans="1:69" s="355" customFormat="1" ht="16">
      <c r="A69" s="357">
        <v>38</v>
      </c>
      <c r="B69" s="361">
        <v>42297</v>
      </c>
      <c r="C69" s="368" t="s">
        <v>651</v>
      </c>
      <c r="D69" s="356" t="s">
        <v>646</v>
      </c>
      <c r="E69" s="349">
        <v>42185</v>
      </c>
      <c r="F69" s="349" t="s">
        <v>210</v>
      </c>
      <c r="G69" s="349" t="s">
        <v>658</v>
      </c>
      <c r="H69" s="371">
        <v>72.072727272727263</v>
      </c>
      <c r="I69" s="371"/>
      <c r="J69" s="371"/>
      <c r="K69" s="351" t="s">
        <v>654</v>
      </c>
      <c r="L69" s="351">
        <v>3000</v>
      </c>
      <c r="M69" s="351">
        <v>30000</v>
      </c>
      <c r="N69" s="351">
        <v>49200</v>
      </c>
      <c r="O69" s="351"/>
      <c r="P69" s="351"/>
      <c r="Q69" s="351"/>
      <c r="R69" s="351"/>
      <c r="S69" s="351"/>
      <c r="T69" s="351"/>
      <c r="U69" s="351"/>
      <c r="V69" s="351"/>
      <c r="W69" s="362">
        <v>2.4454545454545453</v>
      </c>
      <c r="X69" s="362">
        <v>1.8999999999999997</v>
      </c>
      <c r="Y69" s="362">
        <v>1.8181818181818181</v>
      </c>
      <c r="Z69" s="362">
        <v>1.5999999999999999</v>
      </c>
      <c r="AA69" s="362">
        <v>0</v>
      </c>
      <c r="AB69" s="347"/>
      <c r="AC69" s="362">
        <v>2.4454545454545453</v>
      </c>
      <c r="AD69" s="362">
        <v>1.8999999999999997</v>
      </c>
      <c r="AE69" s="362">
        <v>1.8181818181818181</v>
      </c>
      <c r="AF69" s="362">
        <v>1.5999999999999999</v>
      </c>
      <c r="AG69" s="362">
        <v>0</v>
      </c>
      <c r="AH69" s="347"/>
      <c r="AI69" s="362">
        <v>0</v>
      </c>
      <c r="AJ69" s="362">
        <v>0</v>
      </c>
      <c r="AK69" s="362">
        <v>0</v>
      </c>
      <c r="AL69" s="362">
        <v>0</v>
      </c>
      <c r="AM69" s="362">
        <v>0</v>
      </c>
      <c r="AN69" s="347"/>
      <c r="AO69" s="352" t="s">
        <v>591</v>
      </c>
      <c r="AP69" s="352">
        <v>0</v>
      </c>
      <c r="AQ69" s="352">
        <v>3</v>
      </c>
      <c r="AR69" s="352">
        <v>3</v>
      </c>
      <c r="AS69" s="352"/>
      <c r="AT69" s="352">
        <v>0</v>
      </c>
      <c r="AU69" s="352">
        <v>0</v>
      </c>
      <c r="AV69" s="352">
        <v>0</v>
      </c>
      <c r="AW69" s="352">
        <v>0</v>
      </c>
      <c r="AX69" s="352">
        <v>0</v>
      </c>
      <c r="AY69" s="352">
        <v>0</v>
      </c>
      <c r="AZ69" s="352">
        <v>0</v>
      </c>
      <c r="BA69" s="352">
        <v>0</v>
      </c>
      <c r="BB69" s="352"/>
      <c r="BC69" s="352"/>
      <c r="BD69" s="352">
        <v>0</v>
      </c>
      <c r="BE69" s="352">
        <v>0</v>
      </c>
      <c r="BF69" s="352">
        <v>0</v>
      </c>
      <c r="BG69" s="352" t="s">
        <v>591</v>
      </c>
      <c r="BH69" s="352">
        <v>0</v>
      </c>
      <c r="BI69" s="352" t="s">
        <v>591</v>
      </c>
      <c r="BJ69" s="352"/>
      <c r="BK69" s="352"/>
      <c r="BL69" s="369"/>
      <c r="BM69" s="357"/>
      <c r="BN69" s="353"/>
      <c r="BO69" s="352" t="s">
        <v>49</v>
      </c>
      <c r="BP69" s="369" t="s">
        <v>688</v>
      </c>
      <c r="BQ69" s="363" t="s">
        <v>722</v>
      </c>
    </row>
    <row r="70" spans="1:69" s="355" customFormat="1" ht="16">
      <c r="A70" s="357">
        <v>54</v>
      </c>
      <c r="B70" s="361">
        <v>42297</v>
      </c>
      <c r="C70" s="348" t="s">
        <v>651</v>
      </c>
      <c r="D70" s="356" t="s">
        <v>646</v>
      </c>
      <c r="E70" s="349">
        <v>42248</v>
      </c>
      <c r="F70" s="349" t="s">
        <v>211</v>
      </c>
      <c r="G70" s="349" t="s">
        <v>593</v>
      </c>
      <c r="H70" s="371">
        <v>94.999999999999986</v>
      </c>
      <c r="I70" s="371"/>
      <c r="J70" s="371"/>
      <c r="K70" s="351" t="s">
        <v>654</v>
      </c>
      <c r="L70" s="351">
        <v>3000</v>
      </c>
      <c r="M70" s="351">
        <v>30000</v>
      </c>
      <c r="N70" s="351">
        <v>49200</v>
      </c>
      <c r="O70" s="351"/>
      <c r="P70" s="351"/>
      <c r="Q70" s="351"/>
      <c r="R70" s="351"/>
      <c r="S70" s="351"/>
      <c r="T70" s="351"/>
      <c r="U70" s="351"/>
      <c r="V70" s="351"/>
      <c r="W70" s="362">
        <v>2.9818181818181815</v>
      </c>
      <c r="X70" s="362">
        <v>2.4545454545454546</v>
      </c>
      <c r="Y70" s="362">
        <v>2.2545454545454544</v>
      </c>
      <c r="Z70" s="362">
        <v>2.0181818181818181</v>
      </c>
      <c r="AA70" s="362">
        <v>0</v>
      </c>
      <c r="AB70" s="347"/>
      <c r="AC70" s="362">
        <v>2.9818181818181815</v>
      </c>
      <c r="AD70" s="362">
        <v>2.4545454545454546</v>
      </c>
      <c r="AE70" s="362">
        <v>2.2545454545454544</v>
      </c>
      <c r="AF70" s="362">
        <v>2.0181818181818181</v>
      </c>
      <c r="AG70" s="362">
        <v>0</v>
      </c>
      <c r="AH70" s="347"/>
      <c r="AI70" s="362">
        <v>0</v>
      </c>
      <c r="AJ70" s="362">
        <v>0</v>
      </c>
      <c r="AK70" s="362">
        <v>0</v>
      </c>
      <c r="AL70" s="362">
        <v>0</v>
      </c>
      <c r="AM70" s="362">
        <v>0</v>
      </c>
      <c r="AN70" s="347"/>
      <c r="AO70" s="352" t="s">
        <v>591</v>
      </c>
      <c r="AP70" s="352">
        <v>0</v>
      </c>
      <c r="AQ70" s="352">
        <v>3</v>
      </c>
      <c r="AR70" s="352">
        <v>3</v>
      </c>
      <c r="AS70" s="352"/>
      <c r="AT70" s="352">
        <v>0</v>
      </c>
      <c r="AU70" s="352">
        <v>20</v>
      </c>
      <c r="AV70" s="352">
        <v>0</v>
      </c>
      <c r="AW70" s="352">
        <v>0</v>
      </c>
      <c r="AX70" s="352">
        <v>0</v>
      </c>
      <c r="AY70" s="352">
        <v>0</v>
      </c>
      <c r="AZ70" s="352">
        <v>0</v>
      </c>
      <c r="BA70" s="352">
        <v>0</v>
      </c>
      <c r="BB70" s="352"/>
      <c r="BC70" s="352"/>
      <c r="BD70" s="352">
        <v>0</v>
      </c>
      <c r="BE70" s="352">
        <v>0</v>
      </c>
      <c r="BF70" s="352">
        <v>0</v>
      </c>
      <c r="BG70" s="352" t="s">
        <v>591</v>
      </c>
      <c r="BH70" s="352">
        <v>12</v>
      </c>
      <c r="BI70" s="352" t="s">
        <v>591</v>
      </c>
      <c r="BJ70" s="352"/>
      <c r="BK70" s="352"/>
      <c r="BL70" s="369"/>
      <c r="BM70" s="357"/>
      <c r="BN70" s="353"/>
      <c r="BO70" s="352" t="s">
        <v>49</v>
      </c>
      <c r="BP70" s="350" t="s">
        <v>611</v>
      </c>
      <c r="BQ70" s="363"/>
    </row>
    <row r="71" spans="1:69" s="355" customFormat="1" ht="16">
      <c r="A71" s="357">
        <v>21</v>
      </c>
      <c r="B71" s="361">
        <v>42297</v>
      </c>
      <c r="C71" s="368" t="s">
        <v>651</v>
      </c>
      <c r="D71" s="356" t="s">
        <v>646</v>
      </c>
      <c r="E71" s="349">
        <v>42185</v>
      </c>
      <c r="F71" s="349" t="s">
        <v>212</v>
      </c>
      <c r="G71" s="349" t="s">
        <v>660</v>
      </c>
      <c r="H71" s="371">
        <v>104.99999999999999</v>
      </c>
      <c r="I71" s="371"/>
      <c r="J71" s="371"/>
      <c r="K71" s="351" t="s">
        <v>654</v>
      </c>
      <c r="L71" s="351">
        <v>3000</v>
      </c>
      <c r="M71" s="351">
        <v>30000</v>
      </c>
      <c r="N71" s="351">
        <v>49200</v>
      </c>
      <c r="O71" s="351"/>
      <c r="P71" s="351"/>
      <c r="Q71" s="351"/>
      <c r="R71" s="351"/>
      <c r="S71" s="351"/>
      <c r="T71" s="351"/>
      <c r="U71" s="351"/>
      <c r="V71" s="351"/>
      <c r="W71" s="362">
        <v>2.8272727272727267</v>
      </c>
      <c r="X71" s="362">
        <v>2.127272727272727</v>
      </c>
      <c r="Y71" s="362">
        <v>1.9636363636363636</v>
      </c>
      <c r="Z71" s="362">
        <v>1.6909090909090909</v>
      </c>
      <c r="AA71" s="362">
        <v>0</v>
      </c>
      <c r="AB71" s="347"/>
      <c r="AC71" s="362">
        <v>2.8272727272727267</v>
      </c>
      <c r="AD71" s="362">
        <v>2.127272727272727</v>
      </c>
      <c r="AE71" s="362">
        <v>1.9636363636363636</v>
      </c>
      <c r="AF71" s="362">
        <v>1.6909090909090909</v>
      </c>
      <c r="AG71" s="362">
        <v>0</v>
      </c>
      <c r="AH71" s="347"/>
      <c r="AI71" s="362">
        <v>0</v>
      </c>
      <c r="AJ71" s="362">
        <v>0</v>
      </c>
      <c r="AK71" s="362">
        <v>0</v>
      </c>
      <c r="AL71" s="362">
        <v>0</v>
      </c>
      <c r="AM71" s="362">
        <v>0</v>
      </c>
      <c r="AN71" s="347"/>
      <c r="AO71" s="352" t="s">
        <v>591</v>
      </c>
      <c r="AP71" s="352">
        <v>0</v>
      </c>
      <c r="AQ71" s="352">
        <v>3</v>
      </c>
      <c r="AR71" s="352">
        <v>3</v>
      </c>
      <c r="AS71" s="352"/>
      <c r="AT71" s="352">
        <v>21</v>
      </c>
      <c r="AU71" s="352">
        <v>0</v>
      </c>
      <c r="AV71" s="352">
        <v>0</v>
      </c>
      <c r="AW71" s="352">
        <v>0</v>
      </c>
      <c r="AX71" s="352">
        <v>0</v>
      </c>
      <c r="AY71" s="352">
        <v>0</v>
      </c>
      <c r="AZ71" s="352">
        <v>0</v>
      </c>
      <c r="BA71" s="352">
        <v>0</v>
      </c>
      <c r="BB71" s="352"/>
      <c r="BC71" s="352"/>
      <c r="BD71" s="352">
        <v>0</v>
      </c>
      <c r="BE71" s="352">
        <v>0</v>
      </c>
      <c r="BF71" s="352">
        <v>0</v>
      </c>
      <c r="BG71" s="352" t="s">
        <v>591</v>
      </c>
      <c r="BH71" s="352">
        <v>0</v>
      </c>
      <c r="BI71" s="352" t="s">
        <v>591</v>
      </c>
      <c r="BJ71" s="352"/>
      <c r="BK71" s="352"/>
      <c r="BL71" s="369"/>
      <c r="BM71" s="357"/>
      <c r="BN71" s="353"/>
      <c r="BO71" s="352" t="s">
        <v>49</v>
      </c>
      <c r="BP71" s="369"/>
      <c r="BQ71" s="363" t="s">
        <v>723</v>
      </c>
    </row>
    <row r="72" spans="1:69" s="355" customFormat="1" ht="16">
      <c r="A72" s="357">
        <v>29</v>
      </c>
      <c r="B72" s="361">
        <v>42297</v>
      </c>
      <c r="C72" s="368" t="s">
        <v>651</v>
      </c>
      <c r="D72" s="356" t="s">
        <v>646</v>
      </c>
      <c r="E72" s="349">
        <v>42285</v>
      </c>
      <c r="F72" s="349" t="s">
        <v>213</v>
      </c>
      <c r="G72" s="349" t="s">
        <v>625</v>
      </c>
      <c r="H72" s="371">
        <v>87</v>
      </c>
      <c r="I72" s="371"/>
      <c r="J72" s="371"/>
      <c r="K72" s="351" t="s">
        <v>654</v>
      </c>
      <c r="L72" s="351">
        <v>3042</v>
      </c>
      <c r="M72" s="351">
        <v>30417</v>
      </c>
      <c r="N72" s="351">
        <v>49883</v>
      </c>
      <c r="O72" s="351"/>
      <c r="P72" s="351"/>
      <c r="Q72" s="351"/>
      <c r="R72" s="351"/>
      <c r="S72" s="351"/>
      <c r="T72" s="351"/>
      <c r="U72" s="351"/>
      <c r="V72" s="351"/>
      <c r="W72" s="362">
        <v>2.1999999999999997</v>
      </c>
      <c r="X72" s="362">
        <v>1.7</v>
      </c>
      <c r="Y72" s="362">
        <v>1.5999999999999999</v>
      </c>
      <c r="Z72" s="362">
        <v>1.4636363636363636</v>
      </c>
      <c r="AA72" s="362">
        <v>0</v>
      </c>
      <c r="AB72" s="347"/>
      <c r="AC72" s="362">
        <v>2.1999999999999997</v>
      </c>
      <c r="AD72" s="362">
        <v>1.7</v>
      </c>
      <c r="AE72" s="362">
        <v>1.5999999999999999</v>
      </c>
      <c r="AF72" s="362">
        <v>1.4636363636363636</v>
      </c>
      <c r="AG72" s="362">
        <v>0</v>
      </c>
      <c r="AH72" s="347"/>
      <c r="AI72" s="362">
        <v>0</v>
      </c>
      <c r="AJ72" s="362">
        <v>0</v>
      </c>
      <c r="AK72" s="362">
        <v>0</v>
      </c>
      <c r="AL72" s="362">
        <v>0</v>
      </c>
      <c r="AM72" s="362">
        <v>0</v>
      </c>
      <c r="AN72" s="347"/>
      <c r="AO72" s="352" t="s">
        <v>591</v>
      </c>
      <c r="AP72" s="352">
        <v>0</v>
      </c>
      <c r="AQ72" s="352">
        <v>3</v>
      </c>
      <c r="AR72" s="352">
        <v>3</v>
      </c>
      <c r="AS72" s="352"/>
      <c r="AT72" s="352">
        <v>0</v>
      </c>
      <c r="AU72" s="352">
        <v>0</v>
      </c>
      <c r="AV72" s="352">
        <v>3</v>
      </c>
      <c r="AW72" s="352">
        <v>0</v>
      </c>
      <c r="AX72" s="352">
        <v>0</v>
      </c>
      <c r="AY72" s="352">
        <v>0</v>
      </c>
      <c r="AZ72" s="352">
        <v>0</v>
      </c>
      <c r="BA72" s="352">
        <v>0</v>
      </c>
      <c r="BB72" s="352"/>
      <c r="BC72" s="352"/>
      <c r="BD72" s="352">
        <v>0</v>
      </c>
      <c r="BE72" s="352">
        <v>0</v>
      </c>
      <c r="BF72" s="352">
        <v>0</v>
      </c>
      <c r="BG72" s="352" t="s">
        <v>591</v>
      </c>
      <c r="BH72" s="352">
        <v>0</v>
      </c>
      <c r="BI72" s="352" t="s">
        <v>591</v>
      </c>
      <c r="BJ72" s="352"/>
      <c r="BK72" s="352"/>
      <c r="BL72" s="369"/>
      <c r="BM72" s="357"/>
      <c r="BN72" s="353"/>
      <c r="BO72" s="352" t="s">
        <v>49</v>
      </c>
      <c r="BP72" s="369"/>
      <c r="BQ72" s="363" t="s">
        <v>724</v>
      </c>
    </row>
    <row r="73" spans="1:69" s="355" customFormat="1" ht="16">
      <c r="A73" s="357">
        <v>46</v>
      </c>
      <c r="B73" s="361">
        <v>42297</v>
      </c>
      <c r="C73" s="368" t="s">
        <v>651</v>
      </c>
      <c r="D73" s="356" t="s">
        <v>646</v>
      </c>
      <c r="E73" s="349">
        <v>42263</v>
      </c>
      <c r="F73" s="349" t="s">
        <v>214</v>
      </c>
      <c r="G73" s="349" t="s">
        <v>663</v>
      </c>
      <c r="H73" s="371">
        <v>101.02727272727272</v>
      </c>
      <c r="I73" s="371"/>
      <c r="J73" s="371"/>
      <c r="K73" s="351" t="s">
        <v>654</v>
      </c>
      <c r="L73" s="351">
        <v>3000</v>
      </c>
      <c r="M73" s="351">
        <v>30000</v>
      </c>
      <c r="N73" s="351">
        <v>49200</v>
      </c>
      <c r="O73" s="351"/>
      <c r="P73" s="351"/>
      <c r="Q73" s="351"/>
      <c r="R73" s="351"/>
      <c r="S73" s="351"/>
      <c r="T73" s="351"/>
      <c r="U73" s="351"/>
      <c r="V73" s="351"/>
      <c r="W73" s="362">
        <v>2.3909090909090907</v>
      </c>
      <c r="X73" s="362">
        <v>1.9545454545454544</v>
      </c>
      <c r="Y73" s="362">
        <v>1.8454545454545452</v>
      </c>
      <c r="Z73" s="362">
        <v>1.6545454545454545</v>
      </c>
      <c r="AA73" s="362">
        <v>0</v>
      </c>
      <c r="AB73" s="347"/>
      <c r="AC73" s="362">
        <v>2.0545454545454542</v>
      </c>
      <c r="AD73" s="362">
        <v>1.6545454545454545</v>
      </c>
      <c r="AE73" s="362">
        <v>1.5636363636363635</v>
      </c>
      <c r="AF73" s="362">
        <v>1.4</v>
      </c>
      <c r="AG73" s="362">
        <v>0</v>
      </c>
      <c r="AH73" s="347"/>
      <c r="AI73" s="362">
        <v>0</v>
      </c>
      <c r="AJ73" s="362">
        <v>0</v>
      </c>
      <c r="AK73" s="362">
        <v>0</v>
      </c>
      <c r="AL73" s="362">
        <v>0</v>
      </c>
      <c r="AM73" s="362">
        <v>0</v>
      </c>
      <c r="AN73" s="347"/>
      <c r="AO73" s="352" t="s">
        <v>655</v>
      </c>
      <c r="AP73" s="352" t="s">
        <v>656</v>
      </c>
      <c r="AQ73" s="352">
        <v>2</v>
      </c>
      <c r="AR73" s="352">
        <v>4</v>
      </c>
      <c r="AS73" s="352"/>
      <c r="AT73" s="352">
        <v>0</v>
      </c>
      <c r="AU73" s="352">
        <v>0</v>
      </c>
      <c r="AV73" s="352">
        <v>0</v>
      </c>
      <c r="AW73" s="352">
        <v>0</v>
      </c>
      <c r="AX73" s="352">
        <v>0</v>
      </c>
      <c r="AY73" s="352">
        <v>0</v>
      </c>
      <c r="AZ73" s="352">
        <v>0</v>
      </c>
      <c r="BA73" s="352">
        <v>0</v>
      </c>
      <c r="BB73" s="352"/>
      <c r="BC73" s="352"/>
      <c r="BD73" s="352">
        <v>0</v>
      </c>
      <c r="BE73" s="352">
        <v>0</v>
      </c>
      <c r="BF73" s="352">
        <v>0</v>
      </c>
      <c r="BG73" s="352" t="s">
        <v>591</v>
      </c>
      <c r="BH73" s="352">
        <v>0</v>
      </c>
      <c r="BI73" s="352" t="s">
        <v>591</v>
      </c>
      <c r="BJ73" s="352"/>
      <c r="BK73" s="352"/>
      <c r="BL73" s="369" t="s">
        <v>664</v>
      </c>
      <c r="BM73" s="357" t="s">
        <v>665</v>
      </c>
      <c r="BN73" s="353">
        <v>50</v>
      </c>
      <c r="BO73" s="352" t="s">
        <v>49</v>
      </c>
      <c r="BP73" s="350"/>
      <c r="BQ73" s="355" t="s">
        <v>718</v>
      </c>
    </row>
    <row r="74" spans="1:69" s="355" customFormat="1" ht="16">
      <c r="A74" s="357">
        <v>5</v>
      </c>
      <c r="B74" s="361">
        <v>42304</v>
      </c>
      <c r="C74" s="368" t="s">
        <v>651</v>
      </c>
      <c r="D74" s="356" t="s">
        <v>646</v>
      </c>
      <c r="E74" s="349">
        <v>42185</v>
      </c>
      <c r="F74" s="349" t="s">
        <v>215</v>
      </c>
      <c r="G74" s="349" t="s">
        <v>667</v>
      </c>
      <c r="H74" s="371">
        <v>76</v>
      </c>
      <c r="I74" s="371"/>
      <c r="J74" s="371"/>
      <c r="K74" s="351" t="s">
        <v>654</v>
      </c>
      <c r="L74" s="351">
        <v>12000</v>
      </c>
      <c r="M74" s="351">
        <v>90000</v>
      </c>
      <c r="N74" s="351"/>
      <c r="O74" s="351"/>
      <c r="P74" s="351"/>
      <c r="Q74" s="351"/>
      <c r="R74" s="351"/>
      <c r="S74" s="351"/>
      <c r="T74" s="351"/>
      <c r="U74" s="351"/>
      <c r="V74" s="351"/>
      <c r="W74" s="362">
        <v>2</v>
      </c>
      <c r="X74" s="362">
        <v>1.65</v>
      </c>
      <c r="Y74" s="362">
        <v>1.45</v>
      </c>
      <c r="Z74" s="362">
        <v>0</v>
      </c>
      <c r="AA74" s="362">
        <v>0</v>
      </c>
      <c r="AB74" s="347"/>
      <c r="AC74" s="362">
        <v>2</v>
      </c>
      <c r="AD74" s="362">
        <v>1.65</v>
      </c>
      <c r="AE74" s="362">
        <v>1.45</v>
      </c>
      <c r="AF74" s="362">
        <v>0</v>
      </c>
      <c r="AG74" s="362">
        <v>0</v>
      </c>
      <c r="AH74" s="347"/>
      <c r="AI74" s="362">
        <v>0</v>
      </c>
      <c r="AJ74" s="362">
        <v>0</v>
      </c>
      <c r="AK74" s="362">
        <v>0</v>
      </c>
      <c r="AL74" s="362">
        <v>0</v>
      </c>
      <c r="AM74" s="362">
        <v>0</v>
      </c>
      <c r="AN74" s="347"/>
      <c r="AO74" s="352" t="s">
        <v>591</v>
      </c>
      <c r="AP74" s="352">
        <v>0</v>
      </c>
      <c r="AQ74" s="352">
        <v>3</v>
      </c>
      <c r="AR74" s="352">
        <v>3</v>
      </c>
      <c r="AS74" s="352"/>
      <c r="AT74" s="352">
        <v>0</v>
      </c>
      <c r="AU74" s="352">
        <v>23</v>
      </c>
      <c r="AV74" s="352">
        <v>0</v>
      </c>
      <c r="AW74" s="352">
        <v>0</v>
      </c>
      <c r="AX74" s="352">
        <v>0</v>
      </c>
      <c r="AY74" s="352">
        <v>0</v>
      </c>
      <c r="AZ74" s="352">
        <v>0</v>
      </c>
      <c r="BA74" s="352">
        <v>0</v>
      </c>
      <c r="BB74" s="352"/>
      <c r="BC74" s="352"/>
      <c r="BD74" s="352">
        <v>0</v>
      </c>
      <c r="BE74" s="352">
        <v>0</v>
      </c>
      <c r="BF74" s="352">
        <v>0</v>
      </c>
      <c r="BG74" s="352" t="s">
        <v>591</v>
      </c>
      <c r="BH74" s="352">
        <v>12</v>
      </c>
      <c r="BI74" s="352" t="s">
        <v>591</v>
      </c>
      <c r="BJ74" s="352"/>
      <c r="BK74" s="352"/>
      <c r="BL74" s="369"/>
      <c r="BM74" s="357"/>
      <c r="BN74" s="353"/>
      <c r="BO74" s="353" t="s">
        <v>49</v>
      </c>
      <c r="BP74" s="369"/>
      <c r="BQ74" s="363" t="s">
        <v>737</v>
      </c>
    </row>
    <row r="75" spans="1:69" s="355" customFormat="1" ht="16">
      <c r="A75" s="357"/>
      <c r="B75" s="361">
        <v>42297</v>
      </c>
      <c r="C75" s="368" t="s">
        <v>651</v>
      </c>
      <c r="D75" s="356" t="s">
        <v>646</v>
      </c>
      <c r="E75" s="349">
        <v>42185</v>
      </c>
      <c r="F75" s="349" t="s">
        <v>589</v>
      </c>
      <c r="G75" s="349" t="s">
        <v>668</v>
      </c>
      <c r="H75" s="371">
        <v>88.354545454545445</v>
      </c>
      <c r="I75" s="371"/>
      <c r="J75" s="371"/>
      <c r="K75" s="351" t="s">
        <v>654</v>
      </c>
      <c r="L75" s="351">
        <v>3042</v>
      </c>
      <c r="M75" s="351">
        <v>30417</v>
      </c>
      <c r="N75" s="351">
        <v>49883</v>
      </c>
      <c r="O75" s="351"/>
      <c r="P75" s="358"/>
      <c r="Q75" s="358"/>
      <c r="R75" s="358"/>
      <c r="S75" s="358"/>
      <c r="T75" s="358"/>
      <c r="U75" s="358"/>
      <c r="V75" s="358"/>
      <c r="W75" s="362">
        <v>2.1545454545454543</v>
      </c>
      <c r="X75" s="362">
        <v>1.6727272727272726</v>
      </c>
      <c r="Y75" s="362">
        <v>1.5727272727272725</v>
      </c>
      <c r="Z75" s="362">
        <v>1.3818181818181816</v>
      </c>
      <c r="AA75" s="362">
        <v>0</v>
      </c>
      <c r="AB75" s="357"/>
      <c r="AC75" s="362">
        <v>2.1545454545454543</v>
      </c>
      <c r="AD75" s="362">
        <v>1.6727272727272726</v>
      </c>
      <c r="AE75" s="362">
        <v>1.5727272727272725</v>
      </c>
      <c r="AF75" s="362">
        <v>1.3818181818181816</v>
      </c>
      <c r="AG75" s="362">
        <v>0</v>
      </c>
      <c r="AH75" s="357"/>
      <c r="AI75" s="362">
        <v>0</v>
      </c>
      <c r="AJ75" s="362">
        <v>0</v>
      </c>
      <c r="AK75" s="362">
        <v>0</v>
      </c>
      <c r="AL75" s="362">
        <v>0</v>
      </c>
      <c r="AM75" s="362">
        <v>0</v>
      </c>
      <c r="AN75" s="357"/>
      <c r="AO75" s="352" t="s">
        <v>591</v>
      </c>
      <c r="AP75" s="352">
        <v>0</v>
      </c>
      <c r="AQ75" s="352">
        <v>3</v>
      </c>
      <c r="AR75" s="352">
        <v>3</v>
      </c>
      <c r="AS75" s="352"/>
      <c r="AT75" s="352">
        <v>0</v>
      </c>
      <c r="AU75" s="352">
        <v>0</v>
      </c>
      <c r="AV75" s="352">
        <v>0</v>
      </c>
      <c r="AW75" s="352">
        <v>0</v>
      </c>
      <c r="AX75" s="352">
        <v>0</v>
      </c>
      <c r="AY75" s="352">
        <v>0</v>
      </c>
      <c r="AZ75" s="352">
        <v>0</v>
      </c>
      <c r="BA75" s="352">
        <v>0</v>
      </c>
      <c r="BB75" s="352"/>
      <c r="BC75" s="352"/>
      <c r="BD75" s="352">
        <v>0</v>
      </c>
      <c r="BE75" s="352">
        <v>0</v>
      </c>
      <c r="BF75" s="352">
        <v>0</v>
      </c>
      <c r="BG75" s="352" t="s">
        <v>591</v>
      </c>
      <c r="BH75" s="352">
        <v>0</v>
      </c>
      <c r="BI75" s="352" t="s">
        <v>591</v>
      </c>
      <c r="BJ75" s="352"/>
      <c r="BK75" s="352"/>
      <c r="BL75" s="369" t="s">
        <v>664</v>
      </c>
      <c r="BM75" s="357" t="s">
        <v>665</v>
      </c>
      <c r="BN75" s="353">
        <v>50</v>
      </c>
      <c r="BO75" s="353" t="s">
        <v>49</v>
      </c>
      <c r="BP75" s="369"/>
      <c r="BQ75" s="363" t="s">
        <v>725</v>
      </c>
    </row>
    <row r="76" spans="1:69" s="355" customFormat="1" ht="16">
      <c r="A76" s="347"/>
      <c r="B76" s="361">
        <v>42297</v>
      </c>
      <c r="C76" s="348" t="s">
        <v>651</v>
      </c>
      <c r="D76" s="356" t="s">
        <v>646</v>
      </c>
      <c r="E76" s="349">
        <v>42185</v>
      </c>
      <c r="F76" s="349" t="s">
        <v>629</v>
      </c>
      <c r="G76" s="349" t="s">
        <v>630</v>
      </c>
      <c r="H76" s="371">
        <v>66.927272727272722</v>
      </c>
      <c r="I76" s="371"/>
      <c r="J76" s="371"/>
      <c r="K76" s="351" t="s">
        <v>654</v>
      </c>
      <c r="L76" s="351">
        <v>3000</v>
      </c>
      <c r="M76" s="351">
        <v>30000</v>
      </c>
      <c r="N76" s="351">
        <v>49200</v>
      </c>
      <c r="O76" s="351"/>
      <c r="P76" s="351"/>
      <c r="Q76" s="351"/>
      <c r="R76" s="351"/>
      <c r="S76" s="351"/>
      <c r="T76" s="351"/>
      <c r="U76" s="351"/>
      <c r="V76" s="351"/>
      <c r="W76" s="362">
        <v>2.2727272727272725</v>
      </c>
      <c r="X76" s="362">
        <v>1.7636363636363634</v>
      </c>
      <c r="Y76" s="362">
        <v>1.6818181818181817</v>
      </c>
      <c r="Z76" s="362">
        <v>1.4909090909090907</v>
      </c>
      <c r="AA76" s="362">
        <v>0</v>
      </c>
      <c r="AB76" s="347"/>
      <c r="AC76" s="362">
        <v>2.2727272727272725</v>
      </c>
      <c r="AD76" s="362">
        <v>1.7636363636363634</v>
      </c>
      <c r="AE76" s="362">
        <v>1.6818181818181817</v>
      </c>
      <c r="AF76" s="362">
        <v>1.4909090909090907</v>
      </c>
      <c r="AG76" s="362">
        <v>0</v>
      </c>
      <c r="AH76" s="347"/>
      <c r="AI76" s="362">
        <v>0</v>
      </c>
      <c r="AJ76" s="362">
        <v>0</v>
      </c>
      <c r="AK76" s="362">
        <v>0</v>
      </c>
      <c r="AL76" s="362">
        <v>0</v>
      </c>
      <c r="AM76" s="362">
        <v>0</v>
      </c>
      <c r="AN76" s="347"/>
      <c r="AO76" s="352" t="s">
        <v>591</v>
      </c>
      <c r="AP76" s="352">
        <v>0</v>
      </c>
      <c r="AQ76" s="352">
        <v>3</v>
      </c>
      <c r="AR76" s="352">
        <v>3</v>
      </c>
      <c r="AS76" s="352"/>
      <c r="AT76" s="352">
        <v>0</v>
      </c>
      <c r="AU76" s="352">
        <v>0</v>
      </c>
      <c r="AV76" s="352">
        <v>0</v>
      </c>
      <c r="AW76" s="352">
        <v>0</v>
      </c>
      <c r="AX76" s="352">
        <v>0</v>
      </c>
      <c r="AY76" s="352">
        <v>0</v>
      </c>
      <c r="AZ76" s="352">
        <v>0</v>
      </c>
      <c r="BA76" s="352">
        <v>0</v>
      </c>
      <c r="BB76" s="352"/>
      <c r="BC76" s="352"/>
      <c r="BD76" s="352">
        <v>0</v>
      </c>
      <c r="BE76" s="352">
        <v>0</v>
      </c>
      <c r="BF76" s="352">
        <v>0</v>
      </c>
      <c r="BG76" s="352" t="s">
        <v>591</v>
      </c>
      <c r="BH76" s="352">
        <v>0</v>
      </c>
      <c r="BI76" s="352" t="s">
        <v>591</v>
      </c>
      <c r="BJ76" s="352"/>
      <c r="BK76" s="352"/>
      <c r="BL76" s="350"/>
      <c r="BM76" s="347"/>
      <c r="BN76" s="352"/>
      <c r="BO76" s="352" t="s">
        <v>49</v>
      </c>
      <c r="BP76" s="350" t="s">
        <v>611</v>
      </c>
      <c r="BQ76" s="355" t="s">
        <v>726</v>
      </c>
    </row>
    <row r="77" spans="1:69" s="363" customFormat="1" ht="16">
      <c r="A77" s="347"/>
      <c r="B77" s="361">
        <v>42297</v>
      </c>
      <c r="C77" s="348" t="s">
        <v>651</v>
      </c>
      <c r="D77" s="356" t="s">
        <v>646</v>
      </c>
      <c r="E77" s="349">
        <v>42184</v>
      </c>
      <c r="F77" s="349" t="s">
        <v>638</v>
      </c>
      <c r="G77" s="349" t="s">
        <v>671</v>
      </c>
      <c r="H77" s="371">
        <v>97.999999999999986</v>
      </c>
      <c r="I77" s="371"/>
      <c r="J77" s="371"/>
      <c r="K77" s="351"/>
      <c r="L77" s="351"/>
      <c r="M77" s="351"/>
      <c r="N77" s="351"/>
      <c r="O77" s="351"/>
      <c r="P77" s="351"/>
      <c r="Q77" s="351"/>
      <c r="R77" s="351"/>
      <c r="S77" s="351"/>
      <c r="T77" s="351"/>
      <c r="U77" s="351"/>
      <c r="V77" s="351"/>
      <c r="W77" s="362">
        <v>1.6818181818181817</v>
      </c>
      <c r="X77" s="362">
        <v>0</v>
      </c>
      <c r="Y77" s="362">
        <v>0</v>
      </c>
      <c r="Z77" s="362">
        <v>0</v>
      </c>
      <c r="AA77" s="362">
        <v>0</v>
      </c>
      <c r="AB77" s="347"/>
      <c r="AC77" s="362">
        <v>1.6818181818181817</v>
      </c>
      <c r="AD77" s="362">
        <v>0</v>
      </c>
      <c r="AE77" s="362">
        <v>0</v>
      </c>
      <c r="AF77" s="362">
        <v>0</v>
      </c>
      <c r="AG77" s="362">
        <v>0</v>
      </c>
      <c r="AH77" s="347"/>
      <c r="AI77" s="362">
        <v>0</v>
      </c>
      <c r="AJ77" s="362">
        <v>0</v>
      </c>
      <c r="AK77" s="362">
        <v>0</v>
      </c>
      <c r="AL77" s="362">
        <v>0</v>
      </c>
      <c r="AM77" s="362">
        <v>0</v>
      </c>
      <c r="AN77" s="347"/>
      <c r="AO77" s="352" t="s">
        <v>591</v>
      </c>
      <c r="AP77" s="352">
        <v>0</v>
      </c>
      <c r="AQ77" s="352">
        <v>3</v>
      </c>
      <c r="AR77" s="352">
        <v>3</v>
      </c>
      <c r="AS77" s="352"/>
      <c r="AT77" s="352">
        <v>0</v>
      </c>
      <c r="AU77" s="352">
        <v>0</v>
      </c>
      <c r="AV77" s="352">
        <v>5</v>
      </c>
      <c r="AW77" s="352">
        <v>0</v>
      </c>
      <c r="AX77" s="352">
        <v>0</v>
      </c>
      <c r="AY77" s="352">
        <v>0</v>
      </c>
      <c r="AZ77" s="352">
        <v>0</v>
      </c>
      <c r="BA77" s="352">
        <v>0</v>
      </c>
      <c r="BB77" s="352"/>
      <c r="BC77" s="352"/>
      <c r="BD77" s="352">
        <v>0</v>
      </c>
      <c r="BE77" s="352">
        <v>0</v>
      </c>
      <c r="BF77" s="352">
        <v>0</v>
      </c>
      <c r="BG77" s="352" t="s">
        <v>591</v>
      </c>
      <c r="BH77" s="352">
        <v>0</v>
      </c>
      <c r="BI77" s="352" t="s">
        <v>591</v>
      </c>
      <c r="BJ77" s="352"/>
      <c r="BK77" s="352"/>
      <c r="BL77" s="350"/>
      <c r="BM77" s="347"/>
      <c r="BN77" s="352"/>
      <c r="BO77" s="352" t="s">
        <v>49</v>
      </c>
      <c r="BP77" s="350" t="s">
        <v>672</v>
      </c>
      <c r="BQ77" s="355" t="s">
        <v>695</v>
      </c>
    </row>
    <row r="78" spans="1:69" ht="16">
      <c r="B78" s="361">
        <v>42297</v>
      </c>
      <c r="C78" s="348" t="s">
        <v>651</v>
      </c>
      <c r="D78" s="356" t="s">
        <v>646</v>
      </c>
      <c r="E78" s="349">
        <v>42285</v>
      </c>
      <c r="F78" s="349" t="s">
        <v>674</v>
      </c>
      <c r="G78" s="349" t="s">
        <v>675</v>
      </c>
      <c r="H78" s="371">
        <v>70.399999999999991</v>
      </c>
      <c r="I78" s="371"/>
      <c r="J78" s="371"/>
      <c r="K78" s="351" t="s">
        <v>654</v>
      </c>
      <c r="L78" s="351">
        <v>2958</v>
      </c>
      <c r="M78" s="351"/>
      <c r="N78" s="351"/>
      <c r="O78" s="351"/>
      <c r="P78" s="351"/>
      <c r="Q78" s="351"/>
      <c r="R78" s="351"/>
      <c r="S78" s="351"/>
      <c r="T78" s="351"/>
      <c r="U78" s="351"/>
      <c r="V78" s="351"/>
      <c r="W78" s="362">
        <v>2.4</v>
      </c>
      <c r="X78" s="362">
        <v>1.8909090909090909</v>
      </c>
      <c r="Y78" s="362">
        <v>0</v>
      </c>
      <c r="Z78" s="362">
        <v>0</v>
      </c>
      <c r="AA78" s="362">
        <v>0</v>
      </c>
      <c r="AB78" s="347"/>
      <c r="AC78" s="362">
        <v>2.4</v>
      </c>
      <c r="AD78" s="362">
        <v>1.8909090909090909</v>
      </c>
      <c r="AE78" s="362">
        <v>0</v>
      </c>
      <c r="AF78" s="362">
        <v>0</v>
      </c>
      <c r="AG78" s="362">
        <v>0</v>
      </c>
      <c r="AH78" s="347"/>
      <c r="AI78" s="362">
        <v>0</v>
      </c>
      <c r="AJ78" s="362">
        <v>0</v>
      </c>
      <c r="AK78" s="362">
        <v>0</v>
      </c>
      <c r="AL78" s="362">
        <v>0</v>
      </c>
      <c r="AM78" s="362">
        <v>0</v>
      </c>
      <c r="AN78" s="347"/>
      <c r="AO78" s="352" t="s">
        <v>591</v>
      </c>
      <c r="AP78" s="352">
        <v>0</v>
      </c>
      <c r="AQ78" s="352">
        <v>3</v>
      </c>
      <c r="AR78" s="352">
        <v>3</v>
      </c>
      <c r="AS78" s="352"/>
      <c r="AT78" s="352">
        <v>0</v>
      </c>
      <c r="AU78" s="352">
        <v>0</v>
      </c>
      <c r="AV78" s="352">
        <v>10</v>
      </c>
      <c r="AW78" s="352">
        <v>0</v>
      </c>
      <c r="AX78" s="352">
        <v>0</v>
      </c>
      <c r="AY78" s="352">
        <v>0</v>
      </c>
      <c r="AZ78" s="352">
        <v>0</v>
      </c>
      <c r="BA78" s="352">
        <v>0</v>
      </c>
      <c r="BB78" s="352"/>
      <c r="BC78" s="352"/>
      <c r="BD78" s="352">
        <v>0</v>
      </c>
      <c r="BE78" s="352">
        <v>0</v>
      </c>
      <c r="BF78" s="352">
        <v>0</v>
      </c>
      <c r="BG78" s="352" t="s">
        <v>591</v>
      </c>
      <c r="BH78" s="352">
        <v>0</v>
      </c>
      <c r="BI78" s="352" t="s">
        <v>591</v>
      </c>
      <c r="BJ78" s="352"/>
      <c r="BK78" s="352"/>
      <c r="BL78" s="350"/>
      <c r="BM78" s="347"/>
      <c r="BN78" s="352"/>
      <c r="BO78" s="352" t="s">
        <v>49</v>
      </c>
      <c r="BP78" s="359"/>
      <c r="BQ78" s="355" t="s">
        <v>727</v>
      </c>
    </row>
    <row r="79" spans="1:69" s="355" customFormat="1" ht="16">
      <c r="A79" s="347">
        <v>11</v>
      </c>
      <c r="B79" s="361">
        <v>42297</v>
      </c>
      <c r="C79" s="348" t="s">
        <v>651</v>
      </c>
      <c r="D79" s="356" t="s">
        <v>647</v>
      </c>
      <c r="E79" s="349">
        <v>42291</v>
      </c>
      <c r="F79" s="369" t="s">
        <v>209</v>
      </c>
      <c r="G79" s="369" t="s">
        <v>653</v>
      </c>
      <c r="H79" s="371">
        <v>84.963636363636354</v>
      </c>
      <c r="I79" s="371"/>
      <c r="J79" s="371"/>
      <c r="K79" s="351" t="s">
        <v>654</v>
      </c>
      <c r="L79" s="351">
        <v>3000</v>
      </c>
      <c r="M79" s="351">
        <v>30000</v>
      </c>
      <c r="N79" s="351">
        <v>49200</v>
      </c>
      <c r="O79" s="351"/>
      <c r="P79" s="351"/>
      <c r="Q79" s="351"/>
      <c r="R79" s="351"/>
      <c r="S79" s="351"/>
      <c r="T79" s="351"/>
      <c r="U79" s="351"/>
      <c r="V79" s="351"/>
      <c r="W79" s="362">
        <v>1.7999999999999998</v>
      </c>
      <c r="X79" s="362">
        <v>1.4818181818181817</v>
      </c>
      <c r="Y79" s="362">
        <v>1.2363636363636363</v>
      </c>
      <c r="Z79" s="362">
        <v>1.1636363636363636</v>
      </c>
      <c r="AA79" s="362">
        <v>0</v>
      </c>
      <c r="AB79" s="347"/>
      <c r="AC79" s="362">
        <v>1.7999999999999998</v>
      </c>
      <c r="AD79" s="362">
        <v>1.4818181818181817</v>
      </c>
      <c r="AE79" s="362">
        <v>1.2363636363636363</v>
      </c>
      <c r="AF79" s="362">
        <v>1.1636363636363636</v>
      </c>
      <c r="AG79" s="362">
        <v>0</v>
      </c>
      <c r="AH79" s="347"/>
      <c r="AI79" s="362">
        <v>0</v>
      </c>
      <c r="AJ79" s="362">
        <v>0</v>
      </c>
      <c r="AK79" s="362">
        <v>0</v>
      </c>
      <c r="AL79" s="362">
        <v>0</v>
      </c>
      <c r="AM79" s="362">
        <v>0</v>
      </c>
      <c r="AN79" s="347"/>
      <c r="AO79" s="352" t="s">
        <v>591</v>
      </c>
      <c r="AP79" s="352">
        <v>0</v>
      </c>
      <c r="AQ79" s="352">
        <v>3</v>
      </c>
      <c r="AR79" s="352">
        <v>3</v>
      </c>
      <c r="AS79" s="352"/>
      <c r="AT79" s="352">
        <v>0</v>
      </c>
      <c r="AU79" s="352">
        <v>0</v>
      </c>
      <c r="AV79" s="352">
        <v>0</v>
      </c>
      <c r="AW79" s="352">
        <v>0</v>
      </c>
      <c r="AX79" s="352">
        <v>0</v>
      </c>
      <c r="AY79" s="352">
        <v>0</v>
      </c>
      <c r="AZ79" s="352">
        <v>0</v>
      </c>
      <c r="BA79" s="352">
        <v>0</v>
      </c>
      <c r="BB79" s="352"/>
      <c r="BC79" s="352"/>
      <c r="BD79" s="352">
        <v>0</v>
      </c>
      <c r="BE79" s="352">
        <v>0</v>
      </c>
      <c r="BF79" s="352">
        <v>0</v>
      </c>
      <c r="BG79" s="352" t="s">
        <v>591</v>
      </c>
      <c r="BH79" s="352">
        <v>0</v>
      </c>
      <c r="BI79" s="352" t="s">
        <v>591</v>
      </c>
      <c r="BJ79" s="352"/>
      <c r="BK79" s="352"/>
      <c r="BL79" s="350"/>
      <c r="BM79" s="347"/>
      <c r="BN79" s="352"/>
      <c r="BO79" s="352" t="s">
        <v>49</v>
      </c>
      <c r="BP79" s="350"/>
      <c r="BQ79" s="370" t="s">
        <v>728</v>
      </c>
    </row>
    <row r="80" spans="1:69" s="355" customFormat="1" ht="16">
      <c r="A80" s="347">
        <v>36</v>
      </c>
      <c r="B80" s="361">
        <v>42297</v>
      </c>
      <c r="C80" s="348" t="s">
        <v>651</v>
      </c>
      <c r="D80" s="356" t="s">
        <v>647</v>
      </c>
      <c r="E80" s="349">
        <v>42185</v>
      </c>
      <c r="F80" s="369" t="s">
        <v>210</v>
      </c>
      <c r="G80" s="369" t="s">
        <v>658</v>
      </c>
      <c r="H80" s="371">
        <v>72.072727272727263</v>
      </c>
      <c r="I80" s="371"/>
      <c r="J80" s="371"/>
      <c r="K80" s="351" t="s">
        <v>654</v>
      </c>
      <c r="L80" s="351">
        <v>3000</v>
      </c>
      <c r="M80" s="351">
        <v>30000</v>
      </c>
      <c r="N80" s="351">
        <v>49200</v>
      </c>
      <c r="O80" s="351"/>
      <c r="P80" s="351"/>
      <c r="Q80" s="351"/>
      <c r="R80" s="351"/>
      <c r="S80" s="351"/>
      <c r="T80" s="351"/>
      <c r="U80" s="351"/>
      <c r="V80" s="351"/>
      <c r="W80" s="362">
        <v>2.4</v>
      </c>
      <c r="X80" s="362">
        <v>1.9818181818181817</v>
      </c>
      <c r="Y80" s="362">
        <v>1.8545454545454545</v>
      </c>
      <c r="Z80" s="362">
        <v>1.7272727272727271</v>
      </c>
      <c r="AA80" s="362">
        <v>0</v>
      </c>
      <c r="AB80" s="347"/>
      <c r="AC80" s="362">
        <v>2.4</v>
      </c>
      <c r="AD80" s="362">
        <v>1.9818181818181817</v>
      </c>
      <c r="AE80" s="362">
        <v>1.8545454545454545</v>
      </c>
      <c r="AF80" s="362">
        <v>1.7272727272727271</v>
      </c>
      <c r="AG80" s="362">
        <v>0</v>
      </c>
      <c r="AH80" s="347"/>
      <c r="AI80" s="362">
        <v>0</v>
      </c>
      <c r="AJ80" s="362">
        <v>0</v>
      </c>
      <c r="AK80" s="362">
        <v>0</v>
      </c>
      <c r="AL80" s="362">
        <v>0</v>
      </c>
      <c r="AM80" s="362">
        <v>0</v>
      </c>
      <c r="AN80" s="347"/>
      <c r="AO80" s="352" t="s">
        <v>591</v>
      </c>
      <c r="AP80" s="352">
        <v>0</v>
      </c>
      <c r="AQ80" s="352">
        <v>3</v>
      </c>
      <c r="AR80" s="352">
        <v>3</v>
      </c>
      <c r="AS80" s="352"/>
      <c r="AT80" s="352">
        <v>0</v>
      </c>
      <c r="AU80" s="352">
        <v>0</v>
      </c>
      <c r="AV80" s="352">
        <v>0</v>
      </c>
      <c r="AW80" s="352">
        <v>0</v>
      </c>
      <c r="AX80" s="352">
        <v>0</v>
      </c>
      <c r="AY80" s="352">
        <v>0</v>
      </c>
      <c r="AZ80" s="352">
        <v>0</v>
      </c>
      <c r="BA80" s="352">
        <v>0</v>
      </c>
      <c r="BB80" s="352"/>
      <c r="BC80" s="352"/>
      <c r="BD80" s="352">
        <v>0</v>
      </c>
      <c r="BE80" s="352">
        <v>0</v>
      </c>
      <c r="BF80" s="352">
        <v>0</v>
      </c>
      <c r="BG80" s="352" t="s">
        <v>591</v>
      </c>
      <c r="BH80" s="352">
        <v>0</v>
      </c>
      <c r="BI80" s="352" t="s">
        <v>591</v>
      </c>
      <c r="BJ80" s="352"/>
      <c r="BK80" s="352"/>
      <c r="BL80" s="350"/>
      <c r="BM80" s="347"/>
      <c r="BN80" s="352"/>
      <c r="BO80" s="352" t="s">
        <v>49</v>
      </c>
      <c r="BP80" s="350" t="s">
        <v>688</v>
      </c>
      <c r="BQ80" s="355" t="s">
        <v>729</v>
      </c>
    </row>
    <row r="81" spans="1:70" s="363" customFormat="1" ht="16">
      <c r="A81" s="347">
        <v>52</v>
      </c>
      <c r="B81" s="361">
        <v>42297</v>
      </c>
      <c r="C81" s="348" t="s">
        <v>651</v>
      </c>
      <c r="D81" s="356" t="s">
        <v>647</v>
      </c>
      <c r="E81" s="349">
        <v>42248</v>
      </c>
      <c r="F81" s="369" t="s">
        <v>211</v>
      </c>
      <c r="G81" s="369" t="s">
        <v>593</v>
      </c>
      <c r="H81" s="371">
        <v>94.999999999999986</v>
      </c>
      <c r="I81" s="371"/>
      <c r="J81" s="371"/>
      <c r="K81" s="351" t="s">
        <v>654</v>
      </c>
      <c r="L81" s="351">
        <v>3000</v>
      </c>
      <c r="M81" s="351">
        <v>30000</v>
      </c>
      <c r="N81" s="351">
        <v>49200</v>
      </c>
      <c r="O81" s="351"/>
      <c r="P81" s="351"/>
      <c r="Q81" s="351"/>
      <c r="R81" s="351"/>
      <c r="S81" s="351"/>
      <c r="T81" s="351"/>
      <c r="U81" s="351"/>
      <c r="V81" s="351"/>
      <c r="W81" s="362">
        <v>2.9818181818181815</v>
      </c>
      <c r="X81" s="362">
        <v>2.4545454545454546</v>
      </c>
      <c r="Y81" s="362">
        <v>2.2545454545454544</v>
      </c>
      <c r="Z81" s="362">
        <v>2.0181818181818181</v>
      </c>
      <c r="AA81" s="362">
        <v>0</v>
      </c>
      <c r="AB81" s="347"/>
      <c r="AC81" s="362">
        <v>2.9818181818181815</v>
      </c>
      <c r="AD81" s="362">
        <v>2.4545454545454546</v>
      </c>
      <c r="AE81" s="362">
        <v>2.2545454545454544</v>
      </c>
      <c r="AF81" s="362">
        <v>2.0181818181818181</v>
      </c>
      <c r="AG81" s="362">
        <v>0</v>
      </c>
      <c r="AH81" s="347"/>
      <c r="AI81" s="362">
        <v>0</v>
      </c>
      <c r="AJ81" s="362">
        <v>0</v>
      </c>
      <c r="AK81" s="362">
        <v>0</v>
      </c>
      <c r="AL81" s="362">
        <v>0</v>
      </c>
      <c r="AM81" s="362">
        <v>0</v>
      </c>
      <c r="AN81" s="347"/>
      <c r="AO81" s="352" t="s">
        <v>591</v>
      </c>
      <c r="AP81" s="352">
        <v>0</v>
      </c>
      <c r="AQ81" s="352">
        <v>3</v>
      </c>
      <c r="AR81" s="352">
        <v>3</v>
      </c>
      <c r="AS81" s="352"/>
      <c r="AT81" s="352">
        <v>0</v>
      </c>
      <c r="AU81" s="352">
        <v>20</v>
      </c>
      <c r="AV81" s="352">
        <v>0</v>
      </c>
      <c r="AW81" s="352">
        <v>0</v>
      </c>
      <c r="AX81" s="352">
        <v>0</v>
      </c>
      <c r="AY81" s="352">
        <v>0</v>
      </c>
      <c r="AZ81" s="352">
        <v>0</v>
      </c>
      <c r="BA81" s="352">
        <v>0</v>
      </c>
      <c r="BB81" s="352"/>
      <c r="BC81" s="352"/>
      <c r="BD81" s="352">
        <v>0</v>
      </c>
      <c r="BE81" s="352">
        <v>0</v>
      </c>
      <c r="BF81" s="352">
        <v>0</v>
      </c>
      <c r="BG81" s="352" t="s">
        <v>591</v>
      </c>
      <c r="BH81" s="352">
        <v>12</v>
      </c>
      <c r="BI81" s="352" t="s">
        <v>591</v>
      </c>
      <c r="BJ81" s="352"/>
      <c r="BK81" s="352"/>
      <c r="BL81" s="350"/>
      <c r="BM81" s="347"/>
      <c r="BN81" s="352"/>
      <c r="BO81" s="353" t="s">
        <v>49</v>
      </c>
      <c r="BP81" s="350" t="s">
        <v>611</v>
      </c>
      <c r="BR81" s="355"/>
    </row>
    <row r="82" spans="1:70" s="363" customFormat="1" ht="16">
      <c r="A82" s="347">
        <v>19</v>
      </c>
      <c r="B82" s="361">
        <v>42297</v>
      </c>
      <c r="C82" s="348" t="s">
        <v>651</v>
      </c>
      <c r="D82" s="356" t="s">
        <v>647</v>
      </c>
      <c r="E82" s="349">
        <v>42185</v>
      </c>
      <c r="F82" s="369" t="s">
        <v>212</v>
      </c>
      <c r="G82" s="369" t="s">
        <v>660</v>
      </c>
      <c r="H82" s="371">
        <v>96.7</v>
      </c>
      <c r="I82" s="371"/>
      <c r="J82" s="371"/>
      <c r="K82" s="351" t="s">
        <v>654</v>
      </c>
      <c r="L82" s="351">
        <v>3000</v>
      </c>
      <c r="M82" s="351">
        <v>30000</v>
      </c>
      <c r="N82" s="351">
        <v>49200</v>
      </c>
      <c r="O82" s="351"/>
      <c r="P82" s="351"/>
      <c r="Q82" s="351"/>
      <c r="R82" s="351"/>
      <c r="S82" s="351"/>
      <c r="T82" s="351"/>
      <c r="U82" s="351"/>
      <c r="V82" s="351"/>
      <c r="W82" s="362">
        <v>2.8</v>
      </c>
      <c r="X82" s="362">
        <v>2.127272727272727</v>
      </c>
      <c r="Y82" s="362">
        <v>1.9818181818181817</v>
      </c>
      <c r="Z82" s="362">
        <v>1.7090909090909088</v>
      </c>
      <c r="AA82" s="362">
        <v>0</v>
      </c>
      <c r="AB82" s="347"/>
      <c r="AC82" s="362">
        <v>2.8</v>
      </c>
      <c r="AD82" s="362">
        <v>2.127272727272727</v>
      </c>
      <c r="AE82" s="362">
        <v>1.9818181818181817</v>
      </c>
      <c r="AF82" s="362">
        <v>1.7090909090909088</v>
      </c>
      <c r="AG82" s="362">
        <v>0</v>
      </c>
      <c r="AH82" s="347"/>
      <c r="AI82" s="362">
        <v>0</v>
      </c>
      <c r="AJ82" s="362">
        <v>0</v>
      </c>
      <c r="AK82" s="362">
        <v>0</v>
      </c>
      <c r="AL82" s="362">
        <v>0</v>
      </c>
      <c r="AM82" s="362">
        <v>0</v>
      </c>
      <c r="AN82" s="347"/>
      <c r="AO82" s="352" t="s">
        <v>591</v>
      </c>
      <c r="AP82" s="352">
        <v>0</v>
      </c>
      <c r="AQ82" s="352">
        <v>3</v>
      </c>
      <c r="AR82" s="352">
        <v>3</v>
      </c>
      <c r="AS82" s="352"/>
      <c r="AT82" s="352">
        <v>21</v>
      </c>
      <c r="AU82" s="352">
        <v>0</v>
      </c>
      <c r="AV82" s="352">
        <v>0</v>
      </c>
      <c r="AW82" s="352">
        <v>0</v>
      </c>
      <c r="AX82" s="352">
        <v>0</v>
      </c>
      <c r="AY82" s="352">
        <v>0</v>
      </c>
      <c r="AZ82" s="352">
        <v>0</v>
      </c>
      <c r="BA82" s="352">
        <v>0</v>
      </c>
      <c r="BB82" s="352"/>
      <c r="BC82" s="352"/>
      <c r="BD82" s="352">
        <v>0</v>
      </c>
      <c r="BE82" s="352">
        <v>0</v>
      </c>
      <c r="BF82" s="352">
        <v>0</v>
      </c>
      <c r="BG82" s="352" t="s">
        <v>591</v>
      </c>
      <c r="BH82" s="352">
        <v>0</v>
      </c>
      <c r="BI82" s="352" t="s">
        <v>591</v>
      </c>
      <c r="BJ82" s="352"/>
      <c r="BK82" s="352"/>
      <c r="BL82" s="350"/>
      <c r="BM82" s="347"/>
      <c r="BN82" s="352"/>
      <c r="BO82" s="352" t="s">
        <v>49</v>
      </c>
      <c r="BP82" s="350"/>
      <c r="BQ82" s="355" t="s">
        <v>730</v>
      </c>
    </row>
    <row r="83" spans="1:70" s="363" customFormat="1" ht="16">
      <c r="A83" s="347">
        <v>27</v>
      </c>
      <c r="B83" s="361">
        <v>42297</v>
      </c>
      <c r="C83" s="348" t="s">
        <v>651</v>
      </c>
      <c r="D83" s="356" t="s">
        <v>647</v>
      </c>
      <c r="E83" s="349">
        <v>42285</v>
      </c>
      <c r="F83" s="369" t="s">
        <v>213</v>
      </c>
      <c r="G83" s="369" t="s">
        <v>625</v>
      </c>
      <c r="H83" s="371">
        <v>80</v>
      </c>
      <c r="I83" s="371"/>
      <c r="J83" s="371"/>
      <c r="K83" s="351" t="s">
        <v>654</v>
      </c>
      <c r="L83" s="351">
        <v>3042</v>
      </c>
      <c r="M83" s="351">
        <v>30417</v>
      </c>
      <c r="N83" s="351">
        <v>49883</v>
      </c>
      <c r="O83" s="351"/>
      <c r="P83" s="351"/>
      <c r="Q83" s="351"/>
      <c r="R83" s="351"/>
      <c r="S83" s="351"/>
      <c r="T83" s="351"/>
      <c r="U83" s="351"/>
      <c r="V83" s="351"/>
      <c r="W83" s="362">
        <v>2.1545454545454543</v>
      </c>
      <c r="X83" s="362">
        <v>1.7727272727272725</v>
      </c>
      <c r="Y83" s="362">
        <v>1.7090909090909088</v>
      </c>
      <c r="Z83" s="362">
        <v>1.5818181818181818</v>
      </c>
      <c r="AA83" s="362">
        <v>0</v>
      </c>
      <c r="AB83" s="347"/>
      <c r="AC83" s="362">
        <v>2.1545454545454543</v>
      </c>
      <c r="AD83" s="362">
        <v>1.7727272727272725</v>
      </c>
      <c r="AE83" s="362">
        <v>1.7090909090909088</v>
      </c>
      <c r="AF83" s="362">
        <v>1.5818181818181818</v>
      </c>
      <c r="AG83" s="362">
        <v>0</v>
      </c>
      <c r="AH83" s="347"/>
      <c r="AI83" s="362">
        <v>0</v>
      </c>
      <c r="AJ83" s="362">
        <v>0</v>
      </c>
      <c r="AK83" s="362">
        <v>0</v>
      </c>
      <c r="AL83" s="362">
        <v>0</v>
      </c>
      <c r="AM83" s="362">
        <v>0</v>
      </c>
      <c r="AN83" s="347"/>
      <c r="AO83" s="352" t="s">
        <v>591</v>
      </c>
      <c r="AP83" s="352">
        <v>0</v>
      </c>
      <c r="AQ83" s="352">
        <v>3</v>
      </c>
      <c r="AR83" s="352">
        <v>3</v>
      </c>
      <c r="AS83" s="352"/>
      <c r="AT83" s="352">
        <v>0</v>
      </c>
      <c r="AU83" s="352">
        <v>0</v>
      </c>
      <c r="AV83" s="352">
        <v>3</v>
      </c>
      <c r="AW83" s="352">
        <v>0</v>
      </c>
      <c r="AX83" s="352">
        <v>0</v>
      </c>
      <c r="AY83" s="352">
        <v>0</v>
      </c>
      <c r="AZ83" s="352">
        <v>0</v>
      </c>
      <c r="BA83" s="352">
        <v>0</v>
      </c>
      <c r="BB83" s="352"/>
      <c r="BC83" s="352"/>
      <c r="BD83" s="352">
        <v>0</v>
      </c>
      <c r="BE83" s="352">
        <v>0</v>
      </c>
      <c r="BF83" s="352">
        <v>0</v>
      </c>
      <c r="BG83" s="352" t="s">
        <v>591</v>
      </c>
      <c r="BH83" s="352">
        <v>0</v>
      </c>
      <c r="BI83" s="352" t="s">
        <v>591</v>
      </c>
      <c r="BJ83" s="352"/>
      <c r="BK83" s="352"/>
      <c r="BL83" s="350"/>
      <c r="BM83" s="347"/>
      <c r="BN83" s="352"/>
      <c r="BO83" s="352" t="s">
        <v>49</v>
      </c>
      <c r="BP83" s="350"/>
      <c r="BQ83" s="355" t="s">
        <v>731</v>
      </c>
    </row>
    <row r="84" spans="1:70" s="363" customFormat="1" ht="16">
      <c r="A84" s="347">
        <v>44</v>
      </c>
      <c r="B84" s="361">
        <v>42297</v>
      </c>
      <c r="C84" s="348" t="s">
        <v>651</v>
      </c>
      <c r="D84" s="356" t="s">
        <v>647</v>
      </c>
      <c r="E84" s="349">
        <v>42263</v>
      </c>
      <c r="F84" s="369" t="s">
        <v>214</v>
      </c>
      <c r="G84" s="369" t="s">
        <v>663</v>
      </c>
      <c r="H84" s="371">
        <v>94.890909090909076</v>
      </c>
      <c r="I84" s="371"/>
      <c r="J84" s="371"/>
      <c r="K84" s="351" t="s">
        <v>654</v>
      </c>
      <c r="L84" s="351">
        <v>3000</v>
      </c>
      <c r="M84" s="351">
        <v>30000</v>
      </c>
      <c r="N84" s="351">
        <v>49200</v>
      </c>
      <c r="O84" s="351"/>
      <c r="P84" s="351"/>
      <c r="Q84" s="351"/>
      <c r="R84" s="351"/>
      <c r="S84" s="351"/>
      <c r="T84" s="351"/>
      <c r="U84" s="351"/>
      <c r="V84" s="351"/>
      <c r="W84" s="362">
        <v>2.2636363636363637</v>
      </c>
      <c r="X84" s="362">
        <v>1.9272727272727272</v>
      </c>
      <c r="Y84" s="362">
        <v>1.8454545454545452</v>
      </c>
      <c r="Z84" s="362">
        <v>1.7</v>
      </c>
      <c r="AA84" s="362">
        <v>0</v>
      </c>
      <c r="AB84" s="347"/>
      <c r="AC84" s="362">
        <v>1.9363636363636361</v>
      </c>
      <c r="AD84" s="362">
        <v>1.6454545454545453</v>
      </c>
      <c r="AE84" s="362">
        <v>1.5727272727272725</v>
      </c>
      <c r="AF84" s="362">
        <v>1.4454545454545453</v>
      </c>
      <c r="AG84" s="362">
        <v>0</v>
      </c>
      <c r="AH84" s="347"/>
      <c r="AI84" s="362">
        <v>0</v>
      </c>
      <c r="AJ84" s="362">
        <v>0</v>
      </c>
      <c r="AK84" s="362">
        <v>0</v>
      </c>
      <c r="AL84" s="362">
        <v>0</v>
      </c>
      <c r="AM84" s="362">
        <v>0</v>
      </c>
      <c r="AN84" s="347"/>
      <c r="AO84" s="352" t="s">
        <v>655</v>
      </c>
      <c r="AP84" s="352" t="s">
        <v>656</v>
      </c>
      <c r="AQ84" s="352">
        <v>2</v>
      </c>
      <c r="AR84" s="352">
        <v>4</v>
      </c>
      <c r="AS84" s="352"/>
      <c r="AT84" s="352">
        <v>0</v>
      </c>
      <c r="AU84" s="352">
        <v>0</v>
      </c>
      <c r="AV84" s="352">
        <v>0</v>
      </c>
      <c r="AW84" s="352">
        <v>0</v>
      </c>
      <c r="AX84" s="352">
        <v>0</v>
      </c>
      <c r="AY84" s="352">
        <v>0</v>
      </c>
      <c r="AZ84" s="352">
        <v>0</v>
      </c>
      <c r="BA84" s="352">
        <v>0</v>
      </c>
      <c r="BB84" s="352"/>
      <c r="BC84" s="352"/>
      <c r="BD84" s="352">
        <v>0</v>
      </c>
      <c r="BE84" s="352">
        <v>0</v>
      </c>
      <c r="BF84" s="352">
        <v>0</v>
      </c>
      <c r="BG84" s="352" t="s">
        <v>591</v>
      </c>
      <c r="BH84" s="352">
        <v>0</v>
      </c>
      <c r="BI84" s="352" t="s">
        <v>591</v>
      </c>
      <c r="BJ84" s="352"/>
      <c r="BK84" s="352"/>
      <c r="BL84" s="350" t="s">
        <v>664</v>
      </c>
      <c r="BM84" s="347" t="s">
        <v>665</v>
      </c>
      <c r="BN84" s="352">
        <v>50</v>
      </c>
      <c r="BO84" s="352" t="s">
        <v>49</v>
      </c>
      <c r="BP84" s="350"/>
      <c r="BQ84" s="355" t="s">
        <v>732</v>
      </c>
    </row>
    <row r="85" spans="1:70" s="363" customFormat="1" ht="16">
      <c r="A85" s="347">
        <v>3</v>
      </c>
      <c r="B85" s="361">
        <v>42304</v>
      </c>
      <c r="C85" s="348" t="s">
        <v>651</v>
      </c>
      <c r="D85" s="356" t="s">
        <v>647</v>
      </c>
      <c r="E85" s="349">
        <v>42185</v>
      </c>
      <c r="F85" s="369" t="s">
        <v>215</v>
      </c>
      <c r="G85" s="349" t="s">
        <v>667</v>
      </c>
      <c r="H85" s="371">
        <v>76</v>
      </c>
      <c r="I85" s="371"/>
      <c r="J85" s="371"/>
      <c r="K85" s="351" t="s">
        <v>654</v>
      </c>
      <c r="L85" s="351">
        <v>12000</v>
      </c>
      <c r="M85" s="351">
        <v>90000</v>
      </c>
      <c r="N85" s="351"/>
      <c r="O85" s="351"/>
      <c r="P85" s="351"/>
      <c r="Q85" s="351"/>
      <c r="R85" s="351"/>
      <c r="S85" s="351"/>
      <c r="T85" s="351"/>
      <c r="U85" s="351"/>
      <c r="V85" s="351"/>
      <c r="W85" s="362">
        <v>2.1</v>
      </c>
      <c r="X85" s="362">
        <v>1.7</v>
      </c>
      <c r="Y85" s="362">
        <v>1.6</v>
      </c>
      <c r="Z85" s="362">
        <v>0</v>
      </c>
      <c r="AA85" s="362">
        <v>0</v>
      </c>
      <c r="AB85" s="347"/>
      <c r="AC85" s="362">
        <v>2.1</v>
      </c>
      <c r="AD85" s="362">
        <v>1.7</v>
      </c>
      <c r="AE85" s="362">
        <v>1.6</v>
      </c>
      <c r="AF85" s="362">
        <v>0</v>
      </c>
      <c r="AG85" s="362">
        <v>0</v>
      </c>
      <c r="AH85" s="347"/>
      <c r="AI85" s="362">
        <v>0</v>
      </c>
      <c r="AJ85" s="362">
        <v>0</v>
      </c>
      <c r="AK85" s="362">
        <v>0</v>
      </c>
      <c r="AL85" s="362">
        <v>0</v>
      </c>
      <c r="AM85" s="362">
        <v>0</v>
      </c>
      <c r="AN85" s="347"/>
      <c r="AO85" s="352" t="s">
        <v>591</v>
      </c>
      <c r="AP85" s="352">
        <v>0</v>
      </c>
      <c r="AQ85" s="352">
        <v>3</v>
      </c>
      <c r="AR85" s="352">
        <v>3</v>
      </c>
      <c r="AS85" s="352"/>
      <c r="AT85" s="352">
        <v>0</v>
      </c>
      <c r="AU85" s="352">
        <v>23</v>
      </c>
      <c r="AV85" s="352">
        <v>0</v>
      </c>
      <c r="AW85" s="352">
        <v>0</v>
      </c>
      <c r="AX85" s="352">
        <v>0</v>
      </c>
      <c r="AY85" s="352">
        <v>0</v>
      </c>
      <c r="AZ85" s="352">
        <v>0</v>
      </c>
      <c r="BA85" s="352">
        <v>0</v>
      </c>
      <c r="BB85" s="352"/>
      <c r="BC85" s="352"/>
      <c r="BD85" s="352">
        <v>0</v>
      </c>
      <c r="BE85" s="352">
        <v>0</v>
      </c>
      <c r="BF85" s="352">
        <v>0</v>
      </c>
      <c r="BG85" s="352" t="s">
        <v>591</v>
      </c>
      <c r="BH85" s="352">
        <v>12</v>
      </c>
      <c r="BI85" s="352" t="s">
        <v>591</v>
      </c>
      <c r="BJ85" s="352"/>
      <c r="BK85" s="352"/>
      <c r="BL85" s="350"/>
      <c r="BM85" s="347"/>
      <c r="BN85" s="352"/>
      <c r="BO85" s="352" t="s">
        <v>49</v>
      </c>
      <c r="BP85" s="350"/>
      <c r="BQ85" s="355" t="s">
        <v>738</v>
      </c>
    </row>
    <row r="86" spans="1:70" s="363" customFormat="1" ht="16">
      <c r="A86" s="357"/>
      <c r="B86" s="361">
        <v>42297</v>
      </c>
      <c r="C86" s="368" t="s">
        <v>651</v>
      </c>
      <c r="D86" s="356" t="s">
        <v>647</v>
      </c>
      <c r="E86" s="349">
        <v>42185</v>
      </c>
      <c r="F86" s="369" t="s">
        <v>589</v>
      </c>
      <c r="G86" s="369" t="s">
        <v>668</v>
      </c>
      <c r="H86" s="371">
        <v>85.781818181818181</v>
      </c>
      <c r="I86" s="371"/>
      <c r="J86" s="371"/>
      <c r="K86" s="351" t="s">
        <v>654</v>
      </c>
      <c r="L86" s="351">
        <v>3042</v>
      </c>
      <c r="M86" s="351">
        <v>30417</v>
      </c>
      <c r="N86" s="351">
        <v>49883</v>
      </c>
      <c r="O86" s="351"/>
      <c r="P86" s="358"/>
      <c r="Q86" s="358"/>
      <c r="R86" s="358"/>
      <c r="S86" s="358"/>
      <c r="T86" s="358"/>
      <c r="U86" s="358"/>
      <c r="V86" s="358"/>
      <c r="W86" s="362">
        <v>2.0545454545454542</v>
      </c>
      <c r="X86" s="362">
        <v>1.6272727272727272</v>
      </c>
      <c r="Y86" s="362">
        <v>1.5272727272727271</v>
      </c>
      <c r="Z86" s="362">
        <v>1.3636363636363635</v>
      </c>
      <c r="AA86" s="362">
        <v>0</v>
      </c>
      <c r="AB86" s="357"/>
      <c r="AC86" s="362">
        <v>2.0545454545454542</v>
      </c>
      <c r="AD86" s="362">
        <v>1.6272727272727272</v>
      </c>
      <c r="AE86" s="362">
        <v>1.5272727272727271</v>
      </c>
      <c r="AF86" s="362">
        <v>1.3636363636363635</v>
      </c>
      <c r="AG86" s="362">
        <v>0</v>
      </c>
      <c r="AH86" s="357"/>
      <c r="AI86" s="362">
        <v>0</v>
      </c>
      <c r="AJ86" s="362">
        <v>0</v>
      </c>
      <c r="AK86" s="362">
        <v>0</v>
      </c>
      <c r="AL86" s="362">
        <v>0</v>
      </c>
      <c r="AM86" s="362">
        <v>0</v>
      </c>
      <c r="AN86" s="357"/>
      <c r="AO86" s="352" t="s">
        <v>591</v>
      </c>
      <c r="AP86" s="352">
        <v>0</v>
      </c>
      <c r="AQ86" s="352">
        <v>3</v>
      </c>
      <c r="AR86" s="352">
        <v>3</v>
      </c>
      <c r="AS86" s="352"/>
      <c r="AT86" s="352">
        <v>0</v>
      </c>
      <c r="AU86" s="352">
        <v>0</v>
      </c>
      <c r="AV86" s="352">
        <v>0</v>
      </c>
      <c r="AW86" s="352">
        <v>0</v>
      </c>
      <c r="AX86" s="352">
        <v>0</v>
      </c>
      <c r="AY86" s="352">
        <v>0</v>
      </c>
      <c r="AZ86" s="352">
        <v>0</v>
      </c>
      <c r="BA86" s="352">
        <v>0</v>
      </c>
      <c r="BB86" s="352"/>
      <c r="BC86" s="352"/>
      <c r="BD86" s="352">
        <v>0</v>
      </c>
      <c r="BE86" s="352">
        <v>0</v>
      </c>
      <c r="BF86" s="352">
        <v>0</v>
      </c>
      <c r="BG86" s="352" t="s">
        <v>591</v>
      </c>
      <c r="BH86" s="352">
        <v>0</v>
      </c>
      <c r="BI86" s="352" t="s">
        <v>591</v>
      </c>
      <c r="BJ86" s="352"/>
      <c r="BK86" s="352"/>
      <c r="BL86" s="369" t="s">
        <v>664</v>
      </c>
      <c r="BM86" s="357" t="s">
        <v>665</v>
      </c>
      <c r="BN86" s="353">
        <v>50</v>
      </c>
      <c r="BO86" s="353" t="s">
        <v>49</v>
      </c>
      <c r="BP86" s="369"/>
      <c r="BQ86" s="363" t="s">
        <v>733</v>
      </c>
    </row>
    <row r="87" spans="1:70" s="363" customFormat="1" ht="16">
      <c r="A87" s="347"/>
      <c r="B87" s="361">
        <v>42297</v>
      </c>
      <c r="C87" s="348" t="s">
        <v>651</v>
      </c>
      <c r="D87" s="356" t="s">
        <v>647</v>
      </c>
      <c r="E87" s="349">
        <v>42185</v>
      </c>
      <c r="F87" s="369" t="s">
        <v>629</v>
      </c>
      <c r="G87" s="369" t="s">
        <v>630</v>
      </c>
      <c r="H87" s="371">
        <v>66.927272727272722</v>
      </c>
      <c r="I87" s="371"/>
      <c r="J87" s="371"/>
      <c r="K87" s="351" t="s">
        <v>654</v>
      </c>
      <c r="L87" s="351">
        <v>3000</v>
      </c>
      <c r="M87" s="351">
        <v>30000</v>
      </c>
      <c r="N87" s="351">
        <v>49200</v>
      </c>
      <c r="O87" s="351"/>
      <c r="P87" s="351"/>
      <c r="Q87" s="351"/>
      <c r="R87" s="351"/>
      <c r="S87" s="351"/>
      <c r="T87" s="351"/>
      <c r="U87" s="351"/>
      <c r="V87" s="351"/>
      <c r="W87" s="362">
        <v>2.2272727272727271</v>
      </c>
      <c r="X87" s="362">
        <v>1.8454545454545452</v>
      </c>
      <c r="Y87" s="362">
        <v>1.7272727272727271</v>
      </c>
      <c r="Z87" s="362">
        <v>1.6090909090909089</v>
      </c>
      <c r="AA87" s="362">
        <v>0</v>
      </c>
      <c r="AB87" s="347"/>
      <c r="AC87" s="362">
        <v>2.2272727272727271</v>
      </c>
      <c r="AD87" s="362">
        <v>1.8454545454545452</v>
      </c>
      <c r="AE87" s="362">
        <v>1.7272727272727271</v>
      </c>
      <c r="AF87" s="362">
        <v>1.6090909090909089</v>
      </c>
      <c r="AG87" s="362">
        <v>0</v>
      </c>
      <c r="AH87" s="347"/>
      <c r="AI87" s="362">
        <v>0</v>
      </c>
      <c r="AJ87" s="362">
        <v>0</v>
      </c>
      <c r="AK87" s="362">
        <v>0</v>
      </c>
      <c r="AL87" s="362">
        <v>0</v>
      </c>
      <c r="AM87" s="362">
        <v>0</v>
      </c>
      <c r="AN87" s="347"/>
      <c r="AO87" s="352" t="s">
        <v>591</v>
      </c>
      <c r="AP87" s="352">
        <v>0</v>
      </c>
      <c r="AQ87" s="352">
        <v>3</v>
      </c>
      <c r="AR87" s="352">
        <v>3</v>
      </c>
      <c r="AS87" s="352"/>
      <c r="AT87" s="352">
        <v>0</v>
      </c>
      <c r="AU87" s="352">
        <v>0</v>
      </c>
      <c r="AV87" s="352">
        <v>0</v>
      </c>
      <c r="AW87" s="352">
        <v>0</v>
      </c>
      <c r="AX87" s="352">
        <v>0</v>
      </c>
      <c r="AY87" s="352">
        <v>0</v>
      </c>
      <c r="AZ87" s="352">
        <v>0</v>
      </c>
      <c r="BA87" s="352">
        <v>0</v>
      </c>
      <c r="BB87" s="352"/>
      <c r="BC87" s="352"/>
      <c r="BD87" s="352">
        <v>0</v>
      </c>
      <c r="BE87" s="352">
        <v>0</v>
      </c>
      <c r="BF87" s="352">
        <v>0</v>
      </c>
      <c r="BG87" s="352" t="s">
        <v>591</v>
      </c>
      <c r="BH87" s="352">
        <v>0</v>
      </c>
      <c r="BI87" s="352" t="s">
        <v>591</v>
      </c>
      <c r="BJ87" s="352"/>
      <c r="BK87" s="352"/>
      <c r="BL87" s="350"/>
      <c r="BM87" s="347"/>
      <c r="BN87" s="352"/>
      <c r="BO87" s="352" t="s">
        <v>49</v>
      </c>
      <c r="BP87" s="350" t="s">
        <v>611</v>
      </c>
      <c r="BQ87" s="355" t="s">
        <v>734</v>
      </c>
    </row>
    <row r="88" spans="1:70" s="363" customFormat="1" ht="16">
      <c r="A88" s="347"/>
      <c r="B88" s="361">
        <v>42297</v>
      </c>
      <c r="C88" s="348" t="s">
        <v>651</v>
      </c>
      <c r="D88" s="356" t="s">
        <v>647</v>
      </c>
      <c r="E88" s="349">
        <v>42184</v>
      </c>
      <c r="F88" s="369" t="s">
        <v>638</v>
      </c>
      <c r="G88" s="369" t="s">
        <v>671</v>
      </c>
      <c r="H88" s="371">
        <v>97.999999999999986</v>
      </c>
      <c r="I88" s="371"/>
      <c r="J88" s="371"/>
      <c r="K88" s="351"/>
      <c r="L88" s="351"/>
      <c r="M88" s="351"/>
      <c r="N88" s="351"/>
      <c r="O88" s="351"/>
      <c r="P88" s="351"/>
      <c r="Q88" s="351"/>
      <c r="R88" s="351"/>
      <c r="S88" s="351"/>
      <c r="T88" s="351"/>
      <c r="U88" s="351"/>
      <c r="V88" s="351"/>
      <c r="W88" s="362">
        <v>1.6818181818181817</v>
      </c>
      <c r="X88" s="362">
        <v>0</v>
      </c>
      <c r="Y88" s="362">
        <v>0</v>
      </c>
      <c r="Z88" s="362">
        <v>0</v>
      </c>
      <c r="AA88" s="362">
        <v>0</v>
      </c>
      <c r="AB88" s="347"/>
      <c r="AC88" s="362">
        <v>1.6818181818181817</v>
      </c>
      <c r="AD88" s="362">
        <v>0</v>
      </c>
      <c r="AE88" s="362">
        <v>0</v>
      </c>
      <c r="AF88" s="362">
        <v>0</v>
      </c>
      <c r="AG88" s="362">
        <v>0</v>
      </c>
      <c r="AH88" s="347"/>
      <c r="AI88" s="362">
        <v>0</v>
      </c>
      <c r="AJ88" s="362">
        <v>0</v>
      </c>
      <c r="AK88" s="362">
        <v>0</v>
      </c>
      <c r="AL88" s="362">
        <v>0</v>
      </c>
      <c r="AM88" s="362">
        <v>0</v>
      </c>
      <c r="AN88" s="347"/>
      <c r="AO88" s="352" t="s">
        <v>591</v>
      </c>
      <c r="AP88" s="352">
        <v>0</v>
      </c>
      <c r="AQ88" s="352">
        <v>3</v>
      </c>
      <c r="AR88" s="352">
        <v>3</v>
      </c>
      <c r="AS88" s="352"/>
      <c r="AT88" s="352">
        <v>0</v>
      </c>
      <c r="AU88" s="352">
        <v>0</v>
      </c>
      <c r="AV88" s="352">
        <v>5</v>
      </c>
      <c r="AW88" s="352">
        <v>0</v>
      </c>
      <c r="AX88" s="352">
        <v>0</v>
      </c>
      <c r="AY88" s="352">
        <v>0</v>
      </c>
      <c r="AZ88" s="352">
        <v>0</v>
      </c>
      <c r="BA88" s="352">
        <v>0</v>
      </c>
      <c r="BB88" s="352"/>
      <c r="BC88" s="352"/>
      <c r="BD88" s="352">
        <v>0</v>
      </c>
      <c r="BE88" s="352">
        <v>0</v>
      </c>
      <c r="BF88" s="352">
        <v>0</v>
      </c>
      <c r="BG88" s="352" t="s">
        <v>591</v>
      </c>
      <c r="BH88" s="352">
        <v>0</v>
      </c>
      <c r="BI88" s="352" t="s">
        <v>591</v>
      </c>
      <c r="BJ88" s="352"/>
      <c r="BK88" s="352"/>
      <c r="BL88" s="350"/>
      <c r="BM88" s="347"/>
      <c r="BN88" s="352"/>
      <c r="BO88" s="352" t="s">
        <v>49</v>
      </c>
      <c r="BP88" s="350" t="s">
        <v>672</v>
      </c>
      <c r="BQ88" s="355" t="s">
        <v>735</v>
      </c>
    </row>
    <row r="89" spans="1:70" s="363" customFormat="1" ht="16">
      <c r="B89" s="361">
        <v>42297</v>
      </c>
      <c r="C89" s="348" t="s">
        <v>651</v>
      </c>
      <c r="D89" s="356" t="s">
        <v>647</v>
      </c>
      <c r="E89" s="349">
        <v>42285</v>
      </c>
      <c r="F89" s="369" t="s">
        <v>674</v>
      </c>
      <c r="G89" s="369" t="s">
        <v>675</v>
      </c>
      <c r="H89" s="371">
        <v>70.399999999999991</v>
      </c>
      <c r="I89" s="371"/>
      <c r="J89" s="371"/>
      <c r="K89" s="351" t="s">
        <v>654</v>
      </c>
      <c r="L89" s="351">
        <v>2958</v>
      </c>
      <c r="M89" s="351"/>
      <c r="N89" s="351"/>
      <c r="O89" s="351"/>
      <c r="P89" s="372"/>
      <c r="Q89" s="372"/>
      <c r="R89" s="372"/>
      <c r="S89" s="372"/>
      <c r="T89" s="372"/>
      <c r="U89" s="372"/>
      <c r="V89" s="372"/>
      <c r="W89" s="362">
        <v>2.4</v>
      </c>
      <c r="X89" s="362">
        <v>1.8999999999999997</v>
      </c>
      <c r="Y89" s="362">
        <v>0</v>
      </c>
      <c r="Z89" s="362">
        <v>0</v>
      </c>
      <c r="AA89" s="362">
        <v>0</v>
      </c>
      <c r="AB89" s="347"/>
      <c r="AC89" s="362">
        <v>2.4</v>
      </c>
      <c r="AD89" s="362">
        <v>1.8999999999999997</v>
      </c>
      <c r="AE89" s="362">
        <v>0</v>
      </c>
      <c r="AF89" s="362">
        <v>0</v>
      </c>
      <c r="AG89" s="362">
        <v>0</v>
      </c>
      <c r="AH89" s="347"/>
      <c r="AI89" s="362">
        <v>0</v>
      </c>
      <c r="AJ89" s="362">
        <v>0</v>
      </c>
      <c r="AK89" s="362">
        <v>0</v>
      </c>
      <c r="AL89" s="362">
        <v>0</v>
      </c>
      <c r="AM89" s="362">
        <v>0</v>
      </c>
      <c r="AO89" s="352" t="s">
        <v>591</v>
      </c>
      <c r="AP89" s="352">
        <v>0</v>
      </c>
      <c r="AQ89" s="352">
        <v>3</v>
      </c>
      <c r="AR89" s="352">
        <v>3</v>
      </c>
      <c r="AS89" s="352"/>
      <c r="AT89" s="352">
        <v>0</v>
      </c>
      <c r="AU89" s="352">
        <v>0</v>
      </c>
      <c r="AV89" s="352">
        <v>10</v>
      </c>
      <c r="AW89" s="352">
        <v>0</v>
      </c>
      <c r="AX89" s="352">
        <v>0</v>
      </c>
      <c r="AY89" s="352">
        <v>0</v>
      </c>
      <c r="AZ89" s="352">
        <v>0</v>
      </c>
      <c r="BA89" s="352">
        <v>0</v>
      </c>
      <c r="BB89" s="352"/>
      <c r="BC89" s="352"/>
      <c r="BD89" s="352">
        <v>0</v>
      </c>
      <c r="BE89" s="352">
        <v>0</v>
      </c>
      <c r="BF89" s="352">
        <v>0</v>
      </c>
      <c r="BG89" s="352" t="s">
        <v>591</v>
      </c>
      <c r="BH89" s="352">
        <v>0</v>
      </c>
      <c r="BI89" s="352" t="s">
        <v>591</v>
      </c>
      <c r="BJ89" s="352"/>
      <c r="BK89" s="352"/>
      <c r="BL89" s="350"/>
      <c r="BM89" s="347"/>
      <c r="BN89" s="352"/>
      <c r="BO89" s="352" t="s">
        <v>49</v>
      </c>
      <c r="BP89" s="359"/>
      <c r="BQ89" s="355" t="s">
        <v>736</v>
      </c>
    </row>
  </sheetData>
  <sheetProtection algorithmName="SHA-512" hashValue="dElcXVi62qr4vpCcHlvPhUMHVZmRolPvgL3OEF5NaaisCe3Jfn2CHD8p6FTWWXrmAGY7ldkIaF5rXP0XU+0IHA==" saltValue="Y3bZuDfB9rOxBiVNxog5dQ==" spinCount="100000" sheet="1" objects="1" scenarios="1"/>
  <hyperlinks>
    <hyperlink ref="BQ2" r:id="rId1" xr:uid="{087F5C60-876B-1540-9D28-8F5B60378DD0}"/>
    <hyperlink ref="BQ13" r:id="rId2" xr:uid="{BC61F0E5-888B-8249-B36A-A7376863577F}"/>
    <hyperlink ref="BQ35" r:id="rId3" xr:uid="{761EBA01-4AA3-F44E-9140-361057B62355}"/>
    <hyperlink ref="BQ46" r:id="rId4" xr:uid="{1B0BE910-4C6D-3644-9BB9-5375C4B0B8F9}"/>
    <hyperlink ref="BQ57" r:id="rId5" xr:uid="{6907F902-40D4-184E-8317-1E6A8CB7ECDB}"/>
    <hyperlink ref="BQ68" r:id="rId6" xr:uid="{264F85B9-D0B0-174D-8CF9-316E5E8788B1}"/>
    <hyperlink ref="BQ79" r:id="rId7" xr:uid="{EF3E190C-7FCA-DA4D-8695-39C6F611D70B}"/>
  </hyperlinks>
  <pageMargins left="0.75" right="0.75" top="1" bottom="1" header="0.5" footer="0.5"/>
  <legacy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CDAD3-749B-DF4C-BE0C-D40F569C3EB4}">
  <sheetPr codeName="Sheet25">
    <tabColor theme="4" tint="0.79998168889431442"/>
  </sheetPr>
  <dimension ref="A1:AR124"/>
  <sheetViews>
    <sheetView zoomScaleNormal="100" workbookViewId="0">
      <selection activeCell="AC71" sqref="AC71:AC79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4" ht="14">
      <c r="A1" s="118" t="s">
        <v>35</v>
      </c>
      <c r="B1" s="118"/>
      <c r="C1" s="118"/>
      <c r="D1" s="118"/>
      <c r="E1" s="515"/>
      <c r="F1" s="515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</row>
    <row r="2" spans="1:44" ht="14">
      <c r="A2" s="119" t="s">
        <v>99</v>
      </c>
      <c r="B2" s="118"/>
      <c r="C2" s="118"/>
      <c r="D2" s="118"/>
      <c r="E2" s="515"/>
      <c r="F2" s="515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9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516"/>
      <c r="AG2" s="516"/>
      <c r="AH2" s="516"/>
      <c r="AI2" s="516"/>
      <c r="AJ2" s="516"/>
      <c r="AK2" s="516"/>
      <c r="AL2" s="516"/>
      <c r="AM2" s="516"/>
      <c r="AN2" s="516"/>
      <c r="AO2" s="516"/>
      <c r="AP2" s="516"/>
      <c r="AQ2" s="516"/>
      <c r="AR2" s="516"/>
    </row>
    <row r="3" spans="1:44" ht="15" thickBot="1">
      <c r="A3" s="118"/>
      <c r="B3" s="120"/>
      <c r="C3" s="118"/>
      <c r="D3" s="118"/>
      <c r="E3" s="515"/>
      <c r="F3" s="515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9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516"/>
      <c r="AG3" s="516"/>
      <c r="AH3" s="516"/>
      <c r="AI3" s="516"/>
      <c r="AJ3" s="516"/>
      <c r="AK3" s="516"/>
      <c r="AL3" s="516"/>
      <c r="AM3" s="516"/>
      <c r="AN3" s="516"/>
      <c r="AO3" s="516"/>
      <c r="AP3" s="516"/>
      <c r="AQ3" s="516"/>
      <c r="AR3" s="516"/>
    </row>
    <row r="4" spans="1:44" ht="14">
      <c r="A4" s="104" t="s">
        <v>100</v>
      </c>
      <c r="B4" s="105"/>
      <c r="C4" s="105"/>
      <c r="D4" s="105"/>
      <c r="E4" s="389"/>
      <c r="F4" s="389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397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6"/>
      <c r="AF4" s="516"/>
      <c r="AG4" s="516"/>
      <c r="AH4" s="516"/>
      <c r="AI4" s="516"/>
      <c r="AJ4" s="516"/>
      <c r="AK4" s="516"/>
      <c r="AL4" s="516"/>
      <c r="AM4" s="516"/>
      <c r="AN4" s="516"/>
      <c r="AO4" s="516"/>
      <c r="AP4" s="516"/>
      <c r="AQ4" s="516"/>
      <c r="AR4" s="516"/>
    </row>
    <row r="5" spans="1:44" ht="14">
      <c r="A5" s="107" t="s">
        <v>761</v>
      </c>
      <c r="B5" s="108"/>
      <c r="C5" s="117">
        <v>100000</v>
      </c>
      <c r="D5" s="109"/>
      <c r="E5" s="108"/>
      <c r="F5" s="390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39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10"/>
      <c r="AF5" s="516"/>
      <c r="AG5" s="516"/>
      <c r="AH5" s="516"/>
      <c r="AI5" s="516"/>
      <c r="AJ5" s="516"/>
      <c r="AK5" s="516"/>
      <c r="AL5" s="516"/>
      <c r="AM5" s="516"/>
      <c r="AN5" s="516"/>
      <c r="AO5" s="516"/>
      <c r="AP5" s="516"/>
      <c r="AQ5" s="516"/>
      <c r="AR5" s="516"/>
    </row>
    <row r="6" spans="1:44" ht="14">
      <c r="A6" s="41" t="s">
        <v>108</v>
      </c>
      <c r="B6" s="108"/>
      <c r="C6" s="108"/>
      <c r="D6" s="108"/>
      <c r="E6" s="391"/>
      <c r="F6" s="39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39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10"/>
      <c r="AF6" s="516"/>
      <c r="AG6" s="516"/>
      <c r="AH6" s="516"/>
      <c r="AI6" s="516"/>
      <c r="AJ6" s="516"/>
      <c r="AK6" s="516"/>
      <c r="AL6" s="516"/>
      <c r="AM6" s="516"/>
      <c r="AN6" s="516"/>
      <c r="AO6" s="516"/>
      <c r="AP6" s="516"/>
      <c r="AQ6" s="516"/>
      <c r="AR6" s="516"/>
    </row>
    <row r="7" spans="1:44" ht="75">
      <c r="A7" s="243" t="s">
        <v>57</v>
      </c>
      <c r="B7" s="176" t="s">
        <v>126</v>
      </c>
      <c r="C7" s="176" t="s">
        <v>127</v>
      </c>
      <c r="D7" s="177" t="s">
        <v>40</v>
      </c>
      <c r="E7" s="413" t="s">
        <v>754</v>
      </c>
      <c r="F7" s="413" t="s">
        <v>755</v>
      </c>
      <c r="G7" s="177" t="s">
        <v>109</v>
      </c>
      <c r="H7" s="177" t="s">
        <v>53</v>
      </c>
      <c r="I7" s="177" t="s">
        <v>88</v>
      </c>
      <c r="J7" s="177" t="s">
        <v>89</v>
      </c>
      <c r="K7" s="177" t="s">
        <v>90</v>
      </c>
      <c r="L7" s="177" t="s">
        <v>128</v>
      </c>
      <c r="M7" s="177" t="s">
        <v>36</v>
      </c>
      <c r="N7" s="177" t="s">
        <v>37</v>
      </c>
      <c r="O7" s="177" t="s">
        <v>38</v>
      </c>
      <c r="P7" s="177" t="s">
        <v>39</v>
      </c>
      <c r="Q7" s="393" t="s">
        <v>739</v>
      </c>
      <c r="R7" s="412" t="s">
        <v>102</v>
      </c>
      <c r="S7" s="179" t="s">
        <v>756</v>
      </c>
      <c r="T7" s="180" t="s">
        <v>87</v>
      </c>
      <c r="U7" s="180" t="s">
        <v>48</v>
      </c>
      <c r="V7" s="180" t="s">
        <v>47</v>
      </c>
      <c r="W7" s="180" t="s">
        <v>130</v>
      </c>
      <c r="X7" s="422" t="s">
        <v>757</v>
      </c>
      <c r="Y7" s="422" t="s">
        <v>758</v>
      </c>
      <c r="Z7" s="181" t="s">
        <v>131</v>
      </c>
      <c r="AA7" s="181" t="s">
        <v>75</v>
      </c>
      <c r="AB7" s="182" t="s">
        <v>142</v>
      </c>
      <c r="AC7" s="182" t="s">
        <v>2</v>
      </c>
      <c r="AD7" s="183" t="s">
        <v>6</v>
      </c>
      <c r="AE7" s="184" t="s">
        <v>77</v>
      </c>
      <c r="AF7" s="516"/>
      <c r="AG7" s="516"/>
      <c r="AH7" s="516"/>
      <c r="AI7" s="516"/>
      <c r="AJ7" s="516"/>
      <c r="AK7" s="516"/>
      <c r="AL7" s="516"/>
      <c r="AM7" s="516"/>
      <c r="AN7" s="516"/>
      <c r="AO7" s="516"/>
      <c r="AP7" s="516"/>
      <c r="AQ7" s="516"/>
      <c r="AR7" s="516"/>
    </row>
    <row r="8" spans="1:44" ht="17" customHeight="1">
      <c r="A8" s="527" t="str">
        <f>'Vic Apr 2022'!D2</f>
        <v>Multinet 1</v>
      </c>
      <c r="B8" s="518" t="str">
        <f>'Vic Apr 2022'!F2</f>
        <v>AGL</v>
      </c>
      <c r="C8" s="521" t="str">
        <f>'Vic Apr 2022'!G2</f>
        <v>Business Value Saver</v>
      </c>
      <c r="D8" s="206">
        <f>365*'Vic Apr 2022'!H2/100</f>
        <v>428.37727272727267</v>
      </c>
      <c r="E8" s="414">
        <f>IF('Vic Apr 2022'!AQ2=3,0.5,IF('Vic Apr 2022'!AQ2=2,0.33,0))</f>
        <v>0.5</v>
      </c>
      <c r="F8" s="414">
        <f>1-E8</f>
        <v>0.5</v>
      </c>
      <c r="G8" s="206">
        <f>IF('Vic Apr 2022'!K2="",($C$5*E8/'Vic Apr 2022'!AQ2*'Vic Apr 2022'!W2/100)*'Vic Apr 2022'!AQ2,IF($C$5*E8/'Vic Apr 2022'!AQ2&gt;='Vic Apr 2022'!L2,('Vic Apr 2022'!L2*'Vic Apr 2022'!W2/100)*'Vic Apr 2022'!AQ2,($C$5*E8/'Vic Apr 2022'!AQ2*'Vic Apr 2022'!W2/100)*'Vic Apr 2022'!AQ2))</f>
        <v>826.36363636363626</v>
      </c>
      <c r="H8" s="206">
        <f>IF(AND('Vic Apr 2022'!L2&gt;0,'Vic Apr 2022'!M2&gt;0),IF($C$5*E8/'Vic Apr 2022'!AQ2&lt;'Vic Apr 2022'!L2,0,IF(($C$5*E8/'Vic Apr 2022'!AQ2-'Vic Apr 2022'!L2)&lt;=('Vic Apr 2022'!M2+'Vic Apr 2022'!L2),((($C$5*E8/'Vic Apr 2022'!AQ2-'Vic Apr 2022'!L2)*'Vic Apr 2022'!X2/100))*'Vic Apr 2022'!AQ2,((('Vic Apr 2022'!M2)*'Vic Apr 2022'!X2/100)*'Vic Apr 2022'!AQ2))),0)</f>
        <v>74.090909090909136</v>
      </c>
      <c r="I8" s="206">
        <f>IF(AND('Vic Apr 2022'!M2&gt;0,'Vic Apr 2022'!N2&gt;0),IF($C$5*E8/'Vic Apr 2022'!AQ2&lt;('Vic Apr 2022'!L2+'Vic Apr 2022'!M2),0,IF(($C$5*E8/'Vic Apr 2022'!AQ2-'Vic Apr 2022'!L2+'Vic Apr 2022'!M2)&lt;=('Vic Apr 2022'!L2+'Vic Apr 2022'!M2+'Vic Apr 2022'!N2),((($C$5*E8/'Vic Apr 2022'!AQ2-('Vic Apr 2022'!L2+'Vic Apr 2022'!M2))*'Vic Apr 2022'!Y2/100))*'Vic Apr 2022'!AQ2,('Vic Apr 2022'!N2*'Vic Apr 2022'!Y2/100)* 'Vic Apr 2022'!AQ2)),0)</f>
        <v>0</v>
      </c>
      <c r="J8" s="206">
        <f>IF(AND('Vic Apr 2022'!N2&gt;0,'Vic Apr 2022'!O2&gt;0),IF($C$5*E8/'Vic Apr 2022'!AQ2&lt;('Vic Apr 2022'!L2+'Vic Apr 2022'!M2+'Vic Apr 2022'!N2),0,IF(($C$5*E8/'Vic Apr 2022'!AQ2-'Vic Apr 2022'!L2+'Vic Apr 2022'!M2+'Vic Apr 2022'!N2)&lt;=('Vic Apr 2022'!L2+'Vic Apr 2022'!M2+'Vic Apr 2022'!N2+'Vic Apr 2022'!O2),(($C$5*E8/'Vic Apr 2022'!AQ2-('Vic Apr 2022'!L2+'Vic Apr 2022'!M2+'Vic Apr 2022'!N2))*'Vic Apr 2022'!Z2/100)*'Vic Apr 2022'!AQ2,('Vic Apr 2022'!O2*'Vic Apr 2022'!Z2/100)*'Vic Apr 2022'!AQ2)),0)</f>
        <v>0</v>
      </c>
      <c r="K8" s="206">
        <f>IF(AND('Vic Apr 2022'!P2&gt;0,'Vic Apr 2022'!O2&gt;0),IF(($C$5*E8/'Vic Apr 2022'!AQ2&lt;SUM('Vic Apr 2022'!L2:P2)),(0),($C$5*E8/'Vic Apr 2022'!AQ2-SUM('Vic Apr 2022'!L2:P2))*'Vic Apr 2022'!AB2/100)* 'Vic Apr 2022'!AQ2,IF(AND('Vic Apr 2022'!O2&gt;0,'Vic Apr 2022'!P2=""),IF(($C$5*E8/'Vic Apr 2022'!AQ2&lt; SUM('Vic Apr 2022'!L2:O2)),(0),($C$5*E8/'Vic Apr 2022'!AQ2-SUM('Vic Apr 2022'!L2:O2))*'Vic Apr 2022'!AA2/100)* 'Vic Apr 2022'!AQ2,IF(AND('Vic Apr 2022'!N2&gt;0,'Vic Apr 2022'!O2=""),IF(($C$5*E8/'Vic Apr 2022'!AQ2&lt; SUM('Vic Apr 2022'!L2:N2)),(0),($C$5*E8/'Vic Apr 2022'!AQ2-SUM('Vic Apr 2022'!L2:N2))*'Vic Apr 2022'!Z2/100)* 'Vic Apr 2022'!AQ2,IF(AND('Vic Apr 2022'!M2&gt;0,'Vic Apr 2022'!N2=""),IF(($C$5*E8/'Vic Apr 2022'!AQ2&lt;'Vic Apr 2022'!M2+'Vic Apr 2022'!L2),(0),(($C$5*E8/'Vic Apr 2022'!AQ2-('Vic Apr 2022'!M2+'Vic Apr 2022'!L2))*'Vic Apr 2022'!Y2/100))*'Vic Apr 2022'!AQ2,IF(AND('Vic Apr 2022'!L2&gt;0,'Vic Apr 2022'!M2=""&gt;0),IF(($C$5*E8/'Vic Apr 2022'!AQ2&lt;'Vic Apr 2022'!L2),(0),($C$5*E8/'Vic Apr 2022'!AQ2-'Vic Apr 2022'!L2)*'Vic Apr 2022'!X2/100)*'Vic Apr 2022'!AQ2,0)))))</f>
        <v>0</v>
      </c>
      <c r="L8" s="206">
        <f>IF('Vic Apr 2022'!K2="",($C$5*F8/'Vic Apr 2022'!AR2*'Vic Apr 2022'!AC2/100)*'Vic Apr 2022'!AR2,IF($C$5*F8/'Vic Apr 2022'!AR2&gt;='Vic Apr 2022'!L2,('Vic Apr 2022'!L2*'Vic Apr 2022'!AC2/100)*'Vic Apr 2022'!AR2,($C$5*F8/'Vic Apr 2022'!AR2*'Vic Apr 2022'!AC2/100)*'Vic Apr 2022'!AR2))</f>
        <v>789.5454545454545</v>
      </c>
      <c r="M8" s="206">
        <f>IF(AND('Vic Apr 2022'!L2&gt;0,'Vic Apr 2022'!M2&gt;0),IF($C$5*F8/'Vic Apr 2022'!AR2&lt;'Vic Apr 2022'!L2,0,IF(($C$5*F8/'Vic Apr 2022'!AR2-'Vic Apr 2022'!L2)&lt;=('Vic Apr 2022'!M2+'Vic Apr 2022'!L2),((($C$5*F8/'Vic Apr 2022'!AR2-'Vic Apr 2022'!L2)*'Vic Apr 2022'!AD2/100))*'Vic Apr 2022'!AR2,((('Vic Apr 2022'!M2)*'Vic Apr 2022'!AD2/100)*'Vic Apr 2022'!AR2))),0)</f>
        <v>73.636363636363697</v>
      </c>
      <c r="N8" s="206">
        <f>IF(AND('Vic Apr 2022'!M2&gt;0,'Vic Apr 2022'!N2&gt;0),IF($C$5*F8/'Vic Apr 2022'!AR2&lt;('Vic Apr 2022'!L2+'Vic Apr 2022'!M2),0,IF(($C$5*F8/'Vic Apr 2022'!AR2-'Vic Apr 2022'!L2+'Vic Apr 2022'!M2)&lt;=('Vic Apr 2022'!L2+'Vic Apr 2022'!M2+'Vic Apr 2022'!N2),((($C$5*F8/'Vic Apr 2022'!AR2-('Vic Apr 2022'!L2+'Vic Apr 2022'!M2))*'Vic Apr 2022'!AE2/100))*'Vic Apr 2022'!AR2,('Vic Apr 2022'!N2*'Vic Apr 2022'!AE2/100)*'Vic Apr 2022'!AR2)),0)</f>
        <v>0</v>
      </c>
      <c r="O8" s="206">
        <f>IF(AND('Vic Apr 2022'!N2&gt;0,'Vic Apr 2022'!O2&gt;0),IF($C$5*F8/'Vic Apr 2022'!AR2&lt;('Vic Apr 2022'!L2+'Vic Apr 2022'!M2+'Vic Apr 2022'!N2),0,IF(($C$5*F8/'Vic Apr 2022'!AR2-'Vic Apr 2022'!L2+'Vic Apr 2022'!M2+'Vic Apr 2022'!N2)&lt;=('Vic Apr 2022'!L2+'Vic Apr 2022'!M2+'Vic Apr 2022'!N2+'Vic Apr 2022'!O2),(($C$5*F8/'Vic Apr 2022'!AR2-('Vic Apr 2022'!L2+'Vic Apr 2022'!M2+'Vic Apr 2022'!N2))*'Vic Apr 2022'!AF2/100)*'Vic Apr 2022'!AR2,('Vic Apr 2022'!O2*'Vic Apr 2022'!AF2/100)*'Vic Apr 2022'!AR2)),0)</f>
        <v>0</v>
      </c>
      <c r="P8" s="206">
        <f>IF(AND('Vic Apr 2022'!P2&gt;0,'Vic Apr 2022'!O2&gt;0),IF(($C$5*F8/'Vic Apr 2022'!AR2&lt;SUM('Vic Apr 2022'!L2:P2)),(0),($C$5*F8/'Vic Apr 2022'!AR2-SUM('Vic Apr 2022'!L2:P2))*'Vic Apr 2022'!AB2/100)* 'Vic Apr 2022'!AR2,IF(AND('Vic Apr 2022'!O2&gt;0,'Vic Apr 2022'!P2=""),IF(($C$5*F8/'Vic Apr 2022'!AR2&lt; SUM('Vic Apr 2022'!L2:O2)),(0),($C$5*F8/'Vic Apr 2022'!AR2-SUM('Vic Apr 2022'!L2:O2))*'Vic Apr 2022'!AG2/100)* 'Vic Apr 2022'!AR2,IF(AND('Vic Apr 2022'!N2&gt;0,'Vic Apr 2022'!O2=""),IF(($C$5*F8/'Vic Apr 2022'!AR2&lt; SUM('Vic Apr 2022'!L2:N2)),(0),($C$5*F8/'Vic Apr 2022'!AR2-SUM('Vic Apr 2022'!L2:N2))*'Vic Apr 2022'!AF2/100)* 'Vic Apr 2022'!AR2,IF(AND('Vic Apr 2022'!M2&gt;0,'Vic Apr 2022'!N2=""),IF(($C$5*F8/'Vic Apr 2022'!AR2&lt;'Vic Apr 2022'!M2+'Vic Apr 2022'!L2),(0),(($C$5*F8/'Vic Apr 2022'!AR2-('Vic Apr 2022'!M2+'Vic Apr 2022'!L2))*'Vic Apr 2022'!AE2/100))*'Vic Apr 2022'!AR2,IF(AND('Vic Apr 2022'!L2&gt;0,'Vic Apr 2022'!M2=""&gt;0),IF(($C$5*F8/'Vic Apr 2022'!AR2&lt;'Vic Apr 2022'!L2),(0),($C$5*F8/'Vic Apr 2022'!AR2-'Vic Apr 2022'!L2)*'Vic Apr 2022'!AD2/100)*'Vic Apr 2022'!AR2,0)))))</f>
        <v>0</v>
      </c>
      <c r="Q8" s="392">
        <f>SUM(G8:P8)</f>
        <v>1763.6363636363637</v>
      </c>
      <c r="R8" s="418">
        <f>Q8+D8</f>
        <v>2192.0136363636366</v>
      </c>
      <c r="S8" s="209">
        <f>R8*1.1</f>
        <v>2411.2150000000006</v>
      </c>
      <c r="T8" s="246">
        <f>'Vic Apr 2022'!AT2</f>
        <v>0</v>
      </c>
      <c r="U8" s="246">
        <f>'Vic Apr 2022'!AU2</f>
        <v>0</v>
      </c>
      <c r="V8" s="246">
        <f>'Vic Apr 2022'!AV2</f>
        <v>0</v>
      </c>
      <c r="W8" s="246">
        <f>'Vic Apr 2022'!AW2</f>
        <v>0</v>
      </c>
      <c r="X8" s="418" t="str">
        <f>IF(SUM(T8:W8)=0,"No discount",IF(T8&gt;0,"Guaranteed off bill",IF(U8&gt;0,"Guaranteed off usage",IF(V8&gt;0,"Pay-on-time off bill","Pay-on-time off usage"))))</f>
        <v>No discount</v>
      </c>
      <c r="Y8" s="418" t="str">
        <f>IF(OR(B8="Origin Energy",B8="Red Energy",B8="Powershop"),"Inclusive","Exclusive")</f>
        <v>Exclusive</v>
      </c>
      <c r="Z8" s="494">
        <f t="shared" ref="Z8:Z71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2192.0136363636366</v>
      </c>
      <c r="AA8" s="494">
        <f t="shared" ref="AA8:AA71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2192.0136363636366</v>
      </c>
      <c r="AB8" s="400">
        <f t="shared" ref="AB8:AC22" si="2">Z8*1.1</f>
        <v>2411.2150000000006</v>
      </c>
      <c r="AC8" s="400">
        <f t="shared" si="2"/>
        <v>2411.2150000000006</v>
      </c>
      <c r="AD8" s="249">
        <f>'Vic Apr 2022'!BF2</f>
        <v>0</v>
      </c>
      <c r="AE8" s="212" t="str">
        <f>'Vic Apr 2022'!BG2</f>
        <v>n</v>
      </c>
      <c r="AF8" s="516"/>
      <c r="AG8" s="516"/>
      <c r="AH8" s="516"/>
      <c r="AI8" s="516"/>
      <c r="AJ8" s="516"/>
      <c r="AK8" s="516"/>
      <c r="AL8" s="516"/>
      <c r="AM8" s="516"/>
      <c r="AN8" s="516"/>
      <c r="AO8" s="516"/>
      <c r="AP8" s="516"/>
      <c r="AQ8" s="516"/>
      <c r="AR8" s="516"/>
    </row>
    <row r="9" spans="1:44" ht="17" customHeight="1">
      <c r="A9" s="528"/>
      <c r="B9" s="500" t="str">
        <f>'Vic Apr 2022'!F3</f>
        <v>EnergyAustralia</v>
      </c>
      <c r="C9" s="194" t="str">
        <f>'Vic Apr 2022'!G3</f>
        <v>Total Business</v>
      </c>
      <c r="D9" s="190">
        <f>365*'Vic Apr 2022'!H3/100</f>
        <v>454.79</v>
      </c>
      <c r="E9" s="415">
        <f>IF('Vic Apr 2022'!AQ3=3,0.5,IF('Vic Apr 2022'!AQ3=2,0.33,0))</f>
        <v>0.5</v>
      </c>
      <c r="F9" s="415">
        <f t="shared" ref="F9:F71" si="3">1-E9</f>
        <v>0.5</v>
      </c>
      <c r="G9" s="190">
        <f>IF('Vic Apr 2022'!K3="",($C$5*E9/'Vic Apr 2022'!AQ3*'Vic Apr 2022'!W3/100)*'Vic Apr 2022'!AQ3,IF($C$5*E9/'Vic Apr 2022'!AQ3&gt;='Vic Apr 2022'!L3,('Vic Apr 2022'!L3*'Vic Apr 2022'!W3/100)*'Vic Apr 2022'!AQ3,($C$5*E9/'Vic Apr 2022'!AQ3*'Vic Apr 2022'!W3/100)*'Vic Apr 2022'!AQ3))</f>
        <v>1104.5454545454545</v>
      </c>
      <c r="H9" s="190">
        <f>IF(AND('Vic Apr 2022'!L3&gt;0,'Vic Apr 2022'!M3&gt;0),IF($C$5*E9/'Vic Apr 2022'!AQ3&lt;'Vic Apr 2022'!L3,0,IF(($C$5*E9/'Vic Apr 2022'!AQ3-'Vic Apr 2022'!L3)&lt;=('Vic Apr 2022'!M3+'Vic Apr 2022'!L3),((($C$5*E9/'Vic Apr 2022'!AQ3-'Vic Apr 2022'!L3)*'Vic Apr 2022'!X3/100))*'Vic Apr 2022'!AQ3,((('Vic Apr 2022'!M3)*'Vic Apr 2022'!X3/100)*'Vic Apr 2022'!AQ3))),0)</f>
        <v>110.00000000000006</v>
      </c>
      <c r="I9" s="190">
        <f>IF(AND('Vic Apr 2022'!M3&gt;0,'Vic Apr 2022'!N3&gt;0),IF($C$5*E9/'Vic Apr 2022'!AQ3&lt;('Vic Apr 2022'!L3+'Vic Apr 2022'!M3),0,IF(($C$5*E9/'Vic Apr 2022'!AQ3-'Vic Apr 2022'!L3+'Vic Apr 2022'!M3)&lt;=('Vic Apr 2022'!L3+'Vic Apr 2022'!M3+'Vic Apr 2022'!N3),((($C$5*E9/'Vic Apr 2022'!AQ3-('Vic Apr 2022'!L3+'Vic Apr 2022'!M3))*'Vic Apr 2022'!Y3/100))*'Vic Apr 2022'!AQ3,('Vic Apr 2022'!N3*'Vic Apr 2022'!Y3/100)* 'Vic Apr 2022'!AQ3)),0)</f>
        <v>0</v>
      </c>
      <c r="J9" s="190">
        <f>IF(AND('Vic Apr 2022'!N3&gt;0,'Vic Apr 2022'!O3&gt;0),IF($C$5*E9/'Vic Apr 2022'!AQ3&lt;('Vic Apr 2022'!L3+'Vic Apr 2022'!M3+'Vic Apr 2022'!N3),0,IF(($C$5*E9/'Vic Apr 2022'!AQ3-'Vic Apr 2022'!L3+'Vic Apr 2022'!M3+'Vic Apr 2022'!N3)&lt;=('Vic Apr 2022'!L3+'Vic Apr 2022'!M3+'Vic Apr 2022'!N3+'Vic Apr 2022'!O3),(($C$5*E9/'Vic Apr 2022'!AQ3-('Vic Apr 2022'!L3+'Vic Apr 2022'!M3+'Vic Apr 2022'!N3))*'Vic Apr 2022'!Z3/100)*'Vic Apr 2022'!AQ3,('Vic Apr 2022'!O3*'Vic Apr 2022'!Z3/100)*'Vic Apr 2022'!AQ3)),0)</f>
        <v>0</v>
      </c>
      <c r="K9" s="190">
        <f>IF(AND('Vic Apr 2022'!P3&gt;0,'Vic Apr 2022'!O3&gt;0),IF(($C$5*E9/'Vic Apr 2022'!AQ3&lt;SUM('Vic Apr 2022'!L3:P3)),(0),($C$5*E9/'Vic Apr 2022'!AQ3-SUM('Vic Apr 2022'!L3:P3))*'Vic Apr 2022'!AB3/100)* 'Vic Apr 2022'!AQ3,IF(AND('Vic Apr 2022'!O3&gt;0,'Vic Apr 2022'!P3=""),IF(($C$5*E9/'Vic Apr 2022'!AQ3&lt; SUM('Vic Apr 2022'!L3:O3)),(0),($C$5*E9/'Vic Apr 2022'!AQ3-SUM('Vic Apr 2022'!L3:O3))*'Vic Apr 2022'!AA3/100)* 'Vic Apr 2022'!AQ3,IF(AND('Vic Apr 2022'!N3&gt;0,'Vic Apr 2022'!O3=""),IF(($C$5*E9/'Vic Apr 2022'!AQ3&lt; SUM('Vic Apr 2022'!L3:N3)),(0),($C$5*E9/'Vic Apr 2022'!AQ3-SUM('Vic Apr 2022'!L3:N3))*'Vic Apr 2022'!Z3/100)* 'Vic Apr 2022'!AQ3,IF(AND('Vic Apr 2022'!M3&gt;0,'Vic Apr 2022'!N3=""),IF(($C$5*E9/'Vic Apr 2022'!AQ3&lt;'Vic Apr 2022'!M3+'Vic Apr 2022'!L3),(0),(($C$5*E9/'Vic Apr 2022'!AQ3-('Vic Apr 2022'!M3+'Vic Apr 2022'!L3))*'Vic Apr 2022'!Y3/100))*'Vic Apr 2022'!AQ3,IF(AND('Vic Apr 2022'!L3&gt;0,'Vic Apr 2022'!M3=""&gt;0),IF(($C$5*E9/'Vic Apr 2022'!AQ3&lt;'Vic Apr 2022'!L3),(0),($C$5*E9/'Vic Apr 2022'!AQ3-'Vic Apr 2022'!L3)*'Vic Apr 2022'!X3/100)*'Vic Apr 2022'!AQ3,0)))))</f>
        <v>0</v>
      </c>
      <c r="L9" s="190">
        <f>IF('Vic Apr 2022'!K3="",($C$5*F9/'Vic Apr 2022'!AR3*'Vic Apr 2022'!AC3/100)*'Vic Apr 2022'!AR3,IF($C$5*F9/'Vic Apr 2022'!AR3&gt;='Vic Apr 2022'!L3,('Vic Apr 2022'!L3*'Vic Apr 2022'!AC3/100)*'Vic Apr 2022'!AR3,($C$5*F9/'Vic Apr 2022'!AR3*'Vic Apr 2022'!AC3/100)*'Vic Apr 2022'!AR3))</f>
        <v>989.99999999999977</v>
      </c>
      <c r="M9" s="190">
        <f>IF(AND('Vic Apr 2022'!L3&gt;0,'Vic Apr 2022'!M3&gt;0),IF($C$5*F9/'Vic Apr 2022'!AR3&lt;'Vic Apr 2022'!L3,0,IF(($C$5*F9/'Vic Apr 2022'!AR3-'Vic Apr 2022'!L3)&lt;=('Vic Apr 2022'!M3+'Vic Apr 2022'!L3),((($C$5*F9/'Vic Apr 2022'!AR3-'Vic Apr 2022'!L3)*'Vic Apr 2022'!AD3/100))*'Vic Apr 2022'!AR3,((('Vic Apr 2022'!M3)*'Vic Apr 2022'!AD3/100)*'Vic Apr 2022'!AR3))),0)</f>
        <v>102.72727272727279</v>
      </c>
      <c r="N9" s="190">
        <f>IF(AND('Vic Apr 2022'!M3&gt;0,'Vic Apr 2022'!N3&gt;0),IF($C$5*F9/'Vic Apr 2022'!AR3&lt;('Vic Apr 2022'!L3+'Vic Apr 2022'!M3),0,IF(($C$5*F9/'Vic Apr 2022'!AR3-'Vic Apr 2022'!L3+'Vic Apr 2022'!M3)&lt;=('Vic Apr 2022'!L3+'Vic Apr 2022'!M3+'Vic Apr 2022'!N3),((($C$5*F9/'Vic Apr 2022'!AR3-('Vic Apr 2022'!L3+'Vic Apr 2022'!M3))*'Vic Apr 2022'!AE3/100))*'Vic Apr 2022'!AR3,('Vic Apr 2022'!N3*'Vic Apr 2022'!AE3/100)*'Vic Apr 2022'!AR3)),0)</f>
        <v>0</v>
      </c>
      <c r="O9" s="190">
        <f>IF(AND('Vic Apr 2022'!N3&gt;0,'Vic Apr 2022'!O3&gt;0),IF($C$5*F9/'Vic Apr 2022'!AR3&lt;('Vic Apr 2022'!L3+'Vic Apr 2022'!M3+'Vic Apr 2022'!N3),0,IF(($C$5*F9/'Vic Apr 2022'!AR3-'Vic Apr 2022'!L3+'Vic Apr 2022'!M3+'Vic Apr 2022'!N3)&lt;=('Vic Apr 2022'!L3+'Vic Apr 2022'!M3+'Vic Apr 2022'!N3+'Vic Apr 2022'!O3),(($C$5*F9/'Vic Apr 2022'!AR3-('Vic Apr 2022'!L3+'Vic Apr 2022'!M3+'Vic Apr 2022'!N3))*'Vic Apr 2022'!AF3/100)*'Vic Apr 2022'!AR3,('Vic Apr 2022'!O3*'Vic Apr 2022'!AF3/100)*'Vic Apr 2022'!AR3)),0)</f>
        <v>0</v>
      </c>
      <c r="P9" s="190">
        <f>IF(AND('Vic Apr 2022'!P3&gt;0,'Vic Apr 2022'!O3&gt;0),IF(($C$5*F9/'Vic Apr 2022'!AR3&lt;SUM('Vic Apr 2022'!L3:P3)),(0),($C$5*F9/'Vic Apr 2022'!AR3-SUM('Vic Apr 2022'!L3:P3))*'Vic Apr 2022'!AB3/100)* 'Vic Apr 2022'!AR3,IF(AND('Vic Apr 2022'!O3&gt;0,'Vic Apr 2022'!P3=""),IF(($C$5*F9/'Vic Apr 2022'!AR3&lt; SUM('Vic Apr 2022'!L3:O3)),(0),($C$5*F9/'Vic Apr 2022'!AR3-SUM('Vic Apr 2022'!L3:O3))*'Vic Apr 2022'!AG3/100)* 'Vic Apr 2022'!AR3,IF(AND('Vic Apr 2022'!N3&gt;0,'Vic Apr 2022'!O3=""),IF(($C$5*F9/'Vic Apr 2022'!AR3&lt; SUM('Vic Apr 2022'!L3:N3)),(0),($C$5*F9/'Vic Apr 2022'!AR3-SUM('Vic Apr 2022'!L3:N3))*'Vic Apr 2022'!AF3/100)* 'Vic Apr 2022'!AR3,IF(AND('Vic Apr 2022'!M3&gt;0,'Vic Apr 2022'!N3=""),IF(($C$5*F9/'Vic Apr 2022'!AR3&lt;'Vic Apr 2022'!M3+'Vic Apr 2022'!L3),(0),(($C$5*F9/'Vic Apr 2022'!AR3-('Vic Apr 2022'!M3+'Vic Apr 2022'!L3))*'Vic Apr 2022'!AE3/100))*'Vic Apr 2022'!AR3,IF(AND('Vic Apr 2022'!L3&gt;0,'Vic Apr 2022'!M3=""&gt;0),IF(($C$5*F9/'Vic Apr 2022'!AR3&lt;'Vic Apr 2022'!L3),(0),($C$5*F9/'Vic Apr 2022'!AR3-'Vic Apr 2022'!L3)*'Vic Apr 2022'!AD3/100)*'Vic Apr 2022'!AR3,0)))))</f>
        <v>0</v>
      </c>
      <c r="Q9" s="394">
        <f t="shared" ref="Q9:Q59" si="4">SUM(G9:P9)</f>
        <v>2307.272727272727</v>
      </c>
      <c r="R9" s="419">
        <f t="shared" ref="R9:R71" si="5">Q9+D9</f>
        <v>2762.062727272727</v>
      </c>
      <c r="S9" s="193">
        <f t="shared" ref="S9:S71" si="6">R9*1.1</f>
        <v>3038.2689999999998</v>
      </c>
      <c r="T9" s="247">
        <f>'Vic Apr 2022'!AT3</f>
        <v>21</v>
      </c>
      <c r="U9" s="247">
        <f>'Vic Apr 2022'!AU3</f>
        <v>0</v>
      </c>
      <c r="V9" s="247">
        <f>'Vic Apr 2022'!AV3</f>
        <v>0</v>
      </c>
      <c r="W9" s="247">
        <f>'Vic Apr 2022'!AW3</f>
        <v>0</v>
      </c>
      <c r="X9" s="419" t="str">
        <f t="shared" ref="X9:X71" si="7">IF(SUM(T9:W9)=0,"No discount",IF(T9&gt;0,"Guaranteed off bill",IF(U9&gt;0,"Guaranteed off usage",IF(V9&gt;0,"Pay-on-time off bill","Pay-on-time off usage"))))</f>
        <v>Guaranteed off bill</v>
      </c>
      <c r="Y9" s="419" t="str">
        <f t="shared" ref="Y9:Y71" si="8">IF(OR(B9="Origin Energy",B9="Red Energy",B9="Powershop"),"Inclusive","Exclusive")</f>
        <v>Exclusive</v>
      </c>
      <c r="Z9" s="494">
        <f t="shared" si="0"/>
        <v>2182.0295545454542</v>
      </c>
      <c r="AA9" s="494">
        <f t="shared" si="1"/>
        <v>2182.0295545454542</v>
      </c>
      <c r="AB9" s="400">
        <f t="shared" si="2"/>
        <v>2400.2325099999998</v>
      </c>
      <c r="AC9" s="400">
        <f t="shared" si="2"/>
        <v>2400.2325099999998</v>
      </c>
      <c r="AD9" s="244">
        <f>'Vic Apr 2022'!BF3</f>
        <v>0</v>
      </c>
      <c r="AE9" s="196" t="str">
        <f>'Vic Apr 2022'!BG3</f>
        <v>n</v>
      </c>
      <c r="AF9" s="516"/>
      <c r="AG9" s="516"/>
      <c r="AH9" s="516"/>
      <c r="AI9" s="516"/>
      <c r="AJ9" s="516"/>
      <c r="AK9" s="516"/>
      <c r="AL9" s="516"/>
      <c r="AM9" s="516"/>
      <c r="AN9" s="516"/>
      <c r="AO9" s="516"/>
      <c r="AP9" s="516"/>
      <c r="AQ9" s="516"/>
      <c r="AR9" s="516"/>
    </row>
    <row r="10" spans="1:44" ht="17" customHeight="1">
      <c r="A10" s="528"/>
      <c r="B10" s="500" t="str">
        <f>'Vic Apr 2022'!F4</f>
        <v>Lumo Energy</v>
      </c>
      <c r="C10" s="194" t="str">
        <f>'Vic Apr 2022'!G4</f>
        <v>Value</v>
      </c>
      <c r="D10" s="190">
        <f>365*'Vic Apr 2022'!H4/100</f>
        <v>322.19545454545454</v>
      </c>
      <c r="E10" s="415">
        <f>IF('Vic Apr 2022'!AQ4=3,0.5,IF('Vic Apr 2022'!AQ4=2,0.33,0))</f>
        <v>0.5</v>
      </c>
      <c r="F10" s="415">
        <f t="shared" si="3"/>
        <v>0.5</v>
      </c>
      <c r="G10" s="190">
        <f>IF('Vic Apr 2022'!K4="",($C$5*E10/'Vic Apr 2022'!AQ4*'Vic Apr 2022'!W4/100)*'Vic Apr 2022'!AQ4,IF($C$5*E10/'Vic Apr 2022'!AQ4&gt;='Vic Apr 2022'!L4,('Vic Apr 2022'!L4*'Vic Apr 2022'!W4/100)*'Vic Apr 2022'!AQ4,($C$5*E10/'Vic Apr 2022'!AQ4*'Vic Apr 2022'!W4/100)*'Vic Apr 2022'!AQ4))</f>
        <v>837.82254545454532</v>
      </c>
      <c r="H10" s="190">
        <f>IF(AND('Vic Apr 2022'!L4&gt;0,'Vic Apr 2022'!M4&gt;0),IF($C$5*E10/'Vic Apr 2022'!AQ4&lt;'Vic Apr 2022'!L4,0,IF(($C$5*E10/'Vic Apr 2022'!AQ4-'Vic Apr 2022'!L4)&lt;=('Vic Apr 2022'!M4+'Vic Apr 2022'!L4),((($C$5*E10/'Vic Apr 2022'!AQ4-'Vic Apr 2022'!L4)*'Vic Apr 2022'!X4/100))*'Vic Apr 2022'!AQ4,((('Vic Apr 2022'!M4)*'Vic Apr 2022'!X4/100)*'Vic Apr 2022'!AQ4))),0)</f>
        <v>67.231272727272781</v>
      </c>
      <c r="I10" s="190">
        <f>IF(AND('Vic Apr 2022'!M4&gt;0,'Vic Apr 2022'!N4&gt;0),IF($C$5*E10/'Vic Apr 2022'!AQ4&lt;('Vic Apr 2022'!L4+'Vic Apr 2022'!M4),0,IF(($C$5*E10/'Vic Apr 2022'!AQ4-'Vic Apr 2022'!L4+'Vic Apr 2022'!M4)&lt;=('Vic Apr 2022'!L4+'Vic Apr 2022'!M4+'Vic Apr 2022'!N4),((($C$5*E10/'Vic Apr 2022'!AQ4-('Vic Apr 2022'!L4+'Vic Apr 2022'!M4))*'Vic Apr 2022'!Y4/100))*'Vic Apr 2022'!AQ4,('Vic Apr 2022'!N4*'Vic Apr 2022'!Y4/100)* 'Vic Apr 2022'!AQ4)),0)</f>
        <v>0</v>
      </c>
      <c r="J10" s="190">
        <f>IF(AND('Vic Apr 2022'!N4&gt;0,'Vic Apr 2022'!O4&gt;0),IF($C$5*E10/'Vic Apr 2022'!AQ4&lt;('Vic Apr 2022'!L4+'Vic Apr 2022'!M4+'Vic Apr 2022'!N4),0,IF(($C$5*E10/'Vic Apr 2022'!AQ4-'Vic Apr 2022'!L4+'Vic Apr 2022'!M4+'Vic Apr 2022'!N4)&lt;=('Vic Apr 2022'!L4+'Vic Apr 2022'!M4+'Vic Apr 2022'!N4+'Vic Apr 2022'!O4),(($C$5*E10/'Vic Apr 2022'!AQ4-('Vic Apr 2022'!L4+'Vic Apr 2022'!M4+'Vic Apr 2022'!N4))*'Vic Apr 2022'!Z4/100)*'Vic Apr 2022'!AQ4,('Vic Apr 2022'!O4*'Vic Apr 2022'!Z4/100)*'Vic Apr 2022'!AQ4)),0)</f>
        <v>0</v>
      </c>
      <c r="K10" s="190">
        <f>IF(AND('Vic Apr 2022'!P4&gt;0,'Vic Apr 2022'!O4&gt;0),IF(($C$5*E10/'Vic Apr 2022'!AQ4&lt;SUM('Vic Apr 2022'!L4:P4)),(0),($C$5*E10/'Vic Apr 2022'!AQ4-SUM('Vic Apr 2022'!L4:P4))*'Vic Apr 2022'!AB4/100)* 'Vic Apr 2022'!AQ4,IF(AND('Vic Apr 2022'!O4&gt;0,'Vic Apr 2022'!P4=""),IF(($C$5*E10/'Vic Apr 2022'!AQ4&lt; SUM('Vic Apr 2022'!L4:O4)),(0),($C$5*E10/'Vic Apr 2022'!AQ4-SUM('Vic Apr 2022'!L4:O4))*'Vic Apr 2022'!AA4/100)* 'Vic Apr 2022'!AQ4,IF(AND('Vic Apr 2022'!N4&gt;0,'Vic Apr 2022'!O4=""),IF(($C$5*E10/'Vic Apr 2022'!AQ4&lt; SUM('Vic Apr 2022'!L4:N4)),(0),($C$5*E10/'Vic Apr 2022'!AQ4-SUM('Vic Apr 2022'!L4:N4))*'Vic Apr 2022'!Z4/100)* 'Vic Apr 2022'!AQ4,IF(AND('Vic Apr 2022'!M4&gt;0,'Vic Apr 2022'!N4=""),IF(($C$5*E10/'Vic Apr 2022'!AQ4&lt;'Vic Apr 2022'!M4+'Vic Apr 2022'!L4),(0),(($C$5*E10/'Vic Apr 2022'!AQ4-('Vic Apr 2022'!M4+'Vic Apr 2022'!L4))*'Vic Apr 2022'!Y4/100))*'Vic Apr 2022'!AQ4,IF(AND('Vic Apr 2022'!L4&gt;0,'Vic Apr 2022'!M4=""&gt;0),IF(($C$5*E10/'Vic Apr 2022'!AQ4&lt;'Vic Apr 2022'!L4),(0),($C$5*E10/'Vic Apr 2022'!AQ4-'Vic Apr 2022'!L4)*'Vic Apr 2022'!X4/100)*'Vic Apr 2022'!AQ4,0)))))</f>
        <v>0</v>
      </c>
      <c r="L10" s="190">
        <f>IF('Vic Apr 2022'!K4="",($C$5*F10/'Vic Apr 2022'!AR4*'Vic Apr 2022'!AC4/100)*'Vic Apr 2022'!AR4,IF($C$5*F10/'Vic Apr 2022'!AR4&gt;='Vic Apr 2022'!L4,('Vic Apr 2022'!L4*'Vic Apr 2022'!AC4/100)*'Vic Apr 2022'!AR4,($C$5*F10/'Vic Apr 2022'!AR4*'Vic Apr 2022'!AC4/100)*'Vic Apr 2022'!AR4))</f>
        <v>800.49381818181803</v>
      </c>
      <c r="M10" s="190">
        <f>IF(AND('Vic Apr 2022'!L4&gt;0,'Vic Apr 2022'!M4&gt;0),IF($C$5*F10/'Vic Apr 2022'!AR4&lt;'Vic Apr 2022'!L4,0,IF(($C$5*F10/'Vic Apr 2022'!AR4-'Vic Apr 2022'!L4)&lt;=('Vic Apr 2022'!M4+'Vic Apr 2022'!L4),((($C$5*F10/'Vic Apr 2022'!AR4-'Vic Apr 2022'!L4)*'Vic Apr 2022'!AD4/100))*'Vic Apr 2022'!AR4,((('Vic Apr 2022'!M4)*'Vic Apr 2022'!AD4/100)*'Vic Apr 2022'!AR4))),0)</f>
        <v>65.242181818181862</v>
      </c>
      <c r="N10" s="190">
        <f>IF(AND('Vic Apr 2022'!M4&gt;0,'Vic Apr 2022'!N4&gt;0),IF($C$5*F10/'Vic Apr 2022'!AR4&lt;('Vic Apr 2022'!L4+'Vic Apr 2022'!M4),0,IF(($C$5*F10/'Vic Apr 2022'!AR4-'Vic Apr 2022'!L4+'Vic Apr 2022'!M4)&lt;=('Vic Apr 2022'!L4+'Vic Apr 2022'!M4+'Vic Apr 2022'!N4),((($C$5*F10/'Vic Apr 2022'!AR4-('Vic Apr 2022'!L4+'Vic Apr 2022'!M4))*'Vic Apr 2022'!AE4/100))*'Vic Apr 2022'!AR4,('Vic Apr 2022'!N4*'Vic Apr 2022'!AE4/100)*'Vic Apr 2022'!AR4)),0)</f>
        <v>0</v>
      </c>
      <c r="O10" s="190">
        <f>IF(AND('Vic Apr 2022'!N4&gt;0,'Vic Apr 2022'!O4&gt;0),IF($C$5*F10/'Vic Apr 2022'!AR4&lt;('Vic Apr 2022'!L4+'Vic Apr 2022'!M4+'Vic Apr 2022'!N4),0,IF(($C$5*F10/'Vic Apr 2022'!AR4-'Vic Apr 2022'!L4+'Vic Apr 2022'!M4+'Vic Apr 2022'!N4)&lt;=('Vic Apr 2022'!L4+'Vic Apr 2022'!M4+'Vic Apr 2022'!N4+'Vic Apr 2022'!O4),(($C$5*F10/'Vic Apr 2022'!AR4-('Vic Apr 2022'!L4+'Vic Apr 2022'!M4+'Vic Apr 2022'!N4))*'Vic Apr 2022'!AF4/100)*'Vic Apr 2022'!AR4,('Vic Apr 2022'!O4*'Vic Apr 2022'!AF4/100)*'Vic Apr 2022'!AR4)),0)</f>
        <v>0</v>
      </c>
      <c r="P10" s="190">
        <f>IF(AND('Vic Apr 2022'!P4&gt;0,'Vic Apr 2022'!O4&gt;0),IF(($C$5*F10/'Vic Apr 2022'!AR4&lt;SUM('Vic Apr 2022'!L4:P4)),(0),($C$5*F10/'Vic Apr 2022'!AR4-SUM('Vic Apr 2022'!L4:P4))*'Vic Apr 2022'!AB4/100)* 'Vic Apr 2022'!AR4,IF(AND('Vic Apr 2022'!O4&gt;0,'Vic Apr 2022'!P4=""),IF(($C$5*F10/'Vic Apr 2022'!AR4&lt; SUM('Vic Apr 2022'!L4:O4)),(0),($C$5*F10/'Vic Apr 2022'!AR4-SUM('Vic Apr 2022'!L4:O4))*'Vic Apr 2022'!AG4/100)* 'Vic Apr 2022'!AR4,IF(AND('Vic Apr 2022'!N4&gt;0,'Vic Apr 2022'!O4=""),IF(($C$5*F10/'Vic Apr 2022'!AR4&lt; SUM('Vic Apr 2022'!L4:N4)),(0),($C$5*F10/'Vic Apr 2022'!AR4-SUM('Vic Apr 2022'!L4:N4))*'Vic Apr 2022'!AF4/100)* 'Vic Apr 2022'!AR4,IF(AND('Vic Apr 2022'!M4&gt;0,'Vic Apr 2022'!N4=""),IF(($C$5*F10/'Vic Apr 2022'!AR4&lt;'Vic Apr 2022'!M4+'Vic Apr 2022'!L4),(0),(($C$5*F10/'Vic Apr 2022'!AR4-('Vic Apr 2022'!M4+'Vic Apr 2022'!L4))*'Vic Apr 2022'!AE4/100))*'Vic Apr 2022'!AR4,IF(AND('Vic Apr 2022'!L4&gt;0,'Vic Apr 2022'!M4=""&gt;0),IF(($C$5*F10/'Vic Apr 2022'!AR4&lt;'Vic Apr 2022'!L4),(0),($C$5*F10/'Vic Apr 2022'!AR4-'Vic Apr 2022'!L4)*'Vic Apr 2022'!AD4/100)*'Vic Apr 2022'!AR4,0)))))</f>
        <v>0</v>
      </c>
      <c r="Q10" s="394">
        <f t="shared" si="4"/>
        <v>1770.7898181818182</v>
      </c>
      <c r="R10" s="419">
        <f t="shared" si="5"/>
        <v>2092.9852727272728</v>
      </c>
      <c r="S10" s="193">
        <f t="shared" si="6"/>
        <v>2302.2838000000002</v>
      </c>
      <c r="T10" s="247">
        <f>'Vic Apr 2022'!AT4</f>
        <v>0</v>
      </c>
      <c r="U10" s="247">
        <f>'Vic Apr 2022'!AU4</f>
        <v>0</v>
      </c>
      <c r="V10" s="247">
        <f>'Vic Apr 2022'!AV4</f>
        <v>0</v>
      </c>
      <c r="W10" s="247">
        <f>'Vic Apr 2022'!AW4</f>
        <v>0</v>
      </c>
      <c r="X10" s="419" t="str">
        <f t="shared" si="7"/>
        <v>No discount</v>
      </c>
      <c r="Y10" s="419" t="str">
        <f t="shared" si="8"/>
        <v>Exclusive</v>
      </c>
      <c r="Z10" s="494">
        <f t="shared" si="0"/>
        <v>2092.9852727272728</v>
      </c>
      <c r="AA10" s="494">
        <f t="shared" si="1"/>
        <v>2092.9852727272728</v>
      </c>
      <c r="AB10" s="400">
        <f t="shared" si="2"/>
        <v>2302.2838000000002</v>
      </c>
      <c r="AC10" s="400">
        <f t="shared" si="2"/>
        <v>2302.2838000000002</v>
      </c>
      <c r="AD10" s="244">
        <f>'Vic Apr 2022'!BF4</f>
        <v>0</v>
      </c>
      <c r="AE10" s="196" t="str">
        <f>'Vic Apr 2022'!BG4</f>
        <v>n</v>
      </c>
      <c r="AF10" s="516"/>
      <c r="AG10" s="516"/>
      <c r="AH10" s="516"/>
      <c r="AI10" s="516"/>
      <c r="AJ10" s="516"/>
      <c r="AK10" s="516"/>
      <c r="AL10" s="516"/>
      <c r="AM10" s="516"/>
      <c r="AN10" s="516"/>
      <c r="AO10" s="516"/>
      <c r="AP10" s="516"/>
      <c r="AQ10" s="516"/>
      <c r="AR10" s="516"/>
    </row>
    <row r="11" spans="1:44" ht="17" customHeight="1">
      <c r="A11" s="528"/>
      <c r="B11" s="500" t="str">
        <f>'Vic Apr 2022'!F5</f>
        <v>Momentum Energy</v>
      </c>
      <c r="C11" s="194" t="str">
        <f>'Vic Apr 2022'!G5</f>
        <v>Market offer</v>
      </c>
      <c r="D11" s="190">
        <f>365*'Vic Apr 2022'!H5/100</f>
        <v>444.935</v>
      </c>
      <c r="E11" s="415">
        <f>IF('Vic Apr 2022'!AQ5=3,0.5,IF('Vic Apr 2022'!AQ5=2,0.33,0))</f>
        <v>0.5</v>
      </c>
      <c r="F11" s="415">
        <f t="shared" si="3"/>
        <v>0.5</v>
      </c>
      <c r="G11" s="190">
        <f>IF('Vic Apr 2022'!K5="",($C$5*E11/'Vic Apr 2022'!AQ5*'Vic Apr 2022'!W5/100)*'Vic Apr 2022'!AQ5,IF($C$5*E11/'Vic Apr 2022'!AQ5&gt;='Vic Apr 2022'!L5,('Vic Apr 2022'!L5*'Vic Apr 2022'!W5/100)*'Vic Apr 2022'!AQ5,($C$5*E11/'Vic Apr 2022'!AQ5*'Vic Apr 2022'!W5/100)*'Vic Apr 2022'!AQ5))</f>
        <v>1035</v>
      </c>
      <c r="H11" s="190">
        <f>IF(AND('Vic Apr 2022'!L5&gt;0,'Vic Apr 2022'!M5&gt;0),IF($C$5*E11/'Vic Apr 2022'!AQ5&lt;'Vic Apr 2022'!L5,0,IF(($C$5*E11/'Vic Apr 2022'!AQ5-'Vic Apr 2022'!L5)&lt;=('Vic Apr 2022'!M5+'Vic Apr 2022'!L5),((($C$5*E11/'Vic Apr 2022'!AQ5-'Vic Apr 2022'!L5)*'Vic Apr 2022'!X5/100))*'Vic Apr 2022'!AQ5,((('Vic Apr 2022'!M5)*'Vic Apr 2022'!X5/100)*'Vic Apr 2022'!AQ5))),0)</f>
        <v>110.00000000000006</v>
      </c>
      <c r="I11" s="190">
        <f>IF(AND('Vic Apr 2022'!M5&gt;0,'Vic Apr 2022'!N5&gt;0),IF($C$5*E11/'Vic Apr 2022'!AQ5&lt;('Vic Apr 2022'!L5+'Vic Apr 2022'!M5),0,IF(($C$5*E11/'Vic Apr 2022'!AQ5-'Vic Apr 2022'!L5+'Vic Apr 2022'!M5)&lt;=('Vic Apr 2022'!L5+'Vic Apr 2022'!M5+'Vic Apr 2022'!N5),((($C$5*E11/'Vic Apr 2022'!AQ5-('Vic Apr 2022'!L5+'Vic Apr 2022'!M5))*'Vic Apr 2022'!Y5/100))*'Vic Apr 2022'!AQ5,('Vic Apr 2022'!N5*'Vic Apr 2022'!Y5/100)* 'Vic Apr 2022'!AQ5)),0)</f>
        <v>0</v>
      </c>
      <c r="J11" s="190">
        <f>IF(AND('Vic Apr 2022'!N5&gt;0,'Vic Apr 2022'!O5&gt;0),IF($C$5*E11/'Vic Apr 2022'!AQ5&lt;('Vic Apr 2022'!L5+'Vic Apr 2022'!M5+'Vic Apr 2022'!N5),0,IF(($C$5*E11/'Vic Apr 2022'!AQ5-'Vic Apr 2022'!L5+'Vic Apr 2022'!M5+'Vic Apr 2022'!N5)&lt;=('Vic Apr 2022'!L5+'Vic Apr 2022'!M5+'Vic Apr 2022'!N5+'Vic Apr 2022'!O5),(($C$5*E11/'Vic Apr 2022'!AQ5-('Vic Apr 2022'!L5+'Vic Apr 2022'!M5+'Vic Apr 2022'!N5))*'Vic Apr 2022'!Z5/100)*'Vic Apr 2022'!AQ5,('Vic Apr 2022'!O5*'Vic Apr 2022'!Z5/100)*'Vic Apr 2022'!AQ5)),0)</f>
        <v>0</v>
      </c>
      <c r="K11" s="190">
        <f>IF(AND('Vic Apr 2022'!P5&gt;0,'Vic Apr 2022'!O5&gt;0),IF(($C$5*E11/'Vic Apr 2022'!AQ5&lt;SUM('Vic Apr 2022'!L5:P5)),(0),($C$5*E11/'Vic Apr 2022'!AQ5-SUM('Vic Apr 2022'!L5:P5))*'Vic Apr 2022'!AB5/100)* 'Vic Apr 2022'!AQ5,IF(AND('Vic Apr 2022'!O5&gt;0,'Vic Apr 2022'!P5=""),IF(($C$5*E11/'Vic Apr 2022'!AQ5&lt; SUM('Vic Apr 2022'!L5:O5)),(0),($C$5*E11/'Vic Apr 2022'!AQ5-SUM('Vic Apr 2022'!L5:O5))*'Vic Apr 2022'!AA5/100)* 'Vic Apr 2022'!AQ5,IF(AND('Vic Apr 2022'!N5&gt;0,'Vic Apr 2022'!O5=""),IF(($C$5*E11/'Vic Apr 2022'!AQ5&lt; SUM('Vic Apr 2022'!L5:N5)),(0),($C$5*E11/'Vic Apr 2022'!AQ5-SUM('Vic Apr 2022'!L5:N5))*'Vic Apr 2022'!Z5/100)* 'Vic Apr 2022'!AQ5,IF(AND('Vic Apr 2022'!M5&gt;0,'Vic Apr 2022'!N5=""),IF(($C$5*E11/'Vic Apr 2022'!AQ5&lt;'Vic Apr 2022'!M5+'Vic Apr 2022'!L5),(0),(($C$5*E11/'Vic Apr 2022'!AQ5-('Vic Apr 2022'!M5+'Vic Apr 2022'!L5))*'Vic Apr 2022'!Y5/100))*'Vic Apr 2022'!AQ5,IF(AND('Vic Apr 2022'!L5&gt;0,'Vic Apr 2022'!M5=""&gt;0),IF(($C$5*E11/'Vic Apr 2022'!AQ5&lt;'Vic Apr 2022'!L5),(0),($C$5*E11/'Vic Apr 2022'!AQ5-'Vic Apr 2022'!L5)*'Vic Apr 2022'!X5/100)*'Vic Apr 2022'!AQ5,0)))))</f>
        <v>0</v>
      </c>
      <c r="L11" s="190">
        <f>IF('Vic Apr 2022'!K5="",($C$5*F11/'Vic Apr 2022'!AR5*'Vic Apr 2022'!AC5/100)*'Vic Apr 2022'!AR5,IF($C$5*F11/'Vic Apr 2022'!AR5&gt;='Vic Apr 2022'!L5,('Vic Apr 2022'!L5*'Vic Apr 2022'!AC5/100)*'Vic Apr 2022'!AR5,($C$5*F11/'Vic Apr 2022'!AR5*'Vic Apr 2022'!AC5/100)*'Vic Apr 2022'!AR5))</f>
        <v>900</v>
      </c>
      <c r="M11" s="190">
        <f>IF(AND('Vic Apr 2022'!L5&gt;0,'Vic Apr 2022'!M5&gt;0),IF($C$5*F11/'Vic Apr 2022'!AR5&lt;'Vic Apr 2022'!L5,0,IF(($C$5*F11/'Vic Apr 2022'!AR5-'Vic Apr 2022'!L5)&lt;=('Vic Apr 2022'!M5+'Vic Apr 2022'!L5),((($C$5*F11/'Vic Apr 2022'!AR5-'Vic Apr 2022'!L5)*'Vic Apr 2022'!AD5/100))*'Vic Apr 2022'!AR5,((('Vic Apr 2022'!M5)*'Vic Apr 2022'!AD5/100)*'Vic Apr 2022'!AR5))),0)</f>
        <v>95.000000000000043</v>
      </c>
      <c r="N11" s="190">
        <f>IF(AND('Vic Apr 2022'!M5&gt;0,'Vic Apr 2022'!N5&gt;0),IF($C$5*F11/'Vic Apr 2022'!AR5&lt;('Vic Apr 2022'!L5+'Vic Apr 2022'!M5),0,IF(($C$5*F11/'Vic Apr 2022'!AR5-'Vic Apr 2022'!L5+'Vic Apr 2022'!M5)&lt;=('Vic Apr 2022'!L5+'Vic Apr 2022'!M5+'Vic Apr 2022'!N5),((($C$5*F11/'Vic Apr 2022'!AR5-('Vic Apr 2022'!L5+'Vic Apr 2022'!M5))*'Vic Apr 2022'!AE5/100))*'Vic Apr 2022'!AR5,('Vic Apr 2022'!N5*'Vic Apr 2022'!AE5/100)*'Vic Apr 2022'!AR5)),0)</f>
        <v>0</v>
      </c>
      <c r="O11" s="190">
        <f>IF(AND('Vic Apr 2022'!N5&gt;0,'Vic Apr 2022'!O5&gt;0),IF($C$5*F11/'Vic Apr 2022'!AR5&lt;('Vic Apr 2022'!L5+'Vic Apr 2022'!M5+'Vic Apr 2022'!N5),0,IF(($C$5*F11/'Vic Apr 2022'!AR5-'Vic Apr 2022'!L5+'Vic Apr 2022'!M5+'Vic Apr 2022'!N5)&lt;=('Vic Apr 2022'!L5+'Vic Apr 2022'!M5+'Vic Apr 2022'!N5+'Vic Apr 2022'!O5),(($C$5*F11/'Vic Apr 2022'!AR5-('Vic Apr 2022'!L5+'Vic Apr 2022'!M5+'Vic Apr 2022'!N5))*'Vic Apr 2022'!AF5/100)*'Vic Apr 2022'!AR5,('Vic Apr 2022'!O5*'Vic Apr 2022'!AF5/100)*'Vic Apr 2022'!AR5)),0)</f>
        <v>0</v>
      </c>
      <c r="P11" s="190">
        <f>IF(AND('Vic Apr 2022'!P5&gt;0,'Vic Apr 2022'!O5&gt;0),IF(($C$5*F11/'Vic Apr 2022'!AR5&lt;SUM('Vic Apr 2022'!L5:P5)),(0),($C$5*F11/'Vic Apr 2022'!AR5-SUM('Vic Apr 2022'!L5:P5))*'Vic Apr 2022'!AB5/100)* 'Vic Apr 2022'!AR5,IF(AND('Vic Apr 2022'!O5&gt;0,'Vic Apr 2022'!P5=""),IF(($C$5*F11/'Vic Apr 2022'!AR5&lt; SUM('Vic Apr 2022'!L5:O5)),(0),($C$5*F11/'Vic Apr 2022'!AR5-SUM('Vic Apr 2022'!L5:O5))*'Vic Apr 2022'!AG5/100)* 'Vic Apr 2022'!AR5,IF(AND('Vic Apr 2022'!N5&gt;0,'Vic Apr 2022'!O5=""),IF(($C$5*F11/'Vic Apr 2022'!AR5&lt; SUM('Vic Apr 2022'!L5:N5)),(0),($C$5*F11/'Vic Apr 2022'!AR5-SUM('Vic Apr 2022'!L5:N5))*'Vic Apr 2022'!AF5/100)* 'Vic Apr 2022'!AR5,IF(AND('Vic Apr 2022'!M5&gt;0,'Vic Apr 2022'!N5=""),IF(($C$5*F11/'Vic Apr 2022'!AR5&lt;'Vic Apr 2022'!M5+'Vic Apr 2022'!L5),(0),(($C$5*F11/'Vic Apr 2022'!AR5-('Vic Apr 2022'!M5+'Vic Apr 2022'!L5))*'Vic Apr 2022'!AE5/100))*'Vic Apr 2022'!AR5,IF(AND('Vic Apr 2022'!L5&gt;0,'Vic Apr 2022'!M5=""&gt;0),IF(($C$5*F11/'Vic Apr 2022'!AR5&lt;'Vic Apr 2022'!L5),(0),($C$5*F11/'Vic Apr 2022'!AR5-'Vic Apr 2022'!L5)*'Vic Apr 2022'!AD5/100)*'Vic Apr 2022'!AR5,0)))))</f>
        <v>0</v>
      </c>
      <c r="Q11" s="394">
        <f t="shared" si="4"/>
        <v>2140</v>
      </c>
      <c r="R11" s="419">
        <f t="shared" si="5"/>
        <v>2584.9349999999999</v>
      </c>
      <c r="S11" s="193">
        <f t="shared" si="6"/>
        <v>2843.4285</v>
      </c>
      <c r="T11" s="247">
        <f>'Vic Apr 2022'!AT5</f>
        <v>0</v>
      </c>
      <c r="U11" s="247">
        <f>'Vic Apr 2022'!AU5</f>
        <v>0</v>
      </c>
      <c r="V11" s="247">
        <f>'Vic Apr 2022'!AV5</f>
        <v>0</v>
      </c>
      <c r="W11" s="247">
        <f>'Vic Apr 2022'!AW5</f>
        <v>0</v>
      </c>
      <c r="X11" s="419" t="str">
        <f t="shared" si="7"/>
        <v>No discount</v>
      </c>
      <c r="Y11" s="419" t="str">
        <f t="shared" si="8"/>
        <v>Exclusive</v>
      </c>
      <c r="Z11" s="494">
        <f t="shared" si="0"/>
        <v>2584.9349999999999</v>
      </c>
      <c r="AA11" s="494">
        <f t="shared" si="1"/>
        <v>2584.9349999999999</v>
      </c>
      <c r="AB11" s="400">
        <f t="shared" si="2"/>
        <v>2843.4285</v>
      </c>
      <c r="AC11" s="400">
        <f t="shared" si="2"/>
        <v>2843.4285</v>
      </c>
      <c r="AD11" s="244">
        <f>'Vic Apr 2022'!BF5</f>
        <v>0</v>
      </c>
      <c r="AE11" s="196" t="str">
        <f>'Vic Apr 2022'!BG5</f>
        <v>n</v>
      </c>
      <c r="AF11" s="516"/>
      <c r="AG11" s="516"/>
      <c r="AH11" s="516"/>
      <c r="AI11" s="516"/>
      <c r="AJ11" s="516"/>
      <c r="AK11" s="516"/>
      <c r="AL11" s="516"/>
      <c r="AM11" s="516"/>
      <c r="AN11" s="516"/>
      <c r="AO11" s="516"/>
      <c r="AP11" s="516"/>
      <c r="AQ11" s="516"/>
      <c r="AR11" s="516"/>
    </row>
    <row r="12" spans="1:44" ht="17" customHeight="1">
      <c r="A12" s="528"/>
      <c r="B12" s="501" t="str">
        <f>'Vic Apr 2022'!F6</f>
        <v>Origin Energy</v>
      </c>
      <c r="C12" s="423" t="str">
        <f>'Vic Apr 2022'!G6</f>
        <v>Business Go</v>
      </c>
      <c r="D12" s="190">
        <f>365*'Vic Apr 2022'!H6/100</f>
        <v>408.53454545454542</v>
      </c>
      <c r="E12" s="415">
        <f>IF('Vic Apr 2022'!AQ6=3,0.5,IF('Vic Apr 2022'!AQ6=2,0.33,0))</f>
        <v>0.5</v>
      </c>
      <c r="F12" s="415">
        <f t="shared" si="3"/>
        <v>0.5</v>
      </c>
      <c r="G12" s="190">
        <f>IF('Vic Apr 2022'!K6="",($C$5*E12/'Vic Apr 2022'!AQ6*'Vic Apr 2022'!W6/100)*'Vic Apr 2022'!AQ6,IF($C$5*E12/'Vic Apr 2022'!AQ6&gt;='Vic Apr 2022'!L6,('Vic Apr 2022'!L6*'Vic Apr 2022'!W6/100)*'Vic Apr 2022'!AQ6,($C$5*E12/'Vic Apr 2022'!AQ6*'Vic Apr 2022'!W6/100)*'Vic Apr 2022'!AQ6))</f>
        <v>1161.8181818181815</v>
      </c>
      <c r="H12" s="190">
        <f>IF(AND('Vic Apr 2022'!L6&gt;0,'Vic Apr 2022'!M6&gt;0),IF($C$5*E12/'Vic Apr 2022'!AQ6&lt;'Vic Apr 2022'!L6,0,IF(($C$5*E12/'Vic Apr 2022'!AQ6-'Vic Apr 2022'!L6)&lt;=('Vic Apr 2022'!M6+'Vic Apr 2022'!L6),((($C$5*E12/'Vic Apr 2022'!AQ6-'Vic Apr 2022'!L6)*'Vic Apr 2022'!X6/100))*'Vic Apr 2022'!AQ6,((('Vic Apr 2022'!M6)*'Vic Apr 2022'!X6/100)*'Vic Apr 2022'!AQ6))),0)</f>
        <v>111.36363636363643</v>
      </c>
      <c r="I12" s="190">
        <f>IF(AND('Vic Apr 2022'!M6&gt;0,'Vic Apr 2022'!N6&gt;0),IF($C$5*E12/'Vic Apr 2022'!AQ6&lt;('Vic Apr 2022'!L6+'Vic Apr 2022'!M6),0,IF(($C$5*E12/'Vic Apr 2022'!AQ6-'Vic Apr 2022'!L6+'Vic Apr 2022'!M6)&lt;=('Vic Apr 2022'!L6+'Vic Apr 2022'!M6+'Vic Apr 2022'!N6),((($C$5*E12/'Vic Apr 2022'!AQ6-('Vic Apr 2022'!L6+'Vic Apr 2022'!M6))*'Vic Apr 2022'!Y6/100))*'Vic Apr 2022'!AQ6,('Vic Apr 2022'!N6*'Vic Apr 2022'!Y6/100)* 'Vic Apr 2022'!AQ6)),0)</f>
        <v>0</v>
      </c>
      <c r="J12" s="190">
        <f>IF(AND('Vic Apr 2022'!N6&gt;0,'Vic Apr 2022'!O6&gt;0),IF($C$5*E12/'Vic Apr 2022'!AQ6&lt;('Vic Apr 2022'!L6+'Vic Apr 2022'!M6+'Vic Apr 2022'!N6),0,IF(($C$5*E12/'Vic Apr 2022'!AQ6-'Vic Apr 2022'!L6+'Vic Apr 2022'!M6+'Vic Apr 2022'!N6)&lt;=('Vic Apr 2022'!L6+'Vic Apr 2022'!M6+'Vic Apr 2022'!N6+'Vic Apr 2022'!O6),(($C$5*E12/'Vic Apr 2022'!AQ6-('Vic Apr 2022'!L6+'Vic Apr 2022'!M6+'Vic Apr 2022'!N6))*'Vic Apr 2022'!Z6/100)*'Vic Apr 2022'!AQ6,('Vic Apr 2022'!O6*'Vic Apr 2022'!Z6/100)*'Vic Apr 2022'!AQ6)),0)</f>
        <v>0</v>
      </c>
      <c r="K12" s="190">
        <f>IF(AND('Vic Apr 2022'!P6&gt;0,'Vic Apr 2022'!O6&gt;0),IF(($C$5*E12/'Vic Apr 2022'!AQ6&lt;SUM('Vic Apr 2022'!L6:P6)),(0),($C$5*E12/'Vic Apr 2022'!AQ6-SUM('Vic Apr 2022'!L6:P6))*'Vic Apr 2022'!AB6/100)* 'Vic Apr 2022'!AQ6,IF(AND('Vic Apr 2022'!O6&gt;0,'Vic Apr 2022'!P6=""),IF(($C$5*E12/'Vic Apr 2022'!AQ6&lt; SUM('Vic Apr 2022'!L6:O6)),(0),($C$5*E12/'Vic Apr 2022'!AQ6-SUM('Vic Apr 2022'!L6:O6))*'Vic Apr 2022'!AA6/100)* 'Vic Apr 2022'!AQ6,IF(AND('Vic Apr 2022'!N6&gt;0,'Vic Apr 2022'!O6=""),IF(($C$5*E12/'Vic Apr 2022'!AQ6&lt; SUM('Vic Apr 2022'!L6:N6)),(0),($C$5*E12/'Vic Apr 2022'!AQ6-SUM('Vic Apr 2022'!L6:N6))*'Vic Apr 2022'!Z6/100)* 'Vic Apr 2022'!AQ6,IF(AND('Vic Apr 2022'!M6&gt;0,'Vic Apr 2022'!N6=""),IF(($C$5*E12/'Vic Apr 2022'!AQ6&lt;'Vic Apr 2022'!M6+'Vic Apr 2022'!L6),(0),(($C$5*E12/'Vic Apr 2022'!AQ6-('Vic Apr 2022'!M6+'Vic Apr 2022'!L6))*'Vic Apr 2022'!Y6/100))*'Vic Apr 2022'!AQ6,IF(AND('Vic Apr 2022'!L6&gt;0,'Vic Apr 2022'!M6=""&gt;0),IF(($C$5*E12/'Vic Apr 2022'!AQ6&lt;'Vic Apr 2022'!L6),(0),($C$5*E12/'Vic Apr 2022'!AQ6-'Vic Apr 2022'!L6)*'Vic Apr 2022'!X6/100)*'Vic Apr 2022'!AQ6,0)))))</f>
        <v>0</v>
      </c>
      <c r="L12" s="190">
        <f>IF('Vic Apr 2022'!K6="",($C$5*F12/'Vic Apr 2022'!AR6*'Vic Apr 2022'!AC6/100)*'Vic Apr 2022'!AR6,IF($C$5*F12/'Vic Apr 2022'!AR6&gt;='Vic Apr 2022'!L6,('Vic Apr 2022'!L6*'Vic Apr 2022'!AC6/100)*'Vic Apr 2022'!AR6,($C$5*F12/'Vic Apr 2022'!AR6*'Vic Apr 2022'!AC6/100)*'Vic Apr 2022'!AR6))</f>
        <v>1161.8181818181815</v>
      </c>
      <c r="M12" s="190">
        <f>IF(AND('Vic Apr 2022'!L6&gt;0,'Vic Apr 2022'!M6&gt;0),IF($C$5*F12/'Vic Apr 2022'!AR6&lt;'Vic Apr 2022'!L6,0,IF(($C$5*F12/'Vic Apr 2022'!AR6-'Vic Apr 2022'!L6)&lt;=('Vic Apr 2022'!M6+'Vic Apr 2022'!L6),((($C$5*F12/'Vic Apr 2022'!AR6-'Vic Apr 2022'!L6)*'Vic Apr 2022'!AD6/100))*'Vic Apr 2022'!AR6,((('Vic Apr 2022'!M6)*'Vic Apr 2022'!AD6/100)*'Vic Apr 2022'!AR6))),0)</f>
        <v>111.36363636363643</v>
      </c>
      <c r="N12" s="190">
        <f>IF(AND('Vic Apr 2022'!M6&gt;0,'Vic Apr 2022'!N6&gt;0),IF($C$5*F12/'Vic Apr 2022'!AR6&lt;('Vic Apr 2022'!L6+'Vic Apr 2022'!M6),0,IF(($C$5*F12/'Vic Apr 2022'!AR6-'Vic Apr 2022'!L6+'Vic Apr 2022'!M6)&lt;=('Vic Apr 2022'!L6+'Vic Apr 2022'!M6+'Vic Apr 2022'!N6),((($C$5*F12/'Vic Apr 2022'!AR6-('Vic Apr 2022'!L6+'Vic Apr 2022'!M6))*'Vic Apr 2022'!AE6/100))*'Vic Apr 2022'!AR6,('Vic Apr 2022'!N6*'Vic Apr 2022'!AE6/100)*'Vic Apr 2022'!AR6)),0)</f>
        <v>0</v>
      </c>
      <c r="O12" s="190">
        <f>IF(AND('Vic Apr 2022'!N6&gt;0,'Vic Apr 2022'!O6&gt;0),IF($C$5*F12/'Vic Apr 2022'!AR6&lt;('Vic Apr 2022'!L6+'Vic Apr 2022'!M6+'Vic Apr 2022'!N6),0,IF(($C$5*F12/'Vic Apr 2022'!AR6-'Vic Apr 2022'!L6+'Vic Apr 2022'!M6+'Vic Apr 2022'!N6)&lt;=('Vic Apr 2022'!L6+'Vic Apr 2022'!M6+'Vic Apr 2022'!N6+'Vic Apr 2022'!O6),(($C$5*F12/'Vic Apr 2022'!AR6-('Vic Apr 2022'!L6+'Vic Apr 2022'!M6+'Vic Apr 2022'!N6))*'Vic Apr 2022'!AF6/100)*'Vic Apr 2022'!AR6,('Vic Apr 2022'!O6*'Vic Apr 2022'!AF6/100)*'Vic Apr 2022'!AR6)),0)</f>
        <v>0</v>
      </c>
      <c r="P12" s="190">
        <f>IF(AND('Vic Apr 2022'!P6&gt;0,'Vic Apr 2022'!O6&gt;0),IF(($C$5*F12/'Vic Apr 2022'!AR6&lt;SUM('Vic Apr 2022'!L6:P6)),(0),($C$5*F12/'Vic Apr 2022'!AR6-SUM('Vic Apr 2022'!L6:P6))*'Vic Apr 2022'!AB6/100)* 'Vic Apr 2022'!AR6,IF(AND('Vic Apr 2022'!O6&gt;0,'Vic Apr 2022'!P6=""),IF(($C$5*F12/'Vic Apr 2022'!AR6&lt; SUM('Vic Apr 2022'!L6:O6)),(0),($C$5*F12/'Vic Apr 2022'!AR6-SUM('Vic Apr 2022'!L6:O6))*'Vic Apr 2022'!AG6/100)* 'Vic Apr 2022'!AR6,IF(AND('Vic Apr 2022'!N6&gt;0,'Vic Apr 2022'!O6=""),IF(($C$5*F12/'Vic Apr 2022'!AR6&lt; SUM('Vic Apr 2022'!L6:N6)),(0),($C$5*F12/'Vic Apr 2022'!AR6-SUM('Vic Apr 2022'!L6:N6))*'Vic Apr 2022'!AF6/100)* 'Vic Apr 2022'!AR6,IF(AND('Vic Apr 2022'!M6&gt;0,'Vic Apr 2022'!N6=""),IF(($C$5*F12/'Vic Apr 2022'!AR6&lt;'Vic Apr 2022'!M6+'Vic Apr 2022'!L6),(0),(($C$5*F12/'Vic Apr 2022'!AR6-('Vic Apr 2022'!M6+'Vic Apr 2022'!L6))*'Vic Apr 2022'!AE6/100))*'Vic Apr 2022'!AR6,IF(AND('Vic Apr 2022'!L6&gt;0,'Vic Apr 2022'!M6=""&gt;0),IF(($C$5*F12/'Vic Apr 2022'!AR6&lt;'Vic Apr 2022'!L6),(0),($C$5*F12/'Vic Apr 2022'!AR6-'Vic Apr 2022'!L6)*'Vic Apr 2022'!AD6/100)*'Vic Apr 2022'!AR6,0)))))</f>
        <v>0</v>
      </c>
      <c r="Q12" s="394">
        <f t="shared" si="4"/>
        <v>2546.363636363636</v>
      </c>
      <c r="R12" s="419">
        <f t="shared" si="5"/>
        <v>2954.8981818181815</v>
      </c>
      <c r="S12" s="193">
        <f t="shared" si="6"/>
        <v>3250.3879999999999</v>
      </c>
      <c r="T12" s="247">
        <f>'Vic Apr 2022'!AT6</f>
        <v>0</v>
      </c>
      <c r="U12" s="247">
        <f>'Vic Apr 2022'!AU6</f>
        <v>0</v>
      </c>
      <c r="V12" s="247">
        <f>'Vic Apr 2022'!AV6</f>
        <v>0</v>
      </c>
      <c r="W12" s="247">
        <f>'Vic Apr 2022'!AW6</f>
        <v>0</v>
      </c>
      <c r="X12" s="419" t="str">
        <f t="shared" si="7"/>
        <v>No discount</v>
      </c>
      <c r="Y12" s="419" t="str">
        <f t="shared" si="8"/>
        <v>Inclusive</v>
      </c>
      <c r="Z12" s="494">
        <f t="shared" si="0"/>
        <v>2954.8981818181815</v>
      </c>
      <c r="AA12" s="494">
        <f t="shared" si="1"/>
        <v>2954.8981818181815</v>
      </c>
      <c r="AB12" s="400">
        <f t="shared" si="2"/>
        <v>3250.3879999999999</v>
      </c>
      <c r="AC12" s="400">
        <f t="shared" si="2"/>
        <v>3250.3879999999999</v>
      </c>
      <c r="AD12" s="244">
        <f>'Vic Apr 2022'!BF6</f>
        <v>0</v>
      </c>
      <c r="AE12" s="196" t="str">
        <f>'Vic Apr 2022'!BG6</f>
        <v>n</v>
      </c>
      <c r="AF12" s="516"/>
      <c r="AG12" s="516"/>
      <c r="AH12" s="516"/>
      <c r="AI12" s="516"/>
      <c r="AJ12" s="516"/>
      <c r="AK12" s="516"/>
      <c r="AL12" s="516"/>
      <c r="AM12" s="516"/>
      <c r="AN12" s="516"/>
      <c r="AO12" s="516"/>
      <c r="AP12" s="516"/>
      <c r="AQ12" s="516"/>
      <c r="AR12" s="516"/>
    </row>
    <row r="13" spans="1:44" ht="17" customHeight="1">
      <c r="A13" s="528"/>
      <c r="B13" s="500" t="str">
        <f>'Vic Apr 2022'!F7</f>
        <v>Simply Energy</v>
      </c>
      <c r="C13" s="194" t="str">
        <f>'Vic Apr 2022'!G7</f>
        <v>Business Basic</v>
      </c>
      <c r="D13" s="190">
        <f>365*'Vic Apr 2022'!H7/100</f>
        <v>357.03636363636355</v>
      </c>
      <c r="E13" s="415">
        <f>IF('Vic Apr 2022'!AQ7=3,0.5,IF('Vic Apr 2022'!AQ7=2,0.33,0))</f>
        <v>0.5</v>
      </c>
      <c r="F13" s="415">
        <f t="shared" si="3"/>
        <v>0.5</v>
      </c>
      <c r="G13" s="190">
        <f>IF('Vic Apr 2022'!K7="",($C$5*E13/'Vic Apr 2022'!AQ7*'Vic Apr 2022'!W7/100)*'Vic Apr 2022'!AQ7,IF($C$5*E13/'Vic Apr 2022'!AQ7&gt;='Vic Apr 2022'!L7,('Vic Apr 2022'!L7*'Vic Apr 2022'!W7/100)*'Vic Apr 2022'!AQ7,($C$5*E13/'Vic Apr 2022'!AQ7*'Vic Apr 2022'!W7/100)*'Vic Apr 2022'!AQ7))</f>
        <v>1352.1294545454543</v>
      </c>
      <c r="H13" s="190">
        <f>IF(AND('Vic Apr 2022'!L7&gt;0,'Vic Apr 2022'!M7&gt;0),IF($C$5*E13/'Vic Apr 2022'!AQ7&lt;'Vic Apr 2022'!L7,0,IF(($C$5*E13/'Vic Apr 2022'!AQ7-'Vic Apr 2022'!L7)&lt;=('Vic Apr 2022'!M7+'Vic Apr 2022'!L7),((($C$5*E13/'Vic Apr 2022'!AQ7-'Vic Apr 2022'!L7)*'Vic Apr 2022'!X7/100))*'Vic Apr 2022'!AQ7,((('Vic Apr 2022'!M7)*'Vic Apr 2022'!X7/100)*'Vic Apr 2022'!AQ7))),0)</f>
        <v>120.14109090909099</v>
      </c>
      <c r="I13" s="190">
        <f>IF(AND('Vic Apr 2022'!M7&gt;0,'Vic Apr 2022'!N7&gt;0),IF($C$5*E13/'Vic Apr 2022'!AQ7&lt;('Vic Apr 2022'!L7+'Vic Apr 2022'!M7),0,IF(($C$5*E13/'Vic Apr 2022'!AQ7-'Vic Apr 2022'!L7+'Vic Apr 2022'!M7)&lt;=('Vic Apr 2022'!L7+'Vic Apr 2022'!M7+'Vic Apr 2022'!N7),((($C$5*E13/'Vic Apr 2022'!AQ7-('Vic Apr 2022'!L7+'Vic Apr 2022'!M7))*'Vic Apr 2022'!Y7/100))*'Vic Apr 2022'!AQ7,('Vic Apr 2022'!N7*'Vic Apr 2022'!Y7/100)* 'Vic Apr 2022'!AQ7)),0)</f>
        <v>0</v>
      </c>
      <c r="J13" s="190">
        <f>IF(AND('Vic Apr 2022'!N7&gt;0,'Vic Apr 2022'!O7&gt;0),IF($C$5*E13/'Vic Apr 2022'!AQ7&lt;('Vic Apr 2022'!L7+'Vic Apr 2022'!M7+'Vic Apr 2022'!N7),0,IF(($C$5*E13/'Vic Apr 2022'!AQ7-'Vic Apr 2022'!L7+'Vic Apr 2022'!M7+'Vic Apr 2022'!N7)&lt;=('Vic Apr 2022'!L7+'Vic Apr 2022'!M7+'Vic Apr 2022'!N7+'Vic Apr 2022'!O7),(($C$5*E13/'Vic Apr 2022'!AQ7-('Vic Apr 2022'!L7+'Vic Apr 2022'!M7+'Vic Apr 2022'!N7))*'Vic Apr 2022'!Z7/100)*'Vic Apr 2022'!AQ7,('Vic Apr 2022'!O7*'Vic Apr 2022'!Z7/100)*'Vic Apr 2022'!AQ7)),0)</f>
        <v>0</v>
      </c>
      <c r="K13" s="190">
        <f>IF(AND('Vic Apr 2022'!P7&gt;0,'Vic Apr 2022'!O7&gt;0),IF(($C$5*E13/'Vic Apr 2022'!AQ7&lt;SUM('Vic Apr 2022'!L7:P7)),(0),($C$5*E13/'Vic Apr 2022'!AQ7-SUM('Vic Apr 2022'!L7:P7))*'Vic Apr 2022'!AB7/100)* 'Vic Apr 2022'!AQ7,IF(AND('Vic Apr 2022'!O7&gt;0,'Vic Apr 2022'!P7=""),IF(($C$5*E13/'Vic Apr 2022'!AQ7&lt; SUM('Vic Apr 2022'!L7:O7)),(0),($C$5*E13/'Vic Apr 2022'!AQ7-SUM('Vic Apr 2022'!L7:O7))*'Vic Apr 2022'!AA7/100)* 'Vic Apr 2022'!AQ7,IF(AND('Vic Apr 2022'!N7&gt;0,'Vic Apr 2022'!O7=""),IF(($C$5*E13/'Vic Apr 2022'!AQ7&lt; SUM('Vic Apr 2022'!L7:N7)),(0),($C$5*E13/'Vic Apr 2022'!AQ7-SUM('Vic Apr 2022'!L7:N7))*'Vic Apr 2022'!Z7/100)* 'Vic Apr 2022'!AQ7,IF(AND('Vic Apr 2022'!M7&gt;0,'Vic Apr 2022'!N7=""),IF(($C$5*E13/'Vic Apr 2022'!AQ7&lt;'Vic Apr 2022'!M7+'Vic Apr 2022'!L7),(0),(($C$5*E13/'Vic Apr 2022'!AQ7-('Vic Apr 2022'!M7+'Vic Apr 2022'!L7))*'Vic Apr 2022'!Y7/100))*'Vic Apr 2022'!AQ7,IF(AND('Vic Apr 2022'!L7&gt;0,'Vic Apr 2022'!M7=""&gt;0),IF(($C$5*E13/'Vic Apr 2022'!AQ7&lt;'Vic Apr 2022'!L7),(0),($C$5*E13/'Vic Apr 2022'!AQ7-'Vic Apr 2022'!L7)*'Vic Apr 2022'!X7/100)*'Vic Apr 2022'!AQ7,0)))))</f>
        <v>0</v>
      </c>
      <c r="L13" s="190">
        <f>IF('Vic Apr 2022'!K7="",($C$5*F13/'Vic Apr 2022'!AR7*'Vic Apr 2022'!AC7/100)*'Vic Apr 2022'!AR7,IF($C$5*F13/'Vic Apr 2022'!AR7&gt;='Vic Apr 2022'!L7,('Vic Apr 2022'!L7*'Vic Apr 2022'!AC7/100)*'Vic Apr 2022'!AR7,($C$5*F13/'Vic Apr 2022'!AR7*'Vic Apr 2022'!AC7/100)*'Vic Apr 2022'!AR7))</f>
        <v>1310.6530909090909</v>
      </c>
      <c r="M13" s="190">
        <f>IF(AND('Vic Apr 2022'!L7&gt;0,'Vic Apr 2022'!M7&gt;0),IF($C$5*F13/'Vic Apr 2022'!AR7&lt;'Vic Apr 2022'!L7,0,IF(($C$5*F13/'Vic Apr 2022'!AR7-'Vic Apr 2022'!L7)&lt;=('Vic Apr 2022'!M7+'Vic Apr 2022'!L7),((($C$5*F13/'Vic Apr 2022'!AR7-'Vic Apr 2022'!L7)*'Vic Apr 2022'!AD7/100))*'Vic Apr 2022'!AR7,((('Vic Apr 2022'!M7)*'Vic Apr 2022'!AD7/100)*'Vic Apr 2022'!AR7))),0)</f>
        <v>118.1520000000001</v>
      </c>
      <c r="N13" s="190">
        <f>IF(AND('Vic Apr 2022'!M7&gt;0,'Vic Apr 2022'!N7&gt;0),IF($C$5*F13/'Vic Apr 2022'!AR7&lt;('Vic Apr 2022'!L7+'Vic Apr 2022'!M7),0,IF(($C$5*F13/'Vic Apr 2022'!AR7-'Vic Apr 2022'!L7+'Vic Apr 2022'!M7)&lt;=('Vic Apr 2022'!L7+'Vic Apr 2022'!M7+'Vic Apr 2022'!N7),((($C$5*F13/'Vic Apr 2022'!AR7-('Vic Apr 2022'!L7+'Vic Apr 2022'!M7))*'Vic Apr 2022'!AE7/100))*'Vic Apr 2022'!AR7,('Vic Apr 2022'!N7*'Vic Apr 2022'!AE7/100)*'Vic Apr 2022'!AR7)),0)</f>
        <v>0</v>
      </c>
      <c r="O13" s="190">
        <f>IF(AND('Vic Apr 2022'!N7&gt;0,'Vic Apr 2022'!O7&gt;0),IF($C$5*F13/'Vic Apr 2022'!AR7&lt;('Vic Apr 2022'!L7+'Vic Apr 2022'!M7+'Vic Apr 2022'!N7),0,IF(($C$5*F13/'Vic Apr 2022'!AR7-'Vic Apr 2022'!L7+'Vic Apr 2022'!M7+'Vic Apr 2022'!N7)&lt;=('Vic Apr 2022'!L7+'Vic Apr 2022'!M7+'Vic Apr 2022'!N7+'Vic Apr 2022'!O7),(($C$5*F13/'Vic Apr 2022'!AR7-('Vic Apr 2022'!L7+'Vic Apr 2022'!M7+'Vic Apr 2022'!N7))*'Vic Apr 2022'!AF7/100)*'Vic Apr 2022'!AR7,('Vic Apr 2022'!O7*'Vic Apr 2022'!AF7/100)*'Vic Apr 2022'!AR7)),0)</f>
        <v>0</v>
      </c>
      <c r="P13" s="190">
        <f>IF(AND('Vic Apr 2022'!P7&gt;0,'Vic Apr 2022'!O7&gt;0),IF(($C$5*F13/'Vic Apr 2022'!AR7&lt;SUM('Vic Apr 2022'!L7:P7)),(0),($C$5*F13/'Vic Apr 2022'!AR7-SUM('Vic Apr 2022'!L7:P7))*'Vic Apr 2022'!AB7/100)* 'Vic Apr 2022'!AR7,IF(AND('Vic Apr 2022'!O7&gt;0,'Vic Apr 2022'!P7=""),IF(($C$5*F13/'Vic Apr 2022'!AR7&lt; SUM('Vic Apr 2022'!L7:O7)),(0),($C$5*F13/'Vic Apr 2022'!AR7-SUM('Vic Apr 2022'!L7:O7))*'Vic Apr 2022'!AG7/100)* 'Vic Apr 2022'!AR7,IF(AND('Vic Apr 2022'!N7&gt;0,'Vic Apr 2022'!O7=""),IF(($C$5*F13/'Vic Apr 2022'!AR7&lt; SUM('Vic Apr 2022'!L7:N7)),(0),($C$5*F13/'Vic Apr 2022'!AR7-SUM('Vic Apr 2022'!L7:N7))*'Vic Apr 2022'!AF7/100)* 'Vic Apr 2022'!AR7,IF(AND('Vic Apr 2022'!M7&gt;0,'Vic Apr 2022'!N7=""),IF(($C$5*F13/'Vic Apr 2022'!AR7&lt;'Vic Apr 2022'!M7+'Vic Apr 2022'!L7),(0),(($C$5*F13/'Vic Apr 2022'!AR7-('Vic Apr 2022'!M7+'Vic Apr 2022'!L7))*'Vic Apr 2022'!AE7/100))*'Vic Apr 2022'!AR7,IF(AND('Vic Apr 2022'!L7&gt;0,'Vic Apr 2022'!M7=""&gt;0),IF(($C$5*F13/'Vic Apr 2022'!AR7&lt;'Vic Apr 2022'!L7),(0),($C$5*F13/'Vic Apr 2022'!AR7-'Vic Apr 2022'!L7)*'Vic Apr 2022'!AD7/100)*'Vic Apr 2022'!AR7,0)))))</f>
        <v>0</v>
      </c>
      <c r="Q13" s="394">
        <f t="shared" si="4"/>
        <v>2901.0756363636365</v>
      </c>
      <c r="R13" s="419">
        <f t="shared" si="5"/>
        <v>3258.1120000000001</v>
      </c>
      <c r="S13" s="193">
        <f t="shared" si="6"/>
        <v>3583.9232000000002</v>
      </c>
      <c r="T13" s="247">
        <f>'Vic Apr 2022'!AT7</f>
        <v>0</v>
      </c>
      <c r="U13" s="247">
        <f>'Vic Apr 2022'!AU7</f>
        <v>0</v>
      </c>
      <c r="V13" s="247">
        <f>'Vic Apr 2022'!AV7</f>
        <v>0</v>
      </c>
      <c r="W13" s="247">
        <f>'Vic Apr 2022'!AW7</f>
        <v>0</v>
      </c>
      <c r="X13" s="419" t="str">
        <f t="shared" si="7"/>
        <v>No discount</v>
      </c>
      <c r="Y13" s="419" t="str">
        <f t="shared" si="8"/>
        <v>Exclusive</v>
      </c>
      <c r="Z13" s="494">
        <f t="shared" si="0"/>
        <v>3258.1120000000001</v>
      </c>
      <c r="AA13" s="494">
        <f t="shared" si="1"/>
        <v>3258.1120000000001</v>
      </c>
      <c r="AB13" s="400">
        <f t="shared" si="2"/>
        <v>3583.9232000000002</v>
      </c>
      <c r="AC13" s="400">
        <f t="shared" si="2"/>
        <v>3583.9232000000002</v>
      </c>
      <c r="AD13" s="244">
        <f>'Vic Apr 2022'!BF7</f>
        <v>0</v>
      </c>
      <c r="AE13" s="196" t="str">
        <f>'Vic Apr 2022'!BG7</f>
        <v>n</v>
      </c>
      <c r="AF13" s="516"/>
      <c r="AG13" s="516"/>
      <c r="AH13" s="516"/>
      <c r="AI13" s="516"/>
      <c r="AJ13" s="516"/>
      <c r="AK13" s="516"/>
      <c r="AL13" s="516"/>
      <c r="AM13" s="516"/>
      <c r="AN13" s="516"/>
      <c r="AO13" s="516"/>
      <c r="AP13" s="516"/>
      <c r="AQ13" s="516"/>
      <c r="AR13" s="516"/>
    </row>
    <row r="14" spans="1:44" ht="17" customHeight="1">
      <c r="A14" s="528"/>
      <c r="B14" s="500" t="str">
        <f>'Vic Apr 2022'!F8</f>
        <v>Powershop</v>
      </c>
      <c r="C14" s="194" t="str">
        <f>'Vic Apr 2022'!G8</f>
        <v>Carbon Neutral</v>
      </c>
      <c r="D14" s="190">
        <f>365*'Vic Apr 2022'!H8/100</f>
        <v>327.70363636363641</v>
      </c>
      <c r="E14" s="415">
        <f>IF('Vic Apr 2022'!AQ8=3,0.5,IF('Vic Apr 2022'!AQ8=2,0.33,0))</f>
        <v>0.5</v>
      </c>
      <c r="F14" s="415">
        <f t="shared" si="3"/>
        <v>0.5</v>
      </c>
      <c r="G14" s="190">
        <f>IF('Vic Apr 2022'!K8="",($C$5*E14/'Vic Apr 2022'!AQ8*'Vic Apr 2022'!W8/100)*'Vic Apr 2022'!AQ8,IF($C$5*E14/'Vic Apr 2022'!AQ8&gt;='Vic Apr 2022'!L8,('Vic Apr 2022'!L8*'Vic Apr 2022'!W8/100)*'Vic Apr 2022'!AQ8,($C$5*E14/'Vic Apr 2022'!AQ8*'Vic Apr 2022'!W8/100)*'Vic Apr 2022'!AQ8))</f>
        <v>863.63636363636363</v>
      </c>
      <c r="H14" s="190">
        <f>IF(AND('Vic Apr 2022'!L8&gt;0,'Vic Apr 2022'!M8&gt;0),IF($C$5*E14/'Vic Apr 2022'!AQ8&lt;'Vic Apr 2022'!L8,0,IF(($C$5*E14/'Vic Apr 2022'!AQ8-'Vic Apr 2022'!L8)&lt;=('Vic Apr 2022'!M8+'Vic Apr 2022'!L8),((($C$5*E14/'Vic Apr 2022'!AQ8-'Vic Apr 2022'!L8)*'Vic Apr 2022'!X8/100))*'Vic Apr 2022'!AQ8,((('Vic Apr 2022'!M8)*'Vic Apr 2022'!X8/100)*'Vic Apr 2022'!AQ8))),0)</f>
        <v>0</v>
      </c>
      <c r="I14" s="190">
        <f>IF(AND('Vic Apr 2022'!M8&gt;0,'Vic Apr 2022'!N8&gt;0),IF($C$5*E14/'Vic Apr 2022'!AQ8&lt;('Vic Apr 2022'!L8+'Vic Apr 2022'!M8),0,IF(($C$5*E14/'Vic Apr 2022'!AQ8-'Vic Apr 2022'!L8+'Vic Apr 2022'!M8)&lt;=('Vic Apr 2022'!L8+'Vic Apr 2022'!M8+'Vic Apr 2022'!N8),((($C$5*E14/'Vic Apr 2022'!AQ8-('Vic Apr 2022'!L8+'Vic Apr 2022'!M8))*'Vic Apr 2022'!Y8/100))*'Vic Apr 2022'!AQ8,('Vic Apr 2022'!N8*'Vic Apr 2022'!Y8/100)* 'Vic Apr 2022'!AQ8)),0)</f>
        <v>0</v>
      </c>
      <c r="J14" s="190">
        <f>IF(AND('Vic Apr 2022'!N8&gt;0,'Vic Apr 2022'!O8&gt;0),IF($C$5*E14/'Vic Apr 2022'!AQ8&lt;('Vic Apr 2022'!L8+'Vic Apr 2022'!M8+'Vic Apr 2022'!N8),0,IF(($C$5*E14/'Vic Apr 2022'!AQ8-'Vic Apr 2022'!L8+'Vic Apr 2022'!M8+'Vic Apr 2022'!N8)&lt;=('Vic Apr 2022'!L8+'Vic Apr 2022'!M8+'Vic Apr 2022'!N8+'Vic Apr 2022'!O8),(($C$5*E14/'Vic Apr 2022'!AQ8-('Vic Apr 2022'!L8+'Vic Apr 2022'!M8+'Vic Apr 2022'!N8))*'Vic Apr 2022'!Z8/100)*'Vic Apr 2022'!AQ8,('Vic Apr 2022'!O8*'Vic Apr 2022'!Z8/100)*'Vic Apr 2022'!AQ8)),0)</f>
        <v>0</v>
      </c>
      <c r="K14" s="190">
        <f>IF(AND('Vic Apr 2022'!P8&gt;0,'Vic Apr 2022'!O8&gt;0),IF(($C$5*E14/'Vic Apr 2022'!AQ8&lt;SUM('Vic Apr 2022'!L8:P8)),(0),($C$5*E14/'Vic Apr 2022'!AQ8-SUM('Vic Apr 2022'!L8:P8))*'Vic Apr 2022'!AB8/100)* 'Vic Apr 2022'!AQ8,IF(AND('Vic Apr 2022'!O8&gt;0,'Vic Apr 2022'!P8=""),IF(($C$5*E14/'Vic Apr 2022'!AQ8&lt; SUM('Vic Apr 2022'!L8:O8)),(0),($C$5*E14/'Vic Apr 2022'!AQ8-SUM('Vic Apr 2022'!L8:O8))*'Vic Apr 2022'!AA8/100)* 'Vic Apr 2022'!AQ8,IF(AND('Vic Apr 2022'!N8&gt;0,'Vic Apr 2022'!O8=""),IF(($C$5*E14/'Vic Apr 2022'!AQ8&lt; SUM('Vic Apr 2022'!L8:N8)),(0),($C$5*E14/'Vic Apr 2022'!AQ8-SUM('Vic Apr 2022'!L8:N8))*'Vic Apr 2022'!Z8/100)* 'Vic Apr 2022'!AQ8,IF(AND('Vic Apr 2022'!M8&gt;0,'Vic Apr 2022'!N8=""),IF(($C$5*E14/'Vic Apr 2022'!AQ8&lt;'Vic Apr 2022'!M8+'Vic Apr 2022'!L8),(0),(($C$5*E14/'Vic Apr 2022'!AQ8-('Vic Apr 2022'!M8+'Vic Apr 2022'!L8))*'Vic Apr 2022'!Y8/100))*'Vic Apr 2022'!AQ8,IF(AND('Vic Apr 2022'!L8&gt;0,'Vic Apr 2022'!M8=""&gt;0),IF(($C$5*E14/'Vic Apr 2022'!AQ8&lt;'Vic Apr 2022'!L8),(0),($C$5*E14/'Vic Apr 2022'!AQ8-'Vic Apr 2022'!L8)*'Vic Apr 2022'!X8/100)*'Vic Apr 2022'!AQ8,0)))))</f>
        <v>0</v>
      </c>
      <c r="L14" s="190">
        <f>IF('Vic Apr 2022'!K8="",($C$5*F14/'Vic Apr 2022'!AR8*'Vic Apr 2022'!AC8/100)*'Vic Apr 2022'!AR8,IF($C$5*F14/'Vic Apr 2022'!AR8&gt;='Vic Apr 2022'!L8,('Vic Apr 2022'!L8*'Vic Apr 2022'!AC8/100)*'Vic Apr 2022'!AR8,($C$5*F14/'Vic Apr 2022'!AR8*'Vic Apr 2022'!AC8/100)*'Vic Apr 2022'!AR8))</f>
        <v>863.63636363636363</v>
      </c>
      <c r="M14" s="190">
        <f>IF(AND('Vic Apr 2022'!L8&gt;0,'Vic Apr 2022'!M8&gt;0),IF($C$5*F14/'Vic Apr 2022'!AR8&lt;'Vic Apr 2022'!L8,0,IF(($C$5*F14/'Vic Apr 2022'!AR8-'Vic Apr 2022'!L8)&lt;=('Vic Apr 2022'!M8+'Vic Apr 2022'!L8),((($C$5*F14/'Vic Apr 2022'!AR8-'Vic Apr 2022'!L8)*'Vic Apr 2022'!AD8/100))*'Vic Apr 2022'!AR8,((('Vic Apr 2022'!M8)*'Vic Apr 2022'!AD8/100)*'Vic Apr 2022'!AR8))),0)</f>
        <v>0</v>
      </c>
      <c r="N14" s="190">
        <f>IF(AND('Vic Apr 2022'!M8&gt;0,'Vic Apr 2022'!N8&gt;0),IF($C$5*F14/'Vic Apr 2022'!AR8&lt;('Vic Apr 2022'!L8+'Vic Apr 2022'!M8),0,IF(($C$5*F14/'Vic Apr 2022'!AR8-'Vic Apr 2022'!L8+'Vic Apr 2022'!M8)&lt;=('Vic Apr 2022'!L8+'Vic Apr 2022'!M8+'Vic Apr 2022'!N8),((($C$5*F14/'Vic Apr 2022'!AR8-('Vic Apr 2022'!L8+'Vic Apr 2022'!M8))*'Vic Apr 2022'!AE8/100))*'Vic Apr 2022'!AR8,('Vic Apr 2022'!N8*'Vic Apr 2022'!AE8/100)*'Vic Apr 2022'!AR8)),0)</f>
        <v>0</v>
      </c>
      <c r="O14" s="190">
        <f>IF(AND('Vic Apr 2022'!N8&gt;0,'Vic Apr 2022'!O8&gt;0),IF($C$5*F14/'Vic Apr 2022'!AR8&lt;('Vic Apr 2022'!L8+'Vic Apr 2022'!M8+'Vic Apr 2022'!N8),0,IF(($C$5*F14/'Vic Apr 2022'!AR8-'Vic Apr 2022'!L8+'Vic Apr 2022'!M8+'Vic Apr 2022'!N8)&lt;=('Vic Apr 2022'!L8+'Vic Apr 2022'!M8+'Vic Apr 2022'!N8+'Vic Apr 2022'!O8),(($C$5*F14/'Vic Apr 2022'!AR8-('Vic Apr 2022'!L8+'Vic Apr 2022'!M8+'Vic Apr 2022'!N8))*'Vic Apr 2022'!AF8/100)*'Vic Apr 2022'!AR8,('Vic Apr 2022'!O8*'Vic Apr 2022'!AF8/100)*'Vic Apr 2022'!AR8)),0)</f>
        <v>0</v>
      </c>
      <c r="P14" s="190">
        <f>IF(AND('Vic Apr 2022'!P8&gt;0,'Vic Apr 2022'!O8&gt;0),IF(($C$5*F14/'Vic Apr 2022'!AR8&lt;SUM('Vic Apr 2022'!L8:P8)),(0),($C$5*F14/'Vic Apr 2022'!AR8-SUM('Vic Apr 2022'!L8:P8))*'Vic Apr 2022'!AB8/100)* 'Vic Apr 2022'!AR8,IF(AND('Vic Apr 2022'!O8&gt;0,'Vic Apr 2022'!P8=""),IF(($C$5*F14/'Vic Apr 2022'!AR8&lt; SUM('Vic Apr 2022'!L8:O8)),(0),($C$5*F14/'Vic Apr 2022'!AR8-SUM('Vic Apr 2022'!L8:O8))*'Vic Apr 2022'!AG8/100)* 'Vic Apr 2022'!AR8,IF(AND('Vic Apr 2022'!N8&gt;0,'Vic Apr 2022'!O8=""),IF(($C$5*F14/'Vic Apr 2022'!AR8&lt; SUM('Vic Apr 2022'!L8:N8)),(0),($C$5*F14/'Vic Apr 2022'!AR8-SUM('Vic Apr 2022'!L8:N8))*'Vic Apr 2022'!AF8/100)* 'Vic Apr 2022'!AR8,IF(AND('Vic Apr 2022'!M8&gt;0,'Vic Apr 2022'!N8=""),IF(($C$5*F14/'Vic Apr 2022'!AR8&lt;'Vic Apr 2022'!M8+'Vic Apr 2022'!L8),(0),(($C$5*F14/'Vic Apr 2022'!AR8-('Vic Apr 2022'!M8+'Vic Apr 2022'!L8))*'Vic Apr 2022'!AE8/100))*'Vic Apr 2022'!AR8,IF(AND('Vic Apr 2022'!L8&gt;0,'Vic Apr 2022'!M8=""&gt;0),IF(($C$5*F14/'Vic Apr 2022'!AR8&lt;'Vic Apr 2022'!L8),(0),($C$5*F14/'Vic Apr 2022'!AR8-'Vic Apr 2022'!L8)*'Vic Apr 2022'!AD8/100)*'Vic Apr 2022'!AR8,0)))))</f>
        <v>0</v>
      </c>
      <c r="Q14" s="394">
        <f t="shared" si="4"/>
        <v>1727.2727272727273</v>
      </c>
      <c r="R14" s="419">
        <f t="shared" si="5"/>
        <v>2054.9763636363637</v>
      </c>
      <c r="S14" s="193">
        <f t="shared" si="6"/>
        <v>2260.4740000000002</v>
      </c>
      <c r="T14" s="247">
        <f>'Vic Apr 2022'!AT8</f>
        <v>0</v>
      </c>
      <c r="U14" s="247">
        <f>'Vic Apr 2022'!AU8</f>
        <v>0</v>
      </c>
      <c r="V14" s="247">
        <f>'Vic Apr 2022'!AV8</f>
        <v>0</v>
      </c>
      <c r="W14" s="247">
        <f>'Vic Apr 2022'!AW8</f>
        <v>0</v>
      </c>
      <c r="X14" s="419" t="str">
        <f t="shared" si="7"/>
        <v>No discount</v>
      </c>
      <c r="Y14" s="419" t="str">
        <f t="shared" si="8"/>
        <v>Inclusive</v>
      </c>
      <c r="Z14" s="494">
        <f t="shared" si="0"/>
        <v>2054.9763636363637</v>
      </c>
      <c r="AA14" s="494">
        <f t="shared" si="1"/>
        <v>2054.9763636363637</v>
      </c>
      <c r="AB14" s="400">
        <f t="shared" si="2"/>
        <v>2260.4740000000002</v>
      </c>
      <c r="AC14" s="400">
        <f t="shared" si="2"/>
        <v>2260.4740000000002</v>
      </c>
      <c r="AD14" s="244">
        <f>'Vic Apr 2022'!BF8</f>
        <v>0</v>
      </c>
      <c r="AE14" s="196" t="str">
        <f>'Vic Apr 2022'!BG8</f>
        <v>n</v>
      </c>
      <c r="AF14" s="516"/>
      <c r="AG14" s="516"/>
      <c r="AH14" s="516"/>
      <c r="AI14" s="516"/>
      <c r="AJ14" s="516"/>
      <c r="AK14" s="516"/>
      <c r="AL14" s="516"/>
      <c r="AM14" s="516"/>
      <c r="AN14" s="516"/>
      <c r="AO14" s="516"/>
      <c r="AP14" s="516"/>
      <c r="AQ14" s="516"/>
      <c r="AR14" s="516"/>
    </row>
    <row r="15" spans="1:44" ht="17" customHeight="1">
      <c r="A15" s="528"/>
      <c r="B15" s="194" t="str">
        <f>'Vic Apr 2022'!F9</f>
        <v>Red Energy</v>
      </c>
      <c r="C15" s="194" t="str">
        <f>'Vic Apr 2022'!G9</f>
        <v>Business Saver</v>
      </c>
      <c r="D15" s="190">
        <f>365*'Vic Apr 2022'!H9/100</f>
        <v>262.8</v>
      </c>
      <c r="E15" s="497">
        <f>IF('Vic Apr 2022'!AQ9=3,0.5,IF('Vic Apr 2022'!AQ9=2,0.33,0))</f>
        <v>0.5</v>
      </c>
      <c r="F15" s="497">
        <f t="shared" si="3"/>
        <v>0.5</v>
      </c>
      <c r="G15" s="496">
        <f>IF('Vic Apr 2022'!K9="",($C$5*E15/'Vic Apr 2022'!AQ9*'Vic Apr 2022'!W9/100)*'Vic Apr 2022'!AQ9,IF($C$5*E15/'Vic Apr 2022'!AQ9&gt;='Vic Apr 2022'!L9,('Vic Apr 2022'!L9*'Vic Apr 2022'!W9/100)*'Vic Apr 2022'!AQ9,($C$5*E15/'Vic Apr 2022'!AQ9*'Vic Apr 2022'!W9/100)*'Vic Apr 2022'!AQ9))</f>
        <v>205.36363636363632</v>
      </c>
      <c r="H15" s="190">
        <f>IF(AND('Vic Apr 2022'!L9&gt;0,'Vic Apr 2022'!M9&gt;0),IF($C$5*E15/'Vic Apr 2022'!AQ9&lt;'Vic Apr 2022'!L9,0,IF(($C$5*E15/'Vic Apr 2022'!AQ9-'Vic Apr 2022'!L9)&lt;=('Vic Apr 2022'!M9+'Vic Apr 2022'!L9),((($C$5*E15/'Vic Apr 2022'!AQ9-'Vic Apr 2022'!L9)*'Vic Apr 2022'!X9/100))*'Vic Apr 2022'!AQ9,((('Vic Apr 2022'!M9)*'Vic Apr 2022'!X9/100)*'Vic Apr 2022'!AQ9))),0)</f>
        <v>189.81818181818181</v>
      </c>
      <c r="I15" s="190">
        <f>IF(AND('Vic Apr 2022'!M9&gt;0,'Vic Apr 2022'!N9&gt;0),IF($C$5*E15/'Vic Apr 2022'!AQ9&lt;('Vic Apr 2022'!L9+'Vic Apr 2022'!M9),0,IF(($C$5*E15/'Vic Apr 2022'!AQ9-'Vic Apr 2022'!L9+'Vic Apr 2022'!M9)&lt;=('Vic Apr 2022'!L9+'Vic Apr 2022'!M9+'Vic Apr 2022'!N9),((($C$5*E15/'Vic Apr 2022'!AQ9-('Vic Apr 2022'!L9+'Vic Apr 2022'!M9))*'Vic Apr 2022'!Y9/100))*'Vic Apr 2022'!AQ9,('Vic Apr 2022'!N9*'Vic Apr 2022'!Y9/100)* 'Vic Apr 2022'!AQ9)),0)</f>
        <v>174.27272727272725</v>
      </c>
      <c r="J15" s="190">
        <f>IF(AND('Vic Apr 2022'!N9&gt;0,'Vic Apr 2022'!O9&gt;0),IF($C$5*E15/'Vic Apr 2022'!AQ9&lt;('Vic Apr 2022'!L9+'Vic Apr 2022'!M9+'Vic Apr 2022'!N9),0,IF(($C$5*E15/'Vic Apr 2022'!AQ9-'Vic Apr 2022'!L9+'Vic Apr 2022'!M9+'Vic Apr 2022'!N9)&lt;=('Vic Apr 2022'!L9+'Vic Apr 2022'!M9+'Vic Apr 2022'!N9+'Vic Apr 2022'!O9),(($C$5*E15/'Vic Apr 2022'!AQ9-('Vic Apr 2022'!L9+'Vic Apr 2022'!M9+'Vic Apr 2022'!N9))*'Vic Apr 2022'!Z9/100)*'Vic Apr 2022'!AQ9,('Vic Apr 2022'!O9*'Vic Apr 2022'!Z9/100)*'Vic Apr 2022'!AQ9)),0)</f>
        <v>288</v>
      </c>
      <c r="K15" s="190">
        <f>IF(AND('Vic Apr 2022'!P9&gt;0,'Vic Apr 2022'!O9&gt;0),IF(($C$5*E15/'Vic Apr 2022'!AQ9&lt;SUM('Vic Apr 2022'!L9:P9)),(0),($C$5*E15/'Vic Apr 2022'!AQ9-SUM('Vic Apr 2022'!L9:P9))*'Vic Apr 2022'!AB9/100)* 'Vic Apr 2022'!AQ9,IF(AND('Vic Apr 2022'!O9&gt;0,'Vic Apr 2022'!P9=""),IF(($C$5*E15/'Vic Apr 2022'!AQ9&lt; SUM('Vic Apr 2022'!L9:O9)),(0),($C$5*E15/'Vic Apr 2022'!AQ9-SUM('Vic Apr 2022'!L9:O9))*'Vic Apr 2022'!AA9/100)* 'Vic Apr 2022'!AQ9,IF(AND('Vic Apr 2022'!N9&gt;0,'Vic Apr 2022'!O9=""),IF(($C$5*E15/'Vic Apr 2022'!AQ9&lt; SUM('Vic Apr 2022'!L9:N9)),(0),($C$5*E15/'Vic Apr 2022'!AQ9-SUM('Vic Apr 2022'!L9:N9))*'Vic Apr 2022'!Z9/100)* 'Vic Apr 2022'!AQ9,IF(AND('Vic Apr 2022'!M9&gt;0,'Vic Apr 2022'!N9=""),IF(($C$5*E15/'Vic Apr 2022'!AQ9&lt;'Vic Apr 2022'!M9+'Vic Apr 2022'!L9),(0),(($C$5*E15/'Vic Apr 2022'!AQ9-('Vic Apr 2022'!M9+'Vic Apr 2022'!L9))*'Vic Apr 2022'!Y9/100))*'Vic Apr 2022'!AQ9,IF(AND('Vic Apr 2022'!L9&gt;0,'Vic Apr 2022'!M9=""&gt;0),IF(($C$5*E15/'Vic Apr 2022'!AQ9&lt;'Vic Apr 2022'!L9),(0),($C$5*E15/'Vic Apr 2022'!AQ9-'Vic Apr 2022'!L9)*'Vic Apr 2022'!X9/100)*'Vic Apr 2022'!AQ9,0)))))</f>
        <v>80.000000000000043</v>
      </c>
      <c r="L15" s="190">
        <f>IF('Vic Apr 2022'!K9="",($C$5*F15/'Vic Apr 2022'!AR9*'Vic Apr 2022'!AC9/100)*'Vic Apr 2022'!AR9,IF($C$5*F15/'Vic Apr 2022'!AR9&gt;='Vic Apr 2022'!L9,('Vic Apr 2022'!L9*'Vic Apr 2022'!AC9/100)*'Vic Apr 2022'!AR9,($C$5*F15/'Vic Apr 2022'!AR9*'Vic Apr 2022'!AC9/100)*'Vic Apr 2022'!AR9))</f>
        <v>205.36363636363632</v>
      </c>
      <c r="M15" s="190">
        <f>IF(AND('Vic Apr 2022'!L9&gt;0,'Vic Apr 2022'!M9&gt;0),IF($C$5*F15/'Vic Apr 2022'!AR9&lt;'Vic Apr 2022'!L9,0,IF(($C$5*F15/'Vic Apr 2022'!AR9-'Vic Apr 2022'!L9)&lt;=('Vic Apr 2022'!M9+'Vic Apr 2022'!L9),((($C$5*F15/'Vic Apr 2022'!AR9-'Vic Apr 2022'!L9)*'Vic Apr 2022'!AD9/100))*'Vic Apr 2022'!AR9,((('Vic Apr 2022'!M9)*'Vic Apr 2022'!AD9/100)*'Vic Apr 2022'!AR9))),0)</f>
        <v>189.81818181818181</v>
      </c>
      <c r="N15" s="190">
        <f>IF(AND('Vic Apr 2022'!M9&gt;0,'Vic Apr 2022'!N9&gt;0),IF($C$5*F15/'Vic Apr 2022'!AR9&lt;('Vic Apr 2022'!L9+'Vic Apr 2022'!M9),0,IF(($C$5*F15/'Vic Apr 2022'!AR9-'Vic Apr 2022'!L9+'Vic Apr 2022'!M9)&lt;=('Vic Apr 2022'!L9+'Vic Apr 2022'!M9+'Vic Apr 2022'!N9),((($C$5*F15/'Vic Apr 2022'!AR9-('Vic Apr 2022'!L9+'Vic Apr 2022'!M9))*'Vic Apr 2022'!AE9/100))*'Vic Apr 2022'!AR9,('Vic Apr 2022'!N9*'Vic Apr 2022'!AE9/100)*'Vic Apr 2022'!AR9)),0)</f>
        <v>161.99999999999997</v>
      </c>
      <c r="O15" s="190">
        <f>IF(AND('Vic Apr 2022'!N9&gt;0,'Vic Apr 2022'!O9&gt;0),IF($C$5*F15/'Vic Apr 2022'!AR9&lt;('Vic Apr 2022'!L9+'Vic Apr 2022'!M9+'Vic Apr 2022'!N9),0,IF(($C$5*F15/'Vic Apr 2022'!AR9-'Vic Apr 2022'!L9+'Vic Apr 2022'!M9+'Vic Apr 2022'!N9)&lt;=('Vic Apr 2022'!L9+'Vic Apr 2022'!M9+'Vic Apr 2022'!N9+'Vic Apr 2022'!O9),(($C$5*F15/'Vic Apr 2022'!AR9-('Vic Apr 2022'!L9+'Vic Apr 2022'!M9+'Vic Apr 2022'!N9))*'Vic Apr 2022'!AF9/100)*'Vic Apr 2022'!AR9,('Vic Apr 2022'!O9*'Vic Apr 2022'!AF9/100)*'Vic Apr 2022'!AR9)),0)</f>
        <v>288</v>
      </c>
      <c r="P15" s="190">
        <f>IF(AND('Vic Apr 2022'!P9&gt;0,'Vic Apr 2022'!O9&gt;0),IF(($C$5*F15/'Vic Apr 2022'!AR9&lt;SUM('Vic Apr 2022'!L9:P9)),(0),($C$5*F15/'Vic Apr 2022'!AR9-SUM('Vic Apr 2022'!L9:P9))*'Vic Apr 2022'!AB9/100)* 'Vic Apr 2022'!AR9,IF(AND('Vic Apr 2022'!O9&gt;0,'Vic Apr 2022'!P9=""),IF(($C$5*F15/'Vic Apr 2022'!AR9&lt; SUM('Vic Apr 2022'!L9:O9)),(0),($C$5*F15/'Vic Apr 2022'!AR9-SUM('Vic Apr 2022'!L9:O9))*'Vic Apr 2022'!AG9/100)* 'Vic Apr 2022'!AR9,IF(AND('Vic Apr 2022'!N9&gt;0,'Vic Apr 2022'!O9=""),IF(($C$5*F15/'Vic Apr 2022'!AR9&lt; SUM('Vic Apr 2022'!L9:N9)),(0),($C$5*F15/'Vic Apr 2022'!AR9-SUM('Vic Apr 2022'!L9:N9))*'Vic Apr 2022'!AF9/100)* 'Vic Apr 2022'!AR9,IF(AND('Vic Apr 2022'!M9&gt;0,'Vic Apr 2022'!N9=""),IF(($C$5*F15/'Vic Apr 2022'!AR9&lt;'Vic Apr 2022'!M9+'Vic Apr 2022'!L9),(0),(($C$5*F15/'Vic Apr 2022'!AR9-('Vic Apr 2022'!M9+'Vic Apr 2022'!L9))*'Vic Apr 2022'!AE9/100))*'Vic Apr 2022'!AR9,IF(AND('Vic Apr 2022'!L9&gt;0,'Vic Apr 2022'!M9=""&gt;0),IF(($C$5*F15/'Vic Apr 2022'!AR9&lt;'Vic Apr 2022'!L9),(0),($C$5*F15/'Vic Apr 2022'!AR9-'Vic Apr 2022'!L9)*'Vic Apr 2022'!AD9/100)*'Vic Apr 2022'!AR9,0)))))</f>
        <v>76.363636363636402</v>
      </c>
      <c r="Q15" s="498">
        <f t="shared" si="4"/>
        <v>1859</v>
      </c>
      <c r="R15" s="494">
        <f t="shared" si="5"/>
        <v>2121.8000000000002</v>
      </c>
      <c r="S15" s="502">
        <f t="shared" si="6"/>
        <v>2333.9800000000005</v>
      </c>
      <c r="T15" s="247">
        <f>'Vic Apr 2022'!AT9</f>
        <v>0</v>
      </c>
      <c r="U15" s="247">
        <f>'Vic Apr 2022'!AU9</f>
        <v>0</v>
      </c>
      <c r="V15" s="247">
        <f>'Vic Apr 2022'!AV9</f>
        <v>0</v>
      </c>
      <c r="W15" s="247">
        <f>'Vic Apr 2022'!AW9</f>
        <v>0</v>
      </c>
      <c r="X15" s="494" t="str">
        <f t="shared" si="7"/>
        <v>No discount</v>
      </c>
      <c r="Y15" s="494" t="str">
        <f t="shared" si="8"/>
        <v>Inclusive</v>
      </c>
      <c r="Z15" s="494">
        <f t="shared" si="0"/>
        <v>2121.8000000000002</v>
      </c>
      <c r="AA15" s="494">
        <f t="shared" si="1"/>
        <v>2121.8000000000002</v>
      </c>
      <c r="AB15" s="503">
        <f t="shared" si="2"/>
        <v>2333.9800000000005</v>
      </c>
      <c r="AC15" s="400">
        <f t="shared" si="2"/>
        <v>2333.9800000000005</v>
      </c>
      <c r="AD15" s="244">
        <f>'Vic Apr 2022'!BF9</f>
        <v>0</v>
      </c>
      <c r="AE15" s="196" t="str">
        <f>'Vic Apr 2022'!BG9</f>
        <v>n</v>
      </c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</row>
    <row r="16" spans="1:44" ht="17" customHeight="1" thickBot="1">
      <c r="A16" s="529"/>
      <c r="B16" s="519" t="str">
        <f>'Vic Apr 2022'!F10</f>
        <v>Discover Energy</v>
      </c>
      <c r="C16" s="522" t="str">
        <f>'Vic Apr 2022'!G10</f>
        <v>Budget</v>
      </c>
      <c r="D16" s="115">
        <f>365*'Vic Apr 2022'!H10/100</f>
        <v>331.78500000000003</v>
      </c>
      <c r="E16" s="507">
        <f>IF('Vic Apr 2022'!AQ10=3,0.5,IF('Vic Apr 2022'!AQ10=2,0.33,0))</f>
        <v>0.5</v>
      </c>
      <c r="F16" s="507">
        <f t="shared" si="3"/>
        <v>0.5</v>
      </c>
      <c r="G16" s="495">
        <f>IF('Vic Apr 2022'!K10="",($C$5*E16/'Vic Apr 2022'!AQ10*'Vic Apr 2022'!W10/100)*'Vic Apr 2022'!AQ10,IF($C$5*E16/'Vic Apr 2022'!AQ10&gt;='Vic Apr 2022'!L10,('Vic Apr 2022'!L10*'Vic Apr 2022'!W10/100)*'Vic Apr 2022'!AQ10,($C$5*E16/'Vic Apr 2022'!AQ10*'Vic Apr 2022'!W10/100)*'Vic Apr 2022'!AQ10))</f>
        <v>912.27272727272725</v>
      </c>
      <c r="H16" s="115">
        <f>IF(AND('Vic Apr 2022'!L10&gt;0,'Vic Apr 2022'!M10&gt;0),IF($C$5*E16/'Vic Apr 2022'!AQ10&lt;'Vic Apr 2022'!L10,0,IF(($C$5*E16/'Vic Apr 2022'!AQ10-'Vic Apr 2022'!L10)&lt;=('Vic Apr 2022'!M10+'Vic Apr 2022'!L10),((($C$5*E16/'Vic Apr 2022'!AQ10-'Vic Apr 2022'!L10)*'Vic Apr 2022'!X10/100))*'Vic Apr 2022'!AQ10,((('Vic Apr 2022'!M10)*'Vic Apr 2022'!X10/100)*'Vic Apr 2022'!AQ10))),0)</f>
        <v>81.363636363636417</v>
      </c>
      <c r="I16" s="115">
        <f>IF(AND('Vic Apr 2022'!M10&gt;0,'Vic Apr 2022'!N10&gt;0),IF($C$5*E16/'Vic Apr 2022'!AQ10&lt;('Vic Apr 2022'!L10+'Vic Apr 2022'!M10),0,IF(($C$5*E16/'Vic Apr 2022'!AQ10-'Vic Apr 2022'!L10+'Vic Apr 2022'!M10)&lt;=('Vic Apr 2022'!L10+'Vic Apr 2022'!M10+'Vic Apr 2022'!N10),((($C$5*E16/'Vic Apr 2022'!AQ10-('Vic Apr 2022'!L10+'Vic Apr 2022'!M10))*'Vic Apr 2022'!Y10/100))*'Vic Apr 2022'!AQ10,('Vic Apr 2022'!N10*'Vic Apr 2022'!Y10/100)* 'Vic Apr 2022'!AQ10)),0)</f>
        <v>0</v>
      </c>
      <c r="J16" s="115">
        <f>IF(AND('Vic Apr 2022'!N10&gt;0,'Vic Apr 2022'!O10&gt;0),IF($C$5*E16/'Vic Apr 2022'!AQ10&lt;('Vic Apr 2022'!L10+'Vic Apr 2022'!M10+'Vic Apr 2022'!N10),0,IF(($C$5*E16/'Vic Apr 2022'!AQ10-'Vic Apr 2022'!L10+'Vic Apr 2022'!M10+'Vic Apr 2022'!N10)&lt;=('Vic Apr 2022'!L10+'Vic Apr 2022'!M10+'Vic Apr 2022'!N10+'Vic Apr 2022'!O10),(($C$5*E16/'Vic Apr 2022'!AQ10-('Vic Apr 2022'!L10+'Vic Apr 2022'!M10+'Vic Apr 2022'!N10))*'Vic Apr 2022'!Z10/100)*'Vic Apr 2022'!AQ10,('Vic Apr 2022'!O10*'Vic Apr 2022'!Z10/100)*'Vic Apr 2022'!AQ10)),0)</f>
        <v>0</v>
      </c>
      <c r="K16" s="115">
        <f>IF(AND('Vic Apr 2022'!P10&gt;0,'Vic Apr 2022'!O10&gt;0),IF(($C$5*E16/'Vic Apr 2022'!AQ10&lt;SUM('Vic Apr 2022'!L10:P10)),(0),($C$5*E16/'Vic Apr 2022'!AQ10-SUM('Vic Apr 2022'!L10:P10))*'Vic Apr 2022'!AB10/100)* 'Vic Apr 2022'!AQ10,IF(AND('Vic Apr 2022'!O10&gt;0,'Vic Apr 2022'!P10=""),IF(($C$5*E16/'Vic Apr 2022'!AQ10&lt; SUM('Vic Apr 2022'!L10:O10)),(0),($C$5*E16/'Vic Apr 2022'!AQ10-SUM('Vic Apr 2022'!L10:O10))*'Vic Apr 2022'!AA10/100)* 'Vic Apr 2022'!AQ10,IF(AND('Vic Apr 2022'!N10&gt;0,'Vic Apr 2022'!O10=""),IF(($C$5*E16/'Vic Apr 2022'!AQ10&lt; SUM('Vic Apr 2022'!L10:N10)),(0),($C$5*E16/'Vic Apr 2022'!AQ10-SUM('Vic Apr 2022'!L10:N10))*'Vic Apr 2022'!Z10/100)* 'Vic Apr 2022'!AQ10,IF(AND('Vic Apr 2022'!M10&gt;0,'Vic Apr 2022'!N10=""),IF(($C$5*E16/'Vic Apr 2022'!AQ10&lt;'Vic Apr 2022'!M10+'Vic Apr 2022'!L10),(0),(($C$5*E16/'Vic Apr 2022'!AQ10-('Vic Apr 2022'!M10+'Vic Apr 2022'!L10))*'Vic Apr 2022'!Y10/100))*'Vic Apr 2022'!AQ10,IF(AND('Vic Apr 2022'!L10&gt;0,'Vic Apr 2022'!M10=""&gt;0),IF(($C$5*E16/'Vic Apr 2022'!AQ10&lt;'Vic Apr 2022'!L10),(0),($C$5*E16/'Vic Apr 2022'!AQ10-'Vic Apr 2022'!L10)*'Vic Apr 2022'!X10/100)*'Vic Apr 2022'!AQ10,0)))))</f>
        <v>0</v>
      </c>
      <c r="L16" s="115">
        <f>IF('Vic Apr 2022'!K10="",($C$5*F16/'Vic Apr 2022'!AR10*'Vic Apr 2022'!AC10/100)*'Vic Apr 2022'!AR10,IF($C$5*F16/'Vic Apr 2022'!AR10&gt;='Vic Apr 2022'!L10,('Vic Apr 2022'!L10*'Vic Apr 2022'!AC10/100)*'Vic Apr 2022'!AR10,($C$5*F16/'Vic Apr 2022'!AR10*'Vic Apr 2022'!AC10/100)*'Vic Apr 2022'!AR10))</f>
        <v>867.27272727272725</v>
      </c>
      <c r="M16" s="115">
        <f>IF(AND('Vic Apr 2022'!L10&gt;0,'Vic Apr 2022'!M10&gt;0),IF($C$5*F16/'Vic Apr 2022'!AR10&lt;'Vic Apr 2022'!L10,0,IF(($C$5*F16/'Vic Apr 2022'!AR10-'Vic Apr 2022'!L10)&lt;=('Vic Apr 2022'!M10+'Vic Apr 2022'!L10),((($C$5*F16/'Vic Apr 2022'!AR10-'Vic Apr 2022'!L10)*'Vic Apr 2022'!AD10/100))*'Vic Apr 2022'!AR10,((('Vic Apr 2022'!M10)*'Vic Apr 2022'!AD10/100)*'Vic Apr 2022'!AR10))),0)</f>
        <v>80.909090909090963</v>
      </c>
      <c r="N16" s="115">
        <f>IF(AND('Vic Apr 2022'!M10&gt;0,'Vic Apr 2022'!N10&gt;0),IF($C$5*F16/'Vic Apr 2022'!AR10&lt;('Vic Apr 2022'!L10+'Vic Apr 2022'!M10),0,IF(($C$5*F16/'Vic Apr 2022'!AR10-'Vic Apr 2022'!L10+'Vic Apr 2022'!M10)&lt;=('Vic Apr 2022'!L10+'Vic Apr 2022'!M10+'Vic Apr 2022'!N10),((($C$5*F16/'Vic Apr 2022'!AR10-('Vic Apr 2022'!L10+'Vic Apr 2022'!M10))*'Vic Apr 2022'!AE10/100))*'Vic Apr 2022'!AR10,('Vic Apr 2022'!N10*'Vic Apr 2022'!AE10/100)*'Vic Apr 2022'!AR10)),0)</f>
        <v>0</v>
      </c>
      <c r="O16" s="115">
        <f>IF(AND('Vic Apr 2022'!N10&gt;0,'Vic Apr 2022'!O10&gt;0),IF($C$5*F16/'Vic Apr 2022'!AR10&lt;('Vic Apr 2022'!L10+'Vic Apr 2022'!M10+'Vic Apr 2022'!N10),0,IF(($C$5*F16/'Vic Apr 2022'!AR10-'Vic Apr 2022'!L10+'Vic Apr 2022'!M10+'Vic Apr 2022'!N10)&lt;=('Vic Apr 2022'!L10+'Vic Apr 2022'!M10+'Vic Apr 2022'!N10+'Vic Apr 2022'!O10),(($C$5*F16/'Vic Apr 2022'!AR10-('Vic Apr 2022'!L10+'Vic Apr 2022'!M10+'Vic Apr 2022'!N10))*'Vic Apr 2022'!AF10/100)*'Vic Apr 2022'!AR10,('Vic Apr 2022'!O10*'Vic Apr 2022'!AF10/100)*'Vic Apr 2022'!AR10)),0)</f>
        <v>0</v>
      </c>
      <c r="P16" s="115">
        <f>IF(AND('Vic Apr 2022'!P10&gt;0,'Vic Apr 2022'!O10&gt;0),IF(($C$5*F16/'Vic Apr 2022'!AR10&lt;SUM('Vic Apr 2022'!L10:P10)),(0),($C$5*F16/'Vic Apr 2022'!AR10-SUM('Vic Apr 2022'!L10:P10))*'Vic Apr 2022'!AB10/100)* 'Vic Apr 2022'!AR10,IF(AND('Vic Apr 2022'!O10&gt;0,'Vic Apr 2022'!P10=""),IF(($C$5*F16/'Vic Apr 2022'!AR10&lt; SUM('Vic Apr 2022'!L10:O10)),(0),($C$5*F16/'Vic Apr 2022'!AR10-SUM('Vic Apr 2022'!L10:O10))*'Vic Apr 2022'!AG10/100)* 'Vic Apr 2022'!AR10,IF(AND('Vic Apr 2022'!N10&gt;0,'Vic Apr 2022'!O10=""),IF(($C$5*F16/'Vic Apr 2022'!AR10&lt; SUM('Vic Apr 2022'!L10:N10)),(0),($C$5*F16/'Vic Apr 2022'!AR10-SUM('Vic Apr 2022'!L10:N10))*'Vic Apr 2022'!AF10/100)* 'Vic Apr 2022'!AR10,IF(AND('Vic Apr 2022'!M10&gt;0,'Vic Apr 2022'!N10=""),IF(($C$5*F16/'Vic Apr 2022'!AR10&lt;'Vic Apr 2022'!M10+'Vic Apr 2022'!L10),(0),(($C$5*F16/'Vic Apr 2022'!AR10-('Vic Apr 2022'!M10+'Vic Apr 2022'!L10))*'Vic Apr 2022'!AE10/100))*'Vic Apr 2022'!AR10,IF(AND('Vic Apr 2022'!L10&gt;0,'Vic Apr 2022'!M10=""&gt;0),IF(($C$5*F16/'Vic Apr 2022'!AR10&lt;'Vic Apr 2022'!L10),(0),($C$5*F16/'Vic Apr 2022'!AR10-'Vic Apr 2022'!L10)*'Vic Apr 2022'!AD10/100)*'Vic Apr 2022'!AR10,0)))))</f>
        <v>0</v>
      </c>
      <c r="Q16" s="508">
        <f t="shared" ref="Q16" si="9">SUM(G16:P16)</f>
        <v>1941.818181818182</v>
      </c>
      <c r="R16" s="402">
        <f t="shared" si="5"/>
        <v>2273.6031818181818</v>
      </c>
      <c r="S16" s="509">
        <f t="shared" si="6"/>
        <v>2500.9635000000003</v>
      </c>
      <c r="T16" s="248">
        <f>'Vic Apr 2022'!AT10</f>
        <v>0</v>
      </c>
      <c r="U16" s="248">
        <f>'Vic Apr 2022'!AU10</f>
        <v>22</v>
      </c>
      <c r="V16" s="248">
        <f>'Vic Apr 2022'!AV10</f>
        <v>0</v>
      </c>
      <c r="W16" s="248">
        <f>'Vic Apr 2022'!AW10</f>
        <v>0</v>
      </c>
      <c r="X16" s="402" t="str">
        <f t="shared" si="7"/>
        <v>Guaranteed off usage</v>
      </c>
      <c r="Y16" s="402" t="str">
        <f t="shared" si="8"/>
        <v>Exclusive</v>
      </c>
      <c r="Z16" s="402">
        <f t="shared" si="0"/>
        <v>1846.4031818181818</v>
      </c>
      <c r="AA16" s="402">
        <f t="shared" si="1"/>
        <v>1846.4031818181818</v>
      </c>
      <c r="AB16" s="510">
        <f t="shared" si="2"/>
        <v>2031.0435000000002</v>
      </c>
      <c r="AC16" s="403">
        <f t="shared" si="2"/>
        <v>2031.0435000000002</v>
      </c>
      <c r="AD16" s="245">
        <f>'Vic Apr 2022'!BF10</f>
        <v>0</v>
      </c>
      <c r="AE16" s="217" t="str">
        <f>'Vic Apr 2022'!BG10</f>
        <v>n</v>
      </c>
      <c r="AF16" s="516"/>
      <c r="AG16" s="516"/>
      <c r="AH16" s="516"/>
      <c r="AI16" s="516"/>
      <c r="AJ16" s="516"/>
      <c r="AK16" s="516"/>
      <c r="AL16" s="516"/>
      <c r="AM16" s="516"/>
      <c r="AN16" s="516"/>
      <c r="AO16" s="516"/>
      <c r="AP16" s="516"/>
      <c r="AQ16" s="516"/>
      <c r="AR16" s="516"/>
    </row>
    <row r="17" spans="1:44" ht="17" customHeight="1" thickTop="1">
      <c r="A17" s="527" t="str">
        <f>'Vic Apr 2022'!D11</f>
        <v>Multinet 2</v>
      </c>
      <c r="B17" s="501" t="str">
        <f>'Vic Apr 2022'!F11</f>
        <v>AGL</v>
      </c>
      <c r="C17" s="423" t="str">
        <f>'Vic Apr 2022'!G11</f>
        <v>Business Value Saver</v>
      </c>
      <c r="D17" s="190">
        <f>365*'Vic Apr 2022'!H11/100</f>
        <v>428.37727272727267</v>
      </c>
      <c r="E17" s="415">
        <f>IF('Vic Apr 2022'!AQ11=3,0.5,IF('Vic Apr 2022'!AQ11=2,0.33,0))</f>
        <v>0.5</v>
      </c>
      <c r="F17" s="415">
        <f t="shared" si="3"/>
        <v>0.5</v>
      </c>
      <c r="G17" s="190">
        <f>IF('Vic Apr 2022'!K11="",($C$5*E17/'Vic Apr 2022'!AQ11*'Vic Apr 2022'!W11/100)*'Vic Apr 2022'!AQ11,IF($C$5*E17/'Vic Apr 2022'!AQ11&gt;='Vic Apr 2022'!L11,('Vic Apr 2022'!L11*'Vic Apr 2022'!W11/100)*'Vic Apr 2022'!AQ11,($C$5*E17/'Vic Apr 2022'!AQ11*'Vic Apr 2022'!W11/100)*'Vic Apr 2022'!AQ11))</f>
        <v>818.18181818181824</v>
      </c>
      <c r="H17" s="190">
        <f>IF(AND('Vic Apr 2022'!L11&gt;0,'Vic Apr 2022'!M11&gt;0),IF($C$5*E17/'Vic Apr 2022'!AQ11&lt;'Vic Apr 2022'!L11,0,IF(($C$5*E17/'Vic Apr 2022'!AQ11-'Vic Apr 2022'!L11)&lt;=('Vic Apr 2022'!M11+'Vic Apr 2022'!L11),((($C$5*E17/'Vic Apr 2022'!AQ11-'Vic Apr 2022'!L11)*'Vic Apr 2022'!X11/100))*'Vic Apr 2022'!AQ11,((('Vic Apr 2022'!M11)*'Vic Apr 2022'!X11/100)*'Vic Apr 2022'!AQ11))),0)</f>
        <v>0</v>
      </c>
      <c r="I17" s="190">
        <f>IF(AND('Vic Apr 2022'!M11&gt;0,'Vic Apr 2022'!N11&gt;0),IF($C$5*E17/'Vic Apr 2022'!AQ11&lt;('Vic Apr 2022'!L11+'Vic Apr 2022'!M11),0,IF(($C$5*E17/'Vic Apr 2022'!AQ11-'Vic Apr 2022'!L11+'Vic Apr 2022'!M11)&lt;=('Vic Apr 2022'!L11+'Vic Apr 2022'!M11+'Vic Apr 2022'!N11),((($C$5*E17/'Vic Apr 2022'!AQ11-('Vic Apr 2022'!L11+'Vic Apr 2022'!M11))*'Vic Apr 2022'!Y11/100))*'Vic Apr 2022'!AQ11,('Vic Apr 2022'!N11*'Vic Apr 2022'!Y11/100)* 'Vic Apr 2022'!AQ11)),0)</f>
        <v>0</v>
      </c>
      <c r="J17" s="190">
        <f>IF(AND('Vic Apr 2022'!N11&gt;0,'Vic Apr 2022'!O11&gt;0),IF($C$5*E17/'Vic Apr 2022'!AQ11&lt;('Vic Apr 2022'!L11+'Vic Apr 2022'!M11+'Vic Apr 2022'!N11),0,IF(($C$5*E17/'Vic Apr 2022'!AQ11-'Vic Apr 2022'!L11+'Vic Apr 2022'!M11+'Vic Apr 2022'!N11)&lt;=('Vic Apr 2022'!L11+'Vic Apr 2022'!M11+'Vic Apr 2022'!N11+'Vic Apr 2022'!O11),(($C$5*E17/'Vic Apr 2022'!AQ11-('Vic Apr 2022'!L11+'Vic Apr 2022'!M11+'Vic Apr 2022'!N11))*'Vic Apr 2022'!Z11/100)*'Vic Apr 2022'!AQ11,('Vic Apr 2022'!O11*'Vic Apr 2022'!Z11/100)*'Vic Apr 2022'!AQ11)),0)</f>
        <v>0</v>
      </c>
      <c r="K17" s="190">
        <f>IF(AND('Vic Apr 2022'!P11&gt;0,'Vic Apr 2022'!O11&gt;0),IF(($C$5*E17/'Vic Apr 2022'!AQ11&lt;SUM('Vic Apr 2022'!L11:P11)),(0),($C$5*E17/'Vic Apr 2022'!AQ11-SUM('Vic Apr 2022'!L11:P11))*'Vic Apr 2022'!AB11/100)* 'Vic Apr 2022'!AQ11,IF(AND('Vic Apr 2022'!O11&gt;0,'Vic Apr 2022'!P11=""),IF(($C$5*E17/'Vic Apr 2022'!AQ11&lt; SUM('Vic Apr 2022'!L11:O11)),(0),($C$5*E17/'Vic Apr 2022'!AQ11-SUM('Vic Apr 2022'!L11:O11))*'Vic Apr 2022'!AA11/100)* 'Vic Apr 2022'!AQ11,IF(AND('Vic Apr 2022'!N11&gt;0,'Vic Apr 2022'!O11=""),IF(($C$5*E17/'Vic Apr 2022'!AQ11&lt; SUM('Vic Apr 2022'!L11:N11)),(0),($C$5*E17/'Vic Apr 2022'!AQ11-SUM('Vic Apr 2022'!L11:N11))*'Vic Apr 2022'!Z11/100)* 'Vic Apr 2022'!AQ11,IF(AND('Vic Apr 2022'!M11&gt;0,'Vic Apr 2022'!N11=""),IF(($C$5*E17/'Vic Apr 2022'!AQ11&lt;'Vic Apr 2022'!M11+'Vic Apr 2022'!L11),(0),(($C$5*E17/'Vic Apr 2022'!AQ11-('Vic Apr 2022'!M11+'Vic Apr 2022'!L11))*'Vic Apr 2022'!Y11/100))*'Vic Apr 2022'!AQ11,IF(AND('Vic Apr 2022'!L11&gt;0,'Vic Apr 2022'!M11=""&gt;0),IF(($C$5*E17/'Vic Apr 2022'!AQ11&lt;'Vic Apr 2022'!L11),(0),($C$5*E17/'Vic Apr 2022'!AQ11-'Vic Apr 2022'!L11)*'Vic Apr 2022'!X11/100)*'Vic Apr 2022'!AQ11,0)))))</f>
        <v>0</v>
      </c>
      <c r="L17" s="190">
        <f>IF('Vic Apr 2022'!K11="",($C$5*F17/'Vic Apr 2022'!AR11*'Vic Apr 2022'!AC11/100)*'Vic Apr 2022'!AR11,IF($C$5*F17/'Vic Apr 2022'!AR11&gt;='Vic Apr 2022'!L11,('Vic Apr 2022'!L11*'Vic Apr 2022'!AC11/100)*'Vic Apr 2022'!AR11,($C$5*F17/'Vic Apr 2022'!AR11*'Vic Apr 2022'!AC11/100)*'Vic Apr 2022'!AR11))</f>
        <v>727.27272727272725</v>
      </c>
      <c r="M17" s="190">
        <f>IF(AND('Vic Apr 2022'!L11&gt;0,'Vic Apr 2022'!M11&gt;0),IF($C$5*F17/'Vic Apr 2022'!AR11&lt;'Vic Apr 2022'!L11,0,IF(($C$5*F17/'Vic Apr 2022'!AR11-'Vic Apr 2022'!L11)&lt;=('Vic Apr 2022'!M11+'Vic Apr 2022'!L11),((($C$5*F17/'Vic Apr 2022'!AR11-'Vic Apr 2022'!L11)*'Vic Apr 2022'!AD11/100))*'Vic Apr 2022'!AR11,((('Vic Apr 2022'!M11)*'Vic Apr 2022'!AD11/100)*'Vic Apr 2022'!AR11))),0)</f>
        <v>0</v>
      </c>
      <c r="N17" s="190">
        <f>IF(AND('Vic Apr 2022'!M11&gt;0,'Vic Apr 2022'!N11&gt;0),IF($C$5*F17/'Vic Apr 2022'!AR11&lt;('Vic Apr 2022'!L11+'Vic Apr 2022'!M11),0,IF(($C$5*F17/'Vic Apr 2022'!AR11-'Vic Apr 2022'!L11+'Vic Apr 2022'!M11)&lt;=('Vic Apr 2022'!L11+'Vic Apr 2022'!M11+'Vic Apr 2022'!N11),((($C$5*F17/'Vic Apr 2022'!AR11-('Vic Apr 2022'!L11+'Vic Apr 2022'!M11))*'Vic Apr 2022'!AE11/100))*'Vic Apr 2022'!AR11,('Vic Apr 2022'!N11*'Vic Apr 2022'!AE11/100)*'Vic Apr 2022'!AR11)),0)</f>
        <v>0</v>
      </c>
      <c r="O17" s="190">
        <f>IF(AND('Vic Apr 2022'!N11&gt;0,'Vic Apr 2022'!O11&gt;0),IF($C$5*F17/'Vic Apr 2022'!AR11&lt;('Vic Apr 2022'!L11+'Vic Apr 2022'!M11+'Vic Apr 2022'!N11),0,IF(($C$5*F17/'Vic Apr 2022'!AR11-'Vic Apr 2022'!L11+'Vic Apr 2022'!M11+'Vic Apr 2022'!N11)&lt;=('Vic Apr 2022'!L11+'Vic Apr 2022'!M11+'Vic Apr 2022'!N11+'Vic Apr 2022'!O11),(($C$5*F17/'Vic Apr 2022'!AR11-('Vic Apr 2022'!L11+'Vic Apr 2022'!M11+'Vic Apr 2022'!N11))*'Vic Apr 2022'!AF11/100)*'Vic Apr 2022'!AR11,('Vic Apr 2022'!O11*'Vic Apr 2022'!AF11/100)*'Vic Apr 2022'!AR11)),0)</f>
        <v>0</v>
      </c>
      <c r="P17" s="190">
        <f>IF(AND('Vic Apr 2022'!P11&gt;0,'Vic Apr 2022'!O11&gt;0),IF(($C$5*F17/'Vic Apr 2022'!AR11&lt;SUM('Vic Apr 2022'!L11:P11)),(0),($C$5*F17/'Vic Apr 2022'!AR11-SUM('Vic Apr 2022'!L11:P11))*'Vic Apr 2022'!AB11/100)* 'Vic Apr 2022'!AR11,IF(AND('Vic Apr 2022'!O11&gt;0,'Vic Apr 2022'!P11=""),IF(($C$5*F17/'Vic Apr 2022'!AR11&lt; SUM('Vic Apr 2022'!L11:O11)),(0),($C$5*F17/'Vic Apr 2022'!AR11-SUM('Vic Apr 2022'!L11:O11))*'Vic Apr 2022'!AG11/100)* 'Vic Apr 2022'!AR11,IF(AND('Vic Apr 2022'!N11&gt;0,'Vic Apr 2022'!O11=""),IF(($C$5*F17/'Vic Apr 2022'!AR11&lt; SUM('Vic Apr 2022'!L11:N11)),(0),($C$5*F17/'Vic Apr 2022'!AR11-SUM('Vic Apr 2022'!L11:N11))*'Vic Apr 2022'!AF11/100)* 'Vic Apr 2022'!AR11,IF(AND('Vic Apr 2022'!M11&gt;0,'Vic Apr 2022'!N11=""),IF(($C$5*F17/'Vic Apr 2022'!AR11&lt;'Vic Apr 2022'!M11+'Vic Apr 2022'!L11),(0),(($C$5*F17/'Vic Apr 2022'!AR11-('Vic Apr 2022'!M11+'Vic Apr 2022'!L11))*'Vic Apr 2022'!AE11/100))*'Vic Apr 2022'!AR11,IF(AND('Vic Apr 2022'!L11&gt;0,'Vic Apr 2022'!M11=""&gt;0),IF(($C$5*F17/'Vic Apr 2022'!AR11&lt;'Vic Apr 2022'!L11),(0),($C$5*F17/'Vic Apr 2022'!AR11-'Vic Apr 2022'!L11)*'Vic Apr 2022'!AD11/100)*'Vic Apr 2022'!AR11,0)))))</f>
        <v>0</v>
      </c>
      <c r="Q17" s="394">
        <f t="shared" si="4"/>
        <v>1545.4545454545455</v>
      </c>
      <c r="R17" s="419">
        <f t="shared" si="5"/>
        <v>1973.8318181818181</v>
      </c>
      <c r="S17" s="193">
        <f t="shared" si="6"/>
        <v>2171.2150000000001</v>
      </c>
      <c r="T17" s="247">
        <f>'Vic Apr 2022'!AT11</f>
        <v>0</v>
      </c>
      <c r="U17" s="247">
        <f>'Vic Apr 2022'!AU11</f>
        <v>0</v>
      </c>
      <c r="V17" s="247">
        <f>'Vic Apr 2022'!AV11</f>
        <v>0</v>
      </c>
      <c r="W17" s="247">
        <f>'Vic Apr 2022'!AW11</f>
        <v>0</v>
      </c>
      <c r="X17" s="419" t="str">
        <f t="shared" si="7"/>
        <v>No discount</v>
      </c>
      <c r="Y17" s="419" t="str">
        <f t="shared" si="8"/>
        <v>Exclusive</v>
      </c>
      <c r="Z17" s="494">
        <f t="shared" si="0"/>
        <v>1973.8318181818181</v>
      </c>
      <c r="AA17" s="494">
        <f t="shared" si="1"/>
        <v>1973.8318181818181</v>
      </c>
      <c r="AB17" s="400">
        <f t="shared" si="2"/>
        <v>2171.2150000000001</v>
      </c>
      <c r="AC17" s="400">
        <f t="shared" si="2"/>
        <v>2171.2150000000001</v>
      </c>
      <c r="AD17" s="244">
        <f>'Vic Apr 2022'!BF11</f>
        <v>0</v>
      </c>
      <c r="AE17" s="196" t="str">
        <f>'Vic Apr 2022'!BG11</f>
        <v>n</v>
      </c>
      <c r="AF17" s="516"/>
      <c r="AG17" s="516"/>
      <c r="AH17" s="516"/>
      <c r="AI17" s="516"/>
      <c r="AJ17" s="516"/>
      <c r="AK17" s="516"/>
      <c r="AL17" s="516"/>
      <c r="AM17" s="516"/>
      <c r="AN17" s="516"/>
      <c r="AO17" s="516"/>
      <c r="AP17" s="516"/>
      <c r="AQ17" s="516"/>
      <c r="AR17" s="516"/>
    </row>
    <row r="18" spans="1:44" ht="17" customHeight="1">
      <c r="A18" s="528"/>
      <c r="B18" s="501" t="str">
        <f>'Vic Apr 2022'!F12</f>
        <v>EnergyAustralia</v>
      </c>
      <c r="C18" s="423" t="str">
        <f>'Vic Apr 2022'!G12</f>
        <v>Total Business</v>
      </c>
      <c r="D18" s="190">
        <f>365*'Vic Apr 2022'!H12/100</f>
        <v>470.4849999999999</v>
      </c>
      <c r="E18" s="415">
        <f>IF('Vic Apr 2022'!AQ12=3,0.5,IF('Vic Apr 2022'!AQ12=2,0.33,0))</f>
        <v>0.5</v>
      </c>
      <c r="F18" s="415">
        <f t="shared" si="3"/>
        <v>0.5</v>
      </c>
      <c r="G18" s="190">
        <f>IF('Vic Apr 2022'!K12="",($C$5*E18/'Vic Apr 2022'!AQ12*'Vic Apr 2022'!W12/100)*'Vic Apr 2022'!AQ12,IF($C$5*E18/'Vic Apr 2022'!AQ12&gt;='Vic Apr 2022'!L12,('Vic Apr 2022'!L12*'Vic Apr 2022'!W12/100)*'Vic Apr 2022'!AQ12,($C$5*E18/'Vic Apr 2022'!AQ12*'Vic Apr 2022'!W12/100)*'Vic Apr 2022'!AQ12))</f>
        <v>1080</v>
      </c>
      <c r="H18" s="190">
        <f>IF(AND('Vic Apr 2022'!L12&gt;0,'Vic Apr 2022'!M12&gt;0),IF($C$5*E18/'Vic Apr 2022'!AQ12&lt;'Vic Apr 2022'!L12,0,IF(($C$5*E18/'Vic Apr 2022'!AQ12-'Vic Apr 2022'!L12)&lt;=('Vic Apr 2022'!M12+'Vic Apr 2022'!L12),((($C$5*E18/'Vic Apr 2022'!AQ12-'Vic Apr 2022'!L12)*'Vic Apr 2022'!X12/100))*'Vic Apr 2022'!AQ12,((('Vic Apr 2022'!M12)*'Vic Apr 2022'!X12/100)*'Vic Apr 2022'!AQ12))),0)</f>
        <v>105.45454545454551</v>
      </c>
      <c r="I18" s="190">
        <f>IF(AND('Vic Apr 2022'!M12&gt;0,'Vic Apr 2022'!N12&gt;0),IF($C$5*E18/'Vic Apr 2022'!AQ12&lt;('Vic Apr 2022'!L12+'Vic Apr 2022'!M12),0,IF(($C$5*E18/'Vic Apr 2022'!AQ12-'Vic Apr 2022'!L12+'Vic Apr 2022'!M12)&lt;=('Vic Apr 2022'!L12+'Vic Apr 2022'!M12+'Vic Apr 2022'!N12),((($C$5*E18/'Vic Apr 2022'!AQ12-('Vic Apr 2022'!L12+'Vic Apr 2022'!M12))*'Vic Apr 2022'!Y12/100))*'Vic Apr 2022'!AQ12,('Vic Apr 2022'!N12*'Vic Apr 2022'!Y12/100)* 'Vic Apr 2022'!AQ12)),0)</f>
        <v>0</v>
      </c>
      <c r="J18" s="190">
        <f>IF(AND('Vic Apr 2022'!N12&gt;0,'Vic Apr 2022'!O12&gt;0),IF($C$5*E18/'Vic Apr 2022'!AQ12&lt;('Vic Apr 2022'!L12+'Vic Apr 2022'!M12+'Vic Apr 2022'!N12),0,IF(($C$5*E18/'Vic Apr 2022'!AQ12-'Vic Apr 2022'!L12+'Vic Apr 2022'!M12+'Vic Apr 2022'!N12)&lt;=('Vic Apr 2022'!L12+'Vic Apr 2022'!M12+'Vic Apr 2022'!N12+'Vic Apr 2022'!O12),(($C$5*E18/'Vic Apr 2022'!AQ12-('Vic Apr 2022'!L12+'Vic Apr 2022'!M12+'Vic Apr 2022'!N12))*'Vic Apr 2022'!Z12/100)*'Vic Apr 2022'!AQ12,('Vic Apr 2022'!O12*'Vic Apr 2022'!Z12/100)*'Vic Apr 2022'!AQ12)),0)</f>
        <v>0</v>
      </c>
      <c r="K18" s="190">
        <f>IF(AND('Vic Apr 2022'!P12&gt;0,'Vic Apr 2022'!O12&gt;0),IF(($C$5*E18/'Vic Apr 2022'!AQ12&lt;SUM('Vic Apr 2022'!L12:P12)),(0),($C$5*E18/'Vic Apr 2022'!AQ12-SUM('Vic Apr 2022'!L12:P12))*'Vic Apr 2022'!AB12/100)* 'Vic Apr 2022'!AQ12,IF(AND('Vic Apr 2022'!O12&gt;0,'Vic Apr 2022'!P12=""),IF(($C$5*E18/'Vic Apr 2022'!AQ12&lt; SUM('Vic Apr 2022'!L12:O12)),(0),($C$5*E18/'Vic Apr 2022'!AQ12-SUM('Vic Apr 2022'!L12:O12))*'Vic Apr 2022'!AA12/100)* 'Vic Apr 2022'!AQ12,IF(AND('Vic Apr 2022'!N12&gt;0,'Vic Apr 2022'!O12=""),IF(($C$5*E18/'Vic Apr 2022'!AQ12&lt; SUM('Vic Apr 2022'!L12:N12)),(0),($C$5*E18/'Vic Apr 2022'!AQ12-SUM('Vic Apr 2022'!L12:N12))*'Vic Apr 2022'!Z12/100)* 'Vic Apr 2022'!AQ12,IF(AND('Vic Apr 2022'!M12&gt;0,'Vic Apr 2022'!N12=""),IF(($C$5*E18/'Vic Apr 2022'!AQ12&lt;'Vic Apr 2022'!M12+'Vic Apr 2022'!L12),(0),(($C$5*E18/'Vic Apr 2022'!AQ12-('Vic Apr 2022'!M12+'Vic Apr 2022'!L12))*'Vic Apr 2022'!Y12/100))*'Vic Apr 2022'!AQ12,IF(AND('Vic Apr 2022'!L12&gt;0,'Vic Apr 2022'!M12=""&gt;0),IF(($C$5*E18/'Vic Apr 2022'!AQ12&lt;'Vic Apr 2022'!L12),(0),($C$5*E18/'Vic Apr 2022'!AQ12-'Vic Apr 2022'!L12)*'Vic Apr 2022'!X12/100)*'Vic Apr 2022'!AQ12,0)))))</f>
        <v>0</v>
      </c>
      <c r="L18" s="190">
        <f>IF('Vic Apr 2022'!K12="",($C$5*F18/'Vic Apr 2022'!AR12*'Vic Apr 2022'!AC12/100)*'Vic Apr 2022'!AR12,IF($C$5*F18/'Vic Apr 2022'!AR12&gt;='Vic Apr 2022'!L12,('Vic Apr 2022'!L12*'Vic Apr 2022'!AC12/100)*'Vic Apr 2022'!AR12,($C$5*F18/'Vic Apr 2022'!AR12*'Vic Apr 2022'!AC12/100)*'Vic Apr 2022'!AR12))</f>
        <v>1026.8181818181815</v>
      </c>
      <c r="M18" s="190">
        <f>IF(AND('Vic Apr 2022'!L12&gt;0,'Vic Apr 2022'!M12&gt;0),IF($C$5*F18/'Vic Apr 2022'!AR12&lt;'Vic Apr 2022'!L12,0,IF(($C$5*F18/'Vic Apr 2022'!AR12-'Vic Apr 2022'!L12)&lt;=('Vic Apr 2022'!M12+'Vic Apr 2022'!L12),((($C$5*F18/'Vic Apr 2022'!AR12-'Vic Apr 2022'!L12)*'Vic Apr 2022'!AD12/100))*'Vic Apr 2022'!AR12,((('Vic Apr 2022'!M12)*'Vic Apr 2022'!AD12/100)*'Vic Apr 2022'!AR12))),0)</f>
        <v>103.18181818181826</v>
      </c>
      <c r="N18" s="190">
        <f>IF(AND('Vic Apr 2022'!M12&gt;0,'Vic Apr 2022'!N12&gt;0),IF($C$5*F18/'Vic Apr 2022'!AR12&lt;('Vic Apr 2022'!L12+'Vic Apr 2022'!M12),0,IF(($C$5*F18/'Vic Apr 2022'!AR12-'Vic Apr 2022'!L12+'Vic Apr 2022'!M12)&lt;=('Vic Apr 2022'!L12+'Vic Apr 2022'!M12+'Vic Apr 2022'!N12),((($C$5*F18/'Vic Apr 2022'!AR12-('Vic Apr 2022'!L12+'Vic Apr 2022'!M12))*'Vic Apr 2022'!AE12/100))*'Vic Apr 2022'!AR12,('Vic Apr 2022'!N12*'Vic Apr 2022'!AE12/100)*'Vic Apr 2022'!AR12)),0)</f>
        <v>0</v>
      </c>
      <c r="O18" s="190">
        <f>IF(AND('Vic Apr 2022'!N12&gt;0,'Vic Apr 2022'!O12&gt;0),IF($C$5*F18/'Vic Apr 2022'!AR12&lt;('Vic Apr 2022'!L12+'Vic Apr 2022'!M12+'Vic Apr 2022'!N12),0,IF(($C$5*F18/'Vic Apr 2022'!AR12-'Vic Apr 2022'!L12+'Vic Apr 2022'!M12+'Vic Apr 2022'!N12)&lt;=('Vic Apr 2022'!L12+'Vic Apr 2022'!M12+'Vic Apr 2022'!N12+'Vic Apr 2022'!O12),(($C$5*F18/'Vic Apr 2022'!AR12-('Vic Apr 2022'!L12+'Vic Apr 2022'!M12+'Vic Apr 2022'!N12))*'Vic Apr 2022'!AF12/100)*'Vic Apr 2022'!AR12,('Vic Apr 2022'!O12*'Vic Apr 2022'!AF12/100)*'Vic Apr 2022'!AR12)),0)</f>
        <v>0</v>
      </c>
      <c r="P18" s="190">
        <f>IF(AND('Vic Apr 2022'!P12&gt;0,'Vic Apr 2022'!O12&gt;0),IF(($C$5*F18/'Vic Apr 2022'!AR12&lt;SUM('Vic Apr 2022'!L12:P12)),(0),($C$5*F18/'Vic Apr 2022'!AR12-SUM('Vic Apr 2022'!L12:P12))*'Vic Apr 2022'!AB12/100)* 'Vic Apr 2022'!AR12,IF(AND('Vic Apr 2022'!O12&gt;0,'Vic Apr 2022'!P12=""),IF(($C$5*F18/'Vic Apr 2022'!AR12&lt; SUM('Vic Apr 2022'!L12:O12)),(0),($C$5*F18/'Vic Apr 2022'!AR12-SUM('Vic Apr 2022'!L12:O12))*'Vic Apr 2022'!AG12/100)* 'Vic Apr 2022'!AR12,IF(AND('Vic Apr 2022'!N12&gt;0,'Vic Apr 2022'!O12=""),IF(($C$5*F18/'Vic Apr 2022'!AR12&lt; SUM('Vic Apr 2022'!L12:N12)),(0),($C$5*F18/'Vic Apr 2022'!AR12-SUM('Vic Apr 2022'!L12:N12))*'Vic Apr 2022'!AF12/100)* 'Vic Apr 2022'!AR12,IF(AND('Vic Apr 2022'!M12&gt;0,'Vic Apr 2022'!N12=""),IF(($C$5*F18/'Vic Apr 2022'!AR12&lt;'Vic Apr 2022'!M12+'Vic Apr 2022'!L12),(0),(($C$5*F18/'Vic Apr 2022'!AR12-('Vic Apr 2022'!M12+'Vic Apr 2022'!L12))*'Vic Apr 2022'!AE12/100))*'Vic Apr 2022'!AR12,IF(AND('Vic Apr 2022'!L12&gt;0,'Vic Apr 2022'!M12=""&gt;0),IF(($C$5*F18/'Vic Apr 2022'!AR12&lt;'Vic Apr 2022'!L12),(0),($C$5*F18/'Vic Apr 2022'!AR12-'Vic Apr 2022'!L12)*'Vic Apr 2022'!AD12/100)*'Vic Apr 2022'!AR12,0)))))</f>
        <v>0</v>
      </c>
      <c r="Q18" s="394">
        <f t="shared" si="4"/>
        <v>2315.4545454545455</v>
      </c>
      <c r="R18" s="419">
        <f t="shared" si="5"/>
        <v>2785.9395454545456</v>
      </c>
      <c r="S18" s="193">
        <f t="shared" si="6"/>
        <v>3064.5335000000005</v>
      </c>
      <c r="T18" s="247">
        <f>'Vic Apr 2022'!AT12</f>
        <v>21</v>
      </c>
      <c r="U18" s="247">
        <f>'Vic Apr 2022'!AU12</f>
        <v>0</v>
      </c>
      <c r="V18" s="247">
        <f>'Vic Apr 2022'!AV12</f>
        <v>0</v>
      </c>
      <c r="W18" s="247">
        <f>'Vic Apr 2022'!AW12</f>
        <v>0</v>
      </c>
      <c r="X18" s="419" t="str">
        <f t="shared" si="7"/>
        <v>Guaranteed off bill</v>
      </c>
      <c r="Y18" s="419" t="str">
        <f t="shared" si="8"/>
        <v>Exclusive</v>
      </c>
      <c r="Z18" s="494">
        <f t="shared" si="0"/>
        <v>2200.892240909091</v>
      </c>
      <c r="AA18" s="494">
        <f t="shared" si="1"/>
        <v>2200.892240909091</v>
      </c>
      <c r="AB18" s="400">
        <f t="shared" si="2"/>
        <v>2420.9814650000003</v>
      </c>
      <c r="AC18" s="400">
        <f t="shared" si="2"/>
        <v>2420.9814650000003</v>
      </c>
      <c r="AD18" s="244">
        <f>'Vic Apr 2022'!BF12</f>
        <v>0</v>
      </c>
      <c r="AE18" s="196" t="str">
        <f>'Vic Apr 2022'!BG12</f>
        <v>n</v>
      </c>
      <c r="AF18" s="516"/>
      <c r="AG18" s="516"/>
      <c r="AH18" s="516"/>
      <c r="AI18" s="516"/>
      <c r="AJ18" s="516"/>
      <c r="AK18" s="516"/>
      <c r="AL18" s="516"/>
      <c r="AM18" s="516"/>
      <c r="AN18" s="516"/>
      <c r="AO18" s="516"/>
      <c r="AP18" s="516"/>
      <c r="AQ18" s="516"/>
      <c r="AR18" s="516"/>
    </row>
    <row r="19" spans="1:44" ht="17" customHeight="1">
      <c r="A19" s="528"/>
      <c r="B19" s="501" t="str">
        <f>'Vic Apr 2022'!F13</f>
        <v>Lumo Energy</v>
      </c>
      <c r="C19" s="423" t="str">
        <f>'Vic Apr 2022'!G13</f>
        <v>Value</v>
      </c>
      <c r="D19" s="190">
        <f>365*'Vic Apr 2022'!H13/100</f>
        <v>304.47636363636366</v>
      </c>
      <c r="E19" s="415">
        <f>IF('Vic Apr 2022'!AQ13=3,0.5,IF('Vic Apr 2022'!AQ13=2,0.33,0))</f>
        <v>0.5</v>
      </c>
      <c r="F19" s="415">
        <f t="shared" si="3"/>
        <v>0.5</v>
      </c>
      <c r="G19" s="190">
        <f>IF('Vic Apr 2022'!K13="",($C$5*E19/'Vic Apr 2022'!AQ13*'Vic Apr 2022'!W13/100)*'Vic Apr 2022'!AQ13,IF($C$5*E19/'Vic Apr 2022'!AQ13&gt;='Vic Apr 2022'!L13,('Vic Apr 2022'!L13*'Vic Apr 2022'!W13/100)*'Vic Apr 2022'!AQ13,($C$5*E19/'Vic Apr 2022'!AQ13*'Vic Apr 2022'!W13/100)*'Vic Apr 2022'!AQ13))</f>
        <v>837.82254545454532</v>
      </c>
      <c r="H19" s="190">
        <f>IF(AND('Vic Apr 2022'!L13&gt;0,'Vic Apr 2022'!M13&gt;0),IF($C$5*E19/'Vic Apr 2022'!AQ13&lt;'Vic Apr 2022'!L13,0,IF(($C$5*E19/'Vic Apr 2022'!AQ13-'Vic Apr 2022'!L13)&lt;=('Vic Apr 2022'!M13+'Vic Apr 2022'!L13),((($C$5*E19/'Vic Apr 2022'!AQ13-'Vic Apr 2022'!L13)*'Vic Apr 2022'!X13/100))*'Vic Apr 2022'!AQ13,((('Vic Apr 2022'!M13)*'Vic Apr 2022'!X13/100)*'Vic Apr 2022'!AQ13))),0)</f>
        <v>66.8334545454546</v>
      </c>
      <c r="I19" s="190">
        <f>IF(AND('Vic Apr 2022'!M13&gt;0,'Vic Apr 2022'!N13&gt;0),IF($C$5*E19/'Vic Apr 2022'!AQ13&lt;('Vic Apr 2022'!L13+'Vic Apr 2022'!M13),0,IF(($C$5*E19/'Vic Apr 2022'!AQ13-'Vic Apr 2022'!L13+'Vic Apr 2022'!M13)&lt;=('Vic Apr 2022'!L13+'Vic Apr 2022'!M13+'Vic Apr 2022'!N13),((($C$5*E19/'Vic Apr 2022'!AQ13-('Vic Apr 2022'!L13+'Vic Apr 2022'!M13))*'Vic Apr 2022'!Y13/100))*'Vic Apr 2022'!AQ13,('Vic Apr 2022'!N13*'Vic Apr 2022'!Y13/100)* 'Vic Apr 2022'!AQ13)),0)</f>
        <v>0</v>
      </c>
      <c r="J19" s="190">
        <f>IF(AND('Vic Apr 2022'!N13&gt;0,'Vic Apr 2022'!O13&gt;0),IF($C$5*E19/'Vic Apr 2022'!AQ13&lt;('Vic Apr 2022'!L13+'Vic Apr 2022'!M13+'Vic Apr 2022'!N13),0,IF(($C$5*E19/'Vic Apr 2022'!AQ13-'Vic Apr 2022'!L13+'Vic Apr 2022'!M13+'Vic Apr 2022'!N13)&lt;=('Vic Apr 2022'!L13+'Vic Apr 2022'!M13+'Vic Apr 2022'!N13+'Vic Apr 2022'!O13),(($C$5*E19/'Vic Apr 2022'!AQ13-('Vic Apr 2022'!L13+'Vic Apr 2022'!M13+'Vic Apr 2022'!N13))*'Vic Apr 2022'!Z13/100)*'Vic Apr 2022'!AQ13,('Vic Apr 2022'!O13*'Vic Apr 2022'!Z13/100)*'Vic Apr 2022'!AQ13)),0)</f>
        <v>0</v>
      </c>
      <c r="K19" s="190">
        <f>IF(AND('Vic Apr 2022'!P13&gt;0,'Vic Apr 2022'!O13&gt;0),IF(($C$5*E19/'Vic Apr 2022'!AQ13&lt;SUM('Vic Apr 2022'!L13:P13)),(0),($C$5*E19/'Vic Apr 2022'!AQ13-SUM('Vic Apr 2022'!L13:P13))*'Vic Apr 2022'!AB13/100)* 'Vic Apr 2022'!AQ13,IF(AND('Vic Apr 2022'!O13&gt;0,'Vic Apr 2022'!P13=""),IF(($C$5*E19/'Vic Apr 2022'!AQ13&lt; SUM('Vic Apr 2022'!L13:O13)),(0),($C$5*E19/'Vic Apr 2022'!AQ13-SUM('Vic Apr 2022'!L13:O13))*'Vic Apr 2022'!AA13/100)* 'Vic Apr 2022'!AQ13,IF(AND('Vic Apr 2022'!N13&gt;0,'Vic Apr 2022'!O13=""),IF(($C$5*E19/'Vic Apr 2022'!AQ13&lt; SUM('Vic Apr 2022'!L13:N13)),(0),($C$5*E19/'Vic Apr 2022'!AQ13-SUM('Vic Apr 2022'!L13:N13))*'Vic Apr 2022'!Z13/100)* 'Vic Apr 2022'!AQ13,IF(AND('Vic Apr 2022'!M13&gt;0,'Vic Apr 2022'!N13=""),IF(($C$5*E19/'Vic Apr 2022'!AQ13&lt;'Vic Apr 2022'!M13+'Vic Apr 2022'!L13),(0),(($C$5*E19/'Vic Apr 2022'!AQ13-('Vic Apr 2022'!M13+'Vic Apr 2022'!L13))*'Vic Apr 2022'!Y13/100))*'Vic Apr 2022'!AQ13,IF(AND('Vic Apr 2022'!L13&gt;0,'Vic Apr 2022'!M13=""&gt;0),IF(($C$5*E19/'Vic Apr 2022'!AQ13&lt;'Vic Apr 2022'!L13),(0),($C$5*E19/'Vic Apr 2022'!AQ13-'Vic Apr 2022'!L13)*'Vic Apr 2022'!X13/100)*'Vic Apr 2022'!AQ13,0)))))</f>
        <v>0</v>
      </c>
      <c r="L19" s="190">
        <f>IF('Vic Apr 2022'!K13="",($C$5*F19/'Vic Apr 2022'!AR13*'Vic Apr 2022'!AC13/100)*'Vic Apr 2022'!AR13,IF($C$5*F19/'Vic Apr 2022'!AR13&gt;='Vic Apr 2022'!L13,('Vic Apr 2022'!L13*'Vic Apr 2022'!AC13/100)*'Vic Apr 2022'!AR13,($C$5*F19/'Vic Apr 2022'!AR13*'Vic Apr 2022'!AC13/100)*'Vic Apr 2022'!AR13))</f>
        <v>800.49381818181803</v>
      </c>
      <c r="M19" s="190">
        <f>IF(AND('Vic Apr 2022'!L13&gt;0,'Vic Apr 2022'!M13&gt;0),IF($C$5*F19/'Vic Apr 2022'!AR13&lt;'Vic Apr 2022'!L13,0,IF(($C$5*F19/'Vic Apr 2022'!AR13-'Vic Apr 2022'!L13)&lt;=('Vic Apr 2022'!M13+'Vic Apr 2022'!L13),((($C$5*F19/'Vic Apr 2022'!AR13-'Vic Apr 2022'!L13)*'Vic Apr 2022'!AD13/100))*'Vic Apr 2022'!AR13,((('Vic Apr 2022'!M13)*'Vic Apr 2022'!AD13/100)*'Vic Apr 2022'!AR13))),0)</f>
        <v>65.640000000000043</v>
      </c>
      <c r="N19" s="190">
        <f>IF(AND('Vic Apr 2022'!M13&gt;0,'Vic Apr 2022'!N13&gt;0),IF($C$5*F19/'Vic Apr 2022'!AR13&lt;('Vic Apr 2022'!L13+'Vic Apr 2022'!M13),0,IF(($C$5*F19/'Vic Apr 2022'!AR13-'Vic Apr 2022'!L13+'Vic Apr 2022'!M13)&lt;=('Vic Apr 2022'!L13+'Vic Apr 2022'!M13+'Vic Apr 2022'!N13),((($C$5*F19/'Vic Apr 2022'!AR13-('Vic Apr 2022'!L13+'Vic Apr 2022'!M13))*'Vic Apr 2022'!AE13/100))*'Vic Apr 2022'!AR13,('Vic Apr 2022'!N13*'Vic Apr 2022'!AE13/100)*'Vic Apr 2022'!AR13)),0)</f>
        <v>0</v>
      </c>
      <c r="O19" s="190">
        <f>IF(AND('Vic Apr 2022'!N13&gt;0,'Vic Apr 2022'!O13&gt;0),IF($C$5*F19/'Vic Apr 2022'!AR13&lt;('Vic Apr 2022'!L13+'Vic Apr 2022'!M13+'Vic Apr 2022'!N13),0,IF(($C$5*F19/'Vic Apr 2022'!AR13-'Vic Apr 2022'!L13+'Vic Apr 2022'!M13+'Vic Apr 2022'!N13)&lt;=('Vic Apr 2022'!L13+'Vic Apr 2022'!M13+'Vic Apr 2022'!N13+'Vic Apr 2022'!O13),(($C$5*F19/'Vic Apr 2022'!AR13-('Vic Apr 2022'!L13+'Vic Apr 2022'!M13+'Vic Apr 2022'!N13))*'Vic Apr 2022'!AF13/100)*'Vic Apr 2022'!AR13,('Vic Apr 2022'!O13*'Vic Apr 2022'!AF13/100)*'Vic Apr 2022'!AR13)),0)</f>
        <v>0</v>
      </c>
      <c r="P19" s="190">
        <f>IF(AND('Vic Apr 2022'!P13&gt;0,'Vic Apr 2022'!O13&gt;0),IF(($C$5*F19/'Vic Apr 2022'!AR13&lt;SUM('Vic Apr 2022'!L13:P13)),(0),($C$5*F19/'Vic Apr 2022'!AR13-SUM('Vic Apr 2022'!L13:P13))*'Vic Apr 2022'!AB13/100)* 'Vic Apr 2022'!AR13,IF(AND('Vic Apr 2022'!O13&gt;0,'Vic Apr 2022'!P13=""),IF(($C$5*F19/'Vic Apr 2022'!AR13&lt; SUM('Vic Apr 2022'!L13:O13)),(0),($C$5*F19/'Vic Apr 2022'!AR13-SUM('Vic Apr 2022'!L13:O13))*'Vic Apr 2022'!AG13/100)* 'Vic Apr 2022'!AR13,IF(AND('Vic Apr 2022'!N13&gt;0,'Vic Apr 2022'!O13=""),IF(($C$5*F19/'Vic Apr 2022'!AR13&lt; SUM('Vic Apr 2022'!L13:N13)),(0),($C$5*F19/'Vic Apr 2022'!AR13-SUM('Vic Apr 2022'!L13:N13))*'Vic Apr 2022'!AF13/100)* 'Vic Apr 2022'!AR13,IF(AND('Vic Apr 2022'!M13&gt;0,'Vic Apr 2022'!N13=""),IF(($C$5*F19/'Vic Apr 2022'!AR13&lt;'Vic Apr 2022'!M13+'Vic Apr 2022'!L13),(0),(($C$5*F19/'Vic Apr 2022'!AR13-('Vic Apr 2022'!M13+'Vic Apr 2022'!L13))*'Vic Apr 2022'!AE13/100))*'Vic Apr 2022'!AR13,IF(AND('Vic Apr 2022'!L13&gt;0,'Vic Apr 2022'!M13=""&gt;0),IF(($C$5*F19/'Vic Apr 2022'!AR13&lt;'Vic Apr 2022'!L13),(0),($C$5*F19/'Vic Apr 2022'!AR13-'Vic Apr 2022'!L13)*'Vic Apr 2022'!AD13/100)*'Vic Apr 2022'!AR13,0)))))</f>
        <v>0</v>
      </c>
      <c r="Q19" s="394">
        <f t="shared" si="4"/>
        <v>1770.789818181818</v>
      </c>
      <c r="R19" s="419">
        <f t="shared" si="5"/>
        <v>2075.2661818181814</v>
      </c>
      <c r="S19" s="193">
        <f t="shared" si="6"/>
        <v>2282.7927999999997</v>
      </c>
      <c r="T19" s="247">
        <f>'Vic Apr 2022'!AT13</f>
        <v>0</v>
      </c>
      <c r="U19" s="247">
        <f>'Vic Apr 2022'!AU13</f>
        <v>0</v>
      </c>
      <c r="V19" s="247">
        <f>'Vic Apr 2022'!AV13</f>
        <v>0</v>
      </c>
      <c r="W19" s="247">
        <f>'Vic Apr 2022'!AW13</f>
        <v>0</v>
      </c>
      <c r="X19" s="419" t="str">
        <f t="shared" si="7"/>
        <v>No discount</v>
      </c>
      <c r="Y19" s="419" t="str">
        <f t="shared" si="8"/>
        <v>Exclusive</v>
      </c>
      <c r="Z19" s="494">
        <f t="shared" si="0"/>
        <v>2075.2661818181814</v>
      </c>
      <c r="AA19" s="494">
        <f t="shared" si="1"/>
        <v>2075.2661818181814</v>
      </c>
      <c r="AB19" s="400">
        <f t="shared" si="2"/>
        <v>2282.7927999999997</v>
      </c>
      <c r="AC19" s="400">
        <f t="shared" si="2"/>
        <v>2282.7927999999997</v>
      </c>
      <c r="AD19" s="244">
        <f>'Vic Apr 2022'!BF13</f>
        <v>0</v>
      </c>
      <c r="AE19" s="196" t="str">
        <f>'Vic Apr 2022'!BG13</f>
        <v>n</v>
      </c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</row>
    <row r="20" spans="1:44" ht="17" customHeight="1">
      <c r="A20" s="528"/>
      <c r="B20" s="501" t="str">
        <f>'Vic Apr 2022'!F14</f>
        <v>Momentum Energy</v>
      </c>
      <c r="C20" s="423" t="str">
        <f>'Vic Apr 2022'!G14</f>
        <v>Market offer</v>
      </c>
      <c r="D20" s="190">
        <f>365*'Vic Apr 2022'!H14/100</f>
        <v>444.935</v>
      </c>
      <c r="E20" s="415">
        <f>IF('Vic Apr 2022'!AQ14=3,0.5,IF('Vic Apr 2022'!AQ14=2,0.33,0))</f>
        <v>0.5</v>
      </c>
      <c r="F20" s="415">
        <f t="shared" si="3"/>
        <v>0.5</v>
      </c>
      <c r="G20" s="190">
        <f>IF('Vic Apr 2022'!K14="",($C$5*E20/'Vic Apr 2022'!AQ14*'Vic Apr 2022'!W14/100)*'Vic Apr 2022'!AQ14,IF($C$5*E20/'Vic Apr 2022'!AQ14&gt;='Vic Apr 2022'!L14,('Vic Apr 2022'!L14*'Vic Apr 2022'!W14/100)*'Vic Apr 2022'!AQ14,($C$5*E20/'Vic Apr 2022'!AQ14*'Vic Apr 2022'!W14/100)*'Vic Apr 2022'!AQ14))</f>
        <v>1035</v>
      </c>
      <c r="H20" s="190">
        <f>IF(AND('Vic Apr 2022'!L14&gt;0,'Vic Apr 2022'!M14&gt;0),IF($C$5*E20/'Vic Apr 2022'!AQ14&lt;'Vic Apr 2022'!L14,0,IF(($C$5*E20/'Vic Apr 2022'!AQ14-'Vic Apr 2022'!L14)&lt;=('Vic Apr 2022'!M14+'Vic Apr 2022'!L14),((($C$5*E20/'Vic Apr 2022'!AQ14-'Vic Apr 2022'!L14)*'Vic Apr 2022'!X14/100))*'Vic Apr 2022'!AQ14,((('Vic Apr 2022'!M14)*'Vic Apr 2022'!X14/100)*'Vic Apr 2022'!AQ14))),0)</f>
        <v>110.00000000000006</v>
      </c>
      <c r="I20" s="190">
        <f>IF(AND('Vic Apr 2022'!M14&gt;0,'Vic Apr 2022'!N14&gt;0),IF($C$5*E20/'Vic Apr 2022'!AQ14&lt;('Vic Apr 2022'!L14+'Vic Apr 2022'!M14),0,IF(($C$5*E20/'Vic Apr 2022'!AQ14-'Vic Apr 2022'!L14+'Vic Apr 2022'!M14)&lt;=('Vic Apr 2022'!L14+'Vic Apr 2022'!M14+'Vic Apr 2022'!N14),((($C$5*E20/'Vic Apr 2022'!AQ14-('Vic Apr 2022'!L14+'Vic Apr 2022'!M14))*'Vic Apr 2022'!Y14/100))*'Vic Apr 2022'!AQ14,('Vic Apr 2022'!N14*'Vic Apr 2022'!Y14/100)* 'Vic Apr 2022'!AQ14)),0)</f>
        <v>0</v>
      </c>
      <c r="J20" s="190">
        <f>IF(AND('Vic Apr 2022'!N14&gt;0,'Vic Apr 2022'!O14&gt;0),IF($C$5*E20/'Vic Apr 2022'!AQ14&lt;('Vic Apr 2022'!L14+'Vic Apr 2022'!M14+'Vic Apr 2022'!N14),0,IF(($C$5*E20/'Vic Apr 2022'!AQ14-'Vic Apr 2022'!L14+'Vic Apr 2022'!M14+'Vic Apr 2022'!N14)&lt;=('Vic Apr 2022'!L14+'Vic Apr 2022'!M14+'Vic Apr 2022'!N14+'Vic Apr 2022'!O14),(($C$5*E20/'Vic Apr 2022'!AQ14-('Vic Apr 2022'!L14+'Vic Apr 2022'!M14+'Vic Apr 2022'!N14))*'Vic Apr 2022'!Z14/100)*'Vic Apr 2022'!AQ14,('Vic Apr 2022'!O14*'Vic Apr 2022'!Z14/100)*'Vic Apr 2022'!AQ14)),0)</f>
        <v>0</v>
      </c>
      <c r="K20" s="190">
        <f>IF(AND('Vic Apr 2022'!P14&gt;0,'Vic Apr 2022'!O14&gt;0),IF(($C$5*E20/'Vic Apr 2022'!AQ14&lt;SUM('Vic Apr 2022'!L14:P14)),(0),($C$5*E20/'Vic Apr 2022'!AQ14-SUM('Vic Apr 2022'!L14:P14))*'Vic Apr 2022'!AB14/100)* 'Vic Apr 2022'!AQ14,IF(AND('Vic Apr 2022'!O14&gt;0,'Vic Apr 2022'!P14=""),IF(($C$5*E20/'Vic Apr 2022'!AQ14&lt; SUM('Vic Apr 2022'!L14:O14)),(0),($C$5*E20/'Vic Apr 2022'!AQ14-SUM('Vic Apr 2022'!L14:O14))*'Vic Apr 2022'!AA14/100)* 'Vic Apr 2022'!AQ14,IF(AND('Vic Apr 2022'!N14&gt;0,'Vic Apr 2022'!O14=""),IF(($C$5*E20/'Vic Apr 2022'!AQ14&lt; SUM('Vic Apr 2022'!L14:N14)),(0),($C$5*E20/'Vic Apr 2022'!AQ14-SUM('Vic Apr 2022'!L14:N14))*'Vic Apr 2022'!Z14/100)* 'Vic Apr 2022'!AQ14,IF(AND('Vic Apr 2022'!M14&gt;0,'Vic Apr 2022'!N14=""),IF(($C$5*E20/'Vic Apr 2022'!AQ14&lt;'Vic Apr 2022'!M14+'Vic Apr 2022'!L14),(0),(($C$5*E20/'Vic Apr 2022'!AQ14-('Vic Apr 2022'!M14+'Vic Apr 2022'!L14))*'Vic Apr 2022'!Y14/100))*'Vic Apr 2022'!AQ14,IF(AND('Vic Apr 2022'!L14&gt;0,'Vic Apr 2022'!M14=""&gt;0),IF(($C$5*E20/'Vic Apr 2022'!AQ14&lt;'Vic Apr 2022'!L14),(0),($C$5*E20/'Vic Apr 2022'!AQ14-'Vic Apr 2022'!L14)*'Vic Apr 2022'!X14/100)*'Vic Apr 2022'!AQ14,0)))))</f>
        <v>0</v>
      </c>
      <c r="L20" s="190">
        <f>IF('Vic Apr 2022'!K14="",($C$5*F20/'Vic Apr 2022'!AR14*'Vic Apr 2022'!AC14/100)*'Vic Apr 2022'!AR14,IF($C$5*F20/'Vic Apr 2022'!AR14&gt;='Vic Apr 2022'!L14,('Vic Apr 2022'!L14*'Vic Apr 2022'!AC14/100)*'Vic Apr 2022'!AR14,($C$5*F20/'Vic Apr 2022'!AR14*'Vic Apr 2022'!AC14/100)*'Vic Apr 2022'!AR14))</f>
        <v>900</v>
      </c>
      <c r="M20" s="190">
        <f>IF(AND('Vic Apr 2022'!L14&gt;0,'Vic Apr 2022'!M14&gt;0),IF($C$5*F20/'Vic Apr 2022'!AR14&lt;'Vic Apr 2022'!L14,0,IF(($C$5*F20/'Vic Apr 2022'!AR14-'Vic Apr 2022'!L14)&lt;=('Vic Apr 2022'!M14+'Vic Apr 2022'!L14),((($C$5*F20/'Vic Apr 2022'!AR14-'Vic Apr 2022'!L14)*'Vic Apr 2022'!AD14/100))*'Vic Apr 2022'!AR14,((('Vic Apr 2022'!M14)*'Vic Apr 2022'!AD14/100)*'Vic Apr 2022'!AR14))),0)</f>
        <v>95.000000000000043</v>
      </c>
      <c r="N20" s="190">
        <f>IF(AND('Vic Apr 2022'!M14&gt;0,'Vic Apr 2022'!N14&gt;0),IF($C$5*F20/'Vic Apr 2022'!AR14&lt;('Vic Apr 2022'!L14+'Vic Apr 2022'!M14),0,IF(($C$5*F20/'Vic Apr 2022'!AR14-'Vic Apr 2022'!L14+'Vic Apr 2022'!M14)&lt;=('Vic Apr 2022'!L14+'Vic Apr 2022'!M14+'Vic Apr 2022'!N14),((($C$5*F20/'Vic Apr 2022'!AR14-('Vic Apr 2022'!L14+'Vic Apr 2022'!M14))*'Vic Apr 2022'!AE14/100))*'Vic Apr 2022'!AR14,('Vic Apr 2022'!N14*'Vic Apr 2022'!AE14/100)*'Vic Apr 2022'!AR14)),0)</f>
        <v>0</v>
      </c>
      <c r="O20" s="190">
        <f>IF(AND('Vic Apr 2022'!N14&gt;0,'Vic Apr 2022'!O14&gt;0),IF($C$5*F20/'Vic Apr 2022'!AR14&lt;('Vic Apr 2022'!L14+'Vic Apr 2022'!M14+'Vic Apr 2022'!N14),0,IF(($C$5*F20/'Vic Apr 2022'!AR14-'Vic Apr 2022'!L14+'Vic Apr 2022'!M14+'Vic Apr 2022'!N14)&lt;=('Vic Apr 2022'!L14+'Vic Apr 2022'!M14+'Vic Apr 2022'!N14+'Vic Apr 2022'!O14),(($C$5*F20/'Vic Apr 2022'!AR14-('Vic Apr 2022'!L14+'Vic Apr 2022'!M14+'Vic Apr 2022'!N14))*'Vic Apr 2022'!AF14/100)*'Vic Apr 2022'!AR14,('Vic Apr 2022'!O14*'Vic Apr 2022'!AF14/100)*'Vic Apr 2022'!AR14)),0)</f>
        <v>0</v>
      </c>
      <c r="P20" s="190">
        <f>IF(AND('Vic Apr 2022'!P14&gt;0,'Vic Apr 2022'!O14&gt;0),IF(($C$5*F20/'Vic Apr 2022'!AR14&lt;SUM('Vic Apr 2022'!L14:P14)),(0),($C$5*F20/'Vic Apr 2022'!AR14-SUM('Vic Apr 2022'!L14:P14))*'Vic Apr 2022'!AB14/100)* 'Vic Apr 2022'!AR14,IF(AND('Vic Apr 2022'!O14&gt;0,'Vic Apr 2022'!P14=""),IF(($C$5*F20/'Vic Apr 2022'!AR14&lt; SUM('Vic Apr 2022'!L14:O14)),(0),($C$5*F20/'Vic Apr 2022'!AR14-SUM('Vic Apr 2022'!L14:O14))*'Vic Apr 2022'!AG14/100)* 'Vic Apr 2022'!AR14,IF(AND('Vic Apr 2022'!N14&gt;0,'Vic Apr 2022'!O14=""),IF(($C$5*F20/'Vic Apr 2022'!AR14&lt; SUM('Vic Apr 2022'!L14:N14)),(0),($C$5*F20/'Vic Apr 2022'!AR14-SUM('Vic Apr 2022'!L14:N14))*'Vic Apr 2022'!AF14/100)* 'Vic Apr 2022'!AR14,IF(AND('Vic Apr 2022'!M14&gt;0,'Vic Apr 2022'!N14=""),IF(($C$5*F20/'Vic Apr 2022'!AR14&lt;'Vic Apr 2022'!M14+'Vic Apr 2022'!L14),(0),(($C$5*F20/'Vic Apr 2022'!AR14-('Vic Apr 2022'!M14+'Vic Apr 2022'!L14))*'Vic Apr 2022'!AE14/100))*'Vic Apr 2022'!AR14,IF(AND('Vic Apr 2022'!L14&gt;0,'Vic Apr 2022'!M14=""&gt;0),IF(($C$5*F20/'Vic Apr 2022'!AR14&lt;'Vic Apr 2022'!L14),(0),($C$5*F20/'Vic Apr 2022'!AR14-'Vic Apr 2022'!L14)*'Vic Apr 2022'!AD14/100)*'Vic Apr 2022'!AR14,0)))))</f>
        <v>0</v>
      </c>
      <c r="Q20" s="394">
        <f t="shared" si="4"/>
        <v>2140</v>
      </c>
      <c r="R20" s="419">
        <f t="shared" si="5"/>
        <v>2584.9349999999999</v>
      </c>
      <c r="S20" s="193">
        <f t="shared" si="6"/>
        <v>2843.4285</v>
      </c>
      <c r="T20" s="247">
        <f>'Vic Apr 2022'!AT14</f>
        <v>0</v>
      </c>
      <c r="U20" s="247">
        <f>'Vic Apr 2022'!AU14</f>
        <v>0</v>
      </c>
      <c r="V20" s="247">
        <f>'Vic Apr 2022'!AV14</f>
        <v>0</v>
      </c>
      <c r="W20" s="247">
        <f>'Vic Apr 2022'!AW14</f>
        <v>0</v>
      </c>
      <c r="X20" s="419" t="str">
        <f t="shared" si="7"/>
        <v>No discount</v>
      </c>
      <c r="Y20" s="419" t="str">
        <f t="shared" si="8"/>
        <v>Exclusive</v>
      </c>
      <c r="Z20" s="494">
        <f t="shared" si="0"/>
        <v>2584.9349999999999</v>
      </c>
      <c r="AA20" s="494">
        <f t="shared" si="1"/>
        <v>2584.9349999999999</v>
      </c>
      <c r="AB20" s="400">
        <f t="shared" si="2"/>
        <v>2843.4285</v>
      </c>
      <c r="AC20" s="400">
        <f t="shared" si="2"/>
        <v>2843.4285</v>
      </c>
      <c r="AD20" s="244">
        <f>'Vic Apr 2022'!BF14</f>
        <v>0</v>
      </c>
      <c r="AE20" s="196" t="str">
        <f>'Vic Apr 2022'!BG14</f>
        <v>n</v>
      </c>
      <c r="AF20" s="516"/>
      <c r="AG20" s="516"/>
      <c r="AH20" s="516"/>
      <c r="AI20" s="516"/>
      <c r="AJ20" s="516"/>
      <c r="AK20" s="516"/>
      <c r="AL20" s="516"/>
      <c r="AM20" s="516"/>
      <c r="AN20" s="516"/>
      <c r="AO20" s="516"/>
      <c r="AP20" s="516"/>
      <c r="AQ20" s="516"/>
      <c r="AR20" s="516"/>
    </row>
    <row r="21" spans="1:44" ht="17" customHeight="1">
      <c r="A21" s="528"/>
      <c r="B21" s="501" t="str">
        <f>'Vic Apr 2022'!F15</f>
        <v>Origin Energy</v>
      </c>
      <c r="C21" s="423" t="str">
        <f>'Vic Apr 2022'!G15</f>
        <v>Business Go</v>
      </c>
      <c r="D21" s="190">
        <f>365*'Vic Apr 2022'!H15/100</f>
        <v>346.65045454545458</v>
      </c>
      <c r="E21" s="415">
        <f>IF('Vic Apr 2022'!AQ15=3,0.5,IF('Vic Apr 2022'!AQ15=2,0.33,0))</f>
        <v>0.5</v>
      </c>
      <c r="F21" s="415">
        <f t="shared" si="3"/>
        <v>0.5</v>
      </c>
      <c r="G21" s="190">
        <f>IF('Vic Apr 2022'!K15="",($C$5*E21/'Vic Apr 2022'!AQ15*'Vic Apr 2022'!W15/100)*'Vic Apr 2022'!AQ15,IF($C$5*E21/'Vic Apr 2022'!AQ15&gt;='Vic Apr 2022'!L15,('Vic Apr 2022'!L15*'Vic Apr 2022'!W15/100)*'Vic Apr 2022'!AQ15,($C$5*E21/'Vic Apr 2022'!AQ15*'Vic Apr 2022'!W15/100)*'Vic Apr 2022'!AQ15))</f>
        <v>1022.7272727272726</v>
      </c>
      <c r="H21" s="190">
        <f>IF(AND('Vic Apr 2022'!L15&gt;0,'Vic Apr 2022'!M15&gt;0),IF($C$5*E21/'Vic Apr 2022'!AQ15&lt;'Vic Apr 2022'!L15,0,IF(($C$5*E21/'Vic Apr 2022'!AQ15-'Vic Apr 2022'!L15)&lt;=('Vic Apr 2022'!M15+'Vic Apr 2022'!L15),((($C$5*E21/'Vic Apr 2022'!AQ15-'Vic Apr 2022'!L15)*'Vic Apr 2022'!X15/100))*'Vic Apr 2022'!AQ15,((('Vic Apr 2022'!M15)*'Vic Apr 2022'!X15/100)*'Vic Apr 2022'!AQ15))),0)</f>
        <v>97.727272727272805</v>
      </c>
      <c r="I21" s="190">
        <f>IF(AND('Vic Apr 2022'!M15&gt;0,'Vic Apr 2022'!N15&gt;0),IF($C$5*E21/'Vic Apr 2022'!AQ15&lt;('Vic Apr 2022'!L15+'Vic Apr 2022'!M15),0,IF(($C$5*E21/'Vic Apr 2022'!AQ15-'Vic Apr 2022'!L15+'Vic Apr 2022'!M15)&lt;=('Vic Apr 2022'!L15+'Vic Apr 2022'!M15+'Vic Apr 2022'!N15),((($C$5*E21/'Vic Apr 2022'!AQ15-('Vic Apr 2022'!L15+'Vic Apr 2022'!M15))*'Vic Apr 2022'!Y15/100))*'Vic Apr 2022'!AQ15,('Vic Apr 2022'!N15*'Vic Apr 2022'!Y15/100)* 'Vic Apr 2022'!AQ15)),0)</f>
        <v>0</v>
      </c>
      <c r="J21" s="190">
        <f>IF(AND('Vic Apr 2022'!N15&gt;0,'Vic Apr 2022'!O15&gt;0),IF($C$5*E21/'Vic Apr 2022'!AQ15&lt;('Vic Apr 2022'!L15+'Vic Apr 2022'!M15+'Vic Apr 2022'!N15),0,IF(($C$5*E21/'Vic Apr 2022'!AQ15-'Vic Apr 2022'!L15+'Vic Apr 2022'!M15+'Vic Apr 2022'!N15)&lt;=('Vic Apr 2022'!L15+'Vic Apr 2022'!M15+'Vic Apr 2022'!N15+'Vic Apr 2022'!O15),(($C$5*E21/'Vic Apr 2022'!AQ15-('Vic Apr 2022'!L15+'Vic Apr 2022'!M15+'Vic Apr 2022'!N15))*'Vic Apr 2022'!Z15/100)*'Vic Apr 2022'!AQ15,('Vic Apr 2022'!O15*'Vic Apr 2022'!Z15/100)*'Vic Apr 2022'!AQ15)),0)</f>
        <v>0</v>
      </c>
      <c r="K21" s="190">
        <f>IF(AND('Vic Apr 2022'!P15&gt;0,'Vic Apr 2022'!O15&gt;0),IF(($C$5*E21/'Vic Apr 2022'!AQ15&lt;SUM('Vic Apr 2022'!L15:P15)),(0),($C$5*E21/'Vic Apr 2022'!AQ15-SUM('Vic Apr 2022'!L15:P15))*'Vic Apr 2022'!AB15/100)* 'Vic Apr 2022'!AQ15,IF(AND('Vic Apr 2022'!O15&gt;0,'Vic Apr 2022'!P15=""),IF(($C$5*E21/'Vic Apr 2022'!AQ15&lt; SUM('Vic Apr 2022'!L15:O15)),(0),($C$5*E21/'Vic Apr 2022'!AQ15-SUM('Vic Apr 2022'!L15:O15))*'Vic Apr 2022'!AA15/100)* 'Vic Apr 2022'!AQ15,IF(AND('Vic Apr 2022'!N15&gt;0,'Vic Apr 2022'!O15=""),IF(($C$5*E21/'Vic Apr 2022'!AQ15&lt; SUM('Vic Apr 2022'!L15:N15)),(0),($C$5*E21/'Vic Apr 2022'!AQ15-SUM('Vic Apr 2022'!L15:N15))*'Vic Apr 2022'!Z15/100)* 'Vic Apr 2022'!AQ15,IF(AND('Vic Apr 2022'!M15&gt;0,'Vic Apr 2022'!N15=""),IF(($C$5*E21/'Vic Apr 2022'!AQ15&lt;'Vic Apr 2022'!M15+'Vic Apr 2022'!L15),(0),(($C$5*E21/'Vic Apr 2022'!AQ15-('Vic Apr 2022'!M15+'Vic Apr 2022'!L15))*'Vic Apr 2022'!Y15/100))*'Vic Apr 2022'!AQ15,IF(AND('Vic Apr 2022'!L15&gt;0,'Vic Apr 2022'!M15=""&gt;0),IF(($C$5*E21/'Vic Apr 2022'!AQ15&lt;'Vic Apr 2022'!L15),(0),($C$5*E21/'Vic Apr 2022'!AQ15-'Vic Apr 2022'!L15)*'Vic Apr 2022'!X15/100)*'Vic Apr 2022'!AQ15,0)))))</f>
        <v>0</v>
      </c>
      <c r="L21" s="190">
        <f>IF('Vic Apr 2022'!K15="",($C$5*F21/'Vic Apr 2022'!AR15*'Vic Apr 2022'!AC15/100)*'Vic Apr 2022'!AR15,IF($C$5*F21/'Vic Apr 2022'!AR15&gt;='Vic Apr 2022'!L15,('Vic Apr 2022'!L15*'Vic Apr 2022'!AC15/100)*'Vic Apr 2022'!AR15,($C$5*F21/'Vic Apr 2022'!AR15*'Vic Apr 2022'!AC15/100)*'Vic Apr 2022'!AR15))</f>
        <v>1022.7272727272726</v>
      </c>
      <c r="M21" s="190">
        <f>IF(AND('Vic Apr 2022'!L15&gt;0,'Vic Apr 2022'!M15&gt;0),IF($C$5*F21/'Vic Apr 2022'!AR15&lt;'Vic Apr 2022'!L15,0,IF(($C$5*F21/'Vic Apr 2022'!AR15-'Vic Apr 2022'!L15)&lt;=('Vic Apr 2022'!M15+'Vic Apr 2022'!L15),((($C$5*F21/'Vic Apr 2022'!AR15-'Vic Apr 2022'!L15)*'Vic Apr 2022'!AD15/100))*'Vic Apr 2022'!AR15,((('Vic Apr 2022'!M15)*'Vic Apr 2022'!AD15/100)*'Vic Apr 2022'!AR15))),0)</f>
        <v>97.727272727272805</v>
      </c>
      <c r="N21" s="190">
        <f>IF(AND('Vic Apr 2022'!M15&gt;0,'Vic Apr 2022'!N15&gt;0),IF($C$5*F21/'Vic Apr 2022'!AR15&lt;('Vic Apr 2022'!L15+'Vic Apr 2022'!M15),0,IF(($C$5*F21/'Vic Apr 2022'!AR15-'Vic Apr 2022'!L15+'Vic Apr 2022'!M15)&lt;=('Vic Apr 2022'!L15+'Vic Apr 2022'!M15+'Vic Apr 2022'!N15),((($C$5*F21/'Vic Apr 2022'!AR15-('Vic Apr 2022'!L15+'Vic Apr 2022'!M15))*'Vic Apr 2022'!AE15/100))*'Vic Apr 2022'!AR15,('Vic Apr 2022'!N15*'Vic Apr 2022'!AE15/100)*'Vic Apr 2022'!AR15)),0)</f>
        <v>0</v>
      </c>
      <c r="O21" s="190">
        <f>IF(AND('Vic Apr 2022'!N15&gt;0,'Vic Apr 2022'!O15&gt;0),IF($C$5*F21/'Vic Apr 2022'!AR15&lt;('Vic Apr 2022'!L15+'Vic Apr 2022'!M15+'Vic Apr 2022'!N15),0,IF(($C$5*F21/'Vic Apr 2022'!AR15-'Vic Apr 2022'!L15+'Vic Apr 2022'!M15+'Vic Apr 2022'!N15)&lt;=('Vic Apr 2022'!L15+'Vic Apr 2022'!M15+'Vic Apr 2022'!N15+'Vic Apr 2022'!O15),(($C$5*F21/'Vic Apr 2022'!AR15-('Vic Apr 2022'!L15+'Vic Apr 2022'!M15+'Vic Apr 2022'!N15))*'Vic Apr 2022'!AF15/100)*'Vic Apr 2022'!AR15,('Vic Apr 2022'!O15*'Vic Apr 2022'!AF15/100)*'Vic Apr 2022'!AR15)),0)</f>
        <v>0</v>
      </c>
      <c r="P21" s="190">
        <f>IF(AND('Vic Apr 2022'!P15&gt;0,'Vic Apr 2022'!O15&gt;0),IF(($C$5*F21/'Vic Apr 2022'!AR15&lt;SUM('Vic Apr 2022'!L15:P15)),(0),($C$5*F21/'Vic Apr 2022'!AR15-SUM('Vic Apr 2022'!L15:P15))*'Vic Apr 2022'!AB15/100)* 'Vic Apr 2022'!AR15,IF(AND('Vic Apr 2022'!O15&gt;0,'Vic Apr 2022'!P15=""),IF(($C$5*F21/'Vic Apr 2022'!AR15&lt; SUM('Vic Apr 2022'!L15:O15)),(0),($C$5*F21/'Vic Apr 2022'!AR15-SUM('Vic Apr 2022'!L15:O15))*'Vic Apr 2022'!AG15/100)* 'Vic Apr 2022'!AR15,IF(AND('Vic Apr 2022'!N15&gt;0,'Vic Apr 2022'!O15=""),IF(($C$5*F21/'Vic Apr 2022'!AR15&lt; SUM('Vic Apr 2022'!L15:N15)),(0),($C$5*F21/'Vic Apr 2022'!AR15-SUM('Vic Apr 2022'!L15:N15))*'Vic Apr 2022'!AF15/100)* 'Vic Apr 2022'!AR15,IF(AND('Vic Apr 2022'!M15&gt;0,'Vic Apr 2022'!N15=""),IF(($C$5*F21/'Vic Apr 2022'!AR15&lt;'Vic Apr 2022'!M15+'Vic Apr 2022'!L15),(0),(($C$5*F21/'Vic Apr 2022'!AR15-('Vic Apr 2022'!M15+'Vic Apr 2022'!L15))*'Vic Apr 2022'!AE15/100))*'Vic Apr 2022'!AR15,IF(AND('Vic Apr 2022'!L15&gt;0,'Vic Apr 2022'!M15=""&gt;0),IF(($C$5*F21/'Vic Apr 2022'!AR15&lt;'Vic Apr 2022'!L15),(0),($C$5*F21/'Vic Apr 2022'!AR15-'Vic Apr 2022'!L15)*'Vic Apr 2022'!AD15/100)*'Vic Apr 2022'!AR15,0)))))</f>
        <v>0</v>
      </c>
      <c r="Q21" s="394">
        <f t="shared" si="4"/>
        <v>2240.909090909091</v>
      </c>
      <c r="R21" s="419">
        <f t="shared" si="5"/>
        <v>2587.5595454545455</v>
      </c>
      <c r="S21" s="193">
        <f t="shared" si="6"/>
        <v>2846.3155000000002</v>
      </c>
      <c r="T21" s="247">
        <f>'Vic Apr 2022'!AT15</f>
        <v>0</v>
      </c>
      <c r="U21" s="247">
        <f>'Vic Apr 2022'!AU15</f>
        <v>0</v>
      </c>
      <c r="V21" s="247">
        <f>'Vic Apr 2022'!AV15</f>
        <v>0</v>
      </c>
      <c r="W21" s="247">
        <f>'Vic Apr 2022'!AW15</f>
        <v>0</v>
      </c>
      <c r="X21" s="419" t="str">
        <f t="shared" si="7"/>
        <v>No discount</v>
      </c>
      <c r="Y21" s="419" t="str">
        <f t="shared" si="8"/>
        <v>Inclusive</v>
      </c>
      <c r="Z21" s="494">
        <f t="shared" si="0"/>
        <v>2587.5595454545455</v>
      </c>
      <c r="AA21" s="494">
        <f t="shared" si="1"/>
        <v>2587.5595454545455</v>
      </c>
      <c r="AB21" s="400">
        <f t="shared" si="2"/>
        <v>2846.3155000000002</v>
      </c>
      <c r="AC21" s="400">
        <f t="shared" si="2"/>
        <v>2846.3155000000002</v>
      </c>
      <c r="AD21" s="244">
        <f>'Vic Apr 2022'!BF15</f>
        <v>0</v>
      </c>
      <c r="AE21" s="196" t="str">
        <f>'Vic Apr 2022'!BG15</f>
        <v>n</v>
      </c>
      <c r="AF21" s="516"/>
      <c r="AG21" s="516"/>
      <c r="AH21" s="516"/>
      <c r="AI21" s="516"/>
      <c r="AJ21" s="516"/>
      <c r="AK21" s="516"/>
      <c r="AL21" s="516"/>
      <c r="AM21" s="516"/>
      <c r="AN21" s="516"/>
      <c r="AO21" s="516"/>
      <c r="AP21" s="516"/>
      <c r="AQ21" s="516"/>
      <c r="AR21" s="516"/>
    </row>
    <row r="22" spans="1:44" ht="17" customHeight="1">
      <c r="A22" s="528"/>
      <c r="B22" s="501" t="str">
        <f>'Vic Apr 2022'!F16</f>
        <v>Simply Energy</v>
      </c>
      <c r="C22" s="423" t="str">
        <f>'Vic Apr 2022'!G16</f>
        <v>Business Basic</v>
      </c>
      <c r="D22" s="190">
        <f>365*'Vic Apr 2022'!H16/100</f>
        <v>357.03636363636355</v>
      </c>
      <c r="E22" s="415">
        <f>IF('Vic Apr 2022'!AQ16=3,0.5,IF('Vic Apr 2022'!AQ16=2,0.33,0))</f>
        <v>0.5</v>
      </c>
      <c r="F22" s="415">
        <f t="shared" si="3"/>
        <v>0.5</v>
      </c>
      <c r="G22" s="190">
        <f>IF('Vic Apr 2022'!K16="",($C$5*E22/'Vic Apr 2022'!AQ16*'Vic Apr 2022'!W16/100)*'Vic Apr 2022'!AQ16,IF($C$5*E22/'Vic Apr 2022'!AQ16&gt;='Vic Apr 2022'!L16,('Vic Apr 2022'!L16*'Vic Apr 2022'!W16/100)*'Vic Apr 2022'!AQ16,($C$5*E22/'Vic Apr 2022'!AQ16*'Vic Apr 2022'!W16/100)*'Vic Apr 2022'!AQ16))</f>
        <v>1352.1294545454543</v>
      </c>
      <c r="H22" s="190">
        <f>IF(AND('Vic Apr 2022'!L16&gt;0,'Vic Apr 2022'!M16&gt;0),IF($C$5*E22/'Vic Apr 2022'!AQ16&lt;'Vic Apr 2022'!L16,0,IF(($C$5*E22/'Vic Apr 2022'!AQ16-'Vic Apr 2022'!L16)&lt;=('Vic Apr 2022'!M16+'Vic Apr 2022'!L16),((($C$5*E22/'Vic Apr 2022'!AQ16-'Vic Apr 2022'!L16)*'Vic Apr 2022'!X16/100))*'Vic Apr 2022'!AQ16,((('Vic Apr 2022'!M16)*'Vic Apr 2022'!X16/100)*'Vic Apr 2022'!AQ16))),0)</f>
        <v>120.14109090909099</v>
      </c>
      <c r="I22" s="190">
        <f>IF(AND('Vic Apr 2022'!M16&gt;0,'Vic Apr 2022'!N16&gt;0),IF($C$5*E22/'Vic Apr 2022'!AQ16&lt;('Vic Apr 2022'!L16+'Vic Apr 2022'!M16),0,IF(($C$5*E22/'Vic Apr 2022'!AQ16-'Vic Apr 2022'!L16+'Vic Apr 2022'!M16)&lt;=('Vic Apr 2022'!L16+'Vic Apr 2022'!M16+'Vic Apr 2022'!N16),((($C$5*E22/'Vic Apr 2022'!AQ16-('Vic Apr 2022'!L16+'Vic Apr 2022'!M16))*'Vic Apr 2022'!Y16/100))*'Vic Apr 2022'!AQ16,('Vic Apr 2022'!N16*'Vic Apr 2022'!Y16/100)* 'Vic Apr 2022'!AQ16)),0)</f>
        <v>0</v>
      </c>
      <c r="J22" s="190">
        <f>IF(AND('Vic Apr 2022'!N16&gt;0,'Vic Apr 2022'!O16&gt;0),IF($C$5*E22/'Vic Apr 2022'!AQ16&lt;('Vic Apr 2022'!L16+'Vic Apr 2022'!M16+'Vic Apr 2022'!N16),0,IF(($C$5*E22/'Vic Apr 2022'!AQ16-'Vic Apr 2022'!L16+'Vic Apr 2022'!M16+'Vic Apr 2022'!N16)&lt;=('Vic Apr 2022'!L16+'Vic Apr 2022'!M16+'Vic Apr 2022'!N16+'Vic Apr 2022'!O16),(($C$5*E22/'Vic Apr 2022'!AQ16-('Vic Apr 2022'!L16+'Vic Apr 2022'!M16+'Vic Apr 2022'!N16))*'Vic Apr 2022'!Z16/100)*'Vic Apr 2022'!AQ16,('Vic Apr 2022'!O16*'Vic Apr 2022'!Z16/100)*'Vic Apr 2022'!AQ16)),0)</f>
        <v>0</v>
      </c>
      <c r="K22" s="190">
        <f>IF(AND('Vic Apr 2022'!P16&gt;0,'Vic Apr 2022'!O16&gt;0),IF(($C$5*E22/'Vic Apr 2022'!AQ16&lt;SUM('Vic Apr 2022'!L16:P16)),(0),($C$5*E22/'Vic Apr 2022'!AQ16-SUM('Vic Apr 2022'!L16:P16))*'Vic Apr 2022'!AB16/100)* 'Vic Apr 2022'!AQ16,IF(AND('Vic Apr 2022'!O16&gt;0,'Vic Apr 2022'!P16=""),IF(($C$5*E22/'Vic Apr 2022'!AQ16&lt; SUM('Vic Apr 2022'!L16:O16)),(0),($C$5*E22/'Vic Apr 2022'!AQ16-SUM('Vic Apr 2022'!L16:O16))*'Vic Apr 2022'!AA16/100)* 'Vic Apr 2022'!AQ16,IF(AND('Vic Apr 2022'!N16&gt;0,'Vic Apr 2022'!O16=""),IF(($C$5*E22/'Vic Apr 2022'!AQ16&lt; SUM('Vic Apr 2022'!L16:N16)),(0),($C$5*E22/'Vic Apr 2022'!AQ16-SUM('Vic Apr 2022'!L16:N16))*'Vic Apr 2022'!Z16/100)* 'Vic Apr 2022'!AQ16,IF(AND('Vic Apr 2022'!M16&gt;0,'Vic Apr 2022'!N16=""),IF(($C$5*E22/'Vic Apr 2022'!AQ16&lt;'Vic Apr 2022'!M16+'Vic Apr 2022'!L16),(0),(($C$5*E22/'Vic Apr 2022'!AQ16-('Vic Apr 2022'!M16+'Vic Apr 2022'!L16))*'Vic Apr 2022'!Y16/100))*'Vic Apr 2022'!AQ16,IF(AND('Vic Apr 2022'!L16&gt;0,'Vic Apr 2022'!M16=""&gt;0),IF(($C$5*E22/'Vic Apr 2022'!AQ16&lt;'Vic Apr 2022'!L16),(0),($C$5*E22/'Vic Apr 2022'!AQ16-'Vic Apr 2022'!L16)*'Vic Apr 2022'!X16/100)*'Vic Apr 2022'!AQ16,0)))))</f>
        <v>0</v>
      </c>
      <c r="L22" s="190">
        <f>IF('Vic Apr 2022'!K16="",($C$5*F22/'Vic Apr 2022'!AR16*'Vic Apr 2022'!AC16/100)*'Vic Apr 2022'!AR16,IF($C$5*F22/'Vic Apr 2022'!AR16&gt;='Vic Apr 2022'!L16,('Vic Apr 2022'!L16*'Vic Apr 2022'!AC16/100)*'Vic Apr 2022'!AR16,($C$5*F22/'Vic Apr 2022'!AR16*'Vic Apr 2022'!AC16/100)*'Vic Apr 2022'!AR16))</f>
        <v>1310.6530909090909</v>
      </c>
      <c r="M22" s="190">
        <f>IF(AND('Vic Apr 2022'!L16&gt;0,'Vic Apr 2022'!M16&gt;0),IF($C$5*F22/'Vic Apr 2022'!AR16&lt;'Vic Apr 2022'!L16,0,IF(($C$5*F22/'Vic Apr 2022'!AR16-'Vic Apr 2022'!L16)&lt;=('Vic Apr 2022'!M16+'Vic Apr 2022'!L16),((($C$5*F22/'Vic Apr 2022'!AR16-'Vic Apr 2022'!L16)*'Vic Apr 2022'!AD16/100))*'Vic Apr 2022'!AR16,((('Vic Apr 2022'!M16)*'Vic Apr 2022'!AD16/100)*'Vic Apr 2022'!AR16))),0)</f>
        <v>118.1520000000001</v>
      </c>
      <c r="N22" s="190">
        <f>IF(AND('Vic Apr 2022'!M16&gt;0,'Vic Apr 2022'!N16&gt;0),IF($C$5*F22/'Vic Apr 2022'!AR16&lt;('Vic Apr 2022'!L16+'Vic Apr 2022'!M16),0,IF(($C$5*F22/'Vic Apr 2022'!AR16-'Vic Apr 2022'!L16+'Vic Apr 2022'!M16)&lt;=('Vic Apr 2022'!L16+'Vic Apr 2022'!M16+'Vic Apr 2022'!N16),((($C$5*F22/'Vic Apr 2022'!AR16-('Vic Apr 2022'!L16+'Vic Apr 2022'!M16))*'Vic Apr 2022'!AE16/100))*'Vic Apr 2022'!AR16,('Vic Apr 2022'!N16*'Vic Apr 2022'!AE16/100)*'Vic Apr 2022'!AR16)),0)</f>
        <v>0</v>
      </c>
      <c r="O22" s="190">
        <f>IF(AND('Vic Apr 2022'!N16&gt;0,'Vic Apr 2022'!O16&gt;0),IF($C$5*F22/'Vic Apr 2022'!AR16&lt;('Vic Apr 2022'!L16+'Vic Apr 2022'!M16+'Vic Apr 2022'!N16),0,IF(($C$5*F22/'Vic Apr 2022'!AR16-'Vic Apr 2022'!L16+'Vic Apr 2022'!M16+'Vic Apr 2022'!N16)&lt;=('Vic Apr 2022'!L16+'Vic Apr 2022'!M16+'Vic Apr 2022'!N16+'Vic Apr 2022'!O16),(($C$5*F22/'Vic Apr 2022'!AR16-('Vic Apr 2022'!L16+'Vic Apr 2022'!M16+'Vic Apr 2022'!N16))*'Vic Apr 2022'!AF16/100)*'Vic Apr 2022'!AR16,('Vic Apr 2022'!O16*'Vic Apr 2022'!AF16/100)*'Vic Apr 2022'!AR16)),0)</f>
        <v>0</v>
      </c>
      <c r="P22" s="190">
        <f>IF(AND('Vic Apr 2022'!P16&gt;0,'Vic Apr 2022'!O16&gt;0),IF(($C$5*F22/'Vic Apr 2022'!AR16&lt;SUM('Vic Apr 2022'!L16:P16)),(0),($C$5*F22/'Vic Apr 2022'!AR16-SUM('Vic Apr 2022'!L16:P16))*'Vic Apr 2022'!AB16/100)* 'Vic Apr 2022'!AR16,IF(AND('Vic Apr 2022'!O16&gt;0,'Vic Apr 2022'!P16=""),IF(($C$5*F22/'Vic Apr 2022'!AR16&lt; SUM('Vic Apr 2022'!L16:O16)),(0),($C$5*F22/'Vic Apr 2022'!AR16-SUM('Vic Apr 2022'!L16:O16))*'Vic Apr 2022'!AG16/100)* 'Vic Apr 2022'!AR16,IF(AND('Vic Apr 2022'!N16&gt;0,'Vic Apr 2022'!O16=""),IF(($C$5*F22/'Vic Apr 2022'!AR16&lt; SUM('Vic Apr 2022'!L16:N16)),(0),($C$5*F22/'Vic Apr 2022'!AR16-SUM('Vic Apr 2022'!L16:N16))*'Vic Apr 2022'!AF16/100)* 'Vic Apr 2022'!AR16,IF(AND('Vic Apr 2022'!M16&gt;0,'Vic Apr 2022'!N16=""),IF(($C$5*F22/'Vic Apr 2022'!AR16&lt;'Vic Apr 2022'!M16+'Vic Apr 2022'!L16),(0),(($C$5*F22/'Vic Apr 2022'!AR16-('Vic Apr 2022'!M16+'Vic Apr 2022'!L16))*'Vic Apr 2022'!AE16/100))*'Vic Apr 2022'!AR16,IF(AND('Vic Apr 2022'!L16&gt;0,'Vic Apr 2022'!M16=""&gt;0),IF(($C$5*F22/'Vic Apr 2022'!AR16&lt;'Vic Apr 2022'!L16),(0),($C$5*F22/'Vic Apr 2022'!AR16-'Vic Apr 2022'!L16)*'Vic Apr 2022'!AD16/100)*'Vic Apr 2022'!AR16,0)))))</f>
        <v>0</v>
      </c>
      <c r="Q22" s="394">
        <f t="shared" si="4"/>
        <v>2901.0756363636365</v>
      </c>
      <c r="R22" s="419">
        <f t="shared" si="5"/>
        <v>3258.1120000000001</v>
      </c>
      <c r="S22" s="193">
        <f t="shared" si="6"/>
        <v>3583.9232000000002</v>
      </c>
      <c r="T22" s="247">
        <f>'Vic Apr 2022'!AT16</f>
        <v>0</v>
      </c>
      <c r="U22" s="247">
        <f>'Vic Apr 2022'!AU16</f>
        <v>0</v>
      </c>
      <c r="V22" s="247">
        <f>'Vic Apr 2022'!AV16</f>
        <v>0</v>
      </c>
      <c r="W22" s="247">
        <f>'Vic Apr 2022'!AW16</f>
        <v>0</v>
      </c>
      <c r="X22" s="419" t="str">
        <f t="shared" si="7"/>
        <v>No discount</v>
      </c>
      <c r="Y22" s="419" t="str">
        <f t="shared" si="8"/>
        <v>Exclusive</v>
      </c>
      <c r="Z22" s="494">
        <f t="shared" si="0"/>
        <v>3258.1120000000001</v>
      </c>
      <c r="AA22" s="494">
        <f t="shared" si="1"/>
        <v>3258.1120000000001</v>
      </c>
      <c r="AB22" s="400">
        <f t="shared" si="2"/>
        <v>3583.9232000000002</v>
      </c>
      <c r="AC22" s="400">
        <f t="shared" si="2"/>
        <v>3583.9232000000002</v>
      </c>
      <c r="AD22" s="244">
        <f>'Vic Apr 2022'!BF16</f>
        <v>0</v>
      </c>
      <c r="AE22" s="196" t="str">
        <f>'Vic Apr 2022'!BG16</f>
        <v>n</v>
      </c>
      <c r="AF22" s="516"/>
      <c r="AG22" s="516"/>
      <c r="AH22" s="516"/>
      <c r="AI22" s="516"/>
      <c r="AJ22" s="516"/>
      <c r="AK22" s="516"/>
      <c r="AL22" s="516"/>
      <c r="AM22" s="516"/>
      <c r="AN22" s="516"/>
      <c r="AO22" s="516"/>
      <c r="AP22" s="516"/>
      <c r="AQ22" s="516"/>
      <c r="AR22" s="516"/>
    </row>
    <row r="23" spans="1:44" ht="17" customHeight="1">
      <c r="A23" s="528"/>
      <c r="B23" s="501" t="str">
        <f>'Vic Apr 2022'!F17</f>
        <v>Powershop</v>
      </c>
      <c r="C23" s="423" t="str">
        <f>'Vic Apr 2022'!G17</f>
        <v>Carbon Neutral</v>
      </c>
      <c r="D23" s="190">
        <f>365*'Vic Apr 2022'!H17/100</f>
        <v>327.70363636363641</v>
      </c>
      <c r="E23" s="415">
        <f>IF('Vic Apr 2022'!AQ17=3,0.5,IF('Vic Apr 2022'!AQ17=2,0.33,0))</f>
        <v>0.5</v>
      </c>
      <c r="F23" s="415">
        <f t="shared" si="3"/>
        <v>0.5</v>
      </c>
      <c r="G23" s="190">
        <f>IF('Vic Apr 2022'!K17="",($C$5*E23/'Vic Apr 2022'!AQ17*'Vic Apr 2022'!W17/100)*'Vic Apr 2022'!AQ17,IF($C$5*E23/'Vic Apr 2022'!AQ17&gt;='Vic Apr 2022'!L17,('Vic Apr 2022'!L17*'Vic Apr 2022'!W17/100)*'Vic Apr 2022'!AQ17,($C$5*E23/'Vic Apr 2022'!AQ17*'Vic Apr 2022'!W17/100)*'Vic Apr 2022'!AQ17))</f>
        <v>863.63636363636363</v>
      </c>
      <c r="H23" s="190">
        <f>IF(AND('Vic Apr 2022'!L17&gt;0,'Vic Apr 2022'!M17&gt;0),IF($C$5*E23/'Vic Apr 2022'!AQ17&lt;'Vic Apr 2022'!L17,0,IF(($C$5*E23/'Vic Apr 2022'!AQ17-'Vic Apr 2022'!L17)&lt;=('Vic Apr 2022'!M17+'Vic Apr 2022'!L17),((($C$5*E23/'Vic Apr 2022'!AQ17-'Vic Apr 2022'!L17)*'Vic Apr 2022'!X17/100))*'Vic Apr 2022'!AQ17,((('Vic Apr 2022'!M17)*'Vic Apr 2022'!X17/100)*'Vic Apr 2022'!AQ17))),0)</f>
        <v>0</v>
      </c>
      <c r="I23" s="190">
        <f>IF(AND('Vic Apr 2022'!M17&gt;0,'Vic Apr 2022'!N17&gt;0),IF($C$5*E23/'Vic Apr 2022'!AQ17&lt;('Vic Apr 2022'!L17+'Vic Apr 2022'!M17),0,IF(($C$5*E23/'Vic Apr 2022'!AQ17-'Vic Apr 2022'!L17+'Vic Apr 2022'!M17)&lt;=('Vic Apr 2022'!L17+'Vic Apr 2022'!M17+'Vic Apr 2022'!N17),((($C$5*E23/'Vic Apr 2022'!AQ17-('Vic Apr 2022'!L17+'Vic Apr 2022'!M17))*'Vic Apr 2022'!Y17/100))*'Vic Apr 2022'!AQ17,('Vic Apr 2022'!N17*'Vic Apr 2022'!Y17/100)* 'Vic Apr 2022'!AQ17)),0)</f>
        <v>0</v>
      </c>
      <c r="J23" s="190">
        <f>IF(AND('Vic Apr 2022'!N17&gt;0,'Vic Apr 2022'!O17&gt;0),IF($C$5*E23/'Vic Apr 2022'!AQ17&lt;('Vic Apr 2022'!L17+'Vic Apr 2022'!M17+'Vic Apr 2022'!N17),0,IF(($C$5*E23/'Vic Apr 2022'!AQ17-'Vic Apr 2022'!L17+'Vic Apr 2022'!M17+'Vic Apr 2022'!N17)&lt;=('Vic Apr 2022'!L17+'Vic Apr 2022'!M17+'Vic Apr 2022'!N17+'Vic Apr 2022'!O17),(($C$5*E23/'Vic Apr 2022'!AQ17-('Vic Apr 2022'!L17+'Vic Apr 2022'!M17+'Vic Apr 2022'!N17))*'Vic Apr 2022'!Z17/100)*'Vic Apr 2022'!AQ17,('Vic Apr 2022'!O17*'Vic Apr 2022'!Z17/100)*'Vic Apr 2022'!AQ17)),0)</f>
        <v>0</v>
      </c>
      <c r="K23" s="190">
        <f>IF(AND('Vic Apr 2022'!P17&gt;0,'Vic Apr 2022'!O17&gt;0),IF(($C$5*E23/'Vic Apr 2022'!AQ17&lt;SUM('Vic Apr 2022'!L17:P17)),(0),($C$5*E23/'Vic Apr 2022'!AQ17-SUM('Vic Apr 2022'!L17:P17))*'Vic Apr 2022'!AB17/100)* 'Vic Apr 2022'!AQ17,IF(AND('Vic Apr 2022'!O17&gt;0,'Vic Apr 2022'!P17=""),IF(($C$5*E23/'Vic Apr 2022'!AQ17&lt; SUM('Vic Apr 2022'!L17:O17)),(0),($C$5*E23/'Vic Apr 2022'!AQ17-SUM('Vic Apr 2022'!L17:O17))*'Vic Apr 2022'!AA17/100)* 'Vic Apr 2022'!AQ17,IF(AND('Vic Apr 2022'!N17&gt;0,'Vic Apr 2022'!O17=""),IF(($C$5*E23/'Vic Apr 2022'!AQ17&lt; SUM('Vic Apr 2022'!L17:N17)),(0),($C$5*E23/'Vic Apr 2022'!AQ17-SUM('Vic Apr 2022'!L17:N17))*'Vic Apr 2022'!Z17/100)* 'Vic Apr 2022'!AQ17,IF(AND('Vic Apr 2022'!M17&gt;0,'Vic Apr 2022'!N17=""),IF(($C$5*E23/'Vic Apr 2022'!AQ17&lt;'Vic Apr 2022'!M17+'Vic Apr 2022'!L17),(0),(($C$5*E23/'Vic Apr 2022'!AQ17-('Vic Apr 2022'!M17+'Vic Apr 2022'!L17))*'Vic Apr 2022'!Y17/100))*'Vic Apr 2022'!AQ17,IF(AND('Vic Apr 2022'!L17&gt;0,'Vic Apr 2022'!M17=""&gt;0),IF(($C$5*E23/'Vic Apr 2022'!AQ17&lt;'Vic Apr 2022'!L17),(0),($C$5*E23/'Vic Apr 2022'!AQ17-'Vic Apr 2022'!L17)*'Vic Apr 2022'!X17/100)*'Vic Apr 2022'!AQ17,0)))))</f>
        <v>0</v>
      </c>
      <c r="L23" s="190">
        <f>IF('Vic Apr 2022'!K17="",($C$5*F23/'Vic Apr 2022'!AR17*'Vic Apr 2022'!AC17/100)*'Vic Apr 2022'!AR17,IF($C$5*F23/'Vic Apr 2022'!AR17&gt;='Vic Apr 2022'!L17,('Vic Apr 2022'!L17*'Vic Apr 2022'!AC17/100)*'Vic Apr 2022'!AR17,($C$5*F23/'Vic Apr 2022'!AR17*'Vic Apr 2022'!AC17/100)*'Vic Apr 2022'!AR17))</f>
        <v>863.63636363636363</v>
      </c>
      <c r="M23" s="190">
        <f>IF(AND('Vic Apr 2022'!L17&gt;0,'Vic Apr 2022'!M17&gt;0),IF($C$5*F23/'Vic Apr 2022'!AR17&lt;'Vic Apr 2022'!L17,0,IF(($C$5*F23/'Vic Apr 2022'!AR17-'Vic Apr 2022'!L17)&lt;=('Vic Apr 2022'!M17+'Vic Apr 2022'!L17),((($C$5*F23/'Vic Apr 2022'!AR17-'Vic Apr 2022'!L17)*'Vic Apr 2022'!AD17/100))*'Vic Apr 2022'!AR17,((('Vic Apr 2022'!M17)*'Vic Apr 2022'!AD17/100)*'Vic Apr 2022'!AR17))),0)</f>
        <v>0</v>
      </c>
      <c r="N23" s="190">
        <f>IF(AND('Vic Apr 2022'!M17&gt;0,'Vic Apr 2022'!N17&gt;0),IF($C$5*F23/'Vic Apr 2022'!AR17&lt;('Vic Apr 2022'!L17+'Vic Apr 2022'!M17),0,IF(($C$5*F23/'Vic Apr 2022'!AR17-'Vic Apr 2022'!L17+'Vic Apr 2022'!M17)&lt;=('Vic Apr 2022'!L17+'Vic Apr 2022'!M17+'Vic Apr 2022'!N17),((($C$5*F23/'Vic Apr 2022'!AR17-('Vic Apr 2022'!L17+'Vic Apr 2022'!M17))*'Vic Apr 2022'!AE17/100))*'Vic Apr 2022'!AR17,('Vic Apr 2022'!N17*'Vic Apr 2022'!AE17/100)*'Vic Apr 2022'!AR17)),0)</f>
        <v>0</v>
      </c>
      <c r="O23" s="190">
        <f>IF(AND('Vic Apr 2022'!N17&gt;0,'Vic Apr 2022'!O17&gt;0),IF($C$5*F23/'Vic Apr 2022'!AR17&lt;('Vic Apr 2022'!L17+'Vic Apr 2022'!M17+'Vic Apr 2022'!N17),0,IF(($C$5*F23/'Vic Apr 2022'!AR17-'Vic Apr 2022'!L17+'Vic Apr 2022'!M17+'Vic Apr 2022'!N17)&lt;=('Vic Apr 2022'!L17+'Vic Apr 2022'!M17+'Vic Apr 2022'!N17+'Vic Apr 2022'!O17),(($C$5*F23/'Vic Apr 2022'!AR17-('Vic Apr 2022'!L17+'Vic Apr 2022'!M17+'Vic Apr 2022'!N17))*'Vic Apr 2022'!AF17/100)*'Vic Apr 2022'!AR17,('Vic Apr 2022'!O17*'Vic Apr 2022'!AF17/100)*'Vic Apr 2022'!AR17)),0)</f>
        <v>0</v>
      </c>
      <c r="P23" s="190">
        <f>IF(AND('Vic Apr 2022'!P17&gt;0,'Vic Apr 2022'!O17&gt;0),IF(($C$5*F23/'Vic Apr 2022'!AR17&lt;SUM('Vic Apr 2022'!L17:P17)),(0),($C$5*F23/'Vic Apr 2022'!AR17-SUM('Vic Apr 2022'!L17:P17))*'Vic Apr 2022'!AB17/100)* 'Vic Apr 2022'!AR17,IF(AND('Vic Apr 2022'!O17&gt;0,'Vic Apr 2022'!P17=""),IF(($C$5*F23/'Vic Apr 2022'!AR17&lt; SUM('Vic Apr 2022'!L17:O17)),(0),($C$5*F23/'Vic Apr 2022'!AR17-SUM('Vic Apr 2022'!L17:O17))*'Vic Apr 2022'!AG17/100)* 'Vic Apr 2022'!AR17,IF(AND('Vic Apr 2022'!N17&gt;0,'Vic Apr 2022'!O17=""),IF(($C$5*F23/'Vic Apr 2022'!AR17&lt; SUM('Vic Apr 2022'!L17:N17)),(0),($C$5*F23/'Vic Apr 2022'!AR17-SUM('Vic Apr 2022'!L17:N17))*'Vic Apr 2022'!AF17/100)* 'Vic Apr 2022'!AR17,IF(AND('Vic Apr 2022'!M17&gt;0,'Vic Apr 2022'!N17=""),IF(($C$5*F23/'Vic Apr 2022'!AR17&lt;'Vic Apr 2022'!M17+'Vic Apr 2022'!L17),(0),(($C$5*F23/'Vic Apr 2022'!AR17-('Vic Apr 2022'!M17+'Vic Apr 2022'!L17))*'Vic Apr 2022'!AE17/100))*'Vic Apr 2022'!AR17,IF(AND('Vic Apr 2022'!L17&gt;0,'Vic Apr 2022'!M17=""&gt;0),IF(($C$5*F23/'Vic Apr 2022'!AR17&lt;'Vic Apr 2022'!L17),(0),($C$5*F23/'Vic Apr 2022'!AR17-'Vic Apr 2022'!L17)*'Vic Apr 2022'!AD17/100)*'Vic Apr 2022'!AR17,0)))))</f>
        <v>0</v>
      </c>
      <c r="Q23" s="394">
        <f t="shared" si="4"/>
        <v>1727.2727272727273</v>
      </c>
      <c r="R23" s="419">
        <f t="shared" si="5"/>
        <v>2054.9763636363637</v>
      </c>
      <c r="S23" s="193">
        <f t="shared" si="6"/>
        <v>2260.4740000000002</v>
      </c>
      <c r="T23" s="247">
        <f>'Vic Apr 2022'!AT17</f>
        <v>0</v>
      </c>
      <c r="U23" s="247">
        <f>'Vic Apr 2022'!AU17</f>
        <v>0</v>
      </c>
      <c r="V23" s="247">
        <f>'Vic Apr 2022'!AV17</f>
        <v>0</v>
      </c>
      <c r="W23" s="247">
        <f>'Vic Apr 2022'!AW17</f>
        <v>0</v>
      </c>
      <c r="X23" s="419" t="str">
        <f t="shared" si="7"/>
        <v>No discount</v>
      </c>
      <c r="Y23" s="419" t="str">
        <f t="shared" si="8"/>
        <v>Inclusive</v>
      </c>
      <c r="Z23" s="494">
        <f t="shared" si="0"/>
        <v>2054.9763636363637</v>
      </c>
      <c r="AA23" s="494">
        <f t="shared" si="1"/>
        <v>2054.9763636363637</v>
      </c>
      <c r="AB23" s="400">
        <f t="shared" ref="AB23:AC74" si="10">Z23*1.1</f>
        <v>2260.4740000000002</v>
      </c>
      <c r="AC23" s="400">
        <f t="shared" si="10"/>
        <v>2260.4740000000002</v>
      </c>
      <c r="AD23" s="244">
        <f>'Vic Apr 2022'!BF17</f>
        <v>0</v>
      </c>
      <c r="AE23" s="196" t="str">
        <f>'Vic Apr 2022'!BG17</f>
        <v>n</v>
      </c>
      <c r="AF23" s="516"/>
      <c r="AG23" s="516"/>
      <c r="AH23" s="516"/>
      <c r="AI23" s="516"/>
      <c r="AJ23" s="516"/>
      <c r="AK23" s="516"/>
      <c r="AL23" s="516"/>
      <c r="AM23" s="516"/>
      <c r="AN23" s="516"/>
      <c r="AO23" s="516"/>
      <c r="AP23" s="516"/>
      <c r="AQ23" s="516"/>
      <c r="AR23" s="516"/>
    </row>
    <row r="24" spans="1:44" ht="17" customHeight="1">
      <c r="A24" s="528"/>
      <c r="B24" s="501" t="str">
        <f>'Vic Apr 2022'!F18</f>
        <v>Red Energy</v>
      </c>
      <c r="C24" s="423" t="str">
        <f>'Vic Apr 2022'!G18</f>
        <v>Business Saver</v>
      </c>
      <c r="D24" s="190">
        <f>365*'Vic Apr 2022'!H18/100</f>
        <v>262.8</v>
      </c>
      <c r="E24" s="415">
        <f>IF('Vic Apr 2022'!AQ18=3,0.5,IF('Vic Apr 2022'!AQ18=2,0.33,0))</f>
        <v>0.5</v>
      </c>
      <c r="F24" s="415">
        <f t="shared" si="3"/>
        <v>0.5</v>
      </c>
      <c r="G24" s="190">
        <f>IF('Vic Apr 2022'!K18="",($C$5*E24/'Vic Apr 2022'!AQ18*'Vic Apr 2022'!W18/100)*'Vic Apr 2022'!AQ18,IF($C$5*E24/'Vic Apr 2022'!AQ18&gt;='Vic Apr 2022'!L18,('Vic Apr 2022'!L18*'Vic Apr 2022'!W18/100)*'Vic Apr 2022'!AQ18,($C$5*E24/'Vic Apr 2022'!AQ18*'Vic Apr 2022'!W18/100)*'Vic Apr 2022'!AQ18))</f>
        <v>205.36363636363632</v>
      </c>
      <c r="H24" s="190">
        <f>IF(AND('Vic Apr 2022'!L18&gt;0,'Vic Apr 2022'!M18&gt;0),IF($C$5*E24/'Vic Apr 2022'!AQ18&lt;'Vic Apr 2022'!L18,0,IF(($C$5*E24/'Vic Apr 2022'!AQ18-'Vic Apr 2022'!L18)&lt;=('Vic Apr 2022'!M18+'Vic Apr 2022'!L18),((($C$5*E24/'Vic Apr 2022'!AQ18-'Vic Apr 2022'!L18)*'Vic Apr 2022'!X18/100))*'Vic Apr 2022'!AQ18,((('Vic Apr 2022'!M18)*'Vic Apr 2022'!X18/100)*'Vic Apr 2022'!AQ18))),0)</f>
        <v>189.81818181818181</v>
      </c>
      <c r="I24" s="190">
        <f>IF(AND('Vic Apr 2022'!M18&gt;0,'Vic Apr 2022'!N18&gt;0),IF($C$5*E24/'Vic Apr 2022'!AQ18&lt;('Vic Apr 2022'!L18+'Vic Apr 2022'!M18),0,IF(($C$5*E24/'Vic Apr 2022'!AQ18-'Vic Apr 2022'!L18+'Vic Apr 2022'!M18)&lt;=('Vic Apr 2022'!L18+'Vic Apr 2022'!M18+'Vic Apr 2022'!N18),((($C$5*E24/'Vic Apr 2022'!AQ18-('Vic Apr 2022'!L18+'Vic Apr 2022'!M18))*'Vic Apr 2022'!Y18/100))*'Vic Apr 2022'!AQ18,('Vic Apr 2022'!N18*'Vic Apr 2022'!Y18/100)* 'Vic Apr 2022'!AQ18)),0)</f>
        <v>174.27272727272725</v>
      </c>
      <c r="J24" s="190">
        <f>IF(AND('Vic Apr 2022'!N18&gt;0,'Vic Apr 2022'!O18&gt;0),IF($C$5*E24/'Vic Apr 2022'!AQ18&lt;('Vic Apr 2022'!L18+'Vic Apr 2022'!M18+'Vic Apr 2022'!N18),0,IF(($C$5*E24/'Vic Apr 2022'!AQ18-'Vic Apr 2022'!L18+'Vic Apr 2022'!M18+'Vic Apr 2022'!N18)&lt;=('Vic Apr 2022'!L18+'Vic Apr 2022'!M18+'Vic Apr 2022'!N18+'Vic Apr 2022'!O18),(($C$5*E24/'Vic Apr 2022'!AQ18-('Vic Apr 2022'!L18+'Vic Apr 2022'!M18+'Vic Apr 2022'!N18))*'Vic Apr 2022'!Z18/100)*'Vic Apr 2022'!AQ18,('Vic Apr 2022'!O18*'Vic Apr 2022'!Z18/100)*'Vic Apr 2022'!AQ18)),0)</f>
        <v>288</v>
      </c>
      <c r="K24" s="190">
        <f>IF(AND('Vic Apr 2022'!P18&gt;0,'Vic Apr 2022'!O18&gt;0),IF(($C$5*E24/'Vic Apr 2022'!AQ18&lt;SUM('Vic Apr 2022'!L18:P18)),(0),($C$5*E24/'Vic Apr 2022'!AQ18-SUM('Vic Apr 2022'!L18:P18))*'Vic Apr 2022'!AB18/100)* 'Vic Apr 2022'!AQ18,IF(AND('Vic Apr 2022'!O18&gt;0,'Vic Apr 2022'!P18=""),IF(($C$5*E24/'Vic Apr 2022'!AQ18&lt; SUM('Vic Apr 2022'!L18:O18)),(0),($C$5*E24/'Vic Apr 2022'!AQ18-SUM('Vic Apr 2022'!L18:O18))*'Vic Apr 2022'!AA18/100)* 'Vic Apr 2022'!AQ18,IF(AND('Vic Apr 2022'!N18&gt;0,'Vic Apr 2022'!O18=""),IF(($C$5*E24/'Vic Apr 2022'!AQ18&lt; SUM('Vic Apr 2022'!L18:N18)),(0),($C$5*E24/'Vic Apr 2022'!AQ18-SUM('Vic Apr 2022'!L18:N18))*'Vic Apr 2022'!Z18/100)* 'Vic Apr 2022'!AQ18,IF(AND('Vic Apr 2022'!M18&gt;0,'Vic Apr 2022'!N18=""),IF(($C$5*E24/'Vic Apr 2022'!AQ18&lt;'Vic Apr 2022'!M18+'Vic Apr 2022'!L18),(0),(($C$5*E24/'Vic Apr 2022'!AQ18-('Vic Apr 2022'!M18+'Vic Apr 2022'!L18))*'Vic Apr 2022'!Y18/100))*'Vic Apr 2022'!AQ18,IF(AND('Vic Apr 2022'!L18&gt;0,'Vic Apr 2022'!M18=""&gt;0),IF(($C$5*E24/'Vic Apr 2022'!AQ18&lt;'Vic Apr 2022'!L18),(0),($C$5*E24/'Vic Apr 2022'!AQ18-'Vic Apr 2022'!L18)*'Vic Apr 2022'!X18/100)*'Vic Apr 2022'!AQ18,0)))))</f>
        <v>80.000000000000043</v>
      </c>
      <c r="L24" s="190">
        <f>IF('Vic Apr 2022'!K18="",($C$5*F24/'Vic Apr 2022'!AR18*'Vic Apr 2022'!AC18/100)*'Vic Apr 2022'!AR18,IF($C$5*F24/'Vic Apr 2022'!AR18&gt;='Vic Apr 2022'!L18,('Vic Apr 2022'!L18*'Vic Apr 2022'!AC18/100)*'Vic Apr 2022'!AR18,($C$5*F24/'Vic Apr 2022'!AR18*'Vic Apr 2022'!AC18/100)*'Vic Apr 2022'!AR18))</f>
        <v>205.36363636363632</v>
      </c>
      <c r="M24" s="190">
        <f>IF(AND('Vic Apr 2022'!L18&gt;0,'Vic Apr 2022'!M18&gt;0),IF($C$5*F24/'Vic Apr 2022'!AR18&lt;'Vic Apr 2022'!L18,0,IF(($C$5*F24/'Vic Apr 2022'!AR18-'Vic Apr 2022'!L18)&lt;=('Vic Apr 2022'!M18+'Vic Apr 2022'!L18),((($C$5*F24/'Vic Apr 2022'!AR18-'Vic Apr 2022'!L18)*'Vic Apr 2022'!AD18/100))*'Vic Apr 2022'!AR18,((('Vic Apr 2022'!M18)*'Vic Apr 2022'!AD18/100)*'Vic Apr 2022'!AR18))),0)</f>
        <v>189.81818181818181</v>
      </c>
      <c r="N24" s="190">
        <f>IF(AND('Vic Apr 2022'!M18&gt;0,'Vic Apr 2022'!N18&gt;0),IF($C$5*F24/'Vic Apr 2022'!AR18&lt;('Vic Apr 2022'!L18+'Vic Apr 2022'!M18),0,IF(($C$5*F24/'Vic Apr 2022'!AR18-'Vic Apr 2022'!L18+'Vic Apr 2022'!M18)&lt;=('Vic Apr 2022'!L18+'Vic Apr 2022'!M18+'Vic Apr 2022'!N18),((($C$5*F24/'Vic Apr 2022'!AR18-('Vic Apr 2022'!L18+'Vic Apr 2022'!M18))*'Vic Apr 2022'!AE18/100))*'Vic Apr 2022'!AR18,('Vic Apr 2022'!N18*'Vic Apr 2022'!AE18/100)*'Vic Apr 2022'!AR18)),0)</f>
        <v>161.99999999999997</v>
      </c>
      <c r="O24" s="190">
        <f>IF(AND('Vic Apr 2022'!N18&gt;0,'Vic Apr 2022'!O18&gt;0),IF($C$5*F24/'Vic Apr 2022'!AR18&lt;('Vic Apr 2022'!L18+'Vic Apr 2022'!M18+'Vic Apr 2022'!N18),0,IF(($C$5*F24/'Vic Apr 2022'!AR18-'Vic Apr 2022'!L18+'Vic Apr 2022'!M18+'Vic Apr 2022'!N18)&lt;=('Vic Apr 2022'!L18+'Vic Apr 2022'!M18+'Vic Apr 2022'!N18+'Vic Apr 2022'!O18),(($C$5*F24/'Vic Apr 2022'!AR18-('Vic Apr 2022'!L18+'Vic Apr 2022'!M18+'Vic Apr 2022'!N18))*'Vic Apr 2022'!AF18/100)*'Vic Apr 2022'!AR18,('Vic Apr 2022'!O18*'Vic Apr 2022'!AF18/100)*'Vic Apr 2022'!AR18)),0)</f>
        <v>288</v>
      </c>
      <c r="P24" s="190">
        <f>IF(AND('Vic Apr 2022'!P18&gt;0,'Vic Apr 2022'!O18&gt;0),IF(($C$5*F24/'Vic Apr 2022'!AR18&lt;SUM('Vic Apr 2022'!L18:P18)),(0),($C$5*F24/'Vic Apr 2022'!AR18-SUM('Vic Apr 2022'!L18:P18))*'Vic Apr 2022'!AB18/100)* 'Vic Apr 2022'!AR18,IF(AND('Vic Apr 2022'!O18&gt;0,'Vic Apr 2022'!P18=""),IF(($C$5*F24/'Vic Apr 2022'!AR18&lt; SUM('Vic Apr 2022'!L18:O18)),(0),($C$5*F24/'Vic Apr 2022'!AR18-SUM('Vic Apr 2022'!L18:O18))*'Vic Apr 2022'!AG18/100)* 'Vic Apr 2022'!AR18,IF(AND('Vic Apr 2022'!N18&gt;0,'Vic Apr 2022'!O18=""),IF(($C$5*F24/'Vic Apr 2022'!AR18&lt; SUM('Vic Apr 2022'!L18:N18)),(0),($C$5*F24/'Vic Apr 2022'!AR18-SUM('Vic Apr 2022'!L18:N18))*'Vic Apr 2022'!AF18/100)* 'Vic Apr 2022'!AR18,IF(AND('Vic Apr 2022'!M18&gt;0,'Vic Apr 2022'!N18=""),IF(($C$5*F24/'Vic Apr 2022'!AR18&lt;'Vic Apr 2022'!M18+'Vic Apr 2022'!L18),(0),(($C$5*F24/'Vic Apr 2022'!AR18-('Vic Apr 2022'!M18+'Vic Apr 2022'!L18))*'Vic Apr 2022'!AE18/100))*'Vic Apr 2022'!AR18,IF(AND('Vic Apr 2022'!L18&gt;0,'Vic Apr 2022'!M18=""&gt;0),IF(($C$5*F24/'Vic Apr 2022'!AR18&lt;'Vic Apr 2022'!L18),(0),($C$5*F24/'Vic Apr 2022'!AR18-'Vic Apr 2022'!L18)*'Vic Apr 2022'!AD18/100)*'Vic Apr 2022'!AR18,0)))))</f>
        <v>76.363636363636402</v>
      </c>
      <c r="Q24" s="394">
        <f t="shared" si="4"/>
        <v>1859</v>
      </c>
      <c r="R24" s="419">
        <f t="shared" si="5"/>
        <v>2121.8000000000002</v>
      </c>
      <c r="S24" s="193">
        <f t="shared" si="6"/>
        <v>2333.9800000000005</v>
      </c>
      <c r="T24" s="247">
        <f>'Vic Apr 2022'!AT18</f>
        <v>0</v>
      </c>
      <c r="U24" s="247">
        <f>'Vic Apr 2022'!AU18</f>
        <v>0</v>
      </c>
      <c r="V24" s="247">
        <f>'Vic Apr 2022'!AV18</f>
        <v>0</v>
      </c>
      <c r="W24" s="247">
        <f>'Vic Apr 2022'!AW18</f>
        <v>0</v>
      </c>
      <c r="X24" s="419" t="str">
        <f t="shared" si="7"/>
        <v>No discount</v>
      </c>
      <c r="Y24" s="419" t="str">
        <f t="shared" si="8"/>
        <v>Inclusive</v>
      </c>
      <c r="Z24" s="504">
        <f t="shared" si="0"/>
        <v>2121.8000000000002</v>
      </c>
      <c r="AA24" s="494">
        <f t="shared" si="1"/>
        <v>2121.8000000000002</v>
      </c>
      <c r="AB24" s="400">
        <f t="shared" si="10"/>
        <v>2333.9800000000005</v>
      </c>
      <c r="AC24" s="400">
        <f t="shared" si="10"/>
        <v>2333.9800000000005</v>
      </c>
      <c r="AD24" s="244">
        <f>'Vic Apr 2022'!BF18</f>
        <v>0</v>
      </c>
      <c r="AE24" s="196" t="str">
        <f>'Vic Apr 2022'!BG18</f>
        <v>n</v>
      </c>
      <c r="AF24" s="516"/>
      <c r="AG24" s="516"/>
      <c r="AH24" s="516"/>
      <c r="AI24" s="516"/>
      <c r="AJ24" s="516"/>
      <c r="AK24" s="516"/>
      <c r="AL24" s="516"/>
      <c r="AM24" s="516"/>
      <c r="AN24" s="516"/>
      <c r="AO24" s="516"/>
      <c r="AP24" s="516"/>
      <c r="AQ24" s="516"/>
      <c r="AR24" s="516"/>
    </row>
    <row r="25" spans="1:44" s="506" customFormat="1" ht="17" customHeight="1" thickBot="1">
      <c r="A25" s="529"/>
      <c r="B25" s="424" t="str">
        <f>'Vic Apr 2022'!F19</f>
        <v>Discover Energy</v>
      </c>
      <c r="C25" s="424" t="str">
        <f>'Vic Apr 2022'!G19</f>
        <v>Budget</v>
      </c>
      <c r="D25" s="115">
        <f>365*'Vic Apr 2022'!H19/100</f>
        <v>331.78500000000003</v>
      </c>
      <c r="E25" s="416">
        <f>IF('Vic Apr 2022'!AQ19=3,0.5,IF('Vic Apr 2022'!AQ19=2,0.33,0))</f>
        <v>0.5</v>
      </c>
      <c r="F25" s="416">
        <f t="shared" si="3"/>
        <v>0.5</v>
      </c>
      <c r="G25" s="115">
        <f>IF('Vic Apr 2022'!K19="",($C$5*E25/'Vic Apr 2022'!AQ19*'Vic Apr 2022'!W19/100)*'Vic Apr 2022'!AQ19,IF($C$5*E25/'Vic Apr 2022'!AQ19&gt;='Vic Apr 2022'!L19,('Vic Apr 2022'!L19*'Vic Apr 2022'!W19/100)*'Vic Apr 2022'!AQ19,($C$5*E25/'Vic Apr 2022'!AQ19*'Vic Apr 2022'!W19/100)*'Vic Apr 2022'!AQ19))</f>
        <v>912.27272727272725</v>
      </c>
      <c r="H25" s="115">
        <f>IF(AND('Vic Apr 2022'!L19&gt;0,'Vic Apr 2022'!M19&gt;0),IF($C$5*E25/'Vic Apr 2022'!AQ19&lt;'Vic Apr 2022'!L19,0,IF(($C$5*E25/'Vic Apr 2022'!AQ19-'Vic Apr 2022'!L19)&lt;=('Vic Apr 2022'!M19+'Vic Apr 2022'!L19),((($C$5*E25/'Vic Apr 2022'!AQ19-'Vic Apr 2022'!L19)*'Vic Apr 2022'!X19/100))*'Vic Apr 2022'!AQ19,((('Vic Apr 2022'!M19)*'Vic Apr 2022'!X19/100)*'Vic Apr 2022'!AQ19))),0)</f>
        <v>81.363636363636417</v>
      </c>
      <c r="I25" s="115">
        <f>IF(AND('Vic Apr 2022'!M19&gt;0,'Vic Apr 2022'!N19&gt;0),IF($C$5*E25/'Vic Apr 2022'!AQ19&lt;('Vic Apr 2022'!L19+'Vic Apr 2022'!M19),0,IF(($C$5*E25/'Vic Apr 2022'!AQ19-'Vic Apr 2022'!L19+'Vic Apr 2022'!M19)&lt;=('Vic Apr 2022'!L19+'Vic Apr 2022'!M19+'Vic Apr 2022'!N19),((($C$5*E25/'Vic Apr 2022'!AQ19-('Vic Apr 2022'!L19+'Vic Apr 2022'!M19))*'Vic Apr 2022'!Y19/100))*'Vic Apr 2022'!AQ19,('Vic Apr 2022'!N19*'Vic Apr 2022'!Y19/100)* 'Vic Apr 2022'!AQ19)),0)</f>
        <v>0</v>
      </c>
      <c r="J25" s="115">
        <f>IF(AND('Vic Apr 2022'!N19&gt;0,'Vic Apr 2022'!O19&gt;0),IF($C$5*E25/'Vic Apr 2022'!AQ19&lt;('Vic Apr 2022'!L19+'Vic Apr 2022'!M19+'Vic Apr 2022'!N19),0,IF(($C$5*E25/'Vic Apr 2022'!AQ19-'Vic Apr 2022'!L19+'Vic Apr 2022'!M19+'Vic Apr 2022'!N19)&lt;=('Vic Apr 2022'!L19+'Vic Apr 2022'!M19+'Vic Apr 2022'!N19+'Vic Apr 2022'!O19),(($C$5*E25/'Vic Apr 2022'!AQ19-('Vic Apr 2022'!L19+'Vic Apr 2022'!M19+'Vic Apr 2022'!N19))*'Vic Apr 2022'!Z19/100)*'Vic Apr 2022'!AQ19,('Vic Apr 2022'!O19*'Vic Apr 2022'!Z19/100)*'Vic Apr 2022'!AQ19)),0)</f>
        <v>0</v>
      </c>
      <c r="K25" s="115">
        <f>IF(AND('Vic Apr 2022'!P19&gt;0,'Vic Apr 2022'!O19&gt;0),IF(($C$5*E25/'Vic Apr 2022'!AQ19&lt;SUM('Vic Apr 2022'!L19:P19)),(0),($C$5*E25/'Vic Apr 2022'!AQ19-SUM('Vic Apr 2022'!L19:P19))*'Vic Apr 2022'!AB19/100)* 'Vic Apr 2022'!AQ19,IF(AND('Vic Apr 2022'!O19&gt;0,'Vic Apr 2022'!P19=""),IF(($C$5*E25/'Vic Apr 2022'!AQ19&lt; SUM('Vic Apr 2022'!L19:O19)),(0),($C$5*E25/'Vic Apr 2022'!AQ19-SUM('Vic Apr 2022'!L19:O19))*'Vic Apr 2022'!AA19/100)* 'Vic Apr 2022'!AQ19,IF(AND('Vic Apr 2022'!N19&gt;0,'Vic Apr 2022'!O19=""),IF(($C$5*E25/'Vic Apr 2022'!AQ19&lt; SUM('Vic Apr 2022'!L19:N19)),(0),($C$5*E25/'Vic Apr 2022'!AQ19-SUM('Vic Apr 2022'!L19:N19))*'Vic Apr 2022'!Z19/100)* 'Vic Apr 2022'!AQ19,IF(AND('Vic Apr 2022'!M19&gt;0,'Vic Apr 2022'!N19=""),IF(($C$5*E25/'Vic Apr 2022'!AQ19&lt;'Vic Apr 2022'!M19+'Vic Apr 2022'!L19),(0),(($C$5*E25/'Vic Apr 2022'!AQ19-('Vic Apr 2022'!M19+'Vic Apr 2022'!L19))*'Vic Apr 2022'!Y19/100))*'Vic Apr 2022'!AQ19,IF(AND('Vic Apr 2022'!L19&gt;0,'Vic Apr 2022'!M19=""&gt;0),IF(($C$5*E25/'Vic Apr 2022'!AQ19&lt;'Vic Apr 2022'!L19),(0),($C$5*E25/'Vic Apr 2022'!AQ19-'Vic Apr 2022'!L19)*'Vic Apr 2022'!X19/100)*'Vic Apr 2022'!AQ19,0)))))</f>
        <v>0</v>
      </c>
      <c r="L25" s="115">
        <f>IF('Vic Apr 2022'!K19="",($C$5*F25/'Vic Apr 2022'!AR19*'Vic Apr 2022'!AC19/100)*'Vic Apr 2022'!AR19,IF($C$5*F25/'Vic Apr 2022'!AR19&gt;='Vic Apr 2022'!L19,('Vic Apr 2022'!L19*'Vic Apr 2022'!AC19/100)*'Vic Apr 2022'!AR19,($C$5*F25/'Vic Apr 2022'!AR19*'Vic Apr 2022'!AC19/100)*'Vic Apr 2022'!AR19))</f>
        <v>867.27272727272725</v>
      </c>
      <c r="M25" s="115">
        <f>IF(AND('Vic Apr 2022'!L19&gt;0,'Vic Apr 2022'!M19&gt;0),IF($C$5*F25/'Vic Apr 2022'!AR19&lt;'Vic Apr 2022'!L19,0,IF(($C$5*F25/'Vic Apr 2022'!AR19-'Vic Apr 2022'!L19)&lt;=('Vic Apr 2022'!M19+'Vic Apr 2022'!L19),((($C$5*F25/'Vic Apr 2022'!AR19-'Vic Apr 2022'!L19)*'Vic Apr 2022'!AD19/100))*'Vic Apr 2022'!AR19,((('Vic Apr 2022'!M19)*'Vic Apr 2022'!AD19/100)*'Vic Apr 2022'!AR19))),0)</f>
        <v>80.909090909090963</v>
      </c>
      <c r="N25" s="115">
        <f>IF(AND('Vic Apr 2022'!M19&gt;0,'Vic Apr 2022'!N19&gt;0),IF($C$5*F25/'Vic Apr 2022'!AR19&lt;('Vic Apr 2022'!L19+'Vic Apr 2022'!M19),0,IF(($C$5*F25/'Vic Apr 2022'!AR19-'Vic Apr 2022'!L19+'Vic Apr 2022'!M19)&lt;=('Vic Apr 2022'!L19+'Vic Apr 2022'!M19+'Vic Apr 2022'!N19),((($C$5*F25/'Vic Apr 2022'!AR19-('Vic Apr 2022'!L19+'Vic Apr 2022'!M19))*'Vic Apr 2022'!AE19/100))*'Vic Apr 2022'!AR19,('Vic Apr 2022'!N19*'Vic Apr 2022'!AE19/100)*'Vic Apr 2022'!AR19)),0)</f>
        <v>0</v>
      </c>
      <c r="O25" s="115">
        <f>IF(AND('Vic Apr 2022'!N19&gt;0,'Vic Apr 2022'!O19&gt;0),IF($C$5*F25/'Vic Apr 2022'!AR19&lt;('Vic Apr 2022'!L19+'Vic Apr 2022'!M19+'Vic Apr 2022'!N19),0,IF(($C$5*F25/'Vic Apr 2022'!AR19-'Vic Apr 2022'!L19+'Vic Apr 2022'!M19+'Vic Apr 2022'!N19)&lt;=('Vic Apr 2022'!L19+'Vic Apr 2022'!M19+'Vic Apr 2022'!N19+'Vic Apr 2022'!O19),(($C$5*F25/'Vic Apr 2022'!AR19-('Vic Apr 2022'!L19+'Vic Apr 2022'!M19+'Vic Apr 2022'!N19))*'Vic Apr 2022'!AF19/100)*'Vic Apr 2022'!AR19,('Vic Apr 2022'!O19*'Vic Apr 2022'!AF19/100)*'Vic Apr 2022'!AR19)),0)</f>
        <v>0</v>
      </c>
      <c r="P25" s="115">
        <f>IF(AND('Vic Apr 2022'!P19&gt;0,'Vic Apr 2022'!O19&gt;0),IF(($C$5*F25/'Vic Apr 2022'!AR19&lt;SUM('Vic Apr 2022'!L19:P19)),(0),($C$5*F25/'Vic Apr 2022'!AR19-SUM('Vic Apr 2022'!L19:P19))*'Vic Apr 2022'!AB19/100)* 'Vic Apr 2022'!AR19,IF(AND('Vic Apr 2022'!O19&gt;0,'Vic Apr 2022'!P19=""),IF(($C$5*F25/'Vic Apr 2022'!AR19&lt; SUM('Vic Apr 2022'!L19:O19)),(0),($C$5*F25/'Vic Apr 2022'!AR19-SUM('Vic Apr 2022'!L19:O19))*'Vic Apr 2022'!AG19/100)* 'Vic Apr 2022'!AR19,IF(AND('Vic Apr 2022'!N19&gt;0,'Vic Apr 2022'!O19=""),IF(($C$5*F25/'Vic Apr 2022'!AR19&lt; SUM('Vic Apr 2022'!L19:N19)),(0),($C$5*F25/'Vic Apr 2022'!AR19-SUM('Vic Apr 2022'!L19:N19))*'Vic Apr 2022'!AF19/100)* 'Vic Apr 2022'!AR19,IF(AND('Vic Apr 2022'!M19&gt;0,'Vic Apr 2022'!N19=""),IF(($C$5*F25/'Vic Apr 2022'!AR19&lt;'Vic Apr 2022'!M19+'Vic Apr 2022'!L19),(0),(($C$5*F25/'Vic Apr 2022'!AR19-('Vic Apr 2022'!M19+'Vic Apr 2022'!L19))*'Vic Apr 2022'!AE19/100))*'Vic Apr 2022'!AR19,IF(AND('Vic Apr 2022'!L19&gt;0,'Vic Apr 2022'!M19=""&gt;0),IF(($C$5*F25/'Vic Apr 2022'!AR19&lt;'Vic Apr 2022'!L19),(0),($C$5*F25/'Vic Apr 2022'!AR19-'Vic Apr 2022'!L19)*'Vic Apr 2022'!AD19/100)*'Vic Apr 2022'!AR19,0)))))</f>
        <v>0</v>
      </c>
      <c r="Q25" s="395">
        <f t="shared" ref="Q25" si="11">SUM(G25:P25)</f>
        <v>1941.818181818182</v>
      </c>
      <c r="R25" s="420">
        <f t="shared" si="5"/>
        <v>2273.6031818181818</v>
      </c>
      <c r="S25" s="214">
        <f t="shared" si="6"/>
        <v>2500.9635000000003</v>
      </c>
      <c r="T25" s="248">
        <f>'Vic Apr 2022'!AT19</f>
        <v>0</v>
      </c>
      <c r="U25" s="248">
        <f>'Vic Apr 2022'!AU19</f>
        <v>22</v>
      </c>
      <c r="V25" s="248">
        <f>'Vic Apr 2022'!AV19</f>
        <v>0</v>
      </c>
      <c r="W25" s="248">
        <f>'Vic Apr 2022'!AW19</f>
        <v>0</v>
      </c>
      <c r="X25" s="420" t="str">
        <f t="shared" si="7"/>
        <v>Guaranteed off usage</v>
      </c>
      <c r="Y25" s="420" t="str">
        <f t="shared" si="8"/>
        <v>Exclusive</v>
      </c>
      <c r="Z25" s="401">
        <f t="shared" si="0"/>
        <v>1846.4031818181818</v>
      </c>
      <c r="AA25" s="402">
        <f t="shared" si="1"/>
        <v>1846.4031818181818</v>
      </c>
      <c r="AB25" s="403">
        <f t="shared" si="10"/>
        <v>2031.0435000000002</v>
      </c>
      <c r="AC25" s="403">
        <f t="shared" si="10"/>
        <v>2031.0435000000002</v>
      </c>
      <c r="AD25" s="245">
        <f>'Vic Apr 2022'!BF19</f>
        <v>0</v>
      </c>
      <c r="AE25" s="217" t="str">
        <f>'Vic Apr 2022'!BG19</f>
        <v>n</v>
      </c>
      <c r="AF25" s="517"/>
      <c r="AG25" s="517"/>
      <c r="AH25" s="517"/>
      <c r="AI25" s="517"/>
      <c r="AJ25" s="517"/>
      <c r="AK25" s="517"/>
      <c r="AL25" s="517"/>
      <c r="AM25" s="517"/>
      <c r="AN25" s="517"/>
      <c r="AO25" s="517"/>
      <c r="AP25" s="517"/>
      <c r="AQ25" s="517"/>
      <c r="AR25" s="517"/>
    </row>
    <row r="26" spans="1:44" ht="17" customHeight="1" thickTop="1">
      <c r="A26" s="527" t="str">
        <f>'Vic Apr 2022'!D20</f>
        <v>Ausnet Central 1</v>
      </c>
      <c r="B26" s="501" t="str">
        <f>'Vic Apr 2022'!F20</f>
        <v>AGL</v>
      </c>
      <c r="C26" s="423" t="str">
        <f>'Vic Apr 2022'!G20</f>
        <v>Business Value Saver</v>
      </c>
      <c r="D26" s="190">
        <f>365*'Vic Apr 2022'!H20/100</f>
        <v>362.21272727272719</v>
      </c>
      <c r="E26" s="415">
        <f>IF('Vic Apr 2022'!AQ20=3,0.5,IF('Vic Apr 2022'!AQ20=2,0.33,0))</f>
        <v>0.33</v>
      </c>
      <c r="F26" s="415">
        <f t="shared" si="3"/>
        <v>0.66999999999999993</v>
      </c>
      <c r="G26" s="190">
        <f>IF('Vic Apr 2022'!K20="",($C$5*E26/'Vic Apr 2022'!AQ20*'Vic Apr 2022'!W20/100)*'Vic Apr 2022'!AQ20,IF($C$5*E26/'Vic Apr 2022'!AQ20&gt;='Vic Apr 2022'!L20,('Vic Apr 2022'!L20*'Vic Apr 2022'!W20/100)*'Vic Apr 2022'!AQ20,($C$5*E26/'Vic Apr 2022'!AQ20*'Vic Apr 2022'!W20/100)*'Vic Apr 2022'!AQ20))</f>
        <v>515.99999999999989</v>
      </c>
      <c r="H26" s="190">
        <f>IF(AND('Vic Apr 2022'!L20&gt;0,'Vic Apr 2022'!M20&gt;0),IF($C$5*E26/'Vic Apr 2022'!AQ20&lt;'Vic Apr 2022'!L20,0,IF(($C$5*E26/'Vic Apr 2022'!AQ20-'Vic Apr 2022'!L20)&lt;=('Vic Apr 2022'!M20+'Vic Apr 2022'!L20),((($C$5*E26/'Vic Apr 2022'!AQ20-'Vic Apr 2022'!L20)*'Vic Apr 2022'!X20/100))*'Vic Apr 2022'!AQ20,((('Vic Apr 2022'!M20)*'Vic Apr 2022'!X20/100)*'Vic Apr 2022'!AQ20))),0)</f>
        <v>0</v>
      </c>
      <c r="I26" s="190">
        <f>IF(AND('Vic Apr 2022'!M20&gt;0,'Vic Apr 2022'!N20&gt;0),IF($C$5*E26/'Vic Apr 2022'!AQ20&lt;('Vic Apr 2022'!L20+'Vic Apr 2022'!M20),0,IF(($C$5*E26/'Vic Apr 2022'!AQ20-'Vic Apr 2022'!L20+'Vic Apr 2022'!M20)&lt;=('Vic Apr 2022'!L20+'Vic Apr 2022'!M20+'Vic Apr 2022'!N20),((($C$5*E26/'Vic Apr 2022'!AQ20-('Vic Apr 2022'!L20+'Vic Apr 2022'!M20))*'Vic Apr 2022'!Y20/100))*'Vic Apr 2022'!AQ20,('Vic Apr 2022'!N20*'Vic Apr 2022'!Y20/100)* 'Vic Apr 2022'!AQ20)),0)</f>
        <v>0</v>
      </c>
      <c r="J26" s="190">
        <f>IF(AND('Vic Apr 2022'!N20&gt;0,'Vic Apr 2022'!O20&gt;0),IF($C$5*E26/'Vic Apr 2022'!AQ20&lt;('Vic Apr 2022'!L20+'Vic Apr 2022'!M20+'Vic Apr 2022'!N20),0,IF(($C$5*E26/'Vic Apr 2022'!AQ20-'Vic Apr 2022'!L20+'Vic Apr 2022'!M20+'Vic Apr 2022'!N20)&lt;=('Vic Apr 2022'!L20+'Vic Apr 2022'!M20+'Vic Apr 2022'!N20+'Vic Apr 2022'!O20),(($C$5*E26/'Vic Apr 2022'!AQ20-('Vic Apr 2022'!L20+'Vic Apr 2022'!M20+'Vic Apr 2022'!N20))*'Vic Apr 2022'!Z20/100)*'Vic Apr 2022'!AQ20,('Vic Apr 2022'!O20*'Vic Apr 2022'!Z20/100)*'Vic Apr 2022'!AQ20)),0)</f>
        <v>0</v>
      </c>
      <c r="K26" s="190">
        <f>IF(AND('Vic Apr 2022'!P20&gt;0,'Vic Apr 2022'!O20&gt;0),IF(($C$5*E26/'Vic Apr 2022'!AQ20&lt;SUM('Vic Apr 2022'!L20:P20)),(0),($C$5*E26/'Vic Apr 2022'!AQ20-SUM('Vic Apr 2022'!L20:P20))*'Vic Apr 2022'!AB20/100)* 'Vic Apr 2022'!AQ20,IF(AND('Vic Apr 2022'!O20&gt;0,'Vic Apr 2022'!P20=""),IF(($C$5*E26/'Vic Apr 2022'!AQ20&lt; SUM('Vic Apr 2022'!L20:O20)),(0),($C$5*E26/'Vic Apr 2022'!AQ20-SUM('Vic Apr 2022'!L20:O20))*'Vic Apr 2022'!AA20/100)* 'Vic Apr 2022'!AQ20,IF(AND('Vic Apr 2022'!N20&gt;0,'Vic Apr 2022'!O20=""),IF(($C$5*E26/'Vic Apr 2022'!AQ20&lt; SUM('Vic Apr 2022'!L20:N20)),(0),($C$5*E26/'Vic Apr 2022'!AQ20-SUM('Vic Apr 2022'!L20:N20))*'Vic Apr 2022'!Z20/100)* 'Vic Apr 2022'!AQ20,IF(AND('Vic Apr 2022'!M20&gt;0,'Vic Apr 2022'!N20=""),IF(($C$5*E26/'Vic Apr 2022'!AQ20&lt;'Vic Apr 2022'!M20+'Vic Apr 2022'!L20),(0),(($C$5*E26/'Vic Apr 2022'!AQ20-('Vic Apr 2022'!M20+'Vic Apr 2022'!L20))*'Vic Apr 2022'!Y20/100))*'Vic Apr 2022'!AQ20,IF(AND('Vic Apr 2022'!L20&gt;0,'Vic Apr 2022'!M20=""&gt;0),IF(($C$5*E26/'Vic Apr 2022'!AQ20&lt;'Vic Apr 2022'!L20),(0),($C$5*E26/'Vic Apr 2022'!AQ20-'Vic Apr 2022'!L20)*'Vic Apr 2022'!X20/100)*'Vic Apr 2022'!AQ20,0)))))</f>
        <v>0</v>
      </c>
      <c r="L26" s="190">
        <f>IF('Vic Apr 2022'!K20="",($C$5*F26/'Vic Apr 2022'!AR20*'Vic Apr 2022'!AC20/100)*'Vic Apr 2022'!AR20,IF($C$5*F26/'Vic Apr 2022'!AR20&gt;='Vic Apr 2022'!L20,('Vic Apr 2022'!L20*'Vic Apr 2022'!AC20/100)*'Vic Apr 2022'!AR20,($C$5*F26/'Vic Apr 2022'!AR20*'Vic Apr 2022'!AC20/100)*'Vic Apr 2022'!AR20))</f>
        <v>1017.1818181818181</v>
      </c>
      <c r="M26" s="190">
        <f>IF(AND('Vic Apr 2022'!L20&gt;0,'Vic Apr 2022'!M20&gt;0),IF($C$5*F26/'Vic Apr 2022'!AR20&lt;'Vic Apr 2022'!L20,0,IF(($C$5*F26/'Vic Apr 2022'!AR20-'Vic Apr 2022'!L20)&lt;=('Vic Apr 2022'!M20+'Vic Apr 2022'!L20),((($C$5*F26/'Vic Apr 2022'!AR20-'Vic Apr 2022'!L20)*'Vic Apr 2022'!AD20/100))*'Vic Apr 2022'!AR20,((('Vic Apr 2022'!M20)*'Vic Apr 2022'!AD20/100)*'Vic Apr 2022'!AR20))),0)</f>
        <v>0</v>
      </c>
      <c r="N26" s="190">
        <f>IF(AND('Vic Apr 2022'!M20&gt;0,'Vic Apr 2022'!N20&gt;0),IF($C$5*F26/'Vic Apr 2022'!AR20&lt;('Vic Apr 2022'!L20+'Vic Apr 2022'!M20),0,IF(($C$5*F26/'Vic Apr 2022'!AR20-'Vic Apr 2022'!L20+'Vic Apr 2022'!M20)&lt;=('Vic Apr 2022'!L20+'Vic Apr 2022'!M20+'Vic Apr 2022'!N20),((($C$5*F26/'Vic Apr 2022'!AR20-('Vic Apr 2022'!L20+'Vic Apr 2022'!M20))*'Vic Apr 2022'!AE20/100))*'Vic Apr 2022'!AR20,('Vic Apr 2022'!N20*'Vic Apr 2022'!AE20/100)*'Vic Apr 2022'!AR20)),0)</f>
        <v>0</v>
      </c>
      <c r="O26" s="190">
        <f>IF(AND('Vic Apr 2022'!N20&gt;0,'Vic Apr 2022'!O20&gt;0),IF($C$5*F26/'Vic Apr 2022'!AR20&lt;('Vic Apr 2022'!L20+'Vic Apr 2022'!M20+'Vic Apr 2022'!N20),0,IF(($C$5*F26/'Vic Apr 2022'!AR20-'Vic Apr 2022'!L20+'Vic Apr 2022'!M20+'Vic Apr 2022'!N20)&lt;=('Vic Apr 2022'!L20+'Vic Apr 2022'!M20+'Vic Apr 2022'!N20+'Vic Apr 2022'!O20),(($C$5*F26/'Vic Apr 2022'!AR20-('Vic Apr 2022'!L20+'Vic Apr 2022'!M20+'Vic Apr 2022'!N20))*'Vic Apr 2022'!AF20/100)*'Vic Apr 2022'!AR20,('Vic Apr 2022'!O20*'Vic Apr 2022'!AF20/100)*'Vic Apr 2022'!AR20)),0)</f>
        <v>0</v>
      </c>
      <c r="P26" s="190">
        <f>IF(AND('Vic Apr 2022'!P20&gt;0,'Vic Apr 2022'!O20&gt;0),IF(($C$5*F26/'Vic Apr 2022'!AR20&lt;SUM('Vic Apr 2022'!L20:P20)),(0),($C$5*F26/'Vic Apr 2022'!AR20-SUM('Vic Apr 2022'!L20:P20))*'Vic Apr 2022'!AB20/100)* 'Vic Apr 2022'!AR20,IF(AND('Vic Apr 2022'!O20&gt;0,'Vic Apr 2022'!P20=""),IF(($C$5*F26/'Vic Apr 2022'!AR20&lt; SUM('Vic Apr 2022'!L20:O20)),(0),($C$5*F26/'Vic Apr 2022'!AR20-SUM('Vic Apr 2022'!L20:O20))*'Vic Apr 2022'!AG20/100)* 'Vic Apr 2022'!AR20,IF(AND('Vic Apr 2022'!N20&gt;0,'Vic Apr 2022'!O20=""),IF(($C$5*F26/'Vic Apr 2022'!AR20&lt; SUM('Vic Apr 2022'!L20:N20)),(0),($C$5*F26/'Vic Apr 2022'!AR20-SUM('Vic Apr 2022'!L20:N20))*'Vic Apr 2022'!AF20/100)* 'Vic Apr 2022'!AR20,IF(AND('Vic Apr 2022'!M20&gt;0,'Vic Apr 2022'!N20=""),IF(($C$5*F26/'Vic Apr 2022'!AR20&lt;'Vic Apr 2022'!M20+'Vic Apr 2022'!L20),(0),(($C$5*F26/'Vic Apr 2022'!AR20-('Vic Apr 2022'!M20+'Vic Apr 2022'!L20))*'Vic Apr 2022'!AE20/100))*'Vic Apr 2022'!AR20,IF(AND('Vic Apr 2022'!L20&gt;0,'Vic Apr 2022'!M20=""&gt;0),IF(($C$5*F26/'Vic Apr 2022'!AR20&lt;'Vic Apr 2022'!L20),(0),($C$5*F26/'Vic Apr 2022'!AR20-'Vic Apr 2022'!L20)*'Vic Apr 2022'!AD20/100)*'Vic Apr 2022'!AR20,0)))))</f>
        <v>0</v>
      </c>
      <c r="Q26" s="394">
        <f t="shared" si="4"/>
        <v>1533.181818181818</v>
      </c>
      <c r="R26" s="419">
        <f t="shared" si="5"/>
        <v>1895.3945454545451</v>
      </c>
      <c r="S26" s="193">
        <f t="shared" si="6"/>
        <v>2084.9339999999997</v>
      </c>
      <c r="T26" s="247">
        <f>'Vic Apr 2022'!AT20</f>
        <v>0</v>
      </c>
      <c r="U26" s="247">
        <f>'Vic Apr 2022'!AU20</f>
        <v>0</v>
      </c>
      <c r="V26" s="247">
        <f>'Vic Apr 2022'!AV20</f>
        <v>0</v>
      </c>
      <c r="W26" s="247">
        <f>'Vic Apr 2022'!AW20</f>
        <v>0</v>
      </c>
      <c r="X26" s="419" t="str">
        <f t="shared" si="7"/>
        <v>No discount</v>
      </c>
      <c r="Y26" s="419" t="str">
        <f t="shared" si="8"/>
        <v>Exclusive</v>
      </c>
      <c r="Z26" s="494">
        <f t="shared" si="0"/>
        <v>1895.3945454545451</v>
      </c>
      <c r="AA26" s="494">
        <f t="shared" si="1"/>
        <v>1895.3945454545451</v>
      </c>
      <c r="AB26" s="400">
        <f t="shared" si="10"/>
        <v>2084.9339999999997</v>
      </c>
      <c r="AC26" s="400">
        <f t="shared" si="10"/>
        <v>2084.9339999999997</v>
      </c>
      <c r="AD26" s="244">
        <f>'Vic Apr 2022'!BF20</f>
        <v>0</v>
      </c>
      <c r="AE26" s="196" t="str">
        <f>'Vic Apr 2022'!BG20</f>
        <v>n</v>
      </c>
      <c r="AF26" s="516"/>
      <c r="AG26" s="516"/>
      <c r="AH26" s="516"/>
      <c r="AI26" s="516"/>
      <c r="AJ26" s="516"/>
      <c r="AK26" s="516"/>
      <c r="AL26" s="516"/>
      <c r="AM26" s="516"/>
      <c r="AN26" s="516"/>
      <c r="AO26" s="516"/>
      <c r="AP26" s="516"/>
      <c r="AQ26" s="516"/>
      <c r="AR26" s="516"/>
    </row>
    <row r="27" spans="1:44" ht="17" customHeight="1">
      <c r="A27" s="528"/>
      <c r="B27" s="501" t="str">
        <f>'Vic Apr 2022'!F21</f>
        <v>EnergyAustralia</v>
      </c>
      <c r="C27" s="423" t="str">
        <f>'Vic Apr 2022'!G21</f>
        <v>Total Business</v>
      </c>
      <c r="D27" s="190">
        <f>365*'Vic Apr 2022'!H21/100</f>
        <v>478.14999999999992</v>
      </c>
      <c r="E27" s="415">
        <f>IF('Vic Apr 2022'!AQ21=3,0.5,IF('Vic Apr 2022'!AQ21=2,0.33,0))</f>
        <v>0.33</v>
      </c>
      <c r="F27" s="415">
        <f t="shared" si="3"/>
        <v>0.66999999999999993</v>
      </c>
      <c r="G27" s="190">
        <f>IF('Vic Apr 2022'!K21="",($C$5*E27/'Vic Apr 2022'!AQ21*'Vic Apr 2022'!W21/100)*'Vic Apr 2022'!AQ21,IF($C$5*E27/'Vic Apr 2022'!AQ21&gt;='Vic Apr 2022'!L21,('Vic Apr 2022'!L21*'Vic Apr 2022'!W21/100)*'Vic Apr 2022'!AQ21,($C$5*E27/'Vic Apr 2022'!AQ21*'Vic Apr 2022'!W21/100)*'Vic Apr 2022'!AQ21))</f>
        <v>263.99999999999994</v>
      </c>
      <c r="H27" s="190">
        <f>IF($C$5*E27/'Vic Apr 2022'!AQ21&lt;'Vic Apr 2022'!L21,0,IF($C$5*E27/'Vic Apr 2022'!AQ21&lt;='Vic Apr 2022'!M21,($C$5*E27/'Vic Apr 2022'!AQ21-'Vic Apr 2022'!L21)*('Vic Apr 2022'!X21/100)*'Vic Apr 2022'!AQ21,('Vic Apr 2022'!M21-'Vic Apr 2022'!L21)*('Vic Apr 2022'!X21/100)*'Vic Apr 2022'!AQ21))</f>
        <v>254.18181818181816</v>
      </c>
      <c r="I27" s="190">
        <f>IF($C$5*E27/'Vic Apr 2022'!AQ21&lt;'Vic Apr 2022'!M21,0,IF($C$5*E27/'Vic Apr 2022'!AQ21&lt;='Vic Apr 2022'!N21,($C$5*E27/'Vic Apr 2022'!AQ21-'Vic Apr 2022'!M21)*('Vic Apr 2022'!Y21/100)*'Vic Apr 2022'!AQ21,('Vic Apr 2022'!N21-'Vic Apr 2022'!M21)*('Vic Apr 2022'!Y21/100)*'Vic Apr 2022'!AQ21))</f>
        <v>189</v>
      </c>
      <c r="J27" s="190">
        <f>IF($C$5*E27/'Vic Apr 2022'!AQ21&lt;'Vic Apr 2022'!N21,0,IF($C$5*E27/'Vic Apr 2022'!AQ21&lt;='Vic Apr 2022'!O21,($C$5*E27/'Vic Apr 2022'!AQ21-'Vic Apr 2022'!N21)*('Vic Apr 2022'!Z21/100)*'Vic Apr 2022'!AQ21,('Vic Apr 2022'!O21-'Vic Apr 2022'!N21)*('Vic Apr 2022'!Z21/100)*'Vic Apr 2022'!AQ21))</f>
        <v>0</v>
      </c>
      <c r="K27" s="190">
        <f>IF(($C$5*E27/'Vic Apr 2022'!AQ21&gt;'Vic Apr 2022'!O21),($C$5*E27/'Vic Apr 2022'!AQ21-'Vic Apr 2022'!N21)*'Vic Apr 2022'!AA21/100*'Vic Apr 2022'!AQ21,0)</f>
        <v>0</v>
      </c>
      <c r="L27" s="190">
        <f>IF('Vic Apr 2022'!K21="",($C$5*F27/'Vic Apr 2022'!AR21*'Vic Apr 2022'!AC21/100)*'Vic Apr 2022'!AR21,IF($C$5*F27/'Vic Apr 2022'!AR21&gt;='Vic Apr 2022'!L21,('Vic Apr 2022'!L21*'Vic Apr 2022'!AC21/100)*'Vic Apr 2022'!AR21,($C$5*F27/'Vic Apr 2022'!AR21*'Vic Apr 2022'!AC21/100)*'Vic Apr 2022'!AR21))</f>
        <v>523.63636363636363</v>
      </c>
      <c r="M27" s="190">
        <f>IF($C$5*F27/'Vic Apr 2022'!AR21&lt;'Vic Apr 2022'!L21,0,IF($C$5*F27/'Vic Apr 2022'!AR21&lt;='Vic Apr 2022'!M21,($C$5*F27/'Vic Apr 2022'!AR21-'Vic Apr 2022'!L21)*('Vic Apr 2022'!AD21/100)*'Vic Apr 2022'!AR21,('Vic Apr 2022'!M21-'Vic Apr 2022'!L21)*('Vic Apr 2022'!AD21/100)*'Vic Apr 2022'!AR21))</f>
        <v>495.2727272727272</v>
      </c>
      <c r="N27" s="190">
        <f>IF($C$5*F27/'Vic Apr 2022'!AR21&lt;'Vic Apr 2022'!M21,0,IF($C$5*F27/'Vic Apr 2022'!AR21&lt;='Vic Apr 2022'!N21,($C$5*F27/'Vic Apr 2022'!AR21-'Vic Apr 2022'!M21)*('Vic Apr 2022'!AE21/100)*'Vic Apr 2022'!AR21,('Vic Apr 2022'!N21-'Vic Apr 2022'!M21)*('Vic Apr 2022'!AE21/100)*'Vic Apr 2022'!AR21))</f>
        <v>376.54545454545456</v>
      </c>
      <c r="O27" s="190">
        <f>IF($C$5*F27/'Vic Apr 2022'!AR21&lt;'Vic Apr 2022'!N21,0,IF($C$5*F27/'Vic Apr 2022'!AR21&lt;='Vic Apr 2022'!O21,($C$5*F27/'Vic Apr 2022'!AQ21-'Vic Apr 2022'!N21)*('Vic Apr 2022'!AF21/100)*'Vic Apr 2022'!AR21,('Vic Apr 2022'!O21-'Vic Apr 2022'!N21)*('Vic Apr 2022'!AF21/100)*'Vic Apr 2022'!AR21))</f>
        <v>0</v>
      </c>
      <c r="P27" s="190">
        <f>IF(($C$5*F27/'Vic Apr 2022'!AR21&gt;'Vic Apr 2022'!O21),($C$5*F27/'Vic Apr 2022'!AR21-'Vic Apr 2022'!N21)*'Vic Apr 2022'!AG21/100*'Vic Apr 2022'!AR21,0)</f>
        <v>0</v>
      </c>
      <c r="Q27" s="394">
        <f t="shared" si="4"/>
        <v>2102.6363636363635</v>
      </c>
      <c r="R27" s="419">
        <f t="shared" si="5"/>
        <v>2580.7863636363636</v>
      </c>
      <c r="S27" s="193">
        <f t="shared" si="6"/>
        <v>2838.8650000000002</v>
      </c>
      <c r="T27" s="247">
        <f>'Vic Apr 2022'!AT21</f>
        <v>21</v>
      </c>
      <c r="U27" s="247">
        <f>'Vic Apr 2022'!AU21</f>
        <v>0</v>
      </c>
      <c r="V27" s="247">
        <f>'Vic Apr 2022'!AV21</f>
        <v>0</v>
      </c>
      <c r="W27" s="247">
        <f>'Vic Apr 2022'!AW21</f>
        <v>0</v>
      </c>
      <c r="X27" s="419" t="str">
        <f t="shared" si="7"/>
        <v>Guaranteed off bill</v>
      </c>
      <c r="Y27" s="419" t="str">
        <f t="shared" si="8"/>
        <v>Exclusive</v>
      </c>
      <c r="Z27" s="494">
        <f t="shared" si="0"/>
        <v>2038.8212272727274</v>
      </c>
      <c r="AA27" s="494">
        <f t="shared" si="1"/>
        <v>2038.8212272727274</v>
      </c>
      <c r="AB27" s="400">
        <f t="shared" si="10"/>
        <v>2242.7033500000002</v>
      </c>
      <c r="AC27" s="400">
        <f t="shared" si="10"/>
        <v>2242.7033500000002</v>
      </c>
      <c r="AD27" s="244">
        <f>'Vic Apr 2022'!BF21</f>
        <v>0</v>
      </c>
      <c r="AE27" s="196" t="str">
        <f>'Vic Apr 2022'!BG21</f>
        <v>n</v>
      </c>
      <c r="AF27" s="516"/>
      <c r="AG27" s="516"/>
      <c r="AH27" s="516"/>
      <c r="AI27" s="516"/>
      <c r="AJ27" s="516"/>
      <c r="AK27" s="516"/>
      <c r="AL27" s="516"/>
      <c r="AM27" s="516"/>
      <c r="AN27" s="516"/>
      <c r="AO27" s="516"/>
      <c r="AP27" s="516"/>
      <c r="AQ27" s="516"/>
      <c r="AR27" s="516"/>
    </row>
    <row r="28" spans="1:44" ht="17" customHeight="1">
      <c r="A28" s="528"/>
      <c r="B28" s="501" t="str">
        <f>'Vic Apr 2022'!F22</f>
        <v>Lumo Energy</v>
      </c>
      <c r="C28" s="423" t="str">
        <f>'Vic Apr 2022'!G22</f>
        <v>Value</v>
      </c>
      <c r="D28" s="190">
        <f>365*'Vic Apr 2022'!H22/100</f>
        <v>354.05</v>
      </c>
      <c r="E28" s="415">
        <f>IF('Vic Apr 2022'!AQ22=3,0.5,IF('Vic Apr 2022'!AQ22=2,0.33,0))</f>
        <v>0.33</v>
      </c>
      <c r="F28" s="415">
        <f t="shared" si="3"/>
        <v>0.66999999999999993</v>
      </c>
      <c r="G28" s="190">
        <f>IF('Vic Apr 2022'!K22="",($C$5*E28/'Vic Apr 2022'!AQ22*'Vic Apr 2022'!W22/100)*'Vic Apr 2022'!AQ22,IF($C$5*E28/'Vic Apr 2022'!AQ22&gt;='Vic Apr 2022'!L22,('Vic Apr 2022'!L22*'Vic Apr 2022'!W22/100)*'Vic Apr 2022'!AQ22,($C$5*E28/'Vic Apr 2022'!AQ22*'Vic Apr 2022'!W22/100)*'Vic Apr 2022'!AQ22))</f>
        <v>195.76199999999997</v>
      </c>
      <c r="H28" s="190">
        <f>IF($C$5*E28/'Vic Apr 2022'!AQ22&lt;'Vic Apr 2022'!L22,0,IF($C$5*E28/'Vic Apr 2022'!AQ22&lt;='Vic Apr 2022'!M22,($C$5*E28/'Vic Apr 2022'!AQ22-'Vic Apr 2022'!L22)*('Vic Apr 2022'!X22/100)*'Vic Apr 2022'!AQ22,('Vic Apr 2022'!M22-'Vic Apr 2022'!L22)*('Vic Apr 2022'!X22/100)*'Vic Apr 2022'!AQ22))</f>
        <v>173.642</v>
      </c>
      <c r="I28" s="190">
        <f>IF($C$5*E28/'Vic Apr 2022'!AQ22&lt;'Vic Apr 2022'!M22,0,IF($C$5*E28/'Vic Apr 2022'!AQ22&lt;='Vic Apr 2022'!N22,($C$5*E28/'Vic Apr 2022'!AQ22-'Vic Apr 2022'!M22)*('Vic Apr 2022'!Y22/100)*'Vic Apr 2022'!AQ22,('Vic Apr 2022'!N22-'Vic Apr 2022'!M22)*('Vic Apr 2022'!Y22/100)*'Vic Apr 2022'!AQ22))</f>
        <v>118.98799999999999</v>
      </c>
      <c r="J28" s="190">
        <f>IF($C$5*E28/'Vic Apr 2022'!AQ22&lt;'Vic Apr 2022'!N22,0,IF($C$5*E28/'Vic Apr 2022'!AQ22&lt;='Vic Apr 2022'!O22,($C$5*E28/'Vic Apr 2022'!AQ22-'Vic Apr 2022'!N22)*('Vic Apr 2022'!Z22/100)*'Vic Apr 2022'!AQ22,('Vic Apr 2022'!O22-'Vic Apr 2022'!N22)*('Vic Apr 2022'!Z22/100)*'Vic Apr 2022'!AQ22))</f>
        <v>0</v>
      </c>
      <c r="K28" s="190">
        <f>IF(($C$5*E28/'Vic Apr 2022'!AQ22&gt;'Vic Apr 2022'!O22),($C$5*E28/'Vic Apr 2022'!AQ22-'Vic Apr 2022'!N22)*'Vic Apr 2022'!AA22/100*'Vic Apr 2022'!AQ22,0)</f>
        <v>0</v>
      </c>
      <c r="L28" s="190">
        <f>IF('Vic Apr 2022'!K22="",($C$5*F28/'Vic Apr 2022'!AR22*'Vic Apr 2022'!AC22/100)*'Vic Apr 2022'!AR22,IF($C$5*F28/'Vic Apr 2022'!AR22&gt;='Vic Apr 2022'!L22,('Vic Apr 2022'!L22*'Vic Apr 2022'!AC22/100)*'Vic Apr 2022'!AR22,($C$5*F28/'Vic Apr 2022'!AR22*'Vic Apr 2022'!AC22/100)*'Vic Apr 2022'!AR22))</f>
        <v>384.88800000000003</v>
      </c>
      <c r="M28" s="190">
        <f>IF($C$5*F28/'Vic Apr 2022'!AR22&lt;'Vic Apr 2022'!L22,0,IF($C$5*F28/'Vic Apr 2022'!AR22&lt;='Vic Apr 2022'!M22,($C$5*F28/'Vic Apr 2022'!AR22-'Vic Apr 2022'!L22)*('Vic Apr 2022'!AD22/100)*'Vic Apr 2022'!AR22,('Vic Apr 2022'!M22-'Vic Apr 2022'!L22)*('Vic Apr 2022'!AD22/100)*'Vic Apr 2022'!AR22))</f>
        <v>334.01199999999994</v>
      </c>
      <c r="N28" s="190">
        <f>IF($C$5*F28/'Vic Apr 2022'!AR22&lt;'Vic Apr 2022'!M22,0,IF($C$5*F28/'Vic Apr 2022'!AR22&lt;='Vic Apr 2022'!N22,($C$5*F28/'Vic Apr 2022'!AR22-'Vic Apr 2022'!M22)*('Vic Apr 2022'!AE22/100)*'Vic Apr 2022'!AR22,('Vic Apr 2022'!N22-'Vic Apr 2022'!M22)*('Vic Apr 2022'!AE22/100)*'Vic Apr 2022'!AR22))</f>
        <v>241.70181818181817</v>
      </c>
      <c r="O28" s="190">
        <f>IF($C$5*F28/'Vic Apr 2022'!AR22&lt;'Vic Apr 2022'!N22,0,IF($C$5*F28/'Vic Apr 2022'!AR22&lt;='Vic Apr 2022'!O22,($C$5*F28/'Vic Apr 2022'!AQ22-'Vic Apr 2022'!N22)*('Vic Apr 2022'!AF22/100)*'Vic Apr 2022'!AR22,('Vic Apr 2022'!O22-'Vic Apr 2022'!N22)*('Vic Apr 2022'!AF22/100)*'Vic Apr 2022'!AR22))</f>
        <v>0</v>
      </c>
      <c r="P28" s="190">
        <f>IF(($C$5*F28/'Vic Apr 2022'!AR22&gt;'Vic Apr 2022'!O22),($C$5*F28/'Vic Apr 2022'!AR22-'Vic Apr 2022'!N22)*'Vic Apr 2022'!AG22/100*'Vic Apr 2022'!AR22,0)</f>
        <v>0</v>
      </c>
      <c r="Q28" s="394">
        <f t="shared" si="4"/>
        <v>1448.9938181818181</v>
      </c>
      <c r="R28" s="419">
        <f t="shared" si="5"/>
        <v>1803.0438181818181</v>
      </c>
      <c r="S28" s="193">
        <f t="shared" si="6"/>
        <v>1983.3482000000001</v>
      </c>
      <c r="T28" s="247">
        <f>'Vic Apr 2022'!AT22</f>
        <v>0</v>
      </c>
      <c r="U28" s="247">
        <f>'Vic Apr 2022'!AU22</f>
        <v>0</v>
      </c>
      <c r="V28" s="247">
        <f>'Vic Apr 2022'!AV22</f>
        <v>0</v>
      </c>
      <c r="W28" s="247">
        <f>'Vic Apr 2022'!AW22</f>
        <v>0</v>
      </c>
      <c r="X28" s="419" t="str">
        <f t="shared" si="7"/>
        <v>No discount</v>
      </c>
      <c r="Y28" s="419" t="str">
        <f t="shared" si="8"/>
        <v>Exclusive</v>
      </c>
      <c r="Z28" s="494">
        <f t="shared" si="0"/>
        <v>1803.0438181818181</v>
      </c>
      <c r="AA28" s="494">
        <f t="shared" si="1"/>
        <v>1803.0438181818181</v>
      </c>
      <c r="AB28" s="400">
        <f t="shared" si="10"/>
        <v>1983.3482000000001</v>
      </c>
      <c r="AC28" s="400">
        <f t="shared" si="10"/>
        <v>1983.3482000000001</v>
      </c>
      <c r="AD28" s="244">
        <f>'Vic Apr 2022'!BF22</f>
        <v>0</v>
      </c>
      <c r="AE28" s="196" t="str">
        <f>'Vic Apr 2022'!BG22</f>
        <v>n</v>
      </c>
      <c r="AF28" s="516"/>
      <c r="AG28" s="516"/>
      <c r="AH28" s="516"/>
      <c r="AI28" s="516"/>
      <c r="AJ28" s="516"/>
      <c r="AK28" s="516"/>
      <c r="AL28" s="516"/>
      <c r="AM28" s="516"/>
      <c r="AN28" s="516"/>
      <c r="AO28" s="516"/>
      <c r="AP28" s="516"/>
      <c r="AQ28" s="516"/>
      <c r="AR28" s="516"/>
    </row>
    <row r="29" spans="1:44" ht="17" customHeight="1">
      <c r="A29" s="528"/>
      <c r="B29" s="501" t="str">
        <f>'Vic Apr 2022'!F23</f>
        <v>Momentum Energy</v>
      </c>
      <c r="C29" s="423" t="str">
        <f>'Vic Apr 2022'!G23</f>
        <v>Market offer</v>
      </c>
      <c r="D29" s="190">
        <f>365*'Vic Apr 2022'!H23/100</f>
        <v>414.63999999999993</v>
      </c>
      <c r="E29" s="415">
        <f>IF('Vic Apr 2022'!AQ23=3,0.5,IF('Vic Apr 2022'!AQ23=2,0.33,0))</f>
        <v>0.33</v>
      </c>
      <c r="F29" s="415">
        <f t="shared" si="3"/>
        <v>0.66999999999999993</v>
      </c>
      <c r="G29" s="190">
        <f>IF('Vic Apr 2022'!K23="",($C$5*E29/'Vic Apr 2022'!AQ23*'Vic Apr 2022'!W23/100)*'Vic Apr 2022'!AQ23,IF($C$5*E29/'Vic Apr 2022'!AQ23&gt;='Vic Apr 2022'!L23,('Vic Apr 2022'!L23*'Vic Apr 2022'!W23/100)*'Vic Apr 2022'!AQ23,($C$5*E29/'Vic Apr 2022'!AQ23*'Vic Apr 2022'!W23/100)*'Vic Apr 2022'!AQ23))</f>
        <v>263.99999999999994</v>
      </c>
      <c r="H29" s="190">
        <f>IF($C$5*E29/'Vic Apr 2022'!AQ23&lt;'Vic Apr 2022'!L23,0,IF($C$5*E29/'Vic Apr 2022'!AQ23&lt;='Vic Apr 2022'!M23,($C$5*E29/'Vic Apr 2022'!AQ23-'Vic Apr 2022'!L23)*('Vic Apr 2022'!X23/100)*'Vic Apr 2022'!AQ23,('Vic Apr 2022'!M23-'Vic Apr 2022'!L23)*('Vic Apr 2022'!X23/100)*'Vic Apr 2022'!AQ23))</f>
        <v>264</v>
      </c>
      <c r="I29" s="190">
        <f>IF($C$5*E29/'Vic Apr 2022'!AQ23&lt;'Vic Apr 2022'!M23,0,IF($C$5*E29/'Vic Apr 2022'!AQ23&lt;='Vic Apr 2022'!N23,($C$5*E29/'Vic Apr 2022'!AQ23-'Vic Apr 2022'!M23)*('Vic Apr 2022'!Y23/100)*'Vic Apr 2022'!AQ23,('Vic Apr 2022'!N23-'Vic Apr 2022'!M23)*('Vic Apr 2022'!Y23/100)*'Vic Apr 2022'!AQ23))</f>
        <v>198</v>
      </c>
      <c r="J29" s="190">
        <f>IF($C$5*E29/'Vic Apr 2022'!AQ23&lt;'Vic Apr 2022'!N23,0,IF($C$5*E29/'Vic Apr 2022'!AQ23&lt;='Vic Apr 2022'!O23,($C$5*E29/'Vic Apr 2022'!AQ23-'Vic Apr 2022'!N23)*('Vic Apr 2022'!Z23/100)*'Vic Apr 2022'!AQ23,('Vic Apr 2022'!O23-'Vic Apr 2022'!N23)*('Vic Apr 2022'!Z23/100)*'Vic Apr 2022'!AQ23))</f>
        <v>0</v>
      </c>
      <c r="K29" s="190">
        <f>IF(($C$5*E29/'Vic Apr 2022'!AQ23&gt;'Vic Apr 2022'!O23),($C$5*E29/'Vic Apr 2022'!AQ23-'Vic Apr 2022'!N23)*'Vic Apr 2022'!AA23/100*'Vic Apr 2022'!AQ23,0)</f>
        <v>0</v>
      </c>
      <c r="L29" s="190">
        <f>IF('Vic Apr 2022'!K23="",($C$5*F29/'Vic Apr 2022'!AR23*'Vic Apr 2022'!AC23/100)*'Vic Apr 2022'!AR23,IF($C$5*F29/'Vic Apr 2022'!AR23&gt;='Vic Apr 2022'!L23,('Vic Apr 2022'!L23*'Vic Apr 2022'!AC23/100)*'Vic Apr 2022'!AR23,($C$5*F29/'Vic Apr 2022'!AR23*'Vic Apr 2022'!AC23/100)*'Vic Apr 2022'!AR23))</f>
        <v>431.99999999999994</v>
      </c>
      <c r="M29" s="190">
        <f>IF($C$5*F29/'Vic Apr 2022'!AR23&lt;'Vic Apr 2022'!L23,0,IF($C$5*F29/'Vic Apr 2022'!AR23&lt;='Vic Apr 2022'!M23,($C$5*F29/'Vic Apr 2022'!AR23-'Vic Apr 2022'!L23)*('Vic Apr 2022'!AD23/100)*'Vic Apr 2022'!AR23,('Vic Apr 2022'!M23-'Vic Apr 2022'!L23)*('Vic Apr 2022'!AD23/100)*'Vic Apr 2022'!AR23))</f>
        <v>431.99999999999994</v>
      </c>
      <c r="N29" s="190">
        <f>IF($C$5*F29/'Vic Apr 2022'!AR23&lt;'Vic Apr 2022'!M23,0,IF($C$5*F29/'Vic Apr 2022'!AR23&lt;='Vic Apr 2022'!N23,($C$5*F29/'Vic Apr 2022'!AR23-'Vic Apr 2022'!M23)*('Vic Apr 2022'!AE23/100)*'Vic Apr 2022'!AR23,('Vic Apr 2022'!N23-'Vic Apr 2022'!M23)*('Vic Apr 2022'!AE23/100)*'Vic Apr 2022'!AR23))</f>
        <v>342</v>
      </c>
      <c r="O29" s="190">
        <f>IF($C$5*F29/'Vic Apr 2022'!AR23&lt;'Vic Apr 2022'!N23,0,IF($C$5*F29/'Vic Apr 2022'!AR23&lt;='Vic Apr 2022'!O23,($C$5*F29/'Vic Apr 2022'!AQ23-'Vic Apr 2022'!N23)*('Vic Apr 2022'!AF23/100)*'Vic Apr 2022'!AR23,('Vic Apr 2022'!O23-'Vic Apr 2022'!N23)*('Vic Apr 2022'!AF23/100)*'Vic Apr 2022'!AR23))</f>
        <v>0</v>
      </c>
      <c r="P29" s="190">
        <f>IF(($C$5*F29/'Vic Apr 2022'!AR23&gt;'Vic Apr 2022'!O23),($C$5*F29/'Vic Apr 2022'!AR23-'Vic Apr 2022'!N23)*'Vic Apr 2022'!AG23/100*'Vic Apr 2022'!AR23,0)</f>
        <v>0</v>
      </c>
      <c r="Q29" s="394">
        <f t="shared" si="4"/>
        <v>1932</v>
      </c>
      <c r="R29" s="419">
        <f t="shared" si="5"/>
        <v>2346.64</v>
      </c>
      <c r="S29" s="193">
        <f t="shared" si="6"/>
        <v>2581.3040000000001</v>
      </c>
      <c r="T29" s="247">
        <f>'Vic Apr 2022'!AT23</f>
        <v>0</v>
      </c>
      <c r="U29" s="247">
        <f>'Vic Apr 2022'!AU23</f>
        <v>0</v>
      </c>
      <c r="V29" s="247">
        <f>'Vic Apr 2022'!AV23</f>
        <v>0</v>
      </c>
      <c r="W29" s="247">
        <f>'Vic Apr 2022'!AW23</f>
        <v>0</v>
      </c>
      <c r="X29" s="419" t="str">
        <f t="shared" si="7"/>
        <v>No discount</v>
      </c>
      <c r="Y29" s="419" t="str">
        <f t="shared" si="8"/>
        <v>Exclusive</v>
      </c>
      <c r="Z29" s="494">
        <f t="shared" si="0"/>
        <v>2346.64</v>
      </c>
      <c r="AA29" s="494">
        <f t="shared" si="1"/>
        <v>2346.64</v>
      </c>
      <c r="AB29" s="400">
        <f t="shared" si="10"/>
        <v>2581.3040000000001</v>
      </c>
      <c r="AC29" s="400">
        <f t="shared" si="10"/>
        <v>2581.3040000000001</v>
      </c>
      <c r="AD29" s="244">
        <f>'Vic Apr 2022'!BF23</f>
        <v>0</v>
      </c>
      <c r="AE29" s="196" t="str">
        <f>'Vic Apr 2022'!BG23</f>
        <v>n</v>
      </c>
      <c r="AF29" s="516"/>
      <c r="AG29" s="516"/>
      <c r="AH29" s="516"/>
      <c r="AI29" s="516"/>
      <c r="AJ29" s="516"/>
      <c r="AK29" s="516"/>
      <c r="AL29" s="516"/>
      <c r="AM29" s="516"/>
      <c r="AN29" s="516"/>
      <c r="AO29" s="516"/>
      <c r="AP29" s="516"/>
      <c r="AQ29" s="516"/>
      <c r="AR29" s="516"/>
    </row>
    <row r="30" spans="1:44" ht="17" customHeight="1">
      <c r="A30" s="528"/>
      <c r="B30" s="501" t="str">
        <f>'Vic Apr 2022'!F24</f>
        <v>Origin Energy</v>
      </c>
      <c r="C30" s="423" t="str">
        <f>'Vic Apr 2022'!G24</f>
        <v>Business Go</v>
      </c>
      <c r="D30" s="190">
        <f>365*'Vic Apr 2022'!H24/100</f>
        <v>392.04318181818184</v>
      </c>
      <c r="E30" s="415">
        <f>IF('Vic Apr 2022'!AQ24=3,0.5,IF('Vic Apr 2022'!AQ24=2,0.33,0))</f>
        <v>0.33</v>
      </c>
      <c r="F30" s="415">
        <f t="shared" si="3"/>
        <v>0.66999999999999993</v>
      </c>
      <c r="G30" s="190">
        <f>IF('Vic Apr 2022'!K24="",($C$5*E30/'Vic Apr 2022'!AQ24*'Vic Apr 2022'!W24/100)*'Vic Apr 2022'!AQ24,IF($C$5*E30/'Vic Apr 2022'!AQ24&gt;='Vic Apr 2022'!L24,('Vic Apr 2022'!L24*'Vic Apr 2022'!W24/100)*'Vic Apr 2022'!AQ24,($C$5*E30/'Vic Apr 2022'!AQ24*'Vic Apr 2022'!W24/100)*'Vic Apr 2022'!AQ24))</f>
        <v>629.99999999999989</v>
      </c>
      <c r="H30" s="190">
        <f>IF(AND('Vic Apr 2022'!L24&gt;0,'Vic Apr 2022'!M24&gt;0),IF($C$5*E30/'Vic Apr 2022'!AQ24&lt;'Vic Apr 2022'!L24,0,IF(($C$5*E30/'Vic Apr 2022'!AQ24-'Vic Apr 2022'!L24)&lt;=('Vic Apr 2022'!M24+'Vic Apr 2022'!L24),((($C$5*E30/'Vic Apr 2022'!AQ24-'Vic Apr 2022'!L24)*'Vic Apr 2022'!X24/100))*'Vic Apr 2022'!AQ24,((('Vic Apr 2022'!M24)*'Vic Apr 2022'!X24/100)*'Vic Apr 2022'!AQ24))),0)</f>
        <v>0</v>
      </c>
      <c r="I30" s="190">
        <f>IF(AND('Vic Apr 2022'!M24&gt;0,'Vic Apr 2022'!N24&gt;0),IF($C$5*E30/'Vic Apr 2022'!AQ24&lt;('Vic Apr 2022'!L24+'Vic Apr 2022'!M24),0,IF(($C$5*E30/'Vic Apr 2022'!AQ24-'Vic Apr 2022'!L24+'Vic Apr 2022'!M24)&lt;=('Vic Apr 2022'!L24+'Vic Apr 2022'!M24+'Vic Apr 2022'!N24),((($C$5*E30/'Vic Apr 2022'!AQ24-('Vic Apr 2022'!L24+'Vic Apr 2022'!M24))*'Vic Apr 2022'!Y24/100))*'Vic Apr 2022'!AQ24,('Vic Apr 2022'!N24*'Vic Apr 2022'!Y24/100)* 'Vic Apr 2022'!AQ24)),0)</f>
        <v>0</v>
      </c>
      <c r="J30" s="190">
        <f>IF(AND('Vic Apr 2022'!N24&gt;0,'Vic Apr 2022'!O24&gt;0),IF($C$5*E30/'Vic Apr 2022'!AQ24&lt;('Vic Apr 2022'!L24+'Vic Apr 2022'!M24+'Vic Apr 2022'!N24),0,IF(($C$5*E30/'Vic Apr 2022'!AQ24-'Vic Apr 2022'!L24+'Vic Apr 2022'!M24+'Vic Apr 2022'!N24)&lt;=('Vic Apr 2022'!L24+'Vic Apr 2022'!M24+'Vic Apr 2022'!N24+'Vic Apr 2022'!O24),(($C$5*E30/'Vic Apr 2022'!AQ24-('Vic Apr 2022'!L24+'Vic Apr 2022'!M24+'Vic Apr 2022'!N24))*'Vic Apr 2022'!Z24/100)*'Vic Apr 2022'!AQ24,('Vic Apr 2022'!O24*'Vic Apr 2022'!Z24/100)*'Vic Apr 2022'!AQ24)),0)</f>
        <v>0</v>
      </c>
      <c r="K30" s="190">
        <f>IF(AND('Vic Apr 2022'!P24&gt;0,'Vic Apr 2022'!O24&gt;0),IF(($C$5*E30/'Vic Apr 2022'!AQ24&lt;SUM('Vic Apr 2022'!L24:P24)),(0),($C$5*E30/'Vic Apr 2022'!AQ24-SUM('Vic Apr 2022'!L24:P24))*'Vic Apr 2022'!AB24/100)* 'Vic Apr 2022'!AQ24,IF(AND('Vic Apr 2022'!O24&gt;0,'Vic Apr 2022'!P24=""),IF(($C$5*E30/'Vic Apr 2022'!AQ24&lt; SUM('Vic Apr 2022'!L24:O24)),(0),($C$5*E30/'Vic Apr 2022'!AQ24-SUM('Vic Apr 2022'!L24:O24))*'Vic Apr 2022'!AA24/100)* 'Vic Apr 2022'!AQ24,IF(AND('Vic Apr 2022'!N24&gt;0,'Vic Apr 2022'!O24=""),IF(($C$5*E30/'Vic Apr 2022'!AQ24&lt; SUM('Vic Apr 2022'!L24:N24)),(0),($C$5*E30/'Vic Apr 2022'!AQ24-SUM('Vic Apr 2022'!L24:N24))*'Vic Apr 2022'!Z24/100)* 'Vic Apr 2022'!AQ24,IF(AND('Vic Apr 2022'!M24&gt;0,'Vic Apr 2022'!N24=""),IF(($C$5*E30/'Vic Apr 2022'!AQ24&lt;'Vic Apr 2022'!M24+'Vic Apr 2022'!L24),(0),(($C$5*E30/'Vic Apr 2022'!AQ24-('Vic Apr 2022'!M24+'Vic Apr 2022'!L24))*'Vic Apr 2022'!Y24/100))*'Vic Apr 2022'!AQ24,IF(AND('Vic Apr 2022'!L24&gt;0,'Vic Apr 2022'!M24=""&gt;0),IF(($C$5*E30/'Vic Apr 2022'!AQ24&lt;'Vic Apr 2022'!L24),(0),($C$5*E30/'Vic Apr 2022'!AQ24-'Vic Apr 2022'!L24)*'Vic Apr 2022'!X24/100)*'Vic Apr 2022'!AQ24,0)))))</f>
        <v>0</v>
      </c>
      <c r="L30" s="190">
        <f>IF('Vic Apr 2022'!K24="",($C$5*F30/'Vic Apr 2022'!AR24*'Vic Apr 2022'!AC24/100)*'Vic Apr 2022'!AR24,IF($C$5*F30/'Vic Apr 2022'!AR24&gt;='Vic Apr 2022'!L24,('Vic Apr 2022'!L24*'Vic Apr 2022'!AC24/100)*'Vic Apr 2022'!AR24,($C$5*F30/'Vic Apr 2022'!AR24*'Vic Apr 2022'!AC24/100)*'Vic Apr 2022'!AR24))</f>
        <v>1279.090909090909</v>
      </c>
      <c r="M30" s="190">
        <f>IF(AND('Vic Apr 2022'!L24&gt;0,'Vic Apr 2022'!M24&gt;0),IF($C$5*F30/'Vic Apr 2022'!AR24&lt;'Vic Apr 2022'!L24,0,IF(($C$5*F30/'Vic Apr 2022'!AR24-'Vic Apr 2022'!L24)&lt;=('Vic Apr 2022'!M24+'Vic Apr 2022'!L24),((($C$5*F30/'Vic Apr 2022'!AR24-'Vic Apr 2022'!L24)*'Vic Apr 2022'!AD24/100))*'Vic Apr 2022'!AR24,((('Vic Apr 2022'!M24)*'Vic Apr 2022'!AD24/100)*'Vic Apr 2022'!AR24))),0)</f>
        <v>0</v>
      </c>
      <c r="N30" s="190">
        <f>IF(AND('Vic Apr 2022'!M24&gt;0,'Vic Apr 2022'!N24&gt;0),IF($C$5*F30/'Vic Apr 2022'!AR24&lt;('Vic Apr 2022'!L24+'Vic Apr 2022'!M24),0,IF(($C$5*F30/'Vic Apr 2022'!AR24-'Vic Apr 2022'!L24+'Vic Apr 2022'!M24)&lt;=('Vic Apr 2022'!L24+'Vic Apr 2022'!M24+'Vic Apr 2022'!N24),((($C$5*F30/'Vic Apr 2022'!AR24-('Vic Apr 2022'!L24+'Vic Apr 2022'!M24))*'Vic Apr 2022'!AE24/100))*'Vic Apr 2022'!AR24,('Vic Apr 2022'!N24*'Vic Apr 2022'!AE24/100)*'Vic Apr 2022'!AR24)),0)</f>
        <v>0</v>
      </c>
      <c r="O30" s="190">
        <f>IF(AND('Vic Apr 2022'!N24&gt;0,'Vic Apr 2022'!O24&gt;0),IF($C$5*F30/'Vic Apr 2022'!AR24&lt;('Vic Apr 2022'!L24+'Vic Apr 2022'!M24+'Vic Apr 2022'!N24),0,IF(($C$5*F30/'Vic Apr 2022'!AR24-'Vic Apr 2022'!L24+'Vic Apr 2022'!M24+'Vic Apr 2022'!N24)&lt;=('Vic Apr 2022'!L24+'Vic Apr 2022'!M24+'Vic Apr 2022'!N24+'Vic Apr 2022'!O24),(($C$5*F30/'Vic Apr 2022'!AR24-('Vic Apr 2022'!L24+'Vic Apr 2022'!M24+'Vic Apr 2022'!N24))*'Vic Apr 2022'!AF24/100)*'Vic Apr 2022'!AR24,('Vic Apr 2022'!O24*'Vic Apr 2022'!AF24/100)*'Vic Apr 2022'!AR24)),0)</f>
        <v>0</v>
      </c>
      <c r="P30" s="190">
        <f>IF(AND('Vic Apr 2022'!P24&gt;0,'Vic Apr 2022'!O24&gt;0),IF(($C$5*F30/'Vic Apr 2022'!AR24&lt;SUM('Vic Apr 2022'!L24:P24)),(0),($C$5*F30/'Vic Apr 2022'!AR24-SUM('Vic Apr 2022'!L24:P24))*'Vic Apr 2022'!AB24/100)* 'Vic Apr 2022'!AR24,IF(AND('Vic Apr 2022'!O24&gt;0,'Vic Apr 2022'!P24=""),IF(($C$5*F30/'Vic Apr 2022'!AR24&lt; SUM('Vic Apr 2022'!L24:O24)),(0),($C$5*F30/'Vic Apr 2022'!AR24-SUM('Vic Apr 2022'!L24:O24))*'Vic Apr 2022'!AG24/100)* 'Vic Apr 2022'!AR24,IF(AND('Vic Apr 2022'!N24&gt;0,'Vic Apr 2022'!O24=""),IF(($C$5*F30/'Vic Apr 2022'!AR24&lt; SUM('Vic Apr 2022'!L24:N24)),(0),($C$5*F30/'Vic Apr 2022'!AR24-SUM('Vic Apr 2022'!L24:N24))*'Vic Apr 2022'!AF24/100)* 'Vic Apr 2022'!AR24,IF(AND('Vic Apr 2022'!M24&gt;0,'Vic Apr 2022'!N24=""),IF(($C$5*F30/'Vic Apr 2022'!AR24&lt;'Vic Apr 2022'!M24+'Vic Apr 2022'!L24),(0),(($C$5*F30/'Vic Apr 2022'!AR24-('Vic Apr 2022'!M24+'Vic Apr 2022'!L24))*'Vic Apr 2022'!AE24/100))*'Vic Apr 2022'!AR24,IF(AND('Vic Apr 2022'!L24&gt;0,'Vic Apr 2022'!M24=""&gt;0),IF(($C$5*F30/'Vic Apr 2022'!AR24&lt;'Vic Apr 2022'!L24),(0),($C$5*F30/'Vic Apr 2022'!AR24-'Vic Apr 2022'!L24)*'Vic Apr 2022'!AD24/100)*'Vic Apr 2022'!AR24,0)))))</f>
        <v>0</v>
      </c>
      <c r="Q30" s="394">
        <f t="shared" si="4"/>
        <v>1909.090909090909</v>
      </c>
      <c r="R30" s="419">
        <f t="shared" si="5"/>
        <v>2301.1340909090909</v>
      </c>
      <c r="S30" s="193">
        <f t="shared" si="6"/>
        <v>2531.2475000000004</v>
      </c>
      <c r="T30" s="247">
        <f>'Vic Apr 2022'!AT24</f>
        <v>0</v>
      </c>
      <c r="U30" s="247">
        <f>'Vic Apr 2022'!AU24</f>
        <v>0</v>
      </c>
      <c r="V30" s="247">
        <f>'Vic Apr 2022'!AV24</f>
        <v>0</v>
      </c>
      <c r="W30" s="247">
        <f>'Vic Apr 2022'!AW24</f>
        <v>0</v>
      </c>
      <c r="X30" s="419" t="str">
        <f t="shared" si="7"/>
        <v>No discount</v>
      </c>
      <c r="Y30" s="419" t="str">
        <f t="shared" si="8"/>
        <v>Inclusive</v>
      </c>
      <c r="Z30" s="494">
        <f t="shared" si="0"/>
        <v>2301.1340909090909</v>
      </c>
      <c r="AA30" s="494">
        <f t="shared" si="1"/>
        <v>2301.1340909090909</v>
      </c>
      <c r="AB30" s="400">
        <f t="shared" si="10"/>
        <v>2531.2475000000004</v>
      </c>
      <c r="AC30" s="400">
        <f t="shared" si="10"/>
        <v>2531.2475000000004</v>
      </c>
      <c r="AD30" s="244">
        <f>'Vic Apr 2022'!BF24</f>
        <v>0</v>
      </c>
      <c r="AE30" s="196" t="str">
        <f>'Vic Apr 2022'!BG24</f>
        <v>n</v>
      </c>
      <c r="AF30" s="516"/>
      <c r="AG30" s="516"/>
      <c r="AH30" s="516"/>
      <c r="AI30" s="516"/>
      <c r="AJ30" s="516"/>
      <c r="AK30" s="516"/>
      <c r="AL30" s="516"/>
      <c r="AM30" s="516"/>
      <c r="AN30" s="516"/>
      <c r="AO30" s="516"/>
      <c r="AP30" s="516"/>
      <c r="AQ30" s="516"/>
      <c r="AR30" s="516"/>
    </row>
    <row r="31" spans="1:44" ht="17" customHeight="1">
      <c r="A31" s="528"/>
      <c r="B31" s="501" t="str">
        <f>'Vic Apr 2022'!F25</f>
        <v>Simply Energy</v>
      </c>
      <c r="C31" s="423" t="str">
        <f>'Vic Apr 2022'!G25</f>
        <v>Business Basic</v>
      </c>
      <c r="D31" s="190">
        <f>365*'Vic Apr 2022'!H25/100</f>
        <v>383.11727272727273</v>
      </c>
      <c r="E31" s="415">
        <f>IF('Vic Apr 2022'!AQ25=3,0.5,IF('Vic Apr 2022'!AQ25=2,0.33,0))</f>
        <v>0.33</v>
      </c>
      <c r="F31" s="415">
        <f t="shared" si="3"/>
        <v>0.66999999999999993</v>
      </c>
      <c r="G31" s="190">
        <f>IF('Vic Apr 2022'!K25="",($C$5*E31/'Vic Apr 2022'!AQ25*'Vic Apr 2022'!W25/100)*'Vic Apr 2022'!AQ25,IF($C$5*E31/'Vic Apr 2022'!AQ25&gt;='Vic Apr 2022'!L25,('Vic Apr 2022'!L25*'Vic Apr 2022'!W25/100)*'Vic Apr 2022'!AQ25,($C$5*E31/'Vic Apr 2022'!AQ25*'Vic Apr 2022'!W25/100)*'Vic Apr 2022'!AQ25))</f>
        <v>335.11799999999994</v>
      </c>
      <c r="H31" s="190">
        <f>IF($C$5*E31/'Vic Apr 2022'!AQ25&lt;'Vic Apr 2022'!L25,0,IF($C$5*E31/'Vic Apr 2022'!AQ25&lt;='Vic Apr 2022'!M25,($C$5*E31/'Vic Apr 2022'!AQ25-'Vic Apr 2022'!L25)*('Vic Apr 2022'!X25/100)*'Vic Apr 2022'!AQ25,('Vic Apr 2022'!M25-'Vic Apr 2022'!L25)*('Vic Apr 2022'!X25/100)*'Vic Apr 2022'!AQ25))</f>
        <v>328.48200000000003</v>
      </c>
      <c r="I31" s="190">
        <f>IF($C$5*E31/'Vic Apr 2022'!AQ25&lt;'Vic Apr 2022'!M25,0,IF($C$5*E31/'Vic Apr 2022'!AQ25&lt;='Vic Apr 2022'!N25,($C$5*E31/'Vic Apr 2022'!AQ25-'Vic Apr 2022'!M25)*('Vic Apr 2022'!Y25/100)*'Vic Apr 2022'!AQ25,('Vic Apr 2022'!N25-'Vic Apr 2022'!M25)*('Vic Apr 2022'!Y25/100)*'Vic Apr 2022'!AQ25))</f>
        <v>233.24799999999996</v>
      </c>
      <c r="J31" s="190">
        <f>IF($C$5*E31/'Vic Apr 2022'!AQ25&lt;'Vic Apr 2022'!N25,0,IF($C$5*E31/'Vic Apr 2022'!AQ25&lt;='Vic Apr 2022'!O25,($C$5*E31/'Vic Apr 2022'!AQ25-'Vic Apr 2022'!N25)*('Vic Apr 2022'!Z25/100)*'Vic Apr 2022'!AQ25,('Vic Apr 2022'!O25-'Vic Apr 2022'!N25)*('Vic Apr 2022'!Z25/100)*'Vic Apr 2022'!AQ25))</f>
        <v>0</v>
      </c>
      <c r="K31" s="190">
        <f>IF(($C$5*E31/'Vic Apr 2022'!AQ25&gt;'Vic Apr 2022'!O25),($C$5*E31/'Vic Apr 2022'!AQ25-'Vic Apr 2022'!N25)*'Vic Apr 2022'!AA25/100*'Vic Apr 2022'!AQ25,0)</f>
        <v>0</v>
      </c>
      <c r="L31" s="190">
        <f>IF('Vic Apr 2022'!K25="",($C$5*F31/'Vic Apr 2022'!AR25*'Vic Apr 2022'!AC25/100)*'Vic Apr 2022'!AR25,IF($C$5*F31/'Vic Apr 2022'!AR25&gt;='Vic Apr 2022'!L25,('Vic Apr 2022'!L25*'Vic Apr 2022'!AC25/100)*'Vic Apr 2022'!AR25,($C$5*F31/'Vic Apr 2022'!AR25*'Vic Apr 2022'!AC25/100)*'Vic Apr 2022'!AR25))</f>
        <v>661.38800000000003</v>
      </c>
      <c r="M31" s="190">
        <f>IF($C$5*F31/'Vic Apr 2022'!AR25&lt;'Vic Apr 2022'!L25,0,IF($C$5*F31/'Vic Apr 2022'!AR25&lt;='Vic Apr 2022'!M25,($C$5*F31/'Vic Apr 2022'!AR25-'Vic Apr 2022'!L25)*('Vic Apr 2022'!AD25/100)*'Vic Apr 2022'!AR25,('Vic Apr 2022'!M25-'Vic Apr 2022'!L25)*('Vic Apr 2022'!AD25/100)*'Vic Apr 2022'!AR25))</f>
        <v>637.05599999999993</v>
      </c>
      <c r="N31" s="190">
        <f>IF($C$5*F31/'Vic Apr 2022'!AR25&lt;'Vic Apr 2022'!M25,0,IF($C$5*F31/'Vic Apr 2022'!AR25&lt;='Vic Apr 2022'!N25,($C$5*F31/'Vic Apr 2022'!AR25-'Vic Apr 2022'!M25)*('Vic Apr 2022'!AE25/100)*'Vic Apr 2022'!AR25,('Vic Apr 2022'!N25-'Vic Apr 2022'!M25)*('Vic Apr 2022'!AE25/100)*'Vic Apr 2022'!AR25))</f>
        <v>473.40218181818176</v>
      </c>
      <c r="O31" s="190">
        <f>IF($C$5*F31/'Vic Apr 2022'!AR25&lt;'Vic Apr 2022'!N25,0,IF($C$5*F31/'Vic Apr 2022'!AR25&lt;='Vic Apr 2022'!O25,($C$5*F31/'Vic Apr 2022'!AQ25-'Vic Apr 2022'!N25)*('Vic Apr 2022'!AF25/100)*'Vic Apr 2022'!AR25,('Vic Apr 2022'!O25-'Vic Apr 2022'!N25)*('Vic Apr 2022'!AF25/100)*'Vic Apr 2022'!AR25))</f>
        <v>0</v>
      </c>
      <c r="P31" s="190">
        <f>IF(($C$5*F31/'Vic Apr 2022'!AR25&gt;'Vic Apr 2022'!O25),($C$5*F31/'Vic Apr 2022'!AR25-'Vic Apr 2022'!N25)*'Vic Apr 2022'!AG25/100*'Vic Apr 2022'!AR25,0)</f>
        <v>0</v>
      </c>
      <c r="Q31" s="394">
        <f t="shared" si="4"/>
        <v>2668.6941818181817</v>
      </c>
      <c r="R31" s="419">
        <f t="shared" si="5"/>
        <v>3051.8114545454546</v>
      </c>
      <c r="S31" s="193">
        <f t="shared" si="6"/>
        <v>3356.9926000000005</v>
      </c>
      <c r="T31" s="247">
        <f>'Vic Apr 2022'!AT25</f>
        <v>0</v>
      </c>
      <c r="U31" s="247">
        <f>'Vic Apr 2022'!AU25</f>
        <v>0</v>
      </c>
      <c r="V31" s="247">
        <f>'Vic Apr 2022'!AV25</f>
        <v>0</v>
      </c>
      <c r="W31" s="247">
        <f>'Vic Apr 2022'!AW25</f>
        <v>0</v>
      </c>
      <c r="X31" s="419" t="str">
        <f t="shared" si="7"/>
        <v>No discount</v>
      </c>
      <c r="Y31" s="419" t="str">
        <f t="shared" si="8"/>
        <v>Exclusive</v>
      </c>
      <c r="Z31" s="494">
        <f t="shared" si="0"/>
        <v>3051.8114545454546</v>
      </c>
      <c r="AA31" s="494">
        <f t="shared" si="1"/>
        <v>3051.8114545454546</v>
      </c>
      <c r="AB31" s="400">
        <f t="shared" si="10"/>
        <v>3356.9926000000005</v>
      </c>
      <c r="AC31" s="400">
        <f t="shared" si="10"/>
        <v>3356.9926000000005</v>
      </c>
      <c r="AD31" s="244">
        <f>'Vic Apr 2022'!BF25</f>
        <v>0</v>
      </c>
      <c r="AE31" s="196" t="str">
        <f>'Vic Apr 2022'!BG25</f>
        <v>n</v>
      </c>
      <c r="AF31" s="516"/>
      <c r="AG31" s="516"/>
      <c r="AH31" s="516"/>
      <c r="AI31" s="516"/>
      <c r="AJ31" s="516"/>
      <c r="AK31" s="516"/>
      <c r="AL31" s="516"/>
      <c r="AM31" s="516"/>
      <c r="AN31" s="516"/>
      <c r="AO31" s="516"/>
      <c r="AP31" s="516"/>
      <c r="AQ31" s="516"/>
      <c r="AR31" s="516"/>
    </row>
    <row r="32" spans="1:44" ht="17" customHeight="1">
      <c r="A32" s="528"/>
      <c r="B32" s="501" t="str">
        <f>'Vic Apr 2022'!F26</f>
        <v>Powershop</v>
      </c>
      <c r="C32" s="423" t="str">
        <f>'Vic Apr 2022'!G26</f>
        <v>Carbon Neutral</v>
      </c>
      <c r="D32" s="190">
        <f>365*'Vic Apr 2022'!H26/100</f>
        <v>352.35772727272729</v>
      </c>
      <c r="E32" s="415">
        <f>IF('Vic Apr 2022'!AQ26=3,0.5,IF('Vic Apr 2022'!AQ26=2,0.33,0))</f>
        <v>0.33</v>
      </c>
      <c r="F32" s="415">
        <f t="shared" si="3"/>
        <v>0.66999999999999993</v>
      </c>
      <c r="G32" s="190">
        <f>IF('Vic Apr 2022'!K26="",($C$5*E32/'Vic Apr 2022'!AQ26*'Vic Apr 2022'!W26/100)*'Vic Apr 2022'!AQ26,IF($C$5*E32/'Vic Apr 2022'!AQ26&gt;='Vic Apr 2022'!L26,('Vic Apr 2022'!L26*'Vic Apr 2022'!W26/100)*'Vic Apr 2022'!AQ26,($C$5*E32/'Vic Apr 2022'!AQ26*'Vic Apr 2022'!W26/100)*'Vic Apr 2022'!AQ26))</f>
        <v>534</v>
      </c>
      <c r="H32" s="190">
        <f>IF(AND('Vic Apr 2022'!L26&gt;0,'Vic Apr 2022'!M26&gt;0),IF($C$5*E32/'Vic Apr 2022'!AQ26&lt;'Vic Apr 2022'!L26,0,IF(($C$5*E32/'Vic Apr 2022'!AQ26-'Vic Apr 2022'!L26)&lt;=('Vic Apr 2022'!M26+'Vic Apr 2022'!L26),((($C$5*E32/'Vic Apr 2022'!AQ26-'Vic Apr 2022'!L26)*'Vic Apr 2022'!X26/100))*'Vic Apr 2022'!AQ26,((('Vic Apr 2022'!M26)*'Vic Apr 2022'!X26/100)*'Vic Apr 2022'!AQ26))),0)</f>
        <v>0</v>
      </c>
      <c r="I32" s="190">
        <f>IF(AND('Vic Apr 2022'!M26&gt;0,'Vic Apr 2022'!N26&gt;0),IF($C$5*E32/'Vic Apr 2022'!AQ26&lt;('Vic Apr 2022'!L26+'Vic Apr 2022'!M26),0,IF(($C$5*E32/'Vic Apr 2022'!AQ26-'Vic Apr 2022'!L26+'Vic Apr 2022'!M26)&lt;=('Vic Apr 2022'!L26+'Vic Apr 2022'!M26+'Vic Apr 2022'!N26),((($C$5*E32/'Vic Apr 2022'!AQ26-('Vic Apr 2022'!L26+'Vic Apr 2022'!M26))*'Vic Apr 2022'!Y26/100))*'Vic Apr 2022'!AQ26,('Vic Apr 2022'!N26*'Vic Apr 2022'!Y26/100)* 'Vic Apr 2022'!AQ26)),0)</f>
        <v>0</v>
      </c>
      <c r="J32" s="190">
        <f>IF(AND('Vic Apr 2022'!N26&gt;0,'Vic Apr 2022'!O26&gt;0),IF($C$5*E32/'Vic Apr 2022'!AQ26&lt;('Vic Apr 2022'!L26+'Vic Apr 2022'!M26+'Vic Apr 2022'!N26),0,IF(($C$5*E32/'Vic Apr 2022'!AQ26-'Vic Apr 2022'!L26+'Vic Apr 2022'!M26+'Vic Apr 2022'!N26)&lt;=('Vic Apr 2022'!L26+'Vic Apr 2022'!M26+'Vic Apr 2022'!N26+'Vic Apr 2022'!O26),(($C$5*E32/'Vic Apr 2022'!AQ26-('Vic Apr 2022'!L26+'Vic Apr 2022'!M26+'Vic Apr 2022'!N26))*'Vic Apr 2022'!Z26/100)*'Vic Apr 2022'!AQ26,('Vic Apr 2022'!O26*'Vic Apr 2022'!Z26/100)*'Vic Apr 2022'!AQ26)),0)</f>
        <v>0</v>
      </c>
      <c r="K32" s="190">
        <f>IF(AND('Vic Apr 2022'!P26&gt;0,'Vic Apr 2022'!O26&gt;0),IF(($C$5*E32/'Vic Apr 2022'!AQ26&lt;SUM('Vic Apr 2022'!L26:P26)),(0),($C$5*E32/'Vic Apr 2022'!AQ26-SUM('Vic Apr 2022'!L26:P26))*'Vic Apr 2022'!AB26/100)* 'Vic Apr 2022'!AQ26,IF(AND('Vic Apr 2022'!O26&gt;0,'Vic Apr 2022'!P26=""),IF(($C$5*E32/'Vic Apr 2022'!AQ26&lt; SUM('Vic Apr 2022'!L26:O26)),(0),($C$5*E32/'Vic Apr 2022'!AQ26-SUM('Vic Apr 2022'!L26:O26))*'Vic Apr 2022'!AA26/100)* 'Vic Apr 2022'!AQ26,IF(AND('Vic Apr 2022'!N26&gt;0,'Vic Apr 2022'!O26=""),IF(($C$5*E32/'Vic Apr 2022'!AQ26&lt; SUM('Vic Apr 2022'!L26:N26)),(0),($C$5*E32/'Vic Apr 2022'!AQ26-SUM('Vic Apr 2022'!L26:N26))*'Vic Apr 2022'!Z26/100)* 'Vic Apr 2022'!AQ26,IF(AND('Vic Apr 2022'!M26&gt;0,'Vic Apr 2022'!N26=""),IF(($C$5*E32/'Vic Apr 2022'!AQ26&lt;'Vic Apr 2022'!M26+'Vic Apr 2022'!L26),(0),(($C$5*E32/'Vic Apr 2022'!AQ26-('Vic Apr 2022'!M26+'Vic Apr 2022'!L26))*'Vic Apr 2022'!Y26/100))*'Vic Apr 2022'!AQ26,IF(AND('Vic Apr 2022'!L26&gt;0,'Vic Apr 2022'!M26=""&gt;0),IF(($C$5*E32/'Vic Apr 2022'!AQ26&lt;'Vic Apr 2022'!L26),(0),($C$5*E32/'Vic Apr 2022'!AQ26-'Vic Apr 2022'!L26)*'Vic Apr 2022'!X26/100)*'Vic Apr 2022'!AQ26,0)))))</f>
        <v>0</v>
      </c>
      <c r="L32" s="190">
        <f>IF('Vic Apr 2022'!K26="",($C$5*F32/'Vic Apr 2022'!AR26*'Vic Apr 2022'!AC26/100)*'Vic Apr 2022'!AR26,IF($C$5*F32/'Vic Apr 2022'!AR26&gt;='Vic Apr 2022'!L26,('Vic Apr 2022'!L26*'Vic Apr 2022'!AC26/100)*'Vic Apr 2022'!AR26,($C$5*F32/'Vic Apr 2022'!AR26*'Vic Apr 2022'!AC26/100)*'Vic Apr 2022'!AR26))</f>
        <v>1047.6363636363635</v>
      </c>
      <c r="M32" s="190">
        <f>IF(AND('Vic Apr 2022'!L26&gt;0,'Vic Apr 2022'!M26&gt;0),IF($C$5*F32/'Vic Apr 2022'!AR26&lt;'Vic Apr 2022'!L26,0,IF(($C$5*F32/'Vic Apr 2022'!AR26-'Vic Apr 2022'!L26)&lt;=('Vic Apr 2022'!M26+'Vic Apr 2022'!L26),((($C$5*F32/'Vic Apr 2022'!AR26-'Vic Apr 2022'!L26)*'Vic Apr 2022'!AD26/100))*'Vic Apr 2022'!AR26,((('Vic Apr 2022'!M26)*'Vic Apr 2022'!AD26/100)*'Vic Apr 2022'!AR26))),0)</f>
        <v>0</v>
      </c>
      <c r="N32" s="190">
        <f>IF(AND('Vic Apr 2022'!M26&gt;0,'Vic Apr 2022'!N26&gt;0),IF($C$5*F32/'Vic Apr 2022'!AR26&lt;('Vic Apr 2022'!L26+'Vic Apr 2022'!M26),0,IF(($C$5*F32/'Vic Apr 2022'!AR26-'Vic Apr 2022'!L26+'Vic Apr 2022'!M26)&lt;=('Vic Apr 2022'!L26+'Vic Apr 2022'!M26+'Vic Apr 2022'!N26),((($C$5*F32/'Vic Apr 2022'!AR26-('Vic Apr 2022'!L26+'Vic Apr 2022'!M26))*'Vic Apr 2022'!AE26/100))*'Vic Apr 2022'!AR26,('Vic Apr 2022'!N26*'Vic Apr 2022'!AE26/100)*'Vic Apr 2022'!AR26)),0)</f>
        <v>0</v>
      </c>
      <c r="O32" s="190">
        <f>IF(AND('Vic Apr 2022'!N26&gt;0,'Vic Apr 2022'!O26&gt;0),IF($C$5*F32/'Vic Apr 2022'!AR26&lt;('Vic Apr 2022'!L26+'Vic Apr 2022'!M26+'Vic Apr 2022'!N26),0,IF(($C$5*F32/'Vic Apr 2022'!AR26-'Vic Apr 2022'!L26+'Vic Apr 2022'!M26+'Vic Apr 2022'!N26)&lt;=('Vic Apr 2022'!L26+'Vic Apr 2022'!M26+'Vic Apr 2022'!N26+'Vic Apr 2022'!O26),(($C$5*F32/'Vic Apr 2022'!AR26-('Vic Apr 2022'!L26+'Vic Apr 2022'!M26+'Vic Apr 2022'!N26))*'Vic Apr 2022'!AF26/100)*'Vic Apr 2022'!AR26,('Vic Apr 2022'!O26*'Vic Apr 2022'!AF26/100)*'Vic Apr 2022'!AR26)),0)</f>
        <v>0</v>
      </c>
      <c r="P32" s="190">
        <f>IF(AND('Vic Apr 2022'!P26&gt;0,'Vic Apr 2022'!O26&gt;0),IF(($C$5*F32/'Vic Apr 2022'!AR26&lt;SUM('Vic Apr 2022'!L26:P26)),(0),($C$5*F32/'Vic Apr 2022'!AR26-SUM('Vic Apr 2022'!L26:P26))*'Vic Apr 2022'!AB26/100)* 'Vic Apr 2022'!AR26,IF(AND('Vic Apr 2022'!O26&gt;0,'Vic Apr 2022'!P26=""),IF(($C$5*F32/'Vic Apr 2022'!AR26&lt; SUM('Vic Apr 2022'!L26:O26)),(0),($C$5*F32/'Vic Apr 2022'!AR26-SUM('Vic Apr 2022'!L26:O26))*'Vic Apr 2022'!AG26/100)* 'Vic Apr 2022'!AR26,IF(AND('Vic Apr 2022'!N26&gt;0,'Vic Apr 2022'!O26=""),IF(($C$5*F32/'Vic Apr 2022'!AR26&lt; SUM('Vic Apr 2022'!L26:N26)),(0),($C$5*F32/'Vic Apr 2022'!AR26-SUM('Vic Apr 2022'!L26:N26))*'Vic Apr 2022'!AF26/100)* 'Vic Apr 2022'!AR26,IF(AND('Vic Apr 2022'!M26&gt;0,'Vic Apr 2022'!N26=""),IF(($C$5*F32/'Vic Apr 2022'!AR26&lt;'Vic Apr 2022'!M26+'Vic Apr 2022'!L26),(0),(($C$5*F32/'Vic Apr 2022'!AR26-('Vic Apr 2022'!M26+'Vic Apr 2022'!L26))*'Vic Apr 2022'!AE26/100))*'Vic Apr 2022'!AR26,IF(AND('Vic Apr 2022'!L26&gt;0,'Vic Apr 2022'!M26=""&gt;0),IF(($C$5*F32/'Vic Apr 2022'!AR26&lt;'Vic Apr 2022'!L26),(0),($C$5*F32/'Vic Apr 2022'!AR26-'Vic Apr 2022'!L26)*'Vic Apr 2022'!AD26/100)*'Vic Apr 2022'!AR26,0)))))</f>
        <v>0</v>
      </c>
      <c r="Q32" s="394">
        <f t="shared" si="4"/>
        <v>1581.6363636363635</v>
      </c>
      <c r="R32" s="419">
        <f t="shared" si="5"/>
        <v>1933.9940909090908</v>
      </c>
      <c r="S32" s="193">
        <f t="shared" si="6"/>
        <v>2127.3935000000001</v>
      </c>
      <c r="T32" s="247">
        <f>'Vic Apr 2022'!AT26</f>
        <v>0</v>
      </c>
      <c r="U32" s="247">
        <f>'Vic Apr 2022'!AU26</f>
        <v>0</v>
      </c>
      <c r="V32" s="247">
        <f>'Vic Apr 2022'!AV26</f>
        <v>0</v>
      </c>
      <c r="W32" s="247">
        <f>'Vic Apr 2022'!AW26</f>
        <v>0</v>
      </c>
      <c r="X32" s="419" t="str">
        <f t="shared" si="7"/>
        <v>No discount</v>
      </c>
      <c r="Y32" s="419" t="str">
        <f t="shared" si="8"/>
        <v>Inclusive</v>
      </c>
      <c r="Z32" s="494">
        <f t="shared" si="0"/>
        <v>1933.9940909090908</v>
      </c>
      <c r="AA32" s="494">
        <f t="shared" si="1"/>
        <v>1933.9940909090908</v>
      </c>
      <c r="AB32" s="400">
        <f t="shared" si="10"/>
        <v>2127.3935000000001</v>
      </c>
      <c r="AC32" s="400">
        <f t="shared" si="10"/>
        <v>2127.3935000000001</v>
      </c>
      <c r="AD32" s="244">
        <f>'Vic Apr 2022'!BF26</f>
        <v>0</v>
      </c>
      <c r="AE32" s="196" t="str">
        <f>'Vic Apr 2022'!BG26</f>
        <v>n</v>
      </c>
      <c r="AF32" s="516"/>
      <c r="AG32" s="516"/>
      <c r="AH32" s="516"/>
      <c r="AI32" s="516"/>
      <c r="AJ32" s="516"/>
      <c r="AK32" s="516"/>
      <c r="AL32" s="516"/>
      <c r="AM32" s="516"/>
      <c r="AN32" s="516"/>
      <c r="AO32" s="516"/>
      <c r="AP32" s="516"/>
      <c r="AQ32" s="516"/>
      <c r="AR32" s="516"/>
    </row>
    <row r="33" spans="1:44" ht="17" customHeight="1">
      <c r="A33" s="528"/>
      <c r="B33" s="501" t="str">
        <f>'Vic Apr 2022'!F27</f>
        <v>Red Energy</v>
      </c>
      <c r="C33" s="423" t="str">
        <f>'Vic Apr 2022'!G27</f>
        <v>Business Saver</v>
      </c>
      <c r="D33" s="190">
        <f>365*'Vic Apr 2022'!H27/100</f>
        <v>333.97500000000002</v>
      </c>
      <c r="E33" s="415">
        <f>IF('Vic Apr 2022'!AQ27=3,0.5,IF('Vic Apr 2022'!AQ27=2,0.33,0))</f>
        <v>0.33</v>
      </c>
      <c r="F33" s="415">
        <f t="shared" si="3"/>
        <v>0.66999999999999993</v>
      </c>
      <c r="G33" s="190">
        <f>IF('Vic Apr 2022'!K27="",($C$5*E33/'Vic Apr 2022'!AQ27*'Vic Apr 2022'!W27/100)*'Vic Apr 2022'!AQ27,IF($C$5*E33/'Vic Apr 2022'!AQ27&gt;='Vic Apr 2022'!L27,('Vic Apr 2022'!L27*'Vic Apr 2022'!W27/100)*'Vic Apr 2022'!AQ27,($C$5*E33/'Vic Apr 2022'!AQ27*'Vic Apr 2022'!W27/100)*'Vic Apr 2022'!AQ27))</f>
        <v>259.63636363636363</v>
      </c>
      <c r="H33" s="190">
        <f>IF($C$5*E33/'Vic Apr 2022'!AQ27&lt;'Vic Apr 2022'!L27,0,IF($C$5*E33/'Vic Apr 2022'!AQ27&lt;='Vic Apr 2022'!M27,($C$5*E33/'Vic Apr 2022'!AQ27-'Vic Apr 2022'!L27)*('Vic Apr 2022'!X27/100)*'Vic Apr 2022'!AQ27,('Vic Apr 2022'!M27-'Vic Apr 2022'!L27)*('Vic Apr 2022'!X27/100)*'Vic Apr 2022'!AQ27))</f>
        <v>246.54545454545453</v>
      </c>
      <c r="I33" s="190">
        <f>IF($C$5*E33/'Vic Apr 2022'!AQ27&lt;'Vic Apr 2022'!M27,0,IF($C$5*E33/'Vic Apr 2022'!AQ27&lt;='Vic Apr 2022'!N27,($C$5*E33/'Vic Apr 2022'!AQ27-'Vic Apr 2022'!M27)*('Vic Apr 2022'!Y27/100)*'Vic Apr 2022'!AQ27,('Vic Apr 2022'!N27-'Vic Apr 2022'!M27)*('Vic Apr 2022'!Y27/100)*'Vic Apr 2022'!AQ27))</f>
        <v>174.27272727272725</v>
      </c>
      <c r="J33" s="190">
        <f>IF($C$5*E33/'Vic Apr 2022'!AQ27&lt;'Vic Apr 2022'!N27,0,IF($C$5*E33/'Vic Apr 2022'!AQ27&lt;='Vic Apr 2022'!O27,($C$5*E33/'Vic Apr 2022'!AQ27-'Vic Apr 2022'!N27)*('Vic Apr 2022'!Z27/100)*'Vic Apr 2022'!AQ27,('Vic Apr 2022'!O27-'Vic Apr 2022'!N27)*('Vic Apr 2022'!Z27/100)*'Vic Apr 2022'!AQ27))</f>
        <v>0</v>
      </c>
      <c r="K33" s="190">
        <f>IF(($C$5*E33/'Vic Apr 2022'!AQ27&gt;'Vic Apr 2022'!O27),($C$5*E33/'Vic Apr 2022'!AQ27-'Vic Apr 2022'!N27)*'Vic Apr 2022'!AA27/100*'Vic Apr 2022'!AQ27,0)</f>
        <v>0</v>
      </c>
      <c r="L33" s="190">
        <f>IF('Vic Apr 2022'!K27="",($C$5*F33/'Vic Apr 2022'!AR27*'Vic Apr 2022'!AC27/100)*'Vic Apr 2022'!AR27,IF($C$5*F33/'Vic Apr 2022'!AR27&gt;='Vic Apr 2022'!L27,('Vic Apr 2022'!L27*'Vic Apr 2022'!AC27/100)*'Vic Apr 2022'!AR27,($C$5*F33/'Vic Apr 2022'!AR27*'Vic Apr 2022'!AC27/100)*'Vic Apr 2022'!AR27))</f>
        <v>475.63636363636363</v>
      </c>
      <c r="M33" s="190">
        <f>IF($C$5*F33/'Vic Apr 2022'!AR27&lt;'Vic Apr 2022'!L27,0,IF($C$5*F33/'Vic Apr 2022'!AR27&lt;='Vic Apr 2022'!M27,($C$5*F33/'Vic Apr 2022'!AR27-'Vic Apr 2022'!L27)*('Vic Apr 2022'!AD27/100)*'Vic Apr 2022'!AR27,('Vic Apr 2022'!M27-'Vic Apr 2022'!L27)*('Vic Apr 2022'!AD27/100)*'Vic Apr 2022'!AR27))</f>
        <v>493.09090909090907</v>
      </c>
      <c r="N33" s="190">
        <f>IF($C$5*F33/'Vic Apr 2022'!AR27&lt;'Vic Apr 2022'!M27,0,IF($C$5*F33/'Vic Apr 2022'!AR27&lt;='Vic Apr 2022'!N27,($C$5*F33/'Vic Apr 2022'!AR27-'Vic Apr 2022'!M27)*('Vic Apr 2022'!AE27/100)*'Vic Apr 2022'!AR27,('Vic Apr 2022'!N27-'Vic Apr 2022'!M27)*('Vic Apr 2022'!AE27/100)*'Vic Apr 2022'!AR27))</f>
        <v>367.90909090909088</v>
      </c>
      <c r="O33" s="190">
        <f>IF($C$5*F33/'Vic Apr 2022'!AR27&lt;'Vic Apr 2022'!N27,0,IF($C$5*F33/'Vic Apr 2022'!AR27&lt;='Vic Apr 2022'!O27,($C$5*F33/'Vic Apr 2022'!AQ27-'Vic Apr 2022'!N27)*('Vic Apr 2022'!AF27/100)*'Vic Apr 2022'!AR27,('Vic Apr 2022'!O27-'Vic Apr 2022'!N27)*('Vic Apr 2022'!AF27/100)*'Vic Apr 2022'!AR27))</f>
        <v>0</v>
      </c>
      <c r="P33" s="190">
        <f>IF(($C$5*F33/'Vic Apr 2022'!AR27&gt;'Vic Apr 2022'!O27),($C$5*F33/'Vic Apr 2022'!AR27-'Vic Apr 2022'!N27)*'Vic Apr 2022'!AG27/100*'Vic Apr 2022'!AR27,0)</f>
        <v>0</v>
      </c>
      <c r="Q33" s="394">
        <f t="shared" si="4"/>
        <v>2017.090909090909</v>
      </c>
      <c r="R33" s="419">
        <f t="shared" si="5"/>
        <v>2351.0659090909089</v>
      </c>
      <c r="S33" s="193">
        <f t="shared" si="6"/>
        <v>2586.1725000000001</v>
      </c>
      <c r="T33" s="247">
        <f>'Vic Apr 2022'!AT27</f>
        <v>0</v>
      </c>
      <c r="U33" s="247">
        <f>'Vic Apr 2022'!AU27</f>
        <v>0</v>
      </c>
      <c r="V33" s="247">
        <f>'Vic Apr 2022'!AV27</f>
        <v>0</v>
      </c>
      <c r="W33" s="247">
        <f>'Vic Apr 2022'!AW27</f>
        <v>0</v>
      </c>
      <c r="X33" s="419" t="str">
        <f t="shared" si="7"/>
        <v>No discount</v>
      </c>
      <c r="Y33" s="419" t="str">
        <f t="shared" si="8"/>
        <v>Inclusive</v>
      </c>
      <c r="Z33" s="504">
        <f t="shared" si="0"/>
        <v>2351.0659090909089</v>
      </c>
      <c r="AA33" s="494">
        <f t="shared" si="1"/>
        <v>2351.0659090909089</v>
      </c>
      <c r="AB33" s="400">
        <f t="shared" si="10"/>
        <v>2586.1725000000001</v>
      </c>
      <c r="AC33" s="400">
        <f t="shared" si="10"/>
        <v>2586.1725000000001</v>
      </c>
      <c r="AD33" s="244">
        <f>'Vic Apr 2022'!BF27</f>
        <v>0</v>
      </c>
      <c r="AE33" s="196" t="str">
        <f>'Vic Apr 2022'!BG27</f>
        <v>n</v>
      </c>
      <c r="AF33" s="516"/>
      <c r="AG33" s="516"/>
      <c r="AH33" s="516"/>
      <c r="AI33" s="516"/>
      <c r="AJ33" s="516"/>
      <c r="AK33" s="516"/>
      <c r="AL33" s="516"/>
      <c r="AM33" s="516"/>
      <c r="AN33" s="516"/>
      <c r="AO33" s="516"/>
      <c r="AP33" s="516"/>
      <c r="AQ33" s="516"/>
      <c r="AR33" s="516"/>
    </row>
    <row r="34" spans="1:44" s="506" customFormat="1" ht="17" customHeight="1" thickBot="1">
      <c r="A34" s="529"/>
      <c r="B34" s="424" t="str">
        <f>'Vic Apr 2022'!F28</f>
        <v>Discover Energy</v>
      </c>
      <c r="C34" s="424" t="str">
        <f>'Vic Apr 2022'!G28</f>
        <v>Budget</v>
      </c>
      <c r="D34" s="115">
        <f>365*'Vic Apr 2022'!H28/100</f>
        <v>288.35000000000002</v>
      </c>
      <c r="E34" s="416">
        <f>IF('Vic Apr 2022'!AQ28=3,0.5,IF('Vic Apr 2022'!AQ28=2,0.33,0))</f>
        <v>0.5</v>
      </c>
      <c r="F34" s="416">
        <f t="shared" si="3"/>
        <v>0.5</v>
      </c>
      <c r="G34" s="115">
        <f>IF('Vic Apr 2022'!K28="",($C$5*E34/'Vic Apr 2022'!AQ28*'Vic Apr 2022'!W28/100)*'Vic Apr 2022'!AQ28,IF($C$5*E34/'Vic Apr 2022'!AQ28&gt;='Vic Apr 2022'!L28,('Vic Apr 2022'!L28*'Vic Apr 2022'!W28/100)*'Vic Apr 2022'!AQ28,($C$5*E34/'Vic Apr 2022'!AQ28*'Vic Apr 2022'!W28/100)*'Vic Apr 2022'!AQ28))</f>
        <v>278.18181818181813</v>
      </c>
      <c r="H34" s="115">
        <f>IF($C$5*E34/'Vic Apr 2022'!AQ28&lt;'Vic Apr 2022'!L28,0,IF($C$5*E34/'Vic Apr 2022'!AQ28&lt;='Vic Apr 2022'!M28,($C$5*E34/'Vic Apr 2022'!AQ28-'Vic Apr 2022'!L28)*('Vic Apr 2022'!X28/100)*'Vic Apr 2022'!AQ28,('Vic Apr 2022'!M28-'Vic Apr 2022'!L28)*('Vic Apr 2022'!X28/100)*'Vic Apr 2022'!AQ28))</f>
        <v>269.99999999999994</v>
      </c>
      <c r="I34" s="115">
        <f>IF($C$5*E34/'Vic Apr 2022'!AQ28&lt;'Vic Apr 2022'!M28,0,IF($C$5*E34/'Vic Apr 2022'!AQ28&lt;='Vic Apr 2022'!N28,($C$5*E34/'Vic Apr 2022'!AQ28-'Vic Apr 2022'!M28)*('Vic Apr 2022'!Y28/100)*'Vic Apr 2022'!AQ28,('Vic Apr 2022'!N28-'Vic Apr 2022'!M28)*('Vic Apr 2022'!Y28/100)*'Vic Apr 2022'!AQ28))</f>
        <v>207.4545454545455</v>
      </c>
      <c r="J34" s="115">
        <f>IF($C$5*E34/'Vic Apr 2022'!AQ28&lt;'Vic Apr 2022'!N28,0,IF($C$5*E34/'Vic Apr 2022'!AQ28&lt;='Vic Apr 2022'!O28,($C$5*E34/'Vic Apr 2022'!AQ28-'Vic Apr 2022'!N28)*('Vic Apr 2022'!Z28/100)*'Vic Apr 2022'!AQ28,('Vic Apr 2022'!O28-'Vic Apr 2022'!N28)*('Vic Apr 2022'!Z28/100)*'Vic Apr 2022'!AQ28))</f>
        <v>0</v>
      </c>
      <c r="K34" s="115">
        <f>IF(($C$5*E34/'Vic Apr 2022'!AQ28&gt;'Vic Apr 2022'!O28),($C$5*E34/'Vic Apr 2022'!AQ28-'Vic Apr 2022'!N28)*'Vic Apr 2022'!AA28/100*'Vic Apr 2022'!AQ28,0)</f>
        <v>0</v>
      </c>
      <c r="L34" s="115">
        <f>IF('Vic Apr 2022'!K28="",($C$5*F34/'Vic Apr 2022'!AR28*'Vic Apr 2022'!AC28/100)*'Vic Apr 2022'!AR28,IF($C$5*F34/'Vic Apr 2022'!AR28&gt;='Vic Apr 2022'!L28,('Vic Apr 2022'!L28*'Vic Apr 2022'!AC28/100)*'Vic Apr 2022'!AR28,($C$5*F34/'Vic Apr 2022'!AR28*'Vic Apr 2022'!AC28/100)*'Vic Apr 2022'!AR28))</f>
        <v>269.99999999999994</v>
      </c>
      <c r="M34" s="115">
        <f>IF($C$5*F34/'Vic Apr 2022'!AR28&lt;'Vic Apr 2022'!L28,0,IF($C$5*F34/'Vic Apr 2022'!AR28&lt;='Vic Apr 2022'!M28,($C$5*F34/'Vic Apr 2022'!AR28-'Vic Apr 2022'!L28)*('Vic Apr 2022'!AD28/100)*'Vic Apr 2022'!AR28,('Vic Apr 2022'!M28-'Vic Apr 2022'!L28)*('Vic Apr 2022'!AD28/100)*'Vic Apr 2022'!AR28))</f>
        <v>265.09090909090907</v>
      </c>
      <c r="N34" s="115">
        <f>IF($C$5*F34/'Vic Apr 2022'!AR28&lt;'Vic Apr 2022'!M28,0,IF($C$5*F34/'Vic Apr 2022'!AR28&lt;='Vic Apr 2022'!N28,($C$5*F34/'Vic Apr 2022'!AR28-'Vic Apr 2022'!M28)*('Vic Apr 2022'!AE28/100)*'Vic Apr 2022'!AR28,('Vic Apr 2022'!N28-'Vic Apr 2022'!M28)*('Vic Apr 2022'!AE28/100)*'Vic Apr 2022'!AR28))</f>
        <v>203.63636363636368</v>
      </c>
      <c r="O34" s="115">
        <f>IF($C$5*F34/'Vic Apr 2022'!AR28&lt;'Vic Apr 2022'!N28,0,IF($C$5*F34/'Vic Apr 2022'!AR28&lt;='Vic Apr 2022'!O28,($C$5*F34/'Vic Apr 2022'!AQ28-'Vic Apr 2022'!N28)*('Vic Apr 2022'!AF28/100)*'Vic Apr 2022'!AR28,('Vic Apr 2022'!O28-'Vic Apr 2022'!N28)*('Vic Apr 2022'!AF28/100)*'Vic Apr 2022'!AR28))</f>
        <v>0</v>
      </c>
      <c r="P34" s="115">
        <f>IF(($C$5*F34/'Vic Apr 2022'!AR28&gt;'Vic Apr 2022'!O28),($C$5*F34/'Vic Apr 2022'!AR28-'Vic Apr 2022'!N28)*'Vic Apr 2022'!AG28/100*'Vic Apr 2022'!AR28,0)</f>
        <v>0</v>
      </c>
      <c r="Q34" s="395">
        <f t="shared" ref="Q34" si="12">SUM(G34:P34)</f>
        <v>1494.3636363636363</v>
      </c>
      <c r="R34" s="420">
        <f t="shared" si="5"/>
        <v>1782.7136363636364</v>
      </c>
      <c r="S34" s="214">
        <f t="shared" si="6"/>
        <v>1960.9850000000001</v>
      </c>
      <c r="T34" s="248">
        <f>'Vic Apr 2022'!AT28</f>
        <v>0</v>
      </c>
      <c r="U34" s="248">
        <f>'Vic Apr 2022'!AU28</f>
        <v>22</v>
      </c>
      <c r="V34" s="248">
        <f>'Vic Apr 2022'!AV28</f>
        <v>0</v>
      </c>
      <c r="W34" s="248">
        <f>'Vic Apr 2022'!AW28</f>
        <v>0</v>
      </c>
      <c r="X34" s="420" t="str">
        <f t="shared" ref="X34" si="13">IF(SUM(T34:W34)=0,"No discount",IF(T34&gt;0,"Guaranteed off bill",IF(U34&gt;0,"Guaranteed off usage",IF(V34&gt;0,"Pay-on-time off bill","Pay-on-time off usage"))))</f>
        <v>Guaranteed off usage</v>
      </c>
      <c r="Y34" s="420" t="str">
        <f t="shared" si="8"/>
        <v>Exclusive</v>
      </c>
      <c r="Z34" s="401">
        <f t="shared" si="0"/>
        <v>1453.9536363636364</v>
      </c>
      <c r="AA34" s="402">
        <f t="shared" si="1"/>
        <v>1453.9536363636364</v>
      </c>
      <c r="AB34" s="403">
        <f t="shared" si="10"/>
        <v>1599.3490000000002</v>
      </c>
      <c r="AC34" s="403">
        <f t="shared" si="10"/>
        <v>1599.3490000000002</v>
      </c>
      <c r="AD34" s="245">
        <f>'Vic Apr 2022'!BF28</f>
        <v>0</v>
      </c>
      <c r="AE34" s="217" t="str">
        <f>'Vic Apr 2022'!BG28</f>
        <v>n</v>
      </c>
      <c r="AF34" s="517"/>
      <c r="AG34" s="517"/>
      <c r="AH34" s="517"/>
      <c r="AI34" s="517"/>
      <c r="AJ34" s="517"/>
      <c r="AK34" s="517"/>
      <c r="AL34" s="517"/>
      <c r="AM34" s="517"/>
      <c r="AN34" s="517"/>
      <c r="AO34" s="517"/>
      <c r="AP34" s="517"/>
      <c r="AQ34" s="517"/>
      <c r="AR34" s="517"/>
    </row>
    <row r="35" spans="1:44" ht="17" customHeight="1" thickTop="1">
      <c r="A35" s="527" t="str">
        <f>'Vic Apr 2022'!D29</f>
        <v>Ausnet Central 2</v>
      </c>
      <c r="B35" s="501" t="str">
        <f>'Vic Apr 2022'!F29</f>
        <v>AGL</v>
      </c>
      <c r="C35" s="423" t="str">
        <f>'Vic Apr 2022'!G29</f>
        <v>Business Value Saver</v>
      </c>
      <c r="D35" s="190">
        <f>365*'Vic Apr 2022'!H29/100</f>
        <v>362.21272727272719</v>
      </c>
      <c r="E35" s="415">
        <f>IF('Vic Apr 2022'!AQ29=3,0.5,IF('Vic Apr 2022'!AQ29=2,0.33,0))</f>
        <v>0.33</v>
      </c>
      <c r="F35" s="415">
        <f t="shared" si="3"/>
        <v>0.66999999999999993</v>
      </c>
      <c r="G35" s="190">
        <f>IF('Vic Apr 2022'!K29="",($C$5*E35/'Vic Apr 2022'!AQ29*'Vic Apr 2022'!W29/100)*'Vic Apr 2022'!AQ29,IF($C$5*E35/'Vic Apr 2022'!AQ29&gt;='Vic Apr 2022'!L29,('Vic Apr 2022'!L29*'Vic Apr 2022'!W29/100)*'Vic Apr 2022'!AQ29,($C$5*E35/'Vic Apr 2022'!AQ29*'Vic Apr 2022'!W29/100)*'Vic Apr 2022'!AQ29))</f>
        <v>515.99999999999989</v>
      </c>
      <c r="H35" s="190">
        <f>IF(AND('Vic Apr 2022'!L29&gt;0,'Vic Apr 2022'!M29&gt;0),IF($C$5*E35/'Vic Apr 2022'!AQ29&lt;'Vic Apr 2022'!L29,0,IF(($C$5*E35/'Vic Apr 2022'!AQ29-'Vic Apr 2022'!L29)&lt;=('Vic Apr 2022'!M29+'Vic Apr 2022'!L29),((($C$5*E35/'Vic Apr 2022'!AQ29-'Vic Apr 2022'!L29)*'Vic Apr 2022'!X29/100))*'Vic Apr 2022'!AQ29,((('Vic Apr 2022'!M29)*'Vic Apr 2022'!X29/100)*'Vic Apr 2022'!AQ29))),0)</f>
        <v>0</v>
      </c>
      <c r="I35" s="190">
        <f>IF(AND('Vic Apr 2022'!M29&gt;0,'Vic Apr 2022'!N29&gt;0),IF($C$5*E35/'Vic Apr 2022'!AQ29&lt;('Vic Apr 2022'!L29+'Vic Apr 2022'!M29),0,IF(($C$5*E35/'Vic Apr 2022'!AQ29-'Vic Apr 2022'!L29+'Vic Apr 2022'!M29)&lt;=('Vic Apr 2022'!L29+'Vic Apr 2022'!M29+'Vic Apr 2022'!N29),((($C$5*E35/'Vic Apr 2022'!AQ29-('Vic Apr 2022'!L29+'Vic Apr 2022'!M29))*'Vic Apr 2022'!Y29/100))*'Vic Apr 2022'!AQ29,('Vic Apr 2022'!N29*'Vic Apr 2022'!Y29/100)* 'Vic Apr 2022'!AQ29)),0)</f>
        <v>0</v>
      </c>
      <c r="J35" s="190">
        <f>IF(AND('Vic Apr 2022'!N29&gt;0,'Vic Apr 2022'!O29&gt;0),IF($C$5*E35/'Vic Apr 2022'!AQ29&lt;('Vic Apr 2022'!L29+'Vic Apr 2022'!M29+'Vic Apr 2022'!N29),0,IF(($C$5*E35/'Vic Apr 2022'!AQ29-'Vic Apr 2022'!L29+'Vic Apr 2022'!M29+'Vic Apr 2022'!N29)&lt;=('Vic Apr 2022'!L29+'Vic Apr 2022'!M29+'Vic Apr 2022'!N29+'Vic Apr 2022'!O29),(($C$5*E35/'Vic Apr 2022'!AQ29-('Vic Apr 2022'!L29+'Vic Apr 2022'!M29+'Vic Apr 2022'!N29))*'Vic Apr 2022'!Z29/100)*'Vic Apr 2022'!AQ29,('Vic Apr 2022'!O29*'Vic Apr 2022'!Z29/100)*'Vic Apr 2022'!AQ29)),0)</f>
        <v>0</v>
      </c>
      <c r="K35" s="190">
        <f>IF(AND('Vic Apr 2022'!P29&gt;0,'Vic Apr 2022'!O29&gt;0),IF(($C$5*E35/'Vic Apr 2022'!AQ29&lt;SUM('Vic Apr 2022'!L29:P29)),(0),($C$5*E35/'Vic Apr 2022'!AQ29-SUM('Vic Apr 2022'!L29:P29))*'Vic Apr 2022'!AB29/100)* 'Vic Apr 2022'!AQ29,IF(AND('Vic Apr 2022'!O29&gt;0,'Vic Apr 2022'!P29=""),IF(($C$5*E35/'Vic Apr 2022'!AQ29&lt; SUM('Vic Apr 2022'!L29:O29)),(0),($C$5*E35/'Vic Apr 2022'!AQ29-SUM('Vic Apr 2022'!L29:O29))*'Vic Apr 2022'!AA29/100)* 'Vic Apr 2022'!AQ29,IF(AND('Vic Apr 2022'!N29&gt;0,'Vic Apr 2022'!O29=""),IF(($C$5*E35/'Vic Apr 2022'!AQ29&lt; SUM('Vic Apr 2022'!L29:N29)),(0),($C$5*E35/'Vic Apr 2022'!AQ29-SUM('Vic Apr 2022'!L29:N29))*'Vic Apr 2022'!Z29/100)* 'Vic Apr 2022'!AQ29,IF(AND('Vic Apr 2022'!M29&gt;0,'Vic Apr 2022'!N29=""),IF(($C$5*E35/'Vic Apr 2022'!AQ29&lt;'Vic Apr 2022'!M29+'Vic Apr 2022'!L29),(0),(($C$5*E35/'Vic Apr 2022'!AQ29-('Vic Apr 2022'!M29+'Vic Apr 2022'!L29))*'Vic Apr 2022'!Y29/100))*'Vic Apr 2022'!AQ29,IF(AND('Vic Apr 2022'!L29&gt;0,'Vic Apr 2022'!M29=""&gt;0),IF(($C$5*E35/'Vic Apr 2022'!AQ29&lt;'Vic Apr 2022'!L29),(0),($C$5*E35/'Vic Apr 2022'!AQ29-'Vic Apr 2022'!L29)*'Vic Apr 2022'!X29/100)*'Vic Apr 2022'!AQ29,0)))))</f>
        <v>0</v>
      </c>
      <c r="L35" s="190">
        <f>IF('Vic Apr 2022'!K29="",($C$5*F35/'Vic Apr 2022'!AR29*'Vic Apr 2022'!AC29/100)*'Vic Apr 2022'!AR29,IF($C$5*F35/'Vic Apr 2022'!AR29&gt;='Vic Apr 2022'!L29,('Vic Apr 2022'!L29*'Vic Apr 2022'!AC29/100)*'Vic Apr 2022'!AR29,($C$5*F35/'Vic Apr 2022'!AR29*'Vic Apr 2022'!AC29/100)*'Vic Apr 2022'!AR29))</f>
        <v>1017.1818181818181</v>
      </c>
      <c r="M35" s="190">
        <f>IF(AND('Vic Apr 2022'!L29&gt;0,'Vic Apr 2022'!M29&gt;0),IF($C$5*F35/'Vic Apr 2022'!AR29&lt;'Vic Apr 2022'!L29,0,IF(($C$5*F35/'Vic Apr 2022'!AR29-'Vic Apr 2022'!L29)&lt;=('Vic Apr 2022'!M29+'Vic Apr 2022'!L29),((($C$5*F35/'Vic Apr 2022'!AR29-'Vic Apr 2022'!L29)*'Vic Apr 2022'!AD29/100))*'Vic Apr 2022'!AR29,((('Vic Apr 2022'!M29)*'Vic Apr 2022'!AD29/100)*'Vic Apr 2022'!AR29))),0)</f>
        <v>0</v>
      </c>
      <c r="N35" s="190">
        <f>IF(AND('Vic Apr 2022'!M29&gt;0,'Vic Apr 2022'!N29&gt;0),IF($C$5*F35/'Vic Apr 2022'!AR29&lt;('Vic Apr 2022'!L29+'Vic Apr 2022'!M29),0,IF(($C$5*F35/'Vic Apr 2022'!AR29-'Vic Apr 2022'!L29+'Vic Apr 2022'!M29)&lt;=('Vic Apr 2022'!L29+'Vic Apr 2022'!M29+'Vic Apr 2022'!N29),((($C$5*F35/'Vic Apr 2022'!AR29-('Vic Apr 2022'!L29+'Vic Apr 2022'!M29))*'Vic Apr 2022'!AE29/100))*'Vic Apr 2022'!AR29,('Vic Apr 2022'!N29*'Vic Apr 2022'!AE29/100)*'Vic Apr 2022'!AR29)),0)</f>
        <v>0</v>
      </c>
      <c r="O35" s="190">
        <f>IF(AND('Vic Apr 2022'!N29&gt;0,'Vic Apr 2022'!O29&gt;0),IF($C$5*F35/'Vic Apr 2022'!AR29&lt;('Vic Apr 2022'!L29+'Vic Apr 2022'!M29+'Vic Apr 2022'!N29),0,IF(($C$5*F35/'Vic Apr 2022'!AR29-'Vic Apr 2022'!L29+'Vic Apr 2022'!M29+'Vic Apr 2022'!N29)&lt;=('Vic Apr 2022'!L29+'Vic Apr 2022'!M29+'Vic Apr 2022'!N29+'Vic Apr 2022'!O29),(($C$5*F35/'Vic Apr 2022'!AR29-('Vic Apr 2022'!L29+'Vic Apr 2022'!M29+'Vic Apr 2022'!N29))*'Vic Apr 2022'!AF29/100)*'Vic Apr 2022'!AR29,('Vic Apr 2022'!O29*'Vic Apr 2022'!AF29/100)*'Vic Apr 2022'!AR29)),0)</f>
        <v>0</v>
      </c>
      <c r="P35" s="190">
        <f>IF(AND('Vic Apr 2022'!P29&gt;0,'Vic Apr 2022'!O29&gt;0),IF(($C$5*F35/'Vic Apr 2022'!AR29&lt;SUM('Vic Apr 2022'!L29:P29)),(0),($C$5*F35/'Vic Apr 2022'!AR29-SUM('Vic Apr 2022'!L29:P29))*'Vic Apr 2022'!AB29/100)* 'Vic Apr 2022'!AR29,IF(AND('Vic Apr 2022'!O29&gt;0,'Vic Apr 2022'!P29=""),IF(($C$5*F35/'Vic Apr 2022'!AR29&lt; SUM('Vic Apr 2022'!L29:O29)),(0),($C$5*F35/'Vic Apr 2022'!AR29-SUM('Vic Apr 2022'!L29:O29))*'Vic Apr 2022'!AG29/100)* 'Vic Apr 2022'!AR29,IF(AND('Vic Apr 2022'!N29&gt;0,'Vic Apr 2022'!O29=""),IF(($C$5*F35/'Vic Apr 2022'!AR29&lt; SUM('Vic Apr 2022'!L29:N29)),(0),($C$5*F35/'Vic Apr 2022'!AR29-SUM('Vic Apr 2022'!L29:N29))*'Vic Apr 2022'!AF29/100)* 'Vic Apr 2022'!AR29,IF(AND('Vic Apr 2022'!M29&gt;0,'Vic Apr 2022'!N29=""),IF(($C$5*F35/'Vic Apr 2022'!AR29&lt;'Vic Apr 2022'!M29+'Vic Apr 2022'!L29),(0),(($C$5*F35/'Vic Apr 2022'!AR29-('Vic Apr 2022'!M29+'Vic Apr 2022'!L29))*'Vic Apr 2022'!AE29/100))*'Vic Apr 2022'!AR29,IF(AND('Vic Apr 2022'!L29&gt;0,'Vic Apr 2022'!M29=""&gt;0),IF(($C$5*F35/'Vic Apr 2022'!AR29&lt;'Vic Apr 2022'!L29),(0),($C$5*F35/'Vic Apr 2022'!AR29-'Vic Apr 2022'!L29)*'Vic Apr 2022'!AD29/100)*'Vic Apr 2022'!AR29,0)))))</f>
        <v>0</v>
      </c>
      <c r="Q35" s="394">
        <f t="shared" si="4"/>
        <v>1533.181818181818</v>
      </c>
      <c r="R35" s="419">
        <f t="shared" si="5"/>
        <v>1895.3945454545451</v>
      </c>
      <c r="S35" s="193">
        <f t="shared" si="6"/>
        <v>2084.9339999999997</v>
      </c>
      <c r="T35" s="247">
        <f>'Vic Apr 2022'!AT29</f>
        <v>0</v>
      </c>
      <c r="U35" s="247">
        <f>'Vic Apr 2022'!AU29</f>
        <v>0</v>
      </c>
      <c r="V35" s="247">
        <f>'Vic Apr 2022'!AV29</f>
        <v>0</v>
      </c>
      <c r="W35" s="247">
        <f>'Vic Apr 2022'!AW29</f>
        <v>0</v>
      </c>
      <c r="X35" s="419" t="str">
        <f t="shared" si="7"/>
        <v>No discount</v>
      </c>
      <c r="Y35" s="419" t="str">
        <f t="shared" si="8"/>
        <v>Exclusive</v>
      </c>
      <c r="Z35" s="494">
        <f t="shared" si="0"/>
        <v>1895.3945454545451</v>
      </c>
      <c r="AA35" s="494">
        <f t="shared" si="1"/>
        <v>1895.3945454545451</v>
      </c>
      <c r="AB35" s="400">
        <f t="shared" si="10"/>
        <v>2084.9339999999997</v>
      </c>
      <c r="AC35" s="400">
        <f t="shared" si="10"/>
        <v>2084.9339999999997</v>
      </c>
      <c r="AD35" s="244">
        <f>'Vic Apr 2022'!BF29</f>
        <v>0</v>
      </c>
      <c r="AE35" s="196" t="str">
        <f>'Vic Apr 2022'!BG29</f>
        <v>n</v>
      </c>
      <c r="AF35" s="516"/>
      <c r="AG35" s="516"/>
      <c r="AH35" s="516"/>
      <c r="AI35" s="516"/>
      <c r="AJ35" s="516"/>
      <c r="AK35" s="516"/>
      <c r="AL35" s="516"/>
      <c r="AM35" s="516"/>
      <c r="AN35" s="516"/>
      <c r="AO35" s="516"/>
      <c r="AP35" s="516"/>
      <c r="AQ35" s="516"/>
      <c r="AR35" s="516"/>
    </row>
    <row r="36" spans="1:44" ht="17" customHeight="1">
      <c r="A36" s="528"/>
      <c r="B36" s="501" t="str">
        <f>'Vic Apr 2022'!F30</f>
        <v>EnergyAustralia</v>
      </c>
      <c r="C36" s="423" t="str">
        <f>'Vic Apr 2022'!G30</f>
        <v>Total Business</v>
      </c>
      <c r="D36" s="190">
        <f>365*'Vic Apr 2022'!H30/100</f>
        <v>492.75</v>
      </c>
      <c r="E36" s="415">
        <f>IF('Vic Apr 2022'!AQ30=3,0.5,IF('Vic Apr 2022'!AQ30=2,0.33,0))</f>
        <v>0.33</v>
      </c>
      <c r="F36" s="415">
        <f t="shared" si="3"/>
        <v>0.66999999999999993</v>
      </c>
      <c r="G36" s="190">
        <f>IF('Vic Apr 2022'!K30="",($C$5*E36/'Vic Apr 2022'!AQ30*'Vic Apr 2022'!W30/100)*'Vic Apr 2022'!AQ30,IF($C$5*E36/'Vic Apr 2022'!AQ30&gt;='Vic Apr 2022'!L30,('Vic Apr 2022'!L30*'Vic Apr 2022'!W30/100)*'Vic Apr 2022'!AQ30,($C$5*E36/'Vic Apr 2022'!AQ30*'Vic Apr 2022'!W30/100)*'Vic Apr 2022'!AQ30))</f>
        <v>261.81818181818181</v>
      </c>
      <c r="H36" s="190">
        <f>IF($C$5*E36/'Vic Apr 2022'!AQ30&lt;'Vic Apr 2022'!L30,0,IF($C$5*E36/'Vic Apr 2022'!AQ30&lt;='Vic Apr 2022'!M30,($C$5*E36/'Vic Apr 2022'!AQ30-'Vic Apr 2022'!L30)*('Vic Apr 2022'!X30/100)*'Vic Apr 2022'!AQ30,('Vic Apr 2022'!M30-'Vic Apr 2022'!L30)*('Vic Apr 2022'!X30/100)*'Vic Apr 2022'!AQ30))</f>
        <v>259.63636363636363</v>
      </c>
      <c r="I36" s="190">
        <f>IF($C$5*E36/'Vic Apr 2022'!AQ30&lt;'Vic Apr 2022'!M30,0,IF($C$5*E36/'Vic Apr 2022'!AQ30&lt;='Vic Apr 2022'!N30,($C$5*E36/'Vic Apr 2022'!AQ30-'Vic Apr 2022'!M30)*('Vic Apr 2022'!Y30/100)*'Vic Apr 2022'!AQ30,('Vic Apr 2022'!N30-'Vic Apr 2022'!M30)*('Vic Apr 2022'!Y30/100)*'Vic Apr 2022'!AQ30))</f>
        <v>193.90909090909091</v>
      </c>
      <c r="J36" s="190">
        <f>IF($C$5*E36/'Vic Apr 2022'!AQ30&lt;'Vic Apr 2022'!N30,0,IF($C$5*E36/'Vic Apr 2022'!AQ30&lt;='Vic Apr 2022'!O30,($C$5*E36/'Vic Apr 2022'!AQ30-'Vic Apr 2022'!N30)*('Vic Apr 2022'!Z30/100)*'Vic Apr 2022'!AQ30,('Vic Apr 2022'!O30-'Vic Apr 2022'!N30)*('Vic Apr 2022'!Z30/100)*'Vic Apr 2022'!AQ30))</f>
        <v>0</v>
      </c>
      <c r="K36" s="190">
        <f>IF(($C$5*E36/'Vic Apr 2022'!AQ30&gt;'Vic Apr 2022'!O30),($C$5*E36/'Vic Apr 2022'!AQ30-'Vic Apr 2022'!N30)*'Vic Apr 2022'!AA30/100*'Vic Apr 2022'!AQ30,0)</f>
        <v>0</v>
      </c>
      <c r="L36" s="190">
        <f>IF('Vic Apr 2022'!K30="",($C$5*F36/'Vic Apr 2022'!AR30*'Vic Apr 2022'!AC30/100)*'Vic Apr 2022'!AR30,IF($C$5*F36/'Vic Apr 2022'!AR30&gt;='Vic Apr 2022'!L30,('Vic Apr 2022'!L30*'Vic Apr 2022'!AC30/100)*'Vic Apr 2022'!AR30,($C$5*F36/'Vic Apr 2022'!AR30*'Vic Apr 2022'!AC30/100)*'Vic Apr 2022'!AR30))</f>
        <v>517.09090909090901</v>
      </c>
      <c r="M36" s="190">
        <f>IF($C$5*F36/'Vic Apr 2022'!AR30&lt;'Vic Apr 2022'!L30,0,IF($C$5*F36/'Vic Apr 2022'!AR30&lt;='Vic Apr 2022'!M30,($C$5*F36/'Vic Apr 2022'!AR30-'Vic Apr 2022'!L30)*('Vic Apr 2022'!AD30/100)*'Vic Apr 2022'!AR30,('Vic Apr 2022'!M30-'Vic Apr 2022'!L30)*('Vic Apr 2022'!AD30/100)*'Vic Apr 2022'!AR30))</f>
        <v>493.09090909090907</v>
      </c>
      <c r="N36" s="190">
        <f>IF($C$5*F36/'Vic Apr 2022'!AR30&lt;'Vic Apr 2022'!M30,0,IF($C$5*F36/'Vic Apr 2022'!AR30&lt;='Vic Apr 2022'!N30,($C$5*F36/'Vic Apr 2022'!AR30-'Vic Apr 2022'!M30)*('Vic Apr 2022'!AE30/100)*'Vic Apr 2022'!AR30,('Vic Apr 2022'!N30-'Vic Apr 2022'!M30)*('Vic Apr 2022'!AE30/100)*'Vic Apr 2022'!AR30))</f>
        <v>373.09090909090907</v>
      </c>
      <c r="O36" s="190">
        <f>IF($C$5*F36/'Vic Apr 2022'!AR30&lt;'Vic Apr 2022'!N30,0,IF($C$5*F36/'Vic Apr 2022'!AR30&lt;='Vic Apr 2022'!O30,($C$5*F36/'Vic Apr 2022'!AQ30-'Vic Apr 2022'!N30)*('Vic Apr 2022'!AF30/100)*'Vic Apr 2022'!AR30,('Vic Apr 2022'!O30-'Vic Apr 2022'!N30)*('Vic Apr 2022'!AF30/100)*'Vic Apr 2022'!AR30))</f>
        <v>0</v>
      </c>
      <c r="P36" s="190">
        <f>IF(($C$5*F36/'Vic Apr 2022'!AR30&gt;'Vic Apr 2022'!O30),($C$5*F36/'Vic Apr 2022'!AR30-'Vic Apr 2022'!N30)*'Vic Apr 2022'!AG30/100*'Vic Apr 2022'!AR30,0)</f>
        <v>0</v>
      </c>
      <c r="Q36" s="394">
        <f t="shared" si="4"/>
        <v>2098.6363636363635</v>
      </c>
      <c r="R36" s="419">
        <f t="shared" si="5"/>
        <v>2591.3863636363635</v>
      </c>
      <c r="S36" s="193">
        <f t="shared" si="6"/>
        <v>2850.5250000000001</v>
      </c>
      <c r="T36" s="247">
        <f>'Vic Apr 2022'!AT30</f>
        <v>21</v>
      </c>
      <c r="U36" s="247">
        <f>'Vic Apr 2022'!AU30</f>
        <v>0</v>
      </c>
      <c r="V36" s="247">
        <f>'Vic Apr 2022'!AV30</f>
        <v>0</v>
      </c>
      <c r="W36" s="247">
        <f>'Vic Apr 2022'!AW30</f>
        <v>0</v>
      </c>
      <c r="X36" s="419" t="str">
        <f t="shared" si="7"/>
        <v>Guaranteed off bill</v>
      </c>
      <c r="Y36" s="419" t="str">
        <f t="shared" si="8"/>
        <v>Exclusive</v>
      </c>
      <c r="Z36" s="494">
        <f t="shared" si="0"/>
        <v>2047.1952272727272</v>
      </c>
      <c r="AA36" s="494">
        <f t="shared" si="1"/>
        <v>2047.1952272727272</v>
      </c>
      <c r="AB36" s="400">
        <f t="shared" si="10"/>
        <v>2251.9147499999999</v>
      </c>
      <c r="AC36" s="400">
        <f t="shared" si="10"/>
        <v>2251.9147499999999</v>
      </c>
      <c r="AD36" s="244">
        <f>'Vic Apr 2022'!BF30</f>
        <v>0</v>
      </c>
      <c r="AE36" s="196" t="str">
        <f>'Vic Apr 2022'!BG30</f>
        <v>n</v>
      </c>
      <c r="AF36" s="516"/>
      <c r="AG36" s="516"/>
      <c r="AH36" s="516"/>
      <c r="AI36" s="516"/>
      <c r="AJ36" s="516"/>
      <c r="AK36" s="516"/>
      <c r="AL36" s="516"/>
      <c r="AM36" s="516"/>
      <c r="AN36" s="516"/>
      <c r="AO36" s="516"/>
      <c r="AP36" s="516"/>
      <c r="AQ36" s="516"/>
      <c r="AR36" s="516"/>
    </row>
    <row r="37" spans="1:44" ht="17" customHeight="1">
      <c r="A37" s="528"/>
      <c r="B37" s="501" t="str">
        <f>'Vic Apr 2022'!F31</f>
        <v>Lumo Energy</v>
      </c>
      <c r="C37" s="423" t="str">
        <f>'Vic Apr 2022'!G31</f>
        <v>Value</v>
      </c>
      <c r="D37" s="190">
        <f>365*'Vic Apr 2022'!H31/100</f>
        <v>354.05</v>
      </c>
      <c r="E37" s="415">
        <f>IF('Vic Apr 2022'!AQ31=3,0.5,IF('Vic Apr 2022'!AQ31=2,0.33,0))</f>
        <v>0.33</v>
      </c>
      <c r="F37" s="415">
        <f t="shared" si="3"/>
        <v>0.66999999999999993</v>
      </c>
      <c r="G37" s="190">
        <f>IF('Vic Apr 2022'!K31="",($C$5*E37/'Vic Apr 2022'!AQ31*'Vic Apr 2022'!W31/100)*'Vic Apr 2022'!AQ31,IF($C$5*E37/'Vic Apr 2022'!AQ31&gt;='Vic Apr 2022'!L31,('Vic Apr 2022'!L31*'Vic Apr 2022'!W31/100)*'Vic Apr 2022'!AQ31,($C$5*E37/'Vic Apr 2022'!AQ31*'Vic Apr 2022'!W31/100)*'Vic Apr 2022'!AQ31))</f>
        <v>190.23199999999997</v>
      </c>
      <c r="H37" s="190">
        <f>IF($C$5*E37/'Vic Apr 2022'!AQ31&lt;'Vic Apr 2022'!L31,0,IF($C$5*E37/'Vic Apr 2022'!AQ31&lt;='Vic Apr 2022'!M31,($C$5*E37/'Vic Apr 2022'!AQ31-'Vic Apr 2022'!L31)*('Vic Apr 2022'!X31/100)*'Vic Apr 2022'!AQ31,('Vic Apr 2022'!M31-'Vic Apr 2022'!L31)*('Vic Apr 2022'!X31/100)*'Vic Apr 2022'!AQ31))</f>
        <v>173.642</v>
      </c>
      <c r="I37" s="190">
        <f>IF($C$5*E37/'Vic Apr 2022'!AQ31&lt;'Vic Apr 2022'!M31,0,IF($C$5*E37/'Vic Apr 2022'!AQ31&lt;='Vic Apr 2022'!N31,($C$5*E37/'Vic Apr 2022'!AQ31-'Vic Apr 2022'!M31)*('Vic Apr 2022'!Y31/100)*'Vic Apr 2022'!AQ31,('Vic Apr 2022'!N31-'Vic Apr 2022'!M31)*('Vic Apr 2022'!Y31/100)*'Vic Apr 2022'!AQ31))</f>
        <v>118.98799999999999</v>
      </c>
      <c r="J37" s="190">
        <f>IF($C$5*E37/'Vic Apr 2022'!AQ31&lt;'Vic Apr 2022'!N31,0,IF($C$5*E37/'Vic Apr 2022'!AQ31&lt;='Vic Apr 2022'!O31,($C$5*E37/'Vic Apr 2022'!AQ31-'Vic Apr 2022'!N31)*('Vic Apr 2022'!Z31/100)*'Vic Apr 2022'!AQ31,('Vic Apr 2022'!O31-'Vic Apr 2022'!N31)*('Vic Apr 2022'!Z31/100)*'Vic Apr 2022'!AQ31))</f>
        <v>0</v>
      </c>
      <c r="K37" s="190">
        <f>IF(($C$5*E37/'Vic Apr 2022'!AQ31&gt;'Vic Apr 2022'!O31),($C$5*E37/'Vic Apr 2022'!AQ31-'Vic Apr 2022'!N31)*'Vic Apr 2022'!AA31/100*'Vic Apr 2022'!AQ31,0)</f>
        <v>0</v>
      </c>
      <c r="L37" s="190">
        <f>IF('Vic Apr 2022'!K31="",($C$5*F37/'Vic Apr 2022'!AR31*'Vic Apr 2022'!AC31/100)*'Vic Apr 2022'!AR31,IF($C$5*F37/'Vic Apr 2022'!AR31&gt;='Vic Apr 2022'!L31,('Vic Apr 2022'!L31*'Vic Apr 2022'!AC31/100)*'Vic Apr 2022'!AR31,($C$5*F37/'Vic Apr 2022'!AR31*'Vic Apr 2022'!AC31/100)*'Vic Apr 2022'!AR31))</f>
        <v>369.40399999999994</v>
      </c>
      <c r="M37" s="190">
        <f>IF($C$5*F37/'Vic Apr 2022'!AR31&lt;'Vic Apr 2022'!L31,0,IF($C$5*F37/'Vic Apr 2022'!AR31&lt;='Vic Apr 2022'!M31,($C$5*F37/'Vic Apr 2022'!AR31-'Vic Apr 2022'!L31)*('Vic Apr 2022'!AD31/100)*'Vic Apr 2022'!AR31,('Vic Apr 2022'!M31-'Vic Apr 2022'!L31)*('Vic Apr 2022'!AD31/100)*'Vic Apr 2022'!AR31))</f>
        <v>334.01199999999994</v>
      </c>
      <c r="N37" s="190">
        <f>IF($C$5*F37/'Vic Apr 2022'!AR31&lt;'Vic Apr 2022'!M31,0,IF($C$5*F37/'Vic Apr 2022'!AR31&lt;='Vic Apr 2022'!N31,($C$5*F37/'Vic Apr 2022'!AR31-'Vic Apr 2022'!M31)*('Vic Apr 2022'!AE31/100)*'Vic Apr 2022'!AR31,('Vic Apr 2022'!N31-'Vic Apr 2022'!M31)*('Vic Apr 2022'!AE31/100)*'Vic Apr 2022'!AR31))</f>
        <v>241.70181818181817</v>
      </c>
      <c r="O37" s="190">
        <f>IF($C$5*F37/'Vic Apr 2022'!AR31&lt;'Vic Apr 2022'!N31,0,IF($C$5*F37/'Vic Apr 2022'!AR31&lt;='Vic Apr 2022'!O31,($C$5*F37/'Vic Apr 2022'!AQ31-'Vic Apr 2022'!N31)*('Vic Apr 2022'!AF31/100)*'Vic Apr 2022'!AR31,('Vic Apr 2022'!O31-'Vic Apr 2022'!N31)*('Vic Apr 2022'!AF31/100)*'Vic Apr 2022'!AR31))</f>
        <v>0</v>
      </c>
      <c r="P37" s="190">
        <f>IF(($C$5*F37/'Vic Apr 2022'!AR31&gt;'Vic Apr 2022'!O31),($C$5*F37/'Vic Apr 2022'!AR31-'Vic Apr 2022'!N31)*'Vic Apr 2022'!AG31/100*'Vic Apr 2022'!AR31,0)</f>
        <v>0</v>
      </c>
      <c r="Q37" s="394">
        <f t="shared" si="4"/>
        <v>1427.979818181818</v>
      </c>
      <c r="R37" s="419">
        <f t="shared" si="5"/>
        <v>1782.029818181818</v>
      </c>
      <c r="S37" s="193">
        <f t="shared" si="6"/>
        <v>1960.2328</v>
      </c>
      <c r="T37" s="247">
        <f>'Vic Apr 2022'!AT31</f>
        <v>0</v>
      </c>
      <c r="U37" s="247">
        <f>'Vic Apr 2022'!AU31</f>
        <v>0</v>
      </c>
      <c r="V37" s="247">
        <f>'Vic Apr 2022'!AV31</f>
        <v>0</v>
      </c>
      <c r="W37" s="247">
        <f>'Vic Apr 2022'!AW31</f>
        <v>0</v>
      </c>
      <c r="X37" s="419" t="str">
        <f t="shared" si="7"/>
        <v>No discount</v>
      </c>
      <c r="Y37" s="419" t="str">
        <f t="shared" si="8"/>
        <v>Exclusive</v>
      </c>
      <c r="Z37" s="494">
        <f t="shared" si="0"/>
        <v>1782.029818181818</v>
      </c>
      <c r="AA37" s="494">
        <f t="shared" si="1"/>
        <v>1782.029818181818</v>
      </c>
      <c r="AB37" s="400">
        <f t="shared" si="10"/>
        <v>1960.2328</v>
      </c>
      <c r="AC37" s="400">
        <f t="shared" si="10"/>
        <v>1960.2328</v>
      </c>
      <c r="AD37" s="244">
        <f>'Vic Apr 2022'!BF31</f>
        <v>0</v>
      </c>
      <c r="AE37" s="196" t="str">
        <f>'Vic Apr 2022'!BG31</f>
        <v>n</v>
      </c>
      <c r="AF37" s="516"/>
      <c r="AG37" s="516"/>
      <c r="AH37" s="516"/>
      <c r="AI37" s="516"/>
      <c r="AJ37" s="516"/>
      <c r="AK37" s="516"/>
      <c r="AL37" s="516"/>
      <c r="AM37" s="516"/>
      <c r="AN37" s="516"/>
      <c r="AO37" s="516"/>
      <c r="AP37" s="516"/>
      <c r="AQ37" s="516"/>
      <c r="AR37" s="516"/>
    </row>
    <row r="38" spans="1:44" ht="17" customHeight="1">
      <c r="A38" s="528"/>
      <c r="B38" s="501" t="str">
        <f>'Vic Apr 2022'!F32</f>
        <v>Momentum Energy</v>
      </c>
      <c r="C38" s="423" t="str">
        <f>'Vic Apr 2022'!G32</f>
        <v>Market offer</v>
      </c>
      <c r="D38" s="190">
        <f>365*'Vic Apr 2022'!H32/100</f>
        <v>414.63999999999993</v>
      </c>
      <c r="E38" s="415">
        <f>IF('Vic Apr 2022'!AQ32=3,0.5,IF('Vic Apr 2022'!AQ32=2,0.33,0))</f>
        <v>0.33</v>
      </c>
      <c r="F38" s="415">
        <f t="shared" si="3"/>
        <v>0.66999999999999993</v>
      </c>
      <c r="G38" s="190">
        <f>IF('Vic Apr 2022'!K32="",($C$5*E38/'Vic Apr 2022'!AQ32*'Vic Apr 2022'!W32/100)*'Vic Apr 2022'!AQ32,IF($C$5*E38/'Vic Apr 2022'!AQ32&gt;='Vic Apr 2022'!L32,('Vic Apr 2022'!L32*'Vic Apr 2022'!W32/100)*'Vic Apr 2022'!AQ32,($C$5*E38/'Vic Apr 2022'!AQ32*'Vic Apr 2022'!W32/100)*'Vic Apr 2022'!AQ32))</f>
        <v>263.99999999999994</v>
      </c>
      <c r="H38" s="190">
        <f>IF($C$5*E38/'Vic Apr 2022'!AQ32&lt;'Vic Apr 2022'!L32,0,IF($C$5*E38/'Vic Apr 2022'!AQ32&lt;='Vic Apr 2022'!M32,($C$5*E38/'Vic Apr 2022'!AQ32-'Vic Apr 2022'!L32)*('Vic Apr 2022'!X32/100)*'Vic Apr 2022'!AQ32,('Vic Apr 2022'!M32-'Vic Apr 2022'!L32)*('Vic Apr 2022'!X32/100)*'Vic Apr 2022'!AQ32))</f>
        <v>264</v>
      </c>
      <c r="I38" s="190">
        <f>IF($C$5*E38/'Vic Apr 2022'!AQ32&lt;'Vic Apr 2022'!M32,0,IF($C$5*E38/'Vic Apr 2022'!AQ32&lt;='Vic Apr 2022'!N32,($C$5*E38/'Vic Apr 2022'!AQ32-'Vic Apr 2022'!M32)*('Vic Apr 2022'!Y32/100)*'Vic Apr 2022'!AQ32,('Vic Apr 2022'!N32-'Vic Apr 2022'!M32)*('Vic Apr 2022'!Y32/100)*'Vic Apr 2022'!AQ32))</f>
        <v>198</v>
      </c>
      <c r="J38" s="190">
        <f>IF($C$5*E38/'Vic Apr 2022'!AQ32&lt;'Vic Apr 2022'!N32,0,IF($C$5*E38/'Vic Apr 2022'!AQ32&lt;='Vic Apr 2022'!O32,($C$5*E38/'Vic Apr 2022'!AQ32-'Vic Apr 2022'!N32)*('Vic Apr 2022'!Z32/100)*'Vic Apr 2022'!AQ32,('Vic Apr 2022'!O32-'Vic Apr 2022'!N32)*('Vic Apr 2022'!Z32/100)*'Vic Apr 2022'!AQ32))</f>
        <v>0</v>
      </c>
      <c r="K38" s="190">
        <f>IF(($C$5*E38/'Vic Apr 2022'!AQ32&gt;'Vic Apr 2022'!O32),($C$5*E38/'Vic Apr 2022'!AQ32-'Vic Apr 2022'!N32)*'Vic Apr 2022'!AA32/100*'Vic Apr 2022'!AQ32,0)</f>
        <v>0</v>
      </c>
      <c r="L38" s="190">
        <f>IF('Vic Apr 2022'!K32="",($C$5*F38/'Vic Apr 2022'!AR32*'Vic Apr 2022'!AC32/100)*'Vic Apr 2022'!AR32,IF($C$5*F38/'Vic Apr 2022'!AR32&gt;='Vic Apr 2022'!L32,('Vic Apr 2022'!L32*'Vic Apr 2022'!AC32/100)*'Vic Apr 2022'!AR32,($C$5*F38/'Vic Apr 2022'!AR32*'Vic Apr 2022'!AC32/100)*'Vic Apr 2022'!AR32))</f>
        <v>431.99999999999994</v>
      </c>
      <c r="M38" s="190">
        <f>IF($C$5*F38/'Vic Apr 2022'!AR32&lt;'Vic Apr 2022'!L32,0,IF($C$5*F38/'Vic Apr 2022'!AR32&lt;='Vic Apr 2022'!M32,($C$5*F38/'Vic Apr 2022'!AR32-'Vic Apr 2022'!L32)*('Vic Apr 2022'!AD32/100)*'Vic Apr 2022'!AR32,('Vic Apr 2022'!M32-'Vic Apr 2022'!L32)*('Vic Apr 2022'!AD32/100)*'Vic Apr 2022'!AR32))</f>
        <v>431.99999999999994</v>
      </c>
      <c r="N38" s="190">
        <f>IF($C$5*F38/'Vic Apr 2022'!AR32&lt;'Vic Apr 2022'!M32,0,IF($C$5*F38/'Vic Apr 2022'!AR32&lt;='Vic Apr 2022'!N32,($C$5*F38/'Vic Apr 2022'!AR32-'Vic Apr 2022'!M32)*('Vic Apr 2022'!AE32/100)*'Vic Apr 2022'!AR32,('Vic Apr 2022'!N32-'Vic Apr 2022'!M32)*('Vic Apr 2022'!AE32/100)*'Vic Apr 2022'!AR32))</f>
        <v>342</v>
      </c>
      <c r="O38" s="190">
        <f>IF($C$5*F38/'Vic Apr 2022'!AR32&lt;'Vic Apr 2022'!N32,0,IF($C$5*F38/'Vic Apr 2022'!AR32&lt;='Vic Apr 2022'!O32,($C$5*F38/'Vic Apr 2022'!AQ32-'Vic Apr 2022'!N32)*('Vic Apr 2022'!AF32/100)*'Vic Apr 2022'!AR32,('Vic Apr 2022'!O32-'Vic Apr 2022'!N32)*('Vic Apr 2022'!AF32/100)*'Vic Apr 2022'!AR32))</f>
        <v>0</v>
      </c>
      <c r="P38" s="190">
        <f>IF(($C$5*F38/'Vic Apr 2022'!AR32&gt;'Vic Apr 2022'!O32),($C$5*F38/'Vic Apr 2022'!AR32-'Vic Apr 2022'!N32)*'Vic Apr 2022'!AG32/100*'Vic Apr 2022'!AR32,0)</f>
        <v>0</v>
      </c>
      <c r="Q38" s="394">
        <f t="shared" si="4"/>
        <v>1932</v>
      </c>
      <c r="R38" s="419">
        <f t="shared" si="5"/>
        <v>2346.64</v>
      </c>
      <c r="S38" s="193">
        <f t="shared" si="6"/>
        <v>2581.3040000000001</v>
      </c>
      <c r="T38" s="247">
        <f>'Vic Apr 2022'!AT32</f>
        <v>0</v>
      </c>
      <c r="U38" s="247">
        <f>'Vic Apr 2022'!AU32</f>
        <v>0</v>
      </c>
      <c r="V38" s="247">
        <f>'Vic Apr 2022'!AV32</f>
        <v>0</v>
      </c>
      <c r="W38" s="247">
        <f>'Vic Apr 2022'!AW32</f>
        <v>0</v>
      </c>
      <c r="X38" s="419" t="str">
        <f t="shared" si="7"/>
        <v>No discount</v>
      </c>
      <c r="Y38" s="419" t="str">
        <f t="shared" si="8"/>
        <v>Exclusive</v>
      </c>
      <c r="Z38" s="494">
        <f t="shared" si="0"/>
        <v>2346.64</v>
      </c>
      <c r="AA38" s="494">
        <f t="shared" si="1"/>
        <v>2346.64</v>
      </c>
      <c r="AB38" s="400">
        <f t="shared" si="10"/>
        <v>2581.3040000000001</v>
      </c>
      <c r="AC38" s="400">
        <f t="shared" si="10"/>
        <v>2581.3040000000001</v>
      </c>
      <c r="AD38" s="244">
        <f>'Vic Apr 2022'!BF32</f>
        <v>0</v>
      </c>
      <c r="AE38" s="196" t="str">
        <f>'Vic Apr 2022'!BG32</f>
        <v>n</v>
      </c>
      <c r="AF38" s="516"/>
      <c r="AG38" s="516"/>
      <c r="AH38" s="516"/>
      <c r="AI38" s="516"/>
      <c r="AJ38" s="516"/>
      <c r="AK38" s="516"/>
      <c r="AL38" s="516"/>
      <c r="AM38" s="516"/>
      <c r="AN38" s="516"/>
      <c r="AO38" s="516"/>
      <c r="AP38" s="516"/>
      <c r="AQ38" s="516"/>
      <c r="AR38" s="516"/>
    </row>
    <row r="39" spans="1:44" ht="17" customHeight="1">
      <c r="A39" s="528"/>
      <c r="B39" s="501" t="str">
        <f>'Vic Apr 2022'!F33</f>
        <v>Origin Energy</v>
      </c>
      <c r="C39" s="423" t="str">
        <f>'Vic Apr 2022'!G33</f>
        <v>Business Go</v>
      </c>
      <c r="D39" s="190">
        <f>365*'Vic Apr 2022'!H33/100</f>
        <v>392.04318181818184</v>
      </c>
      <c r="E39" s="415">
        <f>IF('Vic Apr 2022'!AQ33=3,0.5,IF('Vic Apr 2022'!AQ33=2,0.33,0))</f>
        <v>0.33</v>
      </c>
      <c r="F39" s="415">
        <f t="shared" si="3"/>
        <v>0.66999999999999993</v>
      </c>
      <c r="G39" s="190">
        <f>IF('Vic Apr 2022'!K33="",($C$5*E39/'Vic Apr 2022'!AQ33*'Vic Apr 2022'!W33/100)*'Vic Apr 2022'!AQ33,IF($C$5*E39/'Vic Apr 2022'!AQ33&gt;='Vic Apr 2022'!L33,('Vic Apr 2022'!L33*'Vic Apr 2022'!W33/100)*'Vic Apr 2022'!AQ33,($C$5*E39/'Vic Apr 2022'!AQ33*'Vic Apr 2022'!W33/100)*'Vic Apr 2022'!AQ33))</f>
        <v>629.99999999999989</v>
      </c>
      <c r="H39" s="190">
        <f>IF(AND('Vic Apr 2022'!L33&gt;0,'Vic Apr 2022'!M33&gt;0),IF($C$5*E39/'Vic Apr 2022'!AQ33&lt;'Vic Apr 2022'!L33,0,IF(($C$5*E39/'Vic Apr 2022'!AQ33-'Vic Apr 2022'!L33)&lt;=('Vic Apr 2022'!M33+'Vic Apr 2022'!L33),((($C$5*E39/'Vic Apr 2022'!AQ33-'Vic Apr 2022'!L33)*'Vic Apr 2022'!X33/100))*'Vic Apr 2022'!AQ33,((('Vic Apr 2022'!M33)*'Vic Apr 2022'!X33/100)*'Vic Apr 2022'!AQ33))),0)</f>
        <v>0</v>
      </c>
      <c r="I39" s="190">
        <f>IF(AND('Vic Apr 2022'!M33&gt;0,'Vic Apr 2022'!N33&gt;0),IF($C$5*E39/'Vic Apr 2022'!AQ33&lt;('Vic Apr 2022'!L33+'Vic Apr 2022'!M33),0,IF(($C$5*E39/'Vic Apr 2022'!AQ33-'Vic Apr 2022'!L33+'Vic Apr 2022'!M33)&lt;=('Vic Apr 2022'!L33+'Vic Apr 2022'!M33+'Vic Apr 2022'!N33),((($C$5*E39/'Vic Apr 2022'!AQ33-('Vic Apr 2022'!L33+'Vic Apr 2022'!M33))*'Vic Apr 2022'!Y33/100))*'Vic Apr 2022'!AQ33,('Vic Apr 2022'!N33*'Vic Apr 2022'!Y33/100)* 'Vic Apr 2022'!AQ33)),0)</f>
        <v>0</v>
      </c>
      <c r="J39" s="190">
        <f>IF(AND('Vic Apr 2022'!N33&gt;0,'Vic Apr 2022'!O33&gt;0),IF($C$5*E39/'Vic Apr 2022'!AQ33&lt;('Vic Apr 2022'!L33+'Vic Apr 2022'!M33+'Vic Apr 2022'!N33),0,IF(($C$5*E39/'Vic Apr 2022'!AQ33-'Vic Apr 2022'!L33+'Vic Apr 2022'!M33+'Vic Apr 2022'!N33)&lt;=('Vic Apr 2022'!L33+'Vic Apr 2022'!M33+'Vic Apr 2022'!N33+'Vic Apr 2022'!O33),(($C$5*E39/'Vic Apr 2022'!AQ33-('Vic Apr 2022'!L33+'Vic Apr 2022'!M33+'Vic Apr 2022'!N33))*'Vic Apr 2022'!Z33/100)*'Vic Apr 2022'!AQ33,('Vic Apr 2022'!O33*'Vic Apr 2022'!Z33/100)*'Vic Apr 2022'!AQ33)),0)</f>
        <v>0</v>
      </c>
      <c r="K39" s="190">
        <f>IF(AND('Vic Apr 2022'!P33&gt;0,'Vic Apr 2022'!O33&gt;0),IF(($C$5*E39/'Vic Apr 2022'!AQ33&lt;SUM('Vic Apr 2022'!L33:P33)),(0),($C$5*E39/'Vic Apr 2022'!AQ33-SUM('Vic Apr 2022'!L33:P33))*'Vic Apr 2022'!AB33/100)* 'Vic Apr 2022'!AQ33,IF(AND('Vic Apr 2022'!O33&gt;0,'Vic Apr 2022'!P33=""),IF(($C$5*E39/'Vic Apr 2022'!AQ33&lt; SUM('Vic Apr 2022'!L33:O33)),(0),($C$5*E39/'Vic Apr 2022'!AQ33-SUM('Vic Apr 2022'!L33:O33))*'Vic Apr 2022'!AA33/100)* 'Vic Apr 2022'!AQ33,IF(AND('Vic Apr 2022'!N33&gt;0,'Vic Apr 2022'!O33=""),IF(($C$5*E39/'Vic Apr 2022'!AQ33&lt; SUM('Vic Apr 2022'!L33:N33)),(0),($C$5*E39/'Vic Apr 2022'!AQ33-SUM('Vic Apr 2022'!L33:N33))*'Vic Apr 2022'!Z33/100)* 'Vic Apr 2022'!AQ33,IF(AND('Vic Apr 2022'!M33&gt;0,'Vic Apr 2022'!N33=""),IF(($C$5*E39/'Vic Apr 2022'!AQ33&lt;'Vic Apr 2022'!M33+'Vic Apr 2022'!L33),(0),(($C$5*E39/'Vic Apr 2022'!AQ33-('Vic Apr 2022'!M33+'Vic Apr 2022'!L33))*'Vic Apr 2022'!Y33/100))*'Vic Apr 2022'!AQ33,IF(AND('Vic Apr 2022'!L33&gt;0,'Vic Apr 2022'!M33=""&gt;0),IF(($C$5*E39/'Vic Apr 2022'!AQ33&lt;'Vic Apr 2022'!L33),(0),($C$5*E39/'Vic Apr 2022'!AQ33-'Vic Apr 2022'!L33)*'Vic Apr 2022'!X33/100)*'Vic Apr 2022'!AQ33,0)))))</f>
        <v>0</v>
      </c>
      <c r="L39" s="190">
        <f>IF('Vic Apr 2022'!K33="",($C$5*F39/'Vic Apr 2022'!AR33*'Vic Apr 2022'!AC33/100)*'Vic Apr 2022'!AR33,IF($C$5*F39/'Vic Apr 2022'!AR33&gt;='Vic Apr 2022'!L33,('Vic Apr 2022'!L33*'Vic Apr 2022'!AC33/100)*'Vic Apr 2022'!AR33,($C$5*F39/'Vic Apr 2022'!AR33*'Vic Apr 2022'!AC33/100)*'Vic Apr 2022'!AR33))</f>
        <v>1279.090909090909</v>
      </c>
      <c r="M39" s="190">
        <f>IF(AND('Vic Apr 2022'!L33&gt;0,'Vic Apr 2022'!M33&gt;0),IF($C$5*F39/'Vic Apr 2022'!AR33&lt;'Vic Apr 2022'!L33,0,IF(($C$5*F39/'Vic Apr 2022'!AR33-'Vic Apr 2022'!L33)&lt;=('Vic Apr 2022'!M33+'Vic Apr 2022'!L33),((($C$5*F39/'Vic Apr 2022'!AR33-'Vic Apr 2022'!L33)*'Vic Apr 2022'!AD33/100))*'Vic Apr 2022'!AR33,((('Vic Apr 2022'!M33)*'Vic Apr 2022'!AD33/100)*'Vic Apr 2022'!AR33))),0)</f>
        <v>0</v>
      </c>
      <c r="N39" s="190">
        <f>IF(AND('Vic Apr 2022'!M33&gt;0,'Vic Apr 2022'!N33&gt;0),IF($C$5*F39/'Vic Apr 2022'!AR33&lt;('Vic Apr 2022'!L33+'Vic Apr 2022'!M33),0,IF(($C$5*F39/'Vic Apr 2022'!AR33-'Vic Apr 2022'!L33+'Vic Apr 2022'!M33)&lt;=('Vic Apr 2022'!L33+'Vic Apr 2022'!M33+'Vic Apr 2022'!N33),((($C$5*F39/'Vic Apr 2022'!AR33-('Vic Apr 2022'!L33+'Vic Apr 2022'!M33))*'Vic Apr 2022'!AE33/100))*'Vic Apr 2022'!AR33,('Vic Apr 2022'!N33*'Vic Apr 2022'!AE33/100)*'Vic Apr 2022'!AR33)),0)</f>
        <v>0</v>
      </c>
      <c r="O39" s="190">
        <f>IF(AND('Vic Apr 2022'!N33&gt;0,'Vic Apr 2022'!O33&gt;0),IF($C$5*F39/'Vic Apr 2022'!AR33&lt;('Vic Apr 2022'!L33+'Vic Apr 2022'!M33+'Vic Apr 2022'!N33),0,IF(($C$5*F39/'Vic Apr 2022'!AR33-'Vic Apr 2022'!L33+'Vic Apr 2022'!M33+'Vic Apr 2022'!N33)&lt;=('Vic Apr 2022'!L33+'Vic Apr 2022'!M33+'Vic Apr 2022'!N33+'Vic Apr 2022'!O33),(($C$5*F39/'Vic Apr 2022'!AR33-('Vic Apr 2022'!L33+'Vic Apr 2022'!M33+'Vic Apr 2022'!N33))*'Vic Apr 2022'!AF33/100)*'Vic Apr 2022'!AR33,('Vic Apr 2022'!O33*'Vic Apr 2022'!AF33/100)*'Vic Apr 2022'!AR33)),0)</f>
        <v>0</v>
      </c>
      <c r="P39" s="190">
        <f>IF(AND('Vic Apr 2022'!P33&gt;0,'Vic Apr 2022'!O33&gt;0),IF(($C$5*F39/'Vic Apr 2022'!AR33&lt;SUM('Vic Apr 2022'!L33:P33)),(0),($C$5*F39/'Vic Apr 2022'!AR33-SUM('Vic Apr 2022'!L33:P33))*'Vic Apr 2022'!AB33/100)* 'Vic Apr 2022'!AR33,IF(AND('Vic Apr 2022'!O33&gt;0,'Vic Apr 2022'!P33=""),IF(($C$5*F39/'Vic Apr 2022'!AR33&lt; SUM('Vic Apr 2022'!L33:O33)),(0),($C$5*F39/'Vic Apr 2022'!AR33-SUM('Vic Apr 2022'!L33:O33))*'Vic Apr 2022'!AG33/100)* 'Vic Apr 2022'!AR33,IF(AND('Vic Apr 2022'!N33&gt;0,'Vic Apr 2022'!O33=""),IF(($C$5*F39/'Vic Apr 2022'!AR33&lt; SUM('Vic Apr 2022'!L33:N33)),(0),($C$5*F39/'Vic Apr 2022'!AR33-SUM('Vic Apr 2022'!L33:N33))*'Vic Apr 2022'!AF33/100)* 'Vic Apr 2022'!AR33,IF(AND('Vic Apr 2022'!M33&gt;0,'Vic Apr 2022'!N33=""),IF(($C$5*F39/'Vic Apr 2022'!AR33&lt;'Vic Apr 2022'!M33+'Vic Apr 2022'!L33),(0),(($C$5*F39/'Vic Apr 2022'!AR33-('Vic Apr 2022'!M33+'Vic Apr 2022'!L33))*'Vic Apr 2022'!AE33/100))*'Vic Apr 2022'!AR33,IF(AND('Vic Apr 2022'!L33&gt;0,'Vic Apr 2022'!M33=""&gt;0),IF(($C$5*F39/'Vic Apr 2022'!AR33&lt;'Vic Apr 2022'!L33),(0),($C$5*F39/'Vic Apr 2022'!AR33-'Vic Apr 2022'!L33)*'Vic Apr 2022'!AD33/100)*'Vic Apr 2022'!AR33,0)))))</f>
        <v>0</v>
      </c>
      <c r="Q39" s="394">
        <f t="shared" si="4"/>
        <v>1909.090909090909</v>
      </c>
      <c r="R39" s="419">
        <f t="shared" si="5"/>
        <v>2301.1340909090909</v>
      </c>
      <c r="S39" s="193">
        <f t="shared" si="6"/>
        <v>2531.2475000000004</v>
      </c>
      <c r="T39" s="247">
        <f>'Vic Apr 2022'!AT33</f>
        <v>0</v>
      </c>
      <c r="U39" s="247">
        <f>'Vic Apr 2022'!AU33</f>
        <v>0</v>
      </c>
      <c r="V39" s="247">
        <f>'Vic Apr 2022'!AV33</f>
        <v>0</v>
      </c>
      <c r="W39" s="247">
        <f>'Vic Apr 2022'!AW33</f>
        <v>0</v>
      </c>
      <c r="X39" s="419" t="str">
        <f t="shared" si="7"/>
        <v>No discount</v>
      </c>
      <c r="Y39" s="419" t="str">
        <f t="shared" si="8"/>
        <v>Inclusive</v>
      </c>
      <c r="Z39" s="494">
        <f t="shared" si="0"/>
        <v>2301.1340909090909</v>
      </c>
      <c r="AA39" s="494">
        <f t="shared" si="1"/>
        <v>2301.1340909090909</v>
      </c>
      <c r="AB39" s="400">
        <f t="shared" si="10"/>
        <v>2531.2475000000004</v>
      </c>
      <c r="AC39" s="400">
        <f t="shared" si="10"/>
        <v>2531.2475000000004</v>
      </c>
      <c r="AD39" s="244">
        <f>'Vic Apr 2022'!BF33</f>
        <v>0</v>
      </c>
      <c r="AE39" s="196" t="str">
        <f>'Vic Apr 2022'!BG33</f>
        <v>n</v>
      </c>
      <c r="AF39" s="516"/>
      <c r="AG39" s="516"/>
      <c r="AH39" s="516"/>
      <c r="AI39" s="516"/>
      <c r="AJ39" s="516"/>
      <c r="AK39" s="516"/>
      <c r="AL39" s="516"/>
      <c r="AM39" s="516"/>
      <c r="AN39" s="516"/>
      <c r="AO39" s="516"/>
      <c r="AP39" s="516"/>
      <c r="AQ39" s="516"/>
      <c r="AR39" s="516"/>
    </row>
    <row r="40" spans="1:44" ht="17" customHeight="1">
      <c r="A40" s="528"/>
      <c r="B40" s="501" t="str">
        <f>'Vic Apr 2022'!F34</f>
        <v>Simply Energy</v>
      </c>
      <c r="C40" s="423" t="str">
        <f>'Vic Apr 2022'!G34</f>
        <v>Business Basic</v>
      </c>
      <c r="D40" s="190">
        <f>365*'Vic Apr 2022'!H34/100</f>
        <v>383.11727272727273</v>
      </c>
      <c r="E40" s="415">
        <f>IF('Vic Apr 2022'!AQ34=3,0.5,IF('Vic Apr 2022'!AQ34=2,0.33,0))</f>
        <v>0.33</v>
      </c>
      <c r="F40" s="415">
        <f t="shared" si="3"/>
        <v>0.66999999999999993</v>
      </c>
      <c r="G40" s="190">
        <f>IF('Vic Apr 2022'!K34="",($C$5*E40/'Vic Apr 2022'!AQ34*'Vic Apr 2022'!W34/100)*'Vic Apr 2022'!AQ34,IF($C$5*E40/'Vic Apr 2022'!AQ34&gt;='Vic Apr 2022'!L34,('Vic Apr 2022'!L34*'Vic Apr 2022'!W34/100)*'Vic Apr 2022'!AQ34,($C$5*E40/'Vic Apr 2022'!AQ34*'Vic Apr 2022'!W34/100)*'Vic Apr 2022'!AQ34))</f>
        <v>335.11799999999994</v>
      </c>
      <c r="H40" s="190">
        <f>IF($C$5*E40/'Vic Apr 2022'!AQ34&lt;'Vic Apr 2022'!L34,0,IF($C$5*E40/'Vic Apr 2022'!AQ34&lt;='Vic Apr 2022'!M34,($C$5*E40/'Vic Apr 2022'!AQ34-'Vic Apr 2022'!L34)*('Vic Apr 2022'!X34/100)*'Vic Apr 2022'!AQ34,('Vic Apr 2022'!M34-'Vic Apr 2022'!L34)*('Vic Apr 2022'!X34/100)*'Vic Apr 2022'!AQ34))</f>
        <v>328.48200000000003</v>
      </c>
      <c r="I40" s="190">
        <f>IF($C$5*E40/'Vic Apr 2022'!AQ34&lt;'Vic Apr 2022'!M34,0,IF($C$5*E40/'Vic Apr 2022'!AQ34&lt;='Vic Apr 2022'!N34,($C$5*E40/'Vic Apr 2022'!AQ34-'Vic Apr 2022'!M34)*('Vic Apr 2022'!Y34/100)*'Vic Apr 2022'!AQ34,('Vic Apr 2022'!N34-'Vic Apr 2022'!M34)*('Vic Apr 2022'!Y34/100)*'Vic Apr 2022'!AQ34))</f>
        <v>233.24799999999996</v>
      </c>
      <c r="J40" s="190">
        <f>IF($C$5*E40/'Vic Apr 2022'!AQ34&lt;'Vic Apr 2022'!N34,0,IF($C$5*E40/'Vic Apr 2022'!AQ34&lt;='Vic Apr 2022'!O34,($C$5*E40/'Vic Apr 2022'!AQ34-'Vic Apr 2022'!N34)*('Vic Apr 2022'!Z34/100)*'Vic Apr 2022'!AQ34,('Vic Apr 2022'!O34-'Vic Apr 2022'!N34)*('Vic Apr 2022'!Z34/100)*'Vic Apr 2022'!AQ34))</f>
        <v>0</v>
      </c>
      <c r="K40" s="190">
        <f>IF(($C$5*E40/'Vic Apr 2022'!AQ34&gt;'Vic Apr 2022'!O34),($C$5*E40/'Vic Apr 2022'!AQ34-'Vic Apr 2022'!N34)*'Vic Apr 2022'!AA34/100*'Vic Apr 2022'!AQ34,0)</f>
        <v>0</v>
      </c>
      <c r="L40" s="190">
        <f>IF('Vic Apr 2022'!K34="",($C$5*F40/'Vic Apr 2022'!AR34*'Vic Apr 2022'!AC34/100)*'Vic Apr 2022'!AR34,IF($C$5*F40/'Vic Apr 2022'!AR34&gt;='Vic Apr 2022'!L34,('Vic Apr 2022'!L34*'Vic Apr 2022'!AC34/100)*'Vic Apr 2022'!AR34,($C$5*F40/'Vic Apr 2022'!AR34*'Vic Apr 2022'!AC34/100)*'Vic Apr 2022'!AR34))</f>
        <v>661.38800000000003</v>
      </c>
      <c r="M40" s="190">
        <f>IF($C$5*F40/'Vic Apr 2022'!AR34&lt;'Vic Apr 2022'!L34,0,IF($C$5*F40/'Vic Apr 2022'!AR34&lt;='Vic Apr 2022'!M34,($C$5*F40/'Vic Apr 2022'!AR34-'Vic Apr 2022'!L34)*('Vic Apr 2022'!AD34/100)*'Vic Apr 2022'!AR34,('Vic Apr 2022'!M34-'Vic Apr 2022'!L34)*('Vic Apr 2022'!AD34/100)*'Vic Apr 2022'!AR34))</f>
        <v>637.05599999999993</v>
      </c>
      <c r="N40" s="190">
        <f>IF($C$5*F40/'Vic Apr 2022'!AR34&lt;'Vic Apr 2022'!M34,0,IF($C$5*F40/'Vic Apr 2022'!AR34&lt;='Vic Apr 2022'!N34,($C$5*F40/'Vic Apr 2022'!AR34-'Vic Apr 2022'!M34)*('Vic Apr 2022'!AE34/100)*'Vic Apr 2022'!AR34,('Vic Apr 2022'!N34-'Vic Apr 2022'!M34)*('Vic Apr 2022'!AE34/100)*'Vic Apr 2022'!AR34))</f>
        <v>473.40218181818176</v>
      </c>
      <c r="O40" s="190">
        <f>IF($C$5*F40/'Vic Apr 2022'!AR34&lt;'Vic Apr 2022'!N34,0,IF($C$5*F40/'Vic Apr 2022'!AR34&lt;='Vic Apr 2022'!O34,($C$5*F40/'Vic Apr 2022'!AQ34-'Vic Apr 2022'!N34)*('Vic Apr 2022'!AF34/100)*'Vic Apr 2022'!AR34,('Vic Apr 2022'!O34-'Vic Apr 2022'!N34)*('Vic Apr 2022'!AF34/100)*'Vic Apr 2022'!AR34))</f>
        <v>0</v>
      </c>
      <c r="P40" s="190">
        <f>IF(($C$5*F40/'Vic Apr 2022'!AR34&gt;'Vic Apr 2022'!O34),($C$5*F40/'Vic Apr 2022'!AR34-'Vic Apr 2022'!N34)*'Vic Apr 2022'!AG34/100*'Vic Apr 2022'!AR34,0)</f>
        <v>0</v>
      </c>
      <c r="Q40" s="394">
        <f t="shared" si="4"/>
        <v>2668.6941818181817</v>
      </c>
      <c r="R40" s="419">
        <f t="shared" si="5"/>
        <v>3051.8114545454546</v>
      </c>
      <c r="S40" s="193">
        <f t="shared" si="6"/>
        <v>3356.9926000000005</v>
      </c>
      <c r="T40" s="247">
        <f>'Vic Apr 2022'!AT34</f>
        <v>0</v>
      </c>
      <c r="U40" s="247">
        <f>'Vic Apr 2022'!AU34</f>
        <v>0</v>
      </c>
      <c r="V40" s="247">
        <f>'Vic Apr 2022'!AV34</f>
        <v>0</v>
      </c>
      <c r="W40" s="247">
        <f>'Vic Apr 2022'!AW34</f>
        <v>0</v>
      </c>
      <c r="X40" s="419" t="str">
        <f t="shared" si="7"/>
        <v>No discount</v>
      </c>
      <c r="Y40" s="419" t="str">
        <f t="shared" si="8"/>
        <v>Exclusive</v>
      </c>
      <c r="Z40" s="494">
        <f t="shared" si="0"/>
        <v>3051.8114545454546</v>
      </c>
      <c r="AA40" s="494">
        <f t="shared" si="1"/>
        <v>3051.8114545454546</v>
      </c>
      <c r="AB40" s="400">
        <f t="shared" si="10"/>
        <v>3356.9926000000005</v>
      </c>
      <c r="AC40" s="400">
        <f t="shared" si="10"/>
        <v>3356.9926000000005</v>
      </c>
      <c r="AD40" s="244">
        <f>'Vic Apr 2022'!BF34</f>
        <v>0</v>
      </c>
      <c r="AE40" s="196" t="str">
        <f>'Vic Apr 2022'!BG34</f>
        <v>n</v>
      </c>
      <c r="AF40" s="516"/>
      <c r="AG40" s="516"/>
      <c r="AH40" s="516"/>
      <c r="AI40" s="516"/>
      <c r="AJ40" s="516"/>
      <c r="AK40" s="516"/>
      <c r="AL40" s="516"/>
      <c r="AM40" s="516"/>
      <c r="AN40" s="516"/>
      <c r="AO40" s="516"/>
      <c r="AP40" s="516"/>
      <c r="AQ40" s="516"/>
      <c r="AR40" s="516"/>
    </row>
    <row r="41" spans="1:44" ht="17" customHeight="1">
      <c r="A41" s="528"/>
      <c r="B41" s="501" t="str">
        <f>'Vic Apr 2022'!F35</f>
        <v>Powershop</v>
      </c>
      <c r="C41" s="423" t="str">
        <f>'Vic Apr 2022'!G35</f>
        <v>Carbon Neutral</v>
      </c>
      <c r="D41" s="190">
        <f>365*'Vic Apr 2022'!H35/100</f>
        <v>352.35772727272729</v>
      </c>
      <c r="E41" s="415">
        <f>IF('Vic Apr 2022'!AQ35=3,0.5,IF('Vic Apr 2022'!AQ35=2,0.33,0))</f>
        <v>0.33</v>
      </c>
      <c r="F41" s="415">
        <f t="shared" si="3"/>
        <v>0.66999999999999993</v>
      </c>
      <c r="G41" s="190">
        <f>IF('Vic Apr 2022'!K35="",($C$5*E41/'Vic Apr 2022'!AQ35*'Vic Apr 2022'!W35/100)*'Vic Apr 2022'!AQ35,IF($C$5*E41/'Vic Apr 2022'!AQ35&gt;='Vic Apr 2022'!L35,('Vic Apr 2022'!L35*'Vic Apr 2022'!W35/100)*'Vic Apr 2022'!AQ35,($C$5*E41/'Vic Apr 2022'!AQ35*'Vic Apr 2022'!W35/100)*'Vic Apr 2022'!AQ35))</f>
        <v>534</v>
      </c>
      <c r="H41" s="190">
        <f>IF(AND('Vic Apr 2022'!L35&gt;0,'Vic Apr 2022'!M35&gt;0),IF($C$5*E41/'Vic Apr 2022'!AQ35&lt;'Vic Apr 2022'!L35,0,IF(($C$5*E41/'Vic Apr 2022'!AQ35-'Vic Apr 2022'!L35)&lt;=('Vic Apr 2022'!M35+'Vic Apr 2022'!L35),((($C$5*E41/'Vic Apr 2022'!AQ35-'Vic Apr 2022'!L35)*'Vic Apr 2022'!X35/100))*'Vic Apr 2022'!AQ35,((('Vic Apr 2022'!M35)*'Vic Apr 2022'!X35/100)*'Vic Apr 2022'!AQ35))),0)</f>
        <v>0</v>
      </c>
      <c r="I41" s="190">
        <f>IF(AND('Vic Apr 2022'!M35&gt;0,'Vic Apr 2022'!N35&gt;0),IF($C$5*E41/'Vic Apr 2022'!AQ35&lt;('Vic Apr 2022'!L35+'Vic Apr 2022'!M35),0,IF(($C$5*E41/'Vic Apr 2022'!AQ35-'Vic Apr 2022'!L35+'Vic Apr 2022'!M35)&lt;=('Vic Apr 2022'!L35+'Vic Apr 2022'!M35+'Vic Apr 2022'!N35),((($C$5*E41/'Vic Apr 2022'!AQ35-('Vic Apr 2022'!L35+'Vic Apr 2022'!M35))*'Vic Apr 2022'!Y35/100))*'Vic Apr 2022'!AQ35,('Vic Apr 2022'!N35*'Vic Apr 2022'!Y35/100)* 'Vic Apr 2022'!AQ35)),0)</f>
        <v>0</v>
      </c>
      <c r="J41" s="190">
        <f>IF(AND('Vic Apr 2022'!N35&gt;0,'Vic Apr 2022'!O35&gt;0),IF($C$5*E41/'Vic Apr 2022'!AQ35&lt;('Vic Apr 2022'!L35+'Vic Apr 2022'!M35+'Vic Apr 2022'!N35),0,IF(($C$5*E41/'Vic Apr 2022'!AQ35-'Vic Apr 2022'!L35+'Vic Apr 2022'!M35+'Vic Apr 2022'!N35)&lt;=('Vic Apr 2022'!L35+'Vic Apr 2022'!M35+'Vic Apr 2022'!N35+'Vic Apr 2022'!O35),(($C$5*E41/'Vic Apr 2022'!AQ35-('Vic Apr 2022'!L35+'Vic Apr 2022'!M35+'Vic Apr 2022'!N35))*'Vic Apr 2022'!Z35/100)*'Vic Apr 2022'!AQ35,('Vic Apr 2022'!O35*'Vic Apr 2022'!Z35/100)*'Vic Apr 2022'!AQ35)),0)</f>
        <v>0</v>
      </c>
      <c r="K41" s="190">
        <f>IF(AND('Vic Apr 2022'!P35&gt;0,'Vic Apr 2022'!O35&gt;0),IF(($C$5*E41/'Vic Apr 2022'!AQ35&lt;SUM('Vic Apr 2022'!L35:P35)),(0),($C$5*E41/'Vic Apr 2022'!AQ35-SUM('Vic Apr 2022'!L35:P35))*'Vic Apr 2022'!AB35/100)* 'Vic Apr 2022'!AQ35,IF(AND('Vic Apr 2022'!O35&gt;0,'Vic Apr 2022'!P35=""),IF(($C$5*E41/'Vic Apr 2022'!AQ35&lt; SUM('Vic Apr 2022'!L35:O35)),(0),($C$5*E41/'Vic Apr 2022'!AQ35-SUM('Vic Apr 2022'!L35:O35))*'Vic Apr 2022'!AA35/100)* 'Vic Apr 2022'!AQ35,IF(AND('Vic Apr 2022'!N35&gt;0,'Vic Apr 2022'!O35=""),IF(($C$5*E41/'Vic Apr 2022'!AQ35&lt; SUM('Vic Apr 2022'!L35:N35)),(0),($C$5*E41/'Vic Apr 2022'!AQ35-SUM('Vic Apr 2022'!L35:N35))*'Vic Apr 2022'!Z35/100)* 'Vic Apr 2022'!AQ35,IF(AND('Vic Apr 2022'!M35&gt;0,'Vic Apr 2022'!N35=""),IF(($C$5*E41/'Vic Apr 2022'!AQ35&lt;'Vic Apr 2022'!M35+'Vic Apr 2022'!L35),(0),(($C$5*E41/'Vic Apr 2022'!AQ35-('Vic Apr 2022'!M35+'Vic Apr 2022'!L35))*'Vic Apr 2022'!Y35/100))*'Vic Apr 2022'!AQ35,IF(AND('Vic Apr 2022'!L35&gt;0,'Vic Apr 2022'!M35=""&gt;0),IF(($C$5*E41/'Vic Apr 2022'!AQ35&lt;'Vic Apr 2022'!L35),(0),($C$5*E41/'Vic Apr 2022'!AQ35-'Vic Apr 2022'!L35)*'Vic Apr 2022'!X35/100)*'Vic Apr 2022'!AQ35,0)))))</f>
        <v>0</v>
      </c>
      <c r="L41" s="190">
        <f>IF('Vic Apr 2022'!K35="",($C$5*F41/'Vic Apr 2022'!AR35*'Vic Apr 2022'!AC35/100)*'Vic Apr 2022'!AR35,IF($C$5*F41/'Vic Apr 2022'!AR35&gt;='Vic Apr 2022'!L35,('Vic Apr 2022'!L35*'Vic Apr 2022'!AC35/100)*'Vic Apr 2022'!AR35,($C$5*F41/'Vic Apr 2022'!AR35*'Vic Apr 2022'!AC35/100)*'Vic Apr 2022'!AR35))</f>
        <v>1047.6363636363635</v>
      </c>
      <c r="M41" s="190">
        <f>IF(AND('Vic Apr 2022'!L35&gt;0,'Vic Apr 2022'!M35&gt;0),IF($C$5*F41/'Vic Apr 2022'!AR35&lt;'Vic Apr 2022'!L35,0,IF(($C$5*F41/'Vic Apr 2022'!AR35-'Vic Apr 2022'!L35)&lt;=('Vic Apr 2022'!M35+'Vic Apr 2022'!L35),((($C$5*F41/'Vic Apr 2022'!AR35-'Vic Apr 2022'!L35)*'Vic Apr 2022'!AD35/100))*'Vic Apr 2022'!AR35,((('Vic Apr 2022'!M35)*'Vic Apr 2022'!AD35/100)*'Vic Apr 2022'!AR35))),0)</f>
        <v>0</v>
      </c>
      <c r="N41" s="190">
        <f>IF(AND('Vic Apr 2022'!M35&gt;0,'Vic Apr 2022'!N35&gt;0),IF($C$5*F41/'Vic Apr 2022'!AR35&lt;('Vic Apr 2022'!L35+'Vic Apr 2022'!M35),0,IF(($C$5*F41/'Vic Apr 2022'!AR35-'Vic Apr 2022'!L35+'Vic Apr 2022'!M35)&lt;=('Vic Apr 2022'!L35+'Vic Apr 2022'!M35+'Vic Apr 2022'!N35),((($C$5*F41/'Vic Apr 2022'!AR35-('Vic Apr 2022'!L35+'Vic Apr 2022'!M35))*'Vic Apr 2022'!AE35/100))*'Vic Apr 2022'!AR35,('Vic Apr 2022'!N35*'Vic Apr 2022'!AE35/100)*'Vic Apr 2022'!AR35)),0)</f>
        <v>0</v>
      </c>
      <c r="O41" s="190">
        <f>IF(AND('Vic Apr 2022'!N35&gt;0,'Vic Apr 2022'!O35&gt;0),IF($C$5*F41/'Vic Apr 2022'!AR35&lt;('Vic Apr 2022'!L35+'Vic Apr 2022'!M35+'Vic Apr 2022'!N35),0,IF(($C$5*F41/'Vic Apr 2022'!AR35-'Vic Apr 2022'!L35+'Vic Apr 2022'!M35+'Vic Apr 2022'!N35)&lt;=('Vic Apr 2022'!L35+'Vic Apr 2022'!M35+'Vic Apr 2022'!N35+'Vic Apr 2022'!O35),(($C$5*F41/'Vic Apr 2022'!AR35-('Vic Apr 2022'!L35+'Vic Apr 2022'!M35+'Vic Apr 2022'!N35))*'Vic Apr 2022'!AF35/100)*'Vic Apr 2022'!AR35,('Vic Apr 2022'!O35*'Vic Apr 2022'!AF35/100)*'Vic Apr 2022'!AR35)),0)</f>
        <v>0</v>
      </c>
      <c r="P41" s="190">
        <f>IF(AND('Vic Apr 2022'!P35&gt;0,'Vic Apr 2022'!O35&gt;0),IF(($C$5*F41/'Vic Apr 2022'!AR35&lt;SUM('Vic Apr 2022'!L35:P35)),(0),($C$5*F41/'Vic Apr 2022'!AR35-SUM('Vic Apr 2022'!L35:P35))*'Vic Apr 2022'!AB35/100)* 'Vic Apr 2022'!AR35,IF(AND('Vic Apr 2022'!O35&gt;0,'Vic Apr 2022'!P35=""),IF(($C$5*F41/'Vic Apr 2022'!AR35&lt; SUM('Vic Apr 2022'!L35:O35)),(0),($C$5*F41/'Vic Apr 2022'!AR35-SUM('Vic Apr 2022'!L35:O35))*'Vic Apr 2022'!AG35/100)* 'Vic Apr 2022'!AR35,IF(AND('Vic Apr 2022'!N35&gt;0,'Vic Apr 2022'!O35=""),IF(($C$5*F41/'Vic Apr 2022'!AR35&lt; SUM('Vic Apr 2022'!L35:N35)),(0),($C$5*F41/'Vic Apr 2022'!AR35-SUM('Vic Apr 2022'!L35:N35))*'Vic Apr 2022'!AF35/100)* 'Vic Apr 2022'!AR35,IF(AND('Vic Apr 2022'!M35&gt;0,'Vic Apr 2022'!N35=""),IF(($C$5*F41/'Vic Apr 2022'!AR35&lt;'Vic Apr 2022'!M35+'Vic Apr 2022'!L35),(0),(($C$5*F41/'Vic Apr 2022'!AR35-('Vic Apr 2022'!M35+'Vic Apr 2022'!L35))*'Vic Apr 2022'!AE35/100))*'Vic Apr 2022'!AR35,IF(AND('Vic Apr 2022'!L35&gt;0,'Vic Apr 2022'!M35=""&gt;0),IF(($C$5*F41/'Vic Apr 2022'!AR35&lt;'Vic Apr 2022'!L35),(0),($C$5*F41/'Vic Apr 2022'!AR35-'Vic Apr 2022'!L35)*'Vic Apr 2022'!AD35/100)*'Vic Apr 2022'!AR35,0)))))</f>
        <v>0</v>
      </c>
      <c r="Q41" s="394">
        <f t="shared" si="4"/>
        <v>1581.6363636363635</v>
      </c>
      <c r="R41" s="419">
        <f t="shared" si="5"/>
        <v>1933.9940909090908</v>
      </c>
      <c r="S41" s="193">
        <f t="shared" si="6"/>
        <v>2127.3935000000001</v>
      </c>
      <c r="T41" s="247">
        <f>'Vic Apr 2022'!AT35</f>
        <v>0</v>
      </c>
      <c r="U41" s="247">
        <f>'Vic Apr 2022'!AU35</f>
        <v>0</v>
      </c>
      <c r="V41" s="247">
        <f>'Vic Apr 2022'!AV35</f>
        <v>0</v>
      </c>
      <c r="W41" s="247">
        <f>'Vic Apr 2022'!AW35</f>
        <v>0</v>
      </c>
      <c r="X41" s="419" t="str">
        <f t="shared" si="7"/>
        <v>No discount</v>
      </c>
      <c r="Y41" s="419" t="str">
        <f t="shared" si="8"/>
        <v>Inclusive</v>
      </c>
      <c r="Z41" s="494">
        <f t="shared" si="0"/>
        <v>1933.9940909090908</v>
      </c>
      <c r="AA41" s="494">
        <f t="shared" si="1"/>
        <v>1933.9940909090908</v>
      </c>
      <c r="AB41" s="400">
        <f t="shared" si="10"/>
        <v>2127.3935000000001</v>
      </c>
      <c r="AC41" s="400">
        <f t="shared" si="10"/>
        <v>2127.3935000000001</v>
      </c>
      <c r="AD41" s="244">
        <f>'Vic Apr 2022'!BF35</f>
        <v>0</v>
      </c>
      <c r="AE41" s="196" t="str">
        <f>'Vic Apr 2022'!BG35</f>
        <v>n</v>
      </c>
      <c r="AF41" s="516"/>
      <c r="AG41" s="516"/>
      <c r="AH41" s="516"/>
      <c r="AI41" s="516"/>
      <c r="AJ41" s="516"/>
      <c r="AK41" s="516"/>
      <c r="AL41" s="516"/>
      <c r="AM41" s="516"/>
      <c r="AN41" s="516"/>
      <c r="AO41" s="516"/>
      <c r="AP41" s="516"/>
      <c r="AQ41" s="516"/>
      <c r="AR41" s="516"/>
    </row>
    <row r="42" spans="1:44" ht="17" customHeight="1">
      <c r="A42" s="528"/>
      <c r="B42" s="501" t="str">
        <f>'Vic Apr 2022'!F36</f>
        <v>Red Energy</v>
      </c>
      <c r="C42" s="423" t="str">
        <f>'Vic Apr 2022'!G36</f>
        <v>Business Saver</v>
      </c>
      <c r="D42" s="190">
        <f>365*'Vic Apr 2022'!H36/100</f>
        <v>333.97500000000002</v>
      </c>
      <c r="E42" s="415">
        <f>IF('Vic Apr 2022'!AQ36=3,0.5,IF('Vic Apr 2022'!AQ36=2,0.33,0))</f>
        <v>0.33</v>
      </c>
      <c r="F42" s="415">
        <f t="shared" si="3"/>
        <v>0.66999999999999993</v>
      </c>
      <c r="G42" s="190">
        <f>IF('Vic Apr 2022'!K36="",($C$5*E42/'Vic Apr 2022'!AQ36*'Vic Apr 2022'!W36/100)*'Vic Apr 2022'!AQ36,IF($C$5*E42/'Vic Apr 2022'!AQ36&gt;='Vic Apr 2022'!L36,('Vic Apr 2022'!L36*'Vic Apr 2022'!W36/100)*'Vic Apr 2022'!AQ36,($C$5*E42/'Vic Apr 2022'!AQ36*'Vic Apr 2022'!W36/100)*'Vic Apr 2022'!AQ36))</f>
        <v>259.63636363636363</v>
      </c>
      <c r="H42" s="190">
        <f>IF($C$5*E42/'Vic Apr 2022'!AQ36&lt;'Vic Apr 2022'!L36,0,IF($C$5*E42/'Vic Apr 2022'!AQ36&lt;='Vic Apr 2022'!M36,($C$5*E42/'Vic Apr 2022'!AQ36-'Vic Apr 2022'!L36)*('Vic Apr 2022'!X36/100)*'Vic Apr 2022'!AQ36,('Vic Apr 2022'!M36-'Vic Apr 2022'!L36)*('Vic Apr 2022'!X36/100)*'Vic Apr 2022'!AQ36))</f>
        <v>246.54545454545453</v>
      </c>
      <c r="I42" s="190">
        <f>IF($C$5*E42/'Vic Apr 2022'!AQ36&lt;'Vic Apr 2022'!M36,0,IF($C$5*E42/'Vic Apr 2022'!AQ36&lt;='Vic Apr 2022'!N36,($C$5*E42/'Vic Apr 2022'!AQ36-'Vic Apr 2022'!M36)*('Vic Apr 2022'!Y36/100)*'Vic Apr 2022'!AQ36,('Vic Apr 2022'!N36-'Vic Apr 2022'!M36)*('Vic Apr 2022'!Y36/100)*'Vic Apr 2022'!AQ36))</f>
        <v>174.27272727272725</v>
      </c>
      <c r="J42" s="190">
        <f>IF($C$5*E42/'Vic Apr 2022'!AQ36&lt;'Vic Apr 2022'!N36,0,IF($C$5*E42/'Vic Apr 2022'!AQ36&lt;='Vic Apr 2022'!O36,($C$5*E42/'Vic Apr 2022'!AQ36-'Vic Apr 2022'!N36)*('Vic Apr 2022'!Z36/100)*'Vic Apr 2022'!AQ36,('Vic Apr 2022'!O36-'Vic Apr 2022'!N36)*('Vic Apr 2022'!Z36/100)*'Vic Apr 2022'!AQ36))</f>
        <v>0</v>
      </c>
      <c r="K42" s="190">
        <f>IF(($C$5*E42/'Vic Apr 2022'!AQ36&gt;'Vic Apr 2022'!O36),($C$5*E42/'Vic Apr 2022'!AQ36-'Vic Apr 2022'!N36)*'Vic Apr 2022'!AA36/100*'Vic Apr 2022'!AQ36,0)</f>
        <v>0</v>
      </c>
      <c r="L42" s="190">
        <f>IF('Vic Apr 2022'!K36="",($C$5*F42/'Vic Apr 2022'!AR36*'Vic Apr 2022'!AC36/100)*'Vic Apr 2022'!AR36,IF($C$5*F42/'Vic Apr 2022'!AR36&gt;='Vic Apr 2022'!L36,('Vic Apr 2022'!L36*'Vic Apr 2022'!AC36/100)*'Vic Apr 2022'!AR36,($C$5*F42/'Vic Apr 2022'!AR36*'Vic Apr 2022'!AC36/100)*'Vic Apr 2022'!AR36))</f>
        <v>475.63636363636363</v>
      </c>
      <c r="M42" s="190">
        <f>IF($C$5*F42/'Vic Apr 2022'!AR36&lt;'Vic Apr 2022'!L36,0,IF($C$5*F42/'Vic Apr 2022'!AR36&lt;='Vic Apr 2022'!M36,($C$5*F42/'Vic Apr 2022'!AR36-'Vic Apr 2022'!L36)*('Vic Apr 2022'!AD36/100)*'Vic Apr 2022'!AR36,('Vic Apr 2022'!M36-'Vic Apr 2022'!L36)*('Vic Apr 2022'!AD36/100)*'Vic Apr 2022'!AR36))</f>
        <v>493.09090909090907</v>
      </c>
      <c r="N42" s="190">
        <f>IF($C$5*F42/'Vic Apr 2022'!AR36&lt;'Vic Apr 2022'!M36,0,IF($C$5*F42/'Vic Apr 2022'!AR36&lt;='Vic Apr 2022'!N36,($C$5*F42/'Vic Apr 2022'!AR36-'Vic Apr 2022'!M36)*('Vic Apr 2022'!AE36/100)*'Vic Apr 2022'!AR36,('Vic Apr 2022'!N36-'Vic Apr 2022'!M36)*('Vic Apr 2022'!AE36/100)*'Vic Apr 2022'!AR36))</f>
        <v>367.90909090909088</v>
      </c>
      <c r="O42" s="190">
        <f>IF($C$5*F42/'Vic Apr 2022'!AR36&lt;'Vic Apr 2022'!N36,0,IF($C$5*F42/'Vic Apr 2022'!AR36&lt;='Vic Apr 2022'!O36,($C$5*F42/'Vic Apr 2022'!AQ36-'Vic Apr 2022'!N36)*('Vic Apr 2022'!AF36/100)*'Vic Apr 2022'!AR36,('Vic Apr 2022'!O36-'Vic Apr 2022'!N36)*('Vic Apr 2022'!AF36/100)*'Vic Apr 2022'!AR36))</f>
        <v>0</v>
      </c>
      <c r="P42" s="190">
        <f>IF(($C$5*F42/'Vic Apr 2022'!AR36&gt;'Vic Apr 2022'!O36),($C$5*F42/'Vic Apr 2022'!AR36-'Vic Apr 2022'!N36)*'Vic Apr 2022'!AG36/100*'Vic Apr 2022'!AR36,0)</f>
        <v>0</v>
      </c>
      <c r="Q42" s="394">
        <f t="shared" si="4"/>
        <v>2017.090909090909</v>
      </c>
      <c r="R42" s="419">
        <f t="shared" si="5"/>
        <v>2351.0659090909089</v>
      </c>
      <c r="S42" s="193">
        <f t="shared" si="6"/>
        <v>2586.1725000000001</v>
      </c>
      <c r="T42" s="247">
        <f>'Vic Apr 2022'!AT36</f>
        <v>0</v>
      </c>
      <c r="U42" s="247">
        <f>'Vic Apr 2022'!AU36</f>
        <v>0</v>
      </c>
      <c r="V42" s="247">
        <f>'Vic Apr 2022'!AV36</f>
        <v>0</v>
      </c>
      <c r="W42" s="247">
        <f>'Vic Apr 2022'!AW36</f>
        <v>0</v>
      </c>
      <c r="X42" s="419" t="str">
        <f t="shared" si="7"/>
        <v>No discount</v>
      </c>
      <c r="Y42" s="419" t="str">
        <f t="shared" si="8"/>
        <v>Inclusive</v>
      </c>
      <c r="Z42" s="504">
        <f t="shared" si="0"/>
        <v>2351.0659090909089</v>
      </c>
      <c r="AA42" s="494">
        <f t="shared" si="1"/>
        <v>2351.0659090909089</v>
      </c>
      <c r="AB42" s="400">
        <f t="shared" si="10"/>
        <v>2586.1725000000001</v>
      </c>
      <c r="AC42" s="400">
        <f t="shared" si="10"/>
        <v>2586.1725000000001</v>
      </c>
      <c r="AD42" s="244">
        <f>'Vic Apr 2022'!BF36</f>
        <v>0</v>
      </c>
      <c r="AE42" s="196" t="str">
        <f>'Vic Apr 2022'!BG36</f>
        <v>n</v>
      </c>
      <c r="AF42" s="516"/>
      <c r="AG42" s="516"/>
      <c r="AH42" s="516"/>
      <c r="AI42" s="516"/>
      <c r="AJ42" s="516"/>
      <c r="AK42" s="516"/>
      <c r="AL42" s="516"/>
      <c r="AM42" s="516"/>
      <c r="AN42" s="516"/>
      <c r="AO42" s="516"/>
      <c r="AP42" s="516"/>
      <c r="AQ42" s="516"/>
      <c r="AR42" s="516"/>
    </row>
    <row r="43" spans="1:44" s="506" customFormat="1" ht="17" customHeight="1" thickBot="1">
      <c r="A43" s="529"/>
      <c r="B43" s="424" t="str">
        <f>'Vic Apr 2022'!F37</f>
        <v>Discover Energy</v>
      </c>
      <c r="C43" s="424" t="str">
        <f>'Vic Apr 2022'!G37</f>
        <v>Budget</v>
      </c>
      <c r="D43" s="115">
        <f>365*'Vic Apr 2022'!H37/100</f>
        <v>288.35000000000002</v>
      </c>
      <c r="E43" s="416">
        <f>IF('Vic Apr 2022'!AQ37=3,0.5,IF('Vic Apr 2022'!AQ37=2,0.33,0))</f>
        <v>0.5</v>
      </c>
      <c r="F43" s="416">
        <f t="shared" si="3"/>
        <v>0.5</v>
      </c>
      <c r="G43" s="115">
        <f>IF('Vic Apr 2022'!K37="",($C$5*E43/'Vic Apr 2022'!AQ37*'Vic Apr 2022'!W37/100)*'Vic Apr 2022'!AQ37,IF($C$5*E43/'Vic Apr 2022'!AQ37&gt;='Vic Apr 2022'!L37,('Vic Apr 2022'!L37*'Vic Apr 2022'!W37/100)*'Vic Apr 2022'!AQ37,($C$5*E43/'Vic Apr 2022'!AQ37*'Vic Apr 2022'!W37/100)*'Vic Apr 2022'!AQ37))</f>
        <v>278.18181818181813</v>
      </c>
      <c r="H43" s="115">
        <f>IF($C$5*E43/'Vic Apr 2022'!AQ37&lt;'Vic Apr 2022'!L37,0,IF($C$5*E43/'Vic Apr 2022'!AQ37&lt;='Vic Apr 2022'!M37,($C$5*E43/'Vic Apr 2022'!AQ37-'Vic Apr 2022'!L37)*('Vic Apr 2022'!X37/100)*'Vic Apr 2022'!AQ37,('Vic Apr 2022'!M37-'Vic Apr 2022'!L37)*('Vic Apr 2022'!X37/100)*'Vic Apr 2022'!AQ37))</f>
        <v>269.99999999999994</v>
      </c>
      <c r="I43" s="115">
        <f>IF($C$5*E43/'Vic Apr 2022'!AQ37&lt;'Vic Apr 2022'!M37,0,IF($C$5*E43/'Vic Apr 2022'!AQ37&lt;='Vic Apr 2022'!N37,($C$5*E43/'Vic Apr 2022'!AQ37-'Vic Apr 2022'!M37)*('Vic Apr 2022'!Y37/100)*'Vic Apr 2022'!AQ37,('Vic Apr 2022'!N37-'Vic Apr 2022'!M37)*('Vic Apr 2022'!Y37/100)*'Vic Apr 2022'!AQ37))</f>
        <v>207.4545454545455</v>
      </c>
      <c r="J43" s="115">
        <f>IF($C$5*E43/'Vic Apr 2022'!AQ37&lt;'Vic Apr 2022'!N37,0,IF($C$5*E43/'Vic Apr 2022'!AQ37&lt;='Vic Apr 2022'!O37,($C$5*E43/'Vic Apr 2022'!AQ37-'Vic Apr 2022'!N37)*('Vic Apr 2022'!Z37/100)*'Vic Apr 2022'!AQ37,('Vic Apr 2022'!O37-'Vic Apr 2022'!N37)*('Vic Apr 2022'!Z37/100)*'Vic Apr 2022'!AQ37))</f>
        <v>0</v>
      </c>
      <c r="K43" s="115">
        <f>IF(($C$5*E43/'Vic Apr 2022'!AQ37&gt;'Vic Apr 2022'!O37),($C$5*E43/'Vic Apr 2022'!AQ37-'Vic Apr 2022'!N37)*'Vic Apr 2022'!AA37/100*'Vic Apr 2022'!AQ37,0)</f>
        <v>0</v>
      </c>
      <c r="L43" s="115">
        <f>IF('Vic Apr 2022'!K37="",($C$5*F43/'Vic Apr 2022'!AR37*'Vic Apr 2022'!AC37/100)*'Vic Apr 2022'!AR37,IF($C$5*F43/'Vic Apr 2022'!AR37&gt;='Vic Apr 2022'!L37,('Vic Apr 2022'!L37*'Vic Apr 2022'!AC37/100)*'Vic Apr 2022'!AR37,($C$5*F43/'Vic Apr 2022'!AR37*'Vic Apr 2022'!AC37/100)*'Vic Apr 2022'!AR37))</f>
        <v>269.99999999999994</v>
      </c>
      <c r="M43" s="115">
        <f>IF($C$5*F43/'Vic Apr 2022'!AR37&lt;'Vic Apr 2022'!L37,0,IF($C$5*F43/'Vic Apr 2022'!AR37&lt;='Vic Apr 2022'!M37,($C$5*F43/'Vic Apr 2022'!AR37-'Vic Apr 2022'!L37)*('Vic Apr 2022'!AD37/100)*'Vic Apr 2022'!AR37,('Vic Apr 2022'!M37-'Vic Apr 2022'!L37)*('Vic Apr 2022'!AD37/100)*'Vic Apr 2022'!AR37))</f>
        <v>265.09090909090907</v>
      </c>
      <c r="N43" s="115">
        <f>IF($C$5*F43/'Vic Apr 2022'!AR37&lt;'Vic Apr 2022'!M37,0,IF($C$5*F43/'Vic Apr 2022'!AR37&lt;='Vic Apr 2022'!N37,($C$5*F43/'Vic Apr 2022'!AR37-'Vic Apr 2022'!M37)*('Vic Apr 2022'!AE37/100)*'Vic Apr 2022'!AR37,('Vic Apr 2022'!N37-'Vic Apr 2022'!M37)*('Vic Apr 2022'!AE37/100)*'Vic Apr 2022'!AR37))</f>
        <v>203.63636363636368</v>
      </c>
      <c r="O43" s="115">
        <f>IF($C$5*F43/'Vic Apr 2022'!AR37&lt;'Vic Apr 2022'!N37,0,IF($C$5*F43/'Vic Apr 2022'!AR37&lt;='Vic Apr 2022'!O37,($C$5*F43/'Vic Apr 2022'!AQ37-'Vic Apr 2022'!N37)*('Vic Apr 2022'!AF37/100)*'Vic Apr 2022'!AR37,('Vic Apr 2022'!O37-'Vic Apr 2022'!N37)*('Vic Apr 2022'!AF37/100)*'Vic Apr 2022'!AR37))</f>
        <v>0</v>
      </c>
      <c r="P43" s="115">
        <f>IF(($C$5*F43/'Vic Apr 2022'!AR37&gt;'Vic Apr 2022'!O37),($C$5*F43/'Vic Apr 2022'!AR37-'Vic Apr 2022'!N37)*'Vic Apr 2022'!AG37/100*'Vic Apr 2022'!AR37,0)</f>
        <v>0</v>
      </c>
      <c r="Q43" s="395">
        <f t="shared" ref="Q43" si="14">SUM(G43:P43)</f>
        <v>1494.3636363636363</v>
      </c>
      <c r="R43" s="420">
        <f t="shared" si="5"/>
        <v>1782.7136363636364</v>
      </c>
      <c r="S43" s="214">
        <f t="shared" si="6"/>
        <v>1960.9850000000001</v>
      </c>
      <c r="T43" s="248">
        <f>'Vic Apr 2022'!AT37</f>
        <v>0</v>
      </c>
      <c r="U43" s="248">
        <f>'Vic Apr 2022'!AU37</f>
        <v>22</v>
      </c>
      <c r="V43" s="248">
        <f>'Vic Apr 2022'!AV37</f>
        <v>0</v>
      </c>
      <c r="W43" s="248">
        <f>'Vic Apr 2022'!AW37</f>
        <v>0</v>
      </c>
      <c r="X43" s="420" t="str">
        <f t="shared" ref="X43" si="15">IF(SUM(T43:W43)=0,"No discount",IF(T43&gt;0,"Guaranteed off bill",IF(U43&gt;0,"Guaranteed off usage",IF(V43&gt;0,"Pay-on-time off bill","Pay-on-time off usage"))))</f>
        <v>Guaranteed off usage</v>
      </c>
      <c r="Y43" s="420" t="str">
        <f t="shared" si="8"/>
        <v>Exclusive</v>
      </c>
      <c r="Z43" s="401">
        <f t="shared" si="0"/>
        <v>1453.9536363636364</v>
      </c>
      <c r="AA43" s="402">
        <f t="shared" si="1"/>
        <v>1453.9536363636364</v>
      </c>
      <c r="AB43" s="403">
        <f t="shared" si="10"/>
        <v>1599.3490000000002</v>
      </c>
      <c r="AC43" s="403">
        <f t="shared" si="10"/>
        <v>1599.3490000000002</v>
      </c>
      <c r="AD43" s="245">
        <f>'Vic Apr 2022'!BF37</f>
        <v>0</v>
      </c>
      <c r="AE43" s="217" t="str">
        <f>'Vic Apr 2022'!BG37</f>
        <v>n</v>
      </c>
      <c r="AF43" s="517"/>
      <c r="AG43" s="517"/>
      <c r="AH43" s="517"/>
      <c r="AI43" s="517"/>
      <c r="AJ43" s="517"/>
      <c r="AK43" s="517"/>
      <c r="AL43" s="517"/>
      <c r="AM43" s="517"/>
      <c r="AN43" s="517"/>
      <c r="AO43" s="517"/>
      <c r="AP43" s="517"/>
      <c r="AQ43" s="517"/>
      <c r="AR43" s="517"/>
    </row>
    <row r="44" spans="1:44" ht="17" customHeight="1" thickTop="1">
      <c r="A44" s="527" t="str">
        <f>'Vic Apr 2022'!D38</f>
        <v>Ausnet West</v>
      </c>
      <c r="B44" s="501" t="str">
        <f>'Vic Apr 2022'!F38</f>
        <v>AGL</v>
      </c>
      <c r="C44" s="423" t="str">
        <f>'Vic Apr 2022'!G38</f>
        <v>Business Value Saver</v>
      </c>
      <c r="D44" s="190">
        <f>365*'Vic Apr 2022'!H38/100</f>
        <v>383.74772727272722</v>
      </c>
      <c r="E44" s="415">
        <f>IF('Vic Apr 2022'!AQ38=3,0.5,IF('Vic Apr 2022'!AQ38=2,0.33,0))</f>
        <v>0.33</v>
      </c>
      <c r="F44" s="415">
        <f t="shared" si="3"/>
        <v>0.66999999999999993</v>
      </c>
      <c r="G44" s="190">
        <f>IF('Vic Apr 2022'!K38="",($C$5*E44/'Vic Apr 2022'!AQ38*'Vic Apr 2022'!W38/100)*'Vic Apr 2022'!AQ38,IF($C$5*E44/'Vic Apr 2022'!AQ38&gt;='Vic Apr 2022'!L38,('Vic Apr 2022'!L38*'Vic Apr 2022'!W38/100)*'Vic Apr 2022'!AQ38,($C$5*E44/'Vic Apr 2022'!AQ38*'Vic Apr 2022'!W38/100)*'Vic Apr 2022'!AQ38))</f>
        <v>219.27272727272725</v>
      </c>
      <c r="H44" s="190">
        <f>IF($C$5*E44/'Vic Apr 2022'!AQ38&lt;'Vic Apr 2022'!L38,0,IF($C$5*E44/'Vic Apr 2022'!AQ38&lt;='Vic Apr 2022'!M38,($C$5*E44/'Vic Apr 2022'!AQ38-'Vic Apr 2022'!L38)*('Vic Apr 2022'!X38/100)*'Vic Apr 2022'!AQ38,('Vic Apr 2022'!M38-'Vic Apr 2022'!L38)*('Vic Apr 2022'!X38/100)*'Vic Apr 2022'!AQ38))</f>
        <v>213.81818181818178</v>
      </c>
      <c r="I44" s="190">
        <f>IF($C$5*E44/'Vic Apr 2022'!AQ38&lt;'Vic Apr 2022'!M38,0,IF($C$5*E44/'Vic Apr 2022'!AQ38&lt;='Vic Apr 2022'!N38,($C$5*E44/'Vic Apr 2022'!AQ38-'Vic Apr 2022'!M38)*('Vic Apr 2022'!Y38/100)*'Vic Apr 2022'!AQ38,('Vic Apr 2022'!N38-'Vic Apr 2022'!M38)*('Vic Apr 2022'!Y38/100)*'Vic Apr 2022'!AQ38))</f>
        <v>152.18181818181819</v>
      </c>
      <c r="J44" s="190">
        <f>IF($C$5*E44/'Vic Apr 2022'!AQ38&lt;'Vic Apr 2022'!N38,0,IF($C$5*E44/'Vic Apr 2022'!AQ38&lt;='Vic Apr 2022'!O38,($C$5*E44/'Vic Apr 2022'!AQ38-'Vic Apr 2022'!N38)*('Vic Apr 2022'!Z38/100)*'Vic Apr 2022'!AQ38,('Vic Apr 2022'!O38-'Vic Apr 2022'!N38)*('Vic Apr 2022'!Z38/100)*'Vic Apr 2022'!AQ38))</f>
        <v>0</v>
      </c>
      <c r="K44" s="190">
        <f>IF(($C$5*E44/'Vic Apr 2022'!AQ38&gt;'Vic Apr 2022'!O38),($C$5*E44/'Vic Apr 2022'!AQ38-'Vic Apr 2022'!N38)*'Vic Apr 2022'!AA38/100*'Vic Apr 2022'!AQ38,0)</f>
        <v>0</v>
      </c>
      <c r="L44" s="190">
        <f>IF('Vic Apr 2022'!K38="",($C$5*F44/'Vic Apr 2022'!AR38*'Vic Apr 2022'!AC38/100)*'Vic Apr 2022'!AR38,IF($C$5*F44/'Vic Apr 2022'!AR38&gt;='Vic Apr 2022'!L38,('Vic Apr 2022'!L38*'Vic Apr 2022'!AC38/100)*'Vic Apr 2022'!AR38,($C$5*F44/'Vic Apr 2022'!AR38*'Vic Apr 2022'!AC38/100)*'Vic Apr 2022'!AR38))</f>
        <v>427.63636363636363</v>
      </c>
      <c r="M44" s="190">
        <f>IF($C$5*F44/'Vic Apr 2022'!AR38&lt;'Vic Apr 2022'!L38,0,IF($C$5*F44/'Vic Apr 2022'!AR38&lt;='Vic Apr 2022'!M38,($C$5*F44/'Vic Apr 2022'!AR38-'Vic Apr 2022'!L38)*('Vic Apr 2022'!AD38/100)*'Vic Apr 2022'!AR38,('Vic Apr 2022'!M38-'Vic Apr 2022'!L38)*('Vic Apr 2022'!AD38/100)*'Vic Apr 2022'!AR38))</f>
        <v>423.2727272727272</v>
      </c>
      <c r="N44" s="190">
        <f>IF($C$5*F44/'Vic Apr 2022'!AR38&lt;'Vic Apr 2022'!M38,0,IF($C$5*F44/'Vic Apr 2022'!AR38&lt;='Vic Apr 2022'!N38,($C$5*F44/'Vic Apr 2022'!AR38-'Vic Apr 2022'!M38)*('Vic Apr 2022'!AE38/100)*'Vic Apr 2022'!AR38,('Vic Apr 2022'!N38-'Vic Apr 2022'!M38)*('Vic Apr 2022'!AE38/100)*'Vic Apr 2022'!AR38))</f>
        <v>310.90909090909088</v>
      </c>
      <c r="O44" s="190">
        <f>IF($C$5*F44/'Vic Apr 2022'!AR38&lt;'Vic Apr 2022'!N38,0,IF($C$5*F44/'Vic Apr 2022'!AR38&lt;='Vic Apr 2022'!O38,($C$5*F44/'Vic Apr 2022'!AQ38-'Vic Apr 2022'!N38)*('Vic Apr 2022'!AF38/100)*'Vic Apr 2022'!AR38,('Vic Apr 2022'!O38-'Vic Apr 2022'!N38)*('Vic Apr 2022'!AF38/100)*'Vic Apr 2022'!AR38))</f>
        <v>0</v>
      </c>
      <c r="P44" s="190">
        <f>IF(($C$5*F44/'Vic Apr 2022'!AR38&gt;'Vic Apr 2022'!O38),($C$5*F44/'Vic Apr 2022'!AR38-'Vic Apr 2022'!N38)*'Vic Apr 2022'!AG38/100*'Vic Apr 2022'!AR38,0)</f>
        <v>0</v>
      </c>
      <c r="Q44" s="394">
        <f t="shared" si="4"/>
        <v>1747.090909090909</v>
      </c>
      <c r="R44" s="419">
        <f t="shared" si="5"/>
        <v>2130.8386363636364</v>
      </c>
      <c r="S44" s="193">
        <f t="shared" si="6"/>
        <v>2343.9225000000001</v>
      </c>
      <c r="T44" s="247">
        <f>'Vic Apr 2022'!AT38</f>
        <v>0</v>
      </c>
      <c r="U44" s="247">
        <f>'Vic Apr 2022'!AU38</f>
        <v>0</v>
      </c>
      <c r="V44" s="247">
        <f>'Vic Apr 2022'!AV38</f>
        <v>0</v>
      </c>
      <c r="W44" s="247">
        <f>'Vic Apr 2022'!AW38</f>
        <v>0</v>
      </c>
      <c r="X44" s="419" t="str">
        <f t="shared" si="7"/>
        <v>No discount</v>
      </c>
      <c r="Y44" s="419" t="str">
        <f t="shared" si="8"/>
        <v>Exclusive</v>
      </c>
      <c r="Z44" s="494">
        <f t="shared" si="0"/>
        <v>2130.8386363636364</v>
      </c>
      <c r="AA44" s="494">
        <f t="shared" si="1"/>
        <v>2130.8386363636364</v>
      </c>
      <c r="AB44" s="400">
        <f t="shared" si="10"/>
        <v>2343.9225000000001</v>
      </c>
      <c r="AC44" s="400">
        <f t="shared" si="10"/>
        <v>2343.9225000000001</v>
      </c>
      <c r="AD44" s="244">
        <f>'Vic Apr 2022'!BF38</f>
        <v>0</v>
      </c>
      <c r="AE44" s="196" t="str">
        <f>'Vic Apr 2022'!BG38</f>
        <v>n</v>
      </c>
      <c r="AF44" s="516"/>
      <c r="AG44" s="516"/>
      <c r="AH44" s="516"/>
      <c r="AI44" s="516"/>
      <c r="AJ44" s="516"/>
      <c r="AK44" s="516"/>
      <c r="AL44" s="516"/>
      <c r="AM44" s="516"/>
      <c r="AN44" s="516"/>
      <c r="AO44" s="516"/>
      <c r="AP44" s="516"/>
      <c r="AQ44" s="516"/>
      <c r="AR44" s="516"/>
    </row>
    <row r="45" spans="1:44" ht="17" customHeight="1">
      <c r="A45" s="528"/>
      <c r="B45" s="501" t="str">
        <f>'Vic Apr 2022'!F39</f>
        <v>EnergyAustralia</v>
      </c>
      <c r="C45" s="423" t="str">
        <f>'Vic Apr 2022'!G39</f>
        <v>Total Business</v>
      </c>
      <c r="D45" s="190">
        <f>365*'Vic Apr 2022'!H39/100</f>
        <v>483.25999999999993</v>
      </c>
      <c r="E45" s="415">
        <f>IF('Vic Apr 2022'!AQ39=3,0.5,IF('Vic Apr 2022'!AQ39=2,0.33,0))</f>
        <v>0.33</v>
      </c>
      <c r="F45" s="415">
        <f t="shared" si="3"/>
        <v>0.66999999999999993</v>
      </c>
      <c r="G45" s="190">
        <f>IF('Vic Apr 2022'!K39="",($C$5*E45/'Vic Apr 2022'!AQ39*'Vic Apr 2022'!W39/100)*'Vic Apr 2022'!AQ39,IF($C$5*E45/'Vic Apr 2022'!AQ39&gt;='Vic Apr 2022'!L39,('Vic Apr 2022'!L39*'Vic Apr 2022'!W39/100)*'Vic Apr 2022'!AQ39,($C$5*E45/'Vic Apr 2022'!AQ39*'Vic Apr 2022'!W39/100)*'Vic Apr 2022'!AQ39))</f>
        <v>311.99999999999994</v>
      </c>
      <c r="H45" s="190">
        <f>IF($C$5*E45/'Vic Apr 2022'!AQ39&lt;'Vic Apr 2022'!L39,0,IF($C$5*E45/'Vic Apr 2022'!AQ39&lt;='Vic Apr 2022'!M39,($C$5*E45/'Vic Apr 2022'!AQ39-'Vic Apr 2022'!L39)*('Vic Apr 2022'!X39/100)*'Vic Apr 2022'!AQ39,('Vic Apr 2022'!M39-'Vic Apr 2022'!L39)*('Vic Apr 2022'!X39/100)*'Vic Apr 2022'!AQ39))</f>
        <v>297.81818181818181</v>
      </c>
      <c r="I45" s="190">
        <f>IF($C$5*E45/'Vic Apr 2022'!AQ39&lt;'Vic Apr 2022'!M39,0,IF($C$5*E45/'Vic Apr 2022'!AQ39&lt;='Vic Apr 2022'!N39,($C$5*E45/'Vic Apr 2022'!AQ39-'Vic Apr 2022'!M39)*('Vic Apr 2022'!Y39/100)*'Vic Apr 2022'!AQ39,('Vic Apr 2022'!N39-'Vic Apr 2022'!M39)*('Vic Apr 2022'!Y39/100)*'Vic Apr 2022'!AQ39))</f>
        <v>199.6363636363636</v>
      </c>
      <c r="J45" s="190">
        <f>IF($C$5*E45/'Vic Apr 2022'!AQ39&lt;'Vic Apr 2022'!N39,0,IF($C$5*E45/'Vic Apr 2022'!AQ39&lt;='Vic Apr 2022'!O39,($C$5*E45/'Vic Apr 2022'!AQ39-'Vic Apr 2022'!N39)*('Vic Apr 2022'!Z39/100)*'Vic Apr 2022'!AQ39,('Vic Apr 2022'!O39-'Vic Apr 2022'!N39)*('Vic Apr 2022'!Z39/100)*'Vic Apr 2022'!AQ39))</f>
        <v>0</v>
      </c>
      <c r="K45" s="190">
        <f>IF(($C$5*E45/'Vic Apr 2022'!AQ39&gt;'Vic Apr 2022'!O39),($C$5*E45/'Vic Apr 2022'!AQ39-'Vic Apr 2022'!N39)*'Vic Apr 2022'!AA39/100*'Vic Apr 2022'!AQ39,0)</f>
        <v>0</v>
      </c>
      <c r="L45" s="190">
        <f>IF('Vic Apr 2022'!K39="",($C$5*F45/'Vic Apr 2022'!AR39*'Vic Apr 2022'!AC39/100)*'Vic Apr 2022'!AR39,IF($C$5*F45/'Vic Apr 2022'!AR39&gt;='Vic Apr 2022'!L39,('Vic Apr 2022'!L39*'Vic Apr 2022'!AC39/100)*'Vic Apr 2022'!AR39,($C$5*F45/'Vic Apr 2022'!AR39*'Vic Apr 2022'!AC39/100)*'Vic Apr 2022'!AR39))</f>
        <v>532.36363636363626</v>
      </c>
      <c r="M45" s="190">
        <f>IF($C$5*F45/'Vic Apr 2022'!AR39&lt;'Vic Apr 2022'!L39,0,IF($C$5*F45/'Vic Apr 2022'!AR39&lt;='Vic Apr 2022'!M39,($C$5*F45/'Vic Apr 2022'!AR39-'Vic Apr 2022'!L39)*('Vic Apr 2022'!AD39/100)*'Vic Apr 2022'!AR39,('Vic Apr 2022'!M39-'Vic Apr 2022'!L39)*('Vic Apr 2022'!AD39/100)*'Vic Apr 2022'!AR39))</f>
        <v>519.27272727272725</v>
      </c>
      <c r="N45" s="190">
        <f>IF($C$5*F45/'Vic Apr 2022'!AR39&lt;'Vic Apr 2022'!M39,0,IF($C$5*F45/'Vic Apr 2022'!AR39&lt;='Vic Apr 2022'!N39,($C$5*F45/'Vic Apr 2022'!AR39-'Vic Apr 2022'!M39)*('Vic Apr 2022'!AE39/100)*'Vic Apr 2022'!AR39,('Vic Apr 2022'!N39-'Vic Apr 2022'!M39)*('Vic Apr 2022'!AE39/100)*'Vic Apr 2022'!AR39))</f>
        <v>390.36363636363632</v>
      </c>
      <c r="O45" s="190">
        <f>IF($C$5*F45/'Vic Apr 2022'!AR39&lt;'Vic Apr 2022'!N39,0,IF($C$5*F45/'Vic Apr 2022'!AR39&lt;='Vic Apr 2022'!O39,($C$5*F45/'Vic Apr 2022'!AQ39-'Vic Apr 2022'!N39)*('Vic Apr 2022'!AF39/100)*'Vic Apr 2022'!AR39,('Vic Apr 2022'!O39-'Vic Apr 2022'!N39)*('Vic Apr 2022'!AF39/100)*'Vic Apr 2022'!AR39))</f>
        <v>0</v>
      </c>
      <c r="P45" s="190">
        <f>IF(($C$5*F45/'Vic Apr 2022'!AR39&gt;'Vic Apr 2022'!O39),($C$5*F45/'Vic Apr 2022'!AR39-'Vic Apr 2022'!N39)*'Vic Apr 2022'!AG39/100*'Vic Apr 2022'!AR39,0)</f>
        <v>0</v>
      </c>
      <c r="Q45" s="394">
        <f t="shared" si="4"/>
        <v>2251.454545454545</v>
      </c>
      <c r="R45" s="419">
        <f t="shared" si="5"/>
        <v>2734.7145454545448</v>
      </c>
      <c r="S45" s="193">
        <f t="shared" si="6"/>
        <v>3008.1859999999997</v>
      </c>
      <c r="T45" s="247">
        <f>'Vic Apr 2022'!AT39</f>
        <v>21</v>
      </c>
      <c r="U45" s="247">
        <f>'Vic Apr 2022'!AU39</f>
        <v>0</v>
      </c>
      <c r="V45" s="247">
        <f>'Vic Apr 2022'!AV39</f>
        <v>0</v>
      </c>
      <c r="W45" s="247">
        <f>'Vic Apr 2022'!AW39</f>
        <v>0</v>
      </c>
      <c r="X45" s="419" t="str">
        <f t="shared" si="7"/>
        <v>Guaranteed off bill</v>
      </c>
      <c r="Y45" s="419" t="str">
        <f t="shared" si="8"/>
        <v>Exclusive</v>
      </c>
      <c r="Z45" s="494">
        <f t="shared" si="0"/>
        <v>2160.4244909090903</v>
      </c>
      <c r="AA45" s="494">
        <f t="shared" si="1"/>
        <v>2160.4244909090903</v>
      </c>
      <c r="AB45" s="400">
        <f t="shared" si="10"/>
        <v>2376.4669399999993</v>
      </c>
      <c r="AC45" s="400">
        <f t="shared" si="10"/>
        <v>2376.4669399999993</v>
      </c>
      <c r="AD45" s="244">
        <f>'Vic Apr 2022'!BF39</f>
        <v>0</v>
      </c>
      <c r="AE45" s="196" t="str">
        <f>'Vic Apr 2022'!BG39</f>
        <v>n</v>
      </c>
      <c r="AF45" s="516"/>
      <c r="AG45" s="516"/>
      <c r="AH45" s="516"/>
      <c r="AI45" s="516"/>
      <c r="AJ45" s="516"/>
      <c r="AK45" s="516"/>
      <c r="AL45" s="516"/>
      <c r="AM45" s="516"/>
      <c r="AN45" s="516"/>
      <c r="AO45" s="516"/>
      <c r="AP45" s="516"/>
      <c r="AQ45" s="516"/>
      <c r="AR45" s="516"/>
    </row>
    <row r="46" spans="1:44" ht="17" customHeight="1">
      <c r="A46" s="528"/>
      <c r="B46" s="501" t="str">
        <f>'Vic Apr 2022'!F40</f>
        <v>Lumo Energy</v>
      </c>
      <c r="C46" s="423" t="str">
        <f>'Vic Apr 2022'!G40</f>
        <v>Value</v>
      </c>
      <c r="D46" s="190">
        <f>365*'Vic Apr 2022'!H40/100</f>
        <v>361.11772727272722</v>
      </c>
      <c r="E46" s="415">
        <f>IF('Vic Apr 2022'!AQ40=3,0.5,IF('Vic Apr 2022'!AQ40=2,0.33,0))</f>
        <v>0.33</v>
      </c>
      <c r="F46" s="415">
        <f t="shared" si="3"/>
        <v>0.66999999999999993</v>
      </c>
      <c r="G46" s="190">
        <f>IF('Vic Apr 2022'!K40="",($C$5*E46/'Vic Apr 2022'!AQ40*'Vic Apr 2022'!W40/100)*'Vic Apr 2022'!AQ40,IF($C$5*E46/'Vic Apr 2022'!AQ40&gt;='Vic Apr 2022'!L40,('Vic Apr 2022'!L40*'Vic Apr 2022'!W40/100)*'Vic Apr 2022'!AQ40,($C$5*E46/'Vic Apr 2022'!AQ40*'Vic Apr 2022'!W40/100)*'Vic Apr 2022'!AQ40))</f>
        <v>205.71599999999998</v>
      </c>
      <c r="H46" s="190">
        <f>IF($C$5*E46/'Vic Apr 2022'!AQ40&lt;'Vic Apr 2022'!L40,0,IF($C$5*E46/'Vic Apr 2022'!AQ40&lt;='Vic Apr 2022'!M40,($C$5*E46/'Vic Apr 2022'!AQ40-'Vic Apr 2022'!L40)*('Vic Apr 2022'!X40/100)*'Vic Apr 2022'!AQ40,('Vic Apr 2022'!M40-'Vic Apr 2022'!L40)*('Vic Apr 2022'!X40/100)*'Vic Apr 2022'!AQ40))</f>
        <v>182.48999999999998</v>
      </c>
      <c r="I46" s="190">
        <f>IF($C$5*E46/'Vic Apr 2022'!AQ40&lt;'Vic Apr 2022'!M40,0,IF($C$5*E46/'Vic Apr 2022'!AQ40&lt;='Vic Apr 2022'!N40,($C$5*E46/'Vic Apr 2022'!AQ40-'Vic Apr 2022'!M40)*('Vic Apr 2022'!Y40/100)*'Vic Apr 2022'!AQ40,('Vic Apr 2022'!N40-'Vic Apr 2022'!M40)*('Vic Apr 2022'!Y40/100)*'Vic Apr 2022'!AQ40))</f>
        <v>122.92800000000001</v>
      </c>
      <c r="J46" s="190">
        <f>IF($C$5*E46/'Vic Apr 2022'!AQ40&lt;'Vic Apr 2022'!N40,0,IF($C$5*E46/'Vic Apr 2022'!AQ40&lt;='Vic Apr 2022'!O40,($C$5*E46/'Vic Apr 2022'!AQ40-'Vic Apr 2022'!N40)*('Vic Apr 2022'!Z40/100)*'Vic Apr 2022'!AQ40,('Vic Apr 2022'!O40-'Vic Apr 2022'!N40)*('Vic Apr 2022'!Z40/100)*'Vic Apr 2022'!AQ40))</f>
        <v>0</v>
      </c>
      <c r="K46" s="190">
        <f>IF(($C$5*E46/'Vic Apr 2022'!AQ40&gt;'Vic Apr 2022'!O40),($C$5*E46/'Vic Apr 2022'!AQ40-'Vic Apr 2022'!N40)*'Vic Apr 2022'!AA40/100*'Vic Apr 2022'!AQ40,0)</f>
        <v>0</v>
      </c>
      <c r="L46" s="190">
        <f>IF('Vic Apr 2022'!K40="",($C$5*F46/'Vic Apr 2022'!AR40*'Vic Apr 2022'!AC40/100)*'Vic Apr 2022'!AR40,IF($C$5*F46/'Vic Apr 2022'!AR40&gt;='Vic Apr 2022'!L40,('Vic Apr 2022'!L40*'Vic Apr 2022'!AC40/100)*'Vic Apr 2022'!AR40,($C$5*F46/'Vic Apr 2022'!AR40*'Vic Apr 2022'!AC40/100)*'Vic Apr 2022'!AR40))</f>
        <v>389.31199999999995</v>
      </c>
      <c r="M46" s="190">
        <f>IF($C$5*F46/'Vic Apr 2022'!AR40&lt;'Vic Apr 2022'!L40,0,IF($C$5*F46/'Vic Apr 2022'!AR40&lt;='Vic Apr 2022'!M40,($C$5*F46/'Vic Apr 2022'!AR40-'Vic Apr 2022'!L40)*('Vic Apr 2022'!AD40/100)*'Vic Apr 2022'!AR40,('Vic Apr 2022'!M40-'Vic Apr 2022'!L40)*('Vic Apr 2022'!AD40/100)*'Vic Apr 2022'!AR40))</f>
        <v>351.70799999999997</v>
      </c>
      <c r="N46" s="190">
        <f>IF($C$5*F46/'Vic Apr 2022'!AR40&lt;'Vic Apr 2022'!M40,0,IF($C$5*F46/'Vic Apr 2022'!AR40&lt;='Vic Apr 2022'!N40,($C$5*F46/'Vic Apr 2022'!AR40-'Vic Apr 2022'!M40)*('Vic Apr 2022'!AE40/100)*'Vic Apr 2022'!AR40,('Vic Apr 2022'!N40-'Vic Apr 2022'!M40)*('Vic Apr 2022'!AE40/100)*'Vic Apr 2022'!AR40))</f>
        <v>256.70399999999995</v>
      </c>
      <c r="O46" s="190">
        <f>IF($C$5*F46/'Vic Apr 2022'!AR40&lt;'Vic Apr 2022'!N40,0,IF($C$5*F46/'Vic Apr 2022'!AR40&lt;='Vic Apr 2022'!O40,($C$5*F46/'Vic Apr 2022'!AQ40-'Vic Apr 2022'!N40)*('Vic Apr 2022'!AF40/100)*'Vic Apr 2022'!AR40,('Vic Apr 2022'!O40-'Vic Apr 2022'!N40)*('Vic Apr 2022'!AF40/100)*'Vic Apr 2022'!AR40))</f>
        <v>0</v>
      </c>
      <c r="P46" s="190">
        <f>IF(($C$5*F46/'Vic Apr 2022'!AR40&gt;'Vic Apr 2022'!O40),($C$5*F46/'Vic Apr 2022'!AR40-'Vic Apr 2022'!N40)*'Vic Apr 2022'!AG40/100*'Vic Apr 2022'!AR40,0)</f>
        <v>0</v>
      </c>
      <c r="Q46" s="394">
        <f t="shared" si="4"/>
        <v>1508.8579999999999</v>
      </c>
      <c r="R46" s="419">
        <f t="shared" si="5"/>
        <v>1869.9757272727272</v>
      </c>
      <c r="S46" s="193">
        <f t="shared" si="6"/>
        <v>2056.9733000000001</v>
      </c>
      <c r="T46" s="247">
        <f>'Vic Apr 2022'!AT40</f>
        <v>0</v>
      </c>
      <c r="U46" s="247">
        <f>'Vic Apr 2022'!AU40</f>
        <v>0</v>
      </c>
      <c r="V46" s="247">
        <f>'Vic Apr 2022'!AV40</f>
        <v>0</v>
      </c>
      <c r="W46" s="247">
        <f>'Vic Apr 2022'!AW40</f>
        <v>0</v>
      </c>
      <c r="X46" s="419" t="str">
        <f t="shared" si="7"/>
        <v>No discount</v>
      </c>
      <c r="Y46" s="419" t="str">
        <f t="shared" si="8"/>
        <v>Exclusive</v>
      </c>
      <c r="Z46" s="494">
        <f t="shared" si="0"/>
        <v>1869.9757272727272</v>
      </c>
      <c r="AA46" s="494">
        <f t="shared" si="1"/>
        <v>1869.9757272727272</v>
      </c>
      <c r="AB46" s="400">
        <f t="shared" si="10"/>
        <v>2056.9733000000001</v>
      </c>
      <c r="AC46" s="400">
        <f t="shared" si="10"/>
        <v>2056.9733000000001</v>
      </c>
      <c r="AD46" s="244">
        <f>'Vic Apr 2022'!BF40</f>
        <v>0</v>
      </c>
      <c r="AE46" s="196" t="str">
        <f>'Vic Apr 2022'!BG40</f>
        <v>n</v>
      </c>
      <c r="AF46" s="516"/>
      <c r="AG46" s="516"/>
      <c r="AH46" s="516"/>
      <c r="AI46" s="516"/>
      <c r="AJ46" s="516"/>
      <c r="AK46" s="516"/>
      <c r="AL46" s="516"/>
      <c r="AM46" s="516"/>
      <c r="AN46" s="516"/>
      <c r="AO46" s="516"/>
      <c r="AP46" s="516"/>
      <c r="AQ46" s="516"/>
      <c r="AR46" s="516"/>
    </row>
    <row r="47" spans="1:44" ht="17" customHeight="1">
      <c r="A47" s="528"/>
      <c r="B47" s="501" t="str">
        <f>'Vic Apr 2022'!F41</f>
        <v>Momentum Energy</v>
      </c>
      <c r="C47" s="423" t="str">
        <f>'Vic Apr 2022'!G41</f>
        <v>Market offer</v>
      </c>
      <c r="D47" s="190">
        <f>365*'Vic Apr 2022'!H41/100</f>
        <v>427.41500000000002</v>
      </c>
      <c r="E47" s="415">
        <f>IF('Vic Apr 2022'!AQ41=3,0.5,IF('Vic Apr 2022'!AQ41=2,0.33,0))</f>
        <v>0.33</v>
      </c>
      <c r="F47" s="415">
        <f t="shared" si="3"/>
        <v>0.66999999999999993</v>
      </c>
      <c r="G47" s="190">
        <f>IF('Vic Apr 2022'!K41="",($C$5*E47/'Vic Apr 2022'!AQ41*'Vic Apr 2022'!W41/100)*'Vic Apr 2022'!AQ41,IF($C$5*E47/'Vic Apr 2022'!AQ41&gt;='Vic Apr 2022'!L41,('Vic Apr 2022'!L41*'Vic Apr 2022'!W41/100)*'Vic Apr 2022'!AQ41,($C$5*E47/'Vic Apr 2022'!AQ41*'Vic Apr 2022'!W41/100)*'Vic Apr 2022'!AQ41))</f>
        <v>288</v>
      </c>
      <c r="H47" s="190">
        <f>IF($C$5*E47/'Vic Apr 2022'!AQ41&lt;'Vic Apr 2022'!L41,0,IF($C$5*E47/'Vic Apr 2022'!AQ41&lt;='Vic Apr 2022'!M41,($C$5*E47/'Vic Apr 2022'!AQ41-'Vic Apr 2022'!L41)*('Vic Apr 2022'!X41/100)*'Vic Apr 2022'!AQ41,('Vic Apr 2022'!M41-'Vic Apr 2022'!L41)*('Vic Apr 2022'!X41/100)*'Vic Apr 2022'!AQ41))</f>
        <v>288</v>
      </c>
      <c r="I47" s="190">
        <f>IF($C$5*E47/'Vic Apr 2022'!AQ41&lt;'Vic Apr 2022'!M41,0,IF($C$5*E47/'Vic Apr 2022'!AQ41&lt;='Vic Apr 2022'!N41,($C$5*E47/'Vic Apr 2022'!AQ41-'Vic Apr 2022'!M41)*('Vic Apr 2022'!Y41/100)*'Vic Apr 2022'!AQ41,('Vic Apr 2022'!N41-'Vic Apr 2022'!M41)*('Vic Apr 2022'!Y41/100)*'Vic Apr 2022'!AQ41))</f>
        <v>207</v>
      </c>
      <c r="J47" s="190">
        <f>IF($C$5*E47/'Vic Apr 2022'!AQ41&lt;'Vic Apr 2022'!N41,0,IF($C$5*E47/'Vic Apr 2022'!AQ41&lt;='Vic Apr 2022'!O41,($C$5*E47/'Vic Apr 2022'!AQ41-'Vic Apr 2022'!N41)*('Vic Apr 2022'!Z41/100)*'Vic Apr 2022'!AQ41,('Vic Apr 2022'!O41-'Vic Apr 2022'!N41)*('Vic Apr 2022'!Z41/100)*'Vic Apr 2022'!AQ41))</f>
        <v>0</v>
      </c>
      <c r="K47" s="190">
        <f>IF(($C$5*E47/'Vic Apr 2022'!AQ41&gt;'Vic Apr 2022'!O41),($C$5*E47/'Vic Apr 2022'!AQ41-'Vic Apr 2022'!N41)*'Vic Apr 2022'!AA41/100*'Vic Apr 2022'!AQ41,0)</f>
        <v>0</v>
      </c>
      <c r="L47" s="190">
        <f>IF('Vic Apr 2022'!K41="",($C$5*F47/'Vic Apr 2022'!AR41*'Vic Apr 2022'!AC41/100)*'Vic Apr 2022'!AR41,IF($C$5*F47/'Vic Apr 2022'!AR41&gt;='Vic Apr 2022'!L41,('Vic Apr 2022'!L41*'Vic Apr 2022'!AC41/100)*'Vic Apr 2022'!AR41,($C$5*F47/'Vic Apr 2022'!AR41*'Vic Apr 2022'!AC41/100)*'Vic Apr 2022'!AR41))</f>
        <v>455.99999999999994</v>
      </c>
      <c r="M47" s="190">
        <f>IF($C$5*F47/'Vic Apr 2022'!AR41&lt;'Vic Apr 2022'!L41,0,IF($C$5*F47/'Vic Apr 2022'!AR41&lt;='Vic Apr 2022'!M41,($C$5*F47/'Vic Apr 2022'!AR41-'Vic Apr 2022'!L41)*('Vic Apr 2022'!AD41/100)*'Vic Apr 2022'!AR41,('Vic Apr 2022'!M41-'Vic Apr 2022'!L41)*('Vic Apr 2022'!AD41/100)*'Vic Apr 2022'!AR41))</f>
        <v>455.99999999999989</v>
      </c>
      <c r="N47" s="190">
        <f>IF($C$5*F47/'Vic Apr 2022'!AR41&lt;'Vic Apr 2022'!M41,0,IF($C$5*F47/'Vic Apr 2022'!AR41&lt;='Vic Apr 2022'!N41,($C$5*F47/'Vic Apr 2022'!AR41-'Vic Apr 2022'!M41)*('Vic Apr 2022'!AE41/100)*'Vic Apr 2022'!AR41,('Vic Apr 2022'!N41-'Vic Apr 2022'!M41)*('Vic Apr 2022'!AE41/100)*'Vic Apr 2022'!AR41))</f>
        <v>360.99999999999994</v>
      </c>
      <c r="O47" s="190">
        <f>IF($C$5*F47/'Vic Apr 2022'!AR41&lt;'Vic Apr 2022'!N41,0,IF($C$5*F47/'Vic Apr 2022'!AR41&lt;='Vic Apr 2022'!O41,($C$5*F47/'Vic Apr 2022'!AQ41-'Vic Apr 2022'!N41)*('Vic Apr 2022'!AF41/100)*'Vic Apr 2022'!AR41,('Vic Apr 2022'!O41-'Vic Apr 2022'!N41)*('Vic Apr 2022'!AF41/100)*'Vic Apr 2022'!AR41))</f>
        <v>0</v>
      </c>
      <c r="P47" s="190">
        <f>IF(($C$5*F47/'Vic Apr 2022'!AR41&gt;'Vic Apr 2022'!O41),($C$5*F47/'Vic Apr 2022'!AR41-'Vic Apr 2022'!N41)*'Vic Apr 2022'!AG41/100*'Vic Apr 2022'!AR41,0)</f>
        <v>0</v>
      </c>
      <c r="Q47" s="394">
        <f t="shared" si="4"/>
        <v>2056</v>
      </c>
      <c r="R47" s="419">
        <f t="shared" si="5"/>
        <v>2483.415</v>
      </c>
      <c r="S47" s="193">
        <f t="shared" si="6"/>
        <v>2731.7565</v>
      </c>
      <c r="T47" s="247">
        <f>'Vic Apr 2022'!AT41</f>
        <v>0</v>
      </c>
      <c r="U47" s="247">
        <f>'Vic Apr 2022'!AU41</f>
        <v>0</v>
      </c>
      <c r="V47" s="247">
        <f>'Vic Apr 2022'!AV41</f>
        <v>0</v>
      </c>
      <c r="W47" s="247">
        <f>'Vic Apr 2022'!AW41</f>
        <v>0</v>
      </c>
      <c r="X47" s="419" t="str">
        <f t="shared" si="7"/>
        <v>No discount</v>
      </c>
      <c r="Y47" s="419" t="str">
        <f t="shared" si="8"/>
        <v>Exclusive</v>
      </c>
      <c r="Z47" s="494">
        <f t="shared" si="0"/>
        <v>2483.415</v>
      </c>
      <c r="AA47" s="494">
        <f t="shared" si="1"/>
        <v>2483.415</v>
      </c>
      <c r="AB47" s="400">
        <f t="shared" si="10"/>
        <v>2731.7565</v>
      </c>
      <c r="AC47" s="400">
        <f t="shared" si="10"/>
        <v>2731.7565</v>
      </c>
      <c r="AD47" s="244">
        <f>'Vic Apr 2022'!BF41</f>
        <v>0</v>
      </c>
      <c r="AE47" s="196" t="str">
        <f>'Vic Apr 2022'!BG41</f>
        <v>n</v>
      </c>
      <c r="AF47" s="516"/>
      <c r="AG47" s="516"/>
      <c r="AH47" s="516"/>
      <c r="AI47" s="516"/>
      <c r="AJ47" s="516"/>
      <c r="AK47" s="516"/>
      <c r="AL47" s="516"/>
      <c r="AM47" s="516"/>
      <c r="AN47" s="516"/>
      <c r="AO47" s="516"/>
      <c r="AP47" s="516"/>
      <c r="AQ47" s="516"/>
      <c r="AR47" s="516"/>
    </row>
    <row r="48" spans="1:44" ht="17" customHeight="1">
      <c r="A48" s="528"/>
      <c r="B48" s="501" t="str">
        <f>'Vic Apr 2022'!F42</f>
        <v>Origin Energy</v>
      </c>
      <c r="C48" s="423" t="str">
        <f>'Vic Apr 2022'!G42</f>
        <v>Business Go</v>
      </c>
      <c r="D48" s="190">
        <f>365*'Vic Apr 2022'!H42/100</f>
        <v>392.04318181818184</v>
      </c>
      <c r="E48" s="415">
        <f>IF('Vic Apr 2022'!AQ42=3,0.5,IF('Vic Apr 2022'!AQ42=2,0.33,0))</f>
        <v>0.33</v>
      </c>
      <c r="F48" s="415">
        <f t="shared" si="3"/>
        <v>0.66999999999999993</v>
      </c>
      <c r="G48" s="190">
        <f>IF('Vic Apr 2022'!K42="",($C$5*E48/'Vic Apr 2022'!AQ42*'Vic Apr 2022'!W42/100)*'Vic Apr 2022'!AQ42,IF($C$5*E48/'Vic Apr 2022'!AQ42&gt;='Vic Apr 2022'!L42,('Vic Apr 2022'!L42*'Vic Apr 2022'!W42/100)*'Vic Apr 2022'!AQ42,($C$5*E48/'Vic Apr 2022'!AQ42*'Vic Apr 2022'!W42/100)*'Vic Apr 2022'!AQ42))</f>
        <v>662.99999999999989</v>
      </c>
      <c r="H48" s="190">
        <f>IF(AND('Vic Apr 2022'!L42&gt;0,'Vic Apr 2022'!M42&gt;0),IF($C$5*E48/'Vic Apr 2022'!AQ42&lt;'Vic Apr 2022'!L42,0,IF(($C$5*E48/'Vic Apr 2022'!AQ42-'Vic Apr 2022'!L42)&lt;=('Vic Apr 2022'!M42+'Vic Apr 2022'!L42),((($C$5*E48/'Vic Apr 2022'!AQ42-'Vic Apr 2022'!L42)*'Vic Apr 2022'!X42/100))*'Vic Apr 2022'!AQ42,((('Vic Apr 2022'!M42)*'Vic Apr 2022'!X42/100)*'Vic Apr 2022'!AQ42))),0)</f>
        <v>0</v>
      </c>
      <c r="I48" s="190">
        <f>IF(AND('Vic Apr 2022'!M42&gt;0,'Vic Apr 2022'!N42&gt;0),IF($C$5*E48/'Vic Apr 2022'!AQ42&lt;('Vic Apr 2022'!L42+'Vic Apr 2022'!M42),0,IF(($C$5*E48/'Vic Apr 2022'!AQ42-'Vic Apr 2022'!L42+'Vic Apr 2022'!M42)&lt;=('Vic Apr 2022'!L42+'Vic Apr 2022'!M42+'Vic Apr 2022'!N42),((($C$5*E48/'Vic Apr 2022'!AQ42-('Vic Apr 2022'!L42+'Vic Apr 2022'!M42))*'Vic Apr 2022'!Y42/100))*'Vic Apr 2022'!AQ42,('Vic Apr 2022'!N42*'Vic Apr 2022'!Y42/100)* 'Vic Apr 2022'!AQ42)),0)</f>
        <v>0</v>
      </c>
      <c r="J48" s="190">
        <f>IF(AND('Vic Apr 2022'!N42&gt;0,'Vic Apr 2022'!O42&gt;0),IF($C$5*E48/'Vic Apr 2022'!AQ42&lt;('Vic Apr 2022'!L42+'Vic Apr 2022'!M42+'Vic Apr 2022'!N42),0,IF(($C$5*E48/'Vic Apr 2022'!AQ42-'Vic Apr 2022'!L42+'Vic Apr 2022'!M42+'Vic Apr 2022'!N42)&lt;=('Vic Apr 2022'!L42+'Vic Apr 2022'!M42+'Vic Apr 2022'!N42+'Vic Apr 2022'!O42),(($C$5*E48/'Vic Apr 2022'!AQ42-('Vic Apr 2022'!L42+'Vic Apr 2022'!M42+'Vic Apr 2022'!N42))*'Vic Apr 2022'!Z42/100)*'Vic Apr 2022'!AQ42,('Vic Apr 2022'!O42*'Vic Apr 2022'!Z42/100)*'Vic Apr 2022'!AQ42)),0)</f>
        <v>0</v>
      </c>
      <c r="K48" s="190">
        <f>IF(AND('Vic Apr 2022'!P42&gt;0,'Vic Apr 2022'!O42&gt;0),IF(($C$5*E48/'Vic Apr 2022'!AQ42&lt;SUM('Vic Apr 2022'!L42:P42)),(0),($C$5*E48/'Vic Apr 2022'!AQ42-SUM('Vic Apr 2022'!L42:P42))*'Vic Apr 2022'!AB42/100)* 'Vic Apr 2022'!AQ42,IF(AND('Vic Apr 2022'!O42&gt;0,'Vic Apr 2022'!P42=""),IF(($C$5*E48/'Vic Apr 2022'!AQ42&lt; SUM('Vic Apr 2022'!L42:O42)),(0),($C$5*E48/'Vic Apr 2022'!AQ42-SUM('Vic Apr 2022'!L42:O42))*'Vic Apr 2022'!AA42/100)* 'Vic Apr 2022'!AQ42,IF(AND('Vic Apr 2022'!N42&gt;0,'Vic Apr 2022'!O42=""),IF(($C$5*E48/'Vic Apr 2022'!AQ42&lt; SUM('Vic Apr 2022'!L42:N42)),(0),($C$5*E48/'Vic Apr 2022'!AQ42-SUM('Vic Apr 2022'!L42:N42))*'Vic Apr 2022'!Z42/100)* 'Vic Apr 2022'!AQ42,IF(AND('Vic Apr 2022'!M42&gt;0,'Vic Apr 2022'!N42=""),IF(($C$5*E48/'Vic Apr 2022'!AQ42&lt;'Vic Apr 2022'!M42+'Vic Apr 2022'!L42),(0),(($C$5*E48/'Vic Apr 2022'!AQ42-('Vic Apr 2022'!M42+'Vic Apr 2022'!L42))*'Vic Apr 2022'!Y42/100))*'Vic Apr 2022'!AQ42,IF(AND('Vic Apr 2022'!L42&gt;0,'Vic Apr 2022'!M42=""&gt;0),IF(($C$5*E48/'Vic Apr 2022'!AQ42&lt;'Vic Apr 2022'!L42),(0),($C$5*E48/'Vic Apr 2022'!AQ42-'Vic Apr 2022'!L42)*'Vic Apr 2022'!X42/100)*'Vic Apr 2022'!AQ42,0)))))</f>
        <v>0</v>
      </c>
      <c r="L48" s="190">
        <f>IF('Vic Apr 2022'!K42="",($C$5*F48/'Vic Apr 2022'!AR42*'Vic Apr 2022'!AC42/100)*'Vic Apr 2022'!AR42,IF($C$5*F48/'Vic Apr 2022'!AR42&gt;='Vic Apr 2022'!L42,('Vic Apr 2022'!L42*'Vic Apr 2022'!AC42/100)*'Vic Apr 2022'!AR42,($C$5*F48/'Vic Apr 2022'!AR42*'Vic Apr 2022'!AC42/100)*'Vic Apr 2022'!AR42))</f>
        <v>1346.0909090909088</v>
      </c>
      <c r="M48" s="190">
        <f>IF(AND('Vic Apr 2022'!L42&gt;0,'Vic Apr 2022'!M42&gt;0),IF($C$5*F48/'Vic Apr 2022'!AR42&lt;'Vic Apr 2022'!L42,0,IF(($C$5*F48/'Vic Apr 2022'!AR42-'Vic Apr 2022'!L42)&lt;=('Vic Apr 2022'!M42+'Vic Apr 2022'!L42),((($C$5*F48/'Vic Apr 2022'!AR42-'Vic Apr 2022'!L42)*'Vic Apr 2022'!AD42/100))*'Vic Apr 2022'!AR42,((('Vic Apr 2022'!M42)*'Vic Apr 2022'!AD42/100)*'Vic Apr 2022'!AR42))),0)</f>
        <v>0</v>
      </c>
      <c r="N48" s="190">
        <f>IF(AND('Vic Apr 2022'!M42&gt;0,'Vic Apr 2022'!N42&gt;0),IF($C$5*F48/'Vic Apr 2022'!AR42&lt;('Vic Apr 2022'!L42+'Vic Apr 2022'!M42),0,IF(($C$5*F48/'Vic Apr 2022'!AR42-'Vic Apr 2022'!L42+'Vic Apr 2022'!M42)&lt;=('Vic Apr 2022'!L42+'Vic Apr 2022'!M42+'Vic Apr 2022'!N42),((($C$5*F48/'Vic Apr 2022'!AR42-('Vic Apr 2022'!L42+'Vic Apr 2022'!M42))*'Vic Apr 2022'!AE42/100))*'Vic Apr 2022'!AR42,('Vic Apr 2022'!N42*'Vic Apr 2022'!AE42/100)*'Vic Apr 2022'!AR42)),0)</f>
        <v>0</v>
      </c>
      <c r="O48" s="190">
        <f>IF(AND('Vic Apr 2022'!N42&gt;0,'Vic Apr 2022'!O42&gt;0),IF($C$5*F48/'Vic Apr 2022'!AR42&lt;('Vic Apr 2022'!L42+'Vic Apr 2022'!M42+'Vic Apr 2022'!N42),0,IF(($C$5*F48/'Vic Apr 2022'!AR42-'Vic Apr 2022'!L42+'Vic Apr 2022'!M42+'Vic Apr 2022'!N42)&lt;=('Vic Apr 2022'!L42+'Vic Apr 2022'!M42+'Vic Apr 2022'!N42+'Vic Apr 2022'!O42),(($C$5*F48/'Vic Apr 2022'!AR42-('Vic Apr 2022'!L42+'Vic Apr 2022'!M42+'Vic Apr 2022'!N42))*'Vic Apr 2022'!AF42/100)*'Vic Apr 2022'!AR42,('Vic Apr 2022'!O42*'Vic Apr 2022'!AF42/100)*'Vic Apr 2022'!AR42)),0)</f>
        <v>0</v>
      </c>
      <c r="P48" s="190">
        <f>IF(AND('Vic Apr 2022'!P42&gt;0,'Vic Apr 2022'!O42&gt;0),IF(($C$5*F48/'Vic Apr 2022'!AR42&lt;SUM('Vic Apr 2022'!L42:P42)),(0),($C$5*F48/'Vic Apr 2022'!AR42-SUM('Vic Apr 2022'!L42:P42))*'Vic Apr 2022'!AB42/100)* 'Vic Apr 2022'!AR42,IF(AND('Vic Apr 2022'!O42&gt;0,'Vic Apr 2022'!P42=""),IF(($C$5*F48/'Vic Apr 2022'!AR42&lt; SUM('Vic Apr 2022'!L42:O42)),(0),($C$5*F48/'Vic Apr 2022'!AR42-SUM('Vic Apr 2022'!L42:O42))*'Vic Apr 2022'!AG42/100)* 'Vic Apr 2022'!AR42,IF(AND('Vic Apr 2022'!N42&gt;0,'Vic Apr 2022'!O42=""),IF(($C$5*F48/'Vic Apr 2022'!AR42&lt; SUM('Vic Apr 2022'!L42:N42)),(0),($C$5*F48/'Vic Apr 2022'!AR42-SUM('Vic Apr 2022'!L42:N42))*'Vic Apr 2022'!AF42/100)* 'Vic Apr 2022'!AR42,IF(AND('Vic Apr 2022'!M42&gt;0,'Vic Apr 2022'!N42=""),IF(($C$5*F48/'Vic Apr 2022'!AR42&lt;'Vic Apr 2022'!M42+'Vic Apr 2022'!L42),(0),(($C$5*F48/'Vic Apr 2022'!AR42-('Vic Apr 2022'!M42+'Vic Apr 2022'!L42))*'Vic Apr 2022'!AE42/100))*'Vic Apr 2022'!AR42,IF(AND('Vic Apr 2022'!L42&gt;0,'Vic Apr 2022'!M42=""&gt;0),IF(($C$5*F48/'Vic Apr 2022'!AR42&lt;'Vic Apr 2022'!L42),(0),($C$5*F48/'Vic Apr 2022'!AR42-'Vic Apr 2022'!L42)*'Vic Apr 2022'!AD42/100)*'Vic Apr 2022'!AR42,0)))))</f>
        <v>0</v>
      </c>
      <c r="Q48" s="394">
        <f t="shared" si="4"/>
        <v>2009.0909090909086</v>
      </c>
      <c r="R48" s="419">
        <f t="shared" si="5"/>
        <v>2401.1340909090904</v>
      </c>
      <c r="S48" s="193">
        <f t="shared" si="6"/>
        <v>2641.2474999999995</v>
      </c>
      <c r="T48" s="247">
        <f>'Vic Apr 2022'!AT42</f>
        <v>0</v>
      </c>
      <c r="U48" s="247">
        <f>'Vic Apr 2022'!AU42</f>
        <v>0</v>
      </c>
      <c r="V48" s="247">
        <f>'Vic Apr 2022'!AV42</f>
        <v>0</v>
      </c>
      <c r="W48" s="247">
        <f>'Vic Apr 2022'!AW42</f>
        <v>0</v>
      </c>
      <c r="X48" s="419" t="str">
        <f t="shared" si="7"/>
        <v>No discount</v>
      </c>
      <c r="Y48" s="419" t="str">
        <f t="shared" si="8"/>
        <v>Inclusive</v>
      </c>
      <c r="Z48" s="494">
        <f t="shared" si="0"/>
        <v>2401.1340909090904</v>
      </c>
      <c r="AA48" s="494">
        <f t="shared" si="1"/>
        <v>2401.1340909090904</v>
      </c>
      <c r="AB48" s="400">
        <f t="shared" si="10"/>
        <v>2641.2474999999995</v>
      </c>
      <c r="AC48" s="400">
        <f t="shared" si="10"/>
        <v>2641.2474999999995</v>
      </c>
      <c r="AD48" s="244">
        <f>'Vic Apr 2022'!BF42</f>
        <v>0</v>
      </c>
      <c r="AE48" s="196" t="str">
        <f>'Vic Apr 2022'!BG42</f>
        <v>n</v>
      </c>
      <c r="AF48" s="516"/>
      <c r="AG48" s="516"/>
      <c r="AH48" s="516"/>
      <c r="AI48" s="516"/>
      <c r="AJ48" s="516"/>
      <c r="AK48" s="516"/>
      <c r="AL48" s="516"/>
      <c r="AM48" s="516"/>
      <c r="AN48" s="516"/>
      <c r="AO48" s="516"/>
      <c r="AP48" s="516"/>
      <c r="AQ48" s="516"/>
      <c r="AR48" s="516"/>
    </row>
    <row r="49" spans="1:44" ht="17" customHeight="1">
      <c r="A49" s="528"/>
      <c r="B49" s="501" t="str">
        <f>'Vic Apr 2022'!F43</f>
        <v>Simply Energy</v>
      </c>
      <c r="C49" s="423" t="str">
        <f>'Vic Apr 2022'!G43</f>
        <v>Business Basic</v>
      </c>
      <c r="D49" s="190">
        <f>365*'Vic Apr 2022'!H43/100</f>
        <v>382.15499999999992</v>
      </c>
      <c r="E49" s="415">
        <f>IF('Vic Apr 2022'!AQ43=3,0.5,IF('Vic Apr 2022'!AQ43=2,0.33,0))</f>
        <v>0.33</v>
      </c>
      <c r="F49" s="415">
        <f t="shared" si="3"/>
        <v>0.66999999999999993</v>
      </c>
      <c r="G49" s="190">
        <f>IF('Vic Apr 2022'!K43="",($C$5*E49/'Vic Apr 2022'!AQ43*'Vic Apr 2022'!W43/100)*'Vic Apr 2022'!AQ43,IF($C$5*E49/'Vic Apr 2022'!AQ43&gt;='Vic Apr 2022'!L43,('Vic Apr 2022'!L43*'Vic Apr 2022'!W43/100)*'Vic Apr 2022'!AQ43,($C$5*E49/'Vic Apr 2022'!AQ43*'Vic Apr 2022'!W43/100)*'Vic Apr 2022'!AQ43))</f>
        <v>383.78199999999998</v>
      </c>
      <c r="H49" s="190">
        <f>IF($C$5*E49/'Vic Apr 2022'!AQ43&lt;'Vic Apr 2022'!L43,0,IF($C$5*E49/'Vic Apr 2022'!AQ43&lt;='Vic Apr 2022'!M43,($C$5*E49/'Vic Apr 2022'!AQ43-'Vic Apr 2022'!L43)*('Vic Apr 2022'!X43/100)*'Vic Apr 2022'!AQ43,('Vic Apr 2022'!M43-'Vic Apr 2022'!L43)*('Vic Apr 2022'!X43/100)*'Vic Apr 2022'!AQ43))</f>
        <v>371.61599999999999</v>
      </c>
      <c r="I49" s="190">
        <f>IF($C$5*E49/'Vic Apr 2022'!AQ43&lt;'Vic Apr 2022'!M43,0,IF($C$5*E49/'Vic Apr 2022'!AQ43&lt;='Vic Apr 2022'!N43,($C$5*E49/'Vic Apr 2022'!AQ43-'Vic Apr 2022'!M43)*('Vic Apr 2022'!Y43/100)*'Vic Apr 2022'!AQ43,('Vic Apr 2022'!N43-'Vic Apr 2022'!M43)*('Vic Apr 2022'!Y43/100)*'Vic Apr 2022'!AQ43))</f>
        <v>242.70399999999998</v>
      </c>
      <c r="J49" s="190">
        <f>IF($C$5*E49/'Vic Apr 2022'!AQ43&lt;'Vic Apr 2022'!N43,0,IF($C$5*E49/'Vic Apr 2022'!AQ43&lt;='Vic Apr 2022'!O43,($C$5*E49/'Vic Apr 2022'!AQ43-'Vic Apr 2022'!N43)*('Vic Apr 2022'!Z43/100)*'Vic Apr 2022'!AQ43,('Vic Apr 2022'!O43-'Vic Apr 2022'!N43)*('Vic Apr 2022'!Z43/100)*'Vic Apr 2022'!AQ43))</f>
        <v>0</v>
      </c>
      <c r="K49" s="190">
        <f>IF(($C$5*E49/'Vic Apr 2022'!AQ43&gt;'Vic Apr 2022'!O43),($C$5*E49/'Vic Apr 2022'!AQ43-'Vic Apr 2022'!N43)*'Vic Apr 2022'!AA43/100*'Vic Apr 2022'!AQ43,0)</f>
        <v>0</v>
      </c>
      <c r="L49" s="190">
        <f>IF('Vic Apr 2022'!K43="",($C$5*F49/'Vic Apr 2022'!AR43*'Vic Apr 2022'!AC43/100)*'Vic Apr 2022'!AR43,IF($C$5*F49/'Vic Apr 2022'!AR43&gt;='Vic Apr 2022'!L43,('Vic Apr 2022'!L43*'Vic Apr 2022'!AC43/100)*'Vic Apr 2022'!AR43,($C$5*F49/'Vic Apr 2022'!AR43*'Vic Apr 2022'!AC43/100)*'Vic Apr 2022'!AR43))</f>
        <v>676.87199999999996</v>
      </c>
      <c r="M49" s="190">
        <f>IF($C$5*F49/'Vic Apr 2022'!AR43&lt;'Vic Apr 2022'!L43,0,IF($C$5*F49/'Vic Apr 2022'!AR43&lt;='Vic Apr 2022'!M43,($C$5*F49/'Vic Apr 2022'!AR43-'Vic Apr 2022'!L43)*('Vic Apr 2022'!AD43/100)*'Vic Apr 2022'!AR43,('Vic Apr 2022'!M43-'Vic Apr 2022'!L43)*('Vic Apr 2022'!AD43/100)*'Vic Apr 2022'!AR43))</f>
        <v>663.6</v>
      </c>
      <c r="N49" s="190">
        <f>IF($C$5*F49/'Vic Apr 2022'!AR43&lt;'Vic Apr 2022'!M43,0,IF($C$5*F49/'Vic Apr 2022'!AR43&lt;='Vic Apr 2022'!N43,($C$5*F49/'Vic Apr 2022'!AR43-'Vic Apr 2022'!M43)*('Vic Apr 2022'!AE43/100)*'Vic Apr 2022'!AR43,('Vic Apr 2022'!N43-'Vic Apr 2022'!M43)*('Vic Apr 2022'!AE43/100)*'Vic Apr 2022'!AR43))</f>
        <v>481.73672727272725</v>
      </c>
      <c r="O49" s="190">
        <f>IF($C$5*F49/'Vic Apr 2022'!AR43&lt;'Vic Apr 2022'!N43,0,IF($C$5*F49/'Vic Apr 2022'!AR43&lt;='Vic Apr 2022'!O43,($C$5*F49/'Vic Apr 2022'!AQ43-'Vic Apr 2022'!N43)*('Vic Apr 2022'!AF43/100)*'Vic Apr 2022'!AR43,('Vic Apr 2022'!O43-'Vic Apr 2022'!N43)*('Vic Apr 2022'!AF43/100)*'Vic Apr 2022'!AR43))</f>
        <v>0</v>
      </c>
      <c r="P49" s="190">
        <f>IF(($C$5*F49/'Vic Apr 2022'!AR43&gt;'Vic Apr 2022'!O43),($C$5*F49/'Vic Apr 2022'!AR43-'Vic Apr 2022'!N43)*'Vic Apr 2022'!AG43/100*'Vic Apr 2022'!AR43,0)</f>
        <v>0</v>
      </c>
      <c r="Q49" s="394">
        <f t="shared" si="4"/>
        <v>2820.310727272727</v>
      </c>
      <c r="R49" s="419">
        <f t="shared" si="5"/>
        <v>3202.4657272727268</v>
      </c>
      <c r="S49" s="193">
        <f t="shared" si="6"/>
        <v>3522.7122999999997</v>
      </c>
      <c r="T49" s="247">
        <f>'Vic Apr 2022'!AT43</f>
        <v>0</v>
      </c>
      <c r="U49" s="247">
        <f>'Vic Apr 2022'!AU43</f>
        <v>0</v>
      </c>
      <c r="V49" s="247">
        <f>'Vic Apr 2022'!AV43</f>
        <v>0</v>
      </c>
      <c r="W49" s="247">
        <f>'Vic Apr 2022'!AW43</f>
        <v>0</v>
      </c>
      <c r="X49" s="419" t="str">
        <f t="shared" si="7"/>
        <v>No discount</v>
      </c>
      <c r="Y49" s="419" t="str">
        <f t="shared" si="8"/>
        <v>Exclusive</v>
      </c>
      <c r="Z49" s="494">
        <f t="shared" si="0"/>
        <v>3202.4657272727268</v>
      </c>
      <c r="AA49" s="494">
        <f t="shared" si="1"/>
        <v>3202.4657272727268</v>
      </c>
      <c r="AB49" s="400">
        <f t="shared" si="10"/>
        <v>3522.7122999999997</v>
      </c>
      <c r="AC49" s="400">
        <f t="shared" si="10"/>
        <v>3522.7122999999997</v>
      </c>
      <c r="AD49" s="244">
        <f>'Vic Apr 2022'!BF43</f>
        <v>0</v>
      </c>
      <c r="AE49" s="196" t="str">
        <f>'Vic Apr 2022'!BG43</f>
        <v>n</v>
      </c>
      <c r="AF49" s="516"/>
      <c r="AG49" s="516"/>
      <c r="AH49" s="516"/>
      <c r="AI49" s="516"/>
      <c r="AJ49" s="516"/>
      <c r="AK49" s="516"/>
      <c r="AL49" s="516"/>
      <c r="AM49" s="516"/>
      <c r="AN49" s="516"/>
      <c r="AO49" s="516"/>
      <c r="AP49" s="516"/>
      <c r="AQ49" s="516"/>
      <c r="AR49" s="516"/>
    </row>
    <row r="50" spans="1:44" ht="17" customHeight="1">
      <c r="A50" s="528"/>
      <c r="B50" s="501" t="str">
        <f>'Vic Apr 2022'!F44</f>
        <v>Powershop</v>
      </c>
      <c r="C50" s="423" t="str">
        <f>'Vic Apr 2022'!G44</f>
        <v>Carbon Neutral</v>
      </c>
      <c r="D50" s="190">
        <f>365*'Vic Apr 2022'!H44/100</f>
        <v>352.35772727272729</v>
      </c>
      <c r="E50" s="415">
        <f>IF('Vic Apr 2022'!AQ44=3,0.5,IF('Vic Apr 2022'!AQ44=2,0.33,0))</f>
        <v>0.33</v>
      </c>
      <c r="F50" s="415">
        <f t="shared" si="3"/>
        <v>0.66999999999999993</v>
      </c>
      <c r="G50" s="190">
        <f>IF('Vic Apr 2022'!K44="",($C$5*E50/'Vic Apr 2022'!AQ44*'Vic Apr 2022'!W44/100)*'Vic Apr 2022'!AQ44,IF($C$5*E50/'Vic Apr 2022'!AQ44&gt;='Vic Apr 2022'!L44,('Vic Apr 2022'!L44*'Vic Apr 2022'!W44/100)*'Vic Apr 2022'!AQ44,($C$5*E50/'Vic Apr 2022'!AQ44*'Vic Apr 2022'!W44/100)*'Vic Apr 2022'!AQ44))</f>
        <v>549</v>
      </c>
      <c r="H50" s="190">
        <f>IF(AND('Vic Apr 2022'!L44&gt;0,'Vic Apr 2022'!M44&gt;0),IF($C$5*E50/'Vic Apr 2022'!AQ44&lt;'Vic Apr 2022'!L44,0,IF(($C$5*E50/'Vic Apr 2022'!AQ44-'Vic Apr 2022'!L44)&lt;=('Vic Apr 2022'!M44+'Vic Apr 2022'!L44),((($C$5*E50/'Vic Apr 2022'!AQ44-'Vic Apr 2022'!L44)*'Vic Apr 2022'!X44/100))*'Vic Apr 2022'!AQ44,((('Vic Apr 2022'!M44)*'Vic Apr 2022'!X44/100)*'Vic Apr 2022'!AQ44))),0)</f>
        <v>0</v>
      </c>
      <c r="I50" s="190">
        <f>IF(AND('Vic Apr 2022'!M44&gt;0,'Vic Apr 2022'!N44&gt;0),IF($C$5*E50/'Vic Apr 2022'!AQ44&lt;('Vic Apr 2022'!L44+'Vic Apr 2022'!M44),0,IF(($C$5*E50/'Vic Apr 2022'!AQ44-'Vic Apr 2022'!L44+'Vic Apr 2022'!M44)&lt;=('Vic Apr 2022'!L44+'Vic Apr 2022'!M44+'Vic Apr 2022'!N44),((($C$5*E50/'Vic Apr 2022'!AQ44-('Vic Apr 2022'!L44+'Vic Apr 2022'!M44))*'Vic Apr 2022'!Y44/100))*'Vic Apr 2022'!AQ44,('Vic Apr 2022'!N44*'Vic Apr 2022'!Y44/100)* 'Vic Apr 2022'!AQ44)),0)</f>
        <v>0</v>
      </c>
      <c r="J50" s="190">
        <f>IF(AND('Vic Apr 2022'!N44&gt;0,'Vic Apr 2022'!O44&gt;0),IF($C$5*E50/'Vic Apr 2022'!AQ44&lt;('Vic Apr 2022'!L44+'Vic Apr 2022'!M44+'Vic Apr 2022'!N44),0,IF(($C$5*E50/'Vic Apr 2022'!AQ44-'Vic Apr 2022'!L44+'Vic Apr 2022'!M44+'Vic Apr 2022'!N44)&lt;=('Vic Apr 2022'!L44+'Vic Apr 2022'!M44+'Vic Apr 2022'!N44+'Vic Apr 2022'!O44),(($C$5*E50/'Vic Apr 2022'!AQ44-('Vic Apr 2022'!L44+'Vic Apr 2022'!M44+'Vic Apr 2022'!N44))*'Vic Apr 2022'!Z44/100)*'Vic Apr 2022'!AQ44,('Vic Apr 2022'!O44*'Vic Apr 2022'!Z44/100)*'Vic Apr 2022'!AQ44)),0)</f>
        <v>0</v>
      </c>
      <c r="K50" s="190">
        <f>IF(AND('Vic Apr 2022'!P44&gt;0,'Vic Apr 2022'!O44&gt;0),IF(($C$5*E50/'Vic Apr 2022'!AQ44&lt;SUM('Vic Apr 2022'!L44:P44)),(0),($C$5*E50/'Vic Apr 2022'!AQ44-SUM('Vic Apr 2022'!L44:P44))*'Vic Apr 2022'!AB44/100)* 'Vic Apr 2022'!AQ44,IF(AND('Vic Apr 2022'!O44&gt;0,'Vic Apr 2022'!P44=""),IF(($C$5*E50/'Vic Apr 2022'!AQ44&lt; SUM('Vic Apr 2022'!L44:O44)),(0),($C$5*E50/'Vic Apr 2022'!AQ44-SUM('Vic Apr 2022'!L44:O44))*'Vic Apr 2022'!AA44/100)* 'Vic Apr 2022'!AQ44,IF(AND('Vic Apr 2022'!N44&gt;0,'Vic Apr 2022'!O44=""),IF(($C$5*E50/'Vic Apr 2022'!AQ44&lt; SUM('Vic Apr 2022'!L44:N44)),(0),($C$5*E50/'Vic Apr 2022'!AQ44-SUM('Vic Apr 2022'!L44:N44))*'Vic Apr 2022'!Z44/100)* 'Vic Apr 2022'!AQ44,IF(AND('Vic Apr 2022'!M44&gt;0,'Vic Apr 2022'!N44=""),IF(($C$5*E50/'Vic Apr 2022'!AQ44&lt;'Vic Apr 2022'!M44+'Vic Apr 2022'!L44),(0),(($C$5*E50/'Vic Apr 2022'!AQ44-('Vic Apr 2022'!M44+'Vic Apr 2022'!L44))*'Vic Apr 2022'!Y44/100))*'Vic Apr 2022'!AQ44,IF(AND('Vic Apr 2022'!L44&gt;0,'Vic Apr 2022'!M44=""&gt;0),IF(($C$5*E50/'Vic Apr 2022'!AQ44&lt;'Vic Apr 2022'!L44),(0),($C$5*E50/'Vic Apr 2022'!AQ44-'Vic Apr 2022'!L44)*'Vic Apr 2022'!X44/100)*'Vic Apr 2022'!AQ44,0)))))</f>
        <v>0</v>
      </c>
      <c r="L50" s="190">
        <f>IF('Vic Apr 2022'!K44="",($C$5*F50/'Vic Apr 2022'!AR44*'Vic Apr 2022'!AC44/100)*'Vic Apr 2022'!AR44,IF($C$5*F50/'Vic Apr 2022'!AR44&gt;='Vic Apr 2022'!L44,('Vic Apr 2022'!L44*'Vic Apr 2022'!AC44/100)*'Vic Apr 2022'!AR44,($C$5*F50/'Vic Apr 2022'!AR44*'Vic Apr 2022'!AC44/100)*'Vic Apr 2022'!AR44))</f>
        <v>1029.3636363636363</v>
      </c>
      <c r="M50" s="190">
        <f>IF(AND('Vic Apr 2022'!L44&gt;0,'Vic Apr 2022'!M44&gt;0),IF($C$5*F50/'Vic Apr 2022'!AR44&lt;'Vic Apr 2022'!L44,0,IF(($C$5*F50/'Vic Apr 2022'!AR44-'Vic Apr 2022'!L44)&lt;=('Vic Apr 2022'!M44+'Vic Apr 2022'!L44),((($C$5*F50/'Vic Apr 2022'!AR44-'Vic Apr 2022'!L44)*'Vic Apr 2022'!AD44/100))*'Vic Apr 2022'!AR44,((('Vic Apr 2022'!M44)*'Vic Apr 2022'!AD44/100)*'Vic Apr 2022'!AR44))),0)</f>
        <v>0</v>
      </c>
      <c r="N50" s="190">
        <f>IF(AND('Vic Apr 2022'!M44&gt;0,'Vic Apr 2022'!N44&gt;0),IF($C$5*F50/'Vic Apr 2022'!AR44&lt;('Vic Apr 2022'!L44+'Vic Apr 2022'!M44),0,IF(($C$5*F50/'Vic Apr 2022'!AR44-'Vic Apr 2022'!L44+'Vic Apr 2022'!M44)&lt;=('Vic Apr 2022'!L44+'Vic Apr 2022'!M44+'Vic Apr 2022'!N44),((($C$5*F50/'Vic Apr 2022'!AR44-('Vic Apr 2022'!L44+'Vic Apr 2022'!M44))*'Vic Apr 2022'!AE44/100))*'Vic Apr 2022'!AR44,('Vic Apr 2022'!N44*'Vic Apr 2022'!AE44/100)*'Vic Apr 2022'!AR44)),0)</f>
        <v>0</v>
      </c>
      <c r="O50" s="190">
        <f>IF(AND('Vic Apr 2022'!N44&gt;0,'Vic Apr 2022'!O44&gt;0),IF($C$5*F50/'Vic Apr 2022'!AR44&lt;('Vic Apr 2022'!L44+'Vic Apr 2022'!M44+'Vic Apr 2022'!N44),0,IF(($C$5*F50/'Vic Apr 2022'!AR44-'Vic Apr 2022'!L44+'Vic Apr 2022'!M44+'Vic Apr 2022'!N44)&lt;=('Vic Apr 2022'!L44+'Vic Apr 2022'!M44+'Vic Apr 2022'!N44+'Vic Apr 2022'!O44),(($C$5*F50/'Vic Apr 2022'!AR44-('Vic Apr 2022'!L44+'Vic Apr 2022'!M44+'Vic Apr 2022'!N44))*'Vic Apr 2022'!AF44/100)*'Vic Apr 2022'!AR44,('Vic Apr 2022'!O44*'Vic Apr 2022'!AF44/100)*'Vic Apr 2022'!AR44)),0)</f>
        <v>0</v>
      </c>
      <c r="P50" s="190">
        <f>IF(AND('Vic Apr 2022'!P44&gt;0,'Vic Apr 2022'!O44&gt;0),IF(($C$5*F50/'Vic Apr 2022'!AR44&lt;SUM('Vic Apr 2022'!L44:P44)),(0),($C$5*F50/'Vic Apr 2022'!AR44-SUM('Vic Apr 2022'!L44:P44))*'Vic Apr 2022'!AB44/100)* 'Vic Apr 2022'!AR44,IF(AND('Vic Apr 2022'!O44&gt;0,'Vic Apr 2022'!P44=""),IF(($C$5*F50/'Vic Apr 2022'!AR44&lt; SUM('Vic Apr 2022'!L44:O44)),(0),($C$5*F50/'Vic Apr 2022'!AR44-SUM('Vic Apr 2022'!L44:O44))*'Vic Apr 2022'!AG44/100)* 'Vic Apr 2022'!AR44,IF(AND('Vic Apr 2022'!N44&gt;0,'Vic Apr 2022'!O44=""),IF(($C$5*F50/'Vic Apr 2022'!AR44&lt; SUM('Vic Apr 2022'!L44:N44)),(0),($C$5*F50/'Vic Apr 2022'!AR44-SUM('Vic Apr 2022'!L44:N44))*'Vic Apr 2022'!AF44/100)* 'Vic Apr 2022'!AR44,IF(AND('Vic Apr 2022'!M44&gt;0,'Vic Apr 2022'!N44=""),IF(($C$5*F50/'Vic Apr 2022'!AR44&lt;'Vic Apr 2022'!M44+'Vic Apr 2022'!L44),(0),(($C$5*F50/'Vic Apr 2022'!AR44-('Vic Apr 2022'!M44+'Vic Apr 2022'!L44))*'Vic Apr 2022'!AE44/100))*'Vic Apr 2022'!AR44,IF(AND('Vic Apr 2022'!L44&gt;0,'Vic Apr 2022'!M44=""&gt;0),IF(($C$5*F50/'Vic Apr 2022'!AR44&lt;'Vic Apr 2022'!L44),(0),($C$5*F50/'Vic Apr 2022'!AR44-'Vic Apr 2022'!L44)*'Vic Apr 2022'!AD44/100)*'Vic Apr 2022'!AR44,0)))))</f>
        <v>0</v>
      </c>
      <c r="Q50" s="394">
        <f t="shared" si="4"/>
        <v>1578.3636363636363</v>
      </c>
      <c r="R50" s="419">
        <f t="shared" si="5"/>
        <v>1930.7213636363635</v>
      </c>
      <c r="S50" s="193">
        <f t="shared" si="6"/>
        <v>2123.7935000000002</v>
      </c>
      <c r="T50" s="247">
        <f>'Vic Apr 2022'!AT44</f>
        <v>0</v>
      </c>
      <c r="U50" s="247">
        <f>'Vic Apr 2022'!AU44</f>
        <v>0</v>
      </c>
      <c r="V50" s="247">
        <f>'Vic Apr 2022'!AV44</f>
        <v>0</v>
      </c>
      <c r="W50" s="247">
        <f>'Vic Apr 2022'!AW44</f>
        <v>0</v>
      </c>
      <c r="X50" s="419" t="str">
        <f t="shared" si="7"/>
        <v>No discount</v>
      </c>
      <c r="Y50" s="419" t="str">
        <f t="shared" si="8"/>
        <v>Inclusive</v>
      </c>
      <c r="Z50" s="494">
        <f t="shared" si="0"/>
        <v>1930.7213636363638</v>
      </c>
      <c r="AA50" s="494">
        <f t="shared" si="1"/>
        <v>1930.7213636363638</v>
      </c>
      <c r="AB50" s="400">
        <f t="shared" si="10"/>
        <v>2123.7935000000002</v>
      </c>
      <c r="AC50" s="400">
        <f t="shared" si="10"/>
        <v>2123.7935000000002</v>
      </c>
      <c r="AD50" s="244">
        <f>'Vic Apr 2022'!BF44</f>
        <v>0</v>
      </c>
      <c r="AE50" s="196" t="str">
        <f>'Vic Apr 2022'!BG44</f>
        <v>n</v>
      </c>
      <c r="AF50" s="516"/>
      <c r="AG50" s="516"/>
      <c r="AH50" s="516"/>
      <c r="AI50" s="516"/>
      <c r="AJ50" s="516"/>
      <c r="AK50" s="516"/>
      <c r="AL50" s="516"/>
      <c r="AM50" s="516"/>
      <c r="AN50" s="516"/>
      <c r="AO50" s="516"/>
      <c r="AP50" s="516"/>
      <c r="AQ50" s="516"/>
      <c r="AR50" s="516"/>
    </row>
    <row r="51" spans="1:44" ht="17" customHeight="1">
      <c r="A51" s="528"/>
      <c r="B51" s="501" t="str">
        <f>'Vic Apr 2022'!F45</f>
        <v>Red Energy</v>
      </c>
      <c r="C51" s="423" t="str">
        <f>'Vic Apr 2022'!G45</f>
        <v>Business Saver</v>
      </c>
      <c r="D51" s="190">
        <f>365*'Vic Apr 2022'!H45/100</f>
        <v>333.97500000000002</v>
      </c>
      <c r="E51" s="415">
        <f>IF('Vic Apr 2022'!AQ45=3,0.5,IF('Vic Apr 2022'!AQ45=2,0.33,0))</f>
        <v>0.33</v>
      </c>
      <c r="F51" s="415">
        <f t="shared" si="3"/>
        <v>0.66999999999999993</v>
      </c>
      <c r="G51" s="190">
        <f>IF('Vic Apr 2022'!K45="",($C$5*E51/'Vic Apr 2022'!AQ45*'Vic Apr 2022'!W45/100)*'Vic Apr 2022'!AQ45,IF($C$5*E51/'Vic Apr 2022'!AQ45&gt;='Vic Apr 2022'!L45,('Vic Apr 2022'!L45*'Vic Apr 2022'!W45/100)*'Vic Apr 2022'!AQ45,($C$5*E51/'Vic Apr 2022'!AQ45*'Vic Apr 2022'!W45/100)*'Vic Apr 2022'!AQ45))</f>
        <v>235.63636363636363</v>
      </c>
      <c r="H51" s="190">
        <f>IF($C$5*E51/'Vic Apr 2022'!AQ45&lt;'Vic Apr 2022'!L45,0,IF($C$5*E51/'Vic Apr 2022'!AQ45&lt;='Vic Apr 2022'!M45,($C$5*E51/'Vic Apr 2022'!AQ45-'Vic Apr 2022'!L45)*('Vic Apr 2022'!X45/100)*'Vic Apr 2022'!AQ45,('Vic Apr 2022'!M45-'Vic Apr 2022'!L45)*('Vic Apr 2022'!X45/100)*'Vic Apr 2022'!AQ45))</f>
        <v>225.81818181818181</v>
      </c>
      <c r="I51" s="190">
        <f>IF($C$5*E51/'Vic Apr 2022'!AQ45&lt;'Vic Apr 2022'!M45,0,IF($C$5*E51/'Vic Apr 2022'!AQ45&lt;='Vic Apr 2022'!N45,($C$5*E51/'Vic Apr 2022'!AQ45-'Vic Apr 2022'!M45)*('Vic Apr 2022'!Y45/100)*'Vic Apr 2022'!AQ45,('Vic Apr 2022'!N45-'Vic Apr 2022'!M45)*('Vic Apr 2022'!Y45/100)*'Vic Apr 2022'!AQ45))</f>
        <v>162</v>
      </c>
      <c r="J51" s="190">
        <f>IF($C$5*E51/'Vic Apr 2022'!AQ45&lt;'Vic Apr 2022'!N45,0,IF($C$5*E51/'Vic Apr 2022'!AQ45&lt;='Vic Apr 2022'!O45,($C$5*E51/'Vic Apr 2022'!AQ45-'Vic Apr 2022'!N45)*('Vic Apr 2022'!Z45/100)*'Vic Apr 2022'!AQ45,('Vic Apr 2022'!O45-'Vic Apr 2022'!N45)*('Vic Apr 2022'!Z45/100)*'Vic Apr 2022'!AQ45))</f>
        <v>0</v>
      </c>
      <c r="K51" s="190">
        <f>IF(($C$5*E51/'Vic Apr 2022'!AQ45&gt;'Vic Apr 2022'!O45),($C$5*E51/'Vic Apr 2022'!AQ45-'Vic Apr 2022'!N45)*'Vic Apr 2022'!AA45/100*'Vic Apr 2022'!AQ45,0)</f>
        <v>0</v>
      </c>
      <c r="L51" s="190">
        <f>IF('Vic Apr 2022'!K45="",($C$5*F51/'Vic Apr 2022'!AR45*'Vic Apr 2022'!AC45/100)*'Vic Apr 2022'!AR45,IF($C$5*F51/'Vic Apr 2022'!AR45&gt;='Vic Apr 2022'!L45,('Vic Apr 2022'!L45*'Vic Apr 2022'!AC45/100)*'Vic Apr 2022'!AR45,($C$5*F51/'Vic Apr 2022'!AR45*'Vic Apr 2022'!AC45/100)*'Vic Apr 2022'!AR45))</f>
        <v>451.63636363636363</v>
      </c>
      <c r="M51" s="190">
        <f>IF($C$5*F51/'Vic Apr 2022'!AR45&lt;'Vic Apr 2022'!L45,0,IF($C$5*F51/'Vic Apr 2022'!AR45&lt;='Vic Apr 2022'!M45,($C$5*F51/'Vic Apr 2022'!AR45-'Vic Apr 2022'!L45)*('Vic Apr 2022'!AD45/100)*'Vic Apr 2022'!AR45,('Vic Apr 2022'!M45-'Vic Apr 2022'!L45)*('Vic Apr 2022'!AD45/100)*'Vic Apr 2022'!AR45))</f>
        <v>431.99999999999994</v>
      </c>
      <c r="N51" s="190">
        <f>IF($C$5*F51/'Vic Apr 2022'!AR45&lt;'Vic Apr 2022'!M45,0,IF($C$5*F51/'Vic Apr 2022'!AR45&lt;='Vic Apr 2022'!N45,($C$5*F51/'Vic Apr 2022'!AR45-'Vic Apr 2022'!M45)*('Vic Apr 2022'!AE45/100)*'Vic Apr 2022'!AR45,('Vic Apr 2022'!N45-'Vic Apr 2022'!M45)*('Vic Apr 2022'!AE45/100)*'Vic Apr 2022'!AR45))</f>
        <v>333.36363636363637</v>
      </c>
      <c r="O51" s="190">
        <f>IF($C$5*F51/'Vic Apr 2022'!AR45&lt;'Vic Apr 2022'!N45,0,IF($C$5*F51/'Vic Apr 2022'!AR45&lt;='Vic Apr 2022'!O45,($C$5*F51/'Vic Apr 2022'!AQ45-'Vic Apr 2022'!N45)*('Vic Apr 2022'!AF45/100)*'Vic Apr 2022'!AR45,('Vic Apr 2022'!O45-'Vic Apr 2022'!N45)*('Vic Apr 2022'!AF45/100)*'Vic Apr 2022'!AR45))</f>
        <v>0</v>
      </c>
      <c r="P51" s="190">
        <f>IF(($C$5*F51/'Vic Apr 2022'!AR45&gt;'Vic Apr 2022'!O45),($C$5*F51/'Vic Apr 2022'!AR45-'Vic Apr 2022'!N45)*'Vic Apr 2022'!AG45/100*'Vic Apr 2022'!AR45,0)</f>
        <v>0</v>
      </c>
      <c r="Q51" s="394">
        <f t="shared" si="4"/>
        <v>1840.4545454545455</v>
      </c>
      <c r="R51" s="419">
        <f t="shared" si="5"/>
        <v>2174.4295454545454</v>
      </c>
      <c r="S51" s="193">
        <f t="shared" si="6"/>
        <v>2391.8724999999999</v>
      </c>
      <c r="T51" s="247">
        <f>'Vic Apr 2022'!AT45</f>
        <v>0</v>
      </c>
      <c r="U51" s="247">
        <f>'Vic Apr 2022'!AU45</f>
        <v>0</v>
      </c>
      <c r="V51" s="247">
        <f>'Vic Apr 2022'!AV45</f>
        <v>0</v>
      </c>
      <c r="W51" s="247">
        <f>'Vic Apr 2022'!AW45</f>
        <v>0</v>
      </c>
      <c r="X51" s="419" t="str">
        <f t="shared" si="7"/>
        <v>No discount</v>
      </c>
      <c r="Y51" s="419" t="str">
        <f t="shared" si="8"/>
        <v>Inclusive</v>
      </c>
      <c r="Z51" s="504">
        <f t="shared" si="0"/>
        <v>2174.4295454545454</v>
      </c>
      <c r="AA51" s="494">
        <f t="shared" si="1"/>
        <v>2174.4295454545454</v>
      </c>
      <c r="AB51" s="400">
        <f t="shared" si="10"/>
        <v>2391.8724999999999</v>
      </c>
      <c r="AC51" s="400">
        <f t="shared" si="10"/>
        <v>2391.8724999999999</v>
      </c>
      <c r="AD51" s="244">
        <f>'Vic Apr 2022'!BF45</f>
        <v>0</v>
      </c>
      <c r="AE51" s="196" t="str">
        <f>'Vic Apr 2022'!BG45</f>
        <v>n</v>
      </c>
      <c r="AF51" s="516"/>
      <c r="AG51" s="516"/>
      <c r="AH51" s="516"/>
      <c r="AI51" s="516"/>
      <c r="AJ51" s="516"/>
      <c r="AK51" s="516"/>
      <c r="AL51" s="516"/>
      <c r="AM51" s="516"/>
      <c r="AN51" s="516"/>
      <c r="AO51" s="516"/>
      <c r="AP51" s="516"/>
      <c r="AQ51" s="516"/>
      <c r="AR51" s="516"/>
    </row>
    <row r="52" spans="1:44" ht="17" customHeight="1" thickBot="1">
      <c r="A52" s="529"/>
      <c r="B52" s="424" t="str">
        <f>'Vic Apr 2022'!F46</f>
        <v>Discover Energy</v>
      </c>
      <c r="C52" s="424" t="str">
        <f>'Vic Apr 2022'!G46</f>
        <v>Budget</v>
      </c>
      <c r="D52" s="115">
        <f>365*'Vic Apr 2022'!H46/100</f>
        <v>288.35000000000002</v>
      </c>
      <c r="E52" s="416">
        <f>IF('Vic Apr 2022'!AQ46=3,0.5,IF('Vic Apr 2022'!AQ46=2,0.33,0))</f>
        <v>0.5</v>
      </c>
      <c r="F52" s="416">
        <f t="shared" si="3"/>
        <v>0.5</v>
      </c>
      <c r="G52" s="115">
        <f>IF('Vic Apr 2022'!K46="",($C$5*E52/'Vic Apr 2022'!AQ46*'Vic Apr 2022'!W46/100)*'Vic Apr 2022'!AQ46,IF($C$5*E52/'Vic Apr 2022'!AQ46&gt;='Vic Apr 2022'!L46,('Vic Apr 2022'!L46*'Vic Apr 2022'!W46/100)*'Vic Apr 2022'!AQ46,($C$5*E52/'Vic Apr 2022'!AQ46*'Vic Apr 2022'!W46/100)*'Vic Apr 2022'!AQ46))</f>
        <v>278.18181818181813</v>
      </c>
      <c r="H52" s="115">
        <f>IF($C$5*E52/'Vic Apr 2022'!AQ46&lt;'Vic Apr 2022'!L46,0,IF($C$5*E52/'Vic Apr 2022'!AQ46&lt;='Vic Apr 2022'!M46,($C$5*E52/'Vic Apr 2022'!AQ46-'Vic Apr 2022'!L46)*('Vic Apr 2022'!X46/100)*'Vic Apr 2022'!AQ46,('Vic Apr 2022'!M46-'Vic Apr 2022'!L46)*('Vic Apr 2022'!X46/100)*'Vic Apr 2022'!AQ46))</f>
        <v>269.99999999999994</v>
      </c>
      <c r="I52" s="115">
        <f>IF($C$5*E52/'Vic Apr 2022'!AQ46&lt;'Vic Apr 2022'!M46,0,IF($C$5*E52/'Vic Apr 2022'!AQ46&lt;='Vic Apr 2022'!N46,($C$5*E52/'Vic Apr 2022'!AQ46-'Vic Apr 2022'!M46)*('Vic Apr 2022'!Y46/100)*'Vic Apr 2022'!AQ46,('Vic Apr 2022'!N46-'Vic Apr 2022'!M46)*('Vic Apr 2022'!Y46/100)*'Vic Apr 2022'!AQ46))</f>
        <v>207.4545454545455</v>
      </c>
      <c r="J52" s="115">
        <f>IF($C$5*E52/'Vic Apr 2022'!AQ46&lt;'Vic Apr 2022'!N46,0,IF($C$5*E52/'Vic Apr 2022'!AQ46&lt;='Vic Apr 2022'!O46,($C$5*E52/'Vic Apr 2022'!AQ46-'Vic Apr 2022'!N46)*('Vic Apr 2022'!Z46/100)*'Vic Apr 2022'!AQ46,('Vic Apr 2022'!O46-'Vic Apr 2022'!N46)*('Vic Apr 2022'!Z46/100)*'Vic Apr 2022'!AQ46))</f>
        <v>0</v>
      </c>
      <c r="K52" s="115">
        <f>IF(($C$5*E52/'Vic Apr 2022'!AQ46&gt;'Vic Apr 2022'!O46),($C$5*E52/'Vic Apr 2022'!AQ46-'Vic Apr 2022'!N46)*'Vic Apr 2022'!AA46/100*'Vic Apr 2022'!AQ46,0)</f>
        <v>0</v>
      </c>
      <c r="L52" s="115">
        <f>IF('Vic Apr 2022'!K46="",($C$5*F52/'Vic Apr 2022'!AR46*'Vic Apr 2022'!AC46/100)*'Vic Apr 2022'!AR46,IF($C$5*F52/'Vic Apr 2022'!AR46&gt;='Vic Apr 2022'!L46,('Vic Apr 2022'!L46*'Vic Apr 2022'!AC46/100)*'Vic Apr 2022'!AR46,($C$5*F52/'Vic Apr 2022'!AR46*'Vic Apr 2022'!AC46/100)*'Vic Apr 2022'!AR46))</f>
        <v>269.99999999999994</v>
      </c>
      <c r="M52" s="115">
        <f>IF($C$5*F52/'Vic Apr 2022'!AR46&lt;'Vic Apr 2022'!L46,0,IF($C$5*F52/'Vic Apr 2022'!AR46&lt;='Vic Apr 2022'!M46,($C$5*F52/'Vic Apr 2022'!AR46-'Vic Apr 2022'!L46)*('Vic Apr 2022'!AD46/100)*'Vic Apr 2022'!AR46,('Vic Apr 2022'!M46-'Vic Apr 2022'!L46)*('Vic Apr 2022'!AD46/100)*'Vic Apr 2022'!AR46))</f>
        <v>265.09090909090907</v>
      </c>
      <c r="N52" s="115">
        <f>IF($C$5*F52/'Vic Apr 2022'!AR46&lt;'Vic Apr 2022'!M46,0,IF($C$5*F52/'Vic Apr 2022'!AR46&lt;='Vic Apr 2022'!N46,($C$5*F52/'Vic Apr 2022'!AR46-'Vic Apr 2022'!M46)*('Vic Apr 2022'!AE46/100)*'Vic Apr 2022'!AR46,('Vic Apr 2022'!N46-'Vic Apr 2022'!M46)*('Vic Apr 2022'!AE46/100)*'Vic Apr 2022'!AR46))</f>
        <v>203.63636363636368</v>
      </c>
      <c r="O52" s="115">
        <f>IF($C$5*F52/'Vic Apr 2022'!AR46&lt;'Vic Apr 2022'!N46,0,IF($C$5*F52/'Vic Apr 2022'!AR46&lt;='Vic Apr 2022'!O46,($C$5*F52/'Vic Apr 2022'!AQ46-'Vic Apr 2022'!N46)*('Vic Apr 2022'!AF46/100)*'Vic Apr 2022'!AR46,('Vic Apr 2022'!O46-'Vic Apr 2022'!N46)*('Vic Apr 2022'!AF46/100)*'Vic Apr 2022'!AR46))</f>
        <v>0</v>
      </c>
      <c r="P52" s="115">
        <f>IF(($C$5*F52/'Vic Apr 2022'!AR46&gt;'Vic Apr 2022'!O46),($C$5*F52/'Vic Apr 2022'!AR46-'Vic Apr 2022'!N46)*'Vic Apr 2022'!AG46/100*'Vic Apr 2022'!AR46,0)</f>
        <v>0</v>
      </c>
      <c r="Q52" s="395">
        <f t="shared" ref="Q52" si="16">SUM(G52:P52)</f>
        <v>1494.3636363636363</v>
      </c>
      <c r="R52" s="420">
        <f t="shared" si="5"/>
        <v>1782.7136363636364</v>
      </c>
      <c r="S52" s="214">
        <f t="shared" si="6"/>
        <v>1960.9850000000001</v>
      </c>
      <c r="T52" s="248">
        <f>'Vic Apr 2022'!AT46</f>
        <v>0</v>
      </c>
      <c r="U52" s="248">
        <f>'Vic Apr 2022'!AU46</f>
        <v>22</v>
      </c>
      <c r="V52" s="248">
        <f>'Vic Apr 2022'!AV46</f>
        <v>0</v>
      </c>
      <c r="W52" s="248">
        <f>'Vic Apr 2022'!AW46</f>
        <v>0</v>
      </c>
      <c r="X52" s="420" t="str">
        <f t="shared" ref="X52" si="17">IF(SUM(T52:W52)=0,"No discount",IF(T52&gt;0,"Guaranteed off bill",IF(U52&gt;0,"Guaranteed off usage",IF(V52&gt;0,"Pay-on-time off bill","Pay-on-time off usage"))))</f>
        <v>Guaranteed off usage</v>
      </c>
      <c r="Y52" s="420" t="str">
        <f t="shared" si="8"/>
        <v>Exclusive</v>
      </c>
      <c r="Z52" s="401">
        <f t="shared" si="0"/>
        <v>1453.9536363636364</v>
      </c>
      <c r="AA52" s="402">
        <f t="shared" si="1"/>
        <v>1453.9536363636364</v>
      </c>
      <c r="AB52" s="403">
        <f t="shared" si="10"/>
        <v>1599.3490000000002</v>
      </c>
      <c r="AC52" s="403">
        <f t="shared" si="10"/>
        <v>1599.3490000000002</v>
      </c>
      <c r="AD52" s="245">
        <f>'Vic Apr 2022'!BF46</f>
        <v>0</v>
      </c>
      <c r="AE52" s="217" t="str">
        <f>'Vic Apr 2022'!BG46</f>
        <v>n</v>
      </c>
      <c r="AF52" s="516"/>
      <c r="AG52" s="516"/>
      <c r="AH52" s="516"/>
      <c r="AI52" s="516"/>
      <c r="AJ52" s="516"/>
      <c r="AK52" s="516"/>
      <c r="AL52" s="516"/>
      <c r="AM52" s="516"/>
      <c r="AN52" s="516"/>
      <c r="AO52" s="516"/>
      <c r="AP52" s="516"/>
      <c r="AQ52" s="516"/>
      <c r="AR52" s="516"/>
    </row>
    <row r="53" spans="1:44" ht="17" customHeight="1" thickTop="1">
      <c r="A53" s="527" t="str">
        <f>'Vic Apr 2022'!D47</f>
        <v>AGN Central 1</v>
      </c>
      <c r="B53" s="501" t="str">
        <f>'Vic Apr 2022'!F47</f>
        <v>AGL</v>
      </c>
      <c r="C53" s="423" t="str">
        <f>'Vic Apr 2022'!G47</f>
        <v>Business Value Saver</v>
      </c>
      <c r="D53" s="190">
        <f>365*'Vic Apr 2022'!H47/100</f>
        <v>343.1</v>
      </c>
      <c r="E53" s="415">
        <f>IF('Vic Apr 2022'!AQ47=3,0.5,IF('Vic Apr 2022'!AQ47=2,0.33,0))</f>
        <v>0.5</v>
      </c>
      <c r="F53" s="415">
        <f t="shared" si="3"/>
        <v>0.5</v>
      </c>
      <c r="G53" s="190">
        <f>IF('Vic Apr 2022'!K47="",($C$5*E53/'Vic Apr 2022'!AQ47*'Vic Apr 2022'!W47/100)*'Vic Apr 2022'!AQ47,IF($C$5*E53/'Vic Apr 2022'!AQ47&gt;='Vic Apr 2022'!L47,('Vic Apr 2022'!L47*'Vic Apr 2022'!W47/100)*'Vic Apr 2022'!AQ47,($C$5*E53/'Vic Apr 2022'!AQ47*'Vic Apr 2022'!W47/100)*'Vic Apr 2022'!AQ47))</f>
        <v>191.45454545454544</v>
      </c>
      <c r="H53" s="190">
        <f>IF(AND('Vic Apr 2022'!L47&gt;0,'Vic Apr 2022'!M47&gt;0),IF($C$5*E53/'Vic Apr 2022'!AQ47&lt;'Vic Apr 2022'!L47,0,IF(($C$5*E53/'Vic Apr 2022'!AQ47-'Vic Apr 2022'!L47)&lt;=('Vic Apr 2022'!M47+'Vic Apr 2022'!L47),((($C$5*E53/'Vic Apr 2022'!AQ47-'Vic Apr 2022'!L47)*'Vic Apr 2022'!X47/100))*'Vic Apr 2022'!AQ47,((('Vic Apr 2022'!M47)*'Vic Apr 2022'!X47/100)*'Vic Apr 2022'!AQ47))),0)</f>
        <v>726.81818181818176</v>
      </c>
      <c r="I53" s="190">
        <f>IF(AND('Vic Apr 2022'!M47&gt;0,'Vic Apr 2022'!N47&gt;0),IF($C$5*E53/'Vic Apr 2022'!AQ47&lt;('Vic Apr 2022'!L47+'Vic Apr 2022'!M47),0,IF(($C$5*E53/'Vic Apr 2022'!AQ47-'Vic Apr 2022'!L47+'Vic Apr 2022'!M47)&lt;=('Vic Apr 2022'!L47+'Vic Apr 2022'!M47+'Vic Apr 2022'!N47),((($C$5*E53/'Vic Apr 2022'!AQ47-('Vic Apr 2022'!L47+'Vic Apr 2022'!M47))*'Vic Apr 2022'!Y47/100))*'Vic Apr 2022'!AQ47,('Vic Apr 2022'!N47*'Vic Apr 2022'!Y47/100)* 'Vic Apr 2022'!AQ47)),0)</f>
        <v>0</v>
      </c>
      <c r="J53" s="190">
        <f>IF(AND('Vic Apr 2022'!N47&gt;0,'Vic Apr 2022'!O47&gt;0),IF($C$5*E53/'Vic Apr 2022'!AQ47&lt;('Vic Apr 2022'!L47+'Vic Apr 2022'!M47+'Vic Apr 2022'!N47),0,IF(($C$5*E53/'Vic Apr 2022'!AQ47-'Vic Apr 2022'!L47+'Vic Apr 2022'!M47+'Vic Apr 2022'!N47)&lt;=('Vic Apr 2022'!L47+'Vic Apr 2022'!M47+'Vic Apr 2022'!N47+'Vic Apr 2022'!O47),(($C$5*E53/'Vic Apr 2022'!AQ47-('Vic Apr 2022'!L47+'Vic Apr 2022'!M47+'Vic Apr 2022'!N47))*'Vic Apr 2022'!Z47/100)*'Vic Apr 2022'!AQ47,('Vic Apr 2022'!O47*'Vic Apr 2022'!Z47/100)*'Vic Apr 2022'!AQ47)),0)</f>
        <v>0</v>
      </c>
      <c r="K53" s="190">
        <f>IF(AND('Vic Apr 2022'!P47&gt;0,'Vic Apr 2022'!O47&gt;0),IF(($C$5*E53/'Vic Apr 2022'!AQ47&lt;SUM('Vic Apr 2022'!L47:P47)),(0),($C$5*E53/'Vic Apr 2022'!AQ47-SUM('Vic Apr 2022'!L47:P47))*'Vic Apr 2022'!AB47/100)* 'Vic Apr 2022'!AQ47,IF(AND('Vic Apr 2022'!O47&gt;0,'Vic Apr 2022'!P47=""),IF(($C$5*E53/'Vic Apr 2022'!AQ47&lt; SUM('Vic Apr 2022'!L47:O47)),(0),($C$5*E53/'Vic Apr 2022'!AQ47-SUM('Vic Apr 2022'!L47:O47))*'Vic Apr 2022'!AA47/100)* 'Vic Apr 2022'!AQ47,IF(AND('Vic Apr 2022'!N47&gt;0,'Vic Apr 2022'!O47=""),IF(($C$5*E53/'Vic Apr 2022'!AQ47&lt; SUM('Vic Apr 2022'!L47:N47)),(0),($C$5*E53/'Vic Apr 2022'!AQ47-SUM('Vic Apr 2022'!L47:N47))*'Vic Apr 2022'!Z47/100)* 'Vic Apr 2022'!AQ47,IF(AND('Vic Apr 2022'!M47&gt;0,'Vic Apr 2022'!N47=""),IF(($C$5*E53/'Vic Apr 2022'!AQ47&lt;'Vic Apr 2022'!M47+'Vic Apr 2022'!L47),(0),(($C$5*E53/'Vic Apr 2022'!AQ47-('Vic Apr 2022'!M47+'Vic Apr 2022'!L47))*'Vic Apr 2022'!Y47/100))*'Vic Apr 2022'!AQ47,IF(AND('Vic Apr 2022'!L47&gt;0,'Vic Apr 2022'!M47=""&gt;0),IF(($C$5*E53/'Vic Apr 2022'!AQ47&lt;'Vic Apr 2022'!L47),(0),($C$5*E53/'Vic Apr 2022'!AQ47-'Vic Apr 2022'!L47)*'Vic Apr 2022'!X47/100)*'Vic Apr 2022'!AQ47,0)))))</f>
        <v>0</v>
      </c>
      <c r="L53" s="190">
        <f>IF('Vic Apr 2022'!K47="",($C$5*F53/'Vic Apr 2022'!AR47*'Vic Apr 2022'!AC47/100)*'Vic Apr 2022'!AR47,IF($C$5*F53/'Vic Apr 2022'!AR47&gt;='Vic Apr 2022'!L47,('Vic Apr 2022'!L47*'Vic Apr 2022'!AC47/100)*'Vic Apr 2022'!AR47,($C$5*F53/'Vic Apr 2022'!AR47*'Vic Apr 2022'!AC47/100)*'Vic Apr 2022'!AR47))</f>
        <v>191.45454545454544</v>
      </c>
      <c r="M53" s="190">
        <f>IF(AND('Vic Apr 2022'!L47&gt;0,'Vic Apr 2022'!M47&gt;0),IF($C$5*F53/'Vic Apr 2022'!AR47&lt;'Vic Apr 2022'!L47,0,IF(($C$5*F53/'Vic Apr 2022'!AR47-'Vic Apr 2022'!L47)&lt;=('Vic Apr 2022'!M47+'Vic Apr 2022'!L47),((($C$5*F53/'Vic Apr 2022'!AR47-'Vic Apr 2022'!L47)*'Vic Apr 2022'!AD47/100))*'Vic Apr 2022'!AR47,((('Vic Apr 2022'!M47)*'Vic Apr 2022'!AD47/100)*'Vic Apr 2022'!AR47))),0)</f>
        <v>726.81818181818176</v>
      </c>
      <c r="N53" s="190">
        <f>IF(AND('Vic Apr 2022'!M47&gt;0,'Vic Apr 2022'!N47&gt;0),IF($C$5*F53/'Vic Apr 2022'!AR47&lt;('Vic Apr 2022'!L47+'Vic Apr 2022'!M47),0,IF(($C$5*F53/'Vic Apr 2022'!AR47-'Vic Apr 2022'!L47+'Vic Apr 2022'!M47)&lt;=('Vic Apr 2022'!L47+'Vic Apr 2022'!M47+'Vic Apr 2022'!N47),((($C$5*F53/'Vic Apr 2022'!AR47-('Vic Apr 2022'!L47+'Vic Apr 2022'!M47))*'Vic Apr 2022'!AE47/100))*'Vic Apr 2022'!AR47,('Vic Apr 2022'!N47*'Vic Apr 2022'!AE47/100)*'Vic Apr 2022'!AR47)),0)</f>
        <v>0</v>
      </c>
      <c r="O53" s="190">
        <f>IF(AND('Vic Apr 2022'!N47&gt;0,'Vic Apr 2022'!O47&gt;0),IF($C$5*F53/'Vic Apr 2022'!AR47&lt;('Vic Apr 2022'!L47+'Vic Apr 2022'!M47+'Vic Apr 2022'!N47),0,IF(($C$5*F53/'Vic Apr 2022'!AR47-'Vic Apr 2022'!L47+'Vic Apr 2022'!M47+'Vic Apr 2022'!N47)&lt;=('Vic Apr 2022'!L47+'Vic Apr 2022'!M47+'Vic Apr 2022'!N47+'Vic Apr 2022'!O47),(($C$5*F53/'Vic Apr 2022'!AR47-('Vic Apr 2022'!L47+'Vic Apr 2022'!M47+'Vic Apr 2022'!N47))*'Vic Apr 2022'!AF47/100)*'Vic Apr 2022'!AR47,('Vic Apr 2022'!O47*'Vic Apr 2022'!AF47/100)*'Vic Apr 2022'!AR47)),0)</f>
        <v>0</v>
      </c>
      <c r="P53" s="190">
        <f>IF(AND('Vic Apr 2022'!P47&gt;0,'Vic Apr 2022'!O47&gt;0),IF(($C$5*F53/'Vic Apr 2022'!AR47&lt;SUM('Vic Apr 2022'!L47:P47)),(0),($C$5*F53/'Vic Apr 2022'!AR47-SUM('Vic Apr 2022'!L47:P47))*'Vic Apr 2022'!AB47/100)* 'Vic Apr 2022'!AR47,IF(AND('Vic Apr 2022'!O47&gt;0,'Vic Apr 2022'!P47=""),IF(($C$5*F53/'Vic Apr 2022'!AR47&lt; SUM('Vic Apr 2022'!L47:O47)),(0),($C$5*F53/'Vic Apr 2022'!AR47-SUM('Vic Apr 2022'!L47:O47))*'Vic Apr 2022'!AG47/100)* 'Vic Apr 2022'!AR47,IF(AND('Vic Apr 2022'!N47&gt;0,'Vic Apr 2022'!O47=""),IF(($C$5*F53/'Vic Apr 2022'!AR47&lt; SUM('Vic Apr 2022'!L47:N47)),(0),($C$5*F53/'Vic Apr 2022'!AR47-SUM('Vic Apr 2022'!L47:N47))*'Vic Apr 2022'!AF47/100)* 'Vic Apr 2022'!AR47,IF(AND('Vic Apr 2022'!M47&gt;0,'Vic Apr 2022'!N47=""),IF(($C$5*F53/'Vic Apr 2022'!AR47&lt;'Vic Apr 2022'!M47+'Vic Apr 2022'!L47),(0),(($C$5*F53/'Vic Apr 2022'!AR47-('Vic Apr 2022'!M47+'Vic Apr 2022'!L47))*'Vic Apr 2022'!AE47/100))*'Vic Apr 2022'!AR47,IF(AND('Vic Apr 2022'!L47&gt;0,'Vic Apr 2022'!M47=""&gt;0),IF(($C$5*F53/'Vic Apr 2022'!AR47&lt;'Vic Apr 2022'!L47),(0),($C$5*F53/'Vic Apr 2022'!AR47-'Vic Apr 2022'!L47)*'Vic Apr 2022'!AD47/100)*'Vic Apr 2022'!AR47,0)))))</f>
        <v>0</v>
      </c>
      <c r="Q53" s="394">
        <f t="shared" si="4"/>
        <v>1836.5454545454545</v>
      </c>
      <c r="R53" s="419">
        <f t="shared" si="5"/>
        <v>2179.6454545454544</v>
      </c>
      <c r="S53" s="193">
        <f t="shared" si="6"/>
        <v>2397.61</v>
      </c>
      <c r="T53" s="247">
        <f>'Vic Apr 2022'!AT47</f>
        <v>0</v>
      </c>
      <c r="U53" s="247">
        <f>'Vic Apr 2022'!AU47</f>
        <v>0</v>
      </c>
      <c r="V53" s="247">
        <f>'Vic Apr 2022'!AV47</f>
        <v>0</v>
      </c>
      <c r="W53" s="247">
        <f>'Vic Apr 2022'!AW47</f>
        <v>0</v>
      </c>
      <c r="X53" s="419" t="str">
        <f t="shared" si="7"/>
        <v>No discount</v>
      </c>
      <c r="Y53" s="419" t="str">
        <f t="shared" si="8"/>
        <v>Exclusive</v>
      </c>
      <c r="Z53" s="494">
        <f t="shared" si="0"/>
        <v>2179.6454545454544</v>
      </c>
      <c r="AA53" s="494">
        <f t="shared" si="1"/>
        <v>2179.6454545454544</v>
      </c>
      <c r="AB53" s="400">
        <f t="shared" si="10"/>
        <v>2397.61</v>
      </c>
      <c r="AC53" s="400">
        <f t="shared" si="10"/>
        <v>2397.61</v>
      </c>
      <c r="AD53" s="244">
        <f>'Vic Apr 2022'!BF47</f>
        <v>0</v>
      </c>
      <c r="AE53" s="196" t="str">
        <f>'Vic Apr 2022'!BG47</f>
        <v>n</v>
      </c>
      <c r="AF53" s="516"/>
      <c r="AG53" s="516"/>
      <c r="AH53" s="516"/>
      <c r="AI53" s="516"/>
      <c r="AJ53" s="516"/>
      <c r="AK53" s="516"/>
      <c r="AL53" s="516"/>
      <c r="AM53" s="516"/>
      <c r="AN53" s="516"/>
      <c r="AO53" s="516"/>
      <c r="AP53" s="516"/>
      <c r="AQ53" s="516"/>
      <c r="AR53" s="516"/>
    </row>
    <row r="54" spans="1:44" ht="17" customHeight="1">
      <c r="A54" s="528"/>
      <c r="B54" s="501" t="str">
        <f>'Vic Apr 2022'!F48</f>
        <v>EnergyAustralia</v>
      </c>
      <c r="C54" s="423" t="str">
        <f>'Vic Apr 2022'!G48</f>
        <v>Total Business</v>
      </c>
      <c r="D54" s="190">
        <f>365*'Vic Apr 2022'!H48/100</f>
        <v>406.61</v>
      </c>
      <c r="E54" s="415">
        <f>IF('Vic Apr 2022'!AQ48=3,0.5,IF('Vic Apr 2022'!AQ48=2,0.33,0))</f>
        <v>0.5</v>
      </c>
      <c r="F54" s="415">
        <f t="shared" si="3"/>
        <v>0.5</v>
      </c>
      <c r="G54" s="190">
        <f>IF('Vic Apr 2022'!K48="",($C$5*E54/'Vic Apr 2022'!AQ48*'Vic Apr 2022'!W48/100)*'Vic Apr 2022'!AQ48,IF($C$5*E54/'Vic Apr 2022'!AQ48&gt;='Vic Apr 2022'!L48,('Vic Apr 2022'!L48*'Vic Apr 2022'!W48/100)*'Vic Apr 2022'!AQ48,($C$5*E54/'Vic Apr 2022'!AQ48*'Vic Apr 2022'!W48/100)*'Vic Apr 2022'!AQ48))</f>
        <v>279</v>
      </c>
      <c r="H54" s="190">
        <f>IF(AND('Vic Apr 2022'!L48&gt;0,'Vic Apr 2022'!M48&gt;0),IF($C$5*E54/'Vic Apr 2022'!AQ48&lt;'Vic Apr 2022'!L48,0,IF(($C$5*E54/'Vic Apr 2022'!AQ48-'Vic Apr 2022'!L48)&lt;=('Vic Apr 2022'!M48+'Vic Apr 2022'!L48),((($C$5*E54/'Vic Apr 2022'!AQ48-'Vic Apr 2022'!L48)*'Vic Apr 2022'!X48/100))*'Vic Apr 2022'!AQ48,((('Vic Apr 2022'!M48)*'Vic Apr 2022'!X48/100)*'Vic Apr 2022'!AQ48))),0)</f>
        <v>943</v>
      </c>
      <c r="I54" s="190">
        <f>IF(AND('Vic Apr 2022'!M48&gt;0,'Vic Apr 2022'!N48&gt;0),IF($C$5*E54/'Vic Apr 2022'!AQ48&lt;('Vic Apr 2022'!L48+'Vic Apr 2022'!M48),0,IF(($C$5*E54/'Vic Apr 2022'!AQ48-'Vic Apr 2022'!L48+'Vic Apr 2022'!M48)&lt;=('Vic Apr 2022'!L48+'Vic Apr 2022'!M48+'Vic Apr 2022'!N48),((($C$5*E54/'Vic Apr 2022'!AQ48-('Vic Apr 2022'!L48+'Vic Apr 2022'!M48))*'Vic Apr 2022'!Y48/100))*'Vic Apr 2022'!AQ48,('Vic Apr 2022'!N48*'Vic Apr 2022'!Y48/100)* 'Vic Apr 2022'!AQ48)),0)</f>
        <v>0</v>
      </c>
      <c r="J54" s="190">
        <f>IF(AND('Vic Apr 2022'!N48&gt;0,'Vic Apr 2022'!O48&gt;0),IF($C$5*E54/'Vic Apr 2022'!AQ48&lt;('Vic Apr 2022'!L48+'Vic Apr 2022'!M48+'Vic Apr 2022'!N48),0,IF(($C$5*E54/'Vic Apr 2022'!AQ48-'Vic Apr 2022'!L48+'Vic Apr 2022'!M48+'Vic Apr 2022'!N48)&lt;=('Vic Apr 2022'!L48+'Vic Apr 2022'!M48+'Vic Apr 2022'!N48+'Vic Apr 2022'!O48),(($C$5*E54/'Vic Apr 2022'!AQ48-('Vic Apr 2022'!L48+'Vic Apr 2022'!M48+'Vic Apr 2022'!N48))*'Vic Apr 2022'!Z48/100)*'Vic Apr 2022'!AQ48,('Vic Apr 2022'!O48*'Vic Apr 2022'!Z48/100)*'Vic Apr 2022'!AQ48)),0)</f>
        <v>0</v>
      </c>
      <c r="K54" s="190">
        <f>IF(AND('Vic Apr 2022'!P48&gt;0,'Vic Apr 2022'!O48&gt;0),IF(($C$5*E54/'Vic Apr 2022'!AQ48&lt;SUM('Vic Apr 2022'!L48:P48)),(0),($C$5*E54/'Vic Apr 2022'!AQ48-SUM('Vic Apr 2022'!L48:P48))*'Vic Apr 2022'!AB48/100)* 'Vic Apr 2022'!AQ48,IF(AND('Vic Apr 2022'!O48&gt;0,'Vic Apr 2022'!P48=""),IF(($C$5*E54/'Vic Apr 2022'!AQ48&lt; SUM('Vic Apr 2022'!L48:O48)),(0),($C$5*E54/'Vic Apr 2022'!AQ48-SUM('Vic Apr 2022'!L48:O48))*'Vic Apr 2022'!AA48/100)* 'Vic Apr 2022'!AQ48,IF(AND('Vic Apr 2022'!N48&gt;0,'Vic Apr 2022'!O48=""),IF(($C$5*E54/'Vic Apr 2022'!AQ48&lt; SUM('Vic Apr 2022'!L48:N48)),(0),($C$5*E54/'Vic Apr 2022'!AQ48-SUM('Vic Apr 2022'!L48:N48))*'Vic Apr 2022'!Z48/100)* 'Vic Apr 2022'!AQ48,IF(AND('Vic Apr 2022'!M48&gt;0,'Vic Apr 2022'!N48=""),IF(($C$5*E54/'Vic Apr 2022'!AQ48&lt;'Vic Apr 2022'!M48+'Vic Apr 2022'!L48),(0),(($C$5*E54/'Vic Apr 2022'!AQ48-('Vic Apr 2022'!M48+'Vic Apr 2022'!L48))*'Vic Apr 2022'!Y48/100))*'Vic Apr 2022'!AQ48,IF(AND('Vic Apr 2022'!L48&gt;0,'Vic Apr 2022'!M48=""&gt;0),IF(($C$5*E54/'Vic Apr 2022'!AQ48&lt;'Vic Apr 2022'!L48),(0),($C$5*E54/'Vic Apr 2022'!AQ48-'Vic Apr 2022'!L48)*'Vic Apr 2022'!X48/100)*'Vic Apr 2022'!AQ48,0)))))</f>
        <v>0</v>
      </c>
      <c r="L54" s="190">
        <f>IF('Vic Apr 2022'!K48="",($C$5*F54/'Vic Apr 2022'!AR48*'Vic Apr 2022'!AC48/100)*'Vic Apr 2022'!AR48,IF($C$5*F54/'Vic Apr 2022'!AR48&gt;='Vic Apr 2022'!L48,('Vic Apr 2022'!L48*'Vic Apr 2022'!AC48/100)*'Vic Apr 2022'!AR48,($C$5*F54/'Vic Apr 2022'!AR48*'Vic Apr 2022'!AC48/100)*'Vic Apr 2022'!AR48))</f>
        <v>279</v>
      </c>
      <c r="M54" s="190">
        <f>IF(AND('Vic Apr 2022'!L48&gt;0,'Vic Apr 2022'!M48&gt;0),IF($C$5*F54/'Vic Apr 2022'!AR48&lt;'Vic Apr 2022'!L48,0,IF(($C$5*F54/'Vic Apr 2022'!AR48-'Vic Apr 2022'!L48)&lt;=('Vic Apr 2022'!M48+'Vic Apr 2022'!L48),((($C$5*F54/'Vic Apr 2022'!AR48-'Vic Apr 2022'!L48)*'Vic Apr 2022'!AD48/100))*'Vic Apr 2022'!AR48,((('Vic Apr 2022'!M48)*'Vic Apr 2022'!AD48/100)*'Vic Apr 2022'!AR48))),0)</f>
        <v>943</v>
      </c>
      <c r="N54" s="190">
        <f>IF(AND('Vic Apr 2022'!M48&gt;0,'Vic Apr 2022'!N48&gt;0),IF($C$5*F54/'Vic Apr 2022'!AR48&lt;('Vic Apr 2022'!L48+'Vic Apr 2022'!M48),0,IF(($C$5*F54/'Vic Apr 2022'!AR48-'Vic Apr 2022'!L48+'Vic Apr 2022'!M48)&lt;=('Vic Apr 2022'!L48+'Vic Apr 2022'!M48+'Vic Apr 2022'!N48),((($C$5*F54/'Vic Apr 2022'!AR48-('Vic Apr 2022'!L48+'Vic Apr 2022'!M48))*'Vic Apr 2022'!AE48/100))*'Vic Apr 2022'!AR48,('Vic Apr 2022'!N48*'Vic Apr 2022'!AE48/100)*'Vic Apr 2022'!AR48)),0)</f>
        <v>0</v>
      </c>
      <c r="O54" s="190">
        <f>IF(AND('Vic Apr 2022'!N48&gt;0,'Vic Apr 2022'!O48&gt;0),IF($C$5*F54/'Vic Apr 2022'!AR48&lt;('Vic Apr 2022'!L48+'Vic Apr 2022'!M48+'Vic Apr 2022'!N48),0,IF(($C$5*F54/'Vic Apr 2022'!AR48-'Vic Apr 2022'!L48+'Vic Apr 2022'!M48+'Vic Apr 2022'!N48)&lt;=('Vic Apr 2022'!L48+'Vic Apr 2022'!M48+'Vic Apr 2022'!N48+'Vic Apr 2022'!O48),(($C$5*F54/'Vic Apr 2022'!AR48-('Vic Apr 2022'!L48+'Vic Apr 2022'!M48+'Vic Apr 2022'!N48))*'Vic Apr 2022'!AF48/100)*'Vic Apr 2022'!AR48,('Vic Apr 2022'!O48*'Vic Apr 2022'!AF48/100)*'Vic Apr 2022'!AR48)),0)</f>
        <v>0</v>
      </c>
      <c r="P54" s="190">
        <f>IF(AND('Vic Apr 2022'!P48&gt;0,'Vic Apr 2022'!O48&gt;0),IF(($C$5*F54/'Vic Apr 2022'!AR48&lt;SUM('Vic Apr 2022'!L48:P48)),(0),($C$5*F54/'Vic Apr 2022'!AR48-SUM('Vic Apr 2022'!L48:P48))*'Vic Apr 2022'!AB48/100)* 'Vic Apr 2022'!AR48,IF(AND('Vic Apr 2022'!O48&gt;0,'Vic Apr 2022'!P48=""),IF(($C$5*F54/'Vic Apr 2022'!AR48&lt; SUM('Vic Apr 2022'!L48:O48)),(0),($C$5*F54/'Vic Apr 2022'!AR48-SUM('Vic Apr 2022'!L48:O48))*'Vic Apr 2022'!AG48/100)* 'Vic Apr 2022'!AR48,IF(AND('Vic Apr 2022'!N48&gt;0,'Vic Apr 2022'!O48=""),IF(($C$5*F54/'Vic Apr 2022'!AR48&lt; SUM('Vic Apr 2022'!L48:N48)),(0),($C$5*F54/'Vic Apr 2022'!AR48-SUM('Vic Apr 2022'!L48:N48))*'Vic Apr 2022'!AF48/100)* 'Vic Apr 2022'!AR48,IF(AND('Vic Apr 2022'!M48&gt;0,'Vic Apr 2022'!N48=""),IF(($C$5*F54/'Vic Apr 2022'!AR48&lt;'Vic Apr 2022'!M48+'Vic Apr 2022'!L48),(0),(($C$5*F54/'Vic Apr 2022'!AR48-('Vic Apr 2022'!M48+'Vic Apr 2022'!L48))*'Vic Apr 2022'!AE48/100))*'Vic Apr 2022'!AR48,IF(AND('Vic Apr 2022'!L48&gt;0,'Vic Apr 2022'!M48=""&gt;0),IF(($C$5*F54/'Vic Apr 2022'!AR48&lt;'Vic Apr 2022'!L48),(0),($C$5*F54/'Vic Apr 2022'!AR48-'Vic Apr 2022'!L48)*'Vic Apr 2022'!AD48/100)*'Vic Apr 2022'!AR48,0)))))</f>
        <v>0</v>
      </c>
      <c r="Q54" s="394">
        <f t="shared" si="4"/>
        <v>2444</v>
      </c>
      <c r="R54" s="419">
        <f t="shared" si="5"/>
        <v>2850.61</v>
      </c>
      <c r="S54" s="193">
        <f t="shared" si="6"/>
        <v>3135.6710000000003</v>
      </c>
      <c r="T54" s="247">
        <f>'Vic Apr 2022'!AT48</f>
        <v>21</v>
      </c>
      <c r="U54" s="247">
        <f>'Vic Apr 2022'!AU48</f>
        <v>0</v>
      </c>
      <c r="V54" s="247">
        <f>'Vic Apr 2022'!AV48</f>
        <v>0</v>
      </c>
      <c r="W54" s="247">
        <f>'Vic Apr 2022'!AW48</f>
        <v>0</v>
      </c>
      <c r="X54" s="419" t="str">
        <f t="shared" si="7"/>
        <v>Guaranteed off bill</v>
      </c>
      <c r="Y54" s="419" t="str">
        <f t="shared" si="8"/>
        <v>Exclusive</v>
      </c>
      <c r="Z54" s="494">
        <f t="shared" si="0"/>
        <v>2251.9819000000002</v>
      </c>
      <c r="AA54" s="494">
        <f t="shared" si="1"/>
        <v>2251.9819000000002</v>
      </c>
      <c r="AB54" s="400">
        <f t="shared" si="10"/>
        <v>2477.1800900000003</v>
      </c>
      <c r="AC54" s="400">
        <f t="shared" si="10"/>
        <v>2477.1800900000003</v>
      </c>
      <c r="AD54" s="244">
        <f>'Vic Apr 2022'!BF48</f>
        <v>0</v>
      </c>
      <c r="AE54" s="196" t="str">
        <f>'Vic Apr 2022'!BG48</f>
        <v>n</v>
      </c>
      <c r="AF54" s="516"/>
      <c r="AG54" s="516"/>
      <c r="AH54" s="516"/>
      <c r="AI54" s="516"/>
      <c r="AJ54" s="516"/>
      <c r="AK54" s="516"/>
      <c r="AL54" s="516"/>
      <c r="AM54" s="516"/>
      <c r="AN54" s="516"/>
      <c r="AO54" s="516"/>
      <c r="AP54" s="516"/>
      <c r="AQ54" s="516"/>
      <c r="AR54" s="516"/>
    </row>
    <row r="55" spans="1:44" ht="17" customHeight="1">
      <c r="A55" s="528"/>
      <c r="B55" s="501" t="str">
        <f>'Vic Apr 2022'!F49</f>
        <v>Lumo Energy</v>
      </c>
      <c r="C55" s="423" t="str">
        <f>'Vic Apr 2022'!G49</f>
        <v>Value</v>
      </c>
      <c r="D55" s="190">
        <f>365*'Vic Apr 2022'!H49/100</f>
        <v>308.0268181818181</v>
      </c>
      <c r="E55" s="415">
        <f>IF('Vic Apr 2022'!AQ49=3,0.5,IF('Vic Apr 2022'!AQ49=2,0.33,0))</f>
        <v>0.5</v>
      </c>
      <c r="F55" s="415">
        <f t="shared" si="3"/>
        <v>0.5</v>
      </c>
      <c r="G55" s="190">
        <f>IF('Vic Apr 2022'!K49="",($C$5*E55/'Vic Apr 2022'!AQ49*'Vic Apr 2022'!W49/100)*'Vic Apr 2022'!AQ49,IF($C$5*E55/'Vic Apr 2022'!AQ49&gt;='Vic Apr 2022'!L49,('Vic Apr 2022'!L49*'Vic Apr 2022'!W49/100)*'Vic Apr 2022'!AQ49,($C$5*E55/'Vic Apr 2022'!AQ49*'Vic Apr 2022'!W49/100)*'Vic Apr 2022'!AQ49))</f>
        <v>194.96454545454543</v>
      </c>
      <c r="H55" s="190">
        <f>IF(AND('Vic Apr 2022'!L49&gt;0,'Vic Apr 2022'!M49&gt;0),IF($C$5*E55/'Vic Apr 2022'!AQ49&lt;'Vic Apr 2022'!L49,0,IF(($C$5*E55/'Vic Apr 2022'!AQ49-'Vic Apr 2022'!L49)&lt;=('Vic Apr 2022'!M49+'Vic Apr 2022'!L49),((($C$5*E55/'Vic Apr 2022'!AQ49-'Vic Apr 2022'!L49)*'Vic Apr 2022'!X49/100))*'Vic Apr 2022'!AQ49,((('Vic Apr 2022'!M49)*'Vic Apr 2022'!X49/100)*'Vic Apr 2022'!AQ49))),0)</f>
        <v>724.58454545454538</v>
      </c>
      <c r="I55" s="190">
        <f>IF(AND('Vic Apr 2022'!M49&gt;0,'Vic Apr 2022'!N49&gt;0),IF($C$5*E55/'Vic Apr 2022'!AQ49&lt;('Vic Apr 2022'!L49+'Vic Apr 2022'!M49),0,IF(($C$5*E55/'Vic Apr 2022'!AQ49-'Vic Apr 2022'!L49+'Vic Apr 2022'!M49)&lt;=('Vic Apr 2022'!L49+'Vic Apr 2022'!M49+'Vic Apr 2022'!N49),((($C$5*E55/'Vic Apr 2022'!AQ49-('Vic Apr 2022'!L49+'Vic Apr 2022'!M49))*'Vic Apr 2022'!Y49/100))*'Vic Apr 2022'!AQ49,('Vic Apr 2022'!N49*'Vic Apr 2022'!Y49/100)* 'Vic Apr 2022'!AQ49)),0)</f>
        <v>0</v>
      </c>
      <c r="J55" s="190">
        <f>IF(AND('Vic Apr 2022'!N49&gt;0,'Vic Apr 2022'!O49&gt;0),IF($C$5*E55/'Vic Apr 2022'!AQ49&lt;('Vic Apr 2022'!L49+'Vic Apr 2022'!M49+'Vic Apr 2022'!N49),0,IF(($C$5*E55/'Vic Apr 2022'!AQ49-'Vic Apr 2022'!L49+'Vic Apr 2022'!M49+'Vic Apr 2022'!N49)&lt;=('Vic Apr 2022'!L49+'Vic Apr 2022'!M49+'Vic Apr 2022'!N49+'Vic Apr 2022'!O49),(($C$5*E55/'Vic Apr 2022'!AQ49-('Vic Apr 2022'!L49+'Vic Apr 2022'!M49+'Vic Apr 2022'!N49))*'Vic Apr 2022'!Z49/100)*'Vic Apr 2022'!AQ49,('Vic Apr 2022'!O49*'Vic Apr 2022'!Z49/100)*'Vic Apr 2022'!AQ49)),0)</f>
        <v>0</v>
      </c>
      <c r="K55" s="190">
        <f>IF(AND('Vic Apr 2022'!P49&gt;0,'Vic Apr 2022'!O49&gt;0),IF(($C$5*E55/'Vic Apr 2022'!AQ49&lt;SUM('Vic Apr 2022'!L49:P49)),(0),($C$5*E55/'Vic Apr 2022'!AQ49-SUM('Vic Apr 2022'!L49:P49))*'Vic Apr 2022'!AB49/100)* 'Vic Apr 2022'!AQ49,IF(AND('Vic Apr 2022'!O49&gt;0,'Vic Apr 2022'!P49=""),IF(($C$5*E55/'Vic Apr 2022'!AQ49&lt; SUM('Vic Apr 2022'!L49:O49)),(0),($C$5*E55/'Vic Apr 2022'!AQ49-SUM('Vic Apr 2022'!L49:O49))*'Vic Apr 2022'!AA49/100)* 'Vic Apr 2022'!AQ49,IF(AND('Vic Apr 2022'!N49&gt;0,'Vic Apr 2022'!O49=""),IF(($C$5*E55/'Vic Apr 2022'!AQ49&lt; SUM('Vic Apr 2022'!L49:N49)),(0),($C$5*E55/'Vic Apr 2022'!AQ49-SUM('Vic Apr 2022'!L49:N49))*'Vic Apr 2022'!Z49/100)* 'Vic Apr 2022'!AQ49,IF(AND('Vic Apr 2022'!M49&gt;0,'Vic Apr 2022'!N49=""),IF(($C$5*E55/'Vic Apr 2022'!AQ49&lt;'Vic Apr 2022'!M49+'Vic Apr 2022'!L49),(0),(($C$5*E55/'Vic Apr 2022'!AQ49-('Vic Apr 2022'!M49+'Vic Apr 2022'!L49))*'Vic Apr 2022'!Y49/100))*'Vic Apr 2022'!AQ49,IF(AND('Vic Apr 2022'!L49&gt;0,'Vic Apr 2022'!M49=""&gt;0),IF(($C$5*E55/'Vic Apr 2022'!AQ49&lt;'Vic Apr 2022'!L49),(0),($C$5*E55/'Vic Apr 2022'!AQ49-'Vic Apr 2022'!L49)*'Vic Apr 2022'!X49/100)*'Vic Apr 2022'!AQ49,0)))))</f>
        <v>0</v>
      </c>
      <c r="L55" s="190">
        <f>IF('Vic Apr 2022'!K49="",($C$5*F55/'Vic Apr 2022'!AR49*'Vic Apr 2022'!AC49/100)*'Vic Apr 2022'!AR49,IF($C$5*F55/'Vic Apr 2022'!AR49&gt;='Vic Apr 2022'!L49,('Vic Apr 2022'!L49*'Vic Apr 2022'!AC49/100)*'Vic Apr 2022'!AR49,($C$5*F55/'Vic Apr 2022'!AR49*'Vic Apr 2022'!AC49/100)*'Vic Apr 2022'!AR49))</f>
        <v>194.96454545454543</v>
      </c>
      <c r="M55" s="190">
        <f>IF(AND('Vic Apr 2022'!L49&gt;0,'Vic Apr 2022'!M49&gt;0),IF($C$5*F55/'Vic Apr 2022'!AR49&lt;'Vic Apr 2022'!L49,0,IF(($C$5*F55/'Vic Apr 2022'!AR49-'Vic Apr 2022'!L49)&lt;=('Vic Apr 2022'!M49+'Vic Apr 2022'!L49),((($C$5*F55/'Vic Apr 2022'!AR49-'Vic Apr 2022'!L49)*'Vic Apr 2022'!AD49/100))*'Vic Apr 2022'!AR49,((('Vic Apr 2022'!M49)*'Vic Apr 2022'!AD49/100)*'Vic Apr 2022'!AR49))),0)</f>
        <v>724.58454545454538</v>
      </c>
      <c r="N55" s="190">
        <f>IF(AND('Vic Apr 2022'!M49&gt;0,'Vic Apr 2022'!N49&gt;0),IF($C$5*F55/'Vic Apr 2022'!AR49&lt;('Vic Apr 2022'!L49+'Vic Apr 2022'!M49),0,IF(($C$5*F55/'Vic Apr 2022'!AR49-'Vic Apr 2022'!L49+'Vic Apr 2022'!M49)&lt;=('Vic Apr 2022'!L49+'Vic Apr 2022'!M49+'Vic Apr 2022'!N49),((($C$5*F55/'Vic Apr 2022'!AR49-('Vic Apr 2022'!L49+'Vic Apr 2022'!M49))*'Vic Apr 2022'!AE49/100))*'Vic Apr 2022'!AR49,('Vic Apr 2022'!N49*'Vic Apr 2022'!AE49/100)*'Vic Apr 2022'!AR49)),0)</f>
        <v>0</v>
      </c>
      <c r="O55" s="190">
        <f>IF(AND('Vic Apr 2022'!N49&gt;0,'Vic Apr 2022'!O49&gt;0),IF($C$5*F55/'Vic Apr 2022'!AR49&lt;('Vic Apr 2022'!L49+'Vic Apr 2022'!M49+'Vic Apr 2022'!N49),0,IF(($C$5*F55/'Vic Apr 2022'!AR49-'Vic Apr 2022'!L49+'Vic Apr 2022'!M49+'Vic Apr 2022'!N49)&lt;=('Vic Apr 2022'!L49+'Vic Apr 2022'!M49+'Vic Apr 2022'!N49+'Vic Apr 2022'!O49),(($C$5*F55/'Vic Apr 2022'!AR49-('Vic Apr 2022'!L49+'Vic Apr 2022'!M49+'Vic Apr 2022'!N49))*'Vic Apr 2022'!AF49/100)*'Vic Apr 2022'!AR49,('Vic Apr 2022'!O49*'Vic Apr 2022'!AF49/100)*'Vic Apr 2022'!AR49)),0)</f>
        <v>0</v>
      </c>
      <c r="P55" s="190">
        <f>IF(AND('Vic Apr 2022'!P49&gt;0,'Vic Apr 2022'!O49&gt;0),IF(($C$5*F55/'Vic Apr 2022'!AR49&lt;SUM('Vic Apr 2022'!L49:P49)),(0),($C$5*F55/'Vic Apr 2022'!AR49-SUM('Vic Apr 2022'!L49:P49))*'Vic Apr 2022'!AB49/100)* 'Vic Apr 2022'!AR49,IF(AND('Vic Apr 2022'!O49&gt;0,'Vic Apr 2022'!P49=""),IF(($C$5*F55/'Vic Apr 2022'!AR49&lt; SUM('Vic Apr 2022'!L49:O49)),(0),($C$5*F55/'Vic Apr 2022'!AR49-SUM('Vic Apr 2022'!L49:O49))*'Vic Apr 2022'!AG49/100)* 'Vic Apr 2022'!AR49,IF(AND('Vic Apr 2022'!N49&gt;0,'Vic Apr 2022'!O49=""),IF(($C$5*F55/'Vic Apr 2022'!AR49&lt; SUM('Vic Apr 2022'!L49:N49)),(0),($C$5*F55/'Vic Apr 2022'!AR49-SUM('Vic Apr 2022'!L49:N49))*'Vic Apr 2022'!AF49/100)* 'Vic Apr 2022'!AR49,IF(AND('Vic Apr 2022'!M49&gt;0,'Vic Apr 2022'!N49=""),IF(($C$5*F55/'Vic Apr 2022'!AR49&lt;'Vic Apr 2022'!M49+'Vic Apr 2022'!L49),(0),(($C$5*F55/'Vic Apr 2022'!AR49-('Vic Apr 2022'!M49+'Vic Apr 2022'!L49))*'Vic Apr 2022'!AE49/100))*'Vic Apr 2022'!AR49,IF(AND('Vic Apr 2022'!L49&gt;0,'Vic Apr 2022'!M49=""&gt;0),IF(($C$5*F55/'Vic Apr 2022'!AR49&lt;'Vic Apr 2022'!L49),(0),($C$5*F55/'Vic Apr 2022'!AR49-'Vic Apr 2022'!L49)*'Vic Apr 2022'!AD49/100)*'Vic Apr 2022'!AR49,0)))))</f>
        <v>0</v>
      </c>
      <c r="Q55" s="394">
        <f t="shared" si="4"/>
        <v>1839.0981818181817</v>
      </c>
      <c r="R55" s="419">
        <f t="shared" si="5"/>
        <v>2147.125</v>
      </c>
      <c r="S55" s="193">
        <f t="shared" si="6"/>
        <v>2361.8375000000001</v>
      </c>
      <c r="T55" s="247">
        <f>'Vic Apr 2022'!AT49</f>
        <v>0</v>
      </c>
      <c r="U55" s="247">
        <f>'Vic Apr 2022'!AU49</f>
        <v>0</v>
      </c>
      <c r="V55" s="247">
        <f>'Vic Apr 2022'!AV49</f>
        <v>0</v>
      </c>
      <c r="W55" s="247">
        <f>'Vic Apr 2022'!AW49</f>
        <v>0</v>
      </c>
      <c r="X55" s="419" t="str">
        <f t="shared" si="7"/>
        <v>No discount</v>
      </c>
      <c r="Y55" s="419" t="str">
        <f t="shared" si="8"/>
        <v>Exclusive</v>
      </c>
      <c r="Z55" s="494">
        <f t="shared" si="0"/>
        <v>2147.125</v>
      </c>
      <c r="AA55" s="494">
        <f t="shared" si="1"/>
        <v>2147.125</v>
      </c>
      <c r="AB55" s="400">
        <f t="shared" si="10"/>
        <v>2361.8375000000001</v>
      </c>
      <c r="AC55" s="400">
        <f t="shared" si="10"/>
        <v>2361.8375000000001</v>
      </c>
      <c r="AD55" s="244">
        <f>'Vic Apr 2022'!BF49</f>
        <v>0</v>
      </c>
      <c r="AE55" s="196" t="str">
        <f>'Vic Apr 2022'!BG49</f>
        <v>n</v>
      </c>
      <c r="AF55" s="516"/>
      <c r="AG55" s="516"/>
      <c r="AH55" s="516"/>
      <c r="AI55" s="516"/>
      <c r="AJ55" s="516"/>
      <c r="AK55" s="516"/>
      <c r="AL55" s="516"/>
      <c r="AM55" s="516"/>
      <c r="AN55" s="516"/>
      <c r="AO55" s="516"/>
      <c r="AP55" s="516"/>
      <c r="AQ55" s="516"/>
      <c r="AR55" s="516"/>
    </row>
    <row r="56" spans="1:44" ht="17" customHeight="1">
      <c r="A56" s="528"/>
      <c r="B56" s="501" t="str">
        <f>'Vic Apr 2022'!F50</f>
        <v>Momentum Energy</v>
      </c>
      <c r="C56" s="423" t="str">
        <f>'Vic Apr 2022'!G50</f>
        <v>Market offer</v>
      </c>
      <c r="D56" s="190">
        <f>365*'Vic Apr 2022'!H50/100</f>
        <v>373.02999999999992</v>
      </c>
      <c r="E56" s="415">
        <f>IF('Vic Apr 2022'!AQ50=3,0.5,IF('Vic Apr 2022'!AQ50=2,0.33,0))</f>
        <v>0.33</v>
      </c>
      <c r="F56" s="415">
        <f t="shared" si="3"/>
        <v>0.66999999999999993</v>
      </c>
      <c r="G56" s="190">
        <f>IF('Vic Apr 2022'!K50="",($C$5*E56/'Vic Apr 2022'!AQ50*'Vic Apr 2022'!W50/100)*'Vic Apr 2022'!AQ50,IF($C$5*E56/'Vic Apr 2022'!AQ50&gt;='Vic Apr 2022'!L50,('Vic Apr 2022'!L50*'Vic Apr 2022'!W50/100)*'Vic Apr 2022'!AQ50,($C$5*E56/'Vic Apr 2022'!AQ50*'Vic Apr 2022'!W50/100)*'Vic Apr 2022'!AQ50))</f>
        <v>174</v>
      </c>
      <c r="H56" s="190">
        <f>IF(AND('Vic Apr 2022'!L50&gt;0,'Vic Apr 2022'!M50&gt;0),IF($C$5*E56/'Vic Apr 2022'!AQ50&lt;'Vic Apr 2022'!L50,0,IF(($C$5*E56/'Vic Apr 2022'!AQ50-'Vic Apr 2022'!L50)&lt;=('Vic Apr 2022'!M50+'Vic Apr 2022'!L50),((($C$5*E56/'Vic Apr 2022'!AQ50-'Vic Apr 2022'!L50)*'Vic Apr 2022'!X50/100))*'Vic Apr 2022'!AQ50,((('Vic Apr 2022'!M50)*'Vic Apr 2022'!X50/100)*'Vic Apr 2022'!AQ50))),0)</f>
        <v>648</v>
      </c>
      <c r="I56" s="190">
        <f>IF(AND('Vic Apr 2022'!M50&gt;0,'Vic Apr 2022'!N50&gt;0),IF($C$5*E56/'Vic Apr 2022'!AQ50&lt;('Vic Apr 2022'!L50+'Vic Apr 2022'!M50),0,IF(($C$5*E56/'Vic Apr 2022'!AQ50-'Vic Apr 2022'!L50+'Vic Apr 2022'!M50)&lt;=('Vic Apr 2022'!L50+'Vic Apr 2022'!M50+'Vic Apr 2022'!N50),((($C$5*E56/'Vic Apr 2022'!AQ50-('Vic Apr 2022'!L50+'Vic Apr 2022'!M50))*'Vic Apr 2022'!Y50/100))*'Vic Apr 2022'!AQ50,('Vic Apr 2022'!N50*'Vic Apr 2022'!Y50/100)* 'Vic Apr 2022'!AQ50)),0)</f>
        <v>0</v>
      </c>
      <c r="J56" s="190">
        <f>IF(AND('Vic Apr 2022'!N50&gt;0,'Vic Apr 2022'!O50&gt;0),IF($C$5*E56/'Vic Apr 2022'!AQ50&lt;('Vic Apr 2022'!L50+'Vic Apr 2022'!M50+'Vic Apr 2022'!N50),0,IF(($C$5*E56/'Vic Apr 2022'!AQ50-'Vic Apr 2022'!L50+'Vic Apr 2022'!M50+'Vic Apr 2022'!N50)&lt;=('Vic Apr 2022'!L50+'Vic Apr 2022'!M50+'Vic Apr 2022'!N50+'Vic Apr 2022'!O50),(($C$5*E56/'Vic Apr 2022'!AQ50-('Vic Apr 2022'!L50+'Vic Apr 2022'!M50+'Vic Apr 2022'!N50))*'Vic Apr 2022'!Z50/100)*'Vic Apr 2022'!AQ50,('Vic Apr 2022'!O50*'Vic Apr 2022'!Z50/100)*'Vic Apr 2022'!AQ50)),0)</f>
        <v>0</v>
      </c>
      <c r="K56" s="190">
        <f>IF(AND('Vic Apr 2022'!P50&gt;0,'Vic Apr 2022'!O50&gt;0),IF(($C$5*E56/'Vic Apr 2022'!AQ50&lt;SUM('Vic Apr 2022'!L50:P50)),(0),($C$5*E56/'Vic Apr 2022'!AQ50-SUM('Vic Apr 2022'!L50:P50))*'Vic Apr 2022'!AB50/100)* 'Vic Apr 2022'!AQ50,IF(AND('Vic Apr 2022'!O50&gt;0,'Vic Apr 2022'!P50=""),IF(($C$5*E56/'Vic Apr 2022'!AQ50&lt; SUM('Vic Apr 2022'!L50:O50)),(0),($C$5*E56/'Vic Apr 2022'!AQ50-SUM('Vic Apr 2022'!L50:O50))*'Vic Apr 2022'!AA50/100)* 'Vic Apr 2022'!AQ50,IF(AND('Vic Apr 2022'!N50&gt;0,'Vic Apr 2022'!O50=""),IF(($C$5*E56/'Vic Apr 2022'!AQ50&lt; SUM('Vic Apr 2022'!L50:N50)),(0),($C$5*E56/'Vic Apr 2022'!AQ50-SUM('Vic Apr 2022'!L50:N50))*'Vic Apr 2022'!Z50/100)* 'Vic Apr 2022'!AQ50,IF(AND('Vic Apr 2022'!M50&gt;0,'Vic Apr 2022'!N50=""),IF(($C$5*E56/'Vic Apr 2022'!AQ50&lt;'Vic Apr 2022'!M50+'Vic Apr 2022'!L50),(0),(($C$5*E56/'Vic Apr 2022'!AQ50-('Vic Apr 2022'!M50+'Vic Apr 2022'!L50))*'Vic Apr 2022'!Y50/100))*'Vic Apr 2022'!AQ50,IF(AND('Vic Apr 2022'!L50&gt;0,'Vic Apr 2022'!M50=""&gt;0),IF(($C$5*E56/'Vic Apr 2022'!AQ50&lt;'Vic Apr 2022'!L50),(0),($C$5*E56/'Vic Apr 2022'!AQ50-'Vic Apr 2022'!L50)*'Vic Apr 2022'!X50/100)*'Vic Apr 2022'!AQ50,0)))))</f>
        <v>0</v>
      </c>
      <c r="L56" s="190">
        <f>IF('Vic Apr 2022'!K50="",($C$5*F56/'Vic Apr 2022'!AR50*'Vic Apr 2022'!AC50/100)*'Vic Apr 2022'!AR50,IF($C$5*F56/'Vic Apr 2022'!AR50&gt;='Vic Apr 2022'!L50,('Vic Apr 2022'!L50*'Vic Apr 2022'!AC50/100)*'Vic Apr 2022'!AR50,($C$5*F56/'Vic Apr 2022'!AR50*'Vic Apr 2022'!AC50/100)*'Vic Apr 2022'!AR50))</f>
        <v>300</v>
      </c>
      <c r="M56" s="190">
        <f>IF(AND('Vic Apr 2022'!L50&gt;0,'Vic Apr 2022'!M50&gt;0),IF($C$5*F56/'Vic Apr 2022'!AR50&lt;'Vic Apr 2022'!L50,0,IF(($C$5*F56/'Vic Apr 2022'!AR50-'Vic Apr 2022'!L50)&lt;=('Vic Apr 2022'!M50+'Vic Apr 2022'!L50),((($C$5*F56/'Vic Apr 2022'!AR50-'Vic Apr 2022'!L50)*'Vic Apr 2022'!AD50/100))*'Vic Apr 2022'!AR50,((('Vic Apr 2022'!M50)*'Vic Apr 2022'!AD50/100)*'Vic Apr 2022'!AR50))),0)</f>
        <v>1100</v>
      </c>
      <c r="N56" s="190">
        <f>IF(AND('Vic Apr 2022'!M50&gt;0,'Vic Apr 2022'!N50&gt;0),IF($C$5*F56/'Vic Apr 2022'!AR50&lt;('Vic Apr 2022'!L50+'Vic Apr 2022'!M50),0,IF(($C$5*F56/'Vic Apr 2022'!AR50-'Vic Apr 2022'!L50+'Vic Apr 2022'!M50)&lt;=('Vic Apr 2022'!L50+'Vic Apr 2022'!M50+'Vic Apr 2022'!N50),((($C$5*F56/'Vic Apr 2022'!AR50-('Vic Apr 2022'!L50+'Vic Apr 2022'!M50))*'Vic Apr 2022'!AE50/100))*'Vic Apr 2022'!AR50,('Vic Apr 2022'!N50*'Vic Apr 2022'!AE50/100)*'Vic Apr 2022'!AR50)),0)</f>
        <v>0</v>
      </c>
      <c r="O56" s="190">
        <f>IF(AND('Vic Apr 2022'!N50&gt;0,'Vic Apr 2022'!O50&gt;0),IF($C$5*F56/'Vic Apr 2022'!AR50&lt;('Vic Apr 2022'!L50+'Vic Apr 2022'!M50+'Vic Apr 2022'!N50),0,IF(($C$5*F56/'Vic Apr 2022'!AR50-'Vic Apr 2022'!L50+'Vic Apr 2022'!M50+'Vic Apr 2022'!N50)&lt;=('Vic Apr 2022'!L50+'Vic Apr 2022'!M50+'Vic Apr 2022'!N50+'Vic Apr 2022'!O50),(($C$5*F56/'Vic Apr 2022'!AR50-('Vic Apr 2022'!L50+'Vic Apr 2022'!M50+'Vic Apr 2022'!N50))*'Vic Apr 2022'!AF50/100)*'Vic Apr 2022'!AR50,('Vic Apr 2022'!O50*'Vic Apr 2022'!AF50/100)*'Vic Apr 2022'!AR50)),0)</f>
        <v>0</v>
      </c>
      <c r="P56" s="190">
        <f>IF(AND('Vic Apr 2022'!P50&gt;0,'Vic Apr 2022'!O50&gt;0),IF(($C$5*F56/'Vic Apr 2022'!AR50&lt;SUM('Vic Apr 2022'!L50:P50)),(0),($C$5*F56/'Vic Apr 2022'!AR50-SUM('Vic Apr 2022'!L50:P50))*'Vic Apr 2022'!AB50/100)* 'Vic Apr 2022'!AR50,IF(AND('Vic Apr 2022'!O50&gt;0,'Vic Apr 2022'!P50=""),IF(($C$5*F56/'Vic Apr 2022'!AR50&lt; SUM('Vic Apr 2022'!L50:O50)),(0),($C$5*F56/'Vic Apr 2022'!AR50-SUM('Vic Apr 2022'!L50:O50))*'Vic Apr 2022'!AG50/100)* 'Vic Apr 2022'!AR50,IF(AND('Vic Apr 2022'!N50&gt;0,'Vic Apr 2022'!O50=""),IF(($C$5*F56/'Vic Apr 2022'!AR50&lt; SUM('Vic Apr 2022'!L50:N50)),(0),($C$5*F56/'Vic Apr 2022'!AR50-SUM('Vic Apr 2022'!L50:N50))*'Vic Apr 2022'!AF50/100)* 'Vic Apr 2022'!AR50,IF(AND('Vic Apr 2022'!M50&gt;0,'Vic Apr 2022'!N50=""),IF(($C$5*F56/'Vic Apr 2022'!AR50&lt;'Vic Apr 2022'!M50+'Vic Apr 2022'!L50),(0),(($C$5*F56/'Vic Apr 2022'!AR50-('Vic Apr 2022'!M50+'Vic Apr 2022'!L50))*'Vic Apr 2022'!AE50/100))*'Vic Apr 2022'!AR50,IF(AND('Vic Apr 2022'!L50&gt;0,'Vic Apr 2022'!M50=""&gt;0),IF(($C$5*F56/'Vic Apr 2022'!AR50&lt;'Vic Apr 2022'!L50),(0),($C$5*F56/'Vic Apr 2022'!AR50-'Vic Apr 2022'!L50)*'Vic Apr 2022'!AD50/100)*'Vic Apr 2022'!AR50,0)))))</f>
        <v>0</v>
      </c>
      <c r="Q56" s="394">
        <f t="shared" si="4"/>
        <v>2222</v>
      </c>
      <c r="R56" s="419">
        <f t="shared" si="5"/>
        <v>2595.0299999999997</v>
      </c>
      <c r="S56" s="193">
        <f t="shared" si="6"/>
        <v>2854.5329999999999</v>
      </c>
      <c r="T56" s="247">
        <f>'Vic Apr 2022'!AT50</f>
        <v>0</v>
      </c>
      <c r="U56" s="247">
        <f>'Vic Apr 2022'!AU50</f>
        <v>0</v>
      </c>
      <c r="V56" s="247">
        <f>'Vic Apr 2022'!AV50</f>
        <v>0</v>
      </c>
      <c r="W56" s="247">
        <f>'Vic Apr 2022'!AW50</f>
        <v>0</v>
      </c>
      <c r="X56" s="419" t="str">
        <f t="shared" si="7"/>
        <v>No discount</v>
      </c>
      <c r="Y56" s="419" t="str">
        <f t="shared" si="8"/>
        <v>Exclusive</v>
      </c>
      <c r="Z56" s="494">
        <f t="shared" si="0"/>
        <v>2595.0299999999997</v>
      </c>
      <c r="AA56" s="494">
        <f t="shared" si="1"/>
        <v>2595.0299999999997</v>
      </c>
      <c r="AB56" s="400">
        <f t="shared" si="10"/>
        <v>2854.5329999999999</v>
      </c>
      <c r="AC56" s="400">
        <f t="shared" si="10"/>
        <v>2854.5329999999999</v>
      </c>
      <c r="AD56" s="244">
        <f>'Vic Apr 2022'!BF50</f>
        <v>0</v>
      </c>
      <c r="AE56" s="196" t="str">
        <f>'Vic Apr 2022'!BG50</f>
        <v>n</v>
      </c>
      <c r="AF56" s="516"/>
      <c r="AG56" s="516"/>
      <c r="AH56" s="516"/>
      <c r="AI56" s="516"/>
      <c r="AJ56" s="516"/>
      <c r="AK56" s="516"/>
      <c r="AL56" s="516"/>
      <c r="AM56" s="516"/>
      <c r="AN56" s="516"/>
      <c r="AO56" s="516"/>
      <c r="AP56" s="516"/>
      <c r="AQ56" s="516"/>
      <c r="AR56" s="516"/>
    </row>
    <row r="57" spans="1:44" ht="17" customHeight="1">
      <c r="A57" s="528"/>
      <c r="B57" s="501" t="str">
        <f>'Vic Apr 2022'!F51</f>
        <v>Origin Energy</v>
      </c>
      <c r="C57" s="423" t="str">
        <f>'Vic Apr 2022'!G51</f>
        <v>Business Go</v>
      </c>
      <c r="D57" s="190">
        <f>365*'Vic Apr 2022'!H51/100</f>
        <v>313.60136363636366</v>
      </c>
      <c r="E57" s="415">
        <f>IF('Vic Apr 2022'!AQ51=3,0.5,IF('Vic Apr 2022'!AQ51=2,0.33,0))</f>
        <v>0.5</v>
      </c>
      <c r="F57" s="415">
        <f t="shared" si="3"/>
        <v>0.5</v>
      </c>
      <c r="G57" s="190">
        <f>IF('Vic Apr 2022'!K51="",($C$5*E57/'Vic Apr 2022'!AQ51*'Vic Apr 2022'!W51/100)*'Vic Apr 2022'!AQ51,IF($C$5*E57/'Vic Apr 2022'!AQ51&gt;='Vic Apr 2022'!L51,('Vic Apr 2022'!L51*'Vic Apr 2022'!W51/100)*'Vic Apr 2022'!AQ51,($C$5*E57/'Vic Apr 2022'!AQ51*'Vic Apr 2022'!W51/100)*'Vic Apr 2022'!AQ51))</f>
        <v>844.36363636363626</v>
      </c>
      <c r="H57" s="190">
        <f>IF(AND('Vic Apr 2022'!L51&gt;0,'Vic Apr 2022'!M51&gt;0),IF($C$5*E57/'Vic Apr 2022'!AQ51&lt;'Vic Apr 2022'!L51,0,IF(($C$5*E57/'Vic Apr 2022'!AQ51-'Vic Apr 2022'!L51)&lt;=('Vic Apr 2022'!M51+'Vic Apr 2022'!L51),((($C$5*E57/'Vic Apr 2022'!AQ51-'Vic Apr 2022'!L51)*'Vic Apr 2022'!X51/100))*'Vic Apr 2022'!AQ51,((('Vic Apr 2022'!M51)*'Vic Apr 2022'!X51/100)*'Vic Apr 2022'!AQ51))),0)</f>
        <v>273.63636363636363</v>
      </c>
      <c r="I57" s="190">
        <f>IF(AND('Vic Apr 2022'!M51&gt;0,'Vic Apr 2022'!N51&gt;0),IF($C$5*E57/'Vic Apr 2022'!AQ51&lt;('Vic Apr 2022'!L51+'Vic Apr 2022'!M51),0,IF(($C$5*E57/'Vic Apr 2022'!AQ51-'Vic Apr 2022'!L51+'Vic Apr 2022'!M51)&lt;=('Vic Apr 2022'!L51+'Vic Apr 2022'!M51+'Vic Apr 2022'!N51),((($C$5*E57/'Vic Apr 2022'!AQ51-('Vic Apr 2022'!L51+'Vic Apr 2022'!M51))*'Vic Apr 2022'!Y51/100))*'Vic Apr 2022'!AQ51,('Vic Apr 2022'!N51*'Vic Apr 2022'!Y51/100)* 'Vic Apr 2022'!AQ51)),0)</f>
        <v>0</v>
      </c>
      <c r="J57" s="190">
        <f>IF(AND('Vic Apr 2022'!N51&gt;0,'Vic Apr 2022'!O51&gt;0),IF($C$5*E57/'Vic Apr 2022'!AQ51&lt;('Vic Apr 2022'!L51+'Vic Apr 2022'!M51+'Vic Apr 2022'!N51),0,IF(($C$5*E57/'Vic Apr 2022'!AQ51-'Vic Apr 2022'!L51+'Vic Apr 2022'!M51+'Vic Apr 2022'!N51)&lt;=('Vic Apr 2022'!L51+'Vic Apr 2022'!M51+'Vic Apr 2022'!N51+'Vic Apr 2022'!O51),(($C$5*E57/'Vic Apr 2022'!AQ51-('Vic Apr 2022'!L51+'Vic Apr 2022'!M51+'Vic Apr 2022'!N51))*'Vic Apr 2022'!Z51/100)*'Vic Apr 2022'!AQ51,('Vic Apr 2022'!O51*'Vic Apr 2022'!Z51/100)*'Vic Apr 2022'!AQ51)),0)</f>
        <v>0</v>
      </c>
      <c r="K57" s="190">
        <f>IF(AND('Vic Apr 2022'!P51&gt;0,'Vic Apr 2022'!O51&gt;0),IF(($C$5*E57/'Vic Apr 2022'!AQ51&lt;SUM('Vic Apr 2022'!L51:P51)),(0),($C$5*E57/'Vic Apr 2022'!AQ51-SUM('Vic Apr 2022'!L51:P51))*'Vic Apr 2022'!AB51/100)* 'Vic Apr 2022'!AQ51,IF(AND('Vic Apr 2022'!O51&gt;0,'Vic Apr 2022'!P51=""),IF(($C$5*E57/'Vic Apr 2022'!AQ51&lt; SUM('Vic Apr 2022'!L51:O51)),(0),($C$5*E57/'Vic Apr 2022'!AQ51-SUM('Vic Apr 2022'!L51:O51))*'Vic Apr 2022'!AA51/100)* 'Vic Apr 2022'!AQ51,IF(AND('Vic Apr 2022'!N51&gt;0,'Vic Apr 2022'!O51=""),IF(($C$5*E57/'Vic Apr 2022'!AQ51&lt; SUM('Vic Apr 2022'!L51:N51)),(0),($C$5*E57/'Vic Apr 2022'!AQ51-SUM('Vic Apr 2022'!L51:N51))*'Vic Apr 2022'!Z51/100)* 'Vic Apr 2022'!AQ51,IF(AND('Vic Apr 2022'!M51&gt;0,'Vic Apr 2022'!N51=""),IF(($C$5*E57/'Vic Apr 2022'!AQ51&lt;'Vic Apr 2022'!M51+'Vic Apr 2022'!L51),(0),(($C$5*E57/'Vic Apr 2022'!AQ51-('Vic Apr 2022'!M51+'Vic Apr 2022'!L51))*'Vic Apr 2022'!Y51/100))*'Vic Apr 2022'!AQ51,IF(AND('Vic Apr 2022'!L51&gt;0,'Vic Apr 2022'!M51=""&gt;0),IF(($C$5*E57/'Vic Apr 2022'!AQ51&lt;'Vic Apr 2022'!L51),(0),($C$5*E57/'Vic Apr 2022'!AQ51-'Vic Apr 2022'!L51)*'Vic Apr 2022'!X51/100)*'Vic Apr 2022'!AQ51,0)))))</f>
        <v>0</v>
      </c>
      <c r="L57" s="190">
        <f>IF('Vic Apr 2022'!K51="",($C$5*F57/'Vic Apr 2022'!AR51*'Vic Apr 2022'!AC51/100)*'Vic Apr 2022'!AR51,IF($C$5*F57/'Vic Apr 2022'!AR51&gt;='Vic Apr 2022'!L51,('Vic Apr 2022'!L51*'Vic Apr 2022'!AC51/100)*'Vic Apr 2022'!AR51,($C$5*F57/'Vic Apr 2022'!AR51*'Vic Apr 2022'!AC51/100)*'Vic Apr 2022'!AR51))</f>
        <v>844.36363636363626</v>
      </c>
      <c r="M57" s="190">
        <f>IF(AND('Vic Apr 2022'!L51&gt;0,'Vic Apr 2022'!M51&gt;0),IF($C$5*F57/'Vic Apr 2022'!AR51&lt;'Vic Apr 2022'!L51,0,IF(($C$5*F57/'Vic Apr 2022'!AR51-'Vic Apr 2022'!L51)&lt;=('Vic Apr 2022'!M51+'Vic Apr 2022'!L51),((($C$5*F57/'Vic Apr 2022'!AR51-'Vic Apr 2022'!L51)*'Vic Apr 2022'!AD51/100))*'Vic Apr 2022'!AR51,((('Vic Apr 2022'!M51)*'Vic Apr 2022'!AD51/100)*'Vic Apr 2022'!AR51))),0)</f>
        <v>273.63636363636363</v>
      </c>
      <c r="N57" s="190">
        <f>IF(AND('Vic Apr 2022'!M51&gt;0,'Vic Apr 2022'!N51&gt;0),IF($C$5*F57/'Vic Apr 2022'!AR51&lt;('Vic Apr 2022'!L51+'Vic Apr 2022'!M51),0,IF(($C$5*F57/'Vic Apr 2022'!AR51-'Vic Apr 2022'!L51+'Vic Apr 2022'!M51)&lt;=('Vic Apr 2022'!L51+'Vic Apr 2022'!M51+'Vic Apr 2022'!N51),((($C$5*F57/'Vic Apr 2022'!AR51-('Vic Apr 2022'!L51+'Vic Apr 2022'!M51))*'Vic Apr 2022'!AE51/100))*'Vic Apr 2022'!AR51,('Vic Apr 2022'!N51*'Vic Apr 2022'!AE51/100)*'Vic Apr 2022'!AR51)),0)</f>
        <v>0</v>
      </c>
      <c r="O57" s="190">
        <f>IF(AND('Vic Apr 2022'!N51&gt;0,'Vic Apr 2022'!O51&gt;0),IF($C$5*F57/'Vic Apr 2022'!AR51&lt;('Vic Apr 2022'!L51+'Vic Apr 2022'!M51+'Vic Apr 2022'!N51),0,IF(($C$5*F57/'Vic Apr 2022'!AR51-'Vic Apr 2022'!L51+'Vic Apr 2022'!M51+'Vic Apr 2022'!N51)&lt;=('Vic Apr 2022'!L51+'Vic Apr 2022'!M51+'Vic Apr 2022'!N51+'Vic Apr 2022'!O51),(($C$5*F57/'Vic Apr 2022'!AR51-('Vic Apr 2022'!L51+'Vic Apr 2022'!M51+'Vic Apr 2022'!N51))*'Vic Apr 2022'!AF51/100)*'Vic Apr 2022'!AR51,('Vic Apr 2022'!O51*'Vic Apr 2022'!AF51/100)*'Vic Apr 2022'!AR51)),0)</f>
        <v>0</v>
      </c>
      <c r="P57" s="190">
        <f>IF(AND('Vic Apr 2022'!P51&gt;0,'Vic Apr 2022'!O51&gt;0),IF(($C$5*F57/'Vic Apr 2022'!AR51&lt;SUM('Vic Apr 2022'!L51:P51)),(0),($C$5*F57/'Vic Apr 2022'!AR51-SUM('Vic Apr 2022'!L51:P51))*'Vic Apr 2022'!AB51/100)* 'Vic Apr 2022'!AR51,IF(AND('Vic Apr 2022'!O51&gt;0,'Vic Apr 2022'!P51=""),IF(($C$5*F57/'Vic Apr 2022'!AR51&lt; SUM('Vic Apr 2022'!L51:O51)),(0),($C$5*F57/'Vic Apr 2022'!AR51-SUM('Vic Apr 2022'!L51:O51))*'Vic Apr 2022'!AG51/100)* 'Vic Apr 2022'!AR51,IF(AND('Vic Apr 2022'!N51&gt;0,'Vic Apr 2022'!O51=""),IF(($C$5*F57/'Vic Apr 2022'!AR51&lt; SUM('Vic Apr 2022'!L51:N51)),(0),($C$5*F57/'Vic Apr 2022'!AR51-SUM('Vic Apr 2022'!L51:N51))*'Vic Apr 2022'!AF51/100)* 'Vic Apr 2022'!AR51,IF(AND('Vic Apr 2022'!M51&gt;0,'Vic Apr 2022'!N51=""),IF(($C$5*F57/'Vic Apr 2022'!AR51&lt;'Vic Apr 2022'!M51+'Vic Apr 2022'!L51),(0),(($C$5*F57/'Vic Apr 2022'!AR51-('Vic Apr 2022'!M51+'Vic Apr 2022'!L51))*'Vic Apr 2022'!AE51/100))*'Vic Apr 2022'!AR51,IF(AND('Vic Apr 2022'!L51&gt;0,'Vic Apr 2022'!M51=""&gt;0),IF(($C$5*F57/'Vic Apr 2022'!AR51&lt;'Vic Apr 2022'!L51),(0),($C$5*F57/'Vic Apr 2022'!AR51-'Vic Apr 2022'!L51)*'Vic Apr 2022'!AD51/100)*'Vic Apr 2022'!AR51,0)))))</f>
        <v>0</v>
      </c>
      <c r="Q57" s="394">
        <f t="shared" si="4"/>
        <v>2236</v>
      </c>
      <c r="R57" s="419">
        <f t="shared" si="5"/>
        <v>2549.6013636363637</v>
      </c>
      <c r="S57" s="193">
        <f t="shared" si="6"/>
        <v>2804.5615000000003</v>
      </c>
      <c r="T57" s="247">
        <f>'Vic Apr 2022'!AT51</f>
        <v>0</v>
      </c>
      <c r="U57" s="247">
        <f>'Vic Apr 2022'!AU51</f>
        <v>0</v>
      </c>
      <c r="V57" s="247">
        <f>'Vic Apr 2022'!AV51</f>
        <v>0</v>
      </c>
      <c r="W57" s="247">
        <f>'Vic Apr 2022'!AW51</f>
        <v>0</v>
      </c>
      <c r="X57" s="419" t="str">
        <f t="shared" si="7"/>
        <v>No discount</v>
      </c>
      <c r="Y57" s="419" t="str">
        <f t="shared" si="8"/>
        <v>Inclusive</v>
      </c>
      <c r="Z57" s="494">
        <f t="shared" si="0"/>
        <v>2549.6013636363637</v>
      </c>
      <c r="AA57" s="494">
        <f t="shared" si="1"/>
        <v>2549.6013636363637</v>
      </c>
      <c r="AB57" s="400">
        <f t="shared" si="10"/>
        <v>2804.5615000000003</v>
      </c>
      <c r="AC57" s="400">
        <f t="shared" si="10"/>
        <v>2804.5615000000003</v>
      </c>
      <c r="AD57" s="244">
        <f>'Vic Apr 2022'!BF51</f>
        <v>0</v>
      </c>
      <c r="AE57" s="196" t="str">
        <f>'Vic Apr 2022'!BG51</f>
        <v>n</v>
      </c>
      <c r="AF57" s="516"/>
      <c r="AG57" s="516"/>
      <c r="AH57" s="516"/>
      <c r="AI57" s="516"/>
      <c r="AJ57" s="516"/>
      <c r="AK57" s="516"/>
      <c r="AL57" s="516"/>
      <c r="AM57" s="516"/>
      <c r="AN57" s="516"/>
      <c r="AO57" s="516"/>
      <c r="AP57" s="516"/>
      <c r="AQ57" s="516"/>
      <c r="AR57" s="516"/>
    </row>
    <row r="58" spans="1:44" ht="17" customHeight="1">
      <c r="A58" s="528"/>
      <c r="B58" s="501" t="str">
        <f>'Vic Apr 2022'!F52</f>
        <v>Simply Energy</v>
      </c>
      <c r="C58" s="423" t="str">
        <f>'Vic Apr 2022'!G52</f>
        <v>Business Basic</v>
      </c>
      <c r="D58" s="190">
        <f>365*'Vic Apr 2022'!H52/100</f>
        <v>317.55</v>
      </c>
      <c r="E58" s="415">
        <f>IF('Vic Apr 2022'!AQ52=3,0.5,IF('Vic Apr 2022'!AQ52=2,0.33,0))</f>
        <v>0.5</v>
      </c>
      <c r="F58" s="415">
        <f t="shared" si="3"/>
        <v>0.5</v>
      </c>
      <c r="G58" s="190">
        <f>IF('Vic Apr 2022'!K52="",($C$5*E58/'Vic Apr 2022'!AQ52*'Vic Apr 2022'!W52/100)*'Vic Apr 2022'!AQ52,IF($C$5*E58/'Vic Apr 2022'!AQ52&gt;='Vic Apr 2022'!L52,('Vic Apr 2022'!L52*'Vic Apr 2022'!W52/100)*'Vic Apr 2022'!AQ52,($C$5*E58/'Vic Apr 2022'!AQ52*'Vic Apr 2022'!W52/100)*'Vic Apr 2022'!AQ52))</f>
        <v>322.72854545454544</v>
      </c>
      <c r="H58" s="190">
        <f>IF(AND('Vic Apr 2022'!L52&gt;0,'Vic Apr 2022'!M52&gt;0),IF($C$5*E58/'Vic Apr 2022'!AQ52&lt;'Vic Apr 2022'!L52,0,IF(($C$5*E58/'Vic Apr 2022'!AQ52-'Vic Apr 2022'!L52)&lt;=('Vic Apr 2022'!M52+'Vic Apr 2022'!L52),((($C$5*E58/'Vic Apr 2022'!AQ52-'Vic Apr 2022'!L52)*'Vic Apr 2022'!X52/100))*'Vic Apr 2022'!AQ52,((('Vic Apr 2022'!M52)*'Vic Apr 2022'!X52/100)*'Vic Apr 2022'!AQ52))),0)</f>
        <v>1196.4934545454548</v>
      </c>
      <c r="I58" s="190">
        <f>IF(AND('Vic Apr 2022'!M52&gt;0,'Vic Apr 2022'!N52&gt;0),IF($C$5*E58/'Vic Apr 2022'!AQ52&lt;('Vic Apr 2022'!L52+'Vic Apr 2022'!M52),0,IF(($C$5*E58/'Vic Apr 2022'!AQ52-'Vic Apr 2022'!L52+'Vic Apr 2022'!M52)&lt;=('Vic Apr 2022'!L52+'Vic Apr 2022'!M52+'Vic Apr 2022'!N52),((($C$5*E58/'Vic Apr 2022'!AQ52-('Vic Apr 2022'!L52+'Vic Apr 2022'!M52))*'Vic Apr 2022'!Y52/100))*'Vic Apr 2022'!AQ52,('Vic Apr 2022'!N52*'Vic Apr 2022'!Y52/100)* 'Vic Apr 2022'!AQ52)),0)</f>
        <v>0</v>
      </c>
      <c r="J58" s="190">
        <f>IF(AND('Vic Apr 2022'!N52&gt;0,'Vic Apr 2022'!O52&gt;0),IF($C$5*E58/'Vic Apr 2022'!AQ52&lt;('Vic Apr 2022'!L52+'Vic Apr 2022'!M52+'Vic Apr 2022'!N52),0,IF(($C$5*E58/'Vic Apr 2022'!AQ52-'Vic Apr 2022'!L52+'Vic Apr 2022'!M52+'Vic Apr 2022'!N52)&lt;=('Vic Apr 2022'!L52+'Vic Apr 2022'!M52+'Vic Apr 2022'!N52+'Vic Apr 2022'!O52),(($C$5*E58/'Vic Apr 2022'!AQ52-('Vic Apr 2022'!L52+'Vic Apr 2022'!M52+'Vic Apr 2022'!N52))*'Vic Apr 2022'!Z52/100)*'Vic Apr 2022'!AQ52,('Vic Apr 2022'!O52*'Vic Apr 2022'!Z52/100)*'Vic Apr 2022'!AQ52)),0)</f>
        <v>0</v>
      </c>
      <c r="K58" s="190">
        <f>IF(AND('Vic Apr 2022'!P52&gt;0,'Vic Apr 2022'!O52&gt;0),IF(($C$5*E58/'Vic Apr 2022'!AQ52&lt;SUM('Vic Apr 2022'!L52:P52)),(0),($C$5*E58/'Vic Apr 2022'!AQ52-SUM('Vic Apr 2022'!L52:P52))*'Vic Apr 2022'!AB52/100)* 'Vic Apr 2022'!AQ52,IF(AND('Vic Apr 2022'!O52&gt;0,'Vic Apr 2022'!P52=""),IF(($C$5*E58/'Vic Apr 2022'!AQ52&lt; SUM('Vic Apr 2022'!L52:O52)),(0),($C$5*E58/'Vic Apr 2022'!AQ52-SUM('Vic Apr 2022'!L52:O52))*'Vic Apr 2022'!AA52/100)* 'Vic Apr 2022'!AQ52,IF(AND('Vic Apr 2022'!N52&gt;0,'Vic Apr 2022'!O52=""),IF(($C$5*E58/'Vic Apr 2022'!AQ52&lt; SUM('Vic Apr 2022'!L52:N52)),(0),($C$5*E58/'Vic Apr 2022'!AQ52-SUM('Vic Apr 2022'!L52:N52))*'Vic Apr 2022'!Z52/100)* 'Vic Apr 2022'!AQ52,IF(AND('Vic Apr 2022'!M52&gt;0,'Vic Apr 2022'!N52=""),IF(($C$5*E58/'Vic Apr 2022'!AQ52&lt;'Vic Apr 2022'!M52+'Vic Apr 2022'!L52),(0),(($C$5*E58/'Vic Apr 2022'!AQ52-('Vic Apr 2022'!M52+'Vic Apr 2022'!L52))*'Vic Apr 2022'!Y52/100))*'Vic Apr 2022'!AQ52,IF(AND('Vic Apr 2022'!L52&gt;0,'Vic Apr 2022'!M52=""&gt;0),IF(($C$5*E58/'Vic Apr 2022'!AQ52&lt;'Vic Apr 2022'!L52),(0),($C$5*E58/'Vic Apr 2022'!AQ52-'Vic Apr 2022'!L52)*'Vic Apr 2022'!X52/100)*'Vic Apr 2022'!AQ52,0)))))</f>
        <v>0</v>
      </c>
      <c r="L58" s="190">
        <f>IF('Vic Apr 2022'!K52="",($C$5*F58/'Vic Apr 2022'!AR52*'Vic Apr 2022'!AC52/100)*'Vic Apr 2022'!AR52,IF($C$5*F58/'Vic Apr 2022'!AR52&gt;='Vic Apr 2022'!L52,('Vic Apr 2022'!L52*'Vic Apr 2022'!AC52/100)*'Vic Apr 2022'!AR52,($C$5*F58/'Vic Apr 2022'!AR52*'Vic Apr 2022'!AC52/100)*'Vic Apr 2022'!AR52))</f>
        <v>322.72854545454544</v>
      </c>
      <c r="M58" s="190">
        <f>IF(AND('Vic Apr 2022'!L52&gt;0,'Vic Apr 2022'!M52&gt;0),IF($C$5*F58/'Vic Apr 2022'!AR52&lt;'Vic Apr 2022'!L52,0,IF(($C$5*F58/'Vic Apr 2022'!AR52-'Vic Apr 2022'!L52)&lt;=('Vic Apr 2022'!M52+'Vic Apr 2022'!L52),((($C$5*F58/'Vic Apr 2022'!AR52-'Vic Apr 2022'!L52)*'Vic Apr 2022'!AD52/100))*'Vic Apr 2022'!AR52,((('Vic Apr 2022'!M52)*'Vic Apr 2022'!AD52/100)*'Vic Apr 2022'!AR52))),0)</f>
        <v>1196.4934545454548</v>
      </c>
      <c r="N58" s="190">
        <f>IF(AND('Vic Apr 2022'!M52&gt;0,'Vic Apr 2022'!N52&gt;0),IF($C$5*F58/'Vic Apr 2022'!AR52&lt;('Vic Apr 2022'!L52+'Vic Apr 2022'!M52),0,IF(($C$5*F58/'Vic Apr 2022'!AR52-'Vic Apr 2022'!L52+'Vic Apr 2022'!M52)&lt;=('Vic Apr 2022'!L52+'Vic Apr 2022'!M52+'Vic Apr 2022'!N52),((($C$5*F58/'Vic Apr 2022'!AR52-('Vic Apr 2022'!L52+'Vic Apr 2022'!M52))*'Vic Apr 2022'!AE52/100))*'Vic Apr 2022'!AR52,('Vic Apr 2022'!N52*'Vic Apr 2022'!AE52/100)*'Vic Apr 2022'!AR52)),0)</f>
        <v>0</v>
      </c>
      <c r="O58" s="190">
        <f>IF(AND('Vic Apr 2022'!N52&gt;0,'Vic Apr 2022'!O52&gt;0),IF($C$5*F58/'Vic Apr 2022'!AR52&lt;('Vic Apr 2022'!L52+'Vic Apr 2022'!M52+'Vic Apr 2022'!N52),0,IF(($C$5*F58/'Vic Apr 2022'!AR52-'Vic Apr 2022'!L52+'Vic Apr 2022'!M52+'Vic Apr 2022'!N52)&lt;=('Vic Apr 2022'!L52+'Vic Apr 2022'!M52+'Vic Apr 2022'!N52+'Vic Apr 2022'!O52),(($C$5*F58/'Vic Apr 2022'!AR52-('Vic Apr 2022'!L52+'Vic Apr 2022'!M52+'Vic Apr 2022'!N52))*'Vic Apr 2022'!AF52/100)*'Vic Apr 2022'!AR52,('Vic Apr 2022'!O52*'Vic Apr 2022'!AF52/100)*'Vic Apr 2022'!AR52)),0)</f>
        <v>0</v>
      </c>
      <c r="P58" s="190">
        <f>IF(AND('Vic Apr 2022'!P52&gt;0,'Vic Apr 2022'!O52&gt;0),IF(($C$5*F58/'Vic Apr 2022'!AR52&lt;SUM('Vic Apr 2022'!L52:P52)),(0),($C$5*F58/'Vic Apr 2022'!AR52-SUM('Vic Apr 2022'!L52:P52))*'Vic Apr 2022'!AB52/100)* 'Vic Apr 2022'!AR52,IF(AND('Vic Apr 2022'!O52&gt;0,'Vic Apr 2022'!P52=""),IF(($C$5*F58/'Vic Apr 2022'!AR52&lt; SUM('Vic Apr 2022'!L52:O52)),(0),($C$5*F58/'Vic Apr 2022'!AR52-SUM('Vic Apr 2022'!L52:O52))*'Vic Apr 2022'!AG52/100)* 'Vic Apr 2022'!AR52,IF(AND('Vic Apr 2022'!N52&gt;0,'Vic Apr 2022'!O52=""),IF(($C$5*F58/'Vic Apr 2022'!AR52&lt; SUM('Vic Apr 2022'!L52:N52)),(0),($C$5*F58/'Vic Apr 2022'!AR52-SUM('Vic Apr 2022'!L52:N52))*'Vic Apr 2022'!AF52/100)* 'Vic Apr 2022'!AR52,IF(AND('Vic Apr 2022'!M52&gt;0,'Vic Apr 2022'!N52=""),IF(($C$5*F58/'Vic Apr 2022'!AR52&lt;'Vic Apr 2022'!M52+'Vic Apr 2022'!L52),(0),(($C$5*F58/'Vic Apr 2022'!AR52-('Vic Apr 2022'!M52+'Vic Apr 2022'!L52))*'Vic Apr 2022'!AE52/100))*'Vic Apr 2022'!AR52,IF(AND('Vic Apr 2022'!L52&gt;0,'Vic Apr 2022'!M52=""&gt;0),IF(($C$5*F58/'Vic Apr 2022'!AR52&lt;'Vic Apr 2022'!L52),(0),($C$5*F58/'Vic Apr 2022'!AR52-'Vic Apr 2022'!L52)*'Vic Apr 2022'!AD52/100)*'Vic Apr 2022'!AR52,0)))))</f>
        <v>0</v>
      </c>
      <c r="Q58" s="394">
        <f t="shared" si="4"/>
        <v>3038.4440000000004</v>
      </c>
      <c r="R58" s="419">
        <f t="shared" si="5"/>
        <v>3355.9940000000006</v>
      </c>
      <c r="S58" s="193">
        <f t="shared" si="6"/>
        <v>3691.5934000000011</v>
      </c>
      <c r="T58" s="247">
        <f>'Vic Apr 2022'!AT52</f>
        <v>0</v>
      </c>
      <c r="U58" s="247">
        <f>'Vic Apr 2022'!AU52</f>
        <v>0</v>
      </c>
      <c r="V58" s="247">
        <f>'Vic Apr 2022'!AV52</f>
        <v>0</v>
      </c>
      <c r="W58" s="247">
        <f>'Vic Apr 2022'!AW52</f>
        <v>0</v>
      </c>
      <c r="X58" s="419" t="str">
        <f t="shared" si="7"/>
        <v>No discount</v>
      </c>
      <c r="Y58" s="419" t="str">
        <f t="shared" si="8"/>
        <v>Exclusive</v>
      </c>
      <c r="Z58" s="494">
        <f t="shared" si="0"/>
        <v>3355.9940000000006</v>
      </c>
      <c r="AA58" s="494">
        <f t="shared" si="1"/>
        <v>3355.9940000000006</v>
      </c>
      <c r="AB58" s="400">
        <f t="shared" si="10"/>
        <v>3691.5934000000011</v>
      </c>
      <c r="AC58" s="400">
        <f t="shared" si="10"/>
        <v>3691.5934000000011</v>
      </c>
      <c r="AD58" s="244">
        <f>'Vic Apr 2022'!BF52</f>
        <v>0</v>
      </c>
      <c r="AE58" s="196" t="str">
        <f>'Vic Apr 2022'!BG52</f>
        <v>n</v>
      </c>
      <c r="AF58" s="516"/>
      <c r="AG58" s="516"/>
      <c r="AH58" s="516"/>
      <c r="AI58" s="516"/>
      <c r="AJ58" s="516"/>
      <c r="AK58" s="516"/>
      <c r="AL58" s="516"/>
      <c r="AM58" s="516"/>
      <c r="AN58" s="516"/>
      <c r="AO58" s="516"/>
      <c r="AP58" s="516"/>
      <c r="AQ58" s="516"/>
      <c r="AR58" s="516"/>
    </row>
    <row r="59" spans="1:44" ht="17" customHeight="1">
      <c r="A59" s="528"/>
      <c r="B59" s="501" t="str">
        <f>'Vic Apr 2022'!F53</f>
        <v>Powershop</v>
      </c>
      <c r="C59" s="423" t="str">
        <f>'Vic Apr 2022'!G53</f>
        <v>Carbon Neutral</v>
      </c>
      <c r="D59" s="190">
        <f>365*'Vic Apr 2022'!H53/100</f>
        <v>306.60000000000002</v>
      </c>
      <c r="E59" s="415">
        <f>IF('Vic Apr 2022'!AQ53=3,0.5,IF('Vic Apr 2022'!AQ53=2,0.33,0))</f>
        <v>0.33</v>
      </c>
      <c r="F59" s="415">
        <f t="shared" si="3"/>
        <v>0.66999999999999993</v>
      </c>
      <c r="G59" s="190">
        <f>IF('Vic Apr 2022'!K53="",($C$5*E59/'Vic Apr 2022'!AQ53*'Vic Apr 2022'!W53/100)*'Vic Apr 2022'!AQ53,IF($C$5*E59/'Vic Apr 2022'!AQ53&gt;='Vic Apr 2022'!L53,('Vic Apr 2022'!L53*'Vic Apr 2022'!W53/100)*'Vic Apr 2022'!AQ53,($C$5*E59/'Vic Apr 2022'!AQ53*'Vic Apr 2022'!W53/100)*'Vic Apr 2022'!AQ53))</f>
        <v>672.00000000000011</v>
      </c>
      <c r="H59" s="190">
        <f>IF(AND('Vic Apr 2022'!L53&gt;0,'Vic Apr 2022'!M53&gt;0),IF($C$5*E59/'Vic Apr 2022'!AQ53&lt;'Vic Apr 2022'!L53,0,IF(($C$5*E59/'Vic Apr 2022'!AQ53-'Vic Apr 2022'!L53)&lt;=('Vic Apr 2022'!M53+'Vic Apr 2022'!L53),((($C$5*E59/'Vic Apr 2022'!AQ53-'Vic Apr 2022'!L53)*'Vic Apr 2022'!X53/100))*'Vic Apr 2022'!AQ53,((('Vic Apr 2022'!M53)*'Vic Apr 2022'!X53/100)*'Vic Apr 2022'!AQ53))),0)</f>
        <v>0</v>
      </c>
      <c r="I59" s="190">
        <f>IF(AND('Vic Apr 2022'!M53&gt;0,'Vic Apr 2022'!N53&gt;0),IF($C$5*E59/'Vic Apr 2022'!AQ53&lt;('Vic Apr 2022'!L53+'Vic Apr 2022'!M53),0,IF(($C$5*E59/'Vic Apr 2022'!AQ53-'Vic Apr 2022'!L53+'Vic Apr 2022'!M53)&lt;=('Vic Apr 2022'!L53+'Vic Apr 2022'!M53+'Vic Apr 2022'!N53),((($C$5*E59/'Vic Apr 2022'!AQ53-('Vic Apr 2022'!L53+'Vic Apr 2022'!M53))*'Vic Apr 2022'!Y53/100))*'Vic Apr 2022'!AQ53,('Vic Apr 2022'!N53*'Vic Apr 2022'!Y53/100)* 'Vic Apr 2022'!AQ53)),0)</f>
        <v>0</v>
      </c>
      <c r="J59" s="190">
        <f>IF(AND('Vic Apr 2022'!N53&gt;0,'Vic Apr 2022'!O53&gt;0),IF($C$5*E59/'Vic Apr 2022'!AQ53&lt;('Vic Apr 2022'!L53+'Vic Apr 2022'!M53+'Vic Apr 2022'!N53),0,IF(($C$5*E59/'Vic Apr 2022'!AQ53-'Vic Apr 2022'!L53+'Vic Apr 2022'!M53+'Vic Apr 2022'!N53)&lt;=('Vic Apr 2022'!L53+'Vic Apr 2022'!M53+'Vic Apr 2022'!N53+'Vic Apr 2022'!O53),(($C$5*E59/'Vic Apr 2022'!AQ53-('Vic Apr 2022'!L53+'Vic Apr 2022'!M53+'Vic Apr 2022'!N53))*'Vic Apr 2022'!Z53/100)*'Vic Apr 2022'!AQ53,('Vic Apr 2022'!O53*'Vic Apr 2022'!Z53/100)*'Vic Apr 2022'!AQ53)),0)</f>
        <v>0</v>
      </c>
      <c r="K59" s="190">
        <f>IF(AND('Vic Apr 2022'!P53&gt;0,'Vic Apr 2022'!O53&gt;0),IF(($C$5*E59/'Vic Apr 2022'!AQ53&lt;SUM('Vic Apr 2022'!L53:P53)),(0),($C$5*E59/'Vic Apr 2022'!AQ53-SUM('Vic Apr 2022'!L53:P53))*'Vic Apr 2022'!AB53/100)* 'Vic Apr 2022'!AQ53,IF(AND('Vic Apr 2022'!O53&gt;0,'Vic Apr 2022'!P53=""),IF(($C$5*E59/'Vic Apr 2022'!AQ53&lt; SUM('Vic Apr 2022'!L53:O53)),(0),($C$5*E59/'Vic Apr 2022'!AQ53-SUM('Vic Apr 2022'!L53:O53))*'Vic Apr 2022'!AA53/100)* 'Vic Apr 2022'!AQ53,IF(AND('Vic Apr 2022'!N53&gt;0,'Vic Apr 2022'!O53=""),IF(($C$5*E59/'Vic Apr 2022'!AQ53&lt; SUM('Vic Apr 2022'!L53:N53)),(0),($C$5*E59/'Vic Apr 2022'!AQ53-SUM('Vic Apr 2022'!L53:N53))*'Vic Apr 2022'!Z53/100)* 'Vic Apr 2022'!AQ53,IF(AND('Vic Apr 2022'!M53&gt;0,'Vic Apr 2022'!N53=""),IF(($C$5*E59/'Vic Apr 2022'!AQ53&lt;'Vic Apr 2022'!M53+'Vic Apr 2022'!L53),(0),(($C$5*E59/'Vic Apr 2022'!AQ53-('Vic Apr 2022'!M53+'Vic Apr 2022'!L53))*'Vic Apr 2022'!Y53/100))*'Vic Apr 2022'!AQ53,IF(AND('Vic Apr 2022'!L53&gt;0,'Vic Apr 2022'!M53=""&gt;0),IF(($C$5*E59/'Vic Apr 2022'!AQ53&lt;'Vic Apr 2022'!L53),(0),($C$5*E59/'Vic Apr 2022'!AQ53-'Vic Apr 2022'!L53)*'Vic Apr 2022'!X53/100)*'Vic Apr 2022'!AQ53,0)))))</f>
        <v>0</v>
      </c>
      <c r="L59" s="190">
        <f>IF('Vic Apr 2022'!K53="",($C$5*F59/'Vic Apr 2022'!AR53*'Vic Apr 2022'!AC53/100)*'Vic Apr 2022'!AR53,IF($C$5*F59/'Vic Apr 2022'!AR53&gt;='Vic Apr 2022'!L53,('Vic Apr 2022'!L53*'Vic Apr 2022'!AC53/100)*'Vic Apr 2022'!AR53,($C$5*F59/'Vic Apr 2022'!AR53*'Vic Apr 2022'!AC53/100)*'Vic Apr 2022'!AR53))</f>
        <v>1364.3636363636365</v>
      </c>
      <c r="M59" s="190">
        <f>IF(AND('Vic Apr 2022'!L53&gt;0,'Vic Apr 2022'!M53&gt;0),IF($C$5*F59/'Vic Apr 2022'!AR53&lt;'Vic Apr 2022'!L53,0,IF(($C$5*F59/'Vic Apr 2022'!AR53-'Vic Apr 2022'!L53)&lt;=('Vic Apr 2022'!M53+'Vic Apr 2022'!L53),((($C$5*F59/'Vic Apr 2022'!AR53-'Vic Apr 2022'!L53)*'Vic Apr 2022'!AD53/100))*'Vic Apr 2022'!AR53,((('Vic Apr 2022'!M53)*'Vic Apr 2022'!AD53/100)*'Vic Apr 2022'!AR53))),0)</f>
        <v>0</v>
      </c>
      <c r="N59" s="190">
        <f>IF(AND('Vic Apr 2022'!M53&gt;0,'Vic Apr 2022'!N53&gt;0),IF($C$5*F59/'Vic Apr 2022'!AR53&lt;('Vic Apr 2022'!L53+'Vic Apr 2022'!M53),0,IF(($C$5*F59/'Vic Apr 2022'!AR53-'Vic Apr 2022'!L53+'Vic Apr 2022'!M53)&lt;=('Vic Apr 2022'!L53+'Vic Apr 2022'!M53+'Vic Apr 2022'!N53),((($C$5*F59/'Vic Apr 2022'!AR53-('Vic Apr 2022'!L53+'Vic Apr 2022'!M53))*'Vic Apr 2022'!AE53/100))*'Vic Apr 2022'!AR53,('Vic Apr 2022'!N53*'Vic Apr 2022'!AE53/100)*'Vic Apr 2022'!AR53)),0)</f>
        <v>0</v>
      </c>
      <c r="O59" s="190">
        <f>IF(AND('Vic Apr 2022'!N53&gt;0,'Vic Apr 2022'!O53&gt;0),IF($C$5*F59/'Vic Apr 2022'!AR53&lt;('Vic Apr 2022'!L53+'Vic Apr 2022'!M53+'Vic Apr 2022'!N53),0,IF(($C$5*F59/'Vic Apr 2022'!AR53-'Vic Apr 2022'!L53+'Vic Apr 2022'!M53+'Vic Apr 2022'!N53)&lt;=('Vic Apr 2022'!L53+'Vic Apr 2022'!M53+'Vic Apr 2022'!N53+'Vic Apr 2022'!O53),(($C$5*F59/'Vic Apr 2022'!AR53-('Vic Apr 2022'!L53+'Vic Apr 2022'!M53+'Vic Apr 2022'!N53))*'Vic Apr 2022'!AF53/100)*'Vic Apr 2022'!AR53,('Vic Apr 2022'!O53*'Vic Apr 2022'!AF53/100)*'Vic Apr 2022'!AR53)),0)</f>
        <v>0</v>
      </c>
      <c r="P59" s="190">
        <f>IF(AND('Vic Apr 2022'!P53&gt;0,'Vic Apr 2022'!O53&gt;0),IF(($C$5*F59/'Vic Apr 2022'!AR53&lt;SUM('Vic Apr 2022'!L53:P53)),(0),($C$5*F59/'Vic Apr 2022'!AR53-SUM('Vic Apr 2022'!L53:P53))*'Vic Apr 2022'!AB53/100)* 'Vic Apr 2022'!AR53,IF(AND('Vic Apr 2022'!O53&gt;0,'Vic Apr 2022'!P53=""),IF(($C$5*F59/'Vic Apr 2022'!AR53&lt; SUM('Vic Apr 2022'!L53:O53)),(0),($C$5*F59/'Vic Apr 2022'!AR53-SUM('Vic Apr 2022'!L53:O53))*'Vic Apr 2022'!AG53/100)* 'Vic Apr 2022'!AR53,IF(AND('Vic Apr 2022'!N53&gt;0,'Vic Apr 2022'!O53=""),IF(($C$5*F59/'Vic Apr 2022'!AR53&lt; SUM('Vic Apr 2022'!L53:N53)),(0),($C$5*F59/'Vic Apr 2022'!AR53-SUM('Vic Apr 2022'!L53:N53))*'Vic Apr 2022'!AF53/100)* 'Vic Apr 2022'!AR53,IF(AND('Vic Apr 2022'!M53&gt;0,'Vic Apr 2022'!N53=""),IF(($C$5*F59/'Vic Apr 2022'!AR53&lt;'Vic Apr 2022'!M53+'Vic Apr 2022'!L53),(0),(($C$5*F59/'Vic Apr 2022'!AR53-('Vic Apr 2022'!M53+'Vic Apr 2022'!L53))*'Vic Apr 2022'!AE53/100))*'Vic Apr 2022'!AR53,IF(AND('Vic Apr 2022'!L53&gt;0,'Vic Apr 2022'!M53=""&gt;0),IF(($C$5*F59/'Vic Apr 2022'!AR53&lt;'Vic Apr 2022'!L53),(0),($C$5*F59/'Vic Apr 2022'!AR53-'Vic Apr 2022'!L53)*'Vic Apr 2022'!AD53/100)*'Vic Apr 2022'!AR53,0)))))</f>
        <v>0</v>
      </c>
      <c r="Q59" s="394">
        <f t="shared" si="4"/>
        <v>2036.3636363636365</v>
      </c>
      <c r="R59" s="419">
        <f t="shared" si="5"/>
        <v>2342.9636363636364</v>
      </c>
      <c r="S59" s="193">
        <f t="shared" si="6"/>
        <v>2577.2600000000002</v>
      </c>
      <c r="T59" s="247">
        <f>'Vic Apr 2022'!AT53</f>
        <v>0</v>
      </c>
      <c r="U59" s="247">
        <f>'Vic Apr 2022'!AU53</f>
        <v>0</v>
      </c>
      <c r="V59" s="247">
        <f>'Vic Apr 2022'!AV53</f>
        <v>0</v>
      </c>
      <c r="W59" s="247">
        <f>'Vic Apr 2022'!AW53</f>
        <v>0</v>
      </c>
      <c r="X59" s="419" t="str">
        <f t="shared" si="7"/>
        <v>No discount</v>
      </c>
      <c r="Y59" s="419" t="str">
        <f t="shared" si="8"/>
        <v>Inclusive</v>
      </c>
      <c r="Z59" s="494">
        <f t="shared" si="0"/>
        <v>2342.9636363636364</v>
      </c>
      <c r="AA59" s="494">
        <f t="shared" si="1"/>
        <v>2342.9636363636364</v>
      </c>
      <c r="AB59" s="400">
        <f t="shared" si="10"/>
        <v>2577.2600000000002</v>
      </c>
      <c r="AC59" s="400">
        <f t="shared" si="10"/>
        <v>2577.2600000000002</v>
      </c>
      <c r="AD59" s="244">
        <f>'Vic Apr 2022'!BF53</f>
        <v>0</v>
      </c>
      <c r="AE59" s="196" t="str">
        <f>'Vic Apr 2022'!BG53</f>
        <v>n</v>
      </c>
      <c r="AF59" s="516"/>
      <c r="AG59" s="516"/>
      <c r="AH59" s="516"/>
      <c r="AI59" s="516"/>
      <c r="AJ59" s="516"/>
      <c r="AK59" s="516"/>
      <c r="AL59" s="516"/>
      <c r="AM59" s="516"/>
      <c r="AN59" s="516"/>
      <c r="AO59" s="516"/>
      <c r="AP59" s="516"/>
      <c r="AQ59" s="516"/>
      <c r="AR59" s="516"/>
    </row>
    <row r="60" spans="1:44" ht="17" customHeight="1">
      <c r="A60" s="528"/>
      <c r="B60" s="501" t="str">
        <f>'Vic Apr 2022'!F54</f>
        <v>Red Energy</v>
      </c>
      <c r="C60" s="423" t="str">
        <f>'Vic Apr 2022'!G54</f>
        <v>Business Saver</v>
      </c>
      <c r="D60" s="190">
        <f>365*'Vic Apr 2022'!H54/100</f>
        <v>269.20409090909089</v>
      </c>
      <c r="E60" s="415">
        <f>IF('Vic Apr 2022'!AQ54=3,0.5,IF('Vic Apr 2022'!AQ54=2,0.33,0))</f>
        <v>0.5</v>
      </c>
      <c r="F60" s="415">
        <f t="shared" si="3"/>
        <v>0.5</v>
      </c>
      <c r="G60" s="190">
        <f>IF('Vic Apr 2022'!K54="",($C$5*E60/'Vic Apr 2022'!AQ54*'Vic Apr 2022'!W54/100)*'Vic Apr 2022'!AQ54,IF($C$5*E60/'Vic Apr 2022'!AQ54&gt;='Vic Apr 2022'!L54,('Vic Apr 2022'!L54*'Vic Apr 2022'!W54/100)*'Vic Apr 2022'!AQ54,($C$5*E60/'Vic Apr 2022'!AQ54*'Vic Apr 2022'!W54/100)*'Vic Apr 2022'!AQ54))</f>
        <v>110.29745454545454</v>
      </c>
      <c r="H60" s="190">
        <f>IF(AND('Vic Apr 2022'!L54&gt;0,'Vic Apr 2022'!M54&gt;0),IF($C$5*E60/'Vic Apr 2022'!AQ54&lt;'Vic Apr 2022'!L54,0,IF(($C$5*E60/'Vic Apr 2022'!AQ54-'Vic Apr 2022'!L54)&lt;=('Vic Apr 2022'!M54+'Vic Apr 2022'!L54),((($C$5*E60/'Vic Apr 2022'!AQ54-'Vic Apr 2022'!L54)*'Vic Apr 2022'!X54/100))*'Vic Apr 2022'!AQ54,((('Vic Apr 2022'!M54)*'Vic Apr 2022'!X54/100)*'Vic Apr 2022'!AQ54))),0)</f>
        <v>83.857090909090914</v>
      </c>
      <c r="I60" s="190">
        <f>IF(AND('Vic Apr 2022'!M54&gt;0,'Vic Apr 2022'!N54&gt;0),IF($C$5*E60/'Vic Apr 2022'!AQ54&lt;('Vic Apr 2022'!L54+'Vic Apr 2022'!M54),0,IF(($C$5*E60/'Vic Apr 2022'!AQ54-'Vic Apr 2022'!L54+'Vic Apr 2022'!M54)&lt;=('Vic Apr 2022'!L54+'Vic Apr 2022'!M54+'Vic Apr 2022'!N54),((($C$5*E60/'Vic Apr 2022'!AQ54-('Vic Apr 2022'!L54+'Vic Apr 2022'!M54))*'Vic Apr 2022'!Y54/100))*'Vic Apr 2022'!AQ54,('Vic Apr 2022'!N54*'Vic Apr 2022'!Y54/100)* 'Vic Apr 2022'!AQ54)),0)</f>
        <v>0</v>
      </c>
      <c r="J60" s="190">
        <f>IF(AND('Vic Apr 2022'!N54&gt;0,'Vic Apr 2022'!O54&gt;0),IF($C$5*E60/'Vic Apr 2022'!AQ54&lt;('Vic Apr 2022'!L54+'Vic Apr 2022'!M54+'Vic Apr 2022'!N54),0,IF(($C$5*E60/'Vic Apr 2022'!AQ54-'Vic Apr 2022'!L54+'Vic Apr 2022'!M54+'Vic Apr 2022'!N54)&lt;=('Vic Apr 2022'!L54+'Vic Apr 2022'!M54+'Vic Apr 2022'!N54+'Vic Apr 2022'!O54),(($C$5*E60/'Vic Apr 2022'!AQ54-('Vic Apr 2022'!L54+'Vic Apr 2022'!M54+'Vic Apr 2022'!N54))*'Vic Apr 2022'!Z54/100)*'Vic Apr 2022'!AQ54,('Vic Apr 2022'!O54*'Vic Apr 2022'!Z54/100)*'Vic Apr 2022'!AQ54)),0)</f>
        <v>0</v>
      </c>
      <c r="K60" s="190">
        <f>IF(AND('Vic Apr 2022'!P54&gt;0,'Vic Apr 2022'!O54&gt;0),IF(($C$5*E60/'Vic Apr 2022'!AQ54&lt;SUM('Vic Apr 2022'!L54:P54)),(0),($C$5*E60/'Vic Apr 2022'!AQ54-SUM('Vic Apr 2022'!L54:P54))*'Vic Apr 2022'!AB54/100)* 'Vic Apr 2022'!AQ54,IF(AND('Vic Apr 2022'!O54&gt;0,'Vic Apr 2022'!P54=""),IF(($C$5*E60/'Vic Apr 2022'!AQ54&lt; SUM('Vic Apr 2022'!L54:O54)),(0),($C$5*E60/'Vic Apr 2022'!AQ54-SUM('Vic Apr 2022'!L54:O54))*'Vic Apr 2022'!AA54/100)* 'Vic Apr 2022'!AQ54,IF(AND('Vic Apr 2022'!N54&gt;0,'Vic Apr 2022'!O54=""),IF(($C$5*E60/'Vic Apr 2022'!AQ54&lt; SUM('Vic Apr 2022'!L54:N54)),(0),($C$5*E60/'Vic Apr 2022'!AQ54-SUM('Vic Apr 2022'!L54:N54))*'Vic Apr 2022'!Z54/100)* 'Vic Apr 2022'!AQ54,IF(AND('Vic Apr 2022'!M54&gt;0,'Vic Apr 2022'!N54=""),IF(($C$5*E60/'Vic Apr 2022'!AQ54&lt;'Vic Apr 2022'!M54+'Vic Apr 2022'!L54),(0),(($C$5*E60/'Vic Apr 2022'!AQ54-('Vic Apr 2022'!M54+'Vic Apr 2022'!L54))*'Vic Apr 2022'!Y54/100))*'Vic Apr 2022'!AQ54,IF(AND('Vic Apr 2022'!L54&gt;0,'Vic Apr 2022'!M54=""&gt;0),IF(($C$5*E60/'Vic Apr 2022'!AQ54&lt;'Vic Apr 2022'!L54),(0),($C$5*E60/'Vic Apr 2022'!AQ54-'Vic Apr 2022'!L54)*'Vic Apr 2022'!X54/100)*'Vic Apr 2022'!AQ54,0)))))</f>
        <v>717.83563636363624</v>
      </c>
      <c r="L60" s="190">
        <f>IF('Vic Apr 2022'!K54="",($C$5*F60/'Vic Apr 2022'!AR54*'Vic Apr 2022'!AC54/100)*'Vic Apr 2022'!AR54,IF($C$5*F60/'Vic Apr 2022'!AR54&gt;='Vic Apr 2022'!L54,('Vic Apr 2022'!L54*'Vic Apr 2022'!AC54/100)*'Vic Apr 2022'!AR54,($C$5*F60/'Vic Apr 2022'!AR54*'Vic Apr 2022'!AC54/100)*'Vic Apr 2022'!AR54))</f>
        <v>110.29745454545454</v>
      </c>
      <c r="M60" s="190">
        <f>IF(AND('Vic Apr 2022'!L54&gt;0,'Vic Apr 2022'!M54&gt;0),IF($C$5*F60/'Vic Apr 2022'!AR54&lt;'Vic Apr 2022'!L54,0,IF(($C$5*F60/'Vic Apr 2022'!AR54-'Vic Apr 2022'!L54)&lt;=('Vic Apr 2022'!M54+'Vic Apr 2022'!L54),((($C$5*F60/'Vic Apr 2022'!AR54-'Vic Apr 2022'!L54)*'Vic Apr 2022'!AD54/100))*'Vic Apr 2022'!AR54,((('Vic Apr 2022'!M54)*'Vic Apr 2022'!AD54/100)*'Vic Apr 2022'!AR54))),0)</f>
        <v>83.857090909090914</v>
      </c>
      <c r="N60" s="190">
        <f>IF(AND('Vic Apr 2022'!M54&gt;0,'Vic Apr 2022'!N54&gt;0),IF($C$5*F60/'Vic Apr 2022'!AR54&lt;('Vic Apr 2022'!L54+'Vic Apr 2022'!M54),0,IF(($C$5*F60/'Vic Apr 2022'!AR54-'Vic Apr 2022'!L54+'Vic Apr 2022'!M54)&lt;=('Vic Apr 2022'!L54+'Vic Apr 2022'!M54+'Vic Apr 2022'!N54),((($C$5*F60/'Vic Apr 2022'!AR54-('Vic Apr 2022'!L54+'Vic Apr 2022'!M54))*'Vic Apr 2022'!AE54/100))*'Vic Apr 2022'!AR54,('Vic Apr 2022'!N54*'Vic Apr 2022'!AE54/100)*'Vic Apr 2022'!AR54)),0)</f>
        <v>0</v>
      </c>
      <c r="O60" s="190">
        <f>IF(AND('Vic Apr 2022'!N54&gt;0,'Vic Apr 2022'!O54&gt;0),IF($C$5*F60/'Vic Apr 2022'!AR54&lt;('Vic Apr 2022'!L54+'Vic Apr 2022'!M54+'Vic Apr 2022'!N54),0,IF(($C$5*F60/'Vic Apr 2022'!AR54-'Vic Apr 2022'!L54+'Vic Apr 2022'!M54+'Vic Apr 2022'!N54)&lt;=('Vic Apr 2022'!L54+'Vic Apr 2022'!M54+'Vic Apr 2022'!N54+'Vic Apr 2022'!O54),(($C$5*F60/'Vic Apr 2022'!AR54-('Vic Apr 2022'!L54+'Vic Apr 2022'!M54+'Vic Apr 2022'!N54))*'Vic Apr 2022'!AF54/100)*'Vic Apr 2022'!AR54,('Vic Apr 2022'!O54*'Vic Apr 2022'!AF54/100)*'Vic Apr 2022'!AR54)),0)</f>
        <v>0</v>
      </c>
      <c r="P60" s="190">
        <f>IF(AND('Vic Apr 2022'!P54&gt;0,'Vic Apr 2022'!O54&gt;0),IF(($C$5*F60/'Vic Apr 2022'!AR54&lt;SUM('Vic Apr 2022'!L54:P54)),(0),($C$5*F60/'Vic Apr 2022'!AR54-SUM('Vic Apr 2022'!L54:P54))*'Vic Apr 2022'!AB54/100)* 'Vic Apr 2022'!AR54,IF(AND('Vic Apr 2022'!O54&gt;0,'Vic Apr 2022'!P54=""),IF(($C$5*F60/'Vic Apr 2022'!AR54&lt; SUM('Vic Apr 2022'!L54:O54)),(0),($C$5*F60/'Vic Apr 2022'!AR54-SUM('Vic Apr 2022'!L54:O54))*'Vic Apr 2022'!AG54/100)* 'Vic Apr 2022'!AR54,IF(AND('Vic Apr 2022'!N54&gt;0,'Vic Apr 2022'!O54=""),IF(($C$5*F60/'Vic Apr 2022'!AR54&lt; SUM('Vic Apr 2022'!L54:N54)),(0),($C$5*F60/'Vic Apr 2022'!AR54-SUM('Vic Apr 2022'!L54:N54))*'Vic Apr 2022'!AF54/100)* 'Vic Apr 2022'!AR54,IF(AND('Vic Apr 2022'!M54&gt;0,'Vic Apr 2022'!N54=""),IF(($C$5*F60/'Vic Apr 2022'!AR54&lt;'Vic Apr 2022'!M54+'Vic Apr 2022'!L54),(0),(($C$5*F60/'Vic Apr 2022'!AR54-('Vic Apr 2022'!M54+'Vic Apr 2022'!L54))*'Vic Apr 2022'!AE54/100))*'Vic Apr 2022'!AR54,IF(AND('Vic Apr 2022'!L54&gt;0,'Vic Apr 2022'!M54=""&gt;0),IF(($C$5*F60/'Vic Apr 2022'!AR54&lt;'Vic Apr 2022'!L54),(0),($C$5*F60/'Vic Apr 2022'!AR54-'Vic Apr 2022'!L54)*'Vic Apr 2022'!AD54/100)*'Vic Apr 2022'!AR54,0)))))</f>
        <v>717.83563636363624</v>
      </c>
      <c r="Q60" s="394">
        <f t="shared" ref="Q60:Q78" si="18">SUM(G60:P60)</f>
        <v>1823.9803636363633</v>
      </c>
      <c r="R60" s="419">
        <f t="shared" si="5"/>
        <v>2093.1844545454542</v>
      </c>
      <c r="S60" s="193">
        <f t="shared" si="6"/>
        <v>2302.5029</v>
      </c>
      <c r="T60" s="247">
        <f>'Vic Apr 2022'!AT54</f>
        <v>0</v>
      </c>
      <c r="U60" s="247">
        <f>'Vic Apr 2022'!AU54</f>
        <v>0</v>
      </c>
      <c r="V60" s="247">
        <f>'Vic Apr 2022'!AV54</f>
        <v>0</v>
      </c>
      <c r="W60" s="247">
        <f>'Vic Apr 2022'!AW54</f>
        <v>0</v>
      </c>
      <c r="X60" s="419" t="str">
        <f t="shared" si="7"/>
        <v>No discount</v>
      </c>
      <c r="Y60" s="419" t="str">
        <f t="shared" si="8"/>
        <v>Inclusive</v>
      </c>
      <c r="Z60" s="504">
        <f t="shared" si="0"/>
        <v>2093.1844545454542</v>
      </c>
      <c r="AA60" s="494">
        <f t="shared" si="1"/>
        <v>2093.1844545454542</v>
      </c>
      <c r="AB60" s="400">
        <f t="shared" si="10"/>
        <v>2302.5029</v>
      </c>
      <c r="AC60" s="400">
        <f t="shared" si="10"/>
        <v>2302.5029</v>
      </c>
      <c r="AD60" s="244">
        <f>'Vic Apr 2022'!BF54</f>
        <v>0</v>
      </c>
      <c r="AE60" s="196" t="str">
        <f>'Vic Apr 2022'!BG54</f>
        <v>n</v>
      </c>
      <c r="AF60" s="516"/>
      <c r="AG60" s="516"/>
      <c r="AH60" s="516"/>
      <c r="AI60" s="516"/>
      <c r="AJ60" s="516"/>
      <c r="AK60" s="516"/>
      <c r="AL60" s="516"/>
      <c r="AM60" s="516"/>
      <c r="AN60" s="516"/>
      <c r="AO60" s="516"/>
      <c r="AP60" s="516"/>
      <c r="AQ60" s="516"/>
      <c r="AR60" s="516"/>
    </row>
    <row r="61" spans="1:44" s="506" customFormat="1" ht="17" customHeight="1" thickBot="1">
      <c r="A61" s="529"/>
      <c r="B61" s="424" t="str">
        <f>'Vic Apr 2022'!F55</f>
        <v>Discover Energy</v>
      </c>
      <c r="C61" s="424" t="str">
        <f>'Vic Apr 2022'!G55</f>
        <v>Budget</v>
      </c>
      <c r="D61" s="115">
        <f>365*'Vic Apr 2022'!H55/100</f>
        <v>262.99909090909091</v>
      </c>
      <c r="E61" s="416">
        <f>IF('Vic Apr 2022'!AQ55=3,0.5,IF('Vic Apr 2022'!AQ55=2,0.33,0))</f>
        <v>0.5</v>
      </c>
      <c r="F61" s="416">
        <f t="shared" si="3"/>
        <v>0.5</v>
      </c>
      <c r="G61" s="115">
        <f>IF('Vic Apr 2022'!K55="",($C$5*E61/'Vic Apr 2022'!AQ55*'Vic Apr 2022'!W55/100)*'Vic Apr 2022'!AQ55,IF($C$5*E61/'Vic Apr 2022'!AQ55&gt;='Vic Apr 2022'!L55,('Vic Apr 2022'!L55*'Vic Apr 2022'!W55/100)*'Vic Apr 2022'!AQ55,($C$5*E61/'Vic Apr 2022'!AQ55*'Vic Apr 2022'!W55/100)*'Vic Apr 2022'!AQ55))</f>
        <v>218.45454545454538</v>
      </c>
      <c r="H61" s="115">
        <f>IF(AND('Vic Apr 2022'!L55&gt;0,'Vic Apr 2022'!M55&gt;0),IF($C$5*E61/'Vic Apr 2022'!AQ55&lt;'Vic Apr 2022'!L55,0,IF(($C$5*E61/'Vic Apr 2022'!AQ55-'Vic Apr 2022'!L55)&lt;=('Vic Apr 2022'!M55+'Vic Apr 2022'!L55),((($C$5*E61/'Vic Apr 2022'!AQ55-'Vic Apr 2022'!L55)*'Vic Apr 2022'!X55/100))*'Vic Apr 2022'!AQ55,((('Vic Apr 2022'!M55)*'Vic Apr 2022'!X55/100)*'Vic Apr 2022'!AQ55))),0)</f>
        <v>760.36363636363637</v>
      </c>
      <c r="I61" s="115">
        <f>IF(AND('Vic Apr 2022'!M55&gt;0,'Vic Apr 2022'!N55&gt;0),IF($C$5*E61/'Vic Apr 2022'!AQ55&lt;('Vic Apr 2022'!L55+'Vic Apr 2022'!M55),0,IF(($C$5*E61/'Vic Apr 2022'!AQ55-'Vic Apr 2022'!L55+'Vic Apr 2022'!M55)&lt;=('Vic Apr 2022'!L55+'Vic Apr 2022'!M55+'Vic Apr 2022'!N55),((($C$5*E61/'Vic Apr 2022'!AQ55-('Vic Apr 2022'!L55+'Vic Apr 2022'!M55))*'Vic Apr 2022'!Y55/100))*'Vic Apr 2022'!AQ55,('Vic Apr 2022'!N55*'Vic Apr 2022'!Y55/100)* 'Vic Apr 2022'!AQ55)),0)</f>
        <v>0</v>
      </c>
      <c r="J61" s="115">
        <f>IF(AND('Vic Apr 2022'!N55&gt;0,'Vic Apr 2022'!O55&gt;0),IF($C$5*E61/'Vic Apr 2022'!AQ55&lt;('Vic Apr 2022'!L55+'Vic Apr 2022'!M55+'Vic Apr 2022'!N55),0,IF(($C$5*E61/'Vic Apr 2022'!AQ55-'Vic Apr 2022'!L55+'Vic Apr 2022'!M55+'Vic Apr 2022'!N55)&lt;=('Vic Apr 2022'!L55+'Vic Apr 2022'!M55+'Vic Apr 2022'!N55+'Vic Apr 2022'!O55),(($C$5*E61/'Vic Apr 2022'!AQ55-('Vic Apr 2022'!L55+'Vic Apr 2022'!M55+'Vic Apr 2022'!N55))*'Vic Apr 2022'!Z55/100)*'Vic Apr 2022'!AQ55,('Vic Apr 2022'!O55*'Vic Apr 2022'!Z55/100)*'Vic Apr 2022'!AQ55)),0)</f>
        <v>0</v>
      </c>
      <c r="K61" s="115">
        <f>IF(AND('Vic Apr 2022'!P55&gt;0,'Vic Apr 2022'!O55&gt;0),IF(($C$5*E61/'Vic Apr 2022'!AQ55&lt;SUM('Vic Apr 2022'!L55:P55)),(0),($C$5*E61/'Vic Apr 2022'!AQ55-SUM('Vic Apr 2022'!L55:P55))*'Vic Apr 2022'!AB55/100)* 'Vic Apr 2022'!AQ55,IF(AND('Vic Apr 2022'!O55&gt;0,'Vic Apr 2022'!P55=""),IF(($C$5*E61/'Vic Apr 2022'!AQ55&lt; SUM('Vic Apr 2022'!L55:O55)),(0),($C$5*E61/'Vic Apr 2022'!AQ55-SUM('Vic Apr 2022'!L55:O55))*'Vic Apr 2022'!AA55/100)* 'Vic Apr 2022'!AQ55,IF(AND('Vic Apr 2022'!N55&gt;0,'Vic Apr 2022'!O55=""),IF(($C$5*E61/'Vic Apr 2022'!AQ55&lt; SUM('Vic Apr 2022'!L55:N55)),(0),($C$5*E61/'Vic Apr 2022'!AQ55-SUM('Vic Apr 2022'!L55:N55))*'Vic Apr 2022'!Z55/100)* 'Vic Apr 2022'!AQ55,IF(AND('Vic Apr 2022'!M55&gt;0,'Vic Apr 2022'!N55=""),IF(($C$5*E61/'Vic Apr 2022'!AQ55&lt;'Vic Apr 2022'!M55+'Vic Apr 2022'!L55),(0),(($C$5*E61/'Vic Apr 2022'!AQ55-('Vic Apr 2022'!M55+'Vic Apr 2022'!L55))*'Vic Apr 2022'!Y55/100))*'Vic Apr 2022'!AQ55,IF(AND('Vic Apr 2022'!L55&gt;0,'Vic Apr 2022'!M55=""&gt;0),IF(($C$5*E61/'Vic Apr 2022'!AQ55&lt;'Vic Apr 2022'!L55),(0),($C$5*E61/'Vic Apr 2022'!AQ55-'Vic Apr 2022'!L55)*'Vic Apr 2022'!X55/100)*'Vic Apr 2022'!AQ55,0)))))</f>
        <v>0</v>
      </c>
      <c r="L61" s="115">
        <f>IF('Vic Apr 2022'!K55="",($C$5*F61/'Vic Apr 2022'!AR55*'Vic Apr 2022'!AC55/100)*'Vic Apr 2022'!AR55,IF($C$5*F61/'Vic Apr 2022'!AR55&gt;='Vic Apr 2022'!L55,('Vic Apr 2022'!L55*'Vic Apr 2022'!AC55/100)*'Vic Apr 2022'!AR55,($C$5*F61/'Vic Apr 2022'!AR55*'Vic Apr 2022'!AC55/100)*'Vic Apr 2022'!AR55))</f>
        <v>218.45454545454538</v>
      </c>
      <c r="M61" s="115">
        <f>IF(AND('Vic Apr 2022'!L55&gt;0,'Vic Apr 2022'!M55&gt;0),IF($C$5*F61/'Vic Apr 2022'!AR55&lt;'Vic Apr 2022'!L55,0,IF(($C$5*F61/'Vic Apr 2022'!AR55-'Vic Apr 2022'!L55)&lt;=('Vic Apr 2022'!M55+'Vic Apr 2022'!L55),((($C$5*F61/'Vic Apr 2022'!AR55-'Vic Apr 2022'!L55)*'Vic Apr 2022'!AD55/100))*'Vic Apr 2022'!AR55,((('Vic Apr 2022'!M55)*'Vic Apr 2022'!AD55/100)*'Vic Apr 2022'!AR55))),0)</f>
        <v>760.36363636363637</v>
      </c>
      <c r="N61" s="115">
        <f>IF(AND('Vic Apr 2022'!M55&gt;0,'Vic Apr 2022'!N55&gt;0),IF($C$5*F61/'Vic Apr 2022'!AR55&lt;('Vic Apr 2022'!L55+'Vic Apr 2022'!M55),0,IF(($C$5*F61/'Vic Apr 2022'!AR55-'Vic Apr 2022'!L55+'Vic Apr 2022'!M55)&lt;=('Vic Apr 2022'!L55+'Vic Apr 2022'!M55+'Vic Apr 2022'!N55),((($C$5*F61/'Vic Apr 2022'!AR55-('Vic Apr 2022'!L55+'Vic Apr 2022'!M55))*'Vic Apr 2022'!AE55/100))*'Vic Apr 2022'!AR55,('Vic Apr 2022'!N55*'Vic Apr 2022'!AE55/100)*'Vic Apr 2022'!AR55)),0)</f>
        <v>0</v>
      </c>
      <c r="O61" s="115">
        <f>IF(AND('Vic Apr 2022'!N55&gt;0,'Vic Apr 2022'!O55&gt;0),IF($C$5*F61/'Vic Apr 2022'!AR55&lt;('Vic Apr 2022'!L55+'Vic Apr 2022'!M55+'Vic Apr 2022'!N55),0,IF(($C$5*F61/'Vic Apr 2022'!AR55-'Vic Apr 2022'!L55+'Vic Apr 2022'!M55+'Vic Apr 2022'!N55)&lt;=('Vic Apr 2022'!L55+'Vic Apr 2022'!M55+'Vic Apr 2022'!N55+'Vic Apr 2022'!O55),(($C$5*F61/'Vic Apr 2022'!AR55-('Vic Apr 2022'!L55+'Vic Apr 2022'!M55+'Vic Apr 2022'!N55))*'Vic Apr 2022'!AF55/100)*'Vic Apr 2022'!AR55,('Vic Apr 2022'!O55*'Vic Apr 2022'!AF55/100)*'Vic Apr 2022'!AR55)),0)</f>
        <v>0</v>
      </c>
      <c r="P61" s="115">
        <f>IF(AND('Vic Apr 2022'!P55&gt;0,'Vic Apr 2022'!O55&gt;0),IF(($C$5*F61/'Vic Apr 2022'!AR55&lt;SUM('Vic Apr 2022'!L55:P55)),(0),($C$5*F61/'Vic Apr 2022'!AR55-SUM('Vic Apr 2022'!L55:P55))*'Vic Apr 2022'!AB55/100)* 'Vic Apr 2022'!AR55,IF(AND('Vic Apr 2022'!O55&gt;0,'Vic Apr 2022'!P55=""),IF(($C$5*F61/'Vic Apr 2022'!AR55&lt; SUM('Vic Apr 2022'!L55:O55)),(0),($C$5*F61/'Vic Apr 2022'!AR55-SUM('Vic Apr 2022'!L55:O55))*'Vic Apr 2022'!AG55/100)* 'Vic Apr 2022'!AR55,IF(AND('Vic Apr 2022'!N55&gt;0,'Vic Apr 2022'!O55=""),IF(($C$5*F61/'Vic Apr 2022'!AR55&lt; SUM('Vic Apr 2022'!L55:N55)),(0),($C$5*F61/'Vic Apr 2022'!AR55-SUM('Vic Apr 2022'!L55:N55))*'Vic Apr 2022'!AF55/100)* 'Vic Apr 2022'!AR55,IF(AND('Vic Apr 2022'!M55&gt;0,'Vic Apr 2022'!N55=""),IF(($C$5*F61/'Vic Apr 2022'!AR55&lt;'Vic Apr 2022'!M55+'Vic Apr 2022'!L55),(0),(($C$5*F61/'Vic Apr 2022'!AR55-('Vic Apr 2022'!M55+'Vic Apr 2022'!L55))*'Vic Apr 2022'!AE55/100))*'Vic Apr 2022'!AR55,IF(AND('Vic Apr 2022'!L55&gt;0,'Vic Apr 2022'!M55=""&gt;0),IF(($C$5*F61/'Vic Apr 2022'!AR55&lt;'Vic Apr 2022'!L55),(0),($C$5*F61/'Vic Apr 2022'!AR55-'Vic Apr 2022'!L55)*'Vic Apr 2022'!AD55/100)*'Vic Apr 2022'!AR55,0)))))</f>
        <v>0</v>
      </c>
      <c r="Q61" s="395">
        <f t="shared" ref="Q61" si="19">SUM(G61:P61)</f>
        <v>1957.6363636363635</v>
      </c>
      <c r="R61" s="420">
        <f t="shared" si="5"/>
        <v>2220.6354545454542</v>
      </c>
      <c r="S61" s="214">
        <f t="shared" si="6"/>
        <v>2442.6989999999996</v>
      </c>
      <c r="T61" s="248">
        <f>'Vic Apr 2022'!AT55</f>
        <v>0</v>
      </c>
      <c r="U61" s="248">
        <f>'Vic Apr 2022'!AU55</f>
        <v>22</v>
      </c>
      <c r="V61" s="248">
        <f>'Vic Apr 2022'!AV55</f>
        <v>0</v>
      </c>
      <c r="W61" s="248">
        <f>'Vic Apr 2022'!AW55</f>
        <v>0</v>
      </c>
      <c r="X61" s="420" t="str">
        <f t="shared" si="7"/>
        <v>Guaranteed off usage</v>
      </c>
      <c r="Y61" s="420" t="str">
        <f t="shared" si="8"/>
        <v>Exclusive</v>
      </c>
      <c r="Z61" s="401">
        <f t="shared" si="0"/>
        <v>1789.9554545454541</v>
      </c>
      <c r="AA61" s="402">
        <f t="shared" si="1"/>
        <v>1789.9554545454541</v>
      </c>
      <c r="AB61" s="403">
        <f t="shared" si="10"/>
        <v>1968.9509999999998</v>
      </c>
      <c r="AC61" s="403">
        <f t="shared" si="10"/>
        <v>1968.9509999999998</v>
      </c>
      <c r="AD61" s="245">
        <f>'Vic Apr 2022'!BF55</f>
        <v>0</v>
      </c>
      <c r="AE61" s="217" t="str">
        <f>'Vic Apr 2022'!BG55</f>
        <v>n</v>
      </c>
      <c r="AF61" s="517"/>
      <c r="AG61" s="517"/>
      <c r="AH61" s="517"/>
      <c r="AI61" s="517"/>
      <c r="AJ61" s="517"/>
      <c r="AK61" s="517"/>
      <c r="AL61" s="517"/>
      <c r="AM61" s="517"/>
      <c r="AN61" s="517"/>
      <c r="AO61" s="517"/>
      <c r="AP61" s="517"/>
      <c r="AQ61" s="517"/>
      <c r="AR61" s="517"/>
    </row>
    <row r="62" spans="1:44" ht="17" customHeight="1" thickTop="1">
      <c r="A62" s="527" t="str">
        <f>'Vic Apr 2022'!D56</f>
        <v>AGN Central 2</v>
      </c>
      <c r="B62" s="501" t="str">
        <f>'Vic Apr 2022'!F56</f>
        <v>AGL</v>
      </c>
      <c r="C62" s="423" t="str">
        <f>'Vic Apr 2022'!G56</f>
        <v>Business Value Saver</v>
      </c>
      <c r="D62" s="190">
        <f>365*'Vic Apr 2022'!H56/100</f>
        <v>343.1</v>
      </c>
      <c r="E62" s="415">
        <f>IF('Vic Apr 2022'!AQ56=3,0.5,IF('Vic Apr 2022'!AQ56=2,0.33,0))</f>
        <v>0.5</v>
      </c>
      <c r="F62" s="415">
        <f t="shared" si="3"/>
        <v>0.5</v>
      </c>
      <c r="G62" s="190">
        <f>IF('Vic Apr 2022'!K56="",($C$5*E62/'Vic Apr 2022'!AQ56*'Vic Apr 2022'!W56/100)*'Vic Apr 2022'!AQ56,IF($C$5*E62/'Vic Apr 2022'!AQ56&gt;='Vic Apr 2022'!L56,('Vic Apr 2022'!L56*'Vic Apr 2022'!W56/100)*'Vic Apr 2022'!AQ56,($C$5*E62/'Vic Apr 2022'!AQ56*'Vic Apr 2022'!W56/100)*'Vic Apr 2022'!AQ56))</f>
        <v>191.45454545454544</v>
      </c>
      <c r="H62" s="190">
        <f>IF(AND('Vic Apr 2022'!L56&gt;0,'Vic Apr 2022'!M56&gt;0),IF($C$5*E62/'Vic Apr 2022'!AQ56&lt;'Vic Apr 2022'!L56,0,IF(($C$5*E62/'Vic Apr 2022'!AQ56-'Vic Apr 2022'!L56)&lt;=('Vic Apr 2022'!M56+'Vic Apr 2022'!L56),((($C$5*E62/'Vic Apr 2022'!AQ56-'Vic Apr 2022'!L56)*'Vic Apr 2022'!X56/100))*'Vic Apr 2022'!AQ56,((('Vic Apr 2022'!M56)*'Vic Apr 2022'!X56/100)*'Vic Apr 2022'!AQ56))),0)</f>
        <v>726.81818181818176</v>
      </c>
      <c r="I62" s="190">
        <f>IF(AND('Vic Apr 2022'!M56&gt;0,'Vic Apr 2022'!N56&gt;0),IF($C$5*E62/'Vic Apr 2022'!AQ56&lt;('Vic Apr 2022'!L56+'Vic Apr 2022'!M56),0,IF(($C$5*E62/'Vic Apr 2022'!AQ56-'Vic Apr 2022'!L56+'Vic Apr 2022'!M56)&lt;=('Vic Apr 2022'!L56+'Vic Apr 2022'!M56+'Vic Apr 2022'!N56),((($C$5*E62/'Vic Apr 2022'!AQ56-('Vic Apr 2022'!L56+'Vic Apr 2022'!M56))*'Vic Apr 2022'!Y56/100))*'Vic Apr 2022'!AQ56,('Vic Apr 2022'!N56*'Vic Apr 2022'!Y56/100)* 'Vic Apr 2022'!AQ56)),0)</f>
        <v>0</v>
      </c>
      <c r="J62" s="190">
        <f>IF(AND('Vic Apr 2022'!N56&gt;0,'Vic Apr 2022'!O56&gt;0),IF($C$5*E62/'Vic Apr 2022'!AQ56&lt;('Vic Apr 2022'!L56+'Vic Apr 2022'!M56+'Vic Apr 2022'!N56),0,IF(($C$5*E62/'Vic Apr 2022'!AQ56-'Vic Apr 2022'!L56+'Vic Apr 2022'!M56+'Vic Apr 2022'!N56)&lt;=('Vic Apr 2022'!L56+'Vic Apr 2022'!M56+'Vic Apr 2022'!N56+'Vic Apr 2022'!O56),(($C$5*E62/'Vic Apr 2022'!AQ56-('Vic Apr 2022'!L56+'Vic Apr 2022'!M56+'Vic Apr 2022'!N56))*'Vic Apr 2022'!Z56/100)*'Vic Apr 2022'!AQ56,('Vic Apr 2022'!O56*'Vic Apr 2022'!Z56/100)*'Vic Apr 2022'!AQ56)),0)</f>
        <v>0</v>
      </c>
      <c r="K62" s="190">
        <f>IF(AND('Vic Apr 2022'!P56&gt;0,'Vic Apr 2022'!O56&gt;0),IF(($C$5*E62/'Vic Apr 2022'!AQ56&lt;SUM('Vic Apr 2022'!L56:P56)),(0),($C$5*E62/'Vic Apr 2022'!AQ56-SUM('Vic Apr 2022'!L56:P56))*'Vic Apr 2022'!AB56/100)* 'Vic Apr 2022'!AQ56,IF(AND('Vic Apr 2022'!O56&gt;0,'Vic Apr 2022'!P56=""),IF(($C$5*E62/'Vic Apr 2022'!AQ56&lt; SUM('Vic Apr 2022'!L56:O56)),(0),($C$5*E62/'Vic Apr 2022'!AQ56-SUM('Vic Apr 2022'!L56:O56))*'Vic Apr 2022'!AA56/100)* 'Vic Apr 2022'!AQ56,IF(AND('Vic Apr 2022'!N56&gt;0,'Vic Apr 2022'!O56=""),IF(($C$5*E62/'Vic Apr 2022'!AQ56&lt; SUM('Vic Apr 2022'!L56:N56)),(0),($C$5*E62/'Vic Apr 2022'!AQ56-SUM('Vic Apr 2022'!L56:N56))*'Vic Apr 2022'!Z56/100)* 'Vic Apr 2022'!AQ56,IF(AND('Vic Apr 2022'!M56&gt;0,'Vic Apr 2022'!N56=""),IF(($C$5*E62/'Vic Apr 2022'!AQ56&lt;'Vic Apr 2022'!M56+'Vic Apr 2022'!L56),(0),(($C$5*E62/'Vic Apr 2022'!AQ56-('Vic Apr 2022'!M56+'Vic Apr 2022'!L56))*'Vic Apr 2022'!Y56/100))*'Vic Apr 2022'!AQ56,IF(AND('Vic Apr 2022'!L56&gt;0,'Vic Apr 2022'!M56=""&gt;0),IF(($C$5*E62/'Vic Apr 2022'!AQ56&lt;'Vic Apr 2022'!L56),(0),($C$5*E62/'Vic Apr 2022'!AQ56-'Vic Apr 2022'!L56)*'Vic Apr 2022'!X56/100)*'Vic Apr 2022'!AQ56,0)))))</f>
        <v>0</v>
      </c>
      <c r="L62" s="190">
        <f>IF('Vic Apr 2022'!K56="",($C$5*F62/'Vic Apr 2022'!AR56*'Vic Apr 2022'!AC56/100)*'Vic Apr 2022'!AR56,IF($C$5*F62/'Vic Apr 2022'!AR56&gt;='Vic Apr 2022'!L56,('Vic Apr 2022'!L56*'Vic Apr 2022'!AC56/100)*'Vic Apr 2022'!AR56,($C$5*F62/'Vic Apr 2022'!AR56*'Vic Apr 2022'!AC56/100)*'Vic Apr 2022'!AR56))</f>
        <v>191.45454545454544</v>
      </c>
      <c r="M62" s="190">
        <f>IF(AND('Vic Apr 2022'!L56&gt;0,'Vic Apr 2022'!M56&gt;0),IF($C$5*F62/'Vic Apr 2022'!AR56&lt;'Vic Apr 2022'!L56,0,IF(($C$5*F62/'Vic Apr 2022'!AR56-'Vic Apr 2022'!L56)&lt;=('Vic Apr 2022'!M56+'Vic Apr 2022'!L56),((($C$5*F62/'Vic Apr 2022'!AR56-'Vic Apr 2022'!L56)*'Vic Apr 2022'!AD56/100))*'Vic Apr 2022'!AR56,((('Vic Apr 2022'!M56)*'Vic Apr 2022'!AD56/100)*'Vic Apr 2022'!AR56))),0)</f>
        <v>726.81818181818176</v>
      </c>
      <c r="N62" s="190">
        <f>IF(AND('Vic Apr 2022'!M56&gt;0,'Vic Apr 2022'!N56&gt;0),IF($C$5*F62/'Vic Apr 2022'!AR56&lt;('Vic Apr 2022'!L56+'Vic Apr 2022'!M56),0,IF(($C$5*F62/'Vic Apr 2022'!AR56-'Vic Apr 2022'!L56+'Vic Apr 2022'!M56)&lt;=('Vic Apr 2022'!L56+'Vic Apr 2022'!M56+'Vic Apr 2022'!N56),((($C$5*F62/'Vic Apr 2022'!AR56-('Vic Apr 2022'!L56+'Vic Apr 2022'!M56))*'Vic Apr 2022'!AE56/100))*'Vic Apr 2022'!AR56,('Vic Apr 2022'!N56*'Vic Apr 2022'!AE56/100)*'Vic Apr 2022'!AR56)),0)</f>
        <v>0</v>
      </c>
      <c r="O62" s="190">
        <f>IF(AND('Vic Apr 2022'!N56&gt;0,'Vic Apr 2022'!O56&gt;0),IF($C$5*F62/'Vic Apr 2022'!AR56&lt;('Vic Apr 2022'!L56+'Vic Apr 2022'!M56+'Vic Apr 2022'!N56),0,IF(($C$5*F62/'Vic Apr 2022'!AR56-'Vic Apr 2022'!L56+'Vic Apr 2022'!M56+'Vic Apr 2022'!N56)&lt;=('Vic Apr 2022'!L56+'Vic Apr 2022'!M56+'Vic Apr 2022'!N56+'Vic Apr 2022'!O56),(($C$5*F62/'Vic Apr 2022'!AR56-('Vic Apr 2022'!L56+'Vic Apr 2022'!M56+'Vic Apr 2022'!N56))*'Vic Apr 2022'!AF56/100)*'Vic Apr 2022'!AR56,('Vic Apr 2022'!O56*'Vic Apr 2022'!AF56/100)*'Vic Apr 2022'!AR56)),0)</f>
        <v>0</v>
      </c>
      <c r="P62" s="190">
        <f>IF(AND('Vic Apr 2022'!P56&gt;0,'Vic Apr 2022'!O56&gt;0),IF(($C$5*F62/'Vic Apr 2022'!AR56&lt;SUM('Vic Apr 2022'!L56:P56)),(0),($C$5*F62/'Vic Apr 2022'!AR56-SUM('Vic Apr 2022'!L56:P56))*'Vic Apr 2022'!AB56/100)* 'Vic Apr 2022'!AR56,IF(AND('Vic Apr 2022'!O56&gt;0,'Vic Apr 2022'!P56=""),IF(($C$5*F62/'Vic Apr 2022'!AR56&lt; SUM('Vic Apr 2022'!L56:O56)),(0),($C$5*F62/'Vic Apr 2022'!AR56-SUM('Vic Apr 2022'!L56:O56))*'Vic Apr 2022'!AG56/100)* 'Vic Apr 2022'!AR56,IF(AND('Vic Apr 2022'!N56&gt;0,'Vic Apr 2022'!O56=""),IF(($C$5*F62/'Vic Apr 2022'!AR56&lt; SUM('Vic Apr 2022'!L56:N56)),(0),($C$5*F62/'Vic Apr 2022'!AR56-SUM('Vic Apr 2022'!L56:N56))*'Vic Apr 2022'!AF56/100)* 'Vic Apr 2022'!AR56,IF(AND('Vic Apr 2022'!M56&gt;0,'Vic Apr 2022'!N56=""),IF(($C$5*F62/'Vic Apr 2022'!AR56&lt;'Vic Apr 2022'!M56+'Vic Apr 2022'!L56),(0),(($C$5*F62/'Vic Apr 2022'!AR56-('Vic Apr 2022'!M56+'Vic Apr 2022'!L56))*'Vic Apr 2022'!AE56/100))*'Vic Apr 2022'!AR56,IF(AND('Vic Apr 2022'!L56&gt;0,'Vic Apr 2022'!M56=""&gt;0),IF(($C$5*F62/'Vic Apr 2022'!AR56&lt;'Vic Apr 2022'!L56),(0),($C$5*F62/'Vic Apr 2022'!AR56-'Vic Apr 2022'!L56)*'Vic Apr 2022'!AD56/100)*'Vic Apr 2022'!AR56,0)))))</f>
        <v>0</v>
      </c>
      <c r="Q62" s="394">
        <f t="shared" si="18"/>
        <v>1836.5454545454545</v>
      </c>
      <c r="R62" s="419">
        <f t="shared" si="5"/>
        <v>2179.6454545454544</v>
      </c>
      <c r="S62" s="193">
        <f t="shared" si="6"/>
        <v>2397.61</v>
      </c>
      <c r="T62" s="247">
        <f>'Vic Apr 2022'!AT56</f>
        <v>0</v>
      </c>
      <c r="U62" s="247">
        <f>'Vic Apr 2022'!AU56</f>
        <v>0</v>
      </c>
      <c r="V62" s="247">
        <f>'Vic Apr 2022'!AV56</f>
        <v>0</v>
      </c>
      <c r="W62" s="247">
        <f>'Vic Apr 2022'!AW56</f>
        <v>0</v>
      </c>
      <c r="X62" s="419" t="str">
        <f t="shared" si="7"/>
        <v>No discount</v>
      </c>
      <c r="Y62" s="419" t="str">
        <f t="shared" si="8"/>
        <v>Exclusive</v>
      </c>
      <c r="Z62" s="494">
        <f t="shared" si="0"/>
        <v>2179.6454545454544</v>
      </c>
      <c r="AA62" s="494">
        <f t="shared" si="1"/>
        <v>2179.6454545454544</v>
      </c>
      <c r="AB62" s="400">
        <f t="shared" si="10"/>
        <v>2397.61</v>
      </c>
      <c r="AC62" s="400">
        <f t="shared" si="10"/>
        <v>2397.61</v>
      </c>
      <c r="AD62" s="244">
        <f>'Vic Apr 2022'!BF56</f>
        <v>0</v>
      </c>
      <c r="AE62" s="196" t="str">
        <f>'Vic Apr 2022'!BG56</f>
        <v>n</v>
      </c>
      <c r="AF62" s="516"/>
      <c r="AG62" s="516"/>
      <c r="AH62" s="516"/>
      <c r="AI62" s="516"/>
      <c r="AJ62" s="516"/>
      <c r="AK62" s="516"/>
      <c r="AL62" s="516"/>
      <c r="AM62" s="516"/>
      <c r="AN62" s="516"/>
      <c r="AO62" s="516"/>
      <c r="AP62" s="516"/>
      <c r="AQ62" s="516"/>
      <c r="AR62" s="516"/>
    </row>
    <row r="63" spans="1:44" ht="17" customHeight="1">
      <c r="A63" s="528"/>
      <c r="B63" s="501" t="str">
        <f>'Vic Apr 2022'!F57</f>
        <v>EnergyAustralia</v>
      </c>
      <c r="C63" s="423" t="str">
        <f>'Vic Apr 2022'!G57</f>
        <v>Total Business</v>
      </c>
      <c r="D63" s="190">
        <f>365*'Vic Apr 2022'!H57/100</f>
        <v>408.07</v>
      </c>
      <c r="E63" s="415">
        <f>IF('Vic Apr 2022'!AQ57=3,0.5,IF('Vic Apr 2022'!AQ57=2,0.33,0))</f>
        <v>0.5</v>
      </c>
      <c r="F63" s="415">
        <f t="shared" si="3"/>
        <v>0.5</v>
      </c>
      <c r="G63" s="190">
        <f>IF('Vic Apr 2022'!K57="",($C$5*E63/'Vic Apr 2022'!AQ57*'Vic Apr 2022'!W57/100)*'Vic Apr 2022'!AQ57,IF($C$5*E63/'Vic Apr 2022'!AQ57&gt;='Vic Apr 2022'!L57,('Vic Apr 2022'!L57*'Vic Apr 2022'!W57/100)*'Vic Apr 2022'!AQ57,($C$5*E63/'Vic Apr 2022'!AQ57*'Vic Apr 2022'!W57/100)*'Vic Apr 2022'!AQ57))</f>
        <v>274.90909090909088</v>
      </c>
      <c r="H63" s="190">
        <f>IF(AND('Vic Apr 2022'!L57&gt;0,'Vic Apr 2022'!M57&gt;0),IF($C$5*E63/'Vic Apr 2022'!AQ57&lt;'Vic Apr 2022'!L57,0,IF(($C$5*E63/'Vic Apr 2022'!AQ57-'Vic Apr 2022'!L57)&lt;=('Vic Apr 2022'!M57+'Vic Apr 2022'!L57),((($C$5*E63/'Vic Apr 2022'!AQ57-'Vic Apr 2022'!L57)*'Vic Apr 2022'!X57/100))*'Vic Apr 2022'!AQ57,((('Vic Apr 2022'!M57)*'Vic Apr 2022'!X57/100)*'Vic Apr 2022'!AQ57))),0)</f>
        <v>965.36363636363626</v>
      </c>
      <c r="I63" s="190">
        <f>IF(AND('Vic Apr 2022'!M57&gt;0,'Vic Apr 2022'!N57&gt;0),IF($C$5*E63/'Vic Apr 2022'!AQ57&lt;('Vic Apr 2022'!L57+'Vic Apr 2022'!M57),0,IF(($C$5*E63/'Vic Apr 2022'!AQ57-'Vic Apr 2022'!L57+'Vic Apr 2022'!M57)&lt;=('Vic Apr 2022'!L57+'Vic Apr 2022'!M57+'Vic Apr 2022'!N57),((($C$5*E63/'Vic Apr 2022'!AQ57-('Vic Apr 2022'!L57+'Vic Apr 2022'!M57))*'Vic Apr 2022'!Y57/100))*'Vic Apr 2022'!AQ57,('Vic Apr 2022'!N57*'Vic Apr 2022'!Y57/100)* 'Vic Apr 2022'!AQ57)),0)</f>
        <v>0</v>
      </c>
      <c r="J63" s="190">
        <f>IF(AND('Vic Apr 2022'!N57&gt;0,'Vic Apr 2022'!O57&gt;0),IF($C$5*E63/'Vic Apr 2022'!AQ57&lt;('Vic Apr 2022'!L57+'Vic Apr 2022'!M57+'Vic Apr 2022'!N57),0,IF(($C$5*E63/'Vic Apr 2022'!AQ57-'Vic Apr 2022'!L57+'Vic Apr 2022'!M57+'Vic Apr 2022'!N57)&lt;=('Vic Apr 2022'!L57+'Vic Apr 2022'!M57+'Vic Apr 2022'!N57+'Vic Apr 2022'!O57),(($C$5*E63/'Vic Apr 2022'!AQ57-('Vic Apr 2022'!L57+'Vic Apr 2022'!M57+'Vic Apr 2022'!N57))*'Vic Apr 2022'!Z57/100)*'Vic Apr 2022'!AQ57,('Vic Apr 2022'!O57*'Vic Apr 2022'!Z57/100)*'Vic Apr 2022'!AQ57)),0)</f>
        <v>0</v>
      </c>
      <c r="K63" s="190">
        <f>IF(AND('Vic Apr 2022'!P57&gt;0,'Vic Apr 2022'!O57&gt;0),IF(($C$5*E63/'Vic Apr 2022'!AQ57&lt;SUM('Vic Apr 2022'!L57:P57)),(0),($C$5*E63/'Vic Apr 2022'!AQ57-SUM('Vic Apr 2022'!L57:P57))*'Vic Apr 2022'!AB57/100)* 'Vic Apr 2022'!AQ57,IF(AND('Vic Apr 2022'!O57&gt;0,'Vic Apr 2022'!P57=""),IF(($C$5*E63/'Vic Apr 2022'!AQ57&lt; SUM('Vic Apr 2022'!L57:O57)),(0),($C$5*E63/'Vic Apr 2022'!AQ57-SUM('Vic Apr 2022'!L57:O57))*'Vic Apr 2022'!AA57/100)* 'Vic Apr 2022'!AQ57,IF(AND('Vic Apr 2022'!N57&gt;0,'Vic Apr 2022'!O57=""),IF(($C$5*E63/'Vic Apr 2022'!AQ57&lt; SUM('Vic Apr 2022'!L57:N57)),(0),($C$5*E63/'Vic Apr 2022'!AQ57-SUM('Vic Apr 2022'!L57:N57))*'Vic Apr 2022'!Z57/100)* 'Vic Apr 2022'!AQ57,IF(AND('Vic Apr 2022'!M57&gt;0,'Vic Apr 2022'!N57=""),IF(($C$5*E63/'Vic Apr 2022'!AQ57&lt;'Vic Apr 2022'!M57+'Vic Apr 2022'!L57),(0),(($C$5*E63/'Vic Apr 2022'!AQ57-('Vic Apr 2022'!M57+'Vic Apr 2022'!L57))*'Vic Apr 2022'!Y57/100))*'Vic Apr 2022'!AQ57,IF(AND('Vic Apr 2022'!L57&gt;0,'Vic Apr 2022'!M57=""&gt;0),IF(($C$5*E63/'Vic Apr 2022'!AQ57&lt;'Vic Apr 2022'!L57),(0),($C$5*E63/'Vic Apr 2022'!AQ57-'Vic Apr 2022'!L57)*'Vic Apr 2022'!X57/100)*'Vic Apr 2022'!AQ57,0)))))</f>
        <v>0</v>
      </c>
      <c r="L63" s="190">
        <f>IF('Vic Apr 2022'!K57="",($C$5*F63/'Vic Apr 2022'!AR57*'Vic Apr 2022'!AC57/100)*'Vic Apr 2022'!AR57,IF($C$5*F63/'Vic Apr 2022'!AR57&gt;='Vic Apr 2022'!L57,('Vic Apr 2022'!L57*'Vic Apr 2022'!AC57/100)*'Vic Apr 2022'!AR57,($C$5*F63/'Vic Apr 2022'!AR57*'Vic Apr 2022'!AC57/100)*'Vic Apr 2022'!AR57))</f>
        <v>274.90909090909088</v>
      </c>
      <c r="M63" s="190">
        <f>IF(AND('Vic Apr 2022'!L57&gt;0,'Vic Apr 2022'!M57&gt;0),IF($C$5*F63/'Vic Apr 2022'!AR57&lt;'Vic Apr 2022'!L57,0,IF(($C$5*F63/'Vic Apr 2022'!AR57-'Vic Apr 2022'!L57)&lt;=('Vic Apr 2022'!M57+'Vic Apr 2022'!L57),((($C$5*F63/'Vic Apr 2022'!AR57-'Vic Apr 2022'!L57)*'Vic Apr 2022'!AD57/100))*'Vic Apr 2022'!AR57,((('Vic Apr 2022'!M57)*'Vic Apr 2022'!AD57/100)*'Vic Apr 2022'!AR57))),0)</f>
        <v>965.36363636363626</v>
      </c>
      <c r="N63" s="190">
        <f>IF(AND('Vic Apr 2022'!M57&gt;0,'Vic Apr 2022'!N57&gt;0),IF($C$5*F63/'Vic Apr 2022'!AR57&lt;('Vic Apr 2022'!L57+'Vic Apr 2022'!M57),0,IF(($C$5*F63/'Vic Apr 2022'!AR57-'Vic Apr 2022'!L57+'Vic Apr 2022'!M57)&lt;=('Vic Apr 2022'!L57+'Vic Apr 2022'!M57+'Vic Apr 2022'!N57),((($C$5*F63/'Vic Apr 2022'!AR57-('Vic Apr 2022'!L57+'Vic Apr 2022'!M57))*'Vic Apr 2022'!AE57/100))*'Vic Apr 2022'!AR57,('Vic Apr 2022'!N57*'Vic Apr 2022'!AE57/100)*'Vic Apr 2022'!AR57)),0)</f>
        <v>0</v>
      </c>
      <c r="O63" s="190">
        <f>IF(AND('Vic Apr 2022'!N57&gt;0,'Vic Apr 2022'!O57&gt;0),IF($C$5*F63/'Vic Apr 2022'!AR57&lt;('Vic Apr 2022'!L57+'Vic Apr 2022'!M57+'Vic Apr 2022'!N57),0,IF(($C$5*F63/'Vic Apr 2022'!AR57-'Vic Apr 2022'!L57+'Vic Apr 2022'!M57+'Vic Apr 2022'!N57)&lt;=('Vic Apr 2022'!L57+'Vic Apr 2022'!M57+'Vic Apr 2022'!N57+'Vic Apr 2022'!O57),(($C$5*F63/'Vic Apr 2022'!AR57-('Vic Apr 2022'!L57+'Vic Apr 2022'!M57+'Vic Apr 2022'!N57))*'Vic Apr 2022'!AF57/100)*'Vic Apr 2022'!AR57,('Vic Apr 2022'!O57*'Vic Apr 2022'!AF57/100)*'Vic Apr 2022'!AR57)),0)</f>
        <v>0</v>
      </c>
      <c r="P63" s="190">
        <f>IF(AND('Vic Apr 2022'!P57&gt;0,'Vic Apr 2022'!O57&gt;0),IF(($C$5*F63/'Vic Apr 2022'!AR57&lt;SUM('Vic Apr 2022'!L57:P57)),(0),($C$5*F63/'Vic Apr 2022'!AR57-SUM('Vic Apr 2022'!L57:P57))*'Vic Apr 2022'!AB57/100)* 'Vic Apr 2022'!AR57,IF(AND('Vic Apr 2022'!O57&gt;0,'Vic Apr 2022'!P57=""),IF(($C$5*F63/'Vic Apr 2022'!AR57&lt; SUM('Vic Apr 2022'!L57:O57)),(0),($C$5*F63/'Vic Apr 2022'!AR57-SUM('Vic Apr 2022'!L57:O57))*'Vic Apr 2022'!AG57/100)* 'Vic Apr 2022'!AR57,IF(AND('Vic Apr 2022'!N57&gt;0,'Vic Apr 2022'!O57=""),IF(($C$5*F63/'Vic Apr 2022'!AR57&lt; SUM('Vic Apr 2022'!L57:N57)),(0),($C$5*F63/'Vic Apr 2022'!AR57-SUM('Vic Apr 2022'!L57:N57))*'Vic Apr 2022'!AF57/100)* 'Vic Apr 2022'!AR57,IF(AND('Vic Apr 2022'!M57&gt;0,'Vic Apr 2022'!N57=""),IF(($C$5*F63/'Vic Apr 2022'!AR57&lt;'Vic Apr 2022'!M57+'Vic Apr 2022'!L57),(0),(($C$5*F63/'Vic Apr 2022'!AR57-('Vic Apr 2022'!M57+'Vic Apr 2022'!L57))*'Vic Apr 2022'!AE57/100))*'Vic Apr 2022'!AR57,IF(AND('Vic Apr 2022'!L57&gt;0,'Vic Apr 2022'!M57=""&gt;0),IF(($C$5*F63/'Vic Apr 2022'!AR57&lt;'Vic Apr 2022'!L57),(0),($C$5*F63/'Vic Apr 2022'!AR57-'Vic Apr 2022'!L57)*'Vic Apr 2022'!AD57/100)*'Vic Apr 2022'!AR57,0)))))</f>
        <v>0</v>
      </c>
      <c r="Q63" s="394">
        <f t="shared" si="18"/>
        <v>2480.545454545454</v>
      </c>
      <c r="R63" s="419">
        <f t="shared" si="5"/>
        <v>2888.6154545454542</v>
      </c>
      <c r="S63" s="193">
        <f t="shared" si="6"/>
        <v>3177.4769999999999</v>
      </c>
      <c r="T63" s="247">
        <f>'Vic Apr 2022'!AT57</f>
        <v>21</v>
      </c>
      <c r="U63" s="247">
        <f>'Vic Apr 2022'!AU57</f>
        <v>0</v>
      </c>
      <c r="V63" s="247">
        <f>'Vic Apr 2022'!AV57</f>
        <v>0</v>
      </c>
      <c r="W63" s="247">
        <f>'Vic Apr 2022'!AW57</f>
        <v>0</v>
      </c>
      <c r="X63" s="419" t="str">
        <f t="shared" si="7"/>
        <v>Guaranteed off bill</v>
      </c>
      <c r="Y63" s="419" t="str">
        <f t="shared" si="8"/>
        <v>Exclusive</v>
      </c>
      <c r="Z63" s="494">
        <f t="shared" si="0"/>
        <v>2282.0062090909087</v>
      </c>
      <c r="AA63" s="494">
        <f t="shared" si="1"/>
        <v>2282.0062090909087</v>
      </c>
      <c r="AB63" s="400">
        <f t="shared" si="10"/>
        <v>2510.2068299999996</v>
      </c>
      <c r="AC63" s="400">
        <f t="shared" si="10"/>
        <v>2510.2068299999996</v>
      </c>
      <c r="AD63" s="244">
        <f>'Vic Apr 2022'!BF57</f>
        <v>0</v>
      </c>
      <c r="AE63" s="196" t="str">
        <f>'Vic Apr 2022'!BG57</f>
        <v>n</v>
      </c>
      <c r="AF63" s="516"/>
      <c r="AG63" s="516"/>
      <c r="AH63" s="516"/>
      <c r="AI63" s="516"/>
      <c r="AJ63" s="516"/>
      <c r="AK63" s="516"/>
      <c r="AL63" s="516"/>
      <c r="AM63" s="516"/>
      <c r="AN63" s="516"/>
      <c r="AO63" s="516"/>
      <c r="AP63" s="516"/>
      <c r="AQ63" s="516"/>
      <c r="AR63" s="516"/>
    </row>
    <row r="64" spans="1:44" ht="17" customHeight="1">
      <c r="A64" s="528"/>
      <c r="B64" s="501" t="str">
        <f>'Vic Apr 2022'!F58</f>
        <v>Lumo Energy</v>
      </c>
      <c r="C64" s="423" t="str">
        <f>'Vic Apr 2022'!G58</f>
        <v>Value</v>
      </c>
      <c r="D64" s="190">
        <f>365*'Vic Apr 2022'!H58/100</f>
        <v>308.0268181818181</v>
      </c>
      <c r="E64" s="415">
        <f>IF('Vic Apr 2022'!AQ58=3,0.5,IF('Vic Apr 2022'!AQ58=2,0.33,0))</f>
        <v>0.5</v>
      </c>
      <c r="F64" s="415">
        <f t="shared" si="3"/>
        <v>0.5</v>
      </c>
      <c r="G64" s="190">
        <f>IF('Vic Apr 2022'!K58="",($C$5*E64/'Vic Apr 2022'!AQ58*'Vic Apr 2022'!W58/100)*'Vic Apr 2022'!AQ58,IF($C$5*E64/'Vic Apr 2022'!AQ58&gt;='Vic Apr 2022'!L58,('Vic Apr 2022'!L58*'Vic Apr 2022'!W58/100)*'Vic Apr 2022'!AQ58,($C$5*E64/'Vic Apr 2022'!AQ58*'Vic Apr 2022'!W58/100)*'Vic Apr 2022'!AQ58))</f>
        <v>194.96454545454543</v>
      </c>
      <c r="H64" s="190">
        <f>IF(AND('Vic Apr 2022'!L58&gt;0,'Vic Apr 2022'!M58&gt;0),IF($C$5*E64/'Vic Apr 2022'!AQ58&lt;'Vic Apr 2022'!L58,0,IF(($C$5*E64/'Vic Apr 2022'!AQ58-'Vic Apr 2022'!L58)&lt;=('Vic Apr 2022'!M58+'Vic Apr 2022'!L58),((($C$5*E64/'Vic Apr 2022'!AQ58-'Vic Apr 2022'!L58)*'Vic Apr 2022'!X58/100))*'Vic Apr 2022'!AQ58,((('Vic Apr 2022'!M58)*'Vic Apr 2022'!X58/100)*'Vic Apr 2022'!AQ58))),0)</f>
        <v>724.58454545454538</v>
      </c>
      <c r="I64" s="190">
        <f>IF(AND('Vic Apr 2022'!M58&gt;0,'Vic Apr 2022'!N58&gt;0),IF($C$5*E64/'Vic Apr 2022'!AQ58&lt;('Vic Apr 2022'!L58+'Vic Apr 2022'!M58),0,IF(($C$5*E64/'Vic Apr 2022'!AQ58-'Vic Apr 2022'!L58+'Vic Apr 2022'!M58)&lt;=('Vic Apr 2022'!L58+'Vic Apr 2022'!M58+'Vic Apr 2022'!N58),((($C$5*E64/'Vic Apr 2022'!AQ58-('Vic Apr 2022'!L58+'Vic Apr 2022'!M58))*'Vic Apr 2022'!Y58/100))*'Vic Apr 2022'!AQ58,('Vic Apr 2022'!N58*'Vic Apr 2022'!Y58/100)* 'Vic Apr 2022'!AQ58)),0)</f>
        <v>0</v>
      </c>
      <c r="J64" s="190">
        <f>IF(AND('Vic Apr 2022'!N58&gt;0,'Vic Apr 2022'!O58&gt;0),IF($C$5*E64/'Vic Apr 2022'!AQ58&lt;('Vic Apr 2022'!L58+'Vic Apr 2022'!M58+'Vic Apr 2022'!N58),0,IF(($C$5*E64/'Vic Apr 2022'!AQ58-'Vic Apr 2022'!L58+'Vic Apr 2022'!M58+'Vic Apr 2022'!N58)&lt;=('Vic Apr 2022'!L58+'Vic Apr 2022'!M58+'Vic Apr 2022'!N58+'Vic Apr 2022'!O58),(($C$5*E64/'Vic Apr 2022'!AQ58-('Vic Apr 2022'!L58+'Vic Apr 2022'!M58+'Vic Apr 2022'!N58))*'Vic Apr 2022'!Z58/100)*'Vic Apr 2022'!AQ58,('Vic Apr 2022'!O58*'Vic Apr 2022'!Z58/100)*'Vic Apr 2022'!AQ58)),0)</f>
        <v>0</v>
      </c>
      <c r="K64" s="190">
        <f>IF(AND('Vic Apr 2022'!P58&gt;0,'Vic Apr 2022'!O58&gt;0),IF(($C$5*E64/'Vic Apr 2022'!AQ58&lt;SUM('Vic Apr 2022'!L58:P58)),(0),($C$5*E64/'Vic Apr 2022'!AQ58-SUM('Vic Apr 2022'!L58:P58))*'Vic Apr 2022'!AB58/100)* 'Vic Apr 2022'!AQ58,IF(AND('Vic Apr 2022'!O58&gt;0,'Vic Apr 2022'!P58=""),IF(($C$5*E64/'Vic Apr 2022'!AQ58&lt; SUM('Vic Apr 2022'!L58:O58)),(0),($C$5*E64/'Vic Apr 2022'!AQ58-SUM('Vic Apr 2022'!L58:O58))*'Vic Apr 2022'!AA58/100)* 'Vic Apr 2022'!AQ58,IF(AND('Vic Apr 2022'!N58&gt;0,'Vic Apr 2022'!O58=""),IF(($C$5*E64/'Vic Apr 2022'!AQ58&lt; SUM('Vic Apr 2022'!L58:N58)),(0),($C$5*E64/'Vic Apr 2022'!AQ58-SUM('Vic Apr 2022'!L58:N58))*'Vic Apr 2022'!Z58/100)* 'Vic Apr 2022'!AQ58,IF(AND('Vic Apr 2022'!M58&gt;0,'Vic Apr 2022'!N58=""),IF(($C$5*E64/'Vic Apr 2022'!AQ58&lt;'Vic Apr 2022'!M58+'Vic Apr 2022'!L58),(0),(($C$5*E64/'Vic Apr 2022'!AQ58-('Vic Apr 2022'!M58+'Vic Apr 2022'!L58))*'Vic Apr 2022'!Y58/100))*'Vic Apr 2022'!AQ58,IF(AND('Vic Apr 2022'!L58&gt;0,'Vic Apr 2022'!M58=""&gt;0),IF(($C$5*E64/'Vic Apr 2022'!AQ58&lt;'Vic Apr 2022'!L58),(0),($C$5*E64/'Vic Apr 2022'!AQ58-'Vic Apr 2022'!L58)*'Vic Apr 2022'!X58/100)*'Vic Apr 2022'!AQ58,0)))))</f>
        <v>0</v>
      </c>
      <c r="L64" s="190">
        <f>IF('Vic Apr 2022'!K58="",($C$5*F64/'Vic Apr 2022'!AR58*'Vic Apr 2022'!AC58/100)*'Vic Apr 2022'!AR58,IF($C$5*F64/'Vic Apr 2022'!AR58&gt;='Vic Apr 2022'!L58,('Vic Apr 2022'!L58*'Vic Apr 2022'!AC58/100)*'Vic Apr 2022'!AR58,($C$5*F64/'Vic Apr 2022'!AR58*'Vic Apr 2022'!AC58/100)*'Vic Apr 2022'!AR58))</f>
        <v>194.96454545454543</v>
      </c>
      <c r="M64" s="190">
        <f>IF(AND('Vic Apr 2022'!L58&gt;0,'Vic Apr 2022'!M58&gt;0),IF($C$5*F64/'Vic Apr 2022'!AR58&lt;'Vic Apr 2022'!L58,0,IF(($C$5*F64/'Vic Apr 2022'!AR58-'Vic Apr 2022'!L58)&lt;=('Vic Apr 2022'!M58+'Vic Apr 2022'!L58),((($C$5*F64/'Vic Apr 2022'!AR58-'Vic Apr 2022'!L58)*'Vic Apr 2022'!AD58/100))*'Vic Apr 2022'!AR58,((('Vic Apr 2022'!M58)*'Vic Apr 2022'!AD58/100)*'Vic Apr 2022'!AR58))),0)</f>
        <v>724.58454545454538</v>
      </c>
      <c r="N64" s="190">
        <f>IF(AND('Vic Apr 2022'!M58&gt;0,'Vic Apr 2022'!N58&gt;0),IF($C$5*F64/'Vic Apr 2022'!AR58&lt;('Vic Apr 2022'!L58+'Vic Apr 2022'!M58),0,IF(($C$5*F64/'Vic Apr 2022'!AR58-'Vic Apr 2022'!L58+'Vic Apr 2022'!M58)&lt;=('Vic Apr 2022'!L58+'Vic Apr 2022'!M58+'Vic Apr 2022'!N58),((($C$5*F64/'Vic Apr 2022'!AR58-('Vic Apr 2022'!L58+'Vic Apr 2022'!M58))*'Vic Apr 2022'!AE58/100))*'Vic Apr 2022'!AR58,('Vic Apr 2022'!N58*'Vic Apr 2022'!AE58/100)*'Vic Apr 2022'!AR58)),0)</f>
        <v>0</v>
      </c>
      <c r="O64" s="190">
        <f>IF(AND('Vic Apr 2022'!N58&gt;0,'Vic Apr 2022'!O58&gt;0),IF($C$5*F64/'Vic Apr 2022'!AR58&lt;('Vic Apr 2022'!L58+'Vic Apr 2022'!M58+'Vic Apr 2022'!N58),0,IF(($C$5*F64/'Vic Apr 2022'!AR58-'Vic Apr 2022'!L58+'Vic Apr 2022'!M58+'Vic Apr 2022'!N58)&lt;=('Vic Apr 2022'!L58+'Vic Apr 2022'!M58+'Vic Apr 2022'!N58+'Vic Apr 2022'!O58),(($C$5*F64/'Vic Apr 2022'!AR58-('Vic Apr 2022'!L58+'Vic Apr 2022'!M58+'Vic Apr 2022'!N58))*'Vic Apr 2022'!AF58/100)*'Vic Apr 2022'!AR58,('Vic Apr 2022'!O58*'Vic Apr 2022'!AF58/100)*'Vic Apr 2022'!AR58)),0)</f>
        <v>0</v>
      </c>
      <c r="P64" s="190">
        <f>IF(AND('Vic Apr 2022'!P58&gt;0,'Vic Apr 2022'!O58&gt;0),IF(($C$5*F64/'Vic Apr 2022'!AR58&lt;SUM('Vic Apr 2022'!L58:P58)),(0),($C$5*F64/'Vic Apr 2022'!AR58-SUM('Vic Apr 2022'!L58:P58))*'Vic Apr 2022'!AB58/100)* 'Vic Apr 2022'!AR58,IF(AND('Vic Apr 2022'!O58&gt;0,'Vic Apr 2022'!P58=""),IF(($C$5*F64/'Vic Apr 2022'!AR58&lt; SUM('Vic Apr 2022'!L58:O58)),(0),($C$5*F64/'Vic Apr 2022'!AR58-SUM('Vic Apr 2022'!L58:O58))*'Vic Apr 2022'!AG58/100)* 'Vic Apr 2022'!AR58,IF(AND('Vic Apr 2022'!N58&gt;0,'Vic Apr 2022'!O58=""),IF(($C$5*F64/'Vic Apr 2022'!AR58&lt; SUM('Vic Apr 2022'!L58:N58)),(0),($C$5*F64/'Vic Apr 2022'!AR58-SUM('Vic Apr 2022'!L58:N58))*'Vic Apr 2022'!AF58/100)* 'Vic Apr 2022'!AR58,IF(AND('Vic Apr 2022'!M58&gt;0,'Vic Apr 2022'!N58=""),IF(($C$5*F64/'Vic Apr 2022'!AR58&lt;'Vic Apr 2022'!M58+'Vic Apr 2022'!L58),(0),(($C$5*F64/'Vic Apr 2022'!AR58-('Vic Apr 2022'!M58+'Vic Apr 2022'!L58))*'Vic Apr 2022'!AE58/100))*'Vic Apr 2022'!AR58,IF(AND('Vic Apr 2022'!L58&gt;0,'Vic Apr 2022'!M58=""&gt;0),IF(($C$5*F64/'Vic Apr 2022'!AR58&lt;'Vic Apr 2022'!L58),(0),($C$5*F64/'Vic Apr 2022'!AR58-'Vic Apr 2022'!L58)*'Vic Apr 2022'!AD58/100)*'Vic Apr 2022'!AR58,0)))))</f>
        <v>0</v>
      </c>
      <c r="Q64" s="394">
        <f t="shared" si="18"/>
        <v>1839.0981818181817</v>
      </c>
      <c r="R64" s="419">
        <f t="shared" si="5"/>
        <v>2147.125</v>
      </c>
      <c r="S64" s="193">
        <f t="shared" si="6"/>
        <v>2361.8375000000001</v>
      </c>
      <c r="T64" s="247">
        <f>'Vic Apr 2022'!AT58</f>
        <v>0</v>
      </c>
      <c r="U64" s="247">
        <f>'Vic Apr 2022'!AU58</f>
        <v>0</v>
      </c>
      <c r="V64" s="247">
        <f>'Vic Apr 2022'!AV58</f>
        <v>0</v>
      </c>
      <c r="W64" s="247">
        <f>'Vic Apr 2022'!AW58</f>
        <v>0</v>
      </c>
      <c r="X64" s="419" t="str">
        <f t="shared" si="7"/>
        <v>No discount</v>
      </c>
      <c r="Y64" s="419" t="str">
        <f t="shared" si="8"/>
        <v>Exclusive</v>
      </c>
      <c r="Z64" s="494">
        <f t="shared" si="0"/>
        <v>2147.125</v>
      </c>
      <c r="AA64" s="494">
        <f t="shared" si="1"/>
        <v>2147.125</v>
      </c>
      <c r="AB64" s="400">
        <f t="shared" si="10"/>
        <v>2361.8375000000001</v>
      </c>
      <c r="AC64" s="400">
        <f t="shared" si="10"/>
        <v>2361.8375000000001</v>
      </c>
      <c r="AD64" s="244">
        <f>'Vic Apr 2022'!BF58</f>
        <v>0</v>
      </c>
      <c r="AE64" s="196" t="str">
        <f>'Vic Apr 2022'!BG58</f>
        <v>n</v>
      </c>
      <c r="AF64" s="516"/>
      <c r="AG64" s="516"/>
      <c r="AH64" s="516"/>
      <c r="AI64" s="516"/>
      <c r="AJ64" s="516"/>
      <c r="AK64" s="516"/>
      <c r="AL64" s="516"/>
      <c r="AM64" s="516"/>
      <c r="AN64" s="516"/>
      <c r="AO64" s="516"/>
      <c r="AP64" s="516"/>
      <c r="AQ64" s="516"/>
      <c r="AR64" s="516"/>
    </row>
    <row r="65" spans="1:44" ht="17" customHeight="1">
      <c r="A65" s="528"/>
      <c r="B65" s="501" t="str">
        <f>'Vic Apr 2022'!F59</f>
        <v>Momentum Energy</v>
      </c>
      <c r="C65" s="423" t="str">
        <f>'Vic Apr 2022'!G59</f>
        <v>Market offer</v>
      </c>
      <c r="D65" s="190">
        <f>365*'Vic Apr 2022'!H59/100</f>
        <v>373.02999999999992</v>
      </c>
      <c r="E65" s="415">
        <f>IF('Vic Apr 2022'!AQ59=3,0.5,IF('Vic Apr 2022'!AQ59=2,0.33,0))</f>
        <v>0.33</v>
      </c>
      <c r="F65" s="415">
        <f t="shared" si="3"/>
        <v>0.66999999999999993</v>
      </c>
      <c r="G65" s="190">
        <f>IF('Vic Apr 2022'!K59="",($C$5*E65/'Vic Apr 2022'!AQ59*'Vic Apr 2022'!W59/100)*'Vic Apr 2022'!AQ59,IF($C$5*E65/'Vic Apr 2022'!AQ59&gt;='Vic Apr 2022'!L59,('Vic Apr 2022'!L59*'Vic Apr 2022'!W59/100)*'Vic Apr 2022'!AQ59,($C$5*E65/'Vic Apr 2022'!AQ59*'Vic Apr 2022'!W59/100)*'Vic Apr 2022'!AQ59))</f>
        <v>174</v>
      </c>
      <c r="H65" s="190">
        <f>IF(AND('Vic Apr 2022'!L59&gt;0,'Vic Apr 2022'!M59&gt;0),IF($C$5*E65/'Vic Apr 2022'!AQ59&lt;'Vic Apr 2022'!L59,0,IF(($C$5*E65/'Vic Apr 2022'!AQ59-'Vic Apr 2022'!L59)&lt;=('Vic Apr 2022'!M59+'Vic Apr 2022'!L59),((($C$5*E65/'Vic Apr 2022'!AQ59-'Vic Apr 2022'!L59)*'Vic Apr 2022'!X59/100))*'Vic Apr 2022'!AQ59,((('Vic Apr 2022'!M59)*'Vic Apr 2022'!X59/100)*'Vic Apr 2022'!AQ59))),0)</f>
        <v>648</v>
      </c>
      <c r="I65" s="190">
        <f>IF(AND('Vic Apr 2022'!M59&gt;0,'Vic Apr 2022'!N59&gt;0),IF($C$5*E65/'Vic Apr 2022'!AQ59&lt;('Vic Apr 2022'!L59+'Vic Apr 2022'!M59),0,IF(($C$5*E65/'Vic Apr 2022'!AQ59-'Vic Apr 2022'!L59+'Vic Apr 2022'!M59)&lt;=('Vic Apr 2022'!L59+'Vic Apr 2022'!M59+'Vic Apr 2022'!N59),((($C$5*E65/'Vic Apr 2022'!AQ59-('Vic Apr 2022'!L59+'Vic Apr 2022'!M59))*'Vic Apr 2022'!Y59/100))*'Vic Apr 2022'!AQ59,('Vic Apr 2022'!N59*'Vic Apr 2022'!Y59/100)* 'Vic Apr 2022'!AQ59)),0)</f>
        <v>0</v>
      </c>
      <c r="J65" s="190">
        <f>IF(AND('Vic Apr 2022'!N59&gt;0,'Vic Apr 2022'!O59&gt;0),IF($C$5*E65/'Vic Apr 2022'!AQ59&lt;('Vic Apr 2022'!L59+'Vic Apr 2022'!M59+'Vic Apr 2022'!N59),0,IF(($C$5*E65/'Vic Apr 2022'!AQ59-'Vic Apr 2022'!L59+'Vic Apr 2022'!M59+'Vic Apr 2022'!N59)&lt;=('Vic Apr 2022'!L59+'Vic Apr 2022'!M59+'Vic Apr 2022'!N59+'Vic Apr 2022'!O59),(($C$5*E65/'Vic Apr 2022'!AQ59-('Vic Apr 2022'!L59+'Vic Apr 2022'!M59+'Vic Apr 2022'!N59))*'Vic Apr 2022'!Z59/100)*'Vic Apr 2022'!AQ59,('Vic Apr 2022'!O59*'Vic Apr 2022'!Z59/100)*'Vic Apr 2022'!AQ59)),0)</f>
        <v>0</v>
      </c>
      <c r="K65" s="190">
        <f>IF(AND('Vic Apr 2022'!P59&gt;0,'Vic Apr 2022'!O59&gt;0),IF(($C$5*E65/'Vic Apr 2022'!AQ59&lt;SUM('Vic Apr 2022'!L59:P59)),(0),($C$5*E65/'Vic Apr 2022'!AQ59-SUM('Vic Apr 2022'!L59:P59))*'Vic Apr 2022'!AB59/100)* 'Vic Apr 2022'!AQ59,IF(AND('Vic Apr 2022'!O59&gt;0,'Vic Apr 2022'!P59=""),IF(($C$5*E65/'Vic Apr 2022'!AQ59&lt; SUM('Vic Apr 2022'!L59:O59)),(0),($C$5*E65/'Vic Apr 2022'!AQ59-SUM('Vic Apr 2022'!L59:O59))*'Vic Apr 2022'!AA59/100)* 'Vic Apr 2022'!AQ59,IF(AND('Vic Apr 2022'!N59&gt;0,'Vic Apr 2022'!O59=""),IF(($C$5*E65/'Vic Apr 2022'!AQ59&lt; SUM('Vic Apr 2022'!L59:N59)),(0),($C$5*E65/'Vic Apr 2022'!AQ59-SUM('Vic Apr 2022'!L59:N59))*'Vic Apr 2022'!Z59/100)* 'Vic Apr 2022'!AQ59,IF(AND('Vic Apr 2022'!M59&gt;0,'Vic Apr 2022'!N59=""),IF(($C$5*E65/'Vic Apr 2022'!AQ59&lt;'Vic Apr 2022'!M59+'Vic Apr 2022'!L59),(0),(($C$5*E65/'Vic Apr 2022'!AQ59-('Vic Apr 2022'!M59+'Vic Apr 2022'!L59))*'Vic Apr 2022'!Y59/100))*'Vic Apr 2022'!AQ59,IF(AND('Vic Apr 2022'!L59&gt;0,'Vic Apr 2022'!M59=""&gt;0),IF(($C$5*E65/'Vic Apr 2022'!AQ59&lt;'Vic Apr 2022'!L59),(0),($C$5*E65/'Vic Apr 2022'!AQ59-'Vic Apr 2022'!L59)*'Vic Apr 2022'!X59/100)*'Vic Apr 2022'!AQ59,0)))))</f>
        <v>0</v>
      </c>
      <c r="L65" s="190">
        <f>IF('Vic Apr 2022'!K59="",($C$5*F65/'Vic Apr 2022'!AR59*'Vic Apr 2022'!AC59/100)*'Vic Apr 2022'!AR59,IF($C$5*F65/'Vic Apr 2022'!AR59&gt;='Vic Apr 2022'!L59,('Vic Apr 2022'!L59*'Vic Apr 2022'!AC59/100)*'Vic Apr 2022'!AR59,($C$5*F65/'Vic Apr 2022'!AR59*'Vic Apr 2022'!AC59/100)*'Vic Apr 2022'!AR59))</f>
        <v>300</v>
      </c>
      <c r="M65" s="190">
        <f>IF(AND('Vic Apr 2022'!L59&gt;0,'Vic Apr 2022'!M59&gt;0),IF($C$5*F65/'Vic Apr 2022'!AR59&lt;'Vic Apr 2022'!L59,0,IF(($C$5*F65/'Vic Apr 2022'!AR59-'Vic Apr 2022'!L59)&lt;=('Vic Apr 2022'!M59+'Vic Apr 2022'!L59),((($C$5*F65/'Vic Apr 2022'!AR59-'Vic Apr 2022'!L59)*'Vic Apr 2022'!AD59/100))*'Vic Apr 2022'!AR59,((('Vic Apr 2022'!M59)*'Vic Apr 2022'!AD59/100)*'Vic Apr 2022'!AR59))),0)</f>
        <v>1100</v>
      </c>
      <c r="N65" s="190">
        <f>IF(AND('Vic Apr 2022'!M59&gt;0,'Vic Apr 2022'!N59&gt;0),IF($C$5*F65/'Vic Apr 2022'!AR59&lt;('Vic Apr 2022'!L59+'Vic Apr 2022'!M59),0,IF(($C$5*F65/'Vic Apr 2022'!AR59-'Vic Apr 2022'!L59+'Vic Apr 2022'!M59)&lt;=('Vic Apr 2022'!L59+'Vic Apr 2022'!M59+'Vic Apr 2022'!N59),((($C$5*F65/'Vic Apr 2022'!AR59-('Vic Apr 2022'!L59+'Vic Apr 2022'!M59))*'Vic Apr 2022'!AE59/100))*'Vic Apr 2022'!AR59,('Vic Apr 2022'!N59*'Vic Apr 2022'!AE59/100)*'Vic Apr 2022'!AR59)),0)</f>
        <v>0</v>
      </c>
      <c r="O65" s="190">
        <f>IF(AND('Vic Apr 2022'!N59&gt;0,'Vic Apr 2022'!O59&gt;0),IF($C$5*F65/'Vic Apr 2022'!AR59&lt;('Vic Apr 2022'!L59+'Vic Apr 2022'!M59+'Vic Apr 2022'!N59),0,IF(($C$5*F65/'Vic Apr 2022'!AR59-'Vic Apr 2022'!L59+'Vic Apr 2022'!M59+'Vic Apr 2022'!N59)&lt;=('Vic Apr 2022'!L59+'Vic Apr 2022'!M59+'Vic Apr 2022'!N59+'Vic Apr 2022'!O59),(($C$5*F65/'Vic Apr 2022'!AR59-('Vic Apr 2022'!L59+'Vic Apr 2022'!M59+'Vic Apr 2022'!N59))*'Vic Apr 2022'!AF59/100)*'Vic Apr 2022'!AR59,('Vic Apr 2022'!O59*'Vic Apr 2022'!AF59/100)*'Vic Apr 2022'!AR59)),0)</f>
        <v>0</v>
      </c>
      <c r="P65" s="190">
        <f>IF(AND('Vic Apr 2022'!P59&gt;0,'Vic Apr 2022'!O59&gt;0),IF(($C$5*F65/'Vic Apr 2022'!AR59&lt;SUM('Vic Apr 2022'!L59:P59)),(0),($C$5*F65/'Vic Apr 2022'!AR59-SUM('Vic Apr 2022'!L59:P59))*'Vic Apr 2022'!AB59/100)* 'Vic Apr 2022'!AR59,IF(AND('Vic Apr 2022'!O59&gt;0,'Vic Apr 2022'!P59=""),IF(($C$5*F65/'Vic Apr 2022'!AR59&lt; SUM('Vic Apr 2022'!L59:O59)),(0),($C$5*F65/'Vic Apr 2022'!AR59-SUM('Vic Apr 2022'!L59:O59))*'Vic Apr 2022'!AG59/100)* 'Vic Apr 2022'!AR59,IF(AND('Vic Apr 2022'!N59&gt;0,'Vic Apr 2022'!O59=""),IF(($C$5*F65/'Vic Apr 2022'!AR59&lt; SUM('Vic Apr 2022'!L59:N59)),(0),($C$5*F65/'Vic Apr 2022'!AR59-SUM('Vic Apr 2022'!L59:N59))*'Vic Apr 2022'!AF59/100)* 'Vic Apr 2022'!AR59,IF(AND('Vic Apr 2022'!M59&gt;0,'Vic Apr 2022'!N59=""),IF(($C$5*F65/'Vic Apr 2022'!AR59&lt;'Vic Apr 2022'!M59+'Vic Apr 2022'!L59),(0),(($C$5*F65/'Vic Apr 2022'!AR59-('Vic Apr 2022'!M59+'Vic Apr 2022'!L59))*'Vic Apr 2022'!AE59/100))*'Vic Apr 2022'!AR59,IF(AND('Vic Apr 2022'!L59&gt;0,'Vic Apr 2022'!M59=""&gt;0),IF(($C$5*F65/'Vic Apr 2022'!AR59&lt;'Vic Apr 2022'!L59),(0),($C$5*F65/'Vic Apr 2022'!AR59-'Vic Apr 2022'!L59)*'Vic Apr 2022'!AD59/100)*'Vic Apr 2022'!AR59,0)))))</f>
        <v>0</v>
      </c>
      <c r="Q65" s="394">
        <f t="shared" si="18"/>
        <v>2222</v>
      </c>
      <c r="R65" s="419">
        <f t="shared" si="5"/>
        <v>2595.0299999999997</v>
      </c>
      <c r="S65" s="193">
        <f t="shared" si="6"/>
        <v>2854.5329999999999</v>
      </c>
      <c r="T65" s="247">
        <f>'Vic Apr 2022'!AT59</f>
        <v>0</v>
      </c>
      <c r="U65" s="247">
        <f>'Vic Apr 2022'!AU59</f>
        <v>0</v>
      </c>
      <c r="V65" s="247">
        <f>'Vic Apr 2022'!AV59</f>
        <v>0</v>
      </c>
      <c r="W65" s="247">
        <f>'Vic Apr 2022'!AW59</f>
        <v>0</v>
      </c>
      <c r="X65" s="419" t="str">
        <f t="shared" si="7"/>
        <v>No discount</v>
      </c>
      <c r="Y65" s="419" t="str">
        <f t="shared" si="8"/>
        <v>Exclusive</v>
      </c>
      <c r="Z65" s="494">
        <f t="shared" si="0"/>
        <v>2595.0299999999997</v>
      </c>
      <c r="AA65" s="494">
        <f t="shared" si="1"/>
        <v>2595.0299999999997</v>
      </c>
      <c r="AB65" s="400">
        <f t="shared" si="10"/>
        <v>2854.5329999999999</v>
      </c>
      <c r="AC65" s="400">
        <f t="shared" si="10"/>
        <v>2854.5329999999999</v>
      </c>
      <c r="AD65" s="244">
        <f>'Vic Apr 2022'!BF59</f>
        <v>0</v>
      </c>
      <c r="AE65" s="196" t="str">
        <f>'Vic Apr 2022'!BG59</f>
        <v>n</v>
      </c>
      <c r="AF65" s="516"/>
      <c r="AG65" s="516"/>
      <c r="AH65" s="516"/>
      <c r="AI65" s="516"/>
      <c r="AJ65" s="516"/>
      <c r="AK65" s="516"/>
      <c r="AL65" s="516"/>
      <c r="AM65" s="516"/>
      <c r="AN65" s="516"/>
      <c r="AO65" s="516"/>
      <c r="AP65" s="516"/>
      <c r="AQ65" s="516"/>
      <c r="AR65" s="516"/>
    </row>
    <row r="66" spans="1:44" ht="17" customHeight="1">
      <c r="A66" s="528"/>
      <c r="B66" s="501" t="str">
        <f>'Vic Apr 2022'!F60</f>
        <v>Origin Energy</v>
      </c>
      <c r="C66" s="423" t="str">
        <f>'Vic Apr 2022'!G60</f>
        <v>Business Go</v>
      </c>
      <c r="D66" s="190">
        <f>365*'Vic Apr 2022'!H60/100</f>
        <v>313.60136363636366</v>
      </c>
      <c r="E66" s="415">
        <f>IF('Vic Apr 2022'!AQ60=3,0.5,IF('Vic Apr 2022'!AQ60=2,0.33,0))</f>
        <v>0.5</v>
      </c>
      <c r="F66" s="415">
        <f t="shared" si="3"/>
        <v>0.5</v>
      </c>
      <c r="G66" s="190">
        <f>IF('Vic Apr 2022'!K60="",($C$5*E66/'Vic Apr 2022'!AQ60*'Vic Apr 2022'!W60/100)*'Vic Apr 2022'!AQ60,IF($C$5*E66/'Vic Apr 2022'!AQ60&gt;='Vic Apr 2022'!L60,('Vic Apr 2022'!L60*'Vic Apr 2022'!W60/100)*'Vic Apr 2022'!AQ60,($C$5*E66/'Vic Apr 2022'!AQ60*'Vic Apr 2022'!W60/100)*'Vic Apr 2022'!AQ60))</f>
        <v>844.36363636363626</v>
      </c>
      <c r="H66" s="190">
        <f>IF(AND('Vic Apr 2022'!L60&gt;0,'Vic Apr 2022'!M60&gt;0),IF($C$5*E66/'Vic Apr 2022'!AQ60&lt;'Vic Apr 2022'!L60,0,IF(($C$5*E66/'Vic Apr 2022'!AQ60-'Vic Apr 2022'!L60)&lt;=('Vic Apr 2022'!M60+'Vic Apr 2022'!L60),((($C$5*E66/'Vic Apr 2022'!AQ60-'Vic Apr 2022'!L60)*'Vic Apr 2022'!X60/100))*'Vic Apr 2022'!AQ60,((('Vic Apr 2022'!M60)*'Vic Apr 2022'!X60/100)*'Vic Apr 2022'!AQ60))),0)</f>
        <v>273.63636363636363</v>
      </c>
      <c r="I66" s="190">
        <f>IF(AND('Vic Apr 2022'!M60&gt;0,'Vic Apr 2022'!N60&gt;0),IF($C$5*E66/'Vic Apr 2022'!AQ60&lt;('Vic Apr 2022'!L60+'Vic Apr 2022'!M60),0,IF(($C$5*E66/'Vic Apr 2022'!AQ60-'Vic Apr 2022'!L60+'Vic Apr 2022'!M60)&lt;=('Vic Apr 2022'!L60+'Vic Apr 2022'!M60+'Vic Apr 2022'!N60),((($C$5*E66/'Vic Apr 2022'!AQ60-('Vic Apr 2022'!L60+'Vic Apr 2022'!M60))*'Vic Apr 2022'!Y60/100))*'Vic Apr 2022'!AQ60,('Vic Apr 2022'!N60*'Vic Apr 2022'!Y60/100)* 'Vic Apr 2022'!AQ60)),0)</f>
        <v>0</v>
      </c>
      <c r="J66" s="190">
        <f>IF(AND('Vic Apr 2022'!N60&gt;0,'Vic Apr 2022'!O60&gt;0),IF($C$5*E66/'Vic Apr 2022'!AQ60&lt;('Vic Apr 2022'!L60+'Vic Apr 2022'!M60+'Vic Apr 2022'!N60),0,IF(($C$5*E66/'Vic Apr 2022'!AQ60-'Vic Apr 2022'!L60+'Vic Apr 2022'!M60+'Vic Apr 2022'!N60)&lt;=('Vic Apr 2022'!L60+'Vic Apr 2022'!M60+'Vic Apr 2022'!N60+'Vic Apr 2022'!O60),(($C$5*E66/'Vic Apr 2022'!AQ60-('Vic Apr 2022'!L60+'Vic Apr 2022'!M60+'Vic Apr 2022'!N60))*'Vic Apr 2022'!Z60/100)*'Vic Apr 2022'!AQ60,('Vic Apr 2022'!O60*'Vic Apr 2022'!Z60/100)*'Vic Apr 2022'!AQ60)),0)</f>
        <v>0</v>
      </c>
      <c r="K66" s="190">
        <f>IF(AND('Vic Apr 2022'!P60&gt;0,'Vic Apr 2022'!O60&gt;0),IF(($C$5*E66/'Vic Apr 2022'!AQ60&lt;SUM('Vic Apr 2022'!L60:P60)),(0),($C$5*E66/'Vic Apr 2022'!AQ60-SUM('Vic Apr 2022'!L60:P60))*'Vic Apr 2022'!AB60/100)* 'Vic Apr 2022'!AQ60,IF(AND('Vic Apr 2022'!O60&gt;0,'Vic Apr 2022'!P60=""),IF(($C$5*E66/'Vic Apr 2022'!AQ60&lt; SUM('Vic Apr 2022'!L60:O60)),(0),($C$5*E66/'Vic Apr 2022'!AQ60-SUM('Vic Apr 2022'!L60:O60))*'Vic Apr 2022'!AA60/100)* 'Vic Apr 2022'!AQ60,IF(AND('Vic Apr 2022'!N60&gt;0,'Vic Apr 2022'!O60=""),IF(($C$5*E66/'Vic Apr 2022'!AQ60&lt; SUM('Vic Apr 2022'!L60:N60)),(0),($C$5*E66/'Vic Apr 2022'!AQ60-SUM('Vic Apr 2022'!L60:N60))*'Vic Apr 2022'!Z60/100)* 'Vic Apr 2022'!AQ60,IF(AND('Vic Apr 2022'!M60&gt;0,'Vic Apr 2022'!N60=""),IF(($C$5*E66/'Vic Apr 2022'!AQ60&lt;'Vic Apr 2022'!M60+'Vic Apr 2022'!L60),(0),(($C$5*E66/'Vic Apr 2022'!AQ60-('Vic Apr 2022'!M60+'Vic Apr 2022'!L60))*'Vic Apr 2022'!Y60/100))*'Vic Apr 2022'!AQ60,IF(AND('Vic Apr 2022'!L60&gt;0,'Vic Apr 2022'!M60=""&gt;0),IF(($C$5*E66/'Vic Apr 2022'!AQ60&lt;'Vic Apr 2022'!L60),(0),($C$5*E66/'Vic Apr 2022'!AQ60-'Vic Apr 2022'!L60)*'Vic Apr 2022'!X60/100)*'Vic Apr 2022'!AQ60,0)))))</f>
        <v>0</v>
      </c>
      <c r="L66" s="190">
        <f>IF('Vic Apr 2022'!K60="",($C$5*F66/'Vic Apr 2022'!AR60*'Vic Apr 2022'!AC60/100)*'Vic Apr 2022'!AR60,IF($C$5*F66/'Vic Apr 2022'!AR60&gt;='Vic Apr 2022'!L60,('Vic Apr 2022'!L60*'Vic Apr 2022'!AC60/100)*'Vic Apr 2022'!AR60,($C$5*F66/'Vic Apr 2022'!AR60*'Vic Apr 2022'!AC60/100)*'Vic Apr 2022'!AR60))</f>
        <v>844.36363636363626</v>
      </c>
      <c r="M66" s="190">
        <f>IF(AND('Vic Apr 2022'!L60&gt;0,'Vic Apr 2022'!M60&gt;0),IF($C$5*F66/'Vic Apr 2022'!AR60&lt;'Vic Apr 2022'!L60,0,IF(($C$5*F66/'Vic Apr 2022'!AR60-'Vic Apr 2022'!L60)&lt;=('Vic Apr 2022'!M60+'Vic Apr 2022'!L60),((($C$5*F66/'Vic Apr 2022'!AR60-'Vic Apr 2022'!L60)*'Vic Apr 2022'!AD60/100))*'Vic Apr 2022'!AR60,((('Vic Apr 2022'!M60)*'Vic Apr 2022'!AD60/100)*'Vic Apr 2022'!AR60))),0)</f>
        <v>273.63636363636363</v>
      </c>
      <c r="N66" s="190">
        <f>IF(AND('Vic Apr 2022'!M60&gt;0,'Vic Apr 2022'!N60&gt;0),IF($C$5*F66/'Vic Apr 2022'!AR60&lt;('Vic Apr 2022'!L60+'Vic Apr 2022'!M60),0,IF(($C$5*F66/'Vic Apr 2022'!AR60-'Vic Apr 2022'!L60+'Vic Apr 2022'!M60)&lt;=('Vic Apr 2022'!L60+'Vic Apr 2022'!M60+'Vic Apr 2022'!N60),((($C$5*F66/'Vic Apr 2022'!AR60-('Vic Apr 2022'!L60+'Vic Apr 2022'!M60))*'Vic Apr 2022'!AE60/100))*'Vic Apr 2022'!AR60,('Vic Apr 2022'!N60*'Vic Apr 2022'!AE60/100)*'Vic Apr 2022'!AR60)),0)</f>
        <v>0</v>
      </c>
      <c r="O66" s="190">
        <f>IF(AND('Vic Apr 2022'!N60&gt;0,'Vic Apr 2022'!O60&gt;0),IF($C$5*F66/'Vic Apr 2022'!AR60&lt;('Vic Apr 2022'!L60+'Vic Apr 2022'!M60+'Vic Apr 2022'!N60),0,IF(($C$5*F66/'Vic Apr 2022'!AR60-'Vic Apr 2022'!L60+'Vic Apr 2022'!M60+'Vic Apr 2022'!N60)&lt;=('Vic Apr 2022'!L60+'Vic Apr 2022'!M60+'Vic Apr 2022'!N60+'Vic Apr 2022'!O60),(($C$5*F66/'Vic Apr 2022'!AR60-('Vic Apr 2022'!L60+'Vic Apr 2022'!M60+'Vic Apr 2022'!N60))*'Vic Apr 2022'!AF60/100)*'Vic Apr 2022'!AR60,('Vic Apr 2022'!O60*'Vic Apr 2022'!AF60/100)*'Vic Apr 2022'!AR60)),0)</f>
        <v>0</v>
      </c>
      <c r="P66" s="190">
        <f>IF(AND('Vic Apr 2022'!P60&gt;0,'Vic Apr 2022'!O60&gt;0),IF(($C$5*F66/'Vic Apr 2022'!AR60&lt;SUM('Vic Apr 2022'!L60:P60)),(0),($C$5*F66/'Vic Apr 2022'!AR60-SUM('Vic Apr 2022'!L60:P60))*'Vic Apr 2022'!AB60/100)* 'Vic Apr 2022'!AR60,IF(AND('Vic Apr 2022'!O60&gt;0,'Vic Apr 2022'!P60=""),IF(($C$5*F66/'Vic Apr 2022'!AR60&lt; SUM('Vic Apr 2022'!L60:O60)),(0),($C$5*F66/'Vic Apr 2022'!AR60-SUM('Vic Apr 2022'!L60:O60))*'Vic Apr 2022'!AG60/100)* 'Vic Apr 2022'!AR60,IF(AND('Vic Apr 2022'!N60&gt;0,'Vic Apr 2022'!O60=""),IF(($C$5*F66/'Vic Apr 2022'!AR60&lt; SUM('Vic Apr 2022'!L60:N60)),(0),($C$5*F66/'Vic Apr 2022'!AR60-SUM('Vic Apr 2022'!L60:N60))*'Vic Apr 2022'!AF60/100)* 'Vic Apr 2022'!AR60,IF(AND('Vic Apr 2022'!M60&gt;0,'Vic Apr 2022'!N60=""),IF(($C$5*F66/'Vic Apr 2022'!AR60&lt;'Vic Apr 2022'!M60+'Vic Apr 2022'!L60),(0),(($C$5*F66/'Vic Apr 2022'!AR60-('Vic Apr 2022'!M60+'Vic Apr 2022'!L60))*'Vic Apr 2022'!AE60/100))*'Vic Apr 2022'!AR60,IF(AND('Vic Apr 2022'!L60&gt;0,'Vic Apr 2022'!M60=""&gt;0),IF(($C$5*F66/'Vic Apr 2022'!AR60&lt;'Vic Apr 2022'!L60),(0),($C$5*F66/'Vic Apr 2022'!AR60-'Vic Apr 2022'!L60)*'Vic Apr 2022'!AD60/100)*'Vic Apr 2022'!AR60,0)))))</f>
        <v>0</v>
      </c>
      <c r="Q66" s="394">
        <f t="shared" si="18"/>
        <v>2236</v>
      </c>
      <c r="R66" s="419">
        <f t="shared" si="5"/>
        <v>2549.6013636363637</v>
      </c>
      <c r="S66" s="193">
        <f t="shared" si="6"/>
        <v>2804.5615000000003</v>
      </c>
      <c r="T66" s="247">
        <f>'Vic Apr 2022'!AT60</f>
        <v>0</v>
      </c>
      <c r="U66" s="247">
        <f>'Vic Apr 2022'!AU60</f>
        <v>0</v>
      </c>
      <c r="V66" s="247">
        <f>'Vic Apr 2022'!AV60</f>
        <v>0</v>
      </c>
      <c r="W66" s="247">
        <f>'Vic Apr 2022'!AW60</f>
        <v>0</v>
      </c>
      <c r="X66" s="419" t="str">
        <f t="shared" si="7"/>
        <v>No discount</v>
      </c>
      <c r="Y66" s="419" t="str">
        <f t="shared" si="8"/>
        <v>Inclusive</v>
      </c>
      <c r="Z66" s="494">
        <f t="shared" si="0"/>
        <v>2549.6013636363637</v>
      </c>
      <c r="AA66" s="494">
        <f t="shared" si="1"/>
        <v>2549.6013636363637</v>
      </c>
      <c r="AB66" s="400">
        <f t="shared" si="10"/>
        <v>2804.5615000000003</v>
      </c>
      <c r="AC66" s="400">
        <f t="shared" si="10"/>
        <v>2804.5615000000003</v>
      </c>
      <c r="AD66" s="244">
        <f>'Vic Apr 2022'!BF60</f>
        <v>0</v>
      </c>
      <c r="AE66" s="196" t="str">
        <f>'Vic Apr 2022'!BG60</f>
        <v>n</v>
      </c>
      <c r="AF66" s="516"/>
      <c r="AG66" s="516"/>
      <c r="AH66" s="516"/>
      <c r="AI66" s="516"/>
      <c r="AJ66" s="516"/>
      <c r="AK66" s="516"/>
      <c r="AL66" s="516"/>
      <c r="AM66" s="516"/>
      <c r="AN66" s="516"/>
      <c r="AO66" s="516"/>
      <c r="AP66" s="516"/>
      <c r="AQ66" s="516"/>
      <c r="AR66" s="516"/>
    </row>
    <row r="67" spans="1:44" ht="17" customHeight="1">
      <c r="A67" s="528"/>
      <c r="B67" s="501" t="str">
        <f>'Vic Apr 2022'!F61</f>
        <v>Simply Energy</v>
      </c>
      <c r="C67" s="423" t="str">
        <f>'Vic Apr 2022'!G61</f>
        <v>Business Basic</v>
      </c>
      <c r="D67" s="190">
        <f>365*'Vic Apr 2022'!H61/100</f>
        <v>317.55</v>
      </c>
      <c r="E67" s="415">
        <f>IF('Vic Apr 2022'!AQ61=3,0.5,IF('Vic Apr 2022'!AQ61=2,0.33,0))</f>
        <v>0.5</v>
      </c>
      <c r="F67" s="415">
        <f t="shared" si="3"/>
        <v>0.5</v>
      </c>
      <c r="G67" s="190">
        <f>IF('Vic Apr 2022'!K61="",($C$5*E67/'Vic Apr 2022'!AQ61*'Vic Apr 2022'!W61/100)*'Vic Apr 2022'!AQ61,IF($C$5*E67/'Vic Apr 2022'!AQ61&gt;='Vic Apr 2022'!L61,('Vic Apr 2022'!L61*'Vic Apr 2022'!W61/100)*'Vic Apr 2022'!AQ61,($C$5*E67/'Vic Apr 2022'!AQ61*'Vic Apr 2022'!W61/100)*'Vic Apr 2022'!AQ61))</f>
        <v>322.72854545454544</v>
      </c>
      <c r="H67" s="190">
        <f>IF(AND('Vic Apr 2022'!L61&gt;0,'Vic Apr 2022'!M61&gt;0),IF($C$5*E67/'Vic Apr 2022'!AQ61&lt;'Vic Apr 2022'!L61,0,IF(($C$5*E67/'Vic Apr 2022'!AQ61-'Vic Apr 2022'!L61)&lt;=('Vic Apr 2022'!M61+'Vic Apr 2022'!L61),((($C$5*E67/'Vic Apr 2022'!AQ61-'Vic Apr 2022'!L61)*'Vic Apr 2022'!X61/100))*'Vic Apr 2022'!AQ61,((('Vic Apr 2022'!M61)*'Vic Apr 2022'!X61/100)*'Vic Apr 2022'!AQ61))),0)</f>
        <v>1196.4934545454548</v>
      </c>
      <c r="I67" s="190">
        <f>IF(AND('Vic Apr 2022'!M61&gt;0,'Vic Apr 2022'!N61&gt;0),IF($C$5*E67/'Vic Apr 2022'!AQ61&lt;('Vic Apr 2022'!L61+'Vic Apr 2022'!M61),0,IF(($C$5*E67/'Vic Apr 2022'!AQ61-'Vic Apr 2022'!L61+'Vic Apr 2022'!M61)&lt;=('Vic Apr 2022'!L61+'Vic Apr 2022'!M61+'Vic Apr 2022'!N61),((($C$5*E67/'Vic Apr 2022'!AQ61-('Vic Apr 2022'!L61+'Vic Apr 2022'!M61))*'Vic Apr 2022'!Y61/100))*'Vic Apr 2022'!AQ61,('Vic Apr 2022'!N61*'Vic Apr 2022'!Y61/100)* 'Vic Apr 2022'!AQ61)),0)</f>
        <v>0</v>
      </c>
      <c r="J67" s="190">
        <f>IF(AND('Vic Apr 2022'!N61&gt;0,'Vic Apr 2022'!O61&gt;0),IF($C$5*E67/'Vic Apr 2022'!AQ61&lt;('Vic Apr 2022'!L61+'Vic Apr 2022'!M61+'Vic Apr 2022'!N61),0,IF(($C$5*E67/'Vic Apr 2022'!AQ61-'Vic Apr 2022'!L61+'Vic Apr 2022'!M61+'Vic Apr 2022'!N61)&lt;=('Vic Apr 2022'!L61+'Vic Apr 2022'!M61+'Vic Apr 2022'!N61+'Vic Apr 2022'!O61),(($C$5*E67/'Vic Apr 2022'!AQ61-('Vic Apr 2022'!L61+'Vic Apr 2022'!M61+'Vic Apr 2022'!N61))*'Vic Apr 2022'!Z61/100)*'Vic Apr 2022'!AQ61,('Vic Apr 2022'!O61*'Vic Apr 2022'!Z61/100)*'Vic Apr 2022'!AQ61)),0)</f>
        <v>0</v>
      </c>
      <c r="K67" s="190">
        <f>IF(AND('Vic Apr 2022'!P61&gt;0,'Vic Apr 2022'!O61&gt;0),IF(($C$5*E67/'Vic Apr 2022'!AQ61&lt;SUM('Vic Apr 2022'!L61:P61)),(0),($C$5*E67/'Vic Apr 2022'!AQ61-SUM('Vic Apr 2022'!L61:P61))*'Vic Apr 2022'!AB61/100)* 'Vic Apr 2022'!AQ61,IF(AND('Vic Apr 2022'!O61&gt;0,'Vic Apr 2022'!P61=""),IF(($C$5*E67/'Vic Apr 2022'!AQ61&lt; SUM('Vic Apr 2022'!L61:O61)),(0),($C$5*E67/'Vic Apr 2022'!AQ61-SUM('Vic Apr 2022'!L61:O61))*'Vic Apr 2022'!AA61/100)* 'Vic Apr 2022'!AQ61,IF(AND('Vic Apr 2022'!N61&gt;0,'Vic Apr 2022'!O61=""),IF(($C$5*E67/'Vic Apr 2022'!AQ61&lt; SUM('Vic Apr 2022'!L61:N61)),(0),($C$5*E67/'Vic Apr 2022'!AQ61-SUM('Vic Apr 2022'!L61:N61))*'Vic Apr 2022'!Z61/100)* 'Vic Apr 2022'!AQ61,IF(AND('Vic Apr 2022'!M61&gt;0,'Vic Apr 2022'!N61=""),IF(($C$5*E67/'Vic Apr 2022'!AQ61&lt;'Vic Apr 2022'!M61+'Vic Apr 2022'!L61),(0),(($C$5*E67/'Vic Apr 2022'!AQ61-('Vic Apr 2022'!M61+'Vic Apr 2022'!L61))*'Vic Apr 2022'!Y61/100))*'Vic Apr 2022'!AQ61,IF(AND('Vic Apr 2022'!L61&gt;0,'Vic Apr 2022'!M61=""&gt;0),IF(($C$5*E67/'Vic Apr 2022'!AQ61&lt;'Vic Apr 2022'!L61),(0),($C$5*E67/'Vic Apr 2022'!AQ61-'Vic Apr 2022'!L61)*'Vic Apr 2022'!X61/100)*'Vic Apr 2022'!AQ61,0)))))</f>
        <v>0</v>
      </c>
      <c r="L67" s="190">
        <f>IF('Vic Apr 2022'!K61="",($C$5*F67/'Vic Apr 2022'!AR61*'Vic Apr 2022'!AC61/100)*'Vic Apr 2022'!AR61,IF($C$5*F67/'Vic Apr 2022'!AR61&gt;='Vic Apr 2022'!L61,('Vic Apr 2022'!L61*'Vic Apr 2022'!AC61/100)*'Vic Apr 2022'!AR61,($C$5*F67/'Vic Apr 2022'!AR61*'Vic Apr 2022'!AC61/100)*'Vic Apr 2022'!AR61))</f>
        <v>322.72854545454544</v>
      </c>
      <c r="M67" s="190">
        <f>IF(AND('Vic Apr 2022'!L61&gt;0,'Vic Apr 2022'!M61&gt;0),IF($C$5*F67/'Vic Apr 2022'!AR61&lt;'Vic Apr 2022'!L61,0,IF(($C$5*F67/'Vic Apr 2022'!AR61-'Vic Apr 2022'!L61)&lt;=('Vic Apr 2022'!M61+'Vic Apr 2022'!L61),((($C$5*F67/'Vic Apr 2022'!AR61-'Vic Apr 2022'!L61)*'Vic Apr 2022'!AD61/100))*'Vic Apr 2022'!AR61,((('Vic Apr 2022'!M61)*'Vic Apr 2022'!AD61/100)*'Vic Apr 2022'!AR61))),0)</f>
        <v>1196.4934545454548</v>
      </c>
      <c r="N67" s="190">
        <f>IF(AND('Vic Apr 2022'!M61&gt;0,'Vic Apr 2022'!N61&gt;0),IF($C$5*F67/'Vic Apr 2022'!AR61&lt;('Vic Apr 2022'!L61+'Vic Apr 2022'!M61),0,IF(($C$5*F67/'Vic Apr 2022'!AR61-'Vic Apr 2022'!L61+'Vic Apr 2022'!M61)&lt;=('Vic Apr 2022'!L61+'Vic Apr 2022'!M61+'Vic Apr 2022'!N61),((($C$5*F67/'Vic Apr 2022'!AR61-('Vic Apr 2022'!L61+'Vic Apr 2022'!M61))*'Vic Apr 2022'!AE61/100))*'Vic Apr 2022'!AR61,('Vic Apr 2022'!N61*'Vic Apr 2022'!AE61/100)*'Vic Apr 2022'!AR61)),0)</f>
        <v>0</v>
      </c>
      <c r="O67" s="190">
        <f>IF(AND('Vic Apr 2022'!N61&gt;0,'Vic Apr 2022'!O61&gt;0),IF($C$5*F67/'Vic Apr 2022'!AR61&lt;('Vic Apr 2022'!L61+'Vic Apr 2022'!M61+'Vic Apr 2022'!N61),0,IF(($C$5*F67/'Vic Apr 2022'!AR61-'Vic Apr 2022'!L61+'Vic Apr 2022'!M61+'Vic Apr 2022'!N61)&lt;=('Vic Apr 2022'!L61+'Vic Apr 2022'!M61+'Vic Apr 2022'!N61+'Vic Apr 2022'!O61),(($C$5*F67/'Vic Apr 2022'!AR61-('Vic Apr 2022'!L61+'Vic Apr 2022'!M61+'Vic Apr 2022'!N61))*'Vic Apr 2022'!AF61/100)*'Vic Apr 2022'!AR61,('Vic Apr 2022'!O61*'Vic Apr 2022'!AF61/100)*'Vic Apr 2022'!AR61)),0)</f>
        <v>0</v>
      </c>
      <c r="P67" s="190">
        <f>IF(AND('Vic Apr 2022'!P61&gt;0,'Vic Apr 2022'!O61&gt;0),IF(($C$5*F67/'Vic Apr 2022'!AR61&lt;SUM('Vic Apr 2022'!L61:P61)),(0),($C$5*F67/'Vic Apr 2022'!AR61-SUM('Vic Apr 2022'!L61:P61))*'Vic Apr 2022'!AB61/100)* 'Vic Apr 2022'!AR61,IF(AND('Vic Apr 2022'!O61&gt;0,'Vic Apr 2022'!P61=""),IF(($C$5*F67/'Vic Apr 2022'!AR61&lt; SUM('Vic Apr 2022'!L61:O61)),(0),($C$5*F67/'Vic Apr 2022'!AR61-SUM('Vic Apr 2022'!L61:O61))*'Vic Apr 2022'!AG61/100)* 'Vic Apr 2022'!AR61,IF(AND('Vic Apr 2022'!N61&gt;0,'Vic Apr 2022'!O61=""),IF(($C$5*F67/'Vic Apr 2022'!AR61&lt; SUM('Vic Apr 2022'!L61:N61)),(0),($C$5*F67/'Vic Apr 2022'!AR61-SUM('Vic Apr 2022'!L61:N61))*'Vic Apr 2022'!AF61/100)* 'Vic Apr 2022'!AR61,IF(AND('Vic Apr 2022'!M61&gt;0,'Vic Apr 2022'!N61=""),IF(($C$5*F67/'Vic Apr 2022'!AR61&lt;'Vic Apr 2022'!M61+'Vic Apr 2022'!L61),(0),(($C$5*F67/'Vic Apr 2022'!AR61-('Vic Apr 2022'!M61+'Vic Apr 2022'!L61))*'Vic Apr 2022'!AE61/100))*'Vic Apr 2022'!AR61,IF(AND('Vic Apr 2022'!L61&gt;0,'Vic Apr 2022'!M61=""&gt;0),IF(($C$5*F67/'Vic Apr 2022'!AR61&lt;'Vic Apr 2022'!L61),(0),($C$5*F67/'Vic Apr 2022'!AR61-'Vic Apr 2022'!L61)*'Vic Apr 2022'!AD61/100)*'Vic Apr 2022'!AR61,0)))))</f>
        <v>0</v>
      </c>
      <c r="Q67" s="394">
        <f t="shared" si="18"/>
        <v>3038.4440000000004</v>
      </c>
      <c r="R67" s="419">
        <f t="shared" si="5"/>
        <v>3355.9940000000006</v>
      </c>
      <c r="S67" s="193">
        <f t="shared" si="6"/>
        <v>3691.5934000000011</v>
      </c>
      <c r="T67" s="247">
        <f>'Vic Apr 2022'!AT61</f>
        <v>0</v>
      </c>
      <c r="U67" s="247">
        <f>'Vic Apr 2022'!AU61</f>
        <v>0</v>
      </c>
      <c r="V67" s="247">
        <f>'Vic Apr 2022'!AV61</f>
        <v>0</v>
      </c>
      <c r="W67" s="247">
        <f>'Vic Apr 2022'!AW61</f>
        <v>0</v>
      </c>
      <c r="X67" s="419" t="str">
        <f t="shared" si="7"/>
        <v>No discount</v>
      </c>
      <c r="Y67" s="419" t="str">
        <f t="shared" si="8"/>
        <v>Exclusive</v>
      </c>
      <c r="Z67" s="494">
        <f t="shared" si="0"/>
        <v>3355.9940000000006</v>
      </c>
      <c r="AA67" s="494">
        <f t="shared" si="1"/>
        <v>3355.9940000000006</v>
      </c>
      <c r="AB67" s="400">
        <f t="shared" si="10"/>
        <v>3691.5934000000011</v>
      </c>
      <c r="AC67" s="400">
        <f t="shared" si="10"/>
        <v>3691.5934000000011</v>
      </c>
      <c r="AD67" s="244">
        <f>'Vic Apr 2022'!BF61</f>
        <v>0</v>
      </c>
      <c r="AE67" s="196" t="str">
        <f>'Vic Apr 2022'!BG61</f>
        <v>n</v>
      </c>
      <c r="AF67" s="516"/>
      <c r="AG67" s="516"/>
      <c r="AH67" s="516"/>
      <c r="AI67" s="516"/>
      <c r="AJ67" s="516"/>
      <c r="AK67" s="516"/>
      <c r="AL67" s="516"/>
      <c r="AM67" s="516"/>
      <c r="AN67" s="516"/>
      <c r="AO67" s="516"/>
      <c r="AP67" s="516"/>
      <c r="AQ67" s="516"/>
      <c r="AR67" s="516"/>
    </row>
    <row r="68" spans="1:44" ht="17" customHeight="1">
      <c r="A68" s="528"/>
      <c r="B68" s="501" t="str">
        <f>'Vic Apr 2022'!F62</f>
        <v>Powershop</v>
      </c>
      <c r="C68" s="423" t="str">
        <f>'Vic Apr 2022'!G62</f>
        <v>Carbon Neutral</v>
      </c>
      <c r="D68" s="190">
        <f>365*'Vic Apr 2022'!H62/100</f>
        <v>306.60000000000002</v>
      </c>
      <c r="E68" s="415">
        <f>IF('Vic Apr 2022'!AQ62=3,0.5,IF('Vic Apr 2022'!AQ62=2,0.33,0))</f>
        <v>0.33</v>
      </c>
      <c r="F68" s="415">
        <f t="shared" si="3"/>
        <v>0.66999999999999993</v>
      </c>
      <c r="G68" s="190">
        <f>IF('Vic Apr 2022'!K62="",($C$5*E68/'Vic Apr 2022'!AQ62*'Vic Apr 2022'!W62/100)*'Vic Apr 2022'!AQ62,IF($C$5*E68/'Vic Apr 2022'!AQ62&gt;='Vic Apr 2022'!L62,('Vic Apr 2022'!L62*'Vic Apr 2022'!W62/100)*'Vic Apr 2022'!AQ62,($C$5*E68/'Vic Apr 2022'!AQ62*'Vic Apr 2022'!W62/100)*'Vic Apr 2022'!AQ62))</f>
        <v>672.00000000000011</v>
      </c>
      <c r="H68" s="190">
        <f>IF(AND('Vic Apr 2022'!L62&gt;0,'Vic Apr 2022'!M62&gt;0),IF($C$5*E68/'Vic Apr 2022'!AQ62&lt;'Vic Apr 2022'!L62,0,IF(($C$5*E68/'Vic Apr 2022'!AQ62-'Vic Apr 2022'!L62)&lt;=('Vic Apr 2022'!M62+'Vic Apr 2022'!L62),((($C$5*E68/'Vic Apr 2022'!AQ62-'Vic Apr 2022'!L62)*'Vic Apr 2022'!X62/100))*'Vic Apr 2022'!AQ62,((('Vic Apr 2022'!M62)*'Vic Apr 2022'!X62/100)*'Vic Apr 2022'!AQ62))),0)</f>
        <v>0</v>
      </c>
      <c r="I68" s="190">
        <f>IF(AND('Vic Apr 2022'!M62&gt;0,'Vic Apr 2022'!N62&gt;0),IF($C$5*E68/'Vic Apr 2022'!AQ62&lt;('Vic Apr 2022'!L62+'Vic Apr 2022'!M62),0,IF(($C$5*E68/'Vic Apr 2022'!AQ62-'Vic Apr 2022'!L62+'Vic Apr 2022'!M62)&lt;=('Vic Apr 2022'!L62+'Vic Apr 2022'!M62+'Vic Apr 2022'!N62),((($C$5*E68/'Vic Apr 2022'!AQ62-('Vic Apr 2022'!L62+'Vic Apr 2022'!M62))*'Vic Apr 2022'!Y62/100))*'Vic Apr 2022'!AQ62,('Vic Apr 2022'!N62*'Vic Apr 2022'!Y62/100)* 'Vic Apr 2022'!AQ62)),0)</f>
        <v>0</v>
      </c>
      <c r="J68" s="190">
        <f>IF(AND('Vic Apr 2022'!N62&gt;0,'Vic Apr 2022'!O62&gt;0),IF($C$5*E68/'Vic Apr 2022'!AQ62&lt;('Vic Apr 2022'!L62+'Vic Apr 2022'!M62+'Vic Apr 2022'!N62),0,IF(($C$5*E68/'Vic Apr 2022'!AQ62-'Vic Apr 2022'!L62+'Vic Apr 2022'!M62+'Vic Apr 2022'!N62)&lt;=('Vic Apr 2022'!L62+'Vic Apr 2022'!M62+'Vic Apr 2022'!N62+'Vic Apr 2022'!O62),(($C$5*E68/'Vic Apr 2022'!AQ62-('Vic Apr 2022'!L62+'Vic Apr 2022'!M62+'Vic Apr 2022'!N62))*'Vic Apr 2022'!Z62/100)*'Vic Apr 2022'!AQ62,('Vic Apr 2022'!O62*'Vic Apr 2022'!Z62/100)*'Vic Apr 2022'!AQ62)),0)</f>
        <v>0</v>
      </c>
      <c r="K68" s="190">
        <f>IF(AND('Vic Apr 2022'!P62&gt;0,'Vic Apr 2022'!O62&gt;0),IF(($C$5*E68/'Vic Apr 2022'!AQ62&lt;SUM('Vic Apr 2022'!L62:P62)),(0),($C$5*E68/'Vic Apr 2022'!AQ62-SUM('Vic Apr 2022'!L62:P62))*'Vic Apr 2022'!AB62/100)* 'Vic Apr 2022'!AQ62,IF(AND('Vic Apr 2022'!O62&gt;0,'Vic Apr 2022'!P62=""),IF(($C$5*E68/'Vic Apr 2022'!AQ62&lt; SUM('Vic Apr 2022'!L62:O62)),(0),($C$5*E68/'Vic Apr 2022'!AQ62-SUM('Vic Apr 2022'!L62:O62))*'Vic Apr 2022'!AA62/100)* 'Vic Apr 2022'!AQ62,IF(AND('Vic Apr 2022'!N62&gt;0,'Vic Apr 2022'!O62=""),IF(($C$5*E68/'Vic Apr 2022'!AQ62&lt; SUM('Vic Apr 2022'!L62:N62)),(0),($C$5*E68/'Vic Apr 2022'!AQ62-SUM('Vic Apr 2022'!L62:N62))*'Vic Apr 2022'!Z62/100)* 'Vic Apr 2022'!AQ62,IF(AND('Vic Apr 2022'!M62&gt;0,'Vic Apr 2022'!N62=""),IF(($C$5*E68/'Vic Apr 2022'!AQ62&lt;'Vic Apr 2022'!M62+'Vic Apr 2022'!L62),(0),(($C$5*E68/'Vic Apr 2022'!AQ62-('Vic Apr 2022'!M62+'Vic Apr 2022'!L62))*'Vic Apr 2022'!Y62/100))*'Vic Apr 2022'!AQ62,IF(AND('Vic Apr 2022'!L62&gt;0,'Vic Apr 2022'!M62=""&gt;0),IF(($C$5*E68/'Vic Apr 2022'!AQ62&lt;'Vic Apr 2022'!L62),(0),($C$5*E68/'Vic Apr 2022'!AQ62-'Vic Apr 2022'!L62)*'Vic Apr 2022'!X62/100)*'Vic Apr 2022'!AQ62,0)))))</f>
        <v>0</v>
      </c>
      <c r="L68" s="190">
        <f>IF('Vic Apr 2022'!K62="",($C$5*F68/'Vic Apr 2022'!AR62*'Vic Apr 2022'!AC62/100)*'Vic Apr 2022'!AR62,IF($C$5*F68/'Vic Apr 2022'!AR62&gt;='Vic Apr 2022'!L62,('Vic Apr 2022'!L62*'Vic Apr 2022'!AC62/100)*'Vic Apr 2022'!AR62,($C$5*F68/'Vic Apr 2022'!AR62*'Vic Apr 2022'!AC62/100)*'Vic Apr 2022'!AR62))</f>
        <v>1364.3636363636365</v>
      </c>
      <c r="M68" s="190">
        <f>IF(AND('Vic Apr 2022'!L62&gt;0,'Vic Apr 2022'!M62&gt;0),IF($C$5*F68/'Vic Apr 2022'!AR62&lt;'Vic Apr 2022'!L62,0,IF(($C$5*F68/'Vic Apr 2022'!AR62-'Vic Apr 2022'!L62)&lt;=('Vic Apr 2022'!M62+'Vic Apr 2022'!L62),((($C$5*F68/'Vic Apr 2022'!AR62-'Vic Apr 2022'!L62)*'Vic Apr 2022'!AD62/100))*'Vic Apr 2022'!AR62,((('Vic Apr 2022'!M62)*'Vic Apr 2022'!AD62/100)*'Vic Apr 2022'!AR62))),0)</f>
        <v>0</v>
      </c>
      <c r="N68" s="190">
        <f>IF(AND('Vic Apr 2022'!M62&gt;0,'Vic Apr 2022'!N62&gt;0),IF($C$5*F68/'Vic Apr 2022'!AR62&lt;('Vic Apr 2022'!L62+'Vic Apr 2022'!M62),0,IF(($C$5*F68/'Vic Apr 2022'!AR62-'Vic Apr 2022'!L62+'Vic Apr 2022'!M62)&lt;=('Vic Apr 2022'!L62+'Vic Apr 2022'!M62+'Vic Apr 2022'!N62),((($C$5*F68/'Vic Apr 2022'!AR62-('Vic Apr 2022'!L62+'Vic Apr 2022'!M62))*'Vic Apr 2022'!AE62/100))*'Vic Apr 2022'!AR62,('Vic Apr 2022'!N62*'Vic Apr 2022'!AE62/100)*'Vic Apr 2022'!AR62)),0)</f>
        <v>0</v>
      </c>
      <c r="O68" s="190">
        <f>IF(AND('Vic Apr 2022'!N62&gt;0,'Vic Apr 2022'!O62&gt;0),IF($C$5*F68/'Vic Apr 2022'!AR62&lt;('Vic Apr 2022'!L62+'Vic Apr 2022'!M62+'Vic Apr 2022'!N62),0,IF(($C$5*F68/'Vic Apr 2022'!AR62-'Vic Apr 2022'!L62+'Vic Apr 2022'!M62+'Vic Apr 2022'!N62)&lt;=('Vic Apr 2022'!L62+'Vic Apr 2022'!M62+'Vic Apr 2022'!N62+'Vic Apr 2022'!O62),(($C$5*F68/'Vic Apr 2022'!AR62-('Vic Apr 2022'!L62+'Vic Apr 2022'!M62+'Vic Apr 2022'!N62))*'Vic Apr 2022'!AF62/100)*'Vic Apr 2022'!AR62,('Vic Apr 2022'!O62*'Vic Apr 2022'!AF62/100)*'Vic Apr 2022'!AR62)),0)</f>
        <v>0</v>
      </c>
      <c r="P68" s="190">
        <f>IF(AND('Vic Apr 2022'!P62&gt;0,'Vic Apr 2022'!O62&gt;0),IF(($C$5*F68/'Vic Apr 2022'!AR62&lt;SUM('Vic Apr 2022'!L62:P62)),(0),($C$5*F68/'Vic Apr 2022'!AR62-SUM('Vic Apr 2022'!L62:P62))*'Vic Apr 2022'!AB62/100)* 'Vic Apr 2022'!AR62,IF(AND('Vic Apr 2022'!O62&gt;0,'Vic Apr 2022'!P62=""),IF(($C$5*F68/'Vic Apr 2022'!AR62&lt; SUM('Vic Apr 2022'!L62:O62)),(0),($C$5*F68/'Vic Apr 2022'!AR62-SUM('Vic Apr 2022'!L62:O62))*'Vic Apr 2022'!AG62/100)* 'Vic Apr 2022'!AR62,IF(AND('Vic Apr 2022'!N62&gt;0,'Vic Apr 2022'!O62=""),IF(($C$5*F68/'Vic Apr 2022'!AR62&lt; SUM('Vic Apr 2022'!L62:N62)),(0),($C$5*F68/'Vic Apr 2022'!AR62-SUM('Vic Apr 2022'!L62:N62))*'Vic Apr 2022'!AF62/100)* 'Vic Apr 2022'!AR62,IF(AND('Vic Apr 2022'!M62&gt;0,'Vic Apr 2022'!N62=""),IF(($C$5*F68/'Vic Apr 2022'!AR62&lt;'Vic Apr 2022'!M62+'Vic Apr 2022'!L62),(0),(($C$5*F68/'Vic Apr 2022'!AR62-('Vic Apr 2022'!M62+'Vic Apr 2022'!L62))*'Vic Apr 2022'!AE62/100))*'Vic Apr 2022'!AR62,IF(AND('Vic Apr 2022'!L62&gt;0,'Vic Apr 2022'!M62=""&gt;0),IF(($C$5*F68/'Vic Apr 2022'!AR62&lt;'Vic Apr 2022'!L62),(0),($C$5*F68/'Vic Apr 2022'!AR62-'Vic Apr 2022'!L62)*'Vic Apr 2022'!AD62/100)*'Vic Apr 2022'!AR62,0)))))</f>
        <v>0</v>
      </c>
      <c r="Q68" s="394">
        <f t="shared" si="18"/>
        <v>2036.3636363636365</v>
      </c>
      <c r="R68" s="419">
        <f t="shared" si="5"/>
        <v>2342.9636363636364</v>
      </c>
      <c r="S68" s="193">
        <f t="shared" si="6"/>
        <v>2577.2600000000002</v>
      </c>
      <c r="T68" s="247">
        <f>'Vic Apr 2022'!AT62</f>
        <v>0</v>
      </c>
      <c r="U68" s="247">
        <f>'Vic Apr 2022'!AU62</f>
        <v>0</v>
      </c>
      <c r="V68" s="247">
        <f>'Vic Apr 2022'!AV62</f>
        <v>0</v>
      </c>
      <c r="W68" s="247">
        <f>'Vic Apr 2022'!AW62</f>
        <v>0</v>
      </c>
      <c r="X68" s="419" t="str">
        <f t="shared" si="7"/>
        <v>No discount</v>
      </c>
      <c r="Y68" s="419" t="str">
        <f t="shared" si="8"/>
        <v>Inclusive</v>
      </c>
      <c r="Z68" s="494">
        <f t="shared" si="0"/>
        <v>2342.9636363636364</v>
      </c>
      <c r="AA68" s="494">
        <f t="shared" si="1"/>
        <v>2342.9636363636364</v>
      </c>
      <c r="AB68" s="400">
        <f t="shared" si="10"/>
        <v>2577.2600000000002</v>
      </c>
      <c r="AC68" s="400">
        <f t="shared" si="10"/>
        <v>2577.2600000000002</v>
      </c>
      <c r="AD68" s="244">
        <f>'Vic Apr 2022'!BF62</f>
        <v>0</v>
      </c>
      <c r="AE68" s="196" t="str">
        <f>'Vic Apr 2022'!BG62</f>
        <v>n</v>
      </c>
      <c r="AF68" s="516"/>
      <c r="AG68" s="516"/>
      <c r="AH68" s="516"/>
      <c r="AI68" s="516"/>
      <c r="AJ68" s="516"/>
      <c r="AK68" s="516"/>
      <c r="AL68" s="516"/>
      <c r="AM68" s="516"/>
      <c r="AN68" s="516"/>
      <c r="AO68" s="516"/>
      <c r="AP68" s="516"/>
      <c r="AQ68" s="516"/>
      <c r="AR68" s="516"/>
    </row>
    <row r="69" spans="1:44" ht="17" customHeight="1">
      <c r="A69" s="528"/>
      <c r="B69" s="501" t="str">
        <f>'Vic Apr 2022'!F63</f>
        <v>Red Energy</v>
      </c>
      <c r="C69" s="423" t="str">
        <f>'Vic Apr 2022'!G63</f>
        <v>Business Saver</v>
      </c>
      <c r="D69" s="190">
        <f>365*'Vic Apr 2022'!H63/100</f>
        <v>269.20409090909089</v>
      </c>
      <c r="E69" s="415">
        <f>IF('Vic Apr 2022'!AQ63=3,0.5,IF('Vic Apr 2022'!AQ63=2,0.33,0))</f>
        <v>0.5</v>
      </c>
      <c r="F69" s="415">
        <f t="shared" si="3"/>
        <v>0.5</v>
      </c>
      <c r="G69" s="190">
        <f>IF('Vic Apr 2022'!K63="",($C$5*E69/'Vic Apr 2022'!AQ63*'Vic Apr 2022'!W63/100)*'Vic Apr 2022'!AQ63,IF($C$5*E69/'Vic Apr 2022'!AQ63&gt;='Vic Apr 2022'!L63,('Vic Apr 2022'!L63*'Vic Apr 2022'!W63/100)*'Vic Apr 2022'!AQ63,($C$5*E69/'Vic Apr 2022'!AQ63*'Vic Apr 2022'!W63/100)*'Vic Apr 2022'!AQ63))</f>
        <v>110.29745454545454</v>
      </c>
      <c r="H69" s="190">
        <f>IF(AND('Vic Apr 2022'!L63&gt;0,'Vic Apr 2022'!M63&gt;0),IF($C$5*E69/'Vic Apr 2022'!AQ63&lt;'Vic Apr 2022'!L63,0,IF(($C$5*E69/'Vic Apr 2022'!AQ63-'Vic Apr 2022'!L63)&lt;=('Vic Apr 2022'!M63+'Vic Apr 2022'!L63),((($C$5*E69/'Vic Apr 2022'!AQ63-'Vic Apr 2022'!L63)*'Vic Apr 2022'!X63/100))*'Vic Apr 2022'!AQ63,((('Vic Apr 2022'!M63)*'Vic Apr 2022'!X63/100)*'Vic Apr 2022'!AQ63))),0)</f>
        <v>83.857090909090914</v>
      </c>
      <c r="I69" s="190">
        <f>IF(AND('Vic Apr 2022'!M63&gt;0,'Vic Apr 2022'!N63&gt;0),IF($C$5*E69/'Vic Apr 2022'!AQ63&lt;('Vic Apr 2022'!L63+'Vic Apr 2022'!M63),0,IF(($C$5*E69/'Vic Apr 2022'!AQ63-'Vic Apr 2022'!L63+'Vic Apr 2022'!M63)&lt;=('Vic Apr 2022'!L63+'Vic Apr 2022'!M63+'Vic Apr 2022'!N63),((($C$5*E69/'Vic Apr 2022'!AQ63-('Vic Apr 2022'!L63+'Vic Apr 2022'!M63))*'Vic Apr 2022'!Y63/100))*'Vic Apr 2022'!AQ63,('Vic Apr 2022'!N63*'Vic Apr 2022'!Y63/100)* 'Vic Apr 2022'!AQ63)),0)</f>
        <v>0</v>
      </c>
      <c r="J69" s="190">
        <f>IF(AND('Vic Apr 2022'!N63&gt;0,'Vic Apr 2022'!O63&gt;0),IF($C$5*E69/'Vic Apr 2022'!AQ63&lt;('Vic Apr 2022'!L63+'Vic Apr 2022'!M63+'Vic Apr 2022'!N63),0,IF(($C$5*E69/'Vic Apr 2022'!AQ63-'Vic Apr 2022'!L63+'Vic Apr 2022'!M63+'Vic Apr 2022'!N63)&lt;=('Vic Apr 2022'!L63+'Vic Apr 2022'!M63+'Vic Apr 2022'!N63+'Vic Apr 2022'!O63),(($C$5*E69/'Vic Apr 2022'!AQ63-('Vic Apr 2022'!L63+'Vic Apr 2022'!M63+'Vic Apr 2022'!N63))*'Vic Apr 2022'!Z63/100)*'Vic Apr 2022'!AQ63,('Vic Apr 2022'!O63*'Vic Apr 2022'!Z63/100)*'Vic Apr 2022'!AQ63)),0)</f>
        <v>0</v>
      </c>
      <c r="K69" s="190">
        <f>IF(AND('Vic Apr 2022'!P63&gt;0,'Vic Apr 2022'!O63&gt;0),IF(($C$5*E69/'Vic Apr 2022'!AQ63&lt;SUM('Vic Apr 2022'!L63:P63)),(0),($C$5*E69/'Vic Apr 2022'!AQ63-SUM('Vic Apr 2022'!L63:P63))*'Vic Apr 2022'!AB63/100)* 'Vic Apr 2022'!AQ63,IF(AND('Vic Apr 2022'!O63&gt;0,'Vic Apr 2022'!P63=""),IF(($C$5*E69/'Vic Apr 2022'!AQ63&lt; SUM('Vic Apr 2022'!L63:O63)),(0),($C$5*E69/'Vic Apr 2022'!AQ63-SUM('Vic Apr 2022'!L63:O63))*'Vic Apr 2022'!AA63/100)* 'Vic Apr 2022'!AQ63,IF(AND('Vic Apr 2022'!N63&gt;0,'Vic Apr 2022'!O63=""),IF(($C$5*E69/'Vic Apr 2022'!AQ63&lt; SUM('Vic Apr 2022'!L63:N63)),(0),($C$5*E69/'Vic Apr 2022'!AQ63-SUM('Vic Apr 2022'!L63:N63))*'Vic Apr 2022'!Z63/100)* 'Vic Apr 2022'!AQ63,IF(AND('Vic Apr 2022'!M63&gt;0,'Vic Apr 2022'!N63=""),IF(($C$5*E69/'Vic Apr 2022'!AQ63&lt;'Vic Apr 2022'!M63+'Vic Apr 2022'!L63),(0),(($C$5*E69/'Vic Apr 2022'!AQ63-('Vic Apr 2022'!M63+'Vic Apr 2022'!L63))*'Vic Apr 2022'!Y63/100))*'Vic Apr 2022'!AQ63,IF(AND('Vic Apr 2022'!L63&gt;0,'Vic Apr 2022'!M63=""&gt;0),IF(($C$5*E69/'Vic Apr 2022'!AQ63&lt;'Vic Apr 2022'!L63),(0),($C$5*E69/'Vic Apr 2022'!AQ63-'Vic Apr 2022'!L63)*'Vic Apr 2022'!X63/100)*'Vic Apr 2022'!AQ63,0)))))</f>
        <v>717.83563636363624</v>
      </c>
      <c r="L69" s="190">
        <f>IF('Vic Apr 2022'!K63="",($C$5*F69/'Vic Apr 2022'!AR63*'Vic Apr 2022'!AC63/100)*'Vic Apr 2022'!AR63,IF($C$5*F69/'Vic Apr 2022'!AR63&gt;='Vic Apr 2022'!L63,('Vic Apr 2022'!L63*'Vic Apr 2022'!AC63/100)*'Vic Apr 2022'!AR63,($C$5*F69/'Vic Apr 2022'!AR63*'Vic Apr 2022'!AC63/100)*'Vic Apr 2022'!AR63))</f>
        <v>110.29745454545454</v>
      </c>
      <c r="M69" s="190">
        <f>IF(AND('Vic Apr 2022'!L63&gt;0,'Vic Apr 2022'!M63&gt;0),IF($C$5*F69/'Vic Apr 2022'!AR63&lt;'Vic Apr 2022'!L63,0,IF(($C$5*F69/'Vic Apr 2022'!AR63-'Vic Apr 2022'!L63)&lt;=('Vic Apr 2022'!M63+'Vic Apr 2022'!L63),((($C$5*F69/'Vic Apr 2022'!AR63-'Vic Apr 2022'!L63)*'Vic Apr 2022'!AD63/100))*'Vic Apr 2022'!AR63,((('Vic Apr 2022'!M63)*'Vic Apr 2022'!AD63/100)*'Vic Apr 2022'!AR63))),0)</f>
        <v>83.857090909090914</v>
      </c>
      <c r="N69" s="190">
        <f>IF(AND('Vic Apr 2022'!M63&gt;0,'Vic Apr 2022'!N63&gt;0),IF($C$5*F69/'Vic Apr 2022'!AR63&lt;('Vic Apr 2022'!L63+'Vic Apr 2022'!M63),0,IF(($C$5*F69/'Vic Apr 2022'!AR63-'Vic Apr 2022'!L63+'Vic Apr 2022'!M63)&lt;=('Vic Apr 2022'!L63+'Vic Apr 2022'!M63+'Vic Apr 2022'!N63),((($C$5*F69/'Vic Apr 2022'!AR63-('Vic Apr 2022'!L63+'Vic Apr 2022'!M63))*'Vic Apr 2022'!AE63/100))*'Vic Apr 2022'!AR63,('Vic Apr 2022'!N63*'Vic Apr 2022'!AE63/100)*'Vic Apr 2022'!AR63)),0)</f>
        <v>0</v>
      </c>
      <c r="O69" s="190">
        <f>IF(AND('Vic Apr 2022'!N63&gt;0,'Vic Apr 2022'!O63&gt;0),IF($C$5*F69/'Vic Apr 2022'!AR63&lt;('Vic Apr 2022'!L63+'Vic Apr 2022'!M63+'Vic Apr 2022'!N63),0,IF(($C$5*F69/'Vic Apr 2022'!AR63-'Vic Apr 2022'!L63+'Vic Apr 2022'!M63+'Vic Apr 2022'!N63)&lt;=('Vic Apr 2022'!L63+'Vic Apr 2022'!M63+'Vic Apr 2022'!N63+'Vic Apr 2022'!O63),(($C$5*F69/'Vic Apr 2022'!AR63-('Vic Apr 2022'!L63+'Vic Apr 2022'!M63+'Vic Apr 2022'!N63))*'Vic Apr 2022'!AF63/100)*'Vic Apr 2022'!AR63,('Vic Apr 2022'!O63*'Vic Apr 2022'!AF63/100)*'Vic Apr 2022'!AR63)),0)</f>
        <v>0</v>
      </c>
      <c r="P69" s="190">
        <f>IF(AND('Vic Apr 2022'!P63&gt;0,'Vic Apr 2022'!O63&gt;0),IF(($C$5*F69/'Vic Apr 2022'!AR63&lt;SUM('Vic Apr 2022'!L63:P63)),(0),($C$5*F69/'Vic Apr 2022'!AR63-SUM('Vic Apr 2022'!L63:P63))*'Vic Apr 2022'!AB63/100)* 'Vic Apr 2022'!AR63,IF(AND('Vic Apr 2022'!O63&gt;0,'Vic Apr 2022'!P63=""),IF(($C$5*F69/'Vic Apr 2022'!AR63&lt; SUM('Vic Apr 2022'!L63:O63)),(0),($C$5*F69/'Vic Apr 2022'!AR63-SUM('Vic Apr 2022'!L63:O63))*'Vic Apr 2022'!AG63/100)* 'Vic Apr 2022'!AR63,IF(AND('Vic Apr 2022'!N63&gt;0,'Vic Apr 2022'!O63=""),IF(($C$5*F69/'Vic Apr 2022'!AR63&lt; SUM('Vic Apr 2022'!L63:N63)),(0),($C$5*F69/'Vic Apr 2022'!AR63-SUM('Vic Apr 2022'!L63:N63))*'Vic Apr 2022'!AF63/100)* 'Vic Apr 2022'!AR63,IF(AND('Vic Apr 2022'!M63&gt;0,'Vic Apr 2022'!N63=""),IF(($C$5*F69/'Vic Apr 2022'!AR63&lt;'Vic Apr 2022'!M63+'Vic Apr 2022'!L63),(0),(($C$5*F69/'Vic Apr 2022'!AR63-('Vic Apr 2022'!M63+'Vic Apr 2022'!L63))*'Vic Apr 2022'!AE63/100))*'Vic Apr 2022'!AR63,IF(AND('Vic Apr 2022'!L63&gt;0,'Vic Apr 2022'!M63=""&gt;0),IF(($C$5*F69/'Vic Apr 2022'!AR63&lt;'Vic Apr 2022'!L63),(0),($C$5*F69/'Vic Apr 2022'!AR63-'Vic Apr 2022'!L63)*'Vic Apr 2022'!AD63/100)*'Vic Apr 2022'!AR63,0)))))</f>
        <v>717.83563636363624</v>
      </c>
      <c r="Q69" s="394">
        <f t="shared" si="18"/>
        <v>1823.9803636363633</v>
      </c>
      <c r="R69" s="419">
        <f t="shared" si="5"/>
        <v>2093.1844545454542</v>
      </c>
      <c r="S69" s="193">
        <f t="shared" si="6"/>
        <v>2302.5029</v>
      </c>
      <c r="T69" s="247">
        <f>'Vic Apr 2022'!AT63</f>
        <v>0</v>
      </c>
      <c r="U69" s="247">
        <f>'Vic Apr 2022'!AU63</f>
        <v>0</v>
      </c>
      <c r="V69" s="247">
        <f>'Vic Apr 2022'!AV63</f>
        <v>0</v>
      </c>
      <c r="W69" s="247">
        <f>'Vic Apr 2022'!AW63</f>
        <v>0</v>
      </c>
      <c r="X69" s="419" t="str">
        <f t="shared" si="7"/>
        <v>No discount</v>
      </c>
      <c r="Y69" s="419" t="str">
        <f t="shared" si="8"/>
        <v>Inclusive</v>
      </c>
      <c r="Z69" s="504">
        <f t="shared" si="0"/>
        <v>2093.1844545454542</v>
      </c>
      <c r="AA69" s="494">
        <f t="shared" si="1"/>
        <v>2093.1844545454542</v>
      </c>
      <c r="AB69" s="400">
        <f t="shared" si="10"/>
        <v>2302.5029</v>
      </c>
      <c r="AC69" s="400">
        <f t="shared" si="10"/>
        <v>2302.5029</v>
      </c>
      <c r="AD69" s="244">
        <f>'Vic Apr 2022'!BF63</f>
        <v>0</v>
      </c>
      <c r="AE69" s="196" t="str">
        <f>'Vic Apr 2022'!BG63</f>
        <v>n</v>
      </c>
      <c r="AF69" s="516"/>
      <c r="AG69" s="516"/>
      <c r="AH69" s="516"/>
      <c r="AI69" s="516"/>
      <c r="AJ69" s="516"/>
      <c r="AK69" s="516"/>
      <c r="AL69" s="516"/>
      <c r="AM69" s="516"/>
      <c r="AN69" s="516"/>
      <c r="AO69" s="516"/>
      <c r="AP69" s="516"/>
      <c r="AQ69" s="516"/>
      <c r="AR69" s="516"/>
    </row>
    <row r="70" spans="1:44" s="506" customFormat="1" ht="17" customHeight="1" thickBot="1">
      <c r="A70" s="529"/>
      <c r="B70" s="424" t="str">
        <f>'Vic Apr 2022'!F64</f>
        <v>Discover Energy</v>
      </c>
      <c r="C70" s="424" t="str">
        <f>'Vic Apr 2022'!G64</f>
        <v>Budget</v>
      </c>
      <c r="D70" s="115">
        <f>365*'Vic Apr 2022'!H64/100</f>
        <v>262.99909090909091</v>
      </c>
      <c r="E70" s="416">
        <f>IF('Vic Apr 2022'!AQ64=3,0.5,IF('Vic Apr 2022'!AQ64=2,0.33,0))</f>
        <v>0.5</v>
      </c>
      <c r="F70" s="416">
        <f t="shared" si="3"/>
        <v>0.5</v>
      </c>
      <c r="G70" s="115">
        <f>IF('Vic Apr 2022'!K64="",($C$5*E70/'Vic Apr 2022'!AQ64*'Vic Apr 2022'!W64/100)*'Vic Apr 2022'!AQ64,IF($C$5*E70/'Vic Apr 2022'!AQ64&gt;='Vic Apr 2022'!L64,('Vic Apr 2022'!L64*'Vic Apr 2022'!W64/100)*'Vic Apr 2022'!AQ64,($C$5*E70/'Vic Apr 2022'!AQ64*'Vic Apr 2022'!W64/100)*'Vic Apr 2022'!AQ64))</f>
        <v>218.45454545454538</v>
      </c>
      <c r="H70" s="115">
        <f>IF(AND('Vic Apr 2022'!L64&gt;0,'Vic Apr 2022'!M64&gt;0),IF($C$5*E70/'Vic Apr 2022'!AQ64&lt;'Vic Apr 2022'!L64,0,IF(($C$5*E70/'Vic Apr 2022'!AQ64-'Vic Apr 2022'!L64)&lt;=('Vic Apr 2022'!M64+'Vic Apr 2022'!L64),((($C$5*E70/'Vic Apr 2022'!AQ64-'Vic Apr 2022'!L64)*'Vic Apr 2022'!X64/100))*'Vic Apr 2022'!AQ64,((('Vic Apr 2022'!M64)*'Vic Apr 2022'!X64/100)*'Vic Apr 2022'!AQ64))),0)</f>
        <v>760.36363636363637</v>
      </c>
      <c r="I70" s="115">
        <f>IF(AND('Vic Apr 2022'!M64&gt;0,'Vic Apr 2022'!N64&gt;0),IF($C$5*E70/'Vic Apr 2022'!AQ64&lt;('Vic Apr 2022'!L64+'Vic Apr 2022'!M64),0,IF(($C$5*E70/'Vic Apr 2022'!AQ64-'Vic Apr 2022'!L64+'Vic Apr 2022'!M64)&lt;=('Vic Apr 2022'!L64+'Vic Apr 2022'!M64+'Vic Apr 2022'!N64),((($C$5*E70/'Vic Apr 2022'!AQ64-('Vic Apr 2022'!L64+'Vic Apr 2022'!M64))*'Vic Apr 2022'!Y64/100))*'Vic Apr 2022'!AQ64,('Vic Apr 2022'!N64*'Vic Apr 2022'!Y64/100)* 'Vic Apr 2022'!AQ64)),0)</f>
        <v>0</v>
      </c>
      <c r="J70" s="115">
        <f>IF(AND('Vic Apr 2022'!N64&gt;0,'Vic Apr 2022'!O64&gt;0),IF($C$5*E70/'Vic Apr 2022'!AQ64&lt;('Vic Apr 2022'!L64+'Vic Apr 2022'!M64+'Vic Apr 2022'!N64),0,IF(($C$5*E70/'Vic Apr 2022'!AQ64-'Vic Apr 2022'!L64+'Vic Apr 2022'!M64+'Vic Apr 2022'!N64)&lt;=('Vic Apr 2022'!L64+'Vic Apr 2022'!M64+'Vic Apr 2022'!N64+'Vic Apr 2022'!O64),(($C$5*E70/'Vic Apr 2022'!AQ64-('Vic Apr 2022'!L64+'Vic Apr 2022'!M64+'Vic Apr 2022'!N64))*'Vic Apr 2022'!Z64/100)*'Vic Apr 2022'!AQ64,('Vic Apr 2022'!O64*'Vic Apr 2022'!Z64/100)*'Vic Apr 2022'!AQ64)),0)</f>
        <v>0</v>
      </c>
      <c r="K70" s="115">
        <f>IF(AND('Vic Apr 2022'!P64&gt;0,'Vic Apr 2022'!O64&gt;0),IF(($C$5*E70/'Vic Apr 2022'!AQ64&lt;SUM('Vic Apr 2022'!L64:P64)),(0),($C$5*E70/'Vic Apr 2022'!AQ64-SUM('Vic Apr 2022'!L64:P64))*'Vic Apr 2022'!AB64/100)* 'Vic Apr 2022'!AQ64,IF(AND('Vic Apr 2022'!O64&gt;0,'Vic Apr 2022'!P64=""),IF(($C$5*E70/'Vic Apr 2022'!AQ64&lt; SUM('Vic Apr 2022'!L64:O64)),(0),($C$5*E70/'Vic Apr 2022'!AQ64-SUM('Vic Apr 2022'!L64:O64))*'Vic Apr 2022'!AA64/100)* 'Vic Apr 2022'!AQ64,IF(AND('Vic Apr 2022'!N64&gt;0,'Vic Apr 2022'!O64=""),IF(($C$5*E70/'Vic Apr 2022'!AQ64&lt; SUM('Vic Apr 2022'!L64:N64)),(0),($C$5*E70/'Vic Apr 2022'!AQ64-SUM('Vic Apr 2022'!L64:N64))*'Vic Apr 2022'!Z64/100)* 'Vic Apr 2022'!AQ64,IF(AND('Vic Apr 2022'!M64&gt;0,'Vic Apr 2022'!N64=""),IF(($C$5*E70/'Vic Apr 2022'!AQ64&lt;'Vic Apr 2022'!M64+'Vic Apr 2022'!L64),(0),(($C$5*E70/'Vic Apr 2022'!AQ64-('Vic Apr 2022'!M64+'Vic Apr 2022'!L64))*'Vic Apr 2022'!Y64/100))*'Vic Apr 2022'!AQ64,IF(AND('Vic Apr 2022'!L64&gt;0,'Vic Apr 2022'!M64=""&gt;0),IF(($C$5*E70/'Vic Apr 2022'!AQ64&lt;'Vic Apr 2022'!L64),(0),($C$5*E70/'Vic Apr 2022'!AQ64-'Vic Apr 2022'!L64)*'Vic Apr 2022'!X64/100)*'Vic Apr 2022'!AQ64,0)))))</f>
        <v>0</v>
      </c>
      <c r="L70" s="115">
        <f>IF('Vic Apr 2022'!K64="",($C$5*F70/'Vic Apr 2022'!AR64*'Vic Apr 2022'!AC64/100)*'Vic Apr 2022'!AR64,IF($C$5*F70/'Vic Apr 2022'!AR64&gt;='Vic Apr 2022'!L64,('Vic Apr 2022'!L64*'Vic Apr 2022'!AC64/100)*'Vic Apr 2022'!AR64,($C$5*F70/'Vic Apr 2022'!AR64*'Vic Apr 2022'!AC64/100)*'Vic Apr 2022'!AR64))</f>
        <v>218.45454545454538</v>
      </c>
      <c r="M70" s="115">
        <f>IF(AND('Vic Apr 2022'!L64&gt;0,'Vic Apr 2022'!M64&gt;0),IF($C$5*F70/'Vic Apr 2022'!AR64&lt;'Vic Apr 2022'!L64,0,IF(($C$5*F70/'Vic Apr 2022'!AR64-'Vic Apr 2022'!L64)&lt;=('Vic Apr 2022'!M64+'Vic Apr 2022'!L64),((($C$5*F70/'Vic Apr 2022'!AR64-'Vic Apr 2022'!L64)*'Vic Apr 2022'!AD64/100))*'Vic Apr 2022'!AR64,((('Vic Apr 2022'!M64)*'Vic Apr 2022'!AD64/100)*'Vic Apr 2022'!AR64))),0)</f>
        <v>760.36363636363637</v>
      </c>
      <c r="N70" s="115">
        <f>IF(AND('Vic Apr 2022'!M64&gt;0,'Vic Apr 2022'!N64&gt;0),IF($C$5*F70/'Vic Apr 2022'!AR64&lt;('Vic Apr 2022'!L64+'Vic Apr 2022'!M64),0,IF(($C$5*F70/'Vic Apr 2022'!AR64-'Vic Apr 2022'!L64+'Vic Apr 2022'!M64)&lt;=('Vic Apr 2022'!L64+'Vic Apr 2022'!M64+'Vic Apr 2022'!N64),((($C$5*F70/'Vic Apr 2022'!AR64-('Vic Apr 2022'!L64+'Vic Apr 2022'!M64))*'Vic Apr 2022'!AE64/100))*'Vic Apr 2022'!AR64,('Vic Apr 2022'!N64*'Vic Apr 2022'!AE64/100)*'Vic Apr 2022'!AR64)),0)</f>
        <v>0</v>
      </c>
      <c r="O70" s="115">
        <f>IF(AND('Vic Apr 2022'!N64&gt;0,'Vic Apr 2022'!O64&gt;0),IF($C$5*F70/'Vic Apr 2022'!AR64&lt;('Vic Apr 2022'!L64+'Vic Apr 2022'!M64+'Vic Apr 2022'!N64),0,IF(($C$5*F70/'Vic Apr 2022'!AR64-'Vic Apr 2022'!L64+'Vic Apr 2022'!M64+'Vic Apr 2022'!N64)&lt;=('Vic Apr 2022'!L64+'Vic Apr 2022'!M64+'Vic Apr 2022'!N64+'Vic Apr 2022'!O64),(($C$5*F70/'Vic Apr 2022'!AR64-('Vic Apr 2022'!L64+'Vic Apr 2022'!M64+'Vic Apr 2022'!N64))*'Vic Apr 2022'!AF64/100)*'Vic Apr 2022'!AR64,('Vic Apr 2022'!O64*'Vic Apr 2022'!AF64/100)*'Vic Apr 2022'!AR64)),0)</f>
        <v>0</v>
      </c>
      <c r="P70" s="115">
        <f>IF(AND('Vic Apr 2022'!P64&gt;0,'Vic Apr 2022'!O64&gt;0),IF(($C$5*F70/'Vic Apr 2022'!AR64&lt;SUM('Vic Apr 2022'!L64:P64)),(0),($C$5*F70/'Vic Apr 2022'!AR64-SUM('Vic Apr 2022'!L64:P64))*'Vic Apr 2022'!AB64/100)* 'Vic Apr 2022'!AR64,IF(AND('Vic Apr 2022'!O64&gt;0,'Vic Apr 2022'!P64=""),IF(($C$5*F70/'Vic Apr 2022'!AR64&lt; SUM('Vic Apr 2022'!L64:O64)),(0),($C$5*F70/'Vic Apr 2022'!AR64-SUM('Vic Apr 2022'!L64:O64))*'Vic Apr 2022'!AG64/100)* 'Vic Apr 2022'!AR64,IF(AND('Vic Apr 2022'!N64&gt;0,'Vic Apr 2022'!O64=""),IF(($C$5*F70/'Vic Apr 2022'!AR64&lt; SUM('Vic Apr 2022'!L64:N64)),(0),($C$5*F70/'Vic Apr 2022'!AR64-SUM('Vic Apr 2022'!L64:N64))*'Vic Apr 2022'!AF64/100)* 'Vic Apr 2022'!AR64,IF(AND('Vic Apr 2022'!M64&gt;0,'Vic Apr 2022'!N64=""),IF(($C$5*F70/'Vic Apr 2022'!AR64&lt;'Vic Apr 2022'!M64+'Vic Apr 2022'!L64),(0),(($C$5*F70/'Vic Apr 2022'!AR64-('Vic Apr 2022'!M64+'Vic Apr 2022'!L64))*'Vic Apr 2022'!AE64/100))*'Vic Apr 2022'!AR64,IF(AND('Vic Apr 2022'!L64&gt;0,'Vic Apr 2022'!M64=""&gt;0),IF(($C$5*F70/'Vic Apr 2022'!AR64&lt;'Vic Apr 2022'!L64),(0),($C$5*F70/'Vic Apr 2022'!AR64-'Vic Apr 2022'!L64)*'Vic Apr 2022'!AD64/100)*'Vic Apr 2022'!AR64,0)))))</f>
        <v>0</v>
      </c>
      <c r="Q70" s="395">
        <f t="shared" ref="Q70" si="20">SUM(G70:P70)</f>
        <v>1957.6363636363635</v>
      </c>
      <c r="R70" s="420">
        <f t="shared" si="5"/>
        <v>2220.6354545454542</v>
      </c>
      <c r="S70" s="214">
        <f t="shared" si="6"/>
        <v>2442.6989999999996</v>
      </c>
      <c r="T70" s="248">
        <f>'Vic Apr 2022'!AT64</f>
        <v>0</v>
      </c>
      <c r="U70" s="248">
        <f>'Vic Apr 2022'!AU64</f>
        <v>22</v>
      </c>
      <c r="V70" s="248">
        <f>'Vic Apr 2022'!AV64</f>
        <v>0</v>
      </c>
      <c r="W70" s="248">
        <f>'Vic Apr 2022'!AW64</f>
        <v>0</v>
      </c>
      <c r="X70" s="420" t="str">
        <f t="shared" si="7"/>
        <v>Guaranteed off usage</v>
      </c>
      <c r="Y70" s="420" t="str">
        <f t="shared" si="8"/>
        <v>Exclusive</v>
      </c>
      <c r="Z70" s="401">
        <f t="shared" si="0"/>
        <v>1789.9554545454541</v>
      </c>
      <c r="AA70" s="402">
        <f t="shared" si="1"/>
        <v>1789.9554545454541</v>
      </c>
      <c r="AB70" s="403">
        <f t="shared" si="10"/>
        <v>1968.9509999999998</v>
      </c>
      <c r="AC70" s="403">
        <f t="shared" si="10"/>
        <v>1968.9509999999998</v>
      </c>
      <c r="AD70" s="245">
        <f>'Vic Apr 2022'!BF64</f>
        <v>0</v>
      </c>
      <c r="AE70" s="217" t="str">
        <f>'Vic Apr 2022'!BG64</f>
        <v>n</v>
      </c>
      <c r="AF70" s="517"/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</row>
    <row r="71" spans="1:44" ht="17" customHeight="1" thickTop="1">
      <c r="A71" s="527" t="str">
        <f>'Vic Apr 2022'!D65</f>
        <v>AGN North</v>
      </c>
      <c r="B71" s="423" t="str">
        <f>'Vic Apr 2022'!F65</f>
        <v>AGL</v>
      </c>
      <c r="C71" s="423" t="str">
        <f>'Vic Apr 2022'!G65</f>
        <v>Business Value Saver</v>
      </c>
      <c r="D71" s="190">
        <f>365*'Vic Apr 2022'!H65/100</f>
        <v>362.27909090909088</v>
      </c>
      <c r="E71" s="415">
        <f>IF('Vic Apr 2022'!AQ65=3,0.5,IF('Vic Apr 2022'!AQ65=2,0.33,0))</f>
        <v>0.5</v>
      </c>
      <c r="F71" s="415">
        <f t="shared" si="3"/>
        <v>0.5</v>
      </c>
      <c r="G71" s="190">
        <f>IF('Vic Apr 2022'!K65="",($C$5*E71/'Vic Apr 2022'!AQ65*'Vic Apr 2022'!W65/100)*'Vic Apr 2022'!AQ65,IF($C$5*E71/'Vic Apr 2022'!AQ65&gt;='Vic Apr 2022'!L65,('Vic Apr 2022'!L65*'Vic Apr 2022'!W65/100)*'Vic Apr 2022'!AQ65,($C$5*E71/'Vic Apr 2022'!AQ65*'Vic Apr 2022'!W65/100)*'Vic Apr 2022'!AQ65))</f>
        <v>189.81818181818181</v>
      </c>
      <c r="H71" s="190">
        <f>IF(AND('Vic Apr 2022'!L65&gt;0,'Vic Apr 2022'!M65&gt;0),IF($C$5*E71/'Vic Apr 2022'!AQ65&lt;'Vic Apr 2022'!L65,0,IF(($C$5*E71/'Vic Apr 2022'!AQ65-'Vic Apr 2022'!L65)&lt;=('Vic Apr 2022'!M65+'Vic Apr 2022'!L65),((($C$5*E71/'Vic Apr 2022'!AQ65-'Vic Apr 2022'!L65)*'Vic Apr 2022'!X65/100))*'Vic Apr 2022'!AQ65,((('Vic Apr 2022'!M65)*'Vic Apr 2022'!X65/100)*'Vic Apr 2022'!AQ65))),0)</f>
        <v>711.90909090909088</v>
      </c>
      <c r="I71" s="190">
        <f>IF(AND('Vic Apr 2022'!M65&gt;0,'Vic Apr 2022'!N65&gt;0),IF($C$5*E71/'Vic Apr 2022'!AQ65&lt;('Vic Apr 2022'!L65+'Vic Apr 2022'!M65),0,IF(($C$5*E71/'Vic Apr 2022'!AQ65-'Vic Apr 2022'!L65+'Vic Apr 2022'!M65)&lt;=('Vic Apr 2022'!L65+'Vic Apr 2022'!M65+'Vic Apr 2022'!N65),((($C$5*E71/'Vic Apr 2022'!AQ65-('Vic Apr 2022'!L65+'Vic Apr 2022'!M65))*'Vic Apr 2022'!Y65/100))*'Vic Apr 2022'!AQ65,('Vic Apr 2022'!N65*'Vic Apr 2022'!Y65/100)* 'Vic Apr 2022'!AQ65)),0)</f>
        <v>0</v>
      </c>
      <c r="J71" s="190">
        <f>IF(AND('Vic Apr 2022'!N65&gt;0,'Vic Apr 2022'!O65&gt;0),IF($C$5*E71/'Vic Apr 2022'!AQ65&lt;('Vic Apr 2022'!L65+'Vic Apr 2022'!M65+'Vic Apr 2022'!N65),0,IF(($C$5*E71/'Vic Apr 2022'!AQ65-'Vic Apr 2022'!L65+'Vic Apr 2022'!M65+'Vic Apr 2022'!N65)&lt;=('Vic Apr 2022'!L65+'Vic Apr 2022'!M65+'Vic Apr 2022'!N65+'Vic Apr 2022'!O65),(($C$5*E71/'Vic Apr 2022'!AQ65-('Vic Apr 2022'!L65+'Vic Apr 2022'!M65+'Vic Apr 2022'!N65))*'Vic Apr 2022'!Z65/100)*'Vic Apr 2022'!AQ65,('Vic Apr 2022'!O65*'Vic Apr 2022'!Z65/100)*'Vic Apr 2022'!AQ65)),0)</f>
        <v>0</v>
      </c>
      <c r="K71" s="190">
        <f>IF(AND('Vic Apr 2022'!P65&gt;0,'Vic Apr 2022'!O65&gt;0),IF(($C$5*E71/'Vic Apr 2022'!AQ65&lt;SUM('Vic Apr 2022'!L65:P65)),(0),($C$5*E71/'Vic Apr 2022'!AQ65-SUM('Vic Apr 2022'!L65:P65))*'Vic Apr 2022'!AB65/100)* 'Vic Apr 2022'!AQ65,IF(AND('Vic Apr 2022'!O65&gt;0,'Vic Apr 2022'!P65=""),IF(($C$5*E71/'Vic Apr 2022'!AQ65&lt; SUM('Vic Apr 2022'!L65:O65)),(0),($C$5*E71/'Vic Apr 2022'!AQ65-SUM('Vic Apr 2022'!L65:O65))*'Vic Apr 2022'!AA65/100)* 'Vic Apr 2022'!AQ65,IF(AND('Vic Apr 2022'!N65&gt;0,'Vic Apr 2022'!O65=""),IF(($C$5*E71/'Vic Apr 2022'!AQ65&lt; SUM('Vic Apr 2022'!L65:N65)),(0),($C$5*E71/'Vic Apr 2022'!AQ65-SUM('Vic Apr 2022'!L65:N65))*'Vic Apr 2022'!Z65/100)* 'Vic Apr 2022'!AQ65,IF(AND('Vic Apr 2022'!M65&gt;0,'Vic Apr 2022'!N65=""),IF(($C$5*E71/'Vic Apr 2022'!AQ65&lt;'Vic Apr 2022'!M65+'Vic Apr 2022'!L65),(0),(($C$5*E71/'Vic Apr 2022'!AQ65-('Vic Apr 2022'!M65+'Vic Apr 2022'!L65))*'Vic Apr 2022'!Y65/100))*'Vic Apr 2022'!AQ65,IF(AND('Vic Apr 2022'!L65&gt;0,'Vic Apr 2022'!M65=""&gt;0),IF(($C$5*E71/'Vic Apr 2022'!AQ65&lt;'Vic Apr 2022'!L65),(0),($C$5*E71/'Vic Apr 2022'!AQ65-'Vic Apr 2022'!L65)*'Vic Apr 2022'!X65/100)*'Vic Apr 2022'!AQ65,0)))))</f>
        <v>0</v>
      </c>
      <c r="L71" s="190">
        <f>IF('Vic Apr 2022'!K65="",($C$5*F71/'Vic Apr 2022'!AR65*'Vic Apr 2022'!AC65/100)*'Vic Apr 2022'!AR65,IF($C$5*F71/'Vic Apr 2022'!AR65&gt;='Vic Apr 2022'!L65,('Vic Apr 2022'!L65*'Vic Apr 2022'!AC65/100)*'Vic Apr 2022'!AR65,($C$5*F71/'Vic Apr 2022'!AR65*'Vic Apr 2022'!AC65/100)*'Vic Apr 2022'!AR65))</f>
        <v>189.81818181818181</v>
      </c>
      <c r="M71" s="190">
        <f>IF(AND('Vic Apr 2022'!L65&gt;0,'Vic Apr 2022'!M65&gt;0),IF($C$5*F71/'Vic Apr 2022'!AR65&lt;'Vic Apr 2022'!L65,0,IF(($C$5*F71/'Vic Apr 2022'!AR65-'Vic Apr 2022'!L65)&lt;=('Vic Apr 2022'!M65+'Vic Apr 2022'!L65),((($C$5*F71/'Vic Apr 2022'!AR65-'Vic Apr 2022'!L65)*'Vic Apr 2022'!AD65/100))*'Vic Apr 2022'!AR65,((('Vic Apr 2022'!M65)*'Vic Apr 2022'!AD65/100)*'Vic Apr 2022'!AR65))),0)</f>
        <v>711.90909090909088</v>
      </c>
      <c r="N71" s="190">
        <f>IF(AND('Vic Apr 2022'!M65&gt;0,'Vic Apr 2022'!N65&gt;0),IF($C$5*F71/'Vic Apr 2022'!AR65&lt;('Vic Apr 2022'!L65+'Vic Apr 2022'!M65),0,IF(($C$5*F71/'Vic Apr 2022'!AR65-'Vic Apr 2022'!L65+'Vic Apr 2022'!M65)&lt;=('Vic Apr 2022'!L65+'Vic Apr 2022'!M65+'Vic Apr 2022'!N65),((($C$5*F71/'Vic Apr 2022'!AR65-('Vic Apr 2022'!L65+'Vic Apr 2022'!M65))*'Vic Apr 2022'!AE65/100))*'Vic Apr 2022'!AR65,('Vic Apr 2022'!N65*'Vic Apr 2022'!AE65/100)*'Vic Apr 2022'!AR65)),0)</f>
        <v>0</v>
      </c>
      <c r="O71" s="190">
        <f>IF(AND('Vic Apr 2022'!N65&gt;0,'Vic Apr 2022'!O65&gt;0),IF($C$5*F71/'Vic Apr 2022'!AR65&lt;('Vic Apr 2022'!L65+'Vic Apr 2022'!M65+'Vic Apr 2022'!N65),0,IF(($C$5*F71/'Vic Apr 2022'!AR65-'Vic Apr 2022'!L65+'Vic Apr 2022'!M65+'Vic Apr 2022'!N65)&lt;=('Vic Apr 2022'!L65+'Vic Apr 2022'!M65+'Vic Apr 2022'!N65+'Vic Apr 2022'!O65),(($C$5*F71/'Vic Apr 2022'!AR65-('Vic Apr 2022'!L65+'Vic Apr 2022'!M65+'Vic Apr 2022'!N65))*'Vic Apr 2022'!AF65/100)*'Vic Apr 2022'!AR65,('Vic Apr 2022'!O65*'Vic Apr 2022'!AF65/100)*'Vic Apr 2022'!AR65)),0)</f>
        <v>0</v>
      </c>
      <c r="P71" s="190">
        <f>IF(AND('Vic Apr 2022'!P65&gt;0,'Vic Apr 2022'!O65&gt;0),IF(($C$5*F71/'Vic Apr 2022'!AR65&lt;SUM('Vic Apr 2022'!L65:P65)),(0),($C$5*F71/'Vic Apr 2022'!AR65-SUM('Vic Apr 2022'!L65:P65))*'Vic Apr 2022'!AB65/100)* 'Vic Apr 2022'!AR65,IF(AND('Vic Apr 2022'!O65&gt;0,'Vic Apr 2022'!P65=""),IF(($C$5*F71/'Vic Apr 2022'!AR65&lt; SUM('Vic Apr 2022'!L65:O65)),(0),($C$5*F71/'Vic Apr 2022'!AR65-SUM('Vic Apr 2022'!L65:O65))*'Vic Apr 2022'!AG65/100)* 'Vic Apr 2022'!AR65,IF(AND('Vic Apr 2022'!N65&gt;0,'Vic Apr 2022'!O65=""),IF(($C$5*F71/'Vic Apr 2022'!AR65&lt; SUM('Vic Apr 2022'!L65:N65)),(0),($C$5*F71/'Vic Apr 2022'!AR65-SUM('Vic Apr 2022'!L65:N65))*'Vic Apr 2022'!AF65/100)* 'Vic Apr 2022'!AR65,IF(AND('Vic Apr 2022'!M65&gt;0,'Vic Apr 2022'!N65=""),IF(($C$5*F71/'Vic Apr 2022'!AR65&lt;'Vic Apr 2022'!M65+'Vic Apr 2022'!L65),(0),(($C$5*F71/'Vic Apr 2022'!AR65-('Vic Apr 2022'!M65+'Vic Apr 2022'!L65))*'Vic Apr 2022'!AE65/100))*'Vic Apr 2022'!AR65,IF(AND('Vic Apr 2022'!L65&gt;0,'Vic Apr 2022'!M65=""&gt;0),IF(($C$5*F71/'Vic Apr 2022'!AR65&lt;'Vic Apr 2022'!L65),(0),($C$5*F71/'Vic Apr 2022'!AR65-'Vic Apr 2022'!L65)*'Vic Apr 2022'!AD65/100)*'Vic Apr 2022'!AR65,0)))))</f>
        <v>0</v>
      </c>
      <c r="Q71" s="394">
        <f t="shared" si="18"/>
        <v>1803.4545454545455</v>
      </c>
      <c r="R71" s="419">
        <f t="shared" si="5"/>
        <v>2165.7336363636364</v>
      </c>
      <c r="S71" s="193">
        <f t="shared" si="6"/>
        <v>2382.3070000000002</v>
      </c>
      <c r="T71" s="247">
        <f>'Vic Apr 2022'!AT65</f>
        <v>0</v>
      </c>
      <c r="U71" s="247">
        <f>'Vic Apr 2022'!AU65</f>
        <v>0</v>
      </c>
      <c r="V71" s="247">
        <f>'Vic Apr 2022'!AV65</f>
        <v>0</v>
      </c>
      <c r="W71" s="247">
        <f>'Vic Apr 2022'!AW65</f>
        <v>0</v>
      </c>
      <c r="X71" s="419" t="str">
        <f t="shared" si="7"/>
        <v>No discount</v>
      </c>
      <c r="Y71" s="419" t="str">
        <f t="shared" si="8"/>
        <v>Exclusive</v>
      </c>
      <c r="Z71" s="494">
        <f t="shared" si="0"/>
        <v>2165.7336363636364</v>
      </c>
      <c r="AA71" s="494">
        <f t="shared" si="1"/>
        <v>2165.7336363636364</v>
      </c>
      <c r="AB71" s="400">
        <f t="shared" si="10"/>
        <v>2382.3070000000002</v>
      </c>
      <c r="AC71" s="400">
        <f t="shared" si="10"/>
        <v>2382.3070000000002</v>
      </c>
      <c r="AD71" s="244">
        <f>'Vic Apr 2022'!BF65</f>
        <v>0</v>
      </c>
      <c r="AE71" s="196" t="str">
        <f>'Vic Apr 2022'!BG65</f>
        <v>n</v>
      </c>
      <c r="AF71" s="516"/>
      <c r="AG71" s="516"/>
      <c r="AH71" s="516"/>
      <c r="AI71" s="516"/>
      <c r="AJ71" s="516"/>
      <c r="AK71" s="516"/>
      <c r="AL71" s="516"/>
      <c r="AM71" s="516"/>
      <c r="AN71" s="516"/>
      <c r="AO71" s="516"/>
      <c r="AP71" s="516"/>
      <c r="AQ71" s="516"/>
      <c r="AR71" s="516"/>
    </row>
    <row r="72" spans="1:44" ht="17" customHeight="1">
      <c r="A72" s="528"/>
      <c r="B72" s="423" t="str">
        <f>'Vic Apr 2022'!F66</f>
        <v>EnergyAustralia</v>
      </c>
      <c r="C72" s="423" t="str">
        <f>'Vic Apr 2022'!G66</f>
        <v>Total Business</v>
      </c>
      <c r="D72" s="190">
        <f>365*'Vic Apr 2022'!H66/100</f>
        <v>378.13999999999993</v>
      </c>
      <c r="E72" s="415">
        <f>IF('Vic Apr 2022'!AQ66=3,0.5,IF('Vic Apr 2022'!AQ66=2,0.33,0))</f>
        <v>0.5</v>
      </c>
      <c r="F72" s="415">
        <f t="shared" ref="F72:F79" si="21">1-E72</f>
        <v>0.5</v>
      </c>
      <c r="G72" s="190">
        <f>IF('Vic Apr 2022'!K66="",($C$5*E72/'Vic Apr 2022'!AQ66*'Vic Apr 2022'!W66/100)*'Vic Apr 2022'!AQ66,IF($C$5*E72/'Vic Apr 2022'!AQ66&gt;='Vic Apr 2022'!L66,('Vic Apr 2022'!L66*'Vic Apr 2022'!W66/100)*'Vic Apr 2022'!AQ66,($C$5*E72/'Vic Apr 2022'!AQ66*'Vic Apr 2022'!W66/100)*'Vic Apr 2022'!AQ66))</f>
        <v>279.81818181818181</v>
      </c>
      <c r="H72" s="190">
        <f>IF(AND('Vic Apr 2022'!L66&gt;0,'Vic Apr 2022'!M66&gt;0),IF($C$5*E72/'Vic Apr 2022'!AQ66&lt;'Vic Apr 2022'!L66,0,IF(($C$5*E72/'Vic Apr 2022'!AQ66-'Vic Apr 2022'!L66)&lt;=('Vic Apr 2022'!M66+'Vic Apr 2022'!L66),((($C$5*E72/'Vic Apr 2022'!AQ66-'Vic Apr 2022'!L66)*'Vic Apr 2022'!X66/100))*'Vic Apr 2022'!AQ66,((('Vic Apr 2022'!M66)*'Vic Apr 2022'!X66/100)*'Vic Apr 2022'!AQ66))),0)</f>
        <v>950.4545454545455</v>
      </c>
      <c r="I72" s="190">
        <f>IF(AND('Vic Apr 2022'!M66&gt;0,'Vic Apr 2022'!N66&gt;0),IF($C$5*E72/'Vic Apr 2022'!AQ66&lt;('Vic Apr 2022'!L66+'Vic Apr 2022'!M66),0,IF(($C$5*E72/'Vic Apr 2022'!AQ66-'Vic Apr 2022'!L66+'Vic Apr 2022'!M66)&lt;=('Vic Apr 2022'!L66+'Vic Apr 2022'!M66+'Vic Apr 2022'!N66),((($C$5*E72/'Vic Apr 2022'!AQ66-('Vic Apr 2022'!L66+'Vic Apr 2022'!M66))*'Vic Apr 2022'!Y66/100))*'Vic Apr 2022'!AQ66,('Vic Apr 2022'!N66*'Vic Apr 2022'!Y66/100)* 'Vic Apr 2022'!AQ66)),0)</f>
        <v>0</v>
      </c>
      <c r="J72" s="190">
        <f>IF(AND('Vic Apr 2022'!N66&gt;0,'Vic Apr 2022'!O66&gt;0),IF($C$5*E72/'Vic Apr 2022'!AQ66&lt;('Vic Apr 2022'!L66+'Vic Apr 2022'!M66+'Vic Apr 2022'!N66),0,IF(($C$5*E72/'Vic Apr 2022'!AQ66-'Vic Apr 2022'!L66+'Vic Apr 2022'!M66+'Vic Apr 2022'!N66)&lt;=('Vic Apr 2022'!L66+'Vic Apr 2022'!M66+'Vic Apr 2022'!N66+'Vic Apr 2022'!O66),(($C$5*E72/'Vic Apr 2022'!AQ66-('Vic Apr 2022'!L66+'Vic Apr 2022'!M66+'Vic Apr 2022'!N66))*'Vic Apr 2022'!Z66/100)*'Vic Apr 2022'!AQ66,('Vic Apr 2022'!O66*'Vic Apr 2022'!Z66/100)*'Vic Apr 2022'!AQ66)),0)</f>
        <v>0</v>
      </c>
      <c r="K72" s="190">
        <f>IF(AND('Vic Apr 2022'!P66&gt;0,'Vic Apr 2022'!O66&gt;0),IF(($C$5*E72/'Vic Apr 2022'!AQ66&lt;SUM('Vic Apr 2022'!L66:P66)),(0),($C$5*E72/'Vic Apr 2022'!AQ66-SUM('Vic Apr 2022'!L66:P66))*'Vic Apr 2022'!AB66/100)* 'Vic Apr 2022'!AQ66,IF(AND('Vic Apr 2022'!O66&gt;0,'Vic Apr 2022'!P66=""),IF(($C$5*E72/'Vic Apr 2022'!AQ66&lt; SUM('Vic Apr 2022'!L66:O66)),(0),($C$5*E72/'Vic Apr 2022'!AQ66-SUM('Vic Apr 2022'!L66:O66))*'Vic Apr 2022'!AA66/100)* 'Vic Apr 2022'!AQ66,IF(AND('Vic Apr 2022'!N66&gt;0,'Vic Apr 2022'!O66=""),IF(($C$5*E72/'Vic Apr 2022'!AQ66&lt; SUM('Vic Apr 2022'!L66:N66)),(0),($C$5*E72/'Vic Apr 2022'!AQ66-SUM('Vic Apr 2022'!L66:N66))*'Vic Apr 2022'!Z66/100)* 'Vic Apr 2022'!AQ66,IF(AND('Vic Apr 2022'!M66&gt;0,'Vic Apr 2022'!N66=""),IF(($C$5*E72/'Vic Apr 2022'!AQ66&lt;'Vic Apr 2022'!M66+'Vic Apr 2022'!L66),(0),(($C$5*E72/'Vic Apr 2022'!AQ66-('Vic Apr 2022'!M66+'Vic Apr 2022'!L66))*'Vic Apr 2022'!Y66/100))*'Vic Apr 2022'!AQ66,IF(AND('Vic Apr 2022'!L66&gt;0,'Vic Apr 2022'!M66=""&gt;0),IF(($C$5*E72/'Vic Apr 2022'!AQ66&lt;'Vic Apr 2022'!L66),(0),($C$5*E72/'Vic Apr 2022'!AQ66-'Vic Apr 2022'!L66)*'Vic Apr 2022'!X66/100)*'Vic Apr 2022'!AQ66,0)))))</f>
        <v>0</v>
      </c>
      <c r="L72" s="190">
        <f>IF('Vic Apr 2022'!K66="",($C$5*F72/'Vic Apr 2022'!AR66*'Vic Apr 2022'!AC66/100)*'Vic Apr 2022'!AR66,IF($C$5*F72/'Vic Apr 2022'!AR66&gt;='Vic Apr 2022'!L66,('Vic Apr 2022'!L66*'Vic Apr 2022'!AC66/100)*'Vic Apr 2022'!AR66,($C$5*F72/'Vic Apr 2022'!AR66*'Vic Apr 2022'!AC66/100)*'Vic Apr 2022'!AR66))</f>
        <v>279.81818181818181</v>
      </c>
      <c r="M72" s="190">
        <f>IF(AND('Vic Apr 2022'!L66&gt;0,'Vic Apr 2022'!M66&gt;0),IF($C$5*F72/'Vic Apr 2022'!AR66&lt;'Vic Apr 2022'!L66,0,IF(($C$5*F72/'Vic Apr 2022'!AR66-'Vic Apr 2022'!L66)&lt;=('Vic Apr 2022'!M66+'Vic Apr 2022'!L66),((($C$5*F72/'Vic Apr 2022'!AR66-'Vic Apr 2022'!L66)*'Vic Apr 2022'!AD66/100))*'Vic Apr 2022'!AR66,((('Vic Apr 2022'!M66)*'Vic Apr 2022'!AD66/100)*'Vic Apr 2022'!AR66))),0)</f>
        <v>950.4545454545455</v>
      </c>
      <c r="N72" s="190">
        <f>IF(AND('Vic Apr 2022'!M66&gt;0,'Vic Apr 2022'!N66&gt;0),IF($C$5*F72/'Vic Apr 2022'!AR66&lt;('Vic Apr 2022'!L66+'Vic Apr 2022'!M66),0,IF(($C$5*F72/'Vic Apr 2022'!AR66-'Vic Apr 2022'!L66+'Vic Apr 2022'!M66)&lt;=('Vic Apr 2022'!L66+'Vic Apr 2022'!M66+'Vic Apr 2022'!N66),((($C$5*F72/'Vic Apr 2022'!AR66-('Vic Apr 2022'!L66+'Vic Apr 2022'!M66))*'Vic Apr 2022'!AE66/100))*'Vic Apr 2022'!AR66,('Vic Apr 2022'!N66*'Vic Apr 2022'!AE66/100)*'Vic Apr 2022'!AR66)),0)</f>
        <v>0</v>
      </c>
      <c r="O72" s="190">
        <f>IF(AND('Vic Apr 2022'!N66&gt;0,'Vic Apr 2022'!O66&gt;0),IF($C$5*F72/'Vic Apr 2022'!AR66&lt;('Vic Apr 2022'!L66+'Vic Apr 2022'!M66+'Vic Apr 2022'!N66),0,IF(($C$5*F72/'Vic Apr 2022'!AR66-'Vic Apr 2022'!L66+'Vic Apr 2022'!M66+'Vic Apr 2022'!N66)&lt;=('Vic Apr 2022'!L66+'Vic Apr 2022'!M66+'Vic Apr 2022'!N66+'Vic Apr 2022'!O66),(($C$5*F72/'Vic Apr 2022'!AR66-('Vic Apr 2022'!L66+'Vic Apr 2022'!M66+'Vic Apr 2022'!N66))*'Vic Apr 2022'!AF66/100)*'Vic Apr 2022'!AR66,('Vic Apr 2022'!O66*'Vic Apr 2022'!AF66/100)*'Vic Apr 2022'!AR66)),0)</f>
        <v>0</v>
      </c>
      <c r="P72" s="190">
        <f>IF(AND('Vic Apr 2022'!P66&gt;0,'Vic Apr 2022'!O66&gt;0),IF(($C$5*F72/'Vic Apr 2022'!AR66&lt;SUM('Vic Apr 2022'!L66:P66)),(0),($C$5*F72/'Vic Apr 2022'!AR66-SUM('Vic Apr 2022'!L66:P66))*'Vic Apr 2022'!AB66/100)* 'Vic Apr 2022'!AR66,IF(AND('Vic Apr 2022'!O66&gt;0,'Vic Apr 2022'!P66=""),IF(($C$5*F72/'Vic Apr 2022'!AR66&lt; SUM('Vic Apr 2022'!L66:O66)),(0),($C$5*F72/'Vic Apr 2022'!AR66-SUM('Vic Apr 2022'!L66:O66))*'Vic Apr 2022'!AG66/100)* 'Vic Apr 2022'!AR66,IF(AND('Vic Apr 2022'!N66&gt;0,'Vic Apr 2022'!O66=""),IF(($C$5*F72/'Vic Apr 2022'!AR66&lt; SUM('Vic Apr 2022'!L66:N66)),(0),($C$5*F72/'Vic Apr 2022'!AR66-SUM('Vic Apr 2022'!L66:N66))*'Vic Apr 2022'!AF66/100)* 'Vic Apr 2022'!AR66,IF(AND('Vic Apr 2022'!M66&gt;0,'Vic Apr 2022'!N66=""),IF(($C$5*F72/'Vic Apr 2022'!AR66&lt;'Vic Apr 2022'!M66+'Vic Apr 2022'!L66),(0),(($C$5*F72/'Vic Apr 2022'!AR66-('Vic Apr 2022'!M66+'Vic Apr 2022'!L66))*'Vic Apr 2022'!AE66/100))*'Vic Apr 2022'!AR66,IF(AND('Vic Apr 2022'!L66&gt;0,'Vic Apr 2022'!M66=""&gt;0),IF(($C$5*F72/'Vic Apr 2022'!AR66&lt;'Vic Apr 2022'!L66),(0),($C$5*F72/'Vic Apr 2022'!AR66-'Vic Apr 2022'!L66)*'Vic Apr 2022'!AD66/100)*'Vic Apr 2022'!AR66,0)))))</f>
        <v>0</v>
      </c>
      <c r="Q72" s="394">
        <f t="shared" si="18"/>
        <v>2460.5454545454545</v>
      </c>
      <c r="R72" s="419">
        <f t="shared" ref="R72:R79" si="22">Q72+D72</f>
        <v>2838.6854545454544</v>
      </c>
      <c r="S72" s="193">
        <f t="shared" ref="S72:S79" si="23">R72*1.1</f>
        <v>3122.5540000000001</v>
      </c>
      <c r="T72" s="247">
        <f>'Vic Apr 2022'!AT66</f>
        <v>21</v>
      </c>
      <c r="U72" s="247">
        <f>'Vic Apr 2022'!AU66</f>
        <v>0</v>
      </c>
      <c r="V72" s="247">
        <f>'Vic Apr 2022'!AV66</f>
        <v>0</v>
      </c>
      <c r="W72" s="247">
        <f>'Vic Apr 2022'!AW66</f>
        <v>0</v>
      </c>
      <c r="X72" s="419" t="str">
        <f t="shared" ref="X72:X79" si="24">IF(SUM(T72:W72)=0,"No discount",IF(T72&gt;0,"Guaranteed off bill",IF(U72&gt;0,"Guaranteed off usage",IF(V72&gt;0,"Pay-on-time off bill","Pay-on-time off usage"))))</f>
        <v>Guaranteed off bill</v>
      </c>
      <c r="Y72" s="419" t="str">
        <f t="shared" ref="Y72:Y79" si="25">IF(OR(B72="Origin Energy",B72="Red Energy",B72="Powershop"),"Inclusive","Exclusive")</f>
        <v>Exclusive</v>
      </c>
      <c r="Z72" s="494">
        <f t="shared" ref="Z72:Z79" si="26">IF(AND(X72="Guaranteed off bill",Y72="Inclusive"),((R72*1.1)-((R72*1.1)*T72/100))/1.1,IF(AND(X72="Guaranteed off usage",Y72="Inclusive"),((R72*1.1)-((Q72*1.1)*U72/100))/1.1,IF(AND(X72="Guaranteed off bill",Y72="Exclusive"),R72-(R72*T72/100),IF(AND(X72="Guaranteed off usage",Y72="Exclusive"),R72-(Q72*U72/100),IF(Y72="Inclusive",((R72*1.1))/1.1,R72)))))</f>
        <v>2242.5615090909091</v>
      </c>
      <c r="AA72" s="494">
        <f t="shared" ref="AA72:AA79" si="27">IF(AND(X72="Pay-on-time off bill",Y72="Inclusive"),((Z72*1.1)-((Z72*1.1)*V72/100))/1.1,IF(AND(X72="Pay-on-time off usage",Y72="Inclusive"),((Z72*1.1)-((Q72*1.1)*W72/100))/1.1,IF(AND(X72="Pay-on-time off bill",Y72="Exclusive"),Z72-(Z72*V72/100),IF(AND(X72="Pay-on-time off usage",Y72="Exclusive"),Z72-(Q72*W72/100),IF(Y72="Inclusive",((Z72*1.1))/1.1,Z72)))))</f>
        <v>2242.5615090909091</v>
      </c>
      <c r="AB72" s="400">
        <f t="shared" si="10"/>
        <v>2466.8176600000002</v>
      </c>
      <c r="AC72" s="400">
        <f t="shared" si="10"/>
        <v>2466.8176600000002</v>
      </c>
      <c r="AD72" s="244">
        <f>'Vic Apr 2022'!BF66</f>
        <v>0</v>
      </c>
      <c r="AE72" s="196" t="str">
        <f>'Vic Apr 2022'!BG66</f>
        <v>n</v>
      </c>
      <c r="AF72" s="516"/>
      <c r="AG72" s="516"/>
      <c r="AH72" s="516"/>
      <c r="AI72" s="516"/>
      <c r="AJ72" s="516"/>
      <c r="AK72" s="516"/>
      <c r="AL72" s="516"/>
      <c r="AM72" s="516"/>
      <c r="AN72" s="516"/>
      <c r="AO72" s="516"/>
      <c r="AP72" s="516"/>
      <c r="AQ72" s="516"/>
      <c r="AR72" s="516"/>
    </row>
    <row r="73" spans="1:44" ht="17" customHeight="1">
      <c r="A73" s="528"/>
      <c r="B73" s="194" t="str">
        <f>'Vic Apr 2022'!F67</f>
        <v>Lumo Energy</v>
      </c>
      <c r="C73" s="194" t="str">
        <f>'Vic Apr 2022'!G67</f>
        <v>Value</v>
      </c>
      <c r="D73" s="190">
        <f>365*'Vic Apr 2022'!H67/100</f>
        <v>283.23999999999995</v>
      </c>
      <c r="E73" s="415">
        <f>IF('Vic Apr 2022'!AQ67=3,0.5,IF('Vic Apr 2022'!AQ67=2,0.33,0))</f>
        <v>0.5</v>
      </c>
      <c r="F73" s="415">
        <f t="shared" si="21"/>
        <v>0.5</v>
      </c>
      <c r="G73" s="190">
        <f>IF('Vic Apr 2022'!K67="",($C$5*E73/'Vic Apr 2022'!AQ67*'Vic Apr 2022'!W67/100)*'Vic Apr 2022'!AQ67,IF($C$5*E73/'Vic Apr 2022'!AQ67&gt;='Vic Apr 2022'!L67,('Vic Apr 2022'!L67*'Vic Apr 2022'!W67/100)*'Vic Apr 2022'!AQ67,($C$5*E73/'Vic Apr 2022'!AQ67*'Vic Apr 2022'!W67/100)*'Vic Apr 2022'!AQ67))</f>
        <v>190.8163636363636</v>
      </c>
      <c r="H73" s="190">
        <f>IF(AND('Vic Apr 2022'!L67&gt;0,'Vic Apr 2022'!M67&gt;0),IF($C$5*E73/'Vic Apr 2022'!AQ67&lt;'Vic Apr 2022'!L67,0,IF(($C$5*E73/'Vic Apr 2022'!AQ67-'Vic Apr 2022'!L67)&lt;=('Vic Apr 2022'!M67+'Vic Apr 2022'!L67),((($C$5*E73/'Vic Apr 2022'!AQ67-'Vic Apr 2022'!L67)*'Vic Apr 2022'!X67/100))*'Vic Apr 2022'!AQ67,((('Vic Apr 2022'!M67)*'Vic Apr 2022'!X67/100)*'Vic Apr 2022'!AQ67))),0)</f>
        <v>702.2896363636363</v>
      </c>
      <c r="I73" s="190">
        <f>IF(AND('Vic Apr 2022'!M67&gt;0,'Vic Apr 2022'!N67&gt;0),IF($C$5*E73/'Vic Apr 2022'!AQ67&lt;('Vic Apr 2022'!L67+'Vic Apr 2022'!M67),0,IF(($C$5*E73/'Vic Apr 2022'!AQ67-'Vic Apr 2022'!L67+'Vic Apr 2022'!M67)&lt;=('Vic Apr 2022'!L67+'Vic Apr 2022'!M67+'Vic Apr 2022'!N67),((($C$5*E73/'Vic Apr 2022'!AQ67-('Vic Apr 2022'!L67+'Vic Apr 2022'!M67))*'Vic Apr 2022'!Y67/100))*'Vic Apr 2022'!AQ67,('Vic Apr 2022'!N67*'Vic Apr 2022'!Y67/100)* 'Vic Apr 2022'!AQ67)),0)</f>
        <v>0</v>
      </c>
      <c r="J73" s="190">
        <f>IF(AND('Vic Apr 2022'!N67&gt;0,'Vic Apr 2022'!O67&gt;0),IF($C$5*E73/'Vic Apr 2022'!AQ67&lt;('Vic Apr 2022'!L67+'Vic Apr 2022'!M67+'Vic Apr 2022'!N67),0,IF(($C$5*E73/'Vic Apr 2022'!AQ67-'Vic Apr 2022'!L67+'Vic Apr 2022'!M67+'Vic Apr 2022'!N67)&lt;=('Vic Apr 2022'!L67+'Vic Apr 2022'!M67+'Vic Apr 2022'!N67+'Vic Apr 2022'!O67),(($C$5*E73/'Vic Apr 2022'!AQ67-('Vic Apr 2022'!L67+'Vic Apr 2022'!M67+'Vic Apr 2022'!N67))*'Vic Apr 2022'!Z67/100)*'Vic Apr 2022'!AQ67,('Vic Apr 2022'!O67*'Vic Apr 2022'!Z67/100)*'Vic Apr 2022'!AQ67)),0)</f>
        <v>0</v>
      </c>
      <c r="K73" s="190">
        <f>IF(AND('Vic Apr 2022'!P67&gt;0,'Vic Apr 2022'!O67&gt;0),IF(($C$5*E73/'Vic Apr 2022'!AQ67&lt;SUM('Vic Apr 2022'!L67:P67)),(0),($C$5*E73/'Vic Apr 2022'!AQ67-SUM('Vic Apr 2022'!L67:P67))*'Vic Apr 2022'!AB67/100)* 'Vic Apr 2022'!AQ67,IF(AND('Vic Apr 2022'!O67&gt;0,'Vic Apr 2022'!P67=""),IF(($C$5*E73/'Vic Apr 2022'!AQ67&lt; SUM('Vic Apr 2022'!L67:O67)),(0),($C$5*E73/'Vic Apr 2022'!AQ67-SUM('Vic Apr 2022'!L67:O67))*'Vic Apr 2022'!AA67/100)* 'Vic Apr 2022'!AQ67,IF(AND('Vic Apr 2022'!N67&gt;0,'Vic Apr 2022'!O67=""),IF(($C$5*E73/'Vic Apr 2022'!AQ67&lt; SUM('Vic Apr 2022'!L67:N67)),(0),($C$5*E73/'Vic Apr 2022'!AQ67-SUM('Vic Apr 2022'!L67:N67))*'Vic Apr 2022'!Z67/100)* 'Vic Apr 2022'!AQ67,IF(AND('Vic Apr 2022'!M67&gt;0,'Vic Apr 2022'!N67=""),IF(($C$5*E73/'Vic Apr 2022'!AQ67&lt;'Vic Apr 2022'!M67+'Vic Apr 2022'!L67),(0),(($C$5*E73/'Vic Apr 2022'!AQ67-('Vic Apr 2022'!M67+'Vic Apr 2022'!L67))*'Vic Apr 2022'!Y67/100))*'Vic Apr 2022'!AQ67,IF(AND('Vic Apr 2022'!L67&gt;0,'Vic Apr 2022'!M67=""&gt;0),IF(($C$5*E73/'Vic Apr 2022'!AQ67&lt;'Vic Apr 2022'!L67),(0),($C$5*E73/'Vic Apr 2022'!AQ67-'Vic Apr 2022'!L67)*'Vic Apr 2022'!X67/100)*'Vic Apr 2022'!AQ67,0)))))</f>
        <v>0</v>
      </c>
      <c r="L73" s="190">
        <f>IF('Vic Apr 2022'!K67="",($C$5*F73/'Vic Apr 2022'!AR67*'Vic Apr 2022'!AC67/100)*'Vic Apr 2022'!AR67,IF($C$5*F73/'Vic Apr 2022'!AR67&gt;='Vic Apr 2022'!L67,('Vic Apr 2022'!L67*'Vic Apr 2022'!AC67/100)*'Vic Apr 2022'!AR67,($C$5*F73/'Vic Apr 2022'!AR67*'Vic Apr 2022'!AC67/100)*'Vic Apr 2022'!AR67))</f>
        <v>190.8163636363636</v>
      </c>
      <c r="M73" s="190">
        <f>IF(AND('Vic Apr 2022'!L67&gt;0,'Vic Apr 2022'!M67&gt;0),IF($C$5*F73/'Vic Apr 2022'!AR67&lt;'Vic Apr 2022'!L67,0,IF(($C$5*F73/'Vic Apr 2022'!AR67-'Vic Apr 2022'!L67)&lt;=('Vic Apr 2022'!M67+'Vic Apr 2022'!L67),((($C$5*F73/'Vic Apr 2022'!AR67-'Vic Apr 2022'!L67)*'Vic Apr 2022'!AD67/100))*'Vic Apr 2022'!AR67,((('Vic Apr 2022'!M67)*'Vic Apr 2022'!AD67/100)*'Vic Apr 2022'!AR67))),0)</f>
        <v>702.2896363636363</v>
      </c>
      <c r="N73" s="190">
        <f>IF(AND('Vic Apr 2022'!M67&gt;0,'Vic Apr 2022'!N67&gt;0),IF($C$5*F73/'Vic Apr 2022'!AR67&lt;('Vic Apr 2022'!L67+'Vic Apr 2022'!M67),0,IF(($C$5*F73/'Vic Apr 2022'!AR67-'Vic Apr 2022'!L67+'Vic Apr 2022'!M67)&lt;=('Vic Apr 2022'!L67+'Vic Apr 2022'!M67+'Vic Apr 2022'!N67),((($C$5*F73/'Vic Apr 2022'!AR67-('Vic Apr 2022'!L67+'Vic Apr 2022'!M67))*'Vic Apr 2022'!AE67/100))*'Vic Apr 2022'!AR67,('Vic Apr 2022'!N67*'Vic Apr 2022'!AE67/100)*'Vic Apr 2022'!AR67)),0)</f>
        <v>0</v>
      </c>
      <c r="O73" s="190">
        <f>IF(AND('Vic Apr 2022'!N67&gt;0,'Vic Apr 2022'!O67&gt;0),IF($C$5*F73/'Vic Apr 2022'!AR67&lt;('Vic Apr 2022'!L67+'Vic Apr 2022'!M67+'Vic Apr 2022'!N67),0,IF(($C$5*F73/'Vic Apr 2022'!AR67-'Vic Apr 2022'!L67+'Vic Apr 2022'!M67+'Vic Apr 2022'!N67)&lt;=('Vic Apr 2022'!L67+'Vic Apr 2022'!M67+'Vic Apr 2022'!N67+'Vic Apr 2022'!O67),(($C$5*F73/'Vic Apr 2022'!AR67-('Vic Apr 2022'!L67+'Vic Apr 2022'!M67+'Vic Apr 2022'!N67))*'Vic Apr 2022'!AF67/100)*'Vic Apr 2022'!AR67,('Vic Apr 2022'!O67*'Vic Apr 2022'!AF67/100)*'Vic Apr 2022'!AR67)),0)</f>
        <v>0</v>
      </c>
      <c r="P73" s="190">
        <f>IF(AND('Vic Apr 2022'!P67&gt;0,'Vic Apr 2022'!O67&gt;0),IF(($C$5*F73/'Vic Apr 2022'!AR67&lt;SUM('Vic Apr 2022'!L67:P67)),(0),($C$5*F73/'Vic Apr 2022'!AR67-SUM('Vic Apr 2022'!L67:P67))*'Vic Apr 2022'!AB67/100)* 'Vic Apr 2022'!AR67,IF(AND('Vic Apr 2022'!O67&gt;0,'Vic Apr 2022'!P67=""),IF(($C$5*F73/'Vic Apr 2022'!AR67&lt; SUM('Vic Apr 2022'!L67:O67)),(0),($C$5*F73/'Vic Apr 2022'!AR67-SUM('Vic Apr 2022'!L67:O67))*'Vic Apr 2022'!AG67/100)* 'Vic Apr 2022'!AR67,IF(AND('Vic Apr 2022'!N67&gt;0,'Vic Apr 2022'!O67=""),IF(($C$5*F73/'Vic Apr 2022'!AR67&lt; SUM('Vic Apr 2022'!L67:N67)),(0),($C$5*F73/'Vic Apr 2022'!AR67-SUM('Vic Apr 2022'!L67:N67))*'Vic Apr 2022'!AF67/100)* 'Vic Apr 2022'!AR67,IF(AND('Vic Apr 2022'!M67&gt;0,'Vic Apr 2022'!N67=""),IF(($C$5*F73/'Vic Apr 2022'!AR67&lt;'Vic Apr 2022'!M67+'Vic Apr 2022'!L67),(0),(($C$5*F73/'Vic Apr 2022'!AR67-('Vic Apr 2022'!M67+'Vic Apr 2022'!L67))*'Vic Apr 2022'!AE67/100))*'Vic Apr 2022'!AR67,IF(AND('Vic Apr 2022'!L67&gt;0,'Vic Apr 2022'!M67=""&gt;0),IF(($C$5*F73/'Vic Apr 2022'!AR67&lt;'Vic Apr 2022'!L67),(0),($C$5*F73/'Vic Apr 2022'!AR67-'Vic Apr 2022'!L67)*'Vic Apr 2022'!AD67/100)*'Vic Apr 2022'!AR67,0)))))</f>
        <v>0</v>
      </c>
      <c r="Q73" s="394">
        <f t="shared" si="18"/>
        <v>1786.212</v>
      </c>
      <c r="R73" s="419">
        <f t="shared" si="22"/>
        <v>2069.4519999999998</v>
      </c>
      <c r="S73" s="193">
        <f t="shared" si="23"/>
        <v>2276.3971999999999</v>
      </c>
      <c r="T73" s="247">
        <f>'Vic Apr 2022'!AT67</f>
        <v>0</v>
      </c>
      <c r="U73" s="247">
        <f>'Vic Apr 2022'!AU67</f>
        <v>0</v>
      </c>
      <c r="V73" s="247">
        <f>'Vic Apr 2022'!AV67</f>
        <v>0</v>
      </c>
      <c r="W73" s="247">
        <f>'Vic Apr 2022'!AW67</f>
        <v>0</v>
      </c>
      <c r="X73" s="419" t="str">
        <f t="shared" si="24"/>
        <v>No discount</v>
      </c>
      <c r="Y73" s="419" t="str">
        <f t="shared" si="25"/>
        <v>Exclusive</v>
      </c>
      <c r="Z73" s="494">
        <f t="shared" si="26"/>
        <v>2069.4519999999998</v>
      </c>
      <c r="AA73" s="494">
        <f t="shared" si="27"/>
        <v>2069.4519999999998</v>
      </c>
      <c r="AB73" s="400">
        <f t="shared" si="10"/>
        <v>2276.3971999999999</v>
      </c>
      <c r="AC73" s="400">
        <f t="shared" si="10"/>
        <v>2276.3971999999999</v>
      </c>
      <c r="AD73" s="244">
        <f>'Vic Apr 2022'!BF67</f>
        <v>0</v>
      </c>
      <c r="AE73" s="196" t="str">
        <f>'Vic Apr 2022'!BG67</f>
        <v>n</v>
      </c>
      <c r="AF73" s="516"/>
      <c r="AG73" s="516"/>
      <c r="AH73" s="516"/>
      <c r="AI73" s="516"/>
      <c r="AJ73" s="516"/>
      <c r="AK73" s="516"/>
      <c r="AL73" s="516"/>
      <c r="AM73" s="516"/>
      <c r="AN73" s="516"/>
      <c r="AO73" s="516"/>
      <c r="AP73" s="516"/>
      <c r="AQ73" s="516"/>
      <c r="AR73" s="516"/>
    </row>
    <row r="74" spans="1:44" ht="17" customHeight="1">
      <c r="A74" s="528"/>
      <c r="B74" s="194" t="str">
        <f>'Vic Apr 2022'!F68</f>
        <v>Momentum Energy</v>
      </c>
      <c r="C74" s="194" t="str">
        <f>'Vic Apr 2022'!G68</f>
        <v>Market offer</v>
      </c>
      <c r="D74" s="190">
        <f>365*'Vic Apr 2022'!H68/100</f>
        <v>351.12999999999994</v>
      </c>
      <c r="E74" s="415">
        <f>IF('Vic Apr 2022'!AQ68=3,0.5,IF('Vic Apr 2022'!AQ68=2,0.33,0))</f>
        <v>0.33</v>
      </c>
      <c r="F74" s="415">
        <f t="shared" si="21"/>
        <v>0.66999999999999993</v>
      </c>
      <c r="G74" s="190">
        <f>IF('Vic Apr 2022'!K68="",($C$5*E74/'Vic Apr 2022'!AQ68*'Vic Apr 2022'!W68/100)*'Vic Apr 2022'!AQ68,IF($C$5*E74/'Vic Apr 2022'!AQ68&gt;='Vic Apr 2022'!L68,('Vic Apr 2022'!L68*'Vic Apr 2022'!W68/100)*'Vic Apr 2022'!AQ68,($C$5*E74/'Vic Apr 2022'!AQ68*'Vic Apr 2022'!W68/100)*'Vic Apr 2022'!AQ68))</f>
        <v>168</v>
      </c>
      <c r="H74" s="190">
        <f>IF(AND('Vic Apr 2022'!L68&gt;0,'Vic Apr 2022'!M68&gt;0),IF($C$5*E74/'Vic Apr 2022'!AQ68&lt;'Vic Apr 2022'!L68,0,IF(($C$5*E74/'Vic Apr 2022'!AQ68-'Vic Apr 2022'!L68)&lt;=('Vic Apr 2022'!M68+'Vic Apr 2022'!L68),((($C$5*E74/'Vic Apr 2022'!AQ68-'Vic Apr 2022'!L68)*'Vic Apr 2022'!X68/100))*'Vic Apr 2022'!AQ68,((('Vic Apr 2022'!M68)*'Vic Apr 2022'!X68/100)*'Vic Apr 2022'!AQ68))),0)</f>
        <v>648</v>
      </c>
      <c r="I74" s="190">
        <f>IF(AND('Vic Apr 2022'!M68&gt;0,'Vic Apr 2022'!N68&gt;0),IF($C$5*E74/'Vic Apr 2022'!AQ68&lt;('Vic Apr 2022'!L68+'Vic Apr 2022'!M68),0,IF(($C$5*E74/'Vic Apr 2022'!AQ68-'Vic Apr 2022'!L68+'Vic Apr 2022'!M68)&lt;=('Vic Apr 2022'!L68+'Vic Apr 2022'!M68+'Vic Apr 2022'!N68),((($C$5*E74/'Vic Apr 2022'!AQ68-('Vic Apr 2022'!L68+'Vic Apr 2022'!M68))*'Vic Apr 2022'!Y68/100))*'Vic Apr 2022'!AQ68,('Vic Apr 2022'!N68*'Vic Apr 2022'!Y68/100)* 'Vic Apr 2022'!AQ68)),0)</f>
        <v>0</v>
      </c>
      <c r="J74" s="190">
        <f>IF(AND('Vic Apr 2022'!N68&gt;0,'Vic Apr 2022'!O68&gt;0),IF($C$5*E74/'Vic Apr 2022'!AQ68&lt;('Vic Apr 2022'!L68+'Vic Apr 2022'!M68+'Vic Apr 2022'!N68),0,IF(($C$5*E74/'Vic Apr 2022'!AQ68-'Vic Apr 2022'!L68+'Vic Apr 2022'!M68+'Vic Apr 2022'!N68)&lt;=('Vic Apr 2022'!L68+'Vic Apr 2022'!M68+'Vic Apr 2022'!N68+'Vic Apr 2022'!O68),(($C$5*E74/'Vic Apr 2022'!AQ68-('Vic Apr 2022'!L68+'Vic Apr 2022'!M68+'Vic Apr 2022'!N68))*'Vic Apr 2022'!Z68/100)*'Vic Apr 2022'!AQ68,('Vic Apr 2022'!O68*'Vic Apr 2022'!Z68/100)*'Vic Apr 2022'!AQ68)),0)</f>
        <v>0</v>
      </c>
      <c r="K74" s="190">
        <f>IF(AND('Vic Apr 2022'!P68&gt;0,'Vic Apr 2022'!O68&gt;0),IF(($C$5*E74/'Vic Apr 2022'!AQ68&lt;SUM('Vic Apr 2022'!L68:P68)),(0),($C$5*E74/'Vic Apr 2022'!AQ68-SUM('Vic Apr 2022'!L68:P68))*'Vic Apr 2022'!AB68/100)* 'Vic Apr 2022'!AQ68,IF(AND('Vic Apr 2022'!O68&gt;0,'Vic Apr 2022'!P68=""),IF(($C$5*E74/'Vic Apr 2022'!AQ68&lt; SUM('Vic Apr 2022'!L68:O68)),(0),($C$5*E74/'Vic Apr 2022'!AQ68-SUM('Vic Apr 2022'!L68:O68))*'Vic Apr 2022'!AA68/100)* 'Vic Apr 2022'!AQ68,IF(AND('Vic Apr 2022'!N68&gt;0,'Vic Apr 2022'!O68=""),IF(($C$5*E74/'Vic Apr 2022'!AQ68&lt; SUM('Vic Apr 2022'!L68:N68)),(0),($C$5*E74/'Vic Apr 2022'!AQ68-SUM('Vic Apr 2022'!L68:N68))*'Vic Apr 2022'!Z68/100)* 'Vic Apr 2022'!AQ68,IF(AND('Vic Apr 2022'!M68&gt;0,'Vic Apr 2022'!N68=""),IF(($C$5*E74/'Vic Apr 2022'!AQ68&lt;'Vic Apr 2022'!M68+'Vic Apr 2022'!L68),(0),(($C$5*E74/'Vic Apr 2022'!AQ68-('Vic Apr 2022'!M68+'Vic Apr 2022'!L68))*'Vic Apr 2022'!Y68/100))*'Vic Apr 2022'!AQ68,IF(AND('Vic Apr 2022'!L68&gt;0,'Vic Apr 2022'!M68=""&gt;0),IF(($C$5*E74/'Vic Apr 2022'!AQ68&lt;'Vic Apr 2022'!L68),(0),($C$5*E74/'Vic Apr 2022'!AQ68-'Vic Apr 2022'!L68)*'Vic Apr 2022'!X68/100)*'Vic Apr 2022'!AQ68,0)))))</f>
        <v>0</v>
      </c>
      <c r="L74" s="190">
        <f>IF('Vic Apr 2022'!K68="",($C$5*F74/'Vic Apr 2022'!AR68*'Vic Apr 2022'!AC68/100)*'Vic Apr 2022'!AR68,IF($C$5*F74/'Vic Apr 2022'!AR68&gt;='Vic Apr 2022'!L68,('Vic Apr 2022'!L68*'Vic Apr 2022'!AC68/100)*'Vic Apr 2022'!AR68,($C$5*F74/'Vic Apr 2022'!AR68*'Vic Apr 2022'!AC68/100)*'Vic Apr 2022'!AR68))</f>
        <v>288</v>
      </c>
      <c r="M74" s="190">
        <f>IF(AND('Vic Apr 2022'!L68&gt;0,'Vic Apr 2022'!M68&gt;0),IF($C$5*F74/'Vic Apr 2022'!AR68&lt;'Vic Apr 2022'!L68,0,IF(($C$5*F74/'Vic Apr 2022'!AR68-'Vic Apr 2022'!L68)&lt;=('Vic Apr 2022'!M68+'Vic Apr 2022'!L68),((($C$5*F74/'Vic Apr 2022'!AR68-'Vic Apr 2022'!L68)*'Vic Apr 2022'!AD68/100))*'Vic Apr 2022'!AR68,((('Vic Apr 2022'!M68)*'Vic Apr 2022'!AD68/100)*'Vic Apr 2022'!AR68))),0)</f>
        <v>1100</v>
      </c>
      <c r="N74" s="190">
        <f>IF(AND('Vic Apr 2022'!M68&gt;0,'Vic Apr 2022'!N68&gt;0),IF($C$5*F74/'Vic Apr 2022'!AR68&lt;('Vic Apr 2022'!L68+'Vic Apr 2022'!M68),0,IF(($C$5*F74/'Vic Apr 2022'!AR68-'Vic Apr 2022'!L68+'Vic Apr 2022'!M68)&lt;=('Vic Apr 2022'!L68+'Vic Apr 2022'!M68+'Vic Apr 2022'!N68),((($C$5*F74/'Vic Apr 2022'!AR68-('Vic Apr 2022'!L68+'Vic Apr 2022'!M68))*'Vic Apr 2022'!AE68/100))*'Vic Apr 2022'!AR68,('Vic Apr 2022'!N68*'Vic Apr 2022'!AE68/100)*'Vic Apr 2022'!AR68)),0)</f>
        <v>0</v>
      </c>
      <c r="O74" s="190">
        <f>IF(AND('Vic Apr 2022'!N68&gt;0,'Vic Apr 2022'!O68&gt;0),IF($C$5*F74/'Vic Apr 2022'!AR68&lt;('Vic Apr 2022'!L68+'Vic Apr 2022'!M68+'Vic Apr 2022'!N68),0,IF(($C$5*F74/'Vic Apr 2022'!AR68-'Vic Apr 2022'!L68+'Vic Apr 2022'!M68+'Vic Apr 2022'!N68)&lt;=('Vic Apr 2022'!L68+'Vic Apr 2022'!M68+'Vic Apr 2022'!N68+'Vic Apr 2022'!O68),(($C$5*F74/'Vic Apr 2022'!AR68-('Vic Apr 2022'!L68+'Vic Apr 2022'!M68+'Vic Apr 2022'!N68))*'Vic Apr 2022'!AF68/100)*'Vic Apr 2022'!AR68,('Vic Apr 2022'!O68*'Vic Apr 2022'!AF68/100)*'Vic Apr 2022'!AR68)),0)</f>
        <v>0</v>
      </c>
      <c r="P74" s="190">
        <f>IF(AND('Vic Apr 2022'!P68&gt;0,'Vic Apr 2022'!O68&gt;0),IF(($C$5*F74/'Vic Apr 2022'!AR68&lt;SUM('Vic Apr 2022'!L68:P68)),(0),($C$5*F74/'Vic Apr 2022'!AR68-SUM('Vic Apr 2022'!L68:P68))*'Vic Apr 2022'!AB68/100)* 'Vic Apr 2022'!AR68,IF(AND('Vic Apr 2022'!O68&gt;0,'Vic Apr 2022'!P68=""),IF(($C$5*F74/'Vic Apr 2022'!AR68&lt; SUM('Vic Apr 2022'!L68:O68)),(0),($C$5*F74/'Vic Apr 2022'!AR68-SUM('Vic Apr 2022'!L68:O68))*'Vic Apr 2022'!AG68/100)* 'Vic Apr 2022'!AR68,IF(AND('Vic Apr 2022'!N68&gt;0,'Vic Apr 2022'!O68=""),IF(($C$5*F74/'Vic Apr 2022'!AR68&lt; SUM('Vic Apr 2022'!L68:N68)),(0),($C$5*F74/'Vic Apr 2022'!AR68-SUM('Vic Apr 2022'!L68:N68))*'Vic Apr 2022'!AF68/100)* 'Vic Apr 2022'!AR68,IF(AND('Vic Apr 2022'!M68&gt;0,'Vic Apr 2022'!N68=""),IF(($C$5*F74/'Vic Apr 2022'!AR68&lt;'Vic Apr 2022'!M68+'Vic Apr 2022'!L68),(0),(($C$5*F74/'Vic Apr 2022'!AR68-('Vic Apr 2022'!M68+'Vic Apr 2022'!L68))*'Vic Apr 2022'!AE68/100))*'Vic Apr 2022'!AR68,IF(AND('Vic Apr 2022'!L68&gt;0,'Vic Apr 2022'!M68=""&gt;0),IF(($C$5*F74/'Vic Apr 2022'!AR68&lt;'Vic Apr 2022'!L68),(0),($C$5*F74/'Vic Apr 2022'!AR68-'Vic Apr 2022'!L68)*'Vic Apr 2022'!AD68/100)*'Vic Apr 2022'!AR68,0)))))</f>
        <v>0</v>
      </c>
      <c r="Q74" s="394">
        <f t="shared" si="18"/>
        <v>2204</v>
      </c>
      <c r="R74" s="419">
        <f t="shared" si="22"/>
        <v>2555.13</v>
      </c>
      <c r="S74" s="193">
        <f t="shared" si="23"/>
        <v>2810.6430000000005</v>
      </c>
      <c r="T74" s="247">
        <f>'Vic Apr 2022'!AT68</f>
        <v>0</v>
      </c>
      <c r="U74" s="247">
        <f>'Vic Apr 2022'!AU68</f>
        <v>0</v>
      </c>
      <c r="V74" s="247">
        <f>'Vic Apr 2022'!AV68</f>
        <v>0</v>
      </c>
      <c r="W74" s="247">
        <f>'Vic Apr 2022'!AW68</f>
        <v>0</v>
      </c>
      <c r="X74" s="419" t="str">
        <f t="shared" si="24"/>
        <v>No discount</v>
      </c>
      <c r="Y74" s="419" t="str">
        <f t="shared" si="25"/>
        <v>Exclusive</v>
      </c>
      <c r="Z74" s="494">
        <f t="shared" si="26"/>
        <v>2555.13</v>
      </c>
      <c r="AA74" s="494">
        <f t="shared" si="27"/>
        <v>2555.13</v>
      </c>
      <c r="AB74" s="400">
        <f t="shared" si="10"/>
        <v>2810.6430000000005</v>
      </c>
      <c r="AC74" s="400">
        <f t="shared" si="10"/>
        <v>2810.6430000000005</v>
      </c>
      <c r="AD74" s="244">
        <f>'Vic Apr 2022'!BF68</f>
        <v>0</v>
      </c>
      <c r="AE74" s="196" t="str">
        <f>'Vic Apr 2022'!BG68</f>
        <v>n</v>
      </c>
      <c r="AF74" s="516"/>
      <c r="AG74" s="516"/>
      <c r="AH74" s="516"/>
      <c r="AI74" s="516"/>
      <c r="AJ74" s="516"/>
      <c r="AK74" s="516"/>
      <c r="AL74" s="516"/>
      <c r="AM74" s="516"/>
      <c r="AN74" s="516"/>
      <c r="AO74" s="516"/>
      <c r="AP74" s="516"/>
      <c r="AQ74" s="516"/>
      <c r="AR74" s="516"/>
    </row>
    <row r="75" spans="1:44" ht="17" customHeight="1">
      <c r="A75" s="528"/>
      <c r="B75" s="423" t="str">
        <f>'Vic Apr 2022'!F69</f>
        <v>Origin Energy</v>
      </c>
      <c r="C75" s="423" t="str">
        <f>'Vic Apr 2022'!G69</f>
        <v>Business Go</v>
      </c>
      <c r="D75" s="190">
        <f>365*'Vic Apr 2022'!H69/100</f>
        <v>313.60136363636366</v>
      </c>
      <c r="E75" s="415">
        <f>IF('Vic Apr 2022'!AQ69=3,0.5,IF('Vic Apr 2022'!AQ69=2,0.33,0))</f>
        <v>0.5</v>
      </c>
      <c r="F75" s="415">
        <f t="shared" si="21"/>
        <v>0.5</v>
      </c>
      <c r="G75" s="190">
        <f>IF('Vic Apr 2022'!K69="",($C$5*E75/'Vic Apr 2022'!AQ69*'Vic Apr 2022'!W69/100)*'Vic Apr 2022'!AQ69,IF($C$5*E75/'Vic Apr 2022'!AQ69&gt;='Vic Apr 2022'!L69,('Vic Apr 2022'!L69*'Vic Apr 2022'!W69/100)*'Vic Apr 2022'!AQ69,($C$5*E75/'Vic Apr 2022'!AQ69*'Vic Apr 2022'!W69/100)*'Vic Apr 2022'!AQ69))</f>
        <v>896.72727272727263</v>
      </c>
      <c r="H75" s="190">
        <f>IF(AND('Vic Apr 2022'!L69&gt;0,'Vic Apr 2022'!M69&gt;0),IF($C$5*E75/'Vic Apr 2022'!AQ69&lt;'Vic Apr 2022'!L69,0,IF(($C$5*E75/'Vic Apr 2022'!AQ69-'Vic Apr 2022'!L69)&lt;=('Vic Apr 2022'!M69+'Vic Apr 2022'!L69),((($C$5*E75/'Vic Apr 2022'!AQ69-'Vic Apr 2022'!L69)*'Vic Apr 2022'!X69/100))*'Vic Apr 2022'!AQ69,((('Vic Apr 2022'!M69)*'Vic Apr 2022'!X69/100)*'Vic Apr 2022'!AQ69))),0)</f>
        <v>286.36363636363643</v>
      </c>
      <c r="I75" s="190">
        <f>IF(AND('Vic Apr 2022'!M69&gt;0,'Vic Apr 2022'!N69&gt;0),IF($C$5*E75/'Vic Apr 2022'!AQ69&lt;('Vic Apr 2022'!L69+'Vic Apr 2022'!M69),0,IF(($C$5*E75/'Vic Apr 2022'!AQ69-'Vic Apr 2022'!L69+'Vic Apr 2022'!M69)&lt;=('Vic Apr 2022'!L69+'Vic Apr 2022'!M69+'Vic Apr 2022'!N69),((($C$5*E75/'Vic Apr 2022'!AQ69-('Vic Apr 2022'!L69+'Vic Apr 2022'!M69))*'Vic Apr 2022'!Y69/100))*'Vic Apr 2022'!AQ69,('Vic Apr 2022'!N69*'Vic Apr 2022'!Y69/100)* 'Vic Apr 2022'!AQ69)),0)</f>
        <v>0</v>
      </c>
      <c r="J75" s="190">
        <f>IF(AND('Vic Apr 2022'!N69&gt;0,'Vic Apr 2022'!O69&gt;0),IF($C$5*E75/'Vic Apr 2022'!AQ69&lt;('Vic Apr 2022'!L69+'Vic Apr 2022'!M69+'Vic Apr 2022'!N69),0,IF(($C$5*E75/'Vic Apr 2022'!AQ69-'Vic Apr 2022'!L69+'Vic Apr 2022'!M69+'Vic Apr 2022'!N69)&lt;=('Vic Apr 2022'!L69+'Vic Apr 2022'!M69+'Vic Apr 2022'!N69+'Vic Apr 2022'!O69),(($C$5*E75/'Vic Apr 2022'!AQ69-('Vic Apr 2022'!L69+'Vic Apr 2022'!M69+'Vic Apr 2022'!N69))*'Vic Apr 2022'!Z69/100)*'Vic Apr 2022'!AQ69,('Vic Apr 2022'!O69*'Vic Apr 2022'!Z69/100)*'Vic Apr 2022'!AQ69)),0)</f>
        <v>0</v>
      </c>
      <c r="K75" s="190">
        <f>IF(AND('Vic Apr 2022'!P69&gt;0,'Vic Apr 2022'!O69&gt;0),IF(($C$5*E75/'Vic Apr 2022'!AQ69&lt;SUM('Vic Apr 2022'!L69:P69)),(0),($C$5*E75/'Vic Apr 2022'!AQ69-SUM('Vic Apr 2022'!L69:P69))*'Vic Apr 2022'!AB69/100)* 'Vic Apr 2022'!AQ69,IF(AND('Vic Apr 2022'!O69&gt;0,'Vic Apr 2022'!P69=""),IF(($C$5*E75/'Vic Apr 2022'!AQ69&lt; SUM('Vic Apr 2022'!L69:O69)),(0),($C$5*E75/'Vic Apr 2022'!AQ69-SUM('Vic Apr 2022'!L69:O69))*'Vic Apr 2022'!AA69/100)* 'Vic Apr 2022'!AQ69,IF(AND('Vic Apr 2022'!N69&gt;0,'Vic Apr 2022'!O69=""),IF(($C$5*E75/'Vic Apr 2022'!AQ69&lt; SUM('Vic Apr 2022'!L69:N69)),(0),($C$5*E75/'Vic Apr 2022'!AQ69-SUM('Vic Apr 2022'!L69:N69))*'Vic Apr 2022'!Z69/100)* 'Vic Apr 2022'!AQ69,IF(AND('Vic Apr 2022'!M69&gt;0,'Vic Apr 2022'!N69=""),IF(($C$5*E75/'Vic Apr 2022'!AQ69&lt;'Vic Apr 2022'!M69+'Vic Apr 2022'!L69),(0),(($C$5*E75/'Vic Apr 2022'!AQ69-('Vic Apr 2022'!M69+'Vic Apr 2022'!L69))*'Vic Apr 2022'!Y69/100))*'Vic Apr 2022'!AQ69,IF(AND('Vic Apr 2022'!L69&gt;0,'Vic Apr 2022'!M69=""&gt;0),IF(($C$5*E75/'Vic Apr 2022'!AQ69&lt;'Vic Apr 2022'!L69),(0),($C$5*E75/'Vic Apr 2022'!AQ69-'Vic Apr 2022'!L69)*'Vic Apr 2022'!X69/100)*'Vic Apr 2022'!AQ69,0)))))</f>
        <v>0</v>
      </c>
      <c r="L75" s="190">
        <f>IF('Vic Apr 2022'!K69="",($C$5*F75/'Vic Apr 2022'!AR69*'Vic Apr 2022'!AC69/100)*'Vic Apr 2022'!AR69,IF($C$5*F75/'Vic Apr 2022'!AR69&gt;='Vic Apr 2022'!L69,('Vic Apr 2022'!L69*'Vic Apr 2022'!AC69/100)*'Vic Apr 2022'!AR69,($C$5*F75/'Vic Apr 2022'!AR69*'Vic Apr 2022'!AC69/100)*'Vic Apr 2022'!AR69))</f>
        <v>896.72727272727263</v>
      </c>
      <c r="M75" s="190">
        <f>IF(AND('Vic Apr 2022'!L69&gt;0,'Vic Apr 2022'!M69&gt;0),IF($C$5*F75/'Vic Apr 2022'!AR69&lt;'Vic Apr 2022'!L69,0,IF(($C$5*F75/'Vic Apr 2022'!AR69-'Vic Apr 2022'!L69)&lt;=('Vic Apr 2022'!M69+'Vic Apr 2022'!L69),((($C$5*F75/'Vic Apr 2022'!AR69-'Vic Apr 2022'!L69)*'Vic Apr 2022'!AD69/100))*'Vic Apr 2022'!AR69,((('Vic Apr 2022'!M69)*'Vic Apr 2022'!AD69/100)*'Vic Apr 2022'!AR69))),0)</f>
        <v>286.36363636363643</v>
      </c>
      <c r="N75" s="190">
        <f>IF(AND('Vic Apr 2022'!M69&gt;0,'Vic Apr 2022'!N69&gt;0),IF($C$5*F75/'Vic Apr 2022'!AR69&lt;('Vic Apr 2022'!L69+'Vic Apr 2022'!M69),0,IF(($C$5*F75/'Vic Apr 2022'!AR69-'Vic Apr 2022'!L69+'Vic Apr 2022'!M69)&lt;=('Vic Apr 2022'!L69+'Vic Apr 2022'!M69+'Vic Apr 2022'!N69),((($C$5*F75/'Vic Apr 2022'!AR69-('Vic Apr 2022'!L69+'Vic Apr 2022'!M69))*'Vic Apr 2022'!AE69/100))*'Vic Apr 2022'!AR69,('Vic Apr 2022'!N69*'Vic Apr 2022'!AE69/100)*'Vic Apr 2022'!AR69)),0)</f>
        <v>0</v>
      </c>
      <c r="O75" s="190">
        <f>IF(AND('Vic Apr 2022'!N69&gt;0,'Vic Apr 2022'!O69&gt;0),IF($C$5*F75/'Vic Apr 2022'!AR69&lt;('Vic Apr 2022'!L69+'Vic Apr 2022'!M69+'Vic Apr 2022'!N69),0,IF(($C$5*F75/'Vic Apr 2022'!AR69-'Vic Apr 2022'!L69+'Vic Apr 2022'!M69+'Vic Apr 2022'!N69)&lt;=('Vic Apr 2022'!L69+'Vic Apr 2022'!M69+'Vic Apr 2022'!N69+'Vic Apr 2022'!O69),(($C$5*F75/'Vic Apr 2022'!AR69-('Vic Apr 2022'!L69+'Vic Apr 2022'!M69+'Vic Apr 2022'!N69))*'Vic Apr 2022'!AF69/100)*'Vic Apr 2022'!AR69,('Vic Apr 2022'!O69*'Vic Apr 2022'!AF69/100)*'Vic Apr 2022'!AR69)),0)</f>
        <v>0</v>
      </c>
      <c r="P75" s="190">
        <f>IF(AND('Vic Apr 2022'!P69&gt;0,'Vic Apr 2022'!O69&gt;0),IF(($C$5*F75/'Vic Apr 2022'!AR69&lt;SUM('Vic Apr 2022'!L69:P69)),(0),($C$5*F75/'Vic Apr 2022'!AR69-SUM('Vic Apr 2022'!L69:P69))*'Vic Apr 2022'!AB69/100)* 'Vic Apr 2022'!AR69,IF(AND('Vic Apr 2022'!O69&gt;0,'Vic Apr 2022'!P69=""),IF(($C$5*F75/'Vic Apr 2022'!AR69&lt; SUM('Vic Apr 2022'!L69:O69)),(0),($C$5*F75/'Vic Apr 2022'!AR69-SUM('Vic Apr 2022'!L69:O69))*'Vic Apr 2022'!AG69/100)* 'Vic Apr 2022'!AR69,IF(AND('Vic Apr 2022'!N69&gt;0,'Vic Apr 2022'!O69=""),IF(($C$5*F75/'Vic Apr 2022'!AR69&lt; SUM('Vic Apr 2022'!L69:N69)),(0),($C$5*F75/'Vic Apr 2022'!AR69-SUM('Vic Apr 2022'!L69:N69))*'Vic Apr 2022'!AF69/100)* 'Vic Apr 2022'!AR69,IF(AND('Vic Apr 2022'!M69&gt;0,'Vic Apr 2022'!N69=""),IF(($C$5*F75/'Vic Apr 2022'!AR69&lt;'Vic Apr 2022'!M69+'Vic Apr 2022'!L69),(0),(($C$5*F75/'Vic Apr 2022'!AR69-('Vic Apr 2022'!M69+'Vic Apr 2022'!L69))*'Vic Apr 2022'!AE69/100))*'Vic Apr 2022'!AR69,IF(AND('Vic Apr 2022'!L69&gt;0,'Vic Apr 2022'!M69=""&gt;0),IF(($C$5*F75/'Vic Apr 2022'!AR69&lt;'Vic Apr 2022'!L69),(0),($C$5*F75/'Vic Apr 2022'!AR69-'Vic Apr 2022'!L69)*'Vic Apr 2022'!AD69/100)*'Vic Apr 2022'!AR69,0)))))</f>
        <v>0</v>
      </c>
      <c r="Q75" s="394">
        <f t="shared" si="18"/>
        <v>2366.181818181818</v>
      </c>
      <c r="R75" s="419">
        <f t="shared" si="22"/>
        <v>2679.7831818181817</v>
      </c>
      <c r="S75" s="193">
        <f t="shared" si="23"/>
        <v>2947.7615000000001</v>
      </c>
      <c r="T75" s="247">
        <f>'Vic Apr 2022'!AT69</f>
        <v>0</v>
      </c>
      <c r="U75" s="247">
        <f>'Vic Apr 2022'!AU69</f>
        <v>0</v>
      </c>
      <c r="V75" s="247">
        <f>'Vic Apr 2022'!AV69</f>
        <v>0</v>
      </c>
      <c r="W75" s="247">
        <f>'Vic Apr 2022'!AW69</f>
        <v>0</v>
      </c>
      <c r="X75" s="419" t="str">
        <f t="shared" si="24"/>
        <v>No discount</v>
      </c>
      <c r="Y75" s="419" t="str">
        <f t="shared" si="25"/>
        <v>Inclusive</v>
      </c>
      <c r="Z75" s="494">
        <f t="shared" si="26"/>
        <v>2679.7831818181817</v>
      </c>
      <c r="AA75" s="494">
        <f t="shared" si="27"/>
        <v>2679.7831818181817</v>
      </c>
      <c r="AB75" s="400">
        <f t="shared" ref="AB75:AC79" si="28">Z75*1.1</f>
        <v>2947.7615000000001</v>
      </c>
      <c r="AC75" s="400">
        <f t="shared" si="28"/>
        <v>2947.7615000000001</v>
      </c>
      <c r="AD75" s="244">
        <f>'Vic Apr 2022'!BF69</f>
        <v>0</v>
      </c>
      <c r="AE75" s="196" t="str">
        <f>'Vic Apr 2022'!BG69</f>
        <v>n</v>
      </c>
      <c r="AF75" s="516"/>
      <c r="AG75" s="516"/>
      <c r="AH75" s="516"/>
      <c r="AI75" s="516"/>
      <c r="AJ75" s="516"/>
      <c r="AK75" s="516"/>
      <c r="AL75" s="516"/>
      <c r="AM75" s="516"/>
      <c r="AN75" s="516"/>
      <c r="AO75" s="516"/>
      <c r="AP75" s="516"/>
      <c r="AQ75" s="516"/>
      <c r="AR75" s="516"/>
    </row>
    <row r="76" spans="1:44" ht="17" customHeight="1">
      <c r="A76" s="528"/>
      <c r="B76" s="194" t="str">
        <f>'Vic Apr 2022'!F70</f>
        <v>Simply Energy</v>
      </c>
      <c r="C76" s="194" t="str">
        <f>'Vic Apr 2022'!G70</f>
        <v>Business Basic</v>
      </c>
      <c r="D76" s="190">
        <f>365*'Vic Apr 2022'!H70/100</f>
        <v>317.01909090909089</v>
      </c>
      <c r="E76" s="415">
        <f>IF('Vic Apr 2022'!AQ70=3,0.5,IF('Vic Apr 2022'!AQ70=2,0.33,0))</f>
        <v>0.5</v>
      </c>
      <c r="F76" s="415">
        <f t="shared" si="21"/>
        <v>0.5</v>
      </c>
      <c r="G76" s="190">
        <f>IF('Vic Apr 2022'!K70="",($C$5*E76/'Vic Apr 2022'!AQ70*'Vic Apr 2022'!W70/100)*'Vic Apr 2022'!AQ70,IF($C$5*E76/'Vic Apr 2022'!AQ70&gt;='Vic Apr 2022'!L70,('Vic Apr 2022'!L70*'Vic Apr 2022'!W70/100)*'Vic Apr 2022'!AQ70,($C$5*E76/'Vic Apr 2022'!AQ70*'Vic Apr 2022'!W70/100)*'Vic Apr 2022'!AQ70))</f>
        <v>308.62472727272728</v>
      </c>
      <c r="H76" s="190">
        <f>IF(AND('Vic Apr 2022'!L70&gt;0,'Vic Apr 2022'!M70&gt;0),IF($C$5*E76/'Vic Apr 2022'!AQ70&lt;'Vic Apr 2022'!L70,0,IF(($C$5*E76/'Vic Apr 2022'!AQ70-'Vic Apr 2022'!L70)&lt;=('Vic Apr 2022'!M70+'Vic Apr 2022'!L70),((($C$5*E76/'Vic Apr 2022'!AQ70-'Vic Apr 2022'!L70)*'Vic Apr 2022'!X70/100))*'Vic Apr 2022'!AQ70,((('Vic Apr 2022'!M70)*'Vic Apr 2022'!X70/100)*'Vic Apr 2022'!AQ70))),0)</f>
        <v>1166.7669090909092</v>
      </c>
      <c r="I76" s="190">
        <f>IF(AND('Vic Apr 2022'!M70&gt;0,'Vic Apr 2022'!N70&gt;0),IF($C$5*E76/'Vic Apr 2022'!AQ70&lt;('Vic Apr 2022'!L70+'Vic Apr 2022'!M70),0,IF(($C$5*E76/'Vic Apr 2022'!AQ70-'Vic Apr 2022'!L70+'Vic Apr 2022'!M70)&lt;=('Vic Apr 2022'!L70+'Vic Apr 2022'!M70+'Vic Apr 2022'!N70),((($C$5*E76/'Vic Apr 2022'!AQ70-('Vic Apr 2022'!L70+'Vic Apr 2022'!M70))*'Vic Apr 2022'!Y70/100))*'Vic Apr 2022'!AQ70,('Vic Apr 2022'!N70*'Vic Apr 2022'!Y70/100)* 'Vic Apr 2022'!AQ70)),0)</f>
        <v>0</v>
      </c>
      <c r="J76" s="190">
        <f>IF(AND('Vic Apr 2022'!N70&gt;0,'Vic Apr 2022'!O70&gt;0),IF($C$5*E76/'Vic Apr 2022'!AQ70&lt;('Vic Apr 2022'!L70+'Vic Apr 2022'!M70+'Vic Apr 2022'!N70),0,IF(($C$5*E76/'Vic Apr 2022'!AQ70-'Vic Apr 2022'!L70+'Vic Apr 2022'!M70+'Vic Apr 2022'!N70)&lt;=('Vic Apr 2022'!L70+'Vic Apr 2022'!M70+'Vic Apr 2022'!N70+'Vic Apr 2022'!O70),(($C$5*E76/'Vic Apr 2022'!AQ70-('Vic Apr 2022'!L70+'Vic Apr 2022'!M70+'Vic Apr 2022'!N70))*'Vic Apr 2022'!Z70/100)*'Vic Apr 2022'!AQ70,('Vic Apr 2022'!O70*'Vic Apr 2022'!Z70/100)*'Vic Apr 2022'!AQ70)),0)</f>
        <v>0</v>
      </c>
      <c r="K76" s="190">
        <f>IF(AND('Vic Apr 2022'!P70&gt;0,'Vic Apr 2022'!O70&gt;0),IF(($C$5*E76/'Vic Apr 2022'!AQ70&lt;SUM('Vic Apr 2022'!L70:P70)),(0),($C$5*E76/'Vic Apr 2022'!AQ70-SUM('Vic Apr 2022'!L70:P70))*'Vic Apr 2022'!AB70/100)* 'Vic Apr 2022'!AQ70,IF(AND('Vic Apr 2022'!O70&gt;0,'Vic Apr 2022'!P70=""),IF(($C$5*E76/'Vic Apr 2022'!AQ70&lt; SUM('Vic Apr 2022'!L70:O70)),(0),($C$5*E76/'Vic Apr 2022'!AQ70-SUM('Vic Apr 2022'!L70:O70))*'Vic Apr 2022'!AA70/100)* 'Vic Apr 2022'!AQ70,IF(AND('Vic Apr 2022'!N70&gt;0,'Vic Apr 2022'!O70=""),IF(($C$5*E76/'Vic Apr 2022'!AQ70&lt; SUM('Vic Apr 2022'!L70:N70)),(0),($C$5*E76/'Vic Apr 2022'!AQ70-SUM('Vic Apr 2022'!L70:N70))*'Vic Apr 2022'!Z70/100)* 'Vic Apr 2022'!AQ70,IF(AND('Vic Apr 2022'!M70&gt;0,'Vic Apr 2022'!N70=""),IF(($C$5*E76/'Vic Apr 2022'!AQ70&lt;'Vic Apr 2022'!M70+'Vic Apr 2022'!L70),(0),(($C$5*E76/'Vic Apr 2022'!AQ70-('Vic Apr 2022'!M70+'Vic Apr 2022'!L70))*'Vic Apr 2022'!Y70/100))*'Vic Apr 2022'!AQ70,IF(AND('Vic Apr 2022'!L70&gt;0,'Vic Apr 2022'!M70=""&gt;0),IF(($C$5*E76/'Vic Apr 2022'!AQ70&lt;'Vic Apr 2022'!L70),(0),($C$5*E76/'Vic Apr 2022'!AQ70-'Vic Apr 2022'!L70)*'Vic Apr 2022'!X70/100)*'Vic Apr 2022'!AQ70,0)))))</f>
        <v>0</v>
      </c>
      <c r="L76" s="190">
        <f>IF('Vic Apr 2022'!K70="",($C$5*F76/'Vic Apr 2022'!AR70*'Vic Apr 2022'!AC70/100)*'Vic Apr 2022'!AR70,IF($C$5*F76/'Vic Apr 2022'!AR70&gt;='Vic Apr 2022'!L70,('Vic Apr 2022'!L70*'Vic Apr 2022'!AC70/100)*'Vic Apr 2022'!AR70,($C$5*F76/'Vic Apr 2022'!AR70*'Vic Apr 2022'!AC70/100)*'Vic Apr 2022'!AR70))</f>
        <v>308.62472727272728</v>
      </c>
      <c r="M76" s="190">
        <f>IF(AND('Vic Apr 2022'!L70&gt;0,'Vic Apr 2022'!M70&gt;0),IF($C$5*F76/'Vic Apr 2022'!AR70&lt;'Vic Apr 2022'!L70,0,IF(($C$5*F76/'Vic Apr 2022'!AR70-'Vic Apr 2022'!L70)&lt;=('Vic Apr 2022'!M70+'Vic Apr 2022'!L70),((($C$5*F76/'Vic Apr 2022'!AR70-'Vic Apr 2022'!L70)*'Vic Apr 2022'!AD70/100))*'Vic Apr 2022'!AR70,((('Vic Apr 2022'!M70)*'Vic Apr 2022'!AD70/100)*'Vic Apr 2022'!AR70))),0)</f>
        <v>1166.7669090909092</v>
      </c>
      <c r="N76" s="190">
        <f>IF(AND('Vic Apr 2022'!M70&gt;0,'Vic Apr 2022'!N70&gt;0),IF($C$5*F76/'Vic Apr 2022'!AR70&lt;('Vic Apr 2022'!L70+'Vic Apr 2022'!M70),0,IF(($C$5*F76/'Vic Apr 2022'!AR70-'Vic Apr 2022'!L70+'Vic Apr 2022'!M70)&lt;=('Vic Apr 2022'!L70+'Vic Apr 2022'!M70+'Vic Apr 2022'!N70),((($C$5*F76/'Vic Apr 2022'!AR70-('Vic Apr 2022'!L70+'Vic Apr 2022'!M70))*'Vic Apr 2022'!AE70/100))*'Vic Apr 2022'!AR70,('Vic Apr 2022'!N70*'Vic Apr 2022'!AE70/100)*'Vic Apr 2022'!AR70)),0)</f>
        <v>0</v>
      </c>
      <c r="O76" s="190">
        <f>IF(AND('Vic Apr 2022'!N70&gt;0,'Vic Apr 2022'!O70&gt;0),IF($C$5*F76/'Vic Apr 2022'!AR70&lt;('Vic Apr 2022'!L70+'Vic Apr 2022'!M70+'Vic Apr 2022'!N70),0,IF(($C$5*F76/'Vic Apr 2022'!AR70-'Vic Apr 2022'!L70+'Vic Apr 2022'!M70+'Vic Apr 2022'!N70)&lt;=('Vic Apr 2022'!L70+'Vic Apr 2022'!M70+'Vic Apr 2022'!N70+'Vic Apr 2022'!O70),(($C$5*F76/'Vic Apr 2022'!AR70-('Vic Apr 2022'!L70+'Vic Apr 2022'!M70+'Vic Apr 2022'!N70))*'Vic Apr 2022'!AF70/100)*'Vic Apr 2022'!AR70,('Vic Apr 2022'!O70*'Vic Apr 2022'!AF70/100)*'Vic Apr 2022'!AR70)),0)</f>
        <v>0</v>
      </c>
      <c r="P76" s="190">
        <f>IF(AND('Vic Apr 2022'!P70&gt;0,'Vic Apr 2022'!O70&gt;0),IF(($C$5*F76/'Vic Apr 2022'!AR70&lt;SUM('Vic Apr 2022'!L70:P70)),(0),($C$5*F76/'Vic Apr 2022'!AR70-SUM('Vic Apr 2022'!L70:P70))*'Vic Apr 2022'!AB70/100)* 'Vic Apr 2022'!AR70,IF(AND('Vic Apr 2022'!O70&gt;0,'Vic Apr 2022'!P70=""),IF(($C$5*F76/'Vic Apr 2022'!AR70&lt; SUM('Vic Apr 2022'!L70:O70)),(0),($C$5*F76/'Vic Apr 2022'!AR70-SUM('Vic Apr 2022'!L70:O70))*'Vic Apr 2022'!AG70/100)* 'Vic Apr 2022'!AR70,IF(AND('Vic Apr 2022'!N70&gt;0,'Vic Apr 2022'!O70=""),IF(($C$5*F76/'Vic Apr 2022'!AR70&lt; SUM('Vic Apr 2022'!L70:N70)),(0),($C$5*F76/'Vic Apr 2022'!AR70-SUM('Vic Apr 2022'!L70:N70))*'Vic Apr 2022'!AF70/100)* 'Vic Apr 2022'!AR70,IF(AND('Vic Apr 2022'!M70&gt;0,'Vic Apr 2022'!N70=""),IF(($C$5*F76/'Vic Apr 2022'!AR70&lt;'Vic Apr 2022'!M70+'Vic Apr 2022'!L70),(0),(($C$5*F76/'Vic Apr 2022'!AR70-('Vic Apr 2022'!M70+'Vic Apr 2022'!L70))*'Vic Apr 2022'!AE70/100))*'Vic Apr 2022'!AR70,IF(AND('Vic Apr 2022'!L70&gt;0,'Vic Apr 2022'!M70=""&gt;0),IF(($C$5*F76/'Vic Apr 2022'!AR70&lt;'Vic Apr 2022'!L70),(0),($C$5*F76/'Vic Apr 2022'!AR70-'Vic Apr 2022'!L70)*'Vic Apr 2022'!AD70/100)*'Vic Apr 2022'!AR70,0)))))</f>
        <v>0</v>
      </c>
      <c r="Q76" s="394">
        <f t="shared" si="18"/>
        <v>2950.783272727273</v>
      </c>
      <c r="R76" s="419">
        <f t="shared" si="22"/>
        <v>3267.8023636363641</v>
      </c>
      <c r="S76" s="193">
        <f t="shared" si="23"/>
        <v>3594.5826000000006</v>
      </c>
      <c r="T76" s="247">
        <f>'Vic Apr 2022'!AT70</f>
        <v>0</v>
      </c>
      <c r="U76" s="247">
        <f>'Vic Apr 2022'!AU70</f>
        <v>0</v>
      </c>
      <c r="V76" s="247">
        <f>'Vic Apr 2022'!AV70</f>
        <v>0</v>
      </c>
      <c r="W76" s="247">
        <f>'Vic Apr 2022'!AW70</f>
        <v>0</v>
      </c>
      <c r="X76" s="419" t="str">
        <f t="shared" si="24"/>
        <v>No discount</v>
      </c>
      <c r="Y76" s="419" t="str">
        <f t="shared" si="25"/>
        <v>Exclusive</v>
      </c>
      <c r="Z76" s="494">
        <f t="shared" si="26"/>
        <v>3267.8023636363641</v>
      </c>
      <c r="AA76" s="494">
        <f t="shared" si="27"/>
        <v>3267.8023636363641</v>
      </c>
      <c r="AB76" s="400">
        <f t="shared" si="28"/>
        <v>3594.5826000000006</v>
      </c>
      <c r="AC76" s="400">
        <f t="shared" si="28"/>
        <v>3594.5826000000006</v>
      </c>
      <c r="AD76" s="244">
        <f>'Vic Apr 2022'!BF70</f>
        <v>0</v>
      </c>
      <c r="AE76" s="196" t="str">
        <f>'Vic Apr 2022'!BG70</f>
        <v>n</v>
      </c>
      <c r="AF76" s="516"/>
      <c r="AG76" s="516"/>
      <c r="AH76" s="516"/>
      <c r="AI76" s="516"/>
      <c r="AJ76" s="516"/>
      <c r="AK76" s="516"/>
      <c r="AL76" s="516"/>
      <c r="AM76" s="516"/>
      <c r="AN76" s="516"/>
      <c r="AO76" s="516"/>
      <c r="AP76" s="516"/>
      <c r="AQ76" s="516"/>
      <c r="AR76" s="516"/>
    </row>
    <row r="77" spans="1:44" ht="17" customHeight="1">
      <c r="A77" s="528"/>
      <c r="B77" s="194" t="str">
        <f>'Vic Apr 2022'!F71</f>
        <v>Powershop</v>
      </c>
      <c r="C77" s="194" t="str">
        <f>'Vic Apr 2022'!G71</f>
        <v>Carbon Neutral</v>
      </c>
      <c r="D77" s="190">
        <f>365*'Vic Apr 2022'!H71/100</f>
        <v>320.13818181818181</v>
      </c>
      <c r="E77" s="415">
        <f>IF('Vic Apr 2022'!AQ71=3,0.5,IF('Vic Apr 2022'!AQ71=2,0.33,0))</f>
        <v>0.33</v>
      </c>
      <c r="F77" s="415">
        <f t="shared" si="21"/>
        <v>0.66999999999999993</v>
      </c>
      <c r="G77" s="190">
        <f>IF('Vic Apr 2022'!K71="",($C$5*E77/'Vic Apr 2022'!AQ71*'Vic Apr 2022'!W71/100)*'Vic Apr 2022'!AQ71,IF($C$5*E77/'Vic Apr 2022'!AQ71&gt;='Vic Apr 2022'!L71,('Vic Apr 2022'!L71*'Vic Apr 2022'!W71/100)*'Vic Apr 2022'!AQ71,($C$5*E77/'Vic Apr 2022'!AQ71*'Vic Apr 2022'!W71/100)*'Vic Apr 2022'!AQ71))</f>
        <v>629.99999999999989</v>
      </c>
      <c r="H77" s="190">
        <f>IF(AND('Vic Apr 2022'!L71&gt;0,'Vic Apr 2022'!M71&gt;0),IF($C$5*E77/'Vic Apr 2022'!AQ71&lt;'Vic Apr 2022'!L71,0,IF(($C$5*E77/'Vic Apr 2022'!AQ71-'Vic Apr 2022'!L71)&lt;=('Vic Apr 2022'!M71+'Vic Apr 2022'!L71),((($C$5*E77/'Vic Apr 2022'!AQ71-'Vic Apr 2022'!L71)*'Vic Apr 2022'!X71/100))*'Vic Apr 2022'!AQ71,((('Vic Apr 2022'!M71)*'Vic Apr 2022'!X71/100)*'Vic Apr 2022'!AQ71))),0)</f>
        <v>0</v>
      </c>
      <c r="I77" s="190">
        <f>IF(AND('Vic Apr 2022'!M71&gt;0,'Vic Apr 2022'!N71&gt;0),IF($C$5*E77/'Vic Apr 2022'!AQ71&lt;('Vic Apr 2022'!L71+'Vic Apr 2022'!M71),0,IF(($C$5*E77/'Vic Apr 2022'!AQ71-'Vic Apr 2022'!L71+'Vic Apr 2022'!M71)&lt;=('Vic Apr 2022'!L71+'Vic Apr 2022'!M71+'Vic Apr 2022'!N71),((($C$5*E77/'Vic Apr 2022'!AQ71-('Vic Apr 2022'!L71+'Vic Apr 2022'!M71))*'Vic Apr 2022'!Y71/100))*'Vic Apr 2022'!AQ71,('Vic Apr 2022'!N71*'Vic Apr 2022'!Y71/100)* 'Vic Apr 2022'!AQ71)),0)</f>
        <v>0</v>
      </c>
      <c r="J77" s="190">
        <f>IF(AND('Vic Apr 2022'!N71&gt;0,'Vic Apr 2022'!O71&gt;0),IF($C$5*E77/'Vic Apr 2022'!AQ71&lt;('Vic Apr 2022'!L71+'Vic Apr 2022'!M71+'Vic Apr 2022'!N71),0,IF(($C$5*E77/'Vic Apr 2022'!AQ71-'Vic Apr 2022'!L71+'Vic Apr 2022'!M71+'Vic Apr 2022'!N71)&lt;=('Vic Apr 2022'!L71+'Vic Apr 2022'!M71+'Vic Apr 2022'!N71+'Vic Apr 2022'!O71),(($C$5*E77/'Vic Apr 2022'!AQ71-('Vic Apr 2022'!L71+'Vic Apr 2022'!M71+'Vic Apr 2022'!N71))*'Vic Apr 2022'!Z71/100)*'Vic Apr 2022'!AQ71,('Vic Apr 2022'!O71*'Vic Apr 2022'!Z71/100)*'Vic Apr 2022'!AQ71)),0)</f>
        <v>0</v>
      </c>
      <c r="K77" s="190">
        <f>IF(AND('Vic Apr 2022'!P71&gt;0,'Vic Apr 2022'!O71&gt;0),IF(($C$5*E77/'Vic Apr 2022'!AQ71&lt;SUM('Vic Apr 2022'!L71:P71)),(0),($C$5*E77/'Vic Apr 2022'!AQ71-SUM('Vic Apr 2022'!L71:P71))*'Vic Apr 2022'!AB71/100)* 'Vic Apr 2022'!AQ71,IF(AND('Vic Apr 2022'!O71&gt;0,'Vic Apr 2022'!P71=""),IF(($C$5*E77/'Vic Apr 2022'!AQ71&lt; SUM('Vic Apr 2022'!L71:O71)),(0),($C$5*E77/'Vic Apr 2022'!AQ71-SUM('Vic Apr 2022'!L71:O71))*'Vic Apr 2022'!AA71/100)* 'Vic Apr 2022'!AQ71,IF(AND('Vic Apr 2022'!N71&gt;0,'Vic Apr 2022'!O71=""),IF(($C$5*E77/'Vic Apr 2022'!AQ71&lt; SUM('Vic Apr 2022'!L71:N71)),(0),($C$5*E77/'Vic Apr 2022'!AQ71-SUM('Vic Apr 2022'!L71:N71))*'Vic Apr 2022'!Z71/100)* 'Vic Apr 2022'!AQ71,IF(AND('Vic Apr 2022'!M71&gt;0,'Vic Apr 2022'!N71=""),IF(($C$5*E77/'Vic Apr 2022'!AQ71&lt;'Vic Apr 2022'!M71+'Vic Apr 2022'!L71),(0),(($C$5*E77/'Vic Apr 2022'!AQ71-('Vic Apr 2022'!M71+'Vic Apr 2022'!L71))*'Vic Apr 2022'!Y71/100))*'Vic Apr 2022'!AQ71,IF(AND('Vic Apr 2022'!L71&gt;0,'Vic Apr 2022'!M71=""&gt;0),IF(($C$5*E77/'Vic Apr 2022'!AQ71&lt;'Vic Apr 2022'!L71),(0),($C$5*E77/'Vic Apr 2022'!AQ71-'Vic Apr 2022'!L71)*'Vic Apr 2022'!X71/100)*'Vic Apr 2022'!AQ71,0)))))</f>
        <v>0</v>
      </c>
      <c r="L77" s="190">
        <f>IF('Vic Apr 2022'!K71="",($C$5*F77/'Vic Apr 2022'!AR71*'Vic Apr 2022'!AC71/100)*'Vic Apr 2022'!AR71,IF($C$5*F77/'Vic Apr 2022'!AR71&gt;='Vic Apr 2022'!L71,('Vic Apr 2022'!L71*'Vic Apr 2022'!AC71/100)*'Vic Apr 2022'!AR71,($C$5*F77/'Vic Apr 2022'!AR71*'Vic Apr 2022'!AC71/100)*'Vic Apr 2022'!AR71))</f>
        <v>1279.090909090909</v>
      </c>
      <c r="M77" s="190">
        <f>IF(AND('Vic Apr 2022'!L71&gt;0,'Vic Apr 2022'!M71&gt;0),IF($C$5*F77/'Vic Apr 2022'!AR71&lt;'Vic Apr 2022'!L71,0,IF(($C$5*F77/'Vic Apr 2022'!AR71-'Vic Apr 2022'!L71)&lt;=('Vic Apr 2022'!M71+'Vic Apr 2022'!L71),((($C$5*F77/'Vic Apr 2022'!AR71-'Vic Apr 2022'!L71)*'Vic Apr 2022'!AD71/100))*'Vic Apr 2022'!AR71,((('Vic Apr 2022'!M71)*'Vic Apr 2022'!AD71/100)*'Vic Apr 2022'!AR71))),0)</f>
        <v>0</v>
      </c>
      <c r="N77" s="190">
        <f>IF(AND('Vic Apr 2022'!M71&gt;0,'Vic Apr 2022'!N71&gt;0),IF($C$5*F77/'Vic Apr 2022'!AR71&lt;('Vic Apr 2022'!L71+'Vic Apr 2022'!M71),0,IF(($C$5*F77/'Vic Apr 2022'!AR71-'Vic Apr 2022'!L71+'Vic Apr 2022'!M71)&lt;=('Vic Apr 2022'!L71+'Vic Apr 2022'!M71+'Vic Apr 2022'!N71),((($C$5*F77/'Vic Apr 2022'!AR71-('Vic Apr 2022'!L71+'Vic Apr 2022'!M71))*'Vic Apr 2022'!AE71/100))*'Vic Apr 2022'!AR71,('Vic Apr 2022'!N71*'Vic Apr 2022'!AE71/100)*'Vic Apr 2022'!AR71)),0)</f>
        <v>0</v>
      </c>
      <c r="O77" s="190">
        <f>IF(AND('Vic Apr 2022'!N71&gt;0,'Vic Apr 2022'!O71&gt;0),IF($C$5*F77/'Vic Apr 2022'!AR71&lt;('Vic Apr 2022'!L71+'Vic Apr 2022'!M71+'Vic Apr 2022'!N71),0,IF(($C$5*F77/'Vic Apr 2022'!AR71-'Vic Apr 2022'!L71+'Vic Apr 2022'!M71+'Vic Apr 2022'!N71)&lt;=('Vic Apr 2022'!L71+'Vic Apr 2022'!M71+'Vic Apr 2022'!N71+'Vic Apr 2022'!O71),(($C$5*F77/'Vic Apr 2022'!AR71-('Vic Apr 2022'!L71+'Vic Apr 2022'!M71+'Vic Apr 2022'!N71))*'Vic Apr 2022'!AF71/100)*'Vic Apr 2022'!AR71,('Vic Apr 2022'!O71*'Vic Apr 2022'!AF71/100)*'Vic Apr 2022'!AR71)),0)</f>
        <v>0</v>
      </c>
      <c r="P77" s="190">
        <f>IF(AND('Vic Apr 2022'!P71&gt;0,'Vic Apr 2022'!O71&gt;0),IF(($C$5*F77/'Vic Apr 2022'!AR71&lt;SUM('Vic Apr 2022'!L71:P71)),(0),($C$5*F77/'Vic Apr 2022'!AR71-SUM('Vic Apr 2022'!L71:P71))*'Vic Apr 2022'!AB71/100)* 'Vic Apr 2022'!AR71,IF(AND('Vic Apr 2022'!O71&gt;0,'Vic Apr 2022'!P71=""),IF(($C$5*F77/'Vic Apr 2022'!AR71&lt; SUM('Vic Apr 2022'!L71:O71)),(0),($C$5*F77/'Vic Apr 2022'!AR71-SUM('Vic Apr 2022'!L71:O71))*'Vic Apr 2022'!AG71/100)* 'Vic Apr 2022'!AR71,IF(AND('Vic Apr 2022'!N71&gt;0,'Vic Apr 2022'!O71=""),IF(($C$5*F77/'Vic Apr 2022'!AR71&lt; SUM('Vic Apr 2022'!L71:N71)),(0),($C$5*F77/'Vic Apr 2022'!AR71-SUM('Vic Apr 2022'!L71:N71))*'Vic Apr 2022'!AF71/100)* 'Vic Apr 2022'!AR71,IF(AND('Vic Apr 2022'!M71&gt;0,'Vic Apr 2022'!N71=""),IF(($C$5*F77/'Vic Apr 2022'!AR71&lt;'Vic Apr 2022'!M71+'Vic Apr 2022'!L71),(0),(($C$5*F77/'Vic Apr 2022'!AR71-('Vic Apr 2022'!M71+'Vic Apr 2022'!L71))*'Vic Apr 2022'!AE71/100))*'Vic Apr 2022'!AR71,IF(AND('Vic Apr 2022'!L71&gt;0,'Vic Apr 2022'!M71=""&gt;0),IF(($C$5*F77/'Vic Apr 2022'!AR71&lt;'Vic Apr 2022'!L71),(0),($C$5*F77/'Vic Apr 2022'!AR71-'Vic Apr 2022'!L71)*'Vic Apr 2022'!AD71/100)*'Vic Apr 2022'!AR71,0)))))</f>
        <v>0</v>
      </c>
      <c r="Q77" s="394">
        <f t="shared" si="18"/>
        <v>1909.090909090909</v>
      </c>
      <c r="R77" s="419">
        <f t="shared" si="22"/>
        <v>2229.2290909090907</v>
      </c>
      <c r="S77" s="193">
        <f t="shared" si="23"/>
        <v>2452.152</v>
      </c>
      <c r="T77" s="247">
        <f>'Vic Apr 2022'!AT71</f>
        <v>0</v>
      </c>
      <c r="U77" s="247">
        <f>'Vic Apr 2022'!AU71</f>
        <v>0</v>
      </c>
      <c r="V77" s="247">
        <f>'Vic Apr 2022'!AV71</f>
        <v>0</v>
      </c>
      <c r="W77" s="247">
        <f>'Vic Apr 2022'!AW71</f>
        <v>0</v>
      </c>
      <c r="X77" s="419" t="str">
        <f t="shared" si="24"/>
        <v>No discount</v>
      </c>
      <c r="Y77" s="419" t="str">
        <f t="shared" si="25"/>
        <v>Inclusive</v>
      </c>
      <c r="Z77" s="494">
        <f t="shared" si="26"/>
        <v>2229.2290909090907</v>
      </c>
      <c r="AA77" s="494">
        <f t="shared" si="27"/>
        <v>2229.2290909090907</v>
      </c>
      <c r="AB77" s="400">
        <f t="shared" si="28"/>
        <v>2452.152</v>
      </c>
      <c r="AC77" s="400">
        <f t="shared" si="28"/>
        <v>2452.152</v>
      </c>
      <c r="AD77" s="244">
        <f>'Vic Apr 2022'!BF71</f>
        <v>0</v>
      </c>
      <c r="AE77" s="196" t="str">
        <f>'Vic Apr 2022'!BG71</f>
        <v>n</v>
      </c>
      <c r="AF77" s="516"/>
      <c r="AG77" s="516"/>
      <c r="AH77" s="516"/>
      <c r="AI77" s="516"/>
      <c r="AJ77" s="516"/>
      <c r="AK77" s="516"/>
      <c r="AL77" s="516"/>
      <c r="AM77" s="516"/>
      <c r="AN77" s="516"/>
      <c r="AO77" s="516"/>
      <c r="AP77" s="516"/>
      <c r="AQ77" s="516"/>
      <c r="AR77" s="516"/>
    </row>
    <row r="78" spans="1:44" ht="17" customHeight="1">
      <c r="A78" s="528"/>
      <c r="B78" s="194" t="str">
        <f>'Vic Apr 2022'!F72</f>
        <v>Red Energy</v>
      </c>
      <c r="C78" s="194" t="str">
        <f>'Vic Apr 2022'!G72</f>
        <v>Business Saver</v>
      </c>
      <c r="D78" s="190">
        <f>365*'Vic Apr 2022'!H72/100</f>
        <v>269.20409090909089</v>
      </c>
      <c r="E78" s="415">
        <f>IF('Vic Apr 2022'!AQ72=3,0.5,IF('Vic Apr 2022'!AQ72=2,0.33,0))</f>
        <v>0.5</v>
      </c>
      <c r="F78" s="415">
        <f t="shared" si="21"/>
        <v>0.5</v>
      </c>
      <c r="G78" s="190">
        <f>IF('Vic Apr 2022'!K72="",($C$5*E78/'Vic Apr 2022'!AQ72*'Vic Apr 2022'!W72/100)*'Vic Apr 2022'!AQ72,IF($C$5*E78/'Vic Apr 2022'!AQ72&gt;='Vic Apr 2022'!L72,('Vic Apr 2022'!L72*'Vic Apr 2022'!W72/100)*'Vic Apr 2022'!AQ72,($C$5*E78/'Vic Apr 2022'!AQ72*'Vic Apr 2022'!W72/100)*'Vic Apr 2022'!AQ72))</f>
        <v>99.985090909090871</v>
      </c>
      <c r="H78" s="190">
        <f>IF(AND('Vic Apr 2022'!L72&gt;0,'Vic Apr 2022'!M72&gt;0),IF($C$5*E78/'Vic Apr 2022'!AQ72&lt;'Vic Apr 2022'!L72,0,IF(($C$5*E78/'Vic Apr 2022'!AQ72-'Vic Apr 2022'!L72)&lt;=('Vic Apr 2022'!M72+'Vic Apr 2022'!L72),((($C$5*E78/'Vic Apr 2022'!AQ72-'Vic Apr 2022'!L72)*'Vic Apr 2022'!X72/100))*'Vic Apr 2022'!AQ72,((('Vic Apr 2022'!M72)*'Vic Apr 2022'!X72/100)*'Vic Apr 2022'!AQ72))),0)</f>
        <v>76.331454545454534</v>
      </c>
      <c r="I78" s="190">
        <f>IF(AND('Vic Apr 2022'!M72&gt;0,'Vic Apr 2022'!N72&gt;0),IF($C$5*E78/'Vic Apr 2022'!AQ72&lt;('Vic Apr 2022'!L72+'Vic Apr 2022'!M72),0,IF(($C$5*E78/'Vic Apr 2022'!AQ72-'Vic Apr 2022'!L72+'Vic Apr 2022'!M72)&lt;=('Vic Apr 2022'!L72+'Vic Apr 2022'!M72+'Vic Apr 2022'!N72),((($C$5*E78/'Vic Apr 2022'!AQ72-('Vic Apr 2022'!L72+'Vic Apr 2022'!M72))*'Vic Apr 2022'!Y72/100))*'Vic Apr 2022'!AQ72,('Vic Apr 2022'!N72*'Vic Apr 2022'!Y72/100)* 'Vic Apr 2022'!AQ72)),0)</f>
        <v>0</v>
      </c>
      <c r="J78" s="190">
        <f>IF(AND('Vic Apr 2022'!N72&gt;0,'Vic Apr 2022'!O72&gt;0),IF($C$5*E78/'Vic Apr 2022'!AQ72&lt;('Vic Apr 2022'!L72+'Vic Apr 2022'!M72+'Vic Apr 2022'!N72),0,IF(($C$5*E78/'Vic Apr 2022'!AQ72-'Vic Apr 2022'!L72+'Vic Apr 2022'!M72+'Vic Apr 2022'!N72)&lt;=('Vic Apr 2022'!L72+'Vic Apr 2022'!M72+'Vic Apr 2022'!N72+'Vic Apr 2022'!O72),(($C$5*E78/'Vic Apr 2022'!AQ72-('Vic Apr 2022'!L72+'Vic Apr 2022'!M72+'Vic Apr 2022'!N72))*'Vic Apr 2022'!Z72/100)*'Vic Apr 2022'!AQ72,('Vic Apr 2022'!O72*'Vic Apr 2022'!Z72/100)*'Vic Apr 2022'!AQ72)),0)</f>
        <v>0</v>
      </c>
      <c r="K78" s="190">
        <f>IF(AND('Vic Apr 2022'!P72&gt;0,'Vic Apr 2022'!O72&gt;0),IF(($C$5*E78/'Vic Apr 2022'!AQ72&lt;SUM('Vic Apr 2022'!L72:P72)),(0),($C$5*E78/'Vic Apr 2022'!AQ72-SUM('Vic Apr 2022'!L72:P72))*'Vic Apr 2022'!AB72/100)* 'Vic Apr 2022'!AQ72,IF(AND('Vic Apr 2022'!O72&gt;0,'Vic Apr 2022'!P72=""),IF(($C$5*E78/'Vic Apr 2022'!AQ72&lt; SUM('Vic Apr 2022'!L72:O72)),(0),($C$5*E78/'Vic Apr 2022'!AQ72-SUM('Vic Apr 2022'!L72:O72))*'Vic Apr 2022'!AA72/100)* 'Vic Apr 2022'!AQ72,IF(AND('Vic Apr 2022'!N72&gt;0,'Vic Apr 2022'!O72=""),IF(($C$5*E78/'Vic Apr 2022'!AQ72&lt; SUM('Vic Apr 2022'!L72:N72)),(0),($C$5*E78/'Vic Apr 2022'!AQ72-SUM('Vic Apr 2022'!L72:N72))*'Vic Apr 2022'!Z72/100)* 'Vic Apr 2022'!AQ72,IF(AND('Vic Apr 2022'!M72&gt;0,'Vic Apr 2022'!N72=""),IF(($C$5*E78/'Vic Apr 2022'!AQ72&lt;'Vic Apr 2022'!M72+'Vic Apr 2022'!L72),(0),(($C$5*E78/'Vic Apr 2022'!AQ72-('Vic Apr 2022'!M72+'Vic Apr 2022'!L72))*'Vic Apr 2022'!Y72/100))*'Vic Apr 2022'!AQ72,IF(AND('Vic Apr 2022'!L72&gt;0,'Vic Apr 2022'!M72=""&gt;0),IF(($C$5*E78/'Vic Apr 2022'!AQ72&lt;'Vic Apr 2022'!L72),(0),($C$5*E78/'Vic Apr 2022'!AQ72-'Vic Apr 2022'!L72)*'Vic Apr 2022'!X72/100)*'Vic Apr 2022'!AQ72,0)))))</f>
        <v>777.65527272727275</v>
      </c>
      <c r="L78" s="190">
        <f>IF('Vic Apr 2022'!K72="",($C$5*F78/'Vic Apr 2022'!AR72*'Vic Apr 2022'!AC72/100)*'Vic Apr 2022'!AR72,IF($C$5*F78/'Vic Apr 2022'!AR72&gt;='Vic Apr 2022'!L72,('Vic Apr 2022'!L72*'Vic Apr 2022'!AC72/100)*'Vic Apr 2022'!AR72,($C$5*F78/'Vic Apr 2022'!AR72*'Vic Apr 2022'!AC72/100)*'Vic Apr 2022'!AR72))</f>
        <v>97.743272727272739</v>
      </c>
      <c r="M78" s="190">
        <f>IF(AND('Vic Apr 2022'!L72&gt;0,'Vic Apr 2022'!M72&gt;0),IF($C$5*F78/'Vic Apr 2022'!AR72&lt;'Vic Apr 2022'!L72,0,IF(($C$5*F78/'Vic Apr 2022'!AR72-'Vic Apr 2022'!L72)&lt;=('Vic Apr 2022'!M72+'Vic Apr 2022'!L72),((($C$5*F78/'Vic Apr 2022'!AR72-'Vic Apr 2022'!L72)*'Vic Apr 2022'!AD72/100))*'Vic Apr 2022'!AR72,((('Vic Apr 2022'!M72)*'Vic Apr 2022'!AD72/100)*'Vic Apr 2022'!AR72))),0)</f>
        <v>76.331454545454534</v>
      </c>
      <c r="N78" s="190">
        <f>IF(AND('Vic Apr 2022'!M72&gt;0,'Vic Apr 2022'!N72&gt;0),IF($C$5*F78/'Vic Apr 2022'!AR72&lt;('Vic Apr 2022'!L72+'Vic Apr 2022'!M72),0,IF(($C$5*F78/'Vic Apr 2022'!AR72-'Vic Apr 2022'!L72+'Vic Apr 2022'!M72)&lt;=('Vic Apr 2022'!L72+'Vic Apr 2022'!M72+'Vic Apr 2022'!N72),((($C$5*F78/'Vic Apr 2022'!AR72-('Vic Apr 2022'!L72+'Vic Apr 2022'!M72))*'Vic Apr 2022'!AE72/100))*'Vic Apr 2022'!AR72,('Vic Apr 2022'!N72*'Vic Apr 2022'!AE72/100)*'Vic Apr 2022'!AR72)),0)</f>
        <v>0</v>
      </c>
      <c r="O78" s="190">
        <f>IF(AND('Vic Apr 2022'!N72&gt;0,'Vic Apr 2022'!O72&gt;0),IF($C$5*F78/'Vic Apr 2022'!AR72&lt;('Vic Apr 2022'!L72+'Vic Apr 2022'!M72+'Vic Apr 2022'!N72),0,IF(($C$5*F78/'Vic Apr 2022'!AR72-'Vic Apr 2022'!L72+'Vic Apr 2022'!M72+'Vic Apr 2022'!N72)&lt;=('Vic Apr 2022'!L72+'Vic Apr 2022'!M72+'Vic Apr 2022'!N72+'Vic Apr 2022'!O72),(($C$5*F78/'Vic Apr 2022'!AR72-('Vic Apr 2022'!L72+'Vic Apr 2022'!M72+'Vic Apr 2022'!N72))*'Vic Apr 2022'!AF72/100)*'Vic Apr 2022'!AR72,('Vic Apr 2022'!O72*'Vic Apr 2022'!AF72/100)*'Vic Apr 2022'!AR72)),0)</f>
        <v>0</v>
      </c>
      <c r="P78" s="190">
        <f>IF(AND('Vic Apr 2022'!P72&gt;0,'Vic Apr 2022'!O72&gt;0),IF(($C$5*F78/'Vic Apr 2022'!AR72&lt;SUM('Vic Apr 2022'!L72:P72)),(0),($C$5*F78/'Vic Apr 2022'!AR72-SUM('Vic Apr 2022'!L72:P72))*'Vic Apr 2022'!AB72/100)* 'Vic Apr 2022'!AR72,IF(AND('Vic Apr 2022'!O72&gt;0,'Vic Apr 2022'!P72=""),IF(($C$5*F78/'Vic Apr 2022'!AR72&lt; SUM('Vic Apr 2022'!L72:O72)),(0),($C$5*F78/'Vic Apr 2022'!AR72-SUM('Vic Apr 2022'!L72:O72))*'Vic Apr 2022'!AG72/100)* 'Vic Apr 2022'!AR72,IF(AND('Vic Apr 2022'!N72&gt;0,'Vic Apr 2022'!O72=""),IF(($C$5*F78/'Vic Apr 2022'!AR72&lt; SUM('Vic Apr 2022'!L72:N72)),(0),($C$5*F78/'Vic Apr 2022'!AR72-SUM('Vic Apr 2022'!L72:N72))*'Vic Apr 2022'!AF72/100)* 'Vic Apr 2022'!AR72,IF(AND('Vic Apr 2022'!M72&gt;0,'Vic Apr 2022'!N72=""),IF(($C$5*F78/'Vic Apr 2022'!AR72&lt;'Vic Apr 2022'!M72+'Vic Apr 2022'!L72),(0),(($C$5*F78/'Vic Apr 2022'!AR72-('Vic Apr 2022'!M72+'Vic Apr 2022'!L72))*'Vic Apr 2022'!AE72/100))*'Vic Apr 2022'!AR72,IF(AND('Vic Apr 2022'!L72&gt;0,'Vic Apr 2022'!M72=""&gt;0),IF(($C$5*F78/'Vic Apr 2022'!AR72&lt;'Vic Apr 2022'!L72),(0),($C$5*F78/'Vic Apr 2022'!AR72-'Vic Apr 2022'!L72)*'Vic Apr 2022'!AD72/100)*'Vic Apr 2022'!AR72,0)))))</f>
        <v>777.65527272727275</v>
      </c>
      <c r="Q78" s="394">
        <f t="shared" si="18"/>
        <v>1905.7018181818185</v>
      </c>
      <c r="R78" s="419">
        <f t="shared" si="22"/>
        <v>2174.9059090909095</v>
      </c>
      <c r="S78" s="193">
        <f t="shared" si="23"/>
        <v>2392.3965000000007</v>
      </c>
      <c r="T78" s="247">
        <f>'Vic Apr 2022'!AT72</f>
        <v>0</v>
      </c>
      <c r="U78" s="247">
        <f>'Vic Apr 2022'!AU72</f>
        <v>0</v>
      </c>
      <c r="V78" s="247">
        <f>'Vic Apr 2022'!AV72</f>
        <v>0</v>
      </c>
      <c r="W78" s="247">
        <f>'Vic Apr 2022'!AW72</f>
        <v>0</v>
      </c>
      <c r="X78" s="419" t="str">
        <f t="shared" si="24"/>
        <v>No discount</v>
      </c>
      <c r="Y78" s="419" t="str">
        <f t="shared" si="25"/>
        <v>Inclusive</v>
      </c>
      <c r="Z78" s="504">
        <f t="shared" si="26"/>
        <v>2174.9059090909095</v>
      </c>
      <c r="AA78" s="494">
        <f t="shared" si="27"/>
        <v>2174.9059090909095</v>
      </c>
      <c r="AB78" s="400">
        <f t="shared" si="28"/>
        <v>2392.3965000000007</v>
      </c>
      <c r="AC78" s="400">
        <f t="shared" si="28"/>
        <v>2392.3965000000007</v>
      </c>
      <c r="AD78" s="244">
        <f>'Vic Apr 2022'!BF72</f>
        <v>0</v>
      </c>
      <c r="AE78" s="196" t="str">
        <f>'Vic Apr 2022'!BG72</f>
        <v>n</v>
      </c>
      <c r="AF78" s="516"/>
      <c r="AG78" s="516"/>
      <c r="AH78" s="516"/>
      <c r="AI78" s="516"/>
      <c r="AJ78" s="516"/>
      <c r="AK78" s="516"/>
      <c r="AL78" s="516"/>
      <c r="AM78" s="516"/>
      <c r="AN78" s="516"/>
      <c r="AO78" s="516"/>
      <c r="AP78" s="516"/>
      <c r="AQ78" s="516"/>
      <c r="AR78" s="516"/>
    </row>
    <row r="79" spans="1:44" ht="15" thickBot="1">
      <c r="A79" s="530"/>
      <c r="B79" s="520" t="str">
        <f>'Vic Apr 2022'!F73</f>
        <v>Discover Energy</v>
      </c>
      <c r="C79" s="520" t="str">
        <f>'Vic Apr 2022'!G73</f>
        <v>Budget</v>
      </c>
      <c r="D79" s="198">
        <f>365*'Vic Apr 2022'!H73/100</f>
        <v>238.87590909090909</v>
      </c>
      <c r="E79" s="417">
        <f>IF('Vic Apr 2022'!AQ73=3,0.5,IF('Vic Apr 2022'!AQ73=2,0.33,0))</f>
        <v>0.5</v>
      </c>
      <c r="F79" s="417">
        <f t="shared" si="21"/>
        <v>0.5</v>
      </c>
      <c r="G79" s="198">
        <f>IF('Vic Apr 2022'!K73="",($C$5*E79/'Vic Apr 2022'!AQ73*'Vic Apr 2022'!W73/100)*'Vic Apr 2022'!AQ73,IF($C$5*E79/'Vic Apr 2022'!AQ73&gt;='Vic Apr 2022'!L73,('Vic Apr 2022'!L73*'Vic Apr 2022'!W73/100)*'Vic Apr 2022'!AQ73,($C$5*E79/'Vic Apr 2022'!AQ73*'Vic Apr 2022'!W73/100)*'Vic Apr 2022'!AQ73))</f>
        <v>219.27272727272728</v>
      </c>
      <c r="H79" s="198">
        <f>IF(AND('Vic Apr 2022'!L73&gt;0,'Vic Apr 2022'!M73&gt;0),IF($C$5*E79/'Vic Apr 2022'!AQ73&lt;'Vic Apr 2022'!L73,0,IF(($C$5*E79/'Vic Apr 2022'!AQ73-'Vic Apr 2022'!L73)&lt;=('Vic Apr 2022'!M73+'Vic Apr 2022'!L73),((($C$5*E79/'Vic Apr 2022'!AQ73-'Vic Apr 2022'!L73)*'Vic Apr 2022'!X73/100))*'Vic Apr 2022'!AQ73,((('Vic Apr 2022'!M73)*'Vic Apr 2022'!X73/100)*'Vic Apr 2022'!AQ73))),0)</f>
        <v>745.45454545454538</v>
      </c>
      <c r="I79" s="198">
        <f>IF(AND('Vic Apr 2022'!M73&gt;0,'Vic Apr 2022'!N73&gt;0),IF($C$5*E79/'Vic Apr 2022'!AQ73&lt;('Vic Apr 2022'!L73+'Vic Apr 2022'!M73),0,IF(($C$5*E79/'Vic Apr 2022'!AQ73-'Vic Apr 2022'!L73+'Vic Apr 2022'!M73)&lt;=('Vic Apr 2022'!L73+'Vic Apr 2022'!M73+'Vic Apr 2022'!N73),((($C$5*E79/'Vic Apr 2022'!AQ73-('Vic Apr 2022'!L73+'Vic Apr 2022'!M73))*'Vic Apr 2022'!Y73/100))*'Vic Apr 2022'!AQ73,('Vic Apr 2022'!N73*'Vic Apr 2022'!Y73/100)* 'Vic Apr 2022'!AQ73)),0)</f>
        <v>0</v>
      </c>
      <c r="J79" s="198">
        <f>IF(AND('Vic Apr 2022'!N73&gt;0,'Vic Apr 2022'!O73&gt;0),IF($C$5*E79/'Vic Apr 2022'!AQ73&lt;('Vic Apr 2022'!L73+'Vic Apr 2022'!M73+'Vic Apr 2022'!N73),0,IF(($C$5*E79/'Vic Apr 2022'!AQ73-'Vic Apr 2022'!L73+'Vic Apr 2022'!M73+'Vic Apr 2022'!N73)&lt;=('Vic Apr 2022'!L73+'Vic Apr 2022'!M73+'Vic Apr 2022'!N73+'Vic Apr 2022'!O73),(($C$5*E79/'Vic Apr 2022'!AQ73-('Vic Apr 2022'!L73+'Vic Apr 2022'!M73+'Vic Apr 2022'!N73))*'Vic Apr 2022'!Z73/100)*'Vic Apr 2022'!AQ73,('Vic Apr 2022'!O73*'Vic Apr 2022'!Z73/100)*'Vic Apr 2022'!AQ73)),0)</f>
        <v>0</v>
      </c>
      <c r="K79" s="198">
        <f>IF(AND('Vic Apr 2022'!P73&gt;0,'Vic Apr 2022'!O73&gt;0),IF(($C$5*E79/'Vic Apr 2022'!AQ73&lt;SUM('Vic Apr 2022'!L73:P73)),(0),($C$5*E79/'Vic Apr 2022'!AQ73-SUM('Vic Apr 2022'!L73:P73))*'Vic Apr 2022'!AB73/100)* 'Vic Apr 2022'!AQ73,IF(AND('Vic Apr 2022'!O73&gt;0,'Vic Apr 2022'!P73=""),IF(($C$5*E79/'Vic Apr 2022'!AQ73&lt; SUM('Vic Apr 2022'!L73:O73)),(0),($C$5*E79/'Vic Apr 2022'!AQ73-SUM('Vic Apr 2022'!L73:O73))*'Vic Apr 2022'!AA73/100)* 'Vic Apr 2022'!AQ73,IF(AND('Vic Apr 2022'!N73&gt;0,'Vic Apr 2022'!O73=""),IF(($C$5*E79/'Vic Apr 2022'!AQ73&lt; SUM('Vic Apr 2022'!L73:N73)),(0),($C$5*E79/'Vic Apr 2022'!AQ73-SUM('Vic Apr 2022'!L73:N73))*'Vic Apr 2022'!Z73/100)* 'Vic Apr 2022'!AQ73,IF(AND('Vic Apr 2022'!M73&gt;0,'Vic Apr 2022'!N73=""),IF(($C$5*E79/'Vic Apr 2022'!AQ73&lt;'Vic Apr 2022'!M73+'Vic Apr 2022'!L73),(0),(($C$5*E79/'Vic Apr 2022'!AQ73-('Vic Apr 2022'!M73+'Vic Apr 2022'!L73))*'Vic Apr 2022'!Y73/100))*'Vic Apr 2022'!AQ73,IF(AND('Vic Apr 2022'!L73&gt;0,'Vic Apr 2022'!M73=""&gt;0),IF(($C$5*E79/'Vic Apr 2022'!AQ73&lt;'Vic Apr 2022'!L73),(0),($C$5*E79/'Vic Apr 2022'!AQ73-'Vic Apr 2022'!L73)*'Vic Apr 2022'!X73/100)*'Vic Apr 2022'!AQ73,0)))))</f>
        <v>0</v>
      </c>
      <c r="L79" s="198">
        <f>IF('Vic Apr 2022'!K73="",($C$5*F79/'Vic Apr 2022'!AR73*'Vic Apr 2022'!AC73/100)*'Vic Apr 2022'!AR73,IF($C$5*F79/'Vic Apr 2022'!AR73&gt;='Vic Apr 2022'!L73,('Vic Apr 2022'!L73*'Vic Apr 2022'!AC73/100)*'Vic Apr 2022'!AR73,($C$5*F79/'Vic Apr 2022'!AR73*'Vic Apr 2022'!AC73/100)*'Vic Apr 2022'!AR73))</f>
        <v>219.27272727272728</v>
      </c>
      <c r="M79" s="198">
        <f>IF(AND('Vic Apr 2022'!L73&gt;0,'Vic Apr 2022'!M73&gt;0),IF($C$5*F79/'Vic Apr 2022'!AR73&lt;'Vic Apr 2022'!L73,0,IF(($C$5*F79/'Vic Apr 2022'!AR73-'Vic Apr 2022'!L73)&lt;=('Vic Apr 2022'!M73+'Vic Apr 2022'!L73),((($C$5*F79/'Vic Apr 2022'!AR73-'Vic Apr 2022'!L73)*'Vic Apr 2022'!AD73/100))*'Vic Apr 2022'!AR73,((('Vic Apr 2022'!M73)*'Vic Apr 2022'!AD73/100)*'Vic Apr 2022'!AR73))),0)</f>
        <v>745.45454545454538</v>
      </c>
      <c r="N79" s="198">
        <f>IF(AND('Vic Apr 2022'!M73&gt;0,'Vic Apr 2022'!N73&gt;0),IF($C$5*F79/'Vic Apr 2022'!AR73&lt;('Vic Apr 2022'!L73+'Vic Apr 2022'!M73),0,IF(($C$5*F79/'Vic Apr 2022'!AR73-'Vic Apr 2022'!L73+'Vic Apr 2022'!M73)&lt;=('Vic Apr 2022'!L73+'Vic Apr 2022'!M73+'Vic Apr 2022'!N73),((($C$5*F79/'Vic Apr 2022'!AR73-('Vic Apr 2022'!L73+'Vic Apr 2022'!M73))*'Vic Apr 2022'!AE73/100))*'Vic Apr 2022'!AR73,('Vic Apr 2022'!N73*'Vic Apr 2022'!AE73/100)*'Vic Apr 2022'!AR73)),0)</f>
        <v>0</v>
      </c>
      <c r="O79" s="198">
        <f>IF(AND('Vic Apr 2022'!N73&gt;0,'Vic Apr 2022'!O73&gt;0),IF($C$5*F79/'Vic Apr 2022'!AR73&lt;('Vic Apr 2022'!L73+'Vic Apr 2022'!M73+'Vic Apr 2022'!N73),0,IF(($C$5*F79/'Vic Apr 2022'!AR73-'Vic Apr 2022'!L73+'Vic Apr 2022'!M73+'Vic Apr 2022'!N73)&lt;=('Vic Apr 2022'!L73+'Vic Apr 2022'!M73+'Vic Apr 2022'!N73+'Vic Apr 2022'!O73),(($C$5*F79/'Vic Apr 2022'!AR73-('Vic Apr 2022'!L73+'Vic Apr 2022'!M73+'Vic Apr 2022'!N73))*'Vic Apr 2022'!AF73/100)*'Vic Apr 2022'!AR73,('Vic Apr 2022'!O73*'Vic Apr 2022'!AF73/100)*'Vic Apr 2022'!AR73)),0)</f>
        <v>0</v>
      </c>
      <c r="P79" s="198">
        <f>IF(AND('Vic Apr 2022'!P73&gt;0,'Vic Apr 2022'!O73&gt;0),IF(($C$5*F79/'Vic Apr 2022'!AR73&lt;SUM('Vic Apr 2022'!L73:P73)),(0),($C$5*F79/'Vic Apr 2022'!AR73-SUM('Vic Apr 2022'!L73:P73))*'Vic Apr 2022'!AB73/100)* 'Vic Apr 2022'!AR73,IF(AND('Vic Apr 2022'!O73&gt;0,'Vic Apr 2022'!P73=""),IF(($C$5*F79/'Vic Apr 2022'!AR73&lt; SUM('Vic Apr 2022'!L73:O73)),(0),($C$5*F79/'Vic Apr 2022'!AR73-SUM('Vic Apr 2022'!L73:O73))*'Vic Apr 2022'!AG73/100)* 'Vic Apr 2022'!AR73,IF(AND('Vic Apr 2022'!N73&gt;0,'Vic Apr 2022'!O73=""),IF(($C$5*F79/'Vic Apr 2022'!AR73&lt; SUM('Vic Apr 2022'!L73:N73)),(0),($C$5*F79/'Vic Apr 2022'!AR73-SUM('Vic Apr 2022'!L73:N73))*'Vic Apr 2022'!AF73/100)* 'Vic Apr 2022'!AR73,IF(AND('Vic Apr 2022'!M73&gt;0,'Vic Apr 2022'!N73=""),IF(($C$5*F79/'Vic Apr 2022'!AR73&lt;'Vic Apr 2022'!M73+'Vic Apr 2022'!L73),(0),(($C$5*F79/'Vic Apr 2022'!AR73-('Vic Apr 2022'!M73+'Vic Apr 2022'!L73))*'Vic Apr 2022'!AE73/100))*'Vic Apr 2022'!AR73,IF(AND('Vic Apr 2022'!L73&gt;0,'Vic Apr 2022'!M73=""&gt;0),IF(($C$5*F79/'Vic Apr 2022'!AR73&lt;'Vic Apr 2022'!L73),(0),($C$5*F79/'Vic Apr 2022'!AR73-'Vic Apr 2022'!L73)*'Vic Apr 2022'!AD73/100)*'Vic Apr 2022'!AR73,0)))))</f>
        <v>0</v>
      </c>
      <c r="Q79" s="396">
        <f t="shared" ref="Q79" si="29">SUM(G79:P79)</f>
        <v>1929.4545454545455</v>
      </c>
      <c r="R79" s="421">
        <f t="shared" si="22"/>
        <v>2168.3304545454548</v>
      </c>
      <c r="S79" s="201">
        <f t="shared" si="23"/>
        <v>2385.1635000000006</v>
      </c>
      <c r="T79" s="250">
        <f>'Vic Apr 2022'!AT73</f>
        <v>0</v>
      </c>
      <c r="U79" s="250">
        <f>'Vic Apr 2022'!AU73</f>
        <v>22</v>
      </c>
      <c r="V79" s="250">
        <f>'Vic Apr 2022'!AV73</f>
        <v>0</v>
      </c>
      <c r="W79" s="250">
        <f>'Vic Apr 2022'!AW73</f>
        <v>0</v>
      </c>
      <c r="X79" s="421" t="str">
        <f t="shared" si="24"/>
        <v>Guaranteed off usage</v>
      </c>
      <c r="Y79" s="421" t="str">
        <f t="shared" si="25"/>
        <v>Exclusive</v>
      </c>
      <c r="Z79" s="404">
        <f t="shared" si="26"/>
        <v>1743.8504545454548</v>
      </c>
      <c r="AA79" s="405">
        <f t="shared" si="27"/>
        <v>1743.8504545454548</v>
      </c>
      <c r="AB79" s="406">
        <f t="shared" si="28"/>
        <v>1918.2355000000005</v>
      </c>
      <c r="AC79" s="406">
        <f t="shared" si="28"/>
        <v>1918.2355000000005</v>
      </c>
      <c r="AD79" s="251">
        <f>'Vic Apr 2022'!BF73</f>
        <v>0</v>
      </c>
      <c r="AE79" s="204" t="str">
        <f>'Vic Apr 2022'!BG73</f>
        <v>n</v>
      </c>
      <c r="AF79" s="516"/>
      <c r="AG79" s="516"/>
      <c r="AH79" s="516"/>
      <c r="AI79" s="516"/>
      <c r="AJ79" s="516"/>
      <c r="AK79" s="516"/>
      <c r="AL79" s="516"/>
      <c r="AM79" s="516"/>
      <c r="AN79" s="516"/>
      <c r="AO79" s="516"/>
      <c r="AP79" s="516"/>
      <c r="AQ79" s="516"/>
      <c r="AR79" s="516"/>
    </row>
    <row r="80" spans="1:44">
      <c r="A80" s="516"/>
      <c r="B80" s="516"/>
      <c r="C80" s="516"/>
      <c r="D80" s="516"/>
      <c r="E80" s="516"/>
      <c r="F80" s="516"/>
      <c r="G80" s="516"/>
      <c r="H80" s="516"/>
      <c r="I80" s="516"/>
      <c r="J80" s="516"/>
      <c r="K80" s="516"/>
      <c r="L80" s="516"/>
      <c r="M80" s="516"/>
      <c r="N80" s="516"/>
      <c r="O80" s="516"/>
      <c r="P80" s="516"/>
      <c r="Q80" s="516"/>
      <c r="R80" s="516"/>
      <c r="S80" s="516"/>
      <c r="T80" s="516"/>
      <c r="U80" s="516"/>
      <c r="V80" s="516"/>
      <c r="W80" s="516"/>
      <c r="X80" s="516"/>
      <c r="Y80" s="516"/>
      <c r="Z80" s="516"/>
      <c r="AA80" s="516"/>
      <c r="AB80" s="516"/>
      <c r="AC80" s="516"/>
      <c r="AD80" s="516"/>
      <c r="AE80" s="516"/>
      <c r="AF80" s="516"/>
      <c r="AG80" s="516"/>
      <c r="AH80" s="516"/>
      <c r="AI80" s="516"/>
      <c r="AJ80" s="516"/>
      <c r="AK80" s="516"/>
      <c r="AL80" s="516"/>
      <c r="AM80" s="516"/>
      <c r="AN80" s="516"/>
      <c r="AO80" s="516"/>
      <c r="AP80" s="516"/>
      <c r="AQ80" s="516"/>
      <c r="AR80" s="516"/>
    </row>
    <row r="81" spans="1:44">
      <c r="A81" s="516"/>
      <c r="B81" s="516"/>
      <c r="C81" s="516"/>
      <c r="D81" s="516"/>
      <c r="E81" s="516"/>
      <c r="F81" s="516"/>
      <c r="G81" s="516"/>
      <c r="H81" s="516"/>
      <c r="I81" s="516"/>
      <c r="J81" s="516"/>
      <c r="K81" s="516"/>
      <c r="L81" s="516"/>
      <c r="M81" s="516"/>
      <c r="N81" s="516"/>
      <c r="O81" s="516"/>
      <c r="P81" s="516"/>
      <c r="Q81" s="516"/>
      <c r="R81" s="516"/>
      <c r="S81" s="516"/>
      <c r="T81" s="516"/>
      <c r="U81" s="516"/>
      <c r="V81" s="516"/>
      <c r="W81" s="516"/>
      <c r="X81" s="516"/>
      <c r="Y81" s="516"/>
      <c r="Z81" s="516"/>
      <c r="AA81" s="516"/>
      <c r="AB81" s="516"/>
      <c r="AC81" s="516"/>
      <c r="AD81" s="516"/>
      <c r="AE81" s="516"/>
      <c r="AF81" s="516"/>
      <c r="AG81" s="516"/>
      <c r="AH81" s="516"/>
      <c r="AI81" s="516"/>
      <c r="AJ81" s="516"/>
      <c r="AK81" s="516"/>
      <c r="AL81" s="516"/>
      <c r="AM81" s="516"/>
      <c r="AN81" s="516"/>
      <c r="AO81" s="516"/>
      <c r="AP81" s="516"/>
      <c r="AQ81" s="516"/>
      <c r="AR81" s="516"/>
    </row>
    <row r="82" spans="1:44">
      <c r="A82" s="516"/>
      <c r="B82" s="516"/>
      <c r="C82" s="516"/>
      <c r="D82" s="516"/>
      <c r="E82" s="516"/>
      <c r="F82" s="516"/>
      <c r="G82" s="516"/>
      <c r="H82" s="516"/>
      <c r="I82" s="516"/>
      <c r="J82" s="516"/>
      <c r="K82" s="516"/>
      <c r="L82" s="516"/>
      <c r="M82" s="516"/>
      <c r="N82" s="516"/>
      <c r="O82" s="516"/>
      <c r="P82" s="516"/>
      <c r="Q82" s="516"/>
      <c r="R82" s="516"/>
      <c r="S82" s="516"/>
      <c r="T82" s="516"/>
      <c r="U82" s="516"/>
      <c r="V82" s="516"/>
      <c r="W82" s="516"/>
      <c r="X82" s="516"/>
      <c r="Y82" s="516"/>
      <c r="Z82" s="516"/>
      <c r="AA82" s="516"/>
      <c r="AB82" s="516"/>
      <c r="AC82" s="516"/>
      <c r="AD82" s="516"/>
      <c r="AE82" s="516"/>
      <c r="AF82" s="516"/>
      <c r="AG82" s="516"/>
      <c r="AH82" s="516"/>
      <c r="AI82" s="516"/>
      <c r="AJ82" s="516"/>
      <c r="AK82" s="516"/>
      <c r="AL82" s="516"/>
      <c r="AM82" s="516"/>
      <c r="AN82" s="516"/>
      <c r="AO82" s="516"/>
      <c r="AP82" s="516"/>
      <c r="AQ82" s="516"/>
      <c r="AR82" s="516"/>
    </row>
    <row r="83" spans="1:44">
      <c r="A83" s="516"/>
      <c r="B83" s="516"/>
      <c r="C83" s="516"/>
      <c r="D83" s="516"/>
      <c r="E83" s="516"/>
      <c r="F83" s="516"/>
      <c r="G83" s="516"/>
      <c r="H83" s="516"/>
      <c r="I83" s="516"/>
      <c r="J83" s="516"/>
      <c r="K83" s="516"/>
      <c r="L83" s="516"/>
      <c r="M83" s="516"/>
      <c r="N83" s="516"/>
      <c r="O83" s="516"/>
      <c r="P83" s="516"/>
      <c r="Q83" s="516"/>
      <c r="R83" s="516"/>
      <c r="S83" s="516"/>
      <c r="T83" s="516"/>
      <c r="U83" s="516"/>
      <c r="V83" s="516"/>
      <c r="W83" s="516"/>
      <c r="X83" s="516"/>
      <c r="Y83" s="516"/>
      <c r="Z83" s="516"/>
      <c r="AA83" s="516"/>
      <c r="AB83" s="516"/>
      <c r="AC83" s="516"/>
      <c r="AD83" s="516"/>
      <c r="AE83" s="516"/>
      <c r="AF83" s="516"/>
      <c r="AG83" s="516"/>
      <c r="AH83" s="516"/>
      <c r="AI83" s="516"/>
      <c r="AJ83" s="516"/>
      <c r="AK83" s="516"/>
      <c r="AL83" s="516"/>
      <c r="AM83" s="516"/>
      <c r="AN83" s="516"/>
      <c r="AO83" s="516"/>
      <c r="AP83" s="516"/>
      <c r="AQ83" s="516"/>
      <c r="AR83" s="516"/>
    </row>
    <row r="84" spans="1:44">
      <c r="A84" s="516"/>
      <c r="B84" s="516"/>
      <c r="C84" s="516"/>
      <c r="D84" s="516"/>
      <c r="E84" s="516"/>
      <c r="F84" s="516"/>
      <c r="G84" s="516"/>
      <c r="H84" s="516"/>
      <c r="I84" s="516"/>
      <c r="J84" s="516"/>
      <c r="K84" s="516"/>
      <c r="L84" s="516"/>
      <c r="M84" s="516"/>
      <c r="N84" s="516"/>
      <c r="O84" s="516"/>
      <c r="P84" s="516"/>
      <c r="Q84" s="516"/>
      <c r="R84" s="516"/>
      <c r="S84" s="516"/>
      <c r="T84" s="516"/>
      <c r="U84" s="516"/>
      <c r="V84" s="516"/>
      <c r="W84" s="516"/>
      <c r="X84" s="516"/>
      <c r="Y84" s="516"/>
      <c r="Z84" s="516"/>
      <c r="AA84" s="516"/>
      <c r="AB84" s="516"/>
      <c r="AC84" s="516"/>
      <c r="AD84" s="516"/>
      <c r="AE84" s="516"/>
      <c r="AF84" s="516"/>
      <c r="AG84" s="516"/>
      <c r="AH84" s="516"/>
      <c r="AI84" s="516"/>
      <c r="AJ84" s="516"/>
      <c r="AK84" s="516"/>
      <c r="AL84" s="516"/>
      <c r="AM84" s="516"/>
      <c r="AN84" s="516"/>
      <c r="AO84" s="516"/>
      <c r="AP84" s="516"/>
      <c r="AQ84" s="516"/>
      <c r="AR84" s="516"/>
    </row>
    <row r="85" spans="1:44">
      <c r="A85" s="516"/>
      <c r="B85" s="516"/>
      <c r="C85" s="516"/>
      <c r="D85" s="516"/>
      <c r="E85" s="516"/>
      <c r="F85" s="516"/>
      <c r="G85" s="516"/>
      <c r="H85" s="516"/>
      <c r="I85" s="516"/>
      <c r="J85" s="516"/>
      <c r="K85" s="516"/>
      <c r="L85" s="516"/>
      <c r="M85" s="516"/>
      <c r="N85" s="516"/>
      <c r="O85" s="516"/>
      <c r="P85" s="516"/>
      <c r="Q85" s="516"/>
      <c r="R85" s="516"/>
      <c r="S85" s="516"/>
      <c r="T85" s="516"/>
      <c r="U85" s="516"/>
      <c r="V85" s="516"/>
      <c r="W85" s="516"/>
      <c r="X85" s="516"/>
      <c r="Y85" s="516"/>
      <c r="Z85" s="516"/>
      <c r="AA85" s="516"/>
      <c r="AB85" s="516"/>
      <c r="AC85" s="516"/>
      <c r="AD85" s="516"/>
      <c r="AE85" s="516"/>
      <c r="AF85" s="516"/>
      <c r="AG85" s="516"/>
      <c r="AH85" s="516"/>
      <c r="AI85" s="516"/>
      <c r="AJ85" s="516"/>
      <c r="AK85" s="516"/>
      <c r="AL85" s="516"/>
      <c r="AM85" s="516"/>
      <c r="AN85" s="516"/>
      <c r="AO85" s="516"/>
      <c r="AP85" s="516"/>
      <c r="AQ85" s="516"/>
      <c r="AR85" s="516"/>
    </row>
    <row r="86" spans="1:44">
      <c r="A86" s="516"/>
      <c r="B86" s="516"/>
      <c r="C86" s="516"/>
      <c r="D86" s="516"/>
      <c r="E86" s="516"/>
      <c r="F86" s="516"/>
      <c r="G86" s="516"/>
      <c r="H86" s="516"/>
      <c r="I86" s="516"/>
      <c r="J86" s="516"/>
      <c r="K86" s="516"/>
      <c r="L86" s="516"/>
      <c r="M86" s="516"/>
      <c r="N86" s="516"/>
      <c r="O86" s="516"/>
      <c r="P86" s="516"/>
      <c r="Q86" s="516"/>
      <c r="R86" s="516"/>
      <c r="S86" s="516"/>
      <c r="T86" s="516"/>
      <c r="U86" s="516"/>
      <c r="V86" s="516"/>
      <c r="W86" s="516"/>
      <c r="X86" s="516"/>
      <c r="Y86" s="516"/>
      <c r="Z86" s="516"/>
      <c r="AA86" s="516"/>
      <c r="AB86" s="516"/>
      <c r="AC86" s="516"/>
      <c r="AD86" s="516"/>
      <c r="AE86" s="516"/>
      <c r="AF86" s="516"/>
      <c r="AG86" s="516"/>
      <c r="AH86" s="516"/>
      <c r="AI86" s="516"/>
      <c r="AJ86" s="516"/>
      <c r="AK86" s="516"/>
      <c r="AL86" s="516"/>
      <c r="AM86" s="516"/>
      <c r="AN86" s="516"/>
      <c r="AO86" s="516"/>
      <c r="AP86" s="516"/>
      <c r="AQ86" s="516"/>
      <c r="AR86" s="516"/>
    </row>
    <row r="87" spans="1:44">
      <c r="A87" s="516"/>
      <c r="B87" s="516"/>
      <c r="C87" s="516"/>
      <c r="D87" s="516"/>
      <c r="E87" s="516"/>
      <c r="F87" s="516"/>
      <c r="G87" s="516"/>
      <c r="H87" s="516"/>
      <c r="I87" s="516"/>
      <c r="J87" s="516"/>
      <c r="K87" s="516"/>
      <c r="L87" s="516"/>
      <c r="M87" s="516"/>
      <c r="N87" s="516"/>
      <c r="O87" s="516"/>
      <c r="P87" s="516"/>
      <c r="Q87" s="516"/>
      <c r="R87" s="516"/>
      <c r="S87" s="516"/>
      <c r="T87" s="516"/>
      <c r="U87" s="516"/>
      <c r="V87" s="516"/>
      <c r="W87" s="516"/>
      <c r="X87" s="516"/>
      <c r="Y87" s="516"/>
      <c r="Z87" s="516"/>
      <c r="AA87" s="516"/>
      <c r="AB87" s="516"/>
      <c r="AC87" s="516"/>
      <c r="AD87" s="516"/>
      <c r="AE87" s="516"/>
      <c r="AF87" s="516"/>
      <c r="AG87" s="516"/>
      <c r="AH87" s="516"/>
      <c r="AI87" s="516"/>
      <c r="AJ87" s="516"/>
      <c r="AK87" s="516"/>
      <c r="AL87" s="516"/>
      <c r="AM87" s="516"/>
      <c r="AN87" s="516"/>
      <c r="AO87" s="516"/>
      <c r="AP87" s="516"/>
      <c r="AQ87" s="516"/>
      <c r="AR87" s="516"/>
    </row>
    <row r="88" spans="1:44">
      <c r="A88" s="516"/>
      <c r="B88" s="516"/>
      <c r="C88" s="516"/>
      <c r="D88" s="516"/>
      <c r="E88" s="516"/>
      <c r="F88" s="516"/>
      <c r="G88" s="516"/>
      <c r="H88" s="516"/>
      <c r="I88" s="516"/>
      <c r="J88" s="516"/>
      <c r="K88" s="516"/>
      <c r="L88" s="516"/>
      <c r="M88" s="516"/>
      <c r="N88" s="516"/>
      <c r="O88" s="516"/>
      <c r="P88" s="516"/>
      <c r="Q88" s="516"/>
      <c r="R88" s="516"/>
      <c r="S88" s="516"/>
      <c r="T88" s="516"/>
      <c r="U88" s="516"/>
      <c r="V88" s="516"/>
      <c r="W88" s="516"/>
      <c r="X88" s="516"/>
      <c r="Y88" s="516"/>
      <c r="Z88" s="516"/>
      <c r="AA88" s="516"/>
      <c r="AB88" s="516"/>
      <c r="AC88" s="516"/>
      <c r="AD88" s="516"/>
      <c r="AE88" s="516"/>
      <c r="AF88" s="516"/>
      <c r="AG88" s="516"/>
      <c r="AH88" s="516"/>
      <c r="AI88" s="516"/>
      <c r="AJ88" s="516"/>
      <c r="AK88" s="516"/>
      <c r="AL88" s="516"/>
      <c r="AM88" s="516"/>
      <c r="AN88" s="516"/>
      <c r="AO88" s="516"/>
      <c r="AP88" s="516"/>
      <c r="AQ88" s="516"/>
      <c r="AR88" s="516"/>
    </row>
    <row r="89" spans="1:44">
      <c r="A89" s="516"/>
      <c r="B89" s="516"/>
      <c r="C89" s="516"/>
      <c r="D89" s="516"/>
      <c r="E89" s="516"/>
      <c r="F89" s="516"/>
      <c r="G89" s="516"/>
      <c r="H89" s="516"/>
      <c r="I89" s="516"/>
      <c r="J89" s="516"/>
      <c r="K89" s="516"/>
      <c r="L89" s="516"/>
      <c r="M89" s="516"/>
      <c r="N89" s="516"/>
      <c r="O89" s="516"/>
      <c r="P89" s="516"/>
      <c r="Q89" s="516"/>
      <c r="R89" s="516"/>
      <c r="S89" s="516"/>
      <c r="T89" s="516"/>
      <c r="U89" s="516"/>
      <c r="V89" s="516"/>
      <c r="W89" s="516"/>
      <c r="X89" s="516"/>
      <c r="Y89" s="516"/>
      <c r="Z89" s="516"/>
      <c r="AA89" s="516"/>
      <c r="AB89" s="516"/>
      <c r="AC89" s="516"/>
      <c r="AD89" s="516"/>
      <c r="AE89" s="516"/>
      <c r="AF89" s="516"/>
      <c r="AG89" s="516"/>
      <c r="AH89" s="516"/>
      <c r="AI89" s="516"/>
      <c r="AJ89" s="516"/>
      <c r="AK89" s="516"/>
      <c r="AL89" s="516"/>
      <c r="AM89" s="516"/>
      <c r="AN89" s="516"/>
      <c r="AO89" s="516"/>
      <c r="AP89" s="516"/>
      <c r="AQ89" s="516"/>
      <c r="AR89" s="516"/>
    </row>
    <row r="90" spans="1:44">
      <c r="A90" s="516"/>
      <c r="B90" s="516"/>
      <c r="C90" s="516"/>
      <c r="D90" s="516"/>
      <c r="E90" s="516"/>
      <c r="F90" s="516"/>
      <c r="G90" s="516"/>
      <c r="H90" s="516"/>
      <c r="I90" s="516"/>
      <c r="J90" s="516"/>
      <c r="K90" s="516"/>
      <c r="L90" s="516"/>
      <c r="M90" s="516"/>
      <c r="N90" s="516"/>
      <c r="O90" s="516"/>
      <c r="P90" s="516"/>
      <c r="Q90" s="516"/>
      <c r="R90" s="516"/>
      <c r="S90" s="516"/>
      <c r="T90" s="516"/>
      <c r="U90" s="516"/>
      <c r="V90" s="516"/>
      <c r="W90" s="516"/>
      <c r="X90" s="516"/>
      <c r="Y90" s="516"/>
      <c r="Z90" s="516"/>
      <c r="AA90" s="516"/>
      <c r="AB90" s="516"/>
      <c r="AC90" s="516"/>
      <c r="AD90" s="516"/>
      <c r="AE90" s="516"/>
      <c r="AF90" s="516"/>
      <c r="AG90" s="516"/>
      <c r="AH90" s="516"/>
      <c r="AI90" s="516"/>
      <c r="AJ90" s="516"/>
      <c r="AK90" s="516"/>
      <c r="AL90" s="516"/>
      <c r="AM90" s="516"/>
      <c r="AN90" s="516"/>
      <c r="AO90" s="516"/>
      <c r="AP90" s="516"/>
      <c r="AQ90" s="516"/>
      <c r="AR90" s="516"/>
    </row>
    <row r="91" spans="1:44">
      <c r="A91" s="516"/>
      <c r="B91" s="516"/>
      <c r="C91" s="516"/>
      <c r="D91" s="516"/>
      <c r="E91" s="516"/>
      <c r="F91" s="516"/>
      <c r="G91" s="516"/>
      <c r="H91" s="516"/>
      <c r="I91" s="516"/>
      <c r="J91" s="516"/>
      <c r="K91" s="516"/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6"/>
      <c r="Y91" s="516"/>
      <c r="Z91" s="516"/>
      <c r="AA91" s="516"/>
      <c r="AB91" s="516"/>
      <c r="AC91" s="516"/>
      <c r="AD91" s="516"/>
      <c r="AE91" s="516"/>
      <c r="AF91" s="516"/>
      <c r="AG91" s="516"/>
      <c r="AH91" s="516"/>
      <c r="AI91" s="516"/>
      <c r="AJ91" s="516"/>
      <c r="AK91" s="516"/>
      <c r="AL91" s="516"/>
      <c r="AM91" s="516"/>
      <c r="AN91" s="516"/>
      <c r="AO91" s="516"/>
      <c r="AP91" s="516"/>
      <c r="AQ91" s="516"/>
      <c r="AR91" s="516"/>
    </row>
    <row r="92" spans="1:44">
      <c r="A92" s="516"/>
      <c r="B92" s="516"/>
      <c r="C92" s="516"/>
      <c r="D92" s="516"/>
      <c r="E92" s="516"/>
      <c r="F92" s="516"/>
      <c r="G92" s="516"/>
      <c r="H92" s="516"/>
      <c r="I92" s="516"/>
      <c r="J92" s="516"/>
      <c r="K92" s="516"/>
      <c r="L92" s="516"/>
      <c r="M92" s="516"/>
      <c r="N92" s="516"/>
      <c r="O92" s="516"/>
      <c r="P92" s="516"/>
      <c r="Q92" s="516"/>
      <c r="R92" s="516"/>
      <c r="S92" s="516"/>
      <c r="T92" s="516"/>
      <c r="U92" s="516"/>
      <c r="V92" s="516"/>
      <c r="W92" s="516"/>
      <c r="X92" s="516"/>
      <c r="Y92" s="516"/>
      <c r="Z92" s="516"/>
      <c r="AA92" s="516"/>
      <c r="AB92" s="516"/>
      <c r="AC92" s="516"/>
      <c r="AD92" s="516"/>
      <c r="AE92" s="516"/>
      <c r="AF92" s="516"/>
      <c r="AG92" s="516"/>
      <c r="AH92" s="516"/>
      <c r="AI92" s="516"/>
      <c r="AJ92" s="516"/>
      <c r="AK92" s="516"/>
      <c r="AL92" s="516"/>
      <c r="AM92" s="516"/>
      <c r="AN92" s="516"/>
      <c r="AO92" s="516"/>
      <c r="AP92" s="516"/>
      <c r="AQ92" s="516"/>
      <c r="AR92" s="516"/>
    </row>
    <row r="93" spans="1:44">
      <c r="A93" s="516"/>
      <c r="B93" s="516"/>
      <c r="C93" s="516"/>
      <c r="D93" s="516"/>
      <c r="E93" s="516"/>
      <c r="F93" s="516"/>
      <c r="G93" s="516"/>
      <c r="H93" s="516"/>
      <c r="I93" s="516"/>
      <c r="J93" s="516"/>
      <c r="K93" s="516"/>
      <c r="L93" s="516"/>
      <c r="M93" s="516"/>
      <c r="N93" s="516"/>
      <c r="O93" s="516"/>
      <c r="P93" s="516"/>
      <c r="Q93" s="516"/>
      <c r="R93" s="516"/>
      <c r="S93" s="516"/>
      <c r="T93" s="516"/>
      <c r="U93" s="516"/>
      <c r="V93" s="516"/>
      <c r="W93" s="516"/>
      <c r="X93" s="516"/>
      <c r="Y93" s="516"/>
      <c r="Z93" s="516"/>
      <c r="AA93" s="516"/>
      <c r="AB93" s="516"/>
      <c r="AC93" s="516"/>
      <c r="AD93" s="516"/>
      <c r="AE93" s="516"/>
      <c r="AF93" s="516"/>
      <c r="AG93" s="516"/>
      <c r="AH93" s="516"/>
      <c r="AI93" s="516"/>
      <c r="AJ93" s="516"/>
      <c r="AK93" s="516"/>
      <c r="AL93" s="516"/>
      <c r="AM93" s="516"/>
      <c r="AN93" s="516"/>
      <c r="AO93" s="516"/>
      <c r="AP93" s="516"/>
      <c r="AQ93" s="516"/>
      <c r="AR93" s="516"/>
    </row>
    <row r="94" spans="1:44">
      <c r="A94" s="516"/>
      <c r="B94" s="516"/>
      <c r="C94" s="516"/>
      <c r="D94" s="516"/>
      <c r="E94" s="516"/>
      <c r="F94" s="516"/>
      <c r="G94" s="516"/>
      <c r="H94" s="516"/>
      <c r="I94" s="516"/>
      <c r="J94" s="516"/>
      <c r="K94" s="516"/>
      <c r="L94" s="516"/>
      <c r="M94" s="516"/>
      <c r="N94" s="516"/>
      <c r="O94" s="516"/>
      <c r="P94" s="516"/>
      <c r="Q94" s="516"/>
      <c r="R94" s="516"/>
      <c r="S94" s="516"/>
      <c r="T94" s="516"/>
      <c r="U94" s="516"/>
      <c r="V94" s="516"/>
      <c r="W94" s="516"/>
      <c r="X94" s="516"/>
      <c r="Y94" s="516"/>
      <c r="Z94" s="516"/>
      <c r="AA94" s="516"/>
      <c r="AB94" s="516"/>
      <c r="AC94" s="516"/>
      <c r="AD94" s="516"/>
      <c r="AE94" s="516"/>
      <c r="AF94" s="516"/>
      <c r="AG94" s="516"/>
      <c r="AH94" s="516"/>
      <c r="AI94" s="516"/>
      <c r="AJ94" s="516"/>
      <c r="AK94" s="516"/>
      <c r="AL94" s="516"/>
      <c r="AM94" s="516"/>
      <c r="AN94" s="516"/>
      <c r="AO94" s="516"/>
      <c r="AP94" s="516"/>
      <c r="AQ94" s="516"/>
      <c r="AR94" s="516"/>
    </row>
    <row r="95" spans="1:44">
      <c r="A95" s="516"/>
      <c r="B95" s="516"/>
      <c r="C95" s="516"/>
      <c r="D95" s="516"/>
      <c r="E95" s="516"/>
      <c r="F95" s="516"/>
      <c r="G95" s="516"/>
      <c r="H95" s="516"/>
      <c r="I95" s="516"/>
      <c r="J95" s="516"/>
      <c r="K95" s="516"/>
      <c r="L95" s="516"/>
      <c r="M95" s="516"/>
      <c r="N95" s="516"/>
      <c r="O95" s="516"/>
      <c r="P95" s="516"/>
      <c r="Q95" s="516"/>
      <c r="R95" s="516"/>
      <c r="S95" s="516"/>
      <c r="T95" s="516"/>
      <c r="U95" s="516"/>
      <c r="V95" s="516"/>
      <c r="W95" s="516"/>
      <c r="X95" s="516"/>
      <c r="Y95" s="516"/>
      <c r="Z95" s="516"/>
      <c r="AA95" s="516"/>
      <c r="AB95" s="516"/>
      <c r="AC95" s="516"/>
      <c r="AD95" s="516"/>
      <c r="AE95" s="516"/>
      <c r="AF95" s="516"/>
      <c r="AG95" s="516"/>
      <c r="AH95" s="516"/>
      <c r="AI95" s="516"/>
      <c r="AJ95" s="516"/>
      <c r="AK95" s="516"/>
      <c r="AL95" s="516"/>
      <c r="AM95" s="516"/>
      <c r="AN95" s="516"/>
      <c r="AO95" s="516"/>
      <c r="AP95" s="516"/>
      <c r="AQ95" s="516"/>
      <c r="AR95" s="516"/>
    </row>
    <row r="96" spans="1:44">
      <c r="A96" s="516"/>
      <c r="B96" s="516"/>
      <c r="C96" s="516"/>
      <c r="D96" s="516"/>
      <c r="E96" s="516"/>
      <c r="F96" s="516"/>
      <c r="G96" s="516"/>
      <c r="H96" s="516"/>
      <c r="I96" s="516"/>
      <c r="J96" s="516"/>
      <c r="K96" s="516"/>
      <c r="L96" s="516"/>
      <c r="M96" s="516"/>
      <c r="N96" s="516"/>
      <c r="O96" s="516"/>
      <c r="P96" s="516"/>
      <c r="Q96" s="516"/>
      <c r="R96" s="516"/>
      <c r="S96" s="516"/>
      <c r="T96" s="516"/>
      <c r="U96" s="516"/>
      <c r="V96" s="516"/>
      <c r="W96" s="516"/>
      <c r="X96" s="516"/>
      <c r="Y96" s="516"/>
      <c r="Z96" s="516"/>
      <c r="AA96" s="516"/>
      <c r="AB96" s="516"/>
      <c r="AC96" s="516"/>
      <c r="AD96" s="516"/>
      <c r="AE96" s="516"/>
      <c r="AF96" s="516"/>
      <c r="AG96" s="516"/>
      <c r="AH96" s="516"/>
      <c r="AI96" s="516"/>
      <c r="AJ96" s="516"/>
      <c r="AK96" s="516"/>
      <c r="AL96" s="516"/>
      <c r="AM96" s="516"/>
      <c r="AN96" s="516"/>
      <c r="AO96" s="516"/>
      <c r="AP96" s="516"/>
      <c r="AQ96" s="516"/>
      <c r="AR96" s="516"/>
    </row>
    <row r="97" spans="1:44">
      <c r="A97" s="516"/>
      <c r="B97" s="516"/>
      <c r="C97" s="516"/>
      <c r="D97" s="516"/>
      <c r="E97" s="516"/>
      <c r="F97" s="516"/>
      <c r="G97" s="516"/>
      <c r="H97" s="516"/>
      <c r="I97" s="516"/>
      <c r="J97" s="516"/>
      <c r="K97" s="516"/>
      <c r="L97" s="516"/>
      <c r="M97" s="516"/>
      <c r="N97" s="516"/>
      <c r="O97" s="516"/>
      <c r="P97" s="516"/>
      <c r="Q97" s="516"/>
      <c r="R97" s="516"/>
      <c r="S97" s="516"/>
      <c r="T97" s="516"/>
      <c r="U97" s="516"/>
      <c r="V97" s="516"/>
      <c r="W97" s="516"/>
      <c r="X97" s="516"/>
      <c r="Y97" s="516"/>
      <c r="Z97" s="516"/>
      <c r="AA97" s="516"/>
      <c r="AB97" s="516"/>
      <c r="AC97" s="516"/>
      <c r="AD97" s="516"/>
      <c r="AE97" s="516"/>
      <c r="AF97" s="516"/>
      <c r="AG97" s="516"/>
      <c r="AH97" s="516"/>
      <c r="AI97" s="516"/>
      <c r="AJ97" s="516"/>
      <c r="AK97" s="516"/>
      <c r="AL97" s="516"/>
      <c r="AM97" s="516"/>
      <c r="AN97" s="516"/>
      <c r="AO97" s="516"/>
      <c r="AP97" s="516"/>
      <c r="AQ97" s="516"/>
      <c r="AR97" s="516"/>
    </row>
    <row r="98" spans="1:44">
      <c r="A98" s="516"/>
      <c r="B98" s="516"/>
      <c r="C98" s="516"/>
      <c r="D98" s="516"/>
      <c r="E98" s="516"/>
      <c r="F98" s="516"/>
      <c r="G98" s="516"/>
      <c r="H98" s="516"/>
      <c r="I98" s="516"/>
      <c r="J98" s="516"/>
      <c r="K98" s="516"/>
      <c r="L98" s="516"/>
      <c r="M98" s="516"/>
      <c r="N98" s="516"/>
      <c r="O98" s="516"/>
      <c r="P98" s="516"/>
      <c r="Q98" s="516"/>
      <c r="R98" s="516"/>
      <c r="S98" s="516"/>
      <c r="T98" s="516"/>
      <c r="U98" s="516"/>
      <c r="V98" s="516"/>
      <c r="W98" s="516"/>
      <c r="X98" s="516"/>
      <c r="Y98" s="516"/>
      <c r="Z98" s="516"/>
      <c r="AA98" s="516"/>
      <c r="AB98" s="516"/>
      <c r="AC98" s="516"/>
      <c r="AD98" s="516"/>
      <c r="AE98" s="516"/>
      <c r="AF98" s="516"/>
      <c r="AG98" s="516"/>
      <c r="AH98" s="516"/>
      <c r="AI98" s="516"/>
      <c r="AJ98" s="516"/>
      <c r="AK98" s="516"/>
      <c r="AL98" s="516"/>
      <c r="AM98" s="516"/>
      <c r="AN98" s="516"/>
      <c r="AO98" s="516"/>
      <c r="AP98" s="516"/>
      <c r="AQ98" s="516"/>
      <c r="AR98" s="516"/>
    </row>
    <row r="99" spans="1:44">
      <c r="A99" s="516"/>
      <c r="B99" s="516"/>
      <c r="C99" s="516"/>
      <c r="D99" s="516"/>
      <c r="E99" s="516"/>
      <c r="F99" s="516"/>
      <c r="G99" s="516"/>
      <c r="H99" s="516"/>
      <c r="I99" s="516"/>
      <c r="J99" s="516"/>
      <c r="K99" s="516"/>
      <c r="L99" s="516"/>
      <c r="M99" s="516"/>
      <c r="N99" s="516"/>
      <c r="O99" s="516"/>
      <c r="P99" s="516"/>
      <c r="Q99" s="516"/>
      <c r="R99" s="516"/>
      <c r="S99" s="516"/>
      <c r="T99" s="516"/>
      <c r="U99" s="516"/>
      <c r="V99" s="516"/>
      <c r="W99" s="516"/>
      <c r="X99" s="516"/>
      <c r="Y99" s="516"/>
      <c r="Z99" s="516"/>
      <c r="AA99" s="516"/>
      <c r="AB99" s="516"/>
      <c r="AC99" s="516"/>
      <c r="AD99" s="516"/>
      <c r="AE99" s="516"/>
      <c r="AF99" s="516"/>
      <c r="AG99" s="516"/>
      <c r="AH99" s="516"/>
      <c r="AI99" s="516"/>
      <c r="AJ99" s="516"/>
      <c r="AK99" s="516"/>
      <c r="AL99" s="516"/>
      <c r="AM99" s="516"/>
      <c r="AN99" s="516"/>
      <c r="AO99" s="516"/>
      <c r="AP99" s="516"/>
      <c r="AQ99" s="516"/>
      <c r="AR99" s="516"/>
    </row>
    <row r="100" spans="1:44">
      <c r="A100" s="516"/>
      <c r="B100" s="516"/>
      <c r="C100" s="516"/>
      <c r="D100" s="516"/>
      <c r="E100" s="516"/>
      <c r="F100" s="516"/>
      <c r="G100" s="516"/>
      <c r="H100" s="516"/>
      <c r="I100" s="516"/>
      <c r="J100" s="516"/>
      <c r="K100" s="516"/>
      <c r="L100" s="516"/>
      <c r="M100" s="516"/>
      <c r="N100" s="516"/>
      <c r="O100" s="516"/>
      <c r="P100" s="516"/>
      <c r="Q100" s="516"/>
      <c r="R100" s="516"/>
      <c r="S100" s="516"/>
      <c r="T100" s="516"/>
      <c r="U100" s="516"/>
      <c r="V100" s="516"/>
      <c r="W100" s="516"/>
      <c r="X100" s="516"/>
      <c r="Y100" s="516"/>
      <c r="Z100" s="516"/>
      <c r="AA100" s="516"/>
      <c r="AB100" s="516"/>
      <c r="AC100" s="516"/>
      <c r="AD100" s="516"/>
      <c r="AE100" s="516"/>
      <c r="AF100" s="516"/>
      <c r="AG100" s="516"/>
      <c r="AH100" s="516"/>
      <c r="AI100" s="516"/>
      <c r="AJ100" s="516"/>
      <c r="AK100" s="516"/>
      <c r="AL100" s="516"/>
      <c r="AM100" s="516"/>
      <c r="AN100" s="516"/>
      <c r="AO100" s="516"/>
      <c r="AP100" s="516"/>
      <c r="AQ100" s="516"/>
      <c r="AR100" s="516"/>
    </row>
    <row r="101" spans="1:44">
      <c r="A101" s="516"/>
      <c r="B101" s="516"/>
      <c r="C101" s="516"/>
      <c r="D101" s="516"/>
      <c r="E101" s="516"/>
      <c r="F101" s="516"/>
      <c r="G101" s="516"/>
      <c r="H101" s="516"/>
      <c r="I101" s="516"/>
      <c r="J101" s="516"/>
      <c r="K101" s="516"/>
      <c r="L101" s="516"/>
      <c r="M101" s="516"/>
      <c r="N101" s="516"/>
      <c r="O101" s="516"/>
      <c r="P101" s="516"/>
      <c r="Q101" s="516"/>
      <c r="R101" s="516"/>
      <c r="S101" s="516"/>
      <c r="T101" s="516"/>
      <c r="U101" s="516"/>
      <c r="V101" s="516"/>
      <c r="W101" s="516"/>
      <c r="X101" s="516"/>
      <c r="Y101" s="516"/>
      <c r="Z101" s="516"/>
      <c r="AA101" s="516"/>
      <c r="AB101" s="516"/>
      <c r="AC101" s="516"/>
      <c r="AD101" s="516"/>
      <c r="AE101" s="516"/>
      <c r="AF101" s="516"/>
      <c r="AG101" s="516"/>
      <c r="AH101" s="516"/>
      <c r="AI101" s="516"/>
      <c r="AJ101" s="516"/>
      <c r="AK101" s="516"/>
      <c r="AL101" s="516"/>
      <c r="AM101" s="516"/>
      <c r="AN101" s="516"/>
      <c r="AO101" s="516"/>
      <c r="AP101" s="516"/>
      <c r="AQ101" s="516"/>
      <c r="AR101" s="516"/>
    </row>
    <row r="102" spans="1:44">
      <c r="A102" s="516"/>
      <c r="B102" s="516"/>
      <c r="C102" s="516"/>
      <c r="D102" s="516"/>
      <c r="E102" s="516"/>
      <c r="F102" s="516"/>
      <c r="G102" s="516"/>
      <c r="H102" s="516"/>
      <c r="I102" s="516"/>
      <c r="J102" s="516"/>
      <c r="K102" s="516"/>
      <c r="L102" s="516"/>
      <c r="M102" s="516"/>
      <c r="N102" s="516"/>
      <c r="O102" s="516"/>
      <c r="P102" s="516"/>
      <c r="Q102" s="516"/>
      <c r="R102" s="516"/>
      <c r="S102" s="516"/>
      <c r="T102" s="516"/>
      <c r="U102" s="516"/>
      <c r="V102" s="516"/>
      <c r="W102" s="516"/>
      <c r="X102" s="516"/>
      <c r="Y102" s="516"/>
      <c r="Z102" s="516"/>
      <c r="AA102" s="516"/>
      <c r="AB102" s="516"/>
      <c r="AC102" s="516"/>
      <c r="AD102" s="516"/>
      <c r="AE102" s="516"/>
      <c r="AF102" s="516"/>
      <c r="AG102" s="516"/>
      <c r="AH102" s="516"/>
      <c r="AI102" s="516"/>
      <c r="AJ102" s="516"/>
      <c r="AK102" s="516"/>
      <c r="AL102" s="516"/>
      <c r="AM102" s="516"/>
      <c r="AN102" s="516"/>
      <c r="AO102" s="516"/>
      <c r="AP102" s="516"/>
      <c r="AQ102" s="516"/>
      <c r="AR102" s="516"/>
    </row>
    <row r="103" spans="1:44">
      <c r="A103" s="516"/>
      <c r="B103" s="516"/>
      <c r="C103" s="516"/>
      <c r="D103" s="516"/>
      <c r="E103" s="516"/>
      <c r="F103" s="516"/>
      <c r="G103" s="516"/>
      <c r="H103" s="516"/>
      <c r="I103" s="516"/>
      <c r="J103" s="516"/>
      <c r="K103" s="516"/>
      <c r="L103" s="516"/>
      <c r="M103" s="516"/>
      <c r="N103" s="516"/>
      <c r="O103" s="516"/>
      <c r="P103" s="516"/>
      <c r="Q103" s="516"/>
      <c r="R103" s="516"/>
      <c r="S103" s="516"/>
      <c r="T103" s="516"/>
      <c r="U103" s="516"/>
      <c r="V103" s="516"/>
      <c r="W103" s="516"/>
      <c r="X103" s="516"/>
      <c r="Y103" s="516"/>
      <c r="Z103" s="516"/>
      <c r="AA103" s="516"/>
      <c r="AB103" s="516"/>
      <c r="AC103" s="516"/>
      <c r="AD103" s="516"/>
      <c r="AE103" s="516"/>
      <c r="AF103" s="516"/>
      <c r="AG103" s="516"/>
      <c r="AH103" s="516"/>
      <c r="AI103" s="516"/>
      <c r="AJ103" s="516"/>
      <c r="AK103" s="516"/>
      <c r="AL103" s="516"/>
      <c r="AM103" s="516"/>
      <c r="AN103" s="516"/>
      <c r="AO103" s="516"/>
      <c r="AP103" s="516"/>
      <c r="AQ103" s="516"/>
      <c r="AR103" s="516"/>
    </row>
    <row r="104" spans="1:44">
      <c r="A104" s="516"/>
      <c r="B104" s="516"/>
      <c r="C104" s="516"/>
      <c r="D104" s="516"/>
      <c r="E104" s="516"/>
      <c r="F104" s="516"/>
      <c r="G104" s="516"/>
      <c r="H104" s="516"/>
      <c r="I104" s="516"/>
      <c r="J104" s="516"/>
      <c r="K104" s="516"/>
      <c r="L104" s="516"/>
      <c r="M104" s="516"/>
      <c r="N104" s="516"/>
      <c r="O104" s="516"/>
      <c r="P104" s="516"/>
      <c r="Q104" s="516"/>
      <c r="R104" s="516"/>
      <c r="S104" s="516"/>
      <c r="T104" s="516"/>
      <c r="U104" s="516"/>
      <c r="V104" s="516"/>
      <c r="W104" s="516"/>
      <c r="X104" s="516"/>
      <c r="Y104" s="516"/>
      <c r="Z104" s="516"/>
      <c r="AA104" s="516"/>
      <c r="AB104" s="516"/>
      <c r="AC104" s="516"/>
      <c r="AD104" s="516"/>
      <c r="AE104" s="516"/>
      <c r="AF104" s="516"/>
      <c r="AG104" s="516"/>
      <c r="AH104" s="516"/>
      <c r="AI104" s="516"/>
      <c r="AJ104" s="516"/>
      <c r="AK104" s="516"/>
      <c r="AL104" s="516"/>
      <c r="AM104" s="516"/>
      <c r="AN104" s="516"/>
      <c r="AO104" s="516"/>
      <c r="AP104" s="516"/>
      <c r="AQ104" s="516"/>
      <c r="AR104" s="516"/>
    </row>
    <row r="105" spans="1:44">
      <c r="A105" s="516"/>
      <c r="B105" s="516"/>
      <c r="C105" s="516"/>
      <c r="D105" s="516"/>
      <c r="E105" s="516"/>
      <c r="F105" s="516"/>
      <c r="G105" s="516"/>
      <c r="H105" s="516"/>
      <c r="I105" s="516"/>
      <c r="J105" s="516"/>
      <c r="K105" s="516"/>
      <c r="L105" s="516"/>
      <c r="M105" s="516"/>
      <c r="N105" s="516"/>
      <c r="O105" s="516"/>
      <c r="P105" s="516"/>
      <c r="Q105" s="516"/>
      <c r="R105" s="516"/>
      <c r="S105" s="516"/>
      <c r="T105" s="516"/>
      <c r="U105" s="516"/>
      <c r="V105" s="516"/>
      <c r="W105" s="516"/>
      <c r="X105" s="516"/>
      <c r="Y105" s="516"/>
      <c r="Z105" s="516"/>
      <c r="AA105" s="516"/>
      <c r="AB105" s="516"/>
      <c r="AC105" s="516"/>
      <c r="AD105" s="516"/>
      <c r="AE105" s="516"/>
      <c r="AF105" s="516"/>
      <c r="AG105" s="516"/>
      <c r="AH105" s="516"/>
      <c r="AI105" s="516"/>
      <c r="AJ105" s="516"/>
      <c r="AK105" s="516"/>
      <c r="AL105" s="516"/>
      <c r="AM105" s="516"/>
      <c r="AN105" s="516"/>
      <c r="AO105" s="516"/>
      <c r="AP105" s="516"/>
      <c r="AQ105" s="516"/>
      <c r="AR105" s="516"/>
    </row>
    <row r="106" spans="1:44">
      <c r="A106" s="516"/>
      <c r="B106" s="516"/>
      <c r="C106" s="516"/>
      <c r="D106" s="516"/>
      <c r="E106" s="516"/>
      <c r="F106" s="516"/>
      <c r="G106" s="516"/>
      <c r="H106" s="516"/>
      <c r="I106" s="516"/>
      <c r="J106" s="516"/>
      <c r="K106" s="516"/>
      <c r="L106" s="516"/>
      <c r="M106" s="516"/>
      <c r="N106" s="516"/>
      <c r="O106" s="516"/>
      <c r="P106" s="516"/>
      <c r="Q106" s="516"/>
      <c r="R106" s="516"/>
      <c r="S106" s="516"/>
      <c r="T106" s="516"/>
      <c r="U106" s="516"/>
      <c r="V106" s="516"/>
      <c r="W106" s="516"/>
      <c r="X106" s="516"/>
      <c r="Y106" s="516"/>
      <c r="Z106" s="516"/>
      <c r="AA106" s="516"/>
      <c r="AB106" s="516"/>
      <c r="AC106" s="516"/>
      <c r="AD106" s="516"/>
      <c r="AE106" s="516"/>
      <c r="AF106" s="516"/>
      <c r="AG106" s="516"/>
      <c r="AH106" s="516"/>
      <c r="AI106" s="516"/>
      <c r="AJ106" s="516"/>
      <c r="AK106" s="516"/>
      <c r="AL106" s="516"/>
      <c r="AM106" s="516"/>
      <c r="AN106" s="516"/>
      <c r="AO106" s="516"/>
      <c r="AP106" s="516"/>
      <c r="AQ106" s="516"/>
      <c r="AR106" s="516"/>
    </row>
    <row r="107" spans="1:44">
      <c r="A107" s="516"/>
      <c r="B107" s="516"/>
      <c r="C107" s="516"/>
      <c r="D107" s="516"/>
      <c r="E107" s="516"/>
      <c r="F107" s="516"/>
      <c r="G107" s="516"/>
      <c r="H107" s="516"/>
      <c r="I107" s="516"/>
      <c r="J107" s="516"/>
      <c r="K107" s="516"/>
      <c r="L107" s="516"/>
      <c r="M107" s="516"/>
      <c r="N107" s="516"/>
      <c r="O107" s="516"/>
      <c r="P107" s="516"/>
      <c r="Q107" s="516"/>
      <c r="R107" s="516"/>
      <c r="S107" s="516"/>
      <c r="T107" s="516"/>
      <c r="U107" s="516"/>
      <c r="V107" s="516"/>
      <c r="W107" s="516"/>
      <c r="X107" s="516"/>
      <c r="Y107" s="516"/>
      <c r="Z107" s="516"/>
      <c r="AA107" s="516"/>
      <c r="AB107" s="516"/>
      <c r="AC107" s="516"/>
      <c r="AD107" s="516"/>
      <c r="AE107" s="516"/>
      <c r="AF107" s="516"/>
      <c r="AG107" s="516"/>
      <c r="AH107" s="516"/>
      <c r="AI107" s="516"/>
      <c r="AJ107" s="516"/>
      <c r="AK107" s="516"/>
      <c r="AL107" s="516"/>
      <c r="AM107" s="516"/>
      <c r="AN107" s="516"/>
      <c r="AO107" s="516"/>
      <c r="AP107" s="516"/>
      <c r="AQ107" s="516"/>
      <c r="AR107" s="516"/>
    </row>
    <row r="108" spans="1:44">
      <c r="A108" s="516"/>
      <c r="B108" s="516"/>
      <c r="C108" s="516"/>
      <c r="D108" s="516"/>
      <c r="E108" s="516"/>
      <c r="F108" s="516"/>
      <c r="G108" s="516"/>
      <c r="H108" s="516"/>
      <c r="I108" s="516"/>
      <c r="J108" s="516"/>
      <c r="K108" s="516"/>
      <c r="L108" s="516"/>
      <c r="M108" s="516"/>
      <c r="N108" s="516"/>
      <c r="O108" s="516"/>
      <c r="P108" s="516"/>
      <c r="Q108" s="516"/>
      <c r="R108" s="516"/>
      <c r="S108" s="516"/>
      <c r="T108" s="516"/>
      <c r="U108" s="516"/>
      <c r="V108" s="516"/>
      <c r="W108" s="516"/>
      <c r="X108" s="516"/>
      <c r="Y108" s="516"/>
      <c r="Z108" s="516"/>
      <c r="AA108" s="516"/>
      <c r="AB108" s="516"/>
      <c r="AC108" s="516"/>
      <c r="AD108" s="516"/>
      <c r="AE108" s="516"/>
      <c r="AF108" s="516"/>
      <c r="AG108" s="516"/>
      <c r="AH108" s="516"/>
      <c r="AI108" s="516"/>
      <c r="AJ108" s="516"/>
      <c r="AK108" s="516"/>
      <c r="AL108" s="516"/>
      <c r="AM108" s="516"/>
      <c r="AN108" s="516"/>
      <c r="AO108" s="516"/>
      <c r="AP108" s="516"/>
      <c r="AQ108" s="516"/>
      <c r="AR108" s="516"/>
    </row>
    <row r="109" spans="1:44">
      <c r="A109" s="516"/>
      <c r="B109" s="516"/>
      <c r="C109" s="516"/>
      <c r="D109" s="516"/>
      <c r="E109" s="516"/>
      <c r="F109" s="516"/>
      <c r="G109" s="516"/>
      <c r="H109" s="516"/>
      <c r="I109" s="516"/>
      <c r="J109" s="516"/>
      <c r="K109" s="516"/>
      <c r="L109" s="516"/>
      <c r="M109" s="516"/>
      <c r="N109" s="516"/>
      <c r="O109" s="516"/>
      <c r="P109" s="516"/>
      <c r="Q109" s="516"/>
      <c r="R109" s="516"/>
      <c r="S109" s="516"/>
      <c r="T109" s="516"/>
      <c r="U109" s="516"/>
      <c r="V109" s="516"/>
      <c r="W109" s="516"/>
      <c r="X109" s="516"/>
      <c r="Y109" s="516"/>
      <c r="Z109" s="516"/>
      <c r="AA109" s="516"/>
      <c r="AB109" s="516"/>
      <c r="AC109" s="516"/>
      <c r="AD109" s="516"/>
      <c r="AE109" s="516"/>
      <c r="AF109" s="516"/>
      <c r="AG109" s="516"/>
      <c r="AH109" s="516"/>
      <c r="AI109" s="516"/>
      <c r="AJ109" s="516"/>
      <c r="AK109" s="516"/>
      <c r="AL109" s="516"/>
      <c r="AM109" s="516"/>
      <c r="AN109" s="516"/>
      <c r="AO109" s="516"/>
      <c r="AP109" s="516"/>
      <c r="AQ109" s="516"/>
      <c r="AR109" s="516"/>
    </row>
    <row r="110" spans="1:44">
      <c r="A110" s="516"/>
      <c r="B110" s="516"/>
      <c r="C110" s="516"/>
      <c r="D110" s="516"/>
      <c r="E110" s="516"/>
      <c r="F110" s="516"/>
      <c r="G110" s="516"/>
      <c r="H110" s="516"/>
      <c r="I110" s="516"/>
      <c r="J110" s="516"/>
      <c r="K110" s="516"/>
      <c r="L110" s="516"/>
      <c r="M110" s="516"/>
      <c r="N110" s="516"/>
      <c r="O110" s="516"/>
      <c r="P110" s="516"/>
      <c r="Q110" s="516"/>
      <c r="R110" s="516"/>
      <c r="S110" s="516"/>
      <c r="T110" s="516"/>
      <c r="U110" s="516"/>
      <c r="V110" s="516"/>
      <c r="W110" s="516"/>
      <c r="X110" s="516"/>
      <c r="Y110" s="516"/>
      <c r="Z110" s="516"/>
      <c r="AA110" s="516"/>
      <c r="AB110" s="516"/>
      <c r="AC110" s="516"/>
      <c r="AD110" s="516"/>
      <c r="AE110" s="516"/>
      <c r="AF110" s="516"/>
      <c r="AG110" s="516"/>
      <c r="AH110" s="516"/>
      <c r="AI110" s="516"/>
      <c r="AJ110" s="516"/>
      <c r="AK110" s="516"/>
      <c r="AL110" s="516"/>
      <c r="AM110" s="516"/>
      <c r="AN110" s="516"/>
      <c r="AO110" s="516"/>
      <c r="AP110" s="516"/>
      <c r="AQ110" s="516"/>
      <c r="AR110" s="516"/>
    </row>
    <row r="111" spans="1:44">
      <c r="A111" s="516"/>
      <c r="B111" s="516"/>
      <c r="C111" s="516"/>
      <c r="D111" s="516"/>
      <c r="E111" s="516"/>
      <c r="F111" s="516"/>
      <c r="G111" s="516"/>
      <c r="H111" s="516"/>
      <c r="I111" s="516"/>
      <c r="J111" s="516"/>
      <c r="K111" s="516"/>
      <c r="L111" s="516"/>
      <c r="M111" s="516"/>
      <c r="N111" s="516"/>
      <c r="O111" s="516"/>
      <c r="P111" s="516"/>
      <c r="Q111" s="516"/>
      <c r="R111" s="516"/>
      <c r="S111" s="516"/>
      <c r="T111" s="516"/>
      <c r="U111" s="516"/>
      <c r="V111" s="516"/>
      <c r="W111" s="516"/>
      <c r="X111" s="516"/>
      <c r="Y111" s="516"/>
      <c r="Z111" s="516"/>
      <c r="AA111" s="516"/>
      <c r="AB111" s="516"/>
      <c r="AC111" s="516"/>
      <c r="AD111" s="516"/>
      <c r="AE111" s="516"/>
      <c r="AF111" s="516"/>
      <c r="AG111" s="516"/>
      <c r="AH111" s="516"/>
      <c r="AI111" s="516"/>
      <c r="AJ111" s="516"/>
      <c r="AK111" s="516"/>
      <c r="AL111" s="516"/>
      <c r="AM111" s="516"/>
      <c r="AN111" s="516"/>
      <c r="AO111" s="516"/>
      <c r="AP111" s="516"/>
      <c r="AQ111" s="516"/>
      <c r="AR111" s="516"/>
    </row>
    <row r="112" spans="1:44">
      <c r="A112" s="516"/>
      <c r="B112" s="516"/>
      <c r="C112" s="516"/>
      <c r="D112" s="516"/>
      <c r="E112" s="516"/>
      <c r="F112" s="516"/>
      <c r="G112" s="516"/>
      <c r="H112" s="516"/>
      <c r="I112" s="516"/>
      <c r="J112" s="516"/>
      <c r="K112" s="516"/>
      <c r="L112" s="516"/>
      <c r="M112" s="516"/>
      <c r="N112" s="516"/>
      <c r="O112" s="516"/>
      <c r="P112" s="516"/>
      <c r="Q112" s="516"/>
      <c r="R112" s="516"/>
      <c r="S112" s="516"/>
      <c r="T112" s="516"/>
      <c r="U112" s="516"/>
      <c r="V112" s="516"/>
      <c r="W112" s="516"/>
      <c r="X112" s="516"/>
      <c r="Y112" s="516"/>
      <c r="Z112" s="516"/>
      <c r="AA112" s="516"/>
      <c r="AB112" s="516"/>
      <c r="AC112" s="516"/>
      <c r="AD112" s="516"/>
      <c r="AE112" s="516"/>
      <c r="AF112" s="516"/>
      <c r="AG112" s="516"/>
      <c r="AH112" s="516"/>
      <c r="AI112" s="516"/>
      <c r="AJ112" s="516"/>
      <c r="AK112" s="516"/>
      <c r="AL112" s="516"/>
      <c r="AM112" s="516"/>
      <c r="AN112" s="516"/>
      <c r="AO112" s="516"/>
      <c r="AP112" s="516"/>
      <c r="AQ112" s="516"/>
      <c r="AR112" s="516"/>
    </row>
    <row r="113" spans="1:44">
      <c r="A113" s="516"/>
      <c r="B113" s="516"/>
      <c r="C113" s="516"/>
      <c r="D113" s="516"/>
      <c r="E113" s="516"/>
      <c r="F113" s="516"/>
      <c r="G113" s="516"/>
      <c r="H113" s="516"/>
      <c r="I113" s="516"/>
      <c r="J113" s="516"/>
      <c r="K113" s="516"/>
      <c r="L113" s="516"/>
      <c r="M113" s="516"/>
      <c r="N113" s="516"/>
      <c r="O113" s="516"/>
      <c r="P113" s="516"/>
      <c r="Q113" s="516"/>
      <c r="R113" s="516"/>
      <c r="S113" s="516"/>
      <c r="T113" s="516"/>
      <c r="U113" s="516"/>
      <c r="V113" s="516"/>
      <c r="W113" s="516"/>
      <c r="X113" s="516"/>
      <c r="Y113" s="516"/>
      <c r="Z113" s="516"/>
      <c r="AA113" s="516"/>
      <c r="AB113" s="516"/>
      <c r="AC113" s="516"/>
      <c r="AD113" s="516"/>
      <c r="AE113" s="516"/>
      <c r="AF113" s="516"/>
      <c r="AG113" s="516"/>
      <c r="AH113" s="516"/>
      <c r="AI113" s="516"/>
      <c r="AJ113" s="516"/>
      <c r="AK113" s="516"/>
      <c r="AL113" s="516"/>
      <c r="AM113" s="516"/>
      <c r="AN113" s="516"/>
      <c r="AO113" s="516"/>
      <c r="AP113" s="516"/>
      <c r="AQ113" s="516"/>
      <c r="AR113" s="516"/>
    </row>
    <row r="114" spans="1:44">
      <c r="A114" s="516"/>
      <c r="B114" s="516"/>
      <c r="C114" s="516"/>
      <c r="D114" s="516"/>
      <c r="E114" s="516"/>
      <c r="F114" s="516"/>
      <c r="G114" s="516"/>
      <c r="H114" s="516"/>
      <c r="I114" s="516"/>
      <c r="J114" s="516"/>
      <c r="K114" s="516"/>
      <c r="L114" s="516"/>
      <c r="M114" s="516"/>
      <c r="N114" s="516"/>
      <c r="O114" s="516"/>
      <c r="P114" s="516"/>
      <c r="Q114" s="516"/>
      <c r="R114" s="516"/>
      <c r="S114" s="516"/>
      <c r="T114" s="516"/>
      <c r="U114" s="516"/>
      <c r="V114" s="516"/>
      <c r="W114" s="516"/>
      <c r="X114" s="516"/>
      <c r="Y114" s="516"/>
      <c r="Z114" s="516"/>
      <c r="AA114" s="516"/>
      <c r="AB114" s="516"/>
      <c r="AC114" s="516"/>
      <c r="AD114" s="516"/>
      <c r="AE114" s="516"/>
      <c r="AF114" s="516"/>
      <c r="AG114" s="516"/>
      <c r="AH114" s="516"/>
      <c r="AI114" s="516"/>
      <c r="AJ114" s="516"/>
      <c r="AK114" s="516"/>
      <c r="AL114" s="516"/>
      <c r="AM114" s="516"/>
      <c r="AN114" s="516"/>
      <c r="AO114" s="516"/>
      <c r="AP114" s="516"/>
      <c r="AQ114" s="516"/>
      <c r="AR114" s="516"/>
    </row>
    <row r="115" spans="1:44">
      <c r="A115" s="516"/>
      <c r="B115" s="516"/>
      <c r="C115" s="516"/>
      <c r="D115" s="516"/>
      <c r="E115" s="516"/>
      <c r="F115" s="516"/>
      <c r="G115" s="516"/>
      <c r="H115" s="516"/>
      <c r="I115" s="516"/>
      <c r="J115" s="516"/>
      <c r="K115" s="516"/>
      <c r="L115" s="516"/>
      <c r="M115" s="516"/>
      <c r="N115" s="516"/>
      <c r="O115" s="516"/>
      <c r="P115" s="516"/>
      <c r="Q115" s="516"/>
      <c r="R115" s="516"/>
      <c r="S115" s="516"/>
      <c r="T115" s="516"/>
      <c r="U115" s="516"/>
      <c r="V115" s="516"/>
      <c r="W115" s="516"/>
      <c r="X115" s="516"/>
      <c r="Y115" s="516"/>
      <c r="Z115" s="516"/>
      <c r="AA115" s="516"/>
      <c r="AB115" s="516"/>
      <c r="AC115" s="516"/>
      <c r="AD115" s="516"/>
      <c r="AE115" s="516"/>
      <c r="AF115" s="516"/>
      <c r="AG115" s="516"/>
      <c r="AH115" s="516"/>
      <c r="AI115" s="516"/>
      <c r="AJ115" s="516"/>
      <c r="AK115" s="516"/>
      <c r="AL115" s="516"/>
      <c r="AM115" s="516"/>
      <c r="AN115" s="516"/>
      <c r="AO115" s="516"/>
      <c r="AP115" s="516"/>
      <c r="AQ115" s="516"/>
      <c r="AR115" s="516"/>
    </row>
    <row r="116" spans="1:44">
      <c r="A116" s="516"/>
      <c r="B116" s="516"/>
      <c r="C116" s="516"/>
      <c r="D116" s="516"/>
      <c r="E116" s="516"/>
      <c r="F116" s="516"/>
      <c r="G116" s="516"/>
      <c r="H116" s="516"/>
      <c r="I116" s="516"/>
      <c r="J116" s="516"/>
      <c r="K116" s="516"/>
      <c r="L116" s="516"/>
      <c r="M116" s="516"/>
      <c r="N116" s="516"/>
      <c r="O116" s="516"/>
      <c r="P116" s="516"/>
      <c r="Q116" s="516"/>
      <c r="R116" s="516"/>
      <c r="S116" s="516"/>
      <c r="T116" s="516"/>
      <c r="U116" s="516"/>
      <c r="V116" s="516"/>
      <c r="W116" s="516"/>
      <c r="X116" s="516"/>
      <c r="Y116" s="516"/>
      <c r="Z116" s="516"/>
      <c r="AA116" s="516"/>
      <c r="AB116" s="516"/>
      <c r="AC116" s="516"/>
      <c r="AD116" s="516"/>
      <c r="AE116" s="516"/>
      <c r="AF116" s="516"/>
      <c r="AG116" s="516"/>
      <c r="AH116" s="516"/>
      <c r="AI116" s="516"/>
      <c r="AJ116" s="516"/>
      <c r="AK116" s="516"/>
      <c r="AL116" s="516"/>
      <c r="AM116" s="516"/>
      <c r="AN116" s="516"/>
      <c r="AO116" s="516"/>
      <c r="AP116" s="516"/>
      <c r="AQ116" s="516"/>
      <c r="AR116" s="516"/>
    </row>
    <row r="117" spans="1:44">
      <c r="A117" s="516"/>
      <c r="B117" s="516"/>
      <c r="C117" s="516"/>
      <c r="D117" s="516"/>
      <c r="E117" s="516"/>
      <c r="F117" s="516"/>
      <c r="G117" s="516"/>
      <c r="H117" s="516"/>
      <c r="I117" s="516"/>
      <c r="J117" s="516"/>
      <c r="K117" s="516"/>
      <c r="L117" s="516"/>
      <c r="M117" s="516"/>
      <c r="N117" s="516"/>
      <c r="O117" s="516"/>
      <c r="P117" s="516"/>
      <c r="Q117" s="516"/>
      <c r="R117" s="516"/>
      <c r="S117" s="516"/>
      <c r="T117" s="516"/>
      <c r="U117" s="516"/>
      <c r="V117" s="516"/>
      <c r="W117" s="516"/>
      <c r="X117" s="516"/>
      <c r="Y117" s="516"/>
      <c r="Z117" s="516"/>
      <c r="AA117" s="516"/>
      <c r="AB117" s="516"/>
      <c r="AC117" s="516"/>
      <c r="AD117" s="516"/>
      <c r="AE117" s="516"/>
      <c r="AF117" s="516"/>
      <c r="AG117" s="516"/>
      <c r="AH117" s="516"/>
      <c r="AI117" s="516"/>
      <c r="AJ117" s="516"/>
      <c r="AK117" s="516"/>
      <c r="AL117" s="516"/>
      <c r="AM117" s="516"/>
      <c r="AN117" s="516"/>
      <c r="AO117" s="516"/>
      <c r="AP117" s="516"/>
      <c r="AQ117" s="516"/>
      <c r="AR117" s="516"/>
    </row>
    <row r="118" spans="1:44">
      <c r="A118" s="516"/>
      <c r="B118" s="516"/>
      <c r="C118" s="516"/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</row>
    <row r="119" spans="1:44">
      <c r="A119" s="516"/>
      <c r="B119" s="516"/>
      <c r="C119" s="516"/>
      <c r="D119" s="516"/>
      <c r="E119" s="516"/>
      <c r="F119" s="516"/>
      <c r="G119" s="516"/>
      <c r="H119" s="516"/>
      <c r="I119" s="516"/>
      <c r="J119" s="516"/>
      <c r="K119" s="516"/>
      <c r="L119" s="516"/>
      <c r="M119" s="516"/>
      <c r="N119" s="516"/>
      <c r="O119" s="516"/>
      <c r="P119" s="516"/>
      <c r="Q119" s="516"/>
      <c r="R119" s="516"/>
      <c r="S119" s="516"/>
      <c r="T119" s="516"/>
      <c r="U119" s="516"/>
      <c r="V119" s="516"/>
      <c r="W119" s="516"/>
      <c r="X119" s="516"/>
      <c r="Y119" s="516"/>
      <c r="Z119" s="516"/>
      <c r="AA119" s="516"/>
      <c r="AB119" s="516"/>
      <c r="AC119" s="516"/>
      <c r="AD119" s="516"/>
      <c r="AE119" s="516"/>
      <c r="AF119" s="516"/>
      <c r="AG119" s="516"/>
      <c r="AH119" s="516"/>
      <c r="AI119" s="516"/>
      <c r="AJ119" s="516"/>
      <c r="AK119" s="516"/>
      <c r="AL119" s="516"/>
      <c r="AM119" s="516"/>
      <c r="AN119" s="516"/>
      <c r="AO119" s="516"/>
      <c r="AP119" s="516"/>
      <c r="AQ119" s="516"/>
      <c r="AR119" s="516"/>
    </row>
    <row r="120" spans="1:44">
      <c r="A120" s="516"/>
      <c r="B120" s="516"/>
      <c r="C120" s="516"/>
      <c r="D120" s="516"/>
      <c r="E120" s="516"/>
      <c r="F120" s="516"/>
      <c r="G120" s="516"/>
      <c r="H120" s="516"/>
      <c r="I120" s="516"/>
      <c r="J120" s="516"/>
      <c r="K120" s="516"/>
      <c r="L120" s="516"/>
      <c r="M120" s="516"/>
      <c r="N120" s="516"/>
      <c r="O120" s="516"/>
      <c r="P120" s="516"/>
      <c r="Q120" s="516"/>
      <c r="R120" s="516"/>
      <c r="S120" s="516"/>
      <c r="T120" s="516"/>
      <c r="U120" s="516"/>
      <c r="V120" s="516"/>
      <c r="W120" s="516"/>
      <c r="X120" s="516"/>
      <c r="Y120" s="516"/>
      <c r="Z120" s="516"/>
      <c r="AA120" s="516"/>
      <c r="AB120" s="516"/>
      <c r="AC120" s="516"/>
      <c r="AD120" s="516"/>
      <c r="AE120" s="516"/>
      <c r="AF120" s="516"/>
      <c r="AG120" s="516"/>
      <c r="AH120" s="516"/>
      <c r="AI120" s="516"/>
      <c r="AJ120" s="516"/>
      <c r="AK120" s="516"/>
      <c r="AL120" s="516"/>
      <c r="AM120" s="516"/>
      <c r="AN120" s="516"/>
      <c r="AO120" s="516"/>
      <c r="AP120" s="516"/>
      <c r="AQ120" s="516"/>
      <c r="AR120" s="516"/>
    </row>
    <row r="121" spans="1:44">
      <c r="A121" s="516"/>
      <c r="B121" s="516"/>
      <c r="C121" s="516"/>
      <c r="D121" s="516"/>
      <c r="E121" s="516"/>
      <c r="F121" s="516"/>
      <c r="G121" s="516"/>
      <c r="H121" s="516"/>
      <c r="I121" s="516"/>
      <c r="J121" s="516"/>
      <c r="K121" s="516"/>
      <c r="L121" s="516"/>
      <c r="M121" s="516"/>
      <c r="N121" s="516"/>
      <c r="O121" s="516"/>
      <c r="P121" s="516"/>
      <c r="Q121" s="516"/>
      <c r="R121" s="516"/>
      <c r="S121" s="516"/>
      <c r="T121" s="516"/>
      <c r="U121" s="516"/>
      <c r="V121" s="516"/>
      <c r="W121" s="516"/>
      <c r="X121" s="516"/>
      <c r="Y121" s="516"/>
      <c r="Z121" s="516"/>
      <c r="AA121" s="516"/>
      <c r="AB121" s="516"/>
      <c r="AC121" s="516"/>
      <c r="AD121" s="516"/>
      <c r="AE121" s="516"/>
      <c r="AF121" s="516"/>
      <c r="AG121" s="516"/>
      <c r="AH121" s="516"/>
      <c r="AI121" s="516"/>
      <c r="AJ121" s="516"/>
      <c r="AK121" s="516"/>
      <c r="AL121" s="516"/>
      <c r="AM121" s="516"/>
      <c r="AN121" s="516"/>
      <c r="AO121" s="516"/>
      <c r="AP121" s="516"/>
      <c r="AQ121" s="516"/>
      <c r="AR121" s="516"/>
    </row>
    <row r="122" spans="1:44">
      <c r="A122" s="516"/>
      <c r="B122" s="516"/>
      <c r="C122" s="516"/>
      <c r="D122" s="516"/>
      <c r="E122" s="516"/>
      <c r="F122" s="516"/>
      <c r="G122" s="516"/>
      <c r="H122" s="516"/>
      <c r="I122" s="516"/>
      <c r="J122" s="516"/>
      <c r="K122" s="516"/>
      <c r="L122" s="516"/>
      <c r="M122" s="516"/>
      <c r="N122" s="516"/>
      <c r="O122" s="516"/>
      <c r="P122" s="516"/>
      <c r="Q122" s="516"/>
      <c r="R122" s="516"/>
      <c r="S122" s="516"/>
      <c r="T122" s="516"/>
      <c r="U122" s="516"/>
      <c r="V122" s="516"/>
      <c r="W122" s="516"/>
      <c r="X122" s="516"/>
      <c r="Y122" s="516"/>
      <c r="Z122" s="516"/>
      <c r="AA122" s="516"/>
      <c r="AB122" s="516"/>
      <c r="AC122" s="516"/>
      <c r="AD122" s="516"/>
      <c r="AE122" s="516"/>
      <c r="AF122" s="516"/>
      <c r="AG122" s="516"/>
      <c r="AH122" s="516"/>
      <c r="AI122" s="516"/>
      <c r="AJ122" s="516"/>
      <c r="AK122" s="516"/>
      <c r="AL122" s="516"/>
      <c r="AM122" s="516"/>
      <c r="AN122" s="516"/>
      <c r="AO122" s="516"/>
      <c r="AP122" s="516"/>
      <c r="AQ122" s="516"/>
      <c r="AR122" s="516"/>
    </row>
    <row r="123" spans="1:44">
      <c r="A123" s="516"/>
      <c r="B123" s="516"/>
      <c r="C123" s="516"/>
      <c r="D123" s="516"/>
      <c r="E123" s="516"/>
      <c r="F123" s="516"/>
      <c r="G123" s="516"/>
      <c r="H123" s="516"/>
      <c r="I123" s="516"/>
      <c r="J123" s="516"/>
      <c r="K123" s="516"/>
      <c r="L123" s="516"/>
      <c r="M123" s="516"/>
      <c r="N123" s="516"/>
      <c r="O123" s="516"/>
      <c r="P123" s="516"/>
      <c r="Q123" s="516"/>
      <c r="R123" s="516"/>
      <c r="S123" s="516"/>
      <c r="T123" s="516"/>
      <c r="U123" s="516"/>
      <c r="V123" s="516"/>
      <c r="W123" s="516"/>
      <c r="X123" s="516"/>
      <c r="Y123" s="516"/>
      <c r="Z123" s="516"/>
      <c r="AA123" s="516"/>
      <c r="AB123" s="516"/>
      <c r="AC123" s="516"/>
      <c r="AD123" s="516"/>
      <c r="AE123" s="516"/>
      <c r="AF123" s="516"/>
      <c r="AG123" s="516"/>
      <c r="AH123" s="516"/>
      <c r="AI123" s="516"/>
      <c r="AJ123" s="516"/>
      <c r="AK123" s="516"/>
      <c r="AL123" s="516"/>
      <c r="AM123" s="516"/>
      <c r="AN123" s="516"/>
      <c r="AO123" s="516"/>
      <c r="AP123" s="516"/>
      <c r="AQ123" s="516"/>
      <c r="AR123" s="516"/>
    </row>
    <row r="124" spans="1:44">
      <c r="A124" s="516"/>
      <c r="B124" s="516"/>
      <c r="C124" s="516"/>
      <c r="D124" s="516"/>
      <c r="E124" s="516"/>
      <c r="F124" s="516"/>
      <c r="G124" s="516"/>
      <c r="H124" s="516"/>
      <c r="I124" s="516"/>
      <c r="J124" s="516"/>
      <c r="K124" s="516"/>
      <c r="L124" s="516"/>
      <c r="M124" s="516"/>
      <c r="N124" s="516"/>
      <c r="O124" s="516"/>
      <c r="P124" s="516"/>
      <c r="Q124" s="516"/>
      <c r="R124" s="516"/>
      <c r="S124" s="516"/>
      <c r="T124" s="516"/>
      <c r="U124" s="516"/>
      <c r="V124" s="516"/>
      <c r="W124" s="516"/>
      <c r="X124" s="516"/>
      <c r="Y124" s="516"/>
      <c r="Z124" s="516"/>
      <c r="AA124" s="516"/>
      <c r="AB124" s="516"/>
      <c r="AC124" s="516"/>
      <c r="AD124" s="516"/>
      <c r="AE124" s="516"/>
      <c r="AF124" s="516"/>
      <c r="AG124" s="516"/>
      <c r="AH124" s="516"/>
      <c r="AI124" s="516"/>
      <c r="AJ124" s="516"/>
      <c r="AK124" s="516"/>
      <c r="AL124" s="516"/>
      <c r="AM124" s="516"/>
      <c r="AN124" s="516"/>
      <c r="AO124" s="516"/>
      <c r="AP124" s="516"/>
      <c r="AQ124" s="516"/>
      <c r="AR124" s="516"/>
    </row>
  </sheetData>
  <sheetProtection algorithmName="SHA-512" hashValue="5+PBGU1A9cr2hMAuftpdLtni4n+GrWIEL1rNigUiNQC9DobYSfxQAbX6QL1PNnmv/d+Xo0S3qBzVUOIBmZGjZQ==" saltValue="6Tbd4eY56dDTHxTOjsZbEA==" spinCount="100000" sheet="1" objects="1" scenarios="1"/>
  <mergeCells count="8">
    <mergeCell ref="A62:A70"/>
    <mergeCell ref="A71:A79"/>
    <mergeCell ref="A8:A16"/>
    <mergeCell ref="A17:A25"/>
    <mergeCell ref="A26:A34"/>
    <mergeCell ref="A35:A43"/>
    <mergeCell ref="A44:A52"/>
    <mergeCell ref="A53:A61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A2342-C24B-5E45-B2E4-6893BF27FD8D}">
  <sheetPr codeName="Sheet10"/>
  <dimension ref="A1:BQ81"/>
  <sheetViews>
    <sheetView topLeftCell="A55" zoomScale="119" zoomScaleNormal="110" zoomScalePageLayoutView="120" workbookViewId="0">
      <selection activeCell="K50" sqref="K50"/>
    </sheetView>
  </sheetViews>
  <sheetFormatPr baseColWidth="10" defaultRowHeight="13"/>
  <cols>
    <col min="4" max="4" width="16.6640625" customWidth="1"/>
    <col min="7" max="7" width="18.83203125" customWidth="1"/>
    <col min="12" max="22" width="10.83203125" style="36"/>
  </cols>
  <sheetData>
    <row r="1" spans="1:69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378" t="s">
        <v>741</v>
      </c>
      <c r="J1" s="379" t="s">
        <v>742</v>
      </c>
      <c r="K1" s="6" t="s">
        <v>110</v>
      </c>
      <c r="L1" s="33" t="s">
        <v>111</v>
      </c>
      <c r="M1" s="33" t="s">
        <v>112</v>
      </c>
      <c r="N1" s="335" t="s">
        <v>648</v>
      </c>
      <c r="O1" s="335" t="s">
        <v>649</v>
      </c>
      <c r="P1" s="34" t="s">
        <v>65</v>
      </c>
      <c r="Q1" s="381" t="s">
        <v>743</v>
      </c>
      <c r="R1" s="381" t="s">
        <v>744</v>
      </c>
      <c r="S1" s="381" t="s">
        <v>745</v>
      </c>
      <c r="T1" s="381" t="s">
        <v>746</v>
      </c>
      <c r="U1" s="381" t="s">
        <v>747</v>
      </c>
      <c r="V1" s="382" t="s">
        <v>748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74</v>
      </c>
      <c r="AF1" s="9" t="s">
        <v>116</v>
      </c>
      <c r="AG1" s="9" t="s">
        <v>117</v>
      </c>
      <c r="AH1" s="10" t="s">
        <v>61</v>
      </c>
      <c r="AI1" s="11" t="s">
        <v>3</v>
      </c>
      <c r="AJ1" s="11" t="s">
        <v>59</v>
      </c>
      <c r="AK1" s="11" t="s">
        <v>60</v>
      </c>
      <c r="AL1" s="11" t="s">
        <v>21</v>
      </c>
      <c r="AM1" s="11" t="s">
        <v>22</v>
      </c>
      <c r="AN1" s="12" t="s">
        <v>63</v>
      </c>
      <c r="AO1" s="13" t="s">
        <v>64</v>
      </c>
      <c r="AP1" s="13" t="s">
        <v>86</v>
      </c>
      <c r="AQ1" s="13" t="s">
        <v>43</v>
      </c>
      <c r="AR1" s="14" t="s">
        <v>44</v>
      </c>
      <c r="AS1" s="383" t="s">
        <v>749</v>
      </c>
      <c r="AT1" s="15" t="s">
        <v>87</v>
      </c>
      <c r="AU1" s="16" t="s">
        <v>48</v>
      </c>
      <c r="AV1" s="17" t="s">
        <v>47</v>
      </c>
      <c r="AW1" s="7" t="s">
        <v>130</v>
      </c>
      <c r="AX1" s="18" t="s">
        <v>144</v>
      </c>
      <c r="AY1" s="19" t="s">
        <v>145</v>
      </c>
      <c r="AZ1" s="20" t="s">
        <v>76</v>
      </c>
      <c r="BA1" s="8" t="s">
        <v>140</v>
      </c>
      <c r="BB1" s="384" t="s">
        <v>750</v>
      </c>
      <c r="BC1" s="385" t="s">
        <v>751</v>
      </c>
      <c r="BD1" s="20" t="s">
        <v>4</v>
      </c>
      <c r="BE1" s="8" t="s">
        <v>5</v>
      </c>
      <c r="BF1" s="1" t="s">
        <v>6</v>
      </c>
      <c r="BG1" s="21" t="s">
        <v>7</v>
      </c>
      <c r="BH1" s="22" t="s">
        <v>8</v>
      </c>
      <c r="BI1" s="21" t="s">
        <v>9</v>
      </c>
      <c r="BJ1" s="387" t="s">
        <v>752</v>
      </c>
      <c r="BK1" s="387" t="s">
        <v>753</v>
      </c>
      <c r="BL1" s="23" t="s">
        <v>10</v>
      </c>
      <c r="BM1" s="24" t="s">
        <v>11</v>
      </c>
      <c r="BN1" s="25" t="s">
        <v>12</v>
      </c>
      <c r="BO1" s="25" t="s">
        <v>13</v>
      </c>
      <c r="BP1" s="24" t="s">
        <v>14</v>
      </c>
    </row>
    <row r="2" spans="1:69" s="98" customFormat="1">
      <c r="A2" s="90">
        <v>9</v>
      </c>
      <c r="B2" s="242">
        <v>42101</v>
      </c>
      <c r="C2" s="92" t="s">
        <v>15</v>
      </c>
      <c r="D2" s="90" t="s">
        <v>16</v>
      </c>
      <c r="E2" s="91">
        <v>42004</v>
      </c>
      <c r="F2" s="93" t="s">
        <v>79</v>
      </c>
      <c r="G2" s="90" t="s">
        <v>54</v>
      </c>
      <c r="H2" s="90">
        <v>112.3</v>
      </c>
      <c r="I2" s="90"/>
      <c r="J2" s="90"/>
      <c r="K2" s="94" t="s">
        <v>80</v>
      </c>
      <c r="L2" s="95">
        <v>15000</v>
      </c>
      <c r="M2" s="95">
        <v>45000</v>
      </c>
      <c r="N2" s="95">
        <v>30000</v>
      </c>
      <c r="O2" s="95">
        <v>210000</v>
      </c>
      <c r="P2" s="95"/>
      <c r="Q2" s="95"/>
      <c r="R2" s="95"/>
      <c r="S2" s="95"/>
      <c r="T2" s="95"/>
      <c r="U2" s="95"/>
      <c r="V2" s="95"/>
      <c r="W2" s="408">
        <v>2.12</v>
      </c>
      <c r="X2" s="408">
        <v>1.71</v>
      </c>
      <c r="Y2" s="408">
        <v>1.59</v>
      </c>
      <c r="Z2" s="408">
        <v>1.5</v>
      </c>
      <c r="AA2" s="408">
        <v>1.41</v>
      </c>
      <c r="AB2" s="90"/>
      <c r="AC2" s="408">
        <v>2.0299999999999998</v>
      </c>
      <c r="AD2" s="408">
        <v>1.7</v>
      </c>
      <c r="AE2" s="408">
        <v>1.57</v>
      </c>
      <c r="AF2" s="408">
        <v>1.49</v>
      </c>
      <c r="AG2" s="408">
        <v>1.39</v>
      </c>
      <c r="AH2" s="90"/>
      <c r="AI2" s="90"/>
      <c r="AJ2" s="90"/>
      <c r="AK2" s="90"/>
      <c r="AL2" s="90"/>
      <c r="AM2" s="90"/>
      <c r="AN2" s="90"/>
      <c r="AO2" s="96" t="s">
        <v>107</v>
      </c>
      <c r="AP2" s="96" t="s">
        <v>153</v>
      </c>
      <c r="AQ2" s="96">
        <v>3</v>
      </c>
      <c r="AR2" s="96">
        <v>3</v>
      </c>
      <c r="AS2" s="96"/>
      <c r="AT2" s="96">
        <v>0</v>
      </c>
      <c r="AU2" s="96">
        <v>15</v>
      </c>
      <c r="AV2" s="96">
        <v>0</v>
      </c>
      <c r="AW2" s="96">
        <v>0</v>
      </c>
      <c r="AX2" s="96">
        <v>0</v>
      </c>
      <c r="AY2" s="96">
        <v>0</v>
      </c>
      <c r="AZ2" s="96">
        <v>0</v>
      </c>
      <c r="BA2" s="96">
        <v>0</v>
      </c>
      <c r="BB2" s="96"/>
      <c r="BC2" s="96"/>
      <c r="BD2" s="96">
        <v>0</v>
      </c>
      <c r="BE2" s="96">
        <v>0</v>
      </c>
      <c r="BF2" s="96">
        <v>0</v>
      </c>
      <c r="BG2" s="96" t="s">
        <v>31</v>
      </c>
      <c r="BH2" s="96">
        <v>24</v>
      </c>
      <c r="BI2" s="96" t="s">
        <v>31</v>
      </c>
      <c r="BJ2" s="96"/>
      <c r="BK2" s="96"/>
      <c r="BL2" s="93"/>
      <c r="BM2" s="90"/>
      <c r="BN2" s="96"/>
      <c r="BO2" s="96" t="s">
        <v>151</v>
      </c>
      <c r="BP2" s="93"/>
      <c r="BQ2" s="98" t="s">
        <v>594</v>
      </c>
    </row>
    <row r="3" spans="1:69" s="98" customFormat="1">
      <c r="A3" s="90">
        <v>34</v>
      </c>
      <c r="B3" s="242">
        <v>42101</v>
      </c>
      <c r="C3" s="92" t="s">
        <v>15</v>
      </c>
      <c r="D3" s="90" t="s">
        <v>16</v>
      </c>
      <c r="E3" s="91">
        <v>41975</v>
      </c>
      <c r="F3" s="93" t="s">
        <v>26</v>
      </c>
      <c r="G3" s="228" t="s">
        <v>602</v>
      </c>
      <c r="H3" s="90">
        <v>85.8</v>
      </c>
      <c r="I3" s="90"/>
      <c r="J3" s="90"/>
      <c r="K3" s="94" t="s">
        <v>80</v>
      </c>
      <c r="L3" s="95">
        <v>15000</v>
      </c>
      <c r="M3" s="95">
        <v>45000</v>
      </c>
      <c r="N3" s="95">
        <v>30000</v>
      </c>
      <c r="O3" s="95">
        <v>210000</v>
      </c>
      <c r="P3" s="95"/>
      <c r="Q3" s="95"/>
      <c r="R3" s="95"/>
      <c r="S3" s="95"/>
      <c r="T3" s="95"/>
      <c r="U3" s="95"/>
      <c r="V3" s="95"/>
      <c r="W3" s="408">
        <v>2.2599999999999998</v>
      </c>
      <c r="X3" s="408">
        <v>2.11</v>
      </c>
      <c r="Y3" s="408">
        <v>2.0099999999999998</v>
      </c>
      <c r="Z3" s="408">
        <v>1.91</v>
      </c>
      <c r="AA3" s="408">
        <v>1.81</v>
      </c>
      <c r="AB3" s="90"/>
      <c r="AC3" s="408">
        <v>2.16</v>
      </c>
      <c r="AD3" s="408">
        <v>2.11</v>
      </c>
      <c r="AE3" s="408">
        <v>2.0099999999999998</v>
      </c>
      <c r="AF3" s="408">
        <v>1.86</v>
      </c>
      <c r="AG3" s="408">
        <v>1.81</v>
      </c>
      <c r="AH3" s="90"/>
      <c r="AI3" s="90"/>
      <c r="AJ3" s="90"/>
      <c r="AK3" s="90"/>
      <c r="AL3" s="90"/>
      <c r="AM3" s="90"/>
      <c r="AN3" s="90"/>
      <c r="AO3" s="96" t="s">
        <v>107</v>
      </c>
      <c r="AP3" s="96" t="s">
        <v>153</v>
      </c>
      <c r="AQ3" s="96">
        <v>3</v>
      </c>
      <c r="AR3" s="96">
        <v>3</v>
      </c>
      <c r="AS3" s="96"/>
      <c r="AT3" s="96">
        <v>0</v>
      </c>
      <c r="AU3" s="96">
        <v>0</v>
      </c>
      <c r="AV3" s="96">
        <v>10</v>
      </c>
      <c r="AW3" s="96">
        <v>0</v>
      </c>
      <c r="AX3" s="96">
        <v>0</v>
      </c>
      <c r="AY3" s="96">
        <v>0</v>
      </c>
      <c r="AZ3" s="96">
        <v>0</v>
      </c>
      <c r="BA3" s="96">
        <v>0</v>
      </c>
      <c r="BB3" s="96"/>
      <c r="BC3" s="96"/>
      <c r="BD3" s="96">
        <v>0</v>
      </c>
      <c r="BE3" s="96">
        <v>0</v>
      </c>
      <c r="BF3" s="96">
        <v>0</v>
      </c>
      <c r="BG3" s="96" t="s">
        <v>31</v>
      </c>
      <c r="BH3" s="96"/>
      <c r="BI3" s="96" t="s">
        <v>31</v>
      </c>
      <c r="BJ3" s="96"/>
      <c r="BK3" s="96"/>
      <c r="BL3" s="93"/>
      <c r="BM3" s="90"/>
      <c r="BN3" s="96"/>
      <c r="BO3" s="96" t="s">
        <v>151</v>
      </c>
      <c r="BP3" s="93" t="s">
        <v>27</v>
      </c>
      <c r="BQ3" s="98" t="s">
        <v>603</v>
      </c>
    </row>
    <row r="4" spans="1:69" s="98" customFormat="1">
      <c r="A4" s="90">
        <v>50</v>
      </c>
      <c r="B4" s="242">
        <v>42101</v>
      </c>
      <c r="C4" s="92" t="s">
        <v>15</v>
      </c>
      <c r="D4" s="90" t="s">
        <v>16</v>
      </c>
      <c r="E4" s="91">
        <v>42004</v>
      </c>
      <c r="F4" s="93" t="s">
        <v>25</v>
      </c>
      <c r="G4" s="228" t="s">
        <v>593</v>
      </c>
      <c r="H4" s="90">
        <v>100</v>
      </c>
      <c r="I4" s="90"/>
      <c r="J4" s="90"/>
      <c r="K4" s="94" t="s">
        <v>80</v>
      </c>
      <c r="L4" s="95">
        <v>15000</v>
      </c>
      <c r="M4" s="95">
        <v>45000</v>
      </c>
      <c r="N4" s="95">
        <v>30000</v>
      </c>
      <c r="O4" s="95">
        <v>210000</v>
      </c>
      <c r="P4" s="95"/>
      <c r="Q4" s="95"/>
      <c r="R4" s="95"/>
      <c r="S4" s="95"/>
      <c r="T4" s="95"/>
      <c r="U4" s="95"/>
      <c r="V4" s="95"/>
      <c r="W4" s="408">
        <v>2.5499999999999998</v>
      </c>
      <c r="X4" s="408">
        <v>2.38</v>
      </c>
      <c r="Y4" s="408">
        <v>2.11</v>
      </c>
      <c r="Z4" s="408">
        <v>2.02</v>
      </c>
      <c r="AA4" s="408">
        <v>1.88</v>
      </c>
      <c r="AB4" s="90"/>
      <c r="AC4" s="408">
        <v>2.2999999999999998</v>
      </c>
      <c r="AD4" s="408">
        <v>2.1800000000000002</v>
      </c>
      <c r="AE4" s="408">
        <v>2</v>
      </c>
      <c r="AF4" s="408">
        <v>1.89</v>
      </c>
      <c r="AG4" s="408">
        <v>1.67</v>
      </c>
      <c r="AH4" s="90"/>
      <c r="AI4" s="90"/>
      <c r="AJ4" s="90"/>
      <c r="AK4" s="90"/>
      <c r="AL4" s="90"/>
      <c r="AM4" s="90"/>
      <c r="AN4" s="90"/>
      <c r="AO4" s="96" t="s">
        <v>107</v>
      </c>
      <c r="AP4" s="96" t="s">
        <v>153</v>
      </c>
      <c r="AQ4" s="96">
        <v>3</v>
      </c>
      <c r="AR4" s="96">
        <v>3</v>
      </c>
      <c r="AS4" s="96"/>
      <c r="AT4" s="96">
        <v>0</v>
      </c>
      <c r="AU4" s="96">
        <v>0</v>
      </c>
      <c r="AV4" s="96">
        <v>0</v>
      </c>
      <c r="AW4" s="96">
        <v>20</v>
      </c>
      <c r="AX4" s="96">
        <v>0</v>
      </c>
      <c r="AY4" s="96">
        <v>0</v>
      </c>
      <c r="AZ4" s="96">
        <v>0</v>
      </c>
      <c r="BA4" s="96">
        <v>0</v>
      </c>
      <c r="BB4" s="96"/>
      <c r="BC4" s="96"/>
      <c r="BD4" s="96">
        <v>0</v>
      </c>
      <c r="BE4" s="96">
        <v>0</v>
      </c>
      <c r="BF4" s="96">
        <v>0</v>
      </c>
      <c r="BG4" s="174" t="s">
        <v>591</v>
      </c>
      <c r="BH4" s="96">
        <v>12</v>
      </c>
      <c r="BI4" s="96" t="s">
        <v>31</v>
      </c>
      <c r="BJ4" s="96"/>
      <c r="BK4" s="96"/>
      <c r="BL4" s="93"/>
      <c r="BM4" s="90"/>
      <c r="BN4" s="96"/>
      <c r="BO4" s="96" t="s">
        <v>49</v>
      </c>
      <c r="BP4" s="93" t="s">
        <v>611</v>
      </c>
      <c r="BQ4" s="98" t="s">
        <v>612</v>
      </c>
    </row>
    <row r="5" spans="1:69" s="98" customFormat="1">
      <c r="A5" s="90">
        <v>17</v>
      </c>
      <c r="B5" s="242">
        <v>42101</v>
      </c>
      <c r="C5" s="92" t="s">
        <v>15</v>
      </c>
      <c r="D5" s="90" t="s">
        <v>16</v>
      </c>
      <c r="E5" s="91">
        <v>42069</v>
      </c>
      <c r="F5" s="93" t="s">
        <v>92</v>
      </c>
      <c r="G5" s="90" t="s">
        <v>141</v>
      </c>
      <c r="H5" s="90">
        <v>117</v>
      </c>
      <c r="I5" s="90"/>
      <c r="J5" s="90"/>
      <c r="K5" s="94" t="s">
        <v>80</v>
      </c>
      <c r="L5" s="95">
        <v>15000</v>
      </c>
      <c r="M5" s="95">
        <v>45000</v>
      </c>
      <c r="N5" s="95">
        <v>30000</v>
      </c>
      <c r="O5" s="95">
        <v>210000</v>
      </c>
      <c r="P5" s="95"/>
      <c r="Q5" s="95"/>
      <c r="R5" s="95"/>
      <c r="S5" s="95"/>
      <c r="T5" s="95"/>
      <c r="U5" s="95"/>
      <c r="V5" s="95"/>
      <c r="W5" s="408">
        <v>2.21</v>
      </c>
      <c r="X5" s="408">
        <v>1.95</v>
      </c>
      <c r="Y5" s="408">
        <v>1.79</v>
      </c>
      <c r="Z5" s="408">
        <v>1.66</v>
      </c>
      <c r="AA5" s="408">
        <v>1.56</v>
      </c>
      <c r="AB5" s="90"/>
      <c r="AC5" s="408">
        <v>2.0699999999999998</v>
      </c>
      <c r="AD5" s="408">
        <v>1.86</v>
      </c>
      <c r="AE5" s="408">
        <v>1.71</v>
      </c>
      <c r="AF5" s="408">
        <v>1.63</v>
      </c>
      <c r="AG5" s="408">
        <v>1.53</v>
      </c>
      <c r="AH5" s="90"/>
      <c r="AI5" s="90"/>
      <c r="AJ5" s="90"/>
      <c r="AK5" s="90"/>
      <c r="AL5" s="90"/>
      <c r="AM5" s="90"/>
      <c r="AN5" s="90"/>
      <c r="AO5" s="96" t="s">
        <v>107</v>
      </c>
      <c r="AP5" s="96" t="s">
        <v>153</v>
      </c>
      <c r="AQ5" s="96">
        <v>3</v>
      </c>
      <c r="AR5" s="96">
        <v>3</v>
      </c>
      <c r="AS5" s="96"/>
      <c r="AT5" s="96">
        <v>0</v>
      </c>
      <c r="AU5" s="96">
        <v>24</v>
      </c>
      <c r="AV5" s="96">
        <v>0</v>
      </c>
      <c r="AW5" s="96">
        <v>0</v>
      </c>
      <c r="AX5" s="96">
        <v>0</v>
      </c>
      <c r="AY5" s="96">
        <v>0</v>
      </c>
      <c r="AZ5" s="96">
        <v>0</v>
      </c>
      <c r="BA5" s="96">
        <v>0</v>
      </c>
      <c r="BB5" s="96"/>
      <c r="BC5" s="96"/>
      <c r="BD5" s="96">
        <v>0</v>
      </c>
      <c r="BE5" s="96">
        <v>0</v>
      </c>
      <c r="BF5" s="96">
        <v>0</v>
      </c>
      <c r="BG5" s="96" t="s">
        <v>591</v>
      </c>
      <c r="BH5" s="96">
        <v>24</v>
      </c>
      <c r="BI5" s="96" t="s">
        <v>31</v>
      </c>
      <c r="BJ5" s="96"/>
      <c r="BK5" s="96"/>
      <c r="BL5" s="93"/>
      <c r="BM5" s="90"/>
      <c r="BN5" s="96"/>
      <c r="BO5" s="96" t="s">
        <v>151</v>
      </c>
      <c r="BP5" s="93"/>
      <c r="BQ5" s="98" t="s">
        <v>617</v>
      </c>
    </row>
    <row r="6" spans="1:69" s="98" customFormat="1">
      <c r="A6" s="90">
        <v>25</v>
      </c>
      <c r="B6" s="242">
        <v>42101</v>
      </c>
      <c r="C6" s="92" t="s">
        <v>15</v>
      </c>
      <c r="D6" s="90" t="s">
        <v>16</v>
      </c>
      <c r="E6" s="91">
        <v>42035</v>
      </c>
      <c r="F6" s="93" t="s">
        <v>30</v>
      </c>
      <c r="G6" s="90" t="s">
        <v>625</v>
      </c>
      <c r="H6" s="90">
        <v>91</v>
      </c>
      <c r="I6" s="90"/>
      <c r="J6" s="90"/>
      <c r="K6" s="94" t="s">
        <v>80</v>
      </c>
      <c r="L6" s="95">
        <v>15208</v>
      </c>
      <c r="M6" s="95">
        <v>45625</v>
      </c>
      <c r="N6" s="95">
        <v>30417</v>
      </c>
      <c r="O6" s="95">
        <v>212917</v>
      </c>
      <c r="P6" s="95"/>
      <c r="Q6" s="95"/>
      <c r="R6" s="95"/>
      <c r="S6" s="95"/>
      <c r="T6" s="95"/>
      <c r="U6" s="95"/>
      <c r="V6" s="95"/>
      <c r="W6" s="408">
        <v>1.66</v>
      </c>
      <c r="X6" s="408">
        <v>1.58</v>
      </c>
      <c r="Y6" s="408">
        <v>1.5</v>
      </c>
      <c r="Z6" s="408">
        <v>1.44</v>
      </c>
      <c r="AA6" s="408">
        <v>1.39</v>
      </c>
      <c r="AB6" s="90"/>
      <c r="AC6" s="408">
        <v>1.65</v>
      </c>
      <c r="AD6" s="408">
        <v>1.54</v>
      </c>
      <c r="AE6" s="408">
        <v>1.5</v>
      </c>
      <c r="AF6" s="408">
        <v>1.45</v>
      </c>
      <c r="AG6" s="408">
        <v>1.4</v>
      </c>
      <c r="AH6" s="90"/>
      <c r="AI6" s="90"/>
      <c r="AJ6" s="90"/>
      <c r="AK6" s="90"/>
      <c r="AL6" s="90"/>
      <c r="AM6" s="90"/>
      <c r="AN6" s="90"/>
      <c r="AO6" s="96" t="s">
        <v>107</v>
      </c>
      <c r="AP6" s="96" t="s">
        <v>153</v>
      </c>
      <c r="AQ6" s="96">
        <v>3</v>
      </c>
      <c r="AR6" s="96">
        <v>3</v>
      </c>
      <c r="AS6" s="96"/>
      <c r="AT6" s="96">
        <v>0</v>
      </c>
      <c r="AU6" s="96">
        <v>0</v>
      </c>
      <c r="AV6" s="96">
        <v>3</v>
      </c>
      <c r="AW6" s="96">
        <v>0</v>
      </c>
      <c r="AX6" s="96">
        <v>0</v>
      </c>
      <c r="AY6" s="96">
        <v>0</v>
      </c>
      <c r="AZ6" s="96">
        <v>0</v>
      </c>
      <c r="BA6" s="96">
        <v>0</v>
      </c>
      <c r="BB6" s="96"/>
      <c r="BC6" s="96"/>
      <c r="BD6" s="96">
        <v>0</v>
      </c>
      <c r="BE6" s="96">
        <v>0</v>
      </c>
      <c r="BF6" s="96">
        <v>0</v>
      </c>
      <c r="BG6" s="96" t="s">
        <v>31</v>
      </c>
      <c r="BH6" s="96"/>
      <c r="BI6" s="96" t="s">
        <v>31</v>
      </c>
      <c r="BJ6" s="96"/>
      <c r="BK6" s="96"/>
      <c r="BL6" s="93"/>
      <c r="BM6" s="90"/>
      <c r="BN6" s="96"/>
      <c r="BO6" s="96" t="s">
        <v>151</v>
      </c>
      <c r="BP6" s="93"/>
    </row>
    <row r="7" spans="1:69" s="98" customFormat="1">
      <c r="A7" s="90">
        <v>42</v>
      </c>
      <c r="B7" s="242">
        <v>42101</v>
      </c>
      <c r="C7" s="92" t="s">
        <v>15</v>
      </c>
      <c r="D7" s="90" t="s">
        <v>16</v>
      </c>
      <c r="E7" s="91">
        <v>42063</v>
      </c>
      <c r="F7" s="90" t="s">
        <v>33</v>
      </c>
      <c r="G7" s="90" t="s">
        <v>34</v>
      </c>
      <c r="H7" s="90">
        <v>116.01</v>
      </c>
      <c r="I7" s="90"/>
      <c r="J7" s="90"/>
      <c r="K7" s="94" t="s">
        <v>80</v>
      </c>
      <c r="L7" s="95">
        <v>15000</v>
      </c>
      <c r="M7" s="95">
        <v>45000</v>
      </c>
      <c r="N7" s="95">
        <v>30000</v>
      </c>
      <c r="O7" s="95">
        <v>210000</v>
      </c>
      <c r="P7" s="95"/>
      <c r="Q7" s="95"/>
      <c r="R7" s="95"/>
      <c r="S7" s="95"/>
      <c r="T7" s="95"/>
      <c r="U7" s="95"/>
      <c r="V7" s="95"/>
      <c r="W7" s="408">
        <v>1.6870000000000001</v>
      </c>
      <c r="X7" s="408">
        <v>1.581</v>
      </c>
      <c r="Y7" s="408">
        <v>1.5089999999999999</v>
      </c>
      <c r="Z7" s="408">
        <v>1.46</v>
      </c>
      <c r="AA7" s="408">
        <v>1.419</v>
      </c>
      <c r="AB7" s="90"/>
      <c r="AC7" s="408">
        <v>1.4359999999999999</v>
      </c>
      <c r="AD7" s="408">
        <v>1.3620000000000001</v>
      </c>
      <c r="AE7" s="408">
        <v>1.304</v>
      </c>
      <c r="AF7" s="408">
        <v>1.27</v>
      </c>
      <c r="AG7" s="408">
        <v>1.2230000000000001</v>
      </c>
      <c r="AH7" s="90"/>
      <c r="AI7" s="90"/>
      <c r="AJ7" s="90"/>
      <c r="AK7" s="90"/>
      <c r="AL7" s="90"/>
      <c r="AM7" s="90"/>
      <c r="AN7" s="90"/>
      <c r="AO7" s="96" t="s">
        <v>107</v>
      </c>
      <c r="AP7" s="96" t="s">
        <v>153</v>
      </c>
      <c r="AQ7" s="96">
        <v>3</v>
      </c>
      <c r="AR7" s="96">
        <v>3</v>
      </c>
      <c r="AS7" s="96"/>
      <c r="AT7" s="96">
        <v>0</v>
      </c>
      <c r="AU7" s="96">
        <v>0</v>
      </c>
      <c r="AV7" s="96">
        <v>0</v>
      </c>
      <c r="AW7" s="96">
        <v>0</v>
      </c>
      <c r="AX7" s="96">
        <v>0</v>
      </c>
      <c r="AY7" s="96">
        <v>0</v>
      </c>
      <c r="AZ7" s="96">
        <v>0</v>
      </c>
      <c r="BA7" s="96">
        <v>0</v>
      </c>
      <c r="BB7" s="96"/>
      <c r="BC7" s="96"/>
      <c r="BD7" s="96">
        <v>0</v>
      </c>
      <c r="BE7" s="96">
        <v>0</v>
      </c>
      <c r="BF7" s="96">
        <v>0</v>
      </c>
      <c r="BG7" s="96" t="s">
        <v>31</v>
      </c>
      <c r="BH7" s="96"/>
      <c r="BI7" s="96" t="s">
        <v>31</v>
      </c>
      <c r="BJ7" s="96"/>
      <c r="BK7" s="96"/>
      <c r="BL7" s="93" t="s">
        <v>24</v>
      </c>
      <c r="BM7" s="90" t="s">
        <v>150</v>
      </c>
      <c r="BN7" s="96">
        <v>50</v>
      </c>
      <c r="BO7" s="96" t="s">
        <v>91</v>
      </c>
      <c r="BP7" s="93"/>
      <c r="BQ7" s="98" t="s">
        <v>626</v>
      </c>
    </row>
    <row r="8" spans="1:69" s="98" customFormat="1">
      <c r="A8" s="90">
        <v>1</v>
      </c>
      <c r="B8" s="242">
        <v>42101</v>
      </c>
      <c r="C8" s="92" t="s">
        <v>15</v>
      </c>
      <c r="D8" s="90" t="s">
        <v>16</v>
      </c>
      <c r="E8" s="91">
        <v>42004</v>
      </c>
      <c r="F8" s="93" t="s">
        <v>17</v>
      </c>
      <c r="G8" s="90" t="s">
        <v>62</v>
      </c>
      <c r="H8" s="90">
        <v>84</v>
      </c>
      <c r="I8" s="90"/>
      <c r="J8" s="90"/>
      <c r="K8" s="94" t="s">
        <v>80</v>
      </c>
      <c r="L8" s="95">
        <v>14760</v>
      </c>
      <c r="M8" s="95">
        <v>45360</v>
      </c>
      <c r="N8" s="95">
        <v>29580</v>
      </c>
      <c r="O8" s="95">
        <v>211020</v>
      </c>
      <c r="P8" s="95"/>
      <c r="Q8" s="95"/>
      <c r="R8" s="95"/>
      <c r="S8" s="95"/>
      <c r="T8" s="95"/>
      <c r="U8" s="95"/>
      <c r="V8" s="95"/>
      <c r="W8" s="408">
        <v>1.95</v>
      </c>
      <c r="X8" s="408">
        <v>1.6</v>
      </c>
      <c r="Y8" s="408">
        <v>1.47</v>
      </c>
      <c r="Z8" s="408">
        <v>1.36</v>
      </c>
      <c r="AA8" s="408">
        <v>1.34</v>
      </c>
      <c r="AB8" s="90"/>
      <c r="AC8" s="408">
        <v>1.85</v>
      </c>
      <c r="AD8" s="408">
        <v>1.55</v>
      </c>
      <c r="AE8" s="408">
        <v>1.42</v>
      </c>
      <c r="AF8" s="408">
        <v>1.34</v>
      </c>
      <c r="AG8" s="408">
        <v>1.31</v>
      </c>
      <c r="AH8" s="90"/>
      <c r="AI8" s="90"/>
      <c r="AJ8" s="90"/>
      <c r="AK8" s="90"/>
      <c r="AL8" s="90"/>
      <c r="AM8" s="90"/>
      <c r="AN8" s="90"/>
      <c r="AO8" s="96" t="s">
        <v>107</v>
      </c>
      <c r="AP8" s="96" t="s">
        <v>153</v>
      </c>
      <c r="AQ8" s="96">
        <v>3</v>
      </c>
      <c r="AR8" s="96">
        <v>3</v>
      </c>
      <c r="AS8" s="96"/>
      <c r="AT8" s="96">
        <v>0</v>
      </c>
      <c r="AU8" s="96">
        <v>15</v>
      </c>
      <c r="AV8" s="96">
        <v>0</v>
      </c>
      <c r="AW8" s="96">
        <v>0</v>
      </c>
      <c r="AX8" s="96">
        <v>0</v>
      </c>
      <c r="AY8" s="96">
        <v>0</v>
      </c>
      <c r="AZ8" s="96">
        <v>0</v>
      </c>
      <c r="BA8" s="96">
        <v>0</v>
      </c>
      <c r="BB8" s="96"/>
      <c r="BC8" s="96"/>
      <c r="BD8" s="96">
        <v>0</v>
      </c>
      <c r="BE8" s="96">
        <v>10</v>
      </c>
      <c r="BF8" s="96">
        <v>0</v>
      </c>
      <c r="BG8" s="96" t="s">
        <v>591</v>
      </c>
      <c r="BH8" s="96">
        <v>12</v>
      </c>
      <c r="BI8" s="96" t="s">
        <v>31</v>
      </c>
      <c r="BJ8" s="96"/>
      <c r="BK8" s="96"/>
      <c r="BL8" s="93"/>
      <c r="BM8" s="90"/>
      <c r="BN8" s="96"/>
      <c r="BO8" s="96" t="s">
        <v>151</v>
      </c>
      <c r="BP8" s="93"/>
    </row>
    <row r="9" spans="1:69" s="98" customFormat="1">
      <c r="A9" s="90"/>
      <c r="B9" s="242">
        <v>42101</v>
      </c>
      <c r="C9" s="92" t="s">
        <v>15</v>
      </c>
      <c r="D9" s="90" t="s">
        <v>16</v>
      </c>
      <c r="E9" s="91">
        <v>42034</v>
      </c>
      <c r="F9" s="93" t="s">
        <v>589</v>
      </c>
      <c r="G9" s="90" t="s">
        <v>590</v>
      </c>
      <c r="H9" s="27">
        <v>91.59</v>
      </c>
      <c r="I9" s="27"/>
      <c r="J9" s="27"/>
      <c r="K9" s="32" t="s">
        <v>80</v>
      </c>
      <c r="L9" s="35">
        <v>15208</v>
      </c>
      <c r="M9" s="35">
        <v>45625</v>
      </c>
      <c r="N9" s="35">
        <v>30417</v>
      </c>
      <c r="O9" s="35">
        <v>212917</v>
      </c>
      <c r="P9" s="35"/>
      <c r="Q9" s="35"/>
      <c r="R9" s="35"/>
      <c r="S9" s="35"/>
      <c r="T9" s="35"/>
      <c r="U9" s="35"/>
      <c r="V9" s="35"/>
      <c r="W9" s="409">
        <v>2.56</v>
      </c>
      <c r="X9" s="409">
        <v>2.37</v>
      </c>
      <c r="Y9" s="409">
        <v>2.2400000000000002</v>
      </c>
      <c r="Z9" s="409">
        <v>2.16</v>
      </c>
      <c r="AA9" s="409">
        <v>2.06</v>
      </c>
      <c r="AB9" s="27"/>
      <c r="AC9" s="409">
        <v>2.48</v>
      </c>
      <c r="AD9" s="409">
        <v>2.33</v>
      </c>
      <c r="AE9" s="409">
        <v>2.2200000000000002</v>
      </c>
      <c r="AF9" s="409">
        <v>2.15</v>
      </c>
      <c r="AG9" s="409">
        <v>2.08</v>
      </c>
      <c r="AH9" s="27"/>
      <c r="AI9" s="27">
        <v>2.5299999999999998</v>
      </c>
      <c r="AJ9" s="27">
        <v>2.34</v>
      </c>
      <c r="AK9" s="27">
        <v>2.23</v>
      </c>
      <c r="AL9" s="27">
        <v>2.15</v>
      </c>
      <c r="AM9" s="27">
        <v>2.02</v>
      </c>
      <c r="AN9" s="90"/>
      <c r="AO9" s="96" t="s">
        <v>107</v>
      </c>
      <c r="AP9" s="96" t="s">
        <v>153</v>
      </c>
      <c r="AQ9" s="96">
        <v>3</v>
      </c>
      <c r="AR9" s="96">
        <v>3</v>
      </c>
      <c r="AS9" s="96"/>
      <c r="AT9" s="96">
        <v>0</v>
      </c>
      <c r="AU9" s="96">
        <v>30</v>
      </c>
      <c r="AV9" s="96">
        <v>0</v>
      </c>
      <c r="AW9" s="96">
        <v>0</v>
      </c>
      <c r="AX9" s="96">
        <v>0</v>
      </c>
      <c r="AY9" s="96">
        <v>0</v>
      </c>
      <c r="AZ9" s="96">
        <v>0</v>
      </c>
      <c r="BA9" s="96">
        <v>0</v>
      </c>
      <c r="BB9" s="96"/>
      <c r="BC9" s="96"/>
      <c r="BD9" s="96">
        <v>0</v>
      </c>
      <c r="BE9" s="96">
        <v>0</v>
      </c>
      <c r="BF9" s="96">
        <v>0</v>
      </c>
      <c r="BG9" s="96" t="s">
        <v>591</v>
      </c>
      <c r="BH9" s="96">
        <v>24</v>
      </c>
      <c r="BI9" s="96" t="s">
        <v>31</v>
      </c>
      <c r="BJ9" s="96"/>
      <c r="BK9" s="96"/>
      <c r="BL9" s="93" t="s">
        <v>24</v>
      </c>
      <c r="BM9" s="90" t="s">
        <v>150</v>
      </c>
      <c r="BN9" s="96">
        <v>50</v>
      </c>
      <c r="BO9" s="96" t="s">
        <v>592</v>
      </c>
      <c r="BP9" s="93"/>
    </row>
    <row r="10" spans="1:69" s="98" customFormat="1">
      <c r="A10" s="90"/>
      <c r="B10" s="242">
        <v>42101</v>
      </c>
      <c r="C10" s="92" t="s">
        <v>15</v>
      </c>
      <c r="D10" s="90" t="s">
        <v>16</v>
      </c>
      <c r="E10" s="91">
        <v>42017</v>
      </c>
      <c r="F10" s="93" t="s">
        <v>629</v>
      </c>
      <c r="G10" s="228" t="s">
        <v>630</v>
      </c>
      <c r="H10" s="90">
        <v>66.924000000000007</v>
      </c>
      <c r="I10" s="90"/>
      <c r="J10" s="90"/>
      <c r="K10" s="94" t="s">
        <v>80</v>
      </c>
      <c r="L10" s="95">
        <v>15000</v>
      </c>
      <c r="M10" s="95">
        <v>45000</v>
      </c>
      <c r="N10" s="95">
        <v>30000</v>
      </c>
      <c r="O10" s="95">
        <v>210000</v>
      </c>
      <c r="P10" s="95"/>
      <c r="Q10" s="95"/>
      <c r="R10" s="95"/>
      <c r="S10" s="95"/>
      <c r="T10" s="95"/>
      <c r="U10" s="95"/>
      <c r="V10" s="95"/>
      <c r="W10" s="408">
        <v>1.7629999999999999</v>
      </c>
      <c r="X10" s="408">
        <v>1.6459999999999999</v>
      </c>
      <c r="Y10" s="408">
        <v>1.5680000000000001</v>
      </c>
      <c r="Z10" s="408">
        <v>1.49</v>
      </c>
      <c r="AA10" s="408">
        <v>1.4119999999999999</v>
      </c>
      <c r="AB10" s="90"/>
      <c r="AC10" s="408">
        <v>1.6850000000000001</v>
      </c>
      <c r="AD10" s="408">
        <v>1.6459999999999999</v>
      </c>
      <c r="AE10" s="408">
        <v>1.5680000000000001</v>
      </c>
      <c r="AF10" s="408">
        <v>1.4510000000000001</v>
      </c>
      <c r="AG10" s="408">
        <v>1.4119999999999999</v>
      </c>
      <c r="AH10" s="90"/>
      <c r="AI10" s="90"/>
      <c r="AJ10" s="90"/>
      <c r="AK10" s="90"/>
      <c r="AL10" s="90"/>
      <c r="AM10" s="90"/>
      <c r="AN10" s="90"/>
      <c r="AO10" s="96" t="s">
        <v>107</v>
      </c>
      <c r="AP10" s="96" t="s">
        <v>153</v>
      </c>
      <c r="AQ10" s="96">
        <v>3</v>
      </c>
      <c r="AR10" s="96">
        <v>3</v>
      </c>
      <c r="AS10" s="96"/>
      <c r="AT10" s="96">
        <v>0</v>
      </c>
      <c r="AU10" s="96">
        <v>0</v>
      </c>
      <c r="AV10" s="96">
        <v>0</v>
      </c>
      <c r="AW10" s="96">
        <v>0</v>
      </c>
      <c r="AX10" s="96">
        <v>0</v>
      </c>
      <c r="AY10" s="96">
        <v>0</v>
      </c>
      <c r="AZ10" s="96">
        <v>0</v>
      </c>
      <c r="BA10" s="96">
        <v>0</v>
      </c>
      <c r="BB10" s="96"/>
      <c r="BC10" s="96"/>
      <c r="BD10" s="96">
        <v>0</v>
      </c>
      <c r="BE10" s="96">
        <v>0</v>
      </c>
      <c r="BF10" s="96">
        <v>0</v>
      </c>
      <c r="BG10" s="96" t="s">
        <v>31</v>
      </c>
      <c r="BH10" s="96"/>
      <c r="BI10" s="96" t="s">
        <v>31</v>
      </c>
      <c r="BJ10" s="96"/>
      <c r="BK10" s="96"/>
      <c r="BL10" s="93"/>
      <c r="BM10" s="90"/>
      <c r="BN10" s="96"/>
      <c r="BO10" s="96" t="s">
        <v>151</v>
      </c>
      <c r="BP10" s="93"/>
      <c r="BQ10" s="98" t="s">
        <v>631</v>
      </c>
    </row>
    <row r="11" spans="1:69" s="98" customFormat="1">
      <c r="A11" s="90"/>
      <c r="B11" s="242">
        <v>42101</v>
      </c>
      <c r="C11" s="92" t="s">
        <v>15</v>
      </c>
      <c r="D11" s="90" t="s">
        <v>16</v>
      </c>
      <c r="E11" s="91">
        <v>41882</v>
      </c>
      <c r="F11" s="93" t="s">
        <v>638</v>
      </c>
      <c r="G11" s="228" t="s">
        <v>639</v>
      </c>
      <c r="H11" s="90">
        <v>99</v>
      </c>
      <c r="I11" s="90"/>
      <c r="J11" s="90"/>
      <c r="K11" s="94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408">
        <v>1.58</v>
      </c>
      <c r="X11" s="408"/>
      <c r="Y11" s="408"/>
      <c r="Z11" s="408"/>
      <c r="AA11" s="408"/>
      <c r="AB11" s="90"/>
      <c r="AC11" s="408">
        <v>1.58</v>
      </c>
      <c r="AD11" s="408"/>
      <c r="AE11" s="408"/>
      <c r="AF11" s="408"/>
      <c r="AG11" s="408"/>
      <c r="AH11" s="90"/>
      <c r="AI11" s="90"/>
      <c r="AJ11" s="90"/>
      <c r="AK11" s="90"/>
      <c r="AL11" s="90"/>
      <c r="AM11" s="90"/>
      <c r="AN11" s="90"/>
      <c r="AO11" s="96" t="s">
        <v>107</v>
      </c>
      <c r="AP11" s="96" t="s">
        <v>153</v>
      </c>
      <c r="AQ11" s="96">
        <v>3</v>
      </c>
      <c r="AR11" s="96">
        <v>3</v>
      </c>
      <c r="AS11" s="96"/>
      <c r="AT11" s="96">
        <v>0</v>
      </c>
      <c r="AU11" s="96">
        <v>0</v>
      </c>
      <c r="AV11" s="96">
        <v>5</v>
      </c>
      <c r="AW11" s="96">
        <v>0</v>
      </c>
      <c r="AX11" s="96">
        <v>0</v>
      </c>
      <c r="AY11" s="96">
        <v>0</v>
      </c>
      <c r="AZ11" s="96">
        <v>0</v>
      </c>
      <c r="BA11" s="96">
        <v>0</v>
      </c>
      <c r="BB11" s="96"/>
      <c r="BC11" s="96"/>
      <c r="BD11" s="96">
        <v>0</v>
      </c>
      <c r="BE11" s="96">
        <v>0</v>
      </c>
      <c r="BF11" s="96">
        <v>0</v>
      </c>
      <c r="BG11" s="96" t="s">
        <v>31</v>
      </c>
      <c r="BH11" s="96"/>
      <c r="BI11" s="96" t="s">
        <v>31</v>
      </c>
      <c r="BJ11" s="96"/>
      <c r="BK11" s="96"/>
      <c r="BL11" s="93"/>
      <c r="BM11" s="90"/>
      <c r="BN11" s="96"/>
      <c r="BO11" s="96" t="s">
        <v>151</v>
      </c>
      <c r="BP11" s="93"/>
      <c r="BQ11" s="98" t="s">
        <v>640</v>
      </c>
    </row>
    <row r="12" spans="1:69" s="98" customFormat="1">
      <c r="A12" s="90">
        <v>10</v>
      </c>
      <c r="B12" s="242">
        <v>42101</v>
      </c>
      <c r="C12" s="92" t="s">
        <v>15</v>
      </c>
      <c r="D12" s="90" t="s">
        <v>93</v>
      </c>
      <c r="E12" s="91">
        <v>42004</v>
      </c>
      <c r="F12" s="93" t="s">
        <v>79</v>
      </c>
      <c r="G12" s="90" t="s">
        <v>54</v>
      </c>
      <c r="H12" s="90">
        <v>112.3</v>
      </c>
      <c r="I12" s="90"/>
      <c r="J12" s="90"/>
      <c r="K12" s="94" t="s">
        <v>80</v>
      </c>
      <c r="L12" s="95">
        <v>110000</v>
      </c>
      <c r="M12" s="95">
        <v>490000</v>
      </c>
      <c r="N12" s="95"/>
      <c r="O12" s="95"/>
      <c r="P12" s="95"/>
      <c r="Q12" s="95"/>
      <c r="R12" s="95"/>
      <c r="S12" s="95"/>
      <c r="T12" s="95"/>
      <c r="U12" s="95"/>
      <c r="V12" s="95"/>
      <c r="W12" s="408">
        <v>1.9</v>
      </c>
      <c r="X12" s="408">
        <v>1.48</v>
      </c>
      <c r="Y12" s="408">
        <v>1.3</v>
      </c>
      <c r="Z12" s="408">
        <v>0</v>
      </c>
      <c r="AA12" s="408">
        <v>0</v>
      </c>
      <c r="AB12" s="90"/>
      <c r="AC12" s="408">
        <v>1.68</v>
      </c>
      <c r="AD12" s="408">
        <v>1.47</v>
      </c>
      <c r="AE12" s="408">
        <v>1.22</v>
      </c>
      <c r="AF12" s="408">
        <v>0</v>
      </c>
      <c r="AG12" s="408">
        <v>0</v>
      </c>
      <c r="AH12" s="90"/>
      <c r="AI12" s="90"/>
      <c r="AJ12" s="90"/>
      <c r="AK12" s="90"/>
      <c r="AL12" s="90"/>
      <c r="AM12" s="90"/>
      <c r="AN12" s="90"/>
      <c r="AO12" s="96" t="s">
        <v>107</v>
      </c>
      <c r="AP12" s="96" t="s">
        <v>153</v>
      </c>
      <c r="AQ12" s="96">
        <v>3</v>
      </c>
      <c r="AR12" s="96">
        <v>3</v>
      </c>
      <c r="AS12" s="96"/>
      <c r="AT12" s="96">
        <v>0</v>
      </c>
      <c r="AU12" s="96">
        <v>15</v>
      </c>
      <c r="AV12" s="96">
        <v>0</v>
      </c>
      <c r="AW12" s="96">
        <v>0</v>
      </c>
      <c r="AX12" s="96">
        <v>0</v>
      </c>
      <c r="AY12" s="96">
        <v>0</v>
      </c>
      <c r="AZ12" s="96">
        <v>0</v>
      </c>
      <c r="BA12" s="96">
        <v>0</v>
      </c>
      <c r="BB12" s="96"/>
      <c r="BC12" s="96"/>
      <c r="BD12" s="96">
        <v>0</v>
      </c>
      <c r="BE12" s="96">
        <v>0</v>
      </c>
      <c r="BF12" s="96">
        <v>0</v>
      </c>
      <c r="BG12" s="96" t="s">
        <v>31</v>
      </c>
      <c r="BH12" s="96">
        <v>24</v>
      </c>
      <c r="BI12" s="96" t="s">
        <v>31</v>
      </c>
      <c r="BJ12" s="407"/>
      <c r="BK12" s="407"/>
      <c r="BO12" s="96" t="s">
        <v>151</v>
      </c>
      <c r="BP12" s="93"/>
      <c r="BQ12" s="98" t="s">
        <v>595</v>
      </c>
    </row>
    <row r="13" spans="1:69" s="98" customFormat="1">
      <c r="A13" s="90">
        <v>35</v>
      </c>
      <c r="B13" s="242">
        <v>42101</v>
      </c>
      <c r="C13" s="92" t="s">
        <v>15</v>
      </c>
      <c r="D13" s="90" t="s">
        <v>93</v>
      </c>
      <c r="E13" s="91">
        <v>41975</v>
      </c>
      <c r="F13" s="93" t="s">
        <v>26</v>
      </c>
      <c r="G13" s="228" t="s">
        <v>602</v>
      </c>
      <c r="H13" s="90">
        <v>85.8</v>
      </c>
      <c r="I13" s="90"/>
      <c r="J13" s="90"/>
      <c r="K13" s="94" t="s">
        <v>80</v>
      </c>
      <c r="L13" s="95">
        <v>15000</v>
      </c>
      <c r="M13" s="95">
        <v>45000</v>
      </c>
      <c r="N13" s="95">
        <v>30000</v>
      </c>
      <c r="O13" s="95">
        <v>210000</v>
      </c>
      <c r="P13" s="95"/>
      <c r="Q13" s="95"/>
      <c r="R13" s="95"/>
      <c r="S13" s="95"/>
      <c r="T13" s="95"/>
      <c r="U13" s="95"/>
      <c r="V13" s="95"/>
      <c r="W13" s="408">
        <v>2.2599999999999998</v>
      </c>
      <c r="X13" s="408">
        <v>2.11</v>
      </c>
      <c r="Y13" s="408">
        <v>2.0099999999999998</v>
      </c>
      <c r="Z13" s="408">
        <v>1.91</v>
      </c>
      <c r="AA13" s="408">
        <v>1.81</v>
      </c>
      <c r="AB13" s="90"/>
      <c r="AC13" s="408">
        <v>2.16</v>
      </c>
      <c r="AD13" s="408">
        <v>2.11</v>
      </c>
      <c r="AE13" s="408">
        <v>2.0099999999999998</v>
      </c>
      <c r="AF13" s="408">
        <v>1.86</v>
      </c>
      <c r="AG13" s="408">
        <v>1.81</v>
      </c>
      <c r="AH13" s="90"/>
      <c r="AI13" s="90"/>
      <c r="AJ13" s="90"/>
      <c r="AK13" s="90"/>
      <c r="AL13" s="90"/>
      <c r="AM13" s="90"/>
      <c r="AN13" s="90"/>
      <c r="AO13" s="96" t="s">
        <v>107</v>
      </c>
      <c r="AP13" s="96" t="s">
        <v>153</v>
      </c>
      <c r="AQ13" s="96">
        <v>3</v>
      </c>
      <c r="AR13" s="96">
        <v>3</v>
      </c>
      <c r="AS13" s="96"/>
      <c r="AT13" s="96">
        <v>0</v>
      </c>
      <c r="AU13" s="96">
        <v>0</v>
      </c>
      <c r="AV13" s="96">
        <v>10</v>
      </c>
      <c r="AW13" s="96">
        <v>0</v>
      </c>
      <c r="AX13" s="96">
        <v>0</v>
      </c>
      <c r="AY13" s="96">
        <v>0</v>
      </c>
      <c r="AZ13" s="96">
        <v>0</v>
      </c>
      <c r="BA13" s="96">
        <v>0</v>
      </c>
      <c r="BB13" s="96"/>
      <c r="BC13" s="96"/>
      <c r="BD13" s="96">
        <v>0</v>
      </c>
      <c r="BE13" s="96">
        <v>0</v>
      </c>
      <c r="BF13" s="96">
        <v>0</v>
      </c>
      <c r="BG13" s="96" t="s">
        <v>31</v>
      </c>
      <c r="BH13" s="96"/>
      <c r="BI13" s="96" t="s">
        <v>31</v>
      </c>
      <c r="BJ13" s="96"/>
      <c r="BK13" s="96"/>
      <c r="BL13" s="93"/>
      <c r="BM13" s="90"/>
      <c r="BN13" s="96"/>
      <c r="BO13" s="96" t="s">
        <v>151</v>
      </c>
      <c r="BP13" s="93" t="s">
        <v>27</v>
      </c>
      <c r="BQ13" s="98" t="s">
        <v>604</v>
      </c>
    </row>
    <row r="14" spans="1:69" s="98" customFormat="1">
      <c r="A14" s="90">
        <v>51</v>
      </c>
      <c r="B14" s="242">
        <v>42101</v>
      </c>
      <c r="C14" s="92" t="s">
        <v>15</v>
      </c>
      <c r="D14" s="90" t="s">
        <v>93</v>
      </c>
      <c r="E14" s="91">
        <v>42004</v>
      </c>
      <c r="F14" s="93" t="s">
        <v>25</v>
      </c>
      <c r="G14" s="228" t="s">
        <v>593</v>
      </c>
      <c r="H14" s="90">
        <v>100</v>
      </c>
      <c r="I14" s="90"/>
      <c r="J14" s="90"/>
      <c r="K14" s="94" t="s">
        <v>80</v>
      </c>
      <c r="L14" s="95">
        <v>15000</v>
      </c>
      <c r="M14" s="95">
        <v>45000</v>
      </c>
      <c r="N14" s="95">
        <v>30000</v>
      </c>
      <c r="O14" s="95">
        <v>210000</v>
      </c>
      <c r="P14" s="95"/>
      <c r="Q14" s="95"/>
      <c r="R14" s="95"/>
      <c r="S14" s="95"/>
      <c r="T14" s="95"/>
      <c r="U14" s="95"/>
      <c r="V14" s="95"/>
      <c r="W14" s="408">
        <v>2.5499999999999998</v>
      </c>
      <c r="X14" s="408">
        <v>2.38</v>
      </c>
      <c r="Y14" s="408">
        <v>2.11</v>
      </c>
      <c r="Z14" s="408">
        <v>2.02</v>
      </c>
      <c r="AA14" s="408">
        <v>1.88</v>
      </c>
      <c r="AB14" s="90"/>
      <c r="AC14" s="408">
        <v>2.2999999999999998</v>
      </c>
      <c r="AD14" s="408">
        <v>2.1800000000000002</v>
      </c>
      <c r="AE14" s="408">
        <v>2</v>
      </c>
      <c r="AF14" s="408">
        <v>1.89</v>
      </c>
      <c r="AG14" s="408">
        <v>1.67</v>
      </c>
      <c r="AH14" s="90"/>
      <c r="AI14" s="90"/>
      <c r="AJ14" s="90"/>
      <c r="AK14" s="90"/>
      <c r="AL14" s="90"/>
      <c r="AM14" s="90"/>
      <c r="AN14" s="90"/>
      <c r="AO14" s="96" t="s">
        <v>107</v>
      </c>
      <c r="AP14" s="96" t="s">
        <v>153</v>
      </c>
      <c r="AQ14" s="96">
        <v>3</v>
      </c>
      <c r="AR14" s="96">
        <v>3</v>
      </c>
      <c r="AS14" s="96"/>
      <c r="AT14" s="96">
        <v>0</v>
      </c>
      <c r="AU14" s="96">
        <v>0</v>
      </c>
      <c r="AV14" s="96">
        <v>0</v>
      </c>
      <c r="AW14" s="96">
        <v>20</v>
      </c>
      <c r="AX14" s="96">
        <v>0</v>
      </c>
      <c r="AY14" s="96">
        <v>0</v>
      </c>
      <c r="AZ14" s="96">
        <v>0</v>
      </c>
      <c r="BA14" s="96">
        <v>0</v>
      </c>
      <c r="BB14" s="96"/>
      <c r="BC14" s="96"/>
      <c r="BD14" s="96">
        <v>0</v>
      </c>
      <c r="BE14" s="96">
        <v>0</v>
      </c>
      <c r="BF14" s="96">
        <v>0</v>
      </c>
      <c r="BG14" s="174" t="s">
        <v>591</v>
      </c>
      <c r="BH14" s="96">
        <v>12</v>
      </c>
      <c r="BI14" s="96" t="s">
        <v>31</v>
      </c>
      <c r="BJ14" s="96"/>
      <c r="BK14" s="96"/>
      <c r="BL14" s="93"/>
      <c r="BM14" s="90"/>
      <c r="BN14" s="96"/>
      <c r="BO14" s="96" t="s">
        <v>49</v>
      </c>
      <c r="BP14" s="93" t="s">
        <v>611</v>
      </c>
      <c r="BQ14" s="98" t="s">
        <v>612</v>
      </c>
    </row>
    <row r="15" spans="1:69" s="98" customFormat="1">
      <c r="A15" s="90">
        <v>18</v>
      </c>
      <c r="B15" s="242">
        <v>42101</v>
      </c>
      <c r="C15" s="92" t="s">
        <v>15</v>
      </c>
      <c r="D15" s="90" t="s">
        <v>93</v>
      </c>
      <c r="E15" s="91">
        <v>42069</v>
      </c>
      <c r="F15" s="93" t="s">
        <v>92</v>
      </c>
      <c r="G15" s="90" t="s">
        <v>141</v>
      </c>
      <c r="H15" s="90">
        <v>120.8</v>
      </c>
      <c r="I15" s="90"/>
      <c r="J15" s="90"/>
      <c r="K15" s="94" t="s">
        <v>80</v>
      </c>
      <c r="L15" s="95">
        <v>15000</v>
      </c>
      <c r="M15" s="95">
        <v>45000</v>
      </c>
      <c r="N15" s="95">
        <v>30000</v>
      </c>
      <c r="O15" s="95">
        <v>210000</v>
      </c>
      <c r="P15" s="95"/>
      <c r="Q15" s="95"/>
      <c r="R15" s="95"/>
      <c r="S15" s="95"/>
      <c r="T15" s="95"/>
      <c r="U15" s="95"/>
      <c r="V15" s="95"/>
      <c r="W15" s="408">
        <v>2.1800000000000002</v>
      </c>
      <c r="X15" s="408">
        <v>1.92</v>
      </c>
      <c r="Y15" s="408">
        <v>1.75</v>
      </c>
      <c r="Z15" s="408">
        <v>1.68</v>
      </c>
      <c r="AA15" s="408">
        <v>1.59</v>
      </c>
      <c r="AB15" s="90"/>
      <c r="AC15" s="408">
        <v>2.0699999999999998</v>
      </c>
      <c r="AD15" s="408">
        <v>1.87</v>
      </c>
      <c r="AE15" s="408">
        <v>1.75</v>
      </c>
      <c r="AF15" s="408">
        <v>1.66</v>
      </c>
      <c r="AG15" s="408">
        <v>1.27</v>
      </c>
      <c r="AH15" s="90"/>
      <c r="AI15" s="90"/>
      <c r="AJ15" s="90"/>
      <c r="AK15" s="90"/>
      <c r="AL15" s="90"/>
      <c r="AM15" s="90"/>
      <c r="AN15" s="90"/>
      <c r="AO15" s="96" t="s">
        <v>107</v>
      </c>
      <c r="AP15" s="96" t="s">
        <v>153</v>
      </c>
      <c r="AQ15" s="96">
        <v>3</v>
      </c>
      <c r="AR15" s="96">
        <v>3</v>
      </c>
      <c r="AS15" s="96"/>
      <c r="AT15" s="96">
        <v>0</v>
      </c>
      <c r="AU15" s="96">
        <v>24</v>
      </c>
      <c r="AV15" s="96">
        <v>0</v>
      </c>
      <c r="AW15" s="96">
        <v>0</v>
      </c>
      <c r="AX15" s="96">
        <v>0</v>
      </c>
      <c r="AY15" s="96">
        <v>0</v>
      </c>
      <c r="AZ15" s="96">
        <v>0</v>
      </c>
      <c r="BA15" s="96">
        <v>0</v>
      </c>
      <c r="BB15" s="96"/>
      <c r="BC15" s="96"/>
      <c r="BD15" s="96">
        <v>0</v>
      </c>
      <c r="BE15" s="96">
        <v>0</v>
      </c>
      <c r="BF15" s="96">
        <v>0</v>
      </c>
      <c r="BG15" s="96" t="s">
        <v>591</v>
      </c>
      <c r="BH15" s="96">
        <v>24</v>
      </c>
      <c r="BI15" s="96" t="s">
        <v>31</v>
      </c>
      <c r="BJ15" s="96"/>
      <c r="BK15" s="96"/>
      <c r="BL15" s="93"/>
      <c r="BM15" s="90"/>
      <c r="BN15" s="96"/>
      <c r="BO15" s="96" t="s">
        <v>151</v>
      </c>
      <c r="BP15" s="93"/>
      <c r="BQ15" s="98" t="s">
        <v>618</v>
      </c>
    </row>
    <row r="16" spans="1:69" s="98" customFormat="1">
      <c r="A16" s="90">
        <v>26</v>
      </c>
      <c r="B16" s="242">
        <v>42101</v>
      </c>
      <c r="C16" s="92" t="s">
        <v>15</v>
      </c>
      <c r="D16" s="90" t="s">
        <v>93</v>
      </c>
      <c r="E16" s="91">
        <v>42035</v>
      </c>
      <c r="F16" s="93" t="s">
        <v>30</v>
      </c>
      <c r="G16" s="90" t="s">
        <v>625</v>
      </c>
      <c r="H16" s="90">
        <v>86</v>
      </c>
      <c r="I16" s="90"/>
      <c r="J16" s="90"/>
      <c r="K16" s="94" t="s">
        <v>80</v>
      </c>
      <c r="L16" s="95">
        <v>15208</v>
      </c>
      <c r="M16" s="95">
        <v>45625</v>
      </c>
      <c r="N16" s="95">
        <v>30417</v>
      </c>
      <c r="O16" s="95">
        <v>212917</v>
      </c>
      <c r="P16" s="95"/>
      <c r="Q16" s="95"/>
      <c r="R16" s="95"/>
      <c r="S16" s="95"/>
      <c r="T16" s="95"/>
      <c r="U16" s="95"/>
      <c r="V16" s="95"/>
      <c r="W16" s="408">
        <v>1.7</v>
      </c>
      <c r="X16" s="408">
        <v>1.57</v>
      </c>
      <c r="Y16" s="408">
        <v>1.5</v>
      </c>
      <c r="Z16" s="408">
        <v>1.46</v>
      </c>
      <c r="AA16" s="408">
        <v>1.38</v>
      </c>
      <c r="AB16" s="90"/>
      <c r="AC16" s="408">
        <v>1.66</v>
      </c>
      <c r="AD16" s="408">
        <v>1.55</v>
      </c>
      <c r="AE16" s="408">
        <v>1.49</v>
      </c>
      <c r="AF16" s="408">
        <v>1.44</v>
      </c>
      <c r="AG16" s="408">
        <v>1.36</v>
      </c>
      <c r="AH16" s="90"/>
      <c r="AI16" s="90"/>
      <c r="AJ16" s="90"/>
      <c r="AK16" s="90"/>
      <c r="AL16" s="90"/>
      <c r="AM16" s="90"/>
      <c r="AN16" s="90"/>
      <c r="AO16" s="96" t="s">
        <v>107</v>
      </c>
      <c r="AP16" s="96" t="s">
        <v>153</v>
      </c>
      <c r="AQ16" s="96">
        <v>3</v>
      </c>
      <c r="AR16" s="96">
        <v>3</v>
      </c>
      <c r="AS16" s="96"/>
      <c r="AT16" s="96">
        <v>0</v>
      </c>
      <c r="AU16" s="96">
        <v>0</v>
      </c>
      <c r="AV16" s="96">
        <v>3</v>
      </c>
      <c r="AW16" s="96">
        <v>0</v>
      </c>
      <c r="AX16" s="96">
        <v>0</v>
      </c>
      <c r="AY16" s="96">
        <v>0</v>
      </c>
      <c r="AZ16" s="96">
        <v>0</v>
      </c>
      <c r="BA16" s="96">
        <v>0</v>
      </c>
      <c r="BB16" s="96"/>
      <c r="BC16" s="96"/>
      <c r="BD16" s="96">
        <v>0</v>
      </c>
      <c r="BE16" s="96">
        <v>0</v>
      </c>
      <c r="BF16" s="96">
        <v>0</v>
      </c>
      <c r="BG16" s="96" t="s">
        <v>31</v>
      </c>
      <c r="BH16" s="96"/>
      <c r="BI16" s="96" t="s">
        <v>31</v>
      </c>
      <c r="BJ16" s="96"/>
      <c r="BK16" s="96"/>
      <c r="BL16" s="93"/>
      <c r="BM16" s="90"/>
      <c r="BN16" s="96"/>
      <c r="BO16" s="96" t="s">
        <v>151</v>
      </c>
      <c r="BP16" s="93"/>
    </row>
    <row r="17" spans="1:69" s="98" customFormat="1">
      <c r="A17" s="90">
        <v>43</v>
      </c>
      <c r="B17" s="242">
        <v>42101</v>
      </c>
      <c r="C17" s="92" t="s">
        <v>15</v>
      </c>
      <c r="D17" s="90" t="s">
        <v>93</v>
      </c>
      <c r="E17" s="91">
        <v>42063</v>
      </c>
      <c r="F17" s="90" t="s">
        <v>33</v>
      </c>
      <c r="G17" s="90" t="s">
        <v>34</v>
      </c>
      <c r="H17" s="90">
        <v>116.01</v>
      </c>
      <c r="I17" s="90"/>
      <c r="J17" s="90"/>
      <c r="K17" s="94" t="s">
        <v>80</v>
      </c>
      <c r="L17" s="95">
        <v>15000</v>
      </c>
      <c r="M17" s="95">
        <v>45000</v>
      </c>
      <c r="N17" s="95">
        <v>30000</v>
      </c>
      <c r="O17" s="95">
        <v>210000</v>
      </c>
      <c r="P17" s="95"/>
      <c r="Q17" s="95"/>
      <c r="R17" s="95"/>
      <c r="S17" s="95"/>
      <c r="T17" s="95"/>
      <c r="U17" s="95"/>
      <c r="V17" s="95"/>
      <c r="W17" s="408">
        <v>1.6870000000000001</v>
      </c>
      <c r="X17" s="408">
        <v>1.581</v>
      </c>
      <c r="Y17" s="408">
        <v>1.5089999999999999</v>
      </c>
      <c r="Z17" s="408">
        <v>1.46</v>
      </c>
      <c r="AA17" s="408">
        <v>1.419</v>
      </c>
      <c r="AB17" s="90"/>
      <c r="AC17" s="408">
        <v>1.4359999999999999</v>
      </c>
      <c r="AD17" s="408">
        <v>1.3620000000000001</v>
      </c>
      <c r="AE17" s="408">
        <v>1.304</v>
      </c>
      <c r="AF17" s="408">
        <v>1.27</v>
      </c>
      <c r="AG17" s="408">
        <v>1.2230000000000001</v>
      </c>
      <c r="AH17" s="90"/>
      <c r="AI17" s="90"/>
      <c r="AJ17" s="90"/>
      <c r="AK17" s="90"/>
      <c r="AL17" s="90"/>
      <c r="AM17" s="90"/>
      <c r="AN17" s="90"/>
      <c r="AO17" s="96" t="s">
        <v>107</v>
      </c>
      <c r="AP17" s="96" t="s">
        <v>153</v>
      </c>
      <c r="AQ17" s="96">
        <v>3</v>
      </c>
      <c r="AR17" s="96">
        <v>3</v>
      </c>
      <c r="AS17" s="96"/>
      <c r="AT17" s="96">
        <v>0</v>
      </c>
      <c r="AU17" s="96">
        <v>0</v>
      </c>
      <c r="AV17" s="96">
        <v>0</v>
      </c>
      <c r="AW17" s="96">
        <v>0</v>
      </c>
      <c r="AX17" s="96">
        <v>0</v>
      </c>
      <c r="AY17" s="96">
        <v>0</v>
      </c>
      <c r="AZ17" s="96">
        <v>0</v>
      </c>
      <c r="BA17" s="96">
        <v>0</v>
      </c>
      <c r="BB17" s="96"/>
      <c r="BC17" s="96"/>
      <c r="BD17" s="96">
        <v>0</v>
      </c>
      <c r="BE17" s="96">
        <v>0</v>
      </c>
      <c r="BF17" s="96">
        <v>0</v>
      </c>
      <c r="BG17" s="96" t="s">
        <v>31</v>
      </c>
      <c r="BH17" s="96"/>
      <c r="BI17" s="96" t="s">
        <v>31</v>
      </c>
      <c r="BJ17" s="96"/>
      <c r="BK17" s="96"/>
      <c r="BL17" s="93" t="s">
        <v>24</v>
      </c>
      <c r="BM17" s="90" t="s">
        <v>150</v>
      </c>
      <c r="BN17" s="96">
        <v>50</v>
      </c>
      <c r="BO17" s="96" t="s">
        <v>91</v>
      </c>
      <c r="BP17" s="93"/>
      <c r="BQ17" s="98" t="s">
        <v>626</v>
      </c>
    </row>
    <row r="18" spans="1:69" s="98" customFormat="1">
      <c r="A18" s="90">
        <v>2</v>
      </c>
      <c r="B18" s="242">
        <v>42101</v>
      </c>
      <c r="C18" s="92" t="s">
        <v>15</v>
      </c>
      <c r="D18" s="90" t="s">
        <v>93</v>
      </c>
      <c r="E18" s="91">
        <v>42004</v>
      </c>
      <c r="F18" s="93" t="s">
        <v>17</v>
      </c>
      <c r="G18" s="90" t="s">
        <v>62</v>
      </c>
      <c r="H18" s="90">
        <v>84</v>
      </c>
      <c r="I18" s="90"/>
      <c r="J18" s="90"/>
      <c r="K18" s="94" t="s">
        <v>80</v>
      </c>
      <c r="L18" s="95">
        <v>14760</v>
      </c>
      <c r="M18" s="95">
        <v>45360</v>
      </c>
      <c r="N18" s="95">
        <v>29580</v>
      </c>
      <c r="O18" s="95">
        <v>211020</v>
      </c>
      <c r="P18" s="95"/>
      <c r="Q18" s="95"/>
      <c r="R18" s="95"/>
      <c r="S18" s="95"/>
      <c r="T18" s="95"/>
      <c r="U18" s="95"/>
      <c r="V18" s="95"/>
      <c r="W18" s="408">
        <v>1.95</v>
      </c>
      <c r="X18" s="408">
        <v>1.6</v>
      </c>
      <c r="Y18" s="408">
        <v>1.47</v>
      </c>
      <c r="Z18" s="408">
        <v>1.36</v>
      </c>
      <c r="AA18" s="408">
        <v>1.34</v>
      </c>
      <c r="AB18" s="90"/>
      <c r="AC18" s="408">
        <v>1.85</v>
      </c>
      <c r="AD18" s="408">
        <v>1.55</v>
      </c>
      <c r="AE18" s="408">
        <v>1.42</v>
      </c>
      <c r="AF18" s="408">
        <v>1.34</v>
      </c>
      <c r="AG18" s="408">
        <v>1.31</v>
      </c>
      <c r="AH18" s="90"/>
      <c r="AI18" s="90"/>
      <c r="AJ18" s="90"/>
      <c r="AK18" s="90"/>
      <c r="AL18" s="90"/>
      <c r="AM18" s="90"/>
      <c r="AN18" s="90"/>
      <c r="AO18" s="96" t="s">
        <v>107</v>
      </c>
      <c r="AP18" s="96" t="s">
        <v>153</v>
      </c>
      <c r="AQ18" s="96">
        <v>3</v>
      </c>
      <c r="AR18" s="96">
        <v>3</v>
      </c>
      <c r="AS18" s="96"/>
      <c r="AT18" s="96">
        <v>0</v>
      </c>
      <c r="AU18" s="96">
        <v>15</v>
      </c>
      <c r="AV18" s="96">
        <v>0</v>
      </c>
      <c r="AW18" s="96">
        <v>0</v>
      </c>
      <c r="AX18" s="96">
        <v>0</v>
      </c>
      <c r="AY18" s="96">
        <v>0</v>
      </c>
      <c r="AZ18" s="96">
        <v>0</v>
      </c>
      <c r="BA18" s="96">
        <v>0</v>
      </c>
      <c r="BB18" s="96"/>
      <c r="BC18" s="96"/>
      <c r="BD18" s="96">
        <v>0</v>
      </c>
      <c r="BE18" s="96">
        <v>10</v>
      </c>
      <c r="BF18" s="96">
        <v>0</v>
      </c>
      <c r="BG18" s="96" t="s">
        <v>591</v>
      </c>
      <c r="BH18" s="96">
        <v>12</v>
      </c>
      <c r="BI18" s="96" t="s">
        <v>31</v>
      </c>
      <c r="BJ18" s="96"/>
      <c r="BK18" s="96"/>
      <c r="BL18" s="93"/>
      <c r="BM18" s="90"/>
      <c r="BN18" s="96"/>
      <c r="BO18" s="96" t="s">
        <v>151</v>
      </c>
      <c r="BP18" s="93"/>
    </row>
    <row r="19" spans="1:69" s="31" customFormat="1">
      <c r="A19" s="27"/>
      <c r="B19" s="242">
        <v>42101</v>
      </c>
      <c r="C19" s="29" t="s">
        <v>15</v>
      </c>
      <c r="D19" s="27" t="s">
        <v>93</v>
      </c>
      <c r="E19" s="91">
        <v>42034</v>
      </c>
      <c r="F19" s="28" t="s">
        <v>589</v>
      </c>
      <c r="G19" s="27" t="s">
        <v>590</v>
      </c>
      <c r="H19" s="27">
        <v>91.59</v>
      </c>
      <c r="I19" s="27"/>
      <c r="J19" s="27"/>
      <c r="K19" s="32" t="s">
        <v>80</v>
      </c>
      <c r="L19" s="35">
        <v>15208</v>
      </c>
      <c r="M19" s="35">
        <v>45625</v>
      </c>
      <c r="N19" s="35">
        <v>30417</v>
      </c>
      <c r="O19" s="35">
        <v>212917</v>
      </c>
      <c r="P19" s="35"/>
      <c r="Q19" s="35"/>
      <c r="R19" s="35"/>
      <c r="S19" s="35"/>
      <c r="T19" s="35"/>
      <c r="U19" s="35"/>
      <c r="V19" s="35"/>
      <c r="W19" s="409">
        <v>2.56</v>
      </c>
      <c r="X19" s="409">
        <v>2.37</v>
      </c>
      <c r="Y19" s="409">
        <v>2.2400000000000002</v>
      </c>
      <c r="Z19" s="409">
        <v>2.16</v>
      </c>
      <c r="AA19" s="409">
        <v>2.06</v>
      </c>
      <c r="AB19" s="27"/>
      <c r="AC19" s="409">
        <v>2.48</v>
      </c>
      <c r="AD19" s="409">
        <v>2.33</v>
      </c>
      <c r="AE19" s="409">
        <v>2.2200000000000002</v>
      </c>
      <c r="AF19" s="409">
        <v>2.15</v>
      </c>
      <c r="AG19" s="409">
        <v>2.08</v>
      </c>
      <c r="AH19" s="27"/>
      <c r="AI19" s="27">
        <v>2.5299999999999998</v>
      </c>
      <c r="AJ19" s="27">
        <v>2.34</v>
      </c>
      <c r="AK19" s="27">
        <v>2.23</v>
      </c>
      <c r="AL19" s="27">
        <v>2.15</v>
      </c>
      <c r="AM19" s="27">
        <v>2.02</v>
      </c>
      <c r="AN19" s="27"/>
      <c r="AO19" s="30" t="s">
        <v>107</v>
      </c>
      <c r="AP19" s="30" t="s">
        <v>153</v>
      </c>
      <c r="AQ19" s="30">
        <v>3</v>
      </c>
      <c r="AR19" s="30">
        <v>3</v>
      </c>
      <c r="AS19" s="30"/>
      <c r="AT19" s="30">
        <v>0</v>
      </c>
      <c r="AU19" s="30">
        <v>30</v>
      </c>
      <c r="AV19" s="30">
        <v>0</v>
      </c>
      <c r="AW19" s="30">
        <v>0</v>
      </c>
      <c r="AX19" s="30">
        <v>0</v>
      </c>
      <c r="AY19" s="30">
        <v>0</v>
      </c>
      <c r="AZ19" s="30">
        <v>0</v>
      </c>
      <c r="BA19" s="30">
        <v>0</v>
      </c>
      <c r="BB19" s="30"/>
      <c r="BC19" s="30"/>
      <c r="BD19" s="30">
        <v>0</v>
      </c>
      <c r="BE19" s="30">
        <v>0</v>
      </c>
      <c r="BF19" s="30">
        <v>0</v>
      </c>
      <c r="BG19" s="30" t="s">
        <v>591</v>
      </c>
      <c r="BH19" s="30">
        <v>24</v>
      </c>
      <c r="BI19" s="30" t="s">
        <v>31</v>
      </c>
      <c r="BJ19" s="30"/>
      <c r="BK19" s="30"/>
      <c r="BL19" s="28" t="s">
        <v>24</v>
      </c>
      <c r="BM19" s="27" t="s">
        <v>150</v>
      </c>
      <c r="BN19" s="30">
        <v>50</v>
      </c>
      <c r="BO19" s="30" t="s">
        <v>592</v>
      </c>
      <c r="BP19" s="28"/>
    </row>
    <row r="20" spans="1:69" s="98" customFormat="1">
      <c r="A20" s="90"/>
      <c r="B20" s="242">
        <v>42101</v>
      </c>
      <c r="C20" s="92" t="s">
        <v>15</v>
      </c>
      <c r="D20" s="27" t="s">
        <v>93</v>
      </c>
      <c r="E20" s="91">
        <v>42017</v>
      </c>
      <c r="F20" s="93" t="s">
        <v>629</v>
      </c>
      <c r="G20" s="228" t="s">
        <v>630</v>
      </c>
      <c r="H20" s="90">
        <v>66.924000000000007</v>
      </c>
      <c r="I20" s="90"/>
      <c r="J20" s="90"/>
      <c r="K20" s="94" t="s">
        <v>80</v>
      </c>
      <c r="L20" s="95">
        <v>15000</v>
      </c>
      <c r="M20" s="95">
        <v>45000</v>
      </c>
      <c r="N20" s="95">
        <v>30000</v>
      </c>
      <c r="O20" s="95">
        <v>210000</v>
      </c>
      <c r="P20" s="95"/>
      <c r="Q20" s="95"/>
      <c r="R20" s="95"/>
      <c r="S20" s="95"/>
      <c r="T20" s="95"/>
      <c r="U20" s="95"/>
      <c r="V20" s="95"/>
      <c r="W20" s="408">
        <v>1.7629999999999999</v>
      </c>
      <c r="X20" s="408">
        <v>1.6459999999999999</v>
      </c>
      <c r="Y20" s="408">
        <v>1.5680000000000001</v>
      </c>
      <c r="Z20" s="408">
        <v>1.49</v>
      </c>
      <c r="AA20" s="408">
        <v>1.4119999999999999</v>
      </c>
      <c r="AB20" s="90"/>
      <c r="AC20" s="408">
        <v>1.6850000000000001</v>
      </c>
      <c r="AD20" s="408">
        <v>1.6459999999999999</v>
      </c>
      <c r="AE20" s="408">
        <v>1.5680000000000001</v>
      </c>
      <c r="AF20" s="408">
        <v>1.4510000000000001</v>
      </c>
      <c r="AG20" s="408">
        <v>1.4119999999999999</v>
      </c>
      <c r="AH20" s="90"/>
      <c r="AI20" s="90"/>
      <c r="AJ20" s="90"/>
      <c r="AK20" s="90"/>
      <c r="AL20" s="90"/>
      <c r="AM20" s="90"/>
      <c r="AN20" s="90"/>
      <c r="AO20" s="96" t="s">
        <v>107</v>
      </c>
      <c r="AP20" s="96" t="s">
        <v>153</v>
      </c>
      <c r="AQ20" s="96">
        <v>3</v>
      </c>
      <c r="AR20" s="96">
        <v>3</v>
      </c>
      <c r="AS20" s="96"/>
      <c r="AT20" s="96">
        <v>0</v>
      </c>
      <c r="AU20" s="96">
        <v>0</v>
      </c>
      <c r="AV20" s="96">
        <v>0</v>
      </c>
      <c r="AW20" s="96">
        <v>0</v>
      </c>
      <c r="AX20" s="96">
        <v>0</v>
      </c>
      <c r="AY20" s="96">
        <v>0</v>
      </c>
      <c r="AZ20" s="96">
        <v>0</v>
      </c>
      <c r="BA20" s="96">
        <v>0</v>
      </c>
      <c r="BB20" s="96"/>
      <c r="BC20" s="96"/>
      <c r="BD20" s="96">
        <v>0</v>
      </c>
      <c r="BE20" s="96">
        <v>0</v>
      </c>
      <c r="BF20" s="96">
        <v>0</v>
      </c>
      <c r="BG20" s="96" t="s">
        <v>31</v>
      </c>
      <c r="BH20" s="96"/>
      <c r="BI20" s="96" t="s">
        <v>31</v>
      </c>
      <c r="BJ20" s="96"/>
      <c r="BK20" s="96"/>
      <c r="BL20" s="93"/>
      <c r="BM20" s="90"/>
      <c r="BN20" s="96"/>
      <c r="BO20" s="96" t="s">
        <v>151</v>
      </c>
      <c r="BP20" s="93"/>
      <c r="BQ20" s="98" t="s">
        <v>632</v>
      </c>
    </row>
    <row r="21" spans="1:69" s="98" customFormat="1">
      <c r="A21" s="90"/>
      <c r="B21" s="242">
        <v>42101</v>
      </c>
      <c r="C21" s="92" t="s">
        <v>15</v>
      </c>
      <c r="D21" s="27" t="s">
        <v>93</v>
      </c>
      <c r="E21" s="91">
        <v>41882</v>
      </c>
      <c r="F21" s="93" t="s">
        <v>638</v>
      </c>
      <c r="G21" s="228" t="s">
        <v>639</v>
      </c>
      <c r="H21" s="90">
        <v>99</v>
      </c>
      <c r="I21" s="90"/>
      <c r="J21" s="90"/>
      <c r="K21" s="94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408">
        <v>1.58</v>
      </c>
      <c r="X21" s="408"/>
      <c r="Y21" s="408"/>
      <c r="Z21" s="408"/>
      <c r="AA21" s="408"/>
      <c r="AB21" s="90"/>
      <c r="AC21" s="408">
        <v>1.58</v>
      </c>
      <c r="AD21" s="408"/>
      <c r="AE21" s="408"/>
      <c r="AF21" s="408"/>
      <c r="AG21" s="408"/>
      <c r="AH21" s="90"/>
      <c r="AI21" s="90"/>
      <c r="AJ21" s="90"/>
      <c r="AK21" s="90"/>
      <c r="AL21" s="90"/>
      <c r="AM21" s="90"/>
      <c r="AN21" s="90"/>
      <c r="AO21" s="96" t="s">
        <v>107</v>
      </c>
      <c r="AP21" s="96" t="s">
        <v>153</v>
      </c>
      <c r="AQ21" s="96">
        <v>3</v>
      </c>
      <c r="AR21" s="96">
        <v>3</v>
      </c>
      <c r="AS21" s="96"/>
      <c r="AT21" s="96">
        <v>0</v>
      </c>
      <c r="AU21" s="96">
        <v>0</v>
      </c>
      <c r="AV21" s="96">
        <v>5</v>
      </c>
      <c r="AW21" s="96">
        <v>0</v>
      </c>
      <c r="AX21" s="96">
        <v>0</v>
      </c>
      <c r="AY21" s="96">
        <v>0</v>
      </c>
      <c r="AZ21" s="96">
        <v>0</v>
      </c>
      <c r="BA21" s="96">
        <v>0</v>
      </c>
      <c r="BB21" s="96"/>
      <c r="BC21" s="96"/>
      <c r="BD21" s="96">
        <v>0</v>
      </c>
      <c r="BE21" s="96">
        <v>0</v>
      </c>
      <c r="BF21" s="96">
        <v>0</v>
      </c>
      <c r="BG21" s="96" t="s">
        <v>31</v>
      </c>
      <c r="BH21" s="96"/>
      <c r="BI21" s="96" t="s">
        <v>31</v>
      </c>
      <c r="BJ21" s="96"/>
      <c r="BK21" s="96"/>
      <c r="BL21" s="93"/>
      <c r="BM21" s="90"/>
      <c r="BN21" s="96"/>
      <c r="BO21" s="96" t="s">
        <v>151</v>
      </c>
      <c r="BP21" s="93"/>
      <c r="BQ21" s="98" t="s">
        <v>640</v>
      </c>
    </row>
    <row r="22" spans="1:69" s="98" customFormat="1">
      <c r="A22" s="90">
        <v>15</v>
      </c>
      <c r="B22" s="242">
        <v>42101</v>
      </c>
      <c r="C22" s="92" t="s">
        <v>15</v>
      </c>
      <c r="D22" s="90" t="s">
        <v>84</v>
      </c>
      <c r="E22" s="91">
        <v>42004</v>
      </c>
      <c r="F22" s="93" t="s">
        <v>79</v>
      </c>
      <c r="G22" s="90" t="s">
        <v>54</v>
      </c>
      <c r="H22" s="90">
        <v>92.5</v>
      </c>
      <c r="I22" s="90"/>
      <c r="J22" s="90"/>
      <c r="K22" s="94" t="s">
        <v>80</v>
      </c>
      <c r="L22" s="95">
        <v>100000</v>
      </c>
      <c r="M22" s="95">
        <v>450000</v>
      </c>
      <c r="N22" s="95"/>
      <c r="O22" s="95"/>
      <c r="P22" s="95"/>
      <c r="Q22" s="95"/>
      <c r="R22" s="95"/>
      <c r="S22" s="95"/>
      <c r="T22" s="95"/>
      <c r="U22" s="95"/>
      <c r="V22" s="95"/>
      <c r="W22" s="408">
        <v>1.89</v>
      </c>
      <c r="X22" s="408">
        <v>1.52</v>
      </c>
      <c r="Y22" s="408">
        <v>1.49</v>
      </c>
      <c r="Z22" s="408">
        <v>0</v>
      </c>
      <c r="AA22" s="408">
        <v>0</v>
      </c>
      <c r="AB22" s="90"/>
      <c r="AC22" s="408">
        <v>1.88</v>
      </c>
      <c r="AD22" s="408">
        <v>1.51</v>
      </c>
      <c r="AE22" s="408">
        <v>1.48</v>
      </c>
      <c r="AF22" s="408">
        <v>0</v>
      </c>
      <c r="AG22" s="408">
        <v>0</v>
      </c>
      <c r="AH22" s="90"/>
      <c r="AI22" s="90"/>
      <c r="AJ22" s="90"/>
      <c r="AK22" s="90"/>
      <c r="AL22" s="90"/>
      <c r="AM22" s="90"/>
      <c r="AN22" s="90"/>
      <c r="AO22" s="96" t="s">
        <v>107</v>
      </c>
      <c r="AP22" s="96" t="s">
        <v>153</v>
      </c>
      <c r="AQ22" s="96">
        <v>2</v>
      </c>
      <c r="AR22" s="96">
        <v>4</v>
      </c>
      <c r="AS22" s="96"/>
      <c r="AT22" s="96">
        <v>0</v>
      </c>
      <c r="AU22" s="96">
        <v>15</v>
      </c>
      <c r="AV22" s="96">
        <v>0</v>
      </c>
      <c r="AW22" s="96">
        <v>0</v>
      </c>
      <c r="AX22" s="96">
        <v>0</v>
      </c>
      <c r="AY22" s="96">
        <v>0</v>
      </c>
      <c r="AZ22" s="96">
        <v>0</v>
      </c>
      <c r="BA22" s="96">
        <v>0</v>
      </c>
      <c r="BB22" s="96"/>
      <c r="BC22" s="96"/>
      <c r="BD22" s="96">
        <v>0</v>
      </c>
      <c r="BE22" s="96">
        <v>0</v>
      </c>
      <c r="BF22" s="96">
        <v>0</v>
      </c>
      <c r="BG22" s="96" t="s">
        <v>31</v>
      </c>
      <c r="BH22" s="96">
        <v>24</v>
      </c>
      <c r="BI22" s="96" t="s">
        <v>31</v>
      </c>
      <c r="BJ22" s="96"/>
      <c r="BK22" s="96"/>
      <c r="BL22" s="93"/>
      <c r="BM22" s="90"/>
      <c r="BN22" s="96"/>
      <c r="BO22" s="96" t="s">
        <v>151</v>
      </c>
      <c r="BP22" s="93"/>
      <c r="BQ22" s="98" t="s">
        <v>596</v>
      </c>
    </row>
    <row r="23" spans="1:69" s="98" customFormat="1">
      <c r="A23" s="90">
        <v>40</v>
      </c>
      <c r="B23" s="242">
        <v>42101</v>
      </c>
      <c r="C23" s="92" t="s">
        <v>15</v>
      </c>
      <c r="D23" s="90" t="s">
        <v>84</v>
      </c>
      <c r="E23" s="91">
        <v>41975</v>
      </c>
      <c r="F23" s="93" t="s">
        <v>26</v>
      </c>
      <c r="G23" s="228" t="s">
        <v>602</v>
      </c>
      <c r="H23" s="90">
        <v>103</v>
      </c>
      <c r="I23" s="90"/>
      <c r="J23" s="90"/>
      <c r="K23" s="432" t="s">
        <v>654</v>
      </c>
      <c r="L23" s="35">
        <v>6000</v>
      </c>
      <c r="M23" s="429">
        <v>12000</v>
      </c>
      <c r="N23" s="429">
        <v>84000</v>
      </c>
      <c r="O23" s="429">
        <f>N23</f>
        <v>84000</v>
      </c>
      <c r="P23" s="95"/>
      <c r="Q23" s="95"/>
      <c r="R23" s="95"/>
      <c r="S23" s="95"/>
      <c r="T23" s="95"/>
      <c r="U23" s="95"/>
      <c r="V23" s="95"/>
      <c r="W23" s="408">
        <v>2.06</v>
      </c>
      <c r="X23" s="408">
        <v>2.06</v>
      </c>
      <c r="Y23" s="408">
        <v>2.0099999999999998</v>
      </c>
      <c r="Z23" s="408">
        <v>0</v>
      </c>
      <c r="AA23" s="410">
        <v>1.96</v>
      </c>
      <c r="AB23" s="90"/>
      <c r="AC23" s="408">
        <v>2.06</v>
      </c>
      <c r="AD23" s="408">
        <v>1.96</v>
      </c>
      <c r="AE23" s="408">
        <v>1.91</v>
      </c>
      <c r="AF23" s="408">
        <v>0</v>
      </c>
      <c r="AG23" s="408">
        <v>1.91</v>
      </c>
      <c r="AH23" s="90"/>
      <c r="AI23" s="90"/>
      <c r="AJ23" s="90"/>
      <c r="AK23" s="90"/>
      <c r="AL23" s="90"/>
      <c r="AM23" s="90"/>
      <c r="AN23" s="90"/>
      <c r="AO23" s="96" t="s">
        <v>107</v>
      </c>
      <c r="AP23" s="96" t="s">
        <v>153</v>
      </c>
      <c r="AQ23" s="96">
        <v>2</v>
      </c>
      <c r="AR23" s="96">
        <v>4</v>
      </c>
      <c r="AS23" s="96"/>
      <c r="AT23" s="96">
        <v>0</v>
      </c>
      <c r="AU23" s="96">
        <v>0</v>
      </c>
      <c r="AV23" s="96">
        <v>10</v>
      </c>
      <c r="AW23" s="96">
        <v>0</v>
      </c>
      <c r="AX23" s="96">
        <v>0</v>
      </c>
      <c r="AY23" s="96">
        <v>0</v>
      </c>
      <c r="AZ23" s="96">
        <v>0</v>
      </c>
      <c r="BA23" s="96">
        <v>0</v>
      </c>
      <c r="BB23" s="96"/>
      <c r="BC23" s="96"/>
      <c r="BD23" s="96">
        <v>0</v>
      </c>
      <c r="BE23" s="96">
        <v>0</v>
      </c>
      <c r="BF23" s="96">
        <v>0</v>
      </c>
      <c r="BG23" s="96" t="s">
        <v>31</v>
      </c>
      <c r="BH23" s="96"/>
      <c r="BI23" s="96" t="s">
        <v>31</v>
      </c>
      <c r="BJ23" s="96"/>
      <c r="BK23" s="96"/>
      <c r="BL23" s="93"/>
      <c r="BM23" s="90"/>
      <c r="BN23" s="96"/>
      <c r="BO23" s="96" t="s">
        <v>151</v>
      </c>
      <c r="BP23" s="93" t="s">
        <v>27</v>
      </c>
      <c r="BQ23" s="98" t="s">
        <v>605</v>
      </c>
    </row>
    <row r="24" spans="1:69" s="98" customFormat="1">
      <c r="A24" s="90">
        <v>56</v>
      </c>
      <c r="B24" s="242">
        <v>42101</v>
      </c>
      <c r="C24" s="92" t="s">
        <v>15</v>
      </c>
      <c r="D24" s="90" t="s">
        <v>84</v>
      </c>
      <c r="E24" s="91">
        <v>42004</v>
      </c>
      <c r="F24" s="93" t="s">
        <v>25</v>
      </c>
      <c r="G24" s="228" t="s">
        <v>593</v>
      </c>
      <c r="H24" s="90">
        <v>95</v>
      </c>
      <c r="I24" s="90"/>
      <c r="J24" s="90"/>
      <c r="K24" s="432" t="s">
        <v>654</v>
      </c>
      <c r="L24" s="95">
        <v>6000</v>
      </c>
      <c r="M24" s="429">
        <v>12000</v>
      </c>
      <c r="N24" s="429">
        <v>84000</v>
      </c>
      <c r="O24" s="429">
        <f t="shared" ref="O24:O27" si="0">N24</f>
        <v>84000</v>
      </c>
      <c r="P24" s="95"/>
      <c r="Q24" s="95"/>
      <c r="R24" s="95"/>
      <c r="S24" s="95"/>
      <c r="T24" s="95"/>
      <c r="U24" s="95"/>
      <c r="V24" s="95"/>
      <c r="W24" s="408">
        <v>2.2999999999999998</v>
      </c>
      <c r="X24" s="408">
        <v>2.1800000000000002</v>
      </c>
      <c r="Y24" s="408">
        <v>2.1</v>
      </c>
      <c r="Z24" s="408">
        <v>0</v>
      </c>
      <c r="AA24" s="408">
        <v>2.0499999999999998</v>
      </c>
      <c r="AB24" s="90"/>
      <c r="AC24" s="408">
        <v>2.1</v>
      </c>
      <c r="AD24" s="408">
        <v>1.95</v>
      </c>
      <c r="AE24" s="408">
        <v>1.84</v>
      </c>
      <c r="AF24" s="408">
        <v>0</v>
      </c>
      <c r="AG24" s="408">
        <v>1.78</v>
      </c>
      <c r="AH24" s="90"/>
      <c r="AI24" s="90"/>
      <c r="AJ24" s="90"/>
      <c r="AK24" s="90"/>
      <c r="AL24" s="90"/>
      <c r="AM24" s="90"/>
      <c r="AN24" s="90"/>
      <c r="AO24" s="96" t="s">
        <v>107</v>
      </c>
      <c r="AP24" s="96" t="s">
        <v>153</v>
      </c>
      <c r="AQ24" s="96">
        <v>3</v>
      </c>
      <c r="AR24" s="96">
        <v>3</v>
      </c>
      <c r="AS24" s="96"/>
      <c r="AT24" s="96">
        <v>0</v>
      </c>
      <c r="AU24" s="96">
        <v>0</v>
      </c>
      <c r="AV24" s="96">
        <v>0</v>
      </c>
      <c r="AW24" s="96">
        <v>20</v>
      </c>
      <c r="AX24" s="96">
        <v>0</v>
      </c>
      <c r="AY24" s="96">
        <v>0</v>
      </c>
      <c r="AZ24" s="96">
        <v>0</v>
      </c>
      <c r="BA24" s="96">
        <v>0</v>
      </c>
      <c r="BB24" s="96"/>
      <c r="BC24" s="96"/>
      <c r="BD24" s="96">
        <v>0</v>
      </c>
      <c r="BE24" s="96">
        <v>0</v>
      </c>
      <c r="BF24" s="96">
        <v>0</v>
      </c>
      <c r="BG24" s="174" t="s">
        <v>591</v>
      </c>
      <c r="BH24" s="96">
        <v>12</v>
      </c>
      <c r="BI24" s="96" t="s">
        <v>31</v>
      </c>
      <c r="BJ24" s="96"/>
      <c r="BK24" s="96"/>
      <c r="BL24" s="93"/>
      <c r="BM24" s="90"/>
      <c r="BN24" s="96"/>
      <c r="BO24" s="96" t="s">
        <v>49</v>
      </c>
      <c r="BP24" s="93" t="s">
        <v>611</v>
      </c>
      <c r="BQ24" s="98" t="s">
        <v>613</v>
      </c>
    </row>
    <row r="25" spans="1:69" s="98" customFormat="1">
      <c r="A25" s="90">
        <v>23</v>
      </c>
      <c r="B25" s="242">
        <v>42101</v>
      </c>
      <c r="C25" s="92" t="s">
        <v>15</v>
      </c>
      <c r="D25" s="90" t="s">
        <v>84</v>
      </c>
      <c r="E25" s="91">
        <v>42069</v>
      </c>
      <c r="F25" s="93" t="s">
        <v>92</v>
      </c>
      <c r="G25" s="90" t="s">
        <v>141</v>
      </c>
      <c r="H25" s="90">
        <v>120</v>
      </c>
      <c r="I25" s="90"/>
      <c r="J25" s="90"/>
      <c r="K25" s="432" t="s">
        <v>654</v>
      </c>
      <c r="L25" s="95">
        <v>6000</v>
      </c>
      <c r="M25" s="429">
        <v>12000</v>
      </c>
      <c r="N25" s="429">
        <v>84000</v>
      </c>
      <c r="O25" s="429">
        <f t="shared" si="0"/>
        <v>84000</v>
      </c>
      <c r="P25" s="95"/>
      <c r="Q25" s="95"/>
      <c r="R25" s="95"/>
      <c r="S25" s="95"/>
      <c r="T25" s="95"/>
      <c r="U25" s="95"/>
      <c r="V25" s="95"/>
      <c r="W25" s="408">
        <v>2.0299999999999998</v>
      </c>
      <c r="X25" s="408">
        <v>1.94</v>
      </c>
      <c r="Y25" s="408">
        <v>1.93</v>
      </c>
      <c r="Z25" s="408">
        <v>0</v>
      </c>
      <c r="AA25" s="408">
        <v>1.86</v>
      </c>
      <c r="AB25" s="90"/>
      <c r="AC25" s="408">
        <v>2.0099999999999998</v>
      </c>
      <c r="AD25" s="408">
        <v>1.88</v>
      </c>
      <c r="AE25" s="408">
        <v>1.81</v>
      </c>
      <c r="AF25" s="408">
        <v>0</v>
      </c>
      <c r="AG25" s="408">
        <v>1.81</v>
      </c>
      <c r="AH25" s="90"/>
      <c r="AI25" s="90"/>
      <c r="AJ25" s="90"/>
      <c r="AK25" s="90"/>
      <c r="AL25" s="90"/>
      <c r="AM25" s="90"/>
      <c r="AN25" s="90"/>
      <c r="AO25" s="96" t="s">
        <v>107</v>
      </c>
      <c r="AP25" s="96" t="s">
        <v>153</v>
      </c>
      <c r="AQ25" s="96">
        <v>2</v>
      </c>
      <c r="AR25" s="96">
        <v>4</v>
      </c>
      <c r="AS25" s="96"/>
      <c r="AT25" s="96">
        <v>0</v>
      </c>
      <c r="AU25" s="96">
        <v>24</v>
      </c>
      <c r="AV25" s="96">
        <v>0</v>
      </c>
      <c r="AW25" s="96">
        <v>0</v>
      </c>
      <c r="AX25" s="96">
        <v>0</v>
      </c>
      <c r="AY25" s="96">
        <v>0</v>
      </c>
      <c r="AZ25" s="96">
        <v>0</v>
      </c>
      <c r="BA25" s="96">
        <v>0</v>
      </c>
      <c r="BB25" s="96"/>
      <c r="BC25" s="96"/>
      <c r="BD25" s="96">
        <v>0</v>
      </c>
      <c r="BE25" s="96">
        <v>0</v>
      </c>
      <c r="BF25" s="96">
        <v>0</v>
      </c>
      <c r="BG25" s="96" t="s">
        <v>591</v>
      </c>
      <c r="BH25" s="96">
        <v>24</v>
      </c>
      <c r="BI25" s="96" t="s">
        <v>31</v>
      </c>
      <c r="BJ25" s="96"/>
      <c r="BK25" s="96"/>
      <c r="BL25" s="93"/>
      <c r="BM25" s="90"/>
      <c r="BN25" s="96"/>
      <c r="BO25" s="96" t="s">
        <v>151</v>
      </c>
      <c r="BP25" s="93"/>
      <c r="BQ25" s="98" t="s">
        <v>619</v>
      </c>
    </row>
    <row r="26" spans="1:69" s="98" customFormat="1">
      <c r="A26" s="90">
        <v>31</v>
      </c>
      <c r="B26" s="242">
        <v>42101</v>
      </c>
      <c r="C26" s="92" t="s">
        <v>15</v>
      </c>
      <c r="D26" s="90" t="s">
        <v>84</v>
      </c>
      <c r="E26" s="91">
        <v>42035</v>
      </c>
      <c r="F26" s="93" t="s">
        <v>30</v>
      </c>
      <c r="G26" s="90" t="s">
        <v>625</v>
      </c>
      <c r="H26" s="90">
        <v>82</v>
      </c>
      <c r="I26" s="90"/>
      <c r="J26" s="90"/>
      <c r="K26" s="432" t="s">
        <v>654</v>
      </c>
      <c r="L26" s="95">
        <v>6083</v>
      </c>
      <c r="M26" s="429">
        <v>12166</v>
      </c>
      <c r="N26" s="429">
        <v>85166</v>
      </c>
      <c r="O26" s="429">
        <f t="shared" si="0"/>
        <v>85166</v>
      </c>
      <c r="P26" s="95"/>
      <c r="Q26" s="95"/>
      <c r="R26" s="95"/>
      <c r="S26" s="95"/>
      <c r="T26" s="95"/>
      <c r="U26" s="95"/>
      <c r="V26" s="95"/>
      <c r="W26" s="408">
        <v>1.57</v>
      </c>
      <c r="X26" s="408">
        <v>1.53</v>
      </c>
      <c r="Y26" s="408">
        <v>1.47</v>
      </c>
      <c r="Z26" s="408">
        <v>0</v>
      </c>
      <c r="AA26" s="408">
        <v>1.45</v>
      </c>
      <c r="AB26" s="90"/>
      <c r="AC26" s="408">
        <v>1.53</v>
      </c>
      <c r="AD26" s="408">
        <v>1.47</v>
      </c>
      <c r="AE26" s="408">
        <v>1.4</v>
      </c>
      <c r="AF26" s="408">
        <v>0</v>
      </c>
      <c r="AG26" s="408">
        <v>1.38</v>
      </c>
      <c r="AH26" s="90"/>
      <c r="AI26" s="90"/>
      <c r="AJ26" s="90"/>
      <c r="AK26" s="90"/>
      <c r="AL26" s="90"/>
      <c r="AM26" s="90"/>
      <c r="AN26" s="90"/>
      <c r="AO26" s="96" t="s">
        <v>107</v>
      </c>
      <c r="AP26" s="96" t="s">
        <v>153</v>
      </c>
      <c r="AQ26" s="96">
        <v>2</v>
      </c>
      <c r="AR26" s="96">
        <v>4</v>
      </c>
      <c r="AS26" s="96"/>
      <c r="AT26" s="96">
        <v>0</v>
      </c>
      <c r="AU26" s="96">
        <v>0</v>
      </c>
      <c r="AV26" s="96">
        <v>3</v>
      </c>
      <c r="AW26" s="96">
        <v>0</v>
      </c>
      <c r="AX26" s="96">
        <v>0</v>
      </c>
      <c r="AY26" s="96">
        <v>0</v>
      </c>
      <c r="AZ26" s="96">
        <v>0</v>
      </c>
      <c r="BA26" s="96">
        <v>0</v>
      </c>
      <c r="BB26" s="96"/>
      <c r="BC26" s="96"/>
      <c r="BD26" s="96">
        <v>0</v>
      </c>
      <c r="BE26" s="96">
        <v>0</v>
      </c>
      <c r="BF26" s="96">
        <v>0</v>
      </c>
      <c r="BG26" s="96" t="s">
        <v>31</v>
      </c>
      <c r="BH26" s="96"/>
      <c r="BI26" s="96" t="s">
        <v>31</v>
      </c>
      <c r="BJ26" s="96"/>
      <c r="BK26" s="96"/>
      <c r="BL26" s="93"/>
      <c r="BM26" s="90"/>
      <c r="BN26" s="96"/>
      <c r="BO26" s="96" t="s">
        <v>151</v>
      </c>
      <c r="BP26" s="93"/>
    </row>
    <row r="27" spans="1:69" s="98" customFormat="1">
      <c r="A27" s="90">
        <v>48</v>
      </c>
      <c r="B27" s="242">
        <v>42101</v>
      </c>
      <c r="C27" s="92" t="s">
        <v>15</v>
      </c>
      <c r="D27" s="90" t="s">
        <v>84</v>
      </c>
      <c r="E27" s="91">
        <v>42063</v>
      </c>
      <c r="F27" s="90" t="s">
        <v>33</v>
      </c>
      <c r="G27" s="90" t="s">
        <v>34</v>
      </c>
      <c r="H27" s="90">
        <v>107.45</v>
      </c>
      <c r="I27" s="90"/>
      <c r="J27" s="90"/>
      <c r="K27" s="432" t="s">
        <v>654</v>
      </c>
      <c r="L27" s="95">
        <v>6000</v>
      </c>
      <c r="M27" s="429">
        <v>12000</v>
      </c>
      <c r="N27" s="429">
        <v>84000</v>
      </c>
      <c r="O27" s="429">
        <f t="shared" si="0"/>
        <v>84000</v>
      </c>
      <c r="P27" s="95"/>
      <c r="Q27" s="95"/>
      <c r="R27" s="95"/>
      <c r="S27" s="95"/>
      <c r="T27" s="95"/>
      <c r="U27" s="95"/>
      <c r="V27" s="95"/>
      <c r="W27" s="408">
        <v>1.54</v>
      </c>
      <c r="X27" s="409">
        <v>1.5329999999999999</v>
      </c>
      <c r="Y27" s="409">
        <v>1.522</v>
      </c>
      <c r="Z27" s="408">
        <v>0</v>
      </c>
      <c r="AA27" s="409">
        <v>1.4970000000000001</v>
      </c>
      <c r="AB27" s="27"/>
      <c r="AC27" s="409">
        <v>1.2749999999999999</v>
      </c>
      <c r="AD27" s="409">
        <v>1.246</v>
      </c>
      <c r="AE27" s="409">
        <v>1.2350000000000001</v>
      </c>
      <c r="AF27" s="408">
        <v>0</v>
      </c>
      <c r="AG27" s="408">
        <v>1.2310000000000001</v>
      </c>
      <c r="AH27" s="90"/>
      <c r="AI27" s="90"/>
      <c r="AJ27" s="90"/>
      <c r="AK27" s="90"/>
      <c r="AL27" s="90"/>
      <c r="AM27" s="90"/>
      <c r="AN27" s="90"/>
      <c r="AO27" s="96" t="s">
        <v>107</v>
      </c>
      <c r="AP27" s="96" t="s">
        <v>153</v>
      </c>
      <c r="AQ27" s="96">
        <v>2</v>
      </c>
      <c r="AR27" s="96">
        <v>4</v>
      </c>
      <c r="AS27" s="96"/>
      <c r="AT27" s="96">
        <v>0</v>
      </c>
      <c r="AU27" s="96">
        <v>0</v>
      </c>
      <c r="AV27" s="96">
        <v>0</v>
      </c>
      <c r="AW27" s="96">
        <v>0</v>
      </c>
      <c r="AX27" s="96">
        <v>0</v>
      </c>
      <c r="AY27" s="96">
        <v>0</v>
      </c>
      <c r="AZ27" s="96">
        <v>0</v>
      </c>
      <c r="BA27" s="96">
        <v>0</v>
      </c>
      <c r="BB27" s="96"/>
      <c r="BC27" s="96"/>
      <c r="BD27" s="96">
        <v>0</v>
      </c>
      <c r="BE27" s="96">
        <v>0</v>
      </c>
      <c r="BF27" s="96">
        <v>0</v>
      </c>
      <c r="BG27" s="96" t="s">
        <v>31</v>
      </c>
      <c r="BH27" s="96"/>
      <c r="BI27" s="96" t="s">
        <v>31</v>
      </c>
      <c r="BJ27" s="96"/>
      <c r="BK27" s="96"/>
      <c r="BL27" s="93" t="s">
        <v>24</v>
      </c>
      <c r="BM27" s="90" t="s">
        <v>150</v>
      </c>
      <c r="BN27" s="96">
        <v>50</v>
      </c>
      <c r="BO27" s="96" t="s">
        <v>91</v>
      </c>
      <c r="BP27" s="93"/>
      <c r="BQ27" s="98" t="s">
        <v>627</v>
      </c>
    </row>
    <row r="28" spans="1:69" s="98" customFormat="1">
      <c r="A28" s="90">
        <v>7</v>
      </c>
      <c r="B28" s="242">
        <v>42101</v>
      </c>
      <c r="C28" s="92" t="s">
        <v>15</v>
      </c>
      <c r="D28" s="90" t="s">
        <v>84</v>
      </c>
      <c r="E28" s="91">
        <v>42004</v>
      </c>
      <c r="F28" s="93" t="s">
        <v>17</v>
      </c>
      <c r="G28" s="90" t="s">
        <v>62</v>
      </c>
      <c r="H28" s="90">
        <v>93</v>
      </c>
      <c r="I28" s="90"/>
      <c r="J28" s="90"/>
      <c r="K28" s="432" t="s">
        <v>654</v>
      </c>
      <c r="L28" s="95">
        <v>120000</v>
      </c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408">
        <v>1.7</v>
      </c>
      <c r="X28" s="409">
        <v>1.3</v>
      </c>
      <c r="Y28" s="409">
        <v>0</v>
      </c>
      <c r="Z28" s="409">
        <v>0</v>
      </c>
      <c r="AA28" s="409">
        <v>0</v>
      </c>
      <c r="AB28" s="27"/>
      <c r="AC28" s="409">
        <v>1.55</v>
      </c>
      <c r="AD28" s="408">
        <v>1.2</v>
      </c>
      <c r="AE28" s="409">
        <v>0</v>
      </c>
      <c r="AF28" s="408">
        <v>0</v>
      </c>
      <c r="AG28" s="408">
        <v>0</v>
      </c>
      <c r="AH28" s="90"/>
      <c r="AI28" s="90"/>
      <c r="AJ28" s="90"/>
      <c r="AK28" s="90"/>
      <c r="AL28" s="90"/>
      <c r="AM28" s="90"/>
      <c r="AN28" s="90"/>
      <c r="AO28" s="96" t="s">
        <v>107</v>
      </c>
      <c r="AP28" s="96" t="s">
        <v>153</v>
      </c>
      <c r="AQ28" s="96">
        <v>2</v>
      </c>
      <c r="AR28" s="96">
        <v>4</v>
      </c>
      <c r="AS28" s="96"/>
      <c r="AT28" s="96">
        <v>0</v>
      </c>
      <c r="AU28" s="96">
        <v>15</v>
      </c>
      <c r="AV28" s="96">
        <v>0</v>
      </c>
      <c r="AW28" s="96">
        <v>0</v>
      </c>
      <c r="AX28" s="96">
        <v>0</v>
      </c>
      <c r="AY28" s="96">
        <v>0</v>
      </c>
      <c r="AZ28" s="96">
        <v>0</v>
      </c>
      <c r="BA28" s="96">
        <v>0</v>
      </c>
      <c r="BB28" s="96"/>
      <c r="BC28" s="96"/>
      <c r="BD28" s="96">
        <v>0</v>
      </c>
      <c r="BE28" s="96">
        <v>10</v>
      </c>
      <c r="BF28" s="96">
        <v>0</v>
      </c>
      <c r="BG28" s="96" t="s">
        <v>591</v>
      </c>
      <c r="BH28" s="96">
        <v>12</v>
      </c>
      <c r="BI28" s="96" t="s">
        <v>31</v>
      </c>
      <c r="BJ28" s="96"/>
      <c r="BK28" s="96"/>
      <c r="BL28" s="93"/>
      <c r="BM28" s="90"/>
      <c r="BN28" s="96"/>
      <c r="BO28" s="96" t="s">
        <v>151</v>
      </c>
      <c r="BP28" s="93"/>
    </row>
    <row r="29" spans="1:69" s="31" customFormat="1">
      <c r="A29" s="27"/>
      <c r="B29" s="242">
        <v>42101</v>
      </c>
      <c r="C29" s="29" t="s">
        <v>15</v>
      </c>
      <c r="D29" s="27" t="s">
        <v>84</v>
      </c>
      <c r="E29" s="91">
        <v>42034</v>
      </c>
      <c r="F29" s="28" t="s">
        <v>589</v>
      </c>
      <c r="G29" s="27" t="s">
        <v>590</v>
      </c>
      <c r="H29" s="27">
        <v>93.69</v>
      </c>
      <c r="I29" s="27"/>
      <c r="J29" s="27"/>
      <c r="K29" s="432" t="s">
        <v>654</v>
      </c>
      <c r="L29" s="430">
        <v>6083</v>
      </c>
      <c r="M29" s="429">
        <v>12166</v>
      </c>
      <c r="N29" s="429">
        <v>85166</v>
      </c>
      <c r="O29" s="429">
        <f t="shared" ref="O29" si="1">N29</f>
        <v>85166</v>
      </c>
      <c r="P29" s="95"/>
      <c r="Q29" s="35"/>
      <c r="R29" s="35"/>
      <c r="S29" s="35"/>
      <c r="T29" s="35"/>
      <c r="U29" s="35"/>
      <c r="V29" s="35"/>
      <c r="W29" s="409">
        <v>2.39</v>
      </c>
      <c r="X29" s="409">
        <v>2.35</v>
      </c>
      <c r="Y29" s="409">
        <v>1.34</v>
      </c>
      <c r="Z29" s="409">
        <v>0</v>
      </c>
      <c r="AA29" s="409">
        <v>1.27</v>
      </c>
      <c r="AB29" s="27"/>
      <c r="AC29" s="409">
        <v>2.37</v>
      </c>
      <c r="AD29" s="409">
        <v>2.278</v>
      </c>
      <c r="AE29" s="409">
        <v>2.2400000000000002</v>
      </c>
      <c r="AF29" s="408">
        <v>0</v>
      </c>
      <c r="AG29" s="409">
        <v>1.23</v>
      </c>
      <c r="AH29" s="27"/>
      <c r="AI29" s="27"/>
      <c r="AJ29" s="27"/>
      <c r="AK29" s="27"/>
      <c r="AL29" s="27"/>
      <c r="AM29" s="27"/>
      <c r="AN29" s="27"/>
      <c r="AO29" s="30" t="s">
        <v>107</v>
      </c>
      <c r="AP29" s="30" t="s">
        <v>153</v>
      </c>
      <c r="AQ29" s="30">
        <v>2</v>
      </c>
      <c r="AR29" s="30">
        <v>4</v>
      </c>
      <c r="AS29" s="30"/>
      <c r="AT29" s="30">
        <v>0</v>
      </c>
      <c r="AU29" s="30">
        <v>30</v>
      </c>
      <c r="AV29" s="30">
        <v>0</v>
      </c>
      <c r="AW29" s="30">
        <v>0</v>
      </c>
      <c r="AX29" s="30">
        <v>0</v>
      </c>
      <c r="AY29" s="30">
        <v>0</v>
      </c>
      <c r="AZ29" s="30">
        <v>0</v>
      </c>
      <c r="BA29" s="30">
        <v>0</v>
      </c>
      <c r="BB29" s="30"/>
      <c r="BC29" s="30"/>
      <c r="BD29" s="30">
        <v>0</v>
      </c>
      <c r="BE29" s="30">
        <v>0</v>
      </c>
      <c r="BF29" s="30">
        <v>0</v>
      </c>
      <c r="BG29" s="30" t="s">
        <v>591</v>
      </c>
      <c r="BH29" s="30">
        <v>24</v>
      </c>
      <c r="BI29" s="30" t="s">
        <v>31</v>
      </c>
      <c r="BJ29" s="30"/>
      <c r="BK29" s="30"/>
      <c r="BL29" s="28" t="s">
        <v>24</v>
      </c>
      <c r="BM29" s="27" t="s">
        <v>150</v>
      </c>
      <c r="BN29" s="30">
        <v>50</v>
      </c>
      <c r="BO29" s="30" t="s">
        <v>592</v>
      </c>
      <c r="BP29" s="28"/>
    </row>
    <row r="30" spans="1:69" s="98" customFormat="1">
      <c r="A30" s="90"/>
      <c r="B30" s="242">
        <v>42101</v>
      </c>
      <c r="C30" s="92" t="s">
        <v>15</v>
      </c>
      <c r="D30" s="90" t="s">
        <v>84</v>
      </c>
      <c r="E30" s="91">
        <v>42017</v>
      </c>
      <c r="F30" s="93" t="s">
        <v>629</v>
      </c>
      <c r="G30" s="228" t="s">
        <v>630</v>
      </c>
      <c r="H30" s="90">
        <v>80.34</v>
      </c>
      <c r="I30" s="90"/>
      <c r="J30" s="90"/>
      <c r="K30" s="432" t="s">
        <v>654</v>
      </c>
      <c r="L30" s="95">
        <v>6000</v>
      </c>
      <c r="M30" s="429">
        <v>12000</v>
      </c>
      <c r="N30" s="429">
        <v>84000</v>
      </c>
      <c r="O30" s="429">
        <f>N30</f>
        <v>84000</v>
      </c>
      <c r="P30" s="95"/>
      <c r="Q30" s="95"/>
      <c r="R30" s="95"/>
      <c r="S30" s="95"/>
      <c r="T30" s="95"/>
      <c r="U30" s="95"/>
      <c r="V30" s="95"/>
      <c r="W30" s="408">
        <v>1.607</v>
      </c>
      <c r="X30" s="408">
        <v>1.607</v>
      </c>
      <c r="Y30" s="408">
        <v>1.5680000000000001</v>
      </c>
      <c r="Z30" s="409">
        <v>0</v>
      </c>
      <c r="AA30" s="410">
        <v>1.5289999999999999</v>
      </c>
      <c r="AB30" s="90"/>
      <c r="AC30" s="408">
        <v>1.607</v>
      </c>
      <c r="AD30" s="408">
        <v>1.5289999999999999</v>
      </c>
      <c r="AE30" s="408">
        <v>1.49</v>
      </c>
      <c r="AF30" s="408">
        <v>0</v>
      </c>
      <c r="AG30" s="408">
        <v>1.49</v>
      </c>
      <c r="AH30" s="90"/>
      <c r="AI30" s="90"/>
      <c r="AJ30" s="90"/>
      <c r="AK30" s="90"/>
      <c r="AL30" s="90"/>
      <c r="AM30" s="90"/>
      <c r="AN30" s="90"/>
      <c r="AO30" s="96" t="s">
        <v>107</v>
      </c>
      <c r="AP30" s="96" t="s">
        <v>153</v>
      </c>
      <c r="AQ30" s="96">
        <v>2</v>
      </c>
      <c r="AR30" s="96">
        <v>4</v>
      </c>
      <c r="AS30" s="96"/>
      <c r="AT30" s="96">
        <v>0</v>
      </c>
      <c r="AU30" s="96">
        <v>0</v>
      </c>
      <c r="AV30" s="96">
        <v>0</v>
      </c>
      <c r="AW30" s="96">
        <v>0</v>
      </c>
      <c r="AX30" s="96">
        <v>0</v>
      </c>
      <c r="AY30" s="96">
        <v>0</v>
      </c>
      <c r="AZ30" s="96">
        <v>0</v>
      </c>
      <c r="BA30" s="96">
        <v>0</v>
      </c>
      <c r="BB30" s="96"/>
      <c r="BC30" s="96"/>
      <c r="BD30" s="96">
        <v>0</v>
      </c>
      <c r="BE30" s="96">
        <v>0</v>
      </c>
      <c r="BF30" s="96">
        <v>0</v>
      </c>
      <c r="BG30" s="96" t="s">
        <v>31</v>
      </c>
      <c r="BH30" s="96"/>
      <c r="BI30" s="96" t="s">
        <v>31</v>
      </c>
      <c r="BJ30" s="96"/>
      <c r="BK30" s="96"/>
      <c r="BL30" s="93"/>
      <c r="BM30" s="90"/>
      <c r="BN30" s="96"/>
      <c r="BO30" s="96" t="s">
        <v>151</v>
      </c>
      <c r="BP30" s="93"/>
      <c r="BQ30" s="98" t="s">
        <v>633</v>
      </c>
    </row>
    <row r="31" spans="1:69" s="98" customFormat="1">
      <c r="A31" s="90"/>
      <c r="B31" s="242">
        <v>42101</v>
      </c>
      <c r="C31" s="92" t="s">
        <v>15</v>
      </c>
      <c r="D31" s="90" t="s">
        <v>84</v>
      </c>
      <c r="E31" s="91">
        <v>41882</v>
      </c>
      <c r="F31" s="93" t="s">
        <v>638</v>
      </c>
      <c r="G31" s="228" t="s">
        <v>639</v>
      </c>
      <c r="H31" s="90">
        <v>106</v>
      </c>
      <c r="I31" s="90"/>
      <c r="J31" s="90"/>
      <c r="K31" s="94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408">
        <v>1.5</v>
      </c>
      <c r="X31" s="408"/>
      <c r="Y31" s="408"/>
      <c r="Z31" s="408"/>
      <c r="AA31" s="408"/>
      <c r="AB31" s="90"/>
      <c r="AC31" s="408">
        <v>1.43</v>
      </c>
      <c r="AD31" s="408"/>
      <c r="AE31" s="408"/>
      <c r="AF31" s="408"/>
      <c r="AG31" s="408"/>
      <c r="AH31" s="90"/>
      <c r="AI31" s="90"/>
      <c r="AJ31" s="90"/>
      <c r="AK31" s="90"/>
      <c r="AL31" s="90"/>
      <c r="AM31" s="90"/>
      <c r="AN31" s="90"/>
      <c r="AO31" s="96" t="s">
        <v>107</v>
      </c>
      <c r="AP31" s="96" t="s">
        <v>153</v>
      </c>
      <c r="AQ31" s="96">
        <v>3</v>
      </c>
      <c r="AR31" s="96">
        <v>3</v>
      </c>
      <c r="AS31" s="96"/>
      <c r="AT31" s="96">
        <v>0</v>
      </c>
      <c r="AU31" s="96">
        <v>0</v>
      </c>
      <c r="AV31" s="96">
        <v>5</v>
      </c>
      <c r="AW31" s="96">
        <v>0</v>
      </c>
      <c r="AX31" s="96">
        <v>0</v>
      </c>
      <c r="AY31" s="96">
        <v>0</v>
      </c>
      <c r="AZ31" s="96">
        <v>0</v>
      </c>
      <c r="BA31" s="96">
        <v>0</v>
      </c>
      <c r="BB31" s="96"/>
      <c r="BC31" s="96"/>
      <c r="BD31" s="96">
        <v>0</v>
      </c>
      <c r="BE31" s="96">
        <v>0</v>
      </c>
      <c r="BF31" s="96">
        <v>0</v>
      </c>
      <c r="BG31" s="96" t="s">
        <v>31</v>
      </c>
      <c r="BH31" s="96"/>
      <c r="BI31" s="96" t="s">
        <v>31</v>
      </c>
      <c r="BJ31" s="96"/>
      <c r="BK31" s="96"/>
      <c r="BL31" s="93"/>
      <c r="BM31" s="90"/>
      <c r="BN31" s="96"/>
      <c r="BO31" s="96" t="s">
        <v>151</v>
      </c>
      <c r="BP31" s="93"/>
      <c r="BQ31" s="98" t="s">
        <v>641</v>
      </c>
    </row>
    <row r="32" spans="1:69" s="98" customFormat="1">
      <c r="A32" s="90">
        <v>16</v>
      </c>
      <c r="B32" s="242">
        <v>42101</v>
      </c>
      <c r="C32" s="92" t="s">
        <v>15</v>
      </c>
      <c r="D32" s="90" t="s">
        <v>85</v>
      </c>
      <c r="E32" s="91">
        <v>42004</v>
      </c>
      <c r="F32" s="93" t="s">
        <v>79</v>
      </c>
      <c r="G32" s="90" t="s">
        <v>54</v>
      </c>
      <c r="H32" s="90">
        <v>91.5</v>
      </c>
      <c r="I32" s="90"/>
      <c r="J32" s="90"/>
      <c r="K32" s="94" t="s">
        <v>80</v>
      </c>
      <c r="L32" s="95">
        <v>110000</v>
      </c>
      <c r="M32" s="95">
        <v>490000</v>
      </c>
      <c r="N32" s="95"/>
      <c r="O32" s="95"/>
      <c r="P32" s="95"/>
      <c r="Q32" s="95"/>
      <c r="R32" s="95"/>
      <c r="S32" s="95"/>
      <c r="T32" s="95"/>
      <c r="U32" s="95"/>
      <c r="V32" s="95"/>
      <c r="W32" s="408">
        <v>1.83</v>
      </c>
      <c r="X32" s="409">
        <v>1.61</v>
      </c>
      <c r="Y32" s="409">
        <v>1.55</v>
      </c>
      <c r="Z32" s="409">
        <v>0</v>
      </c>
      <c r="AA32" s="409">
        <v>0</v>
      </c>
      <c r="AB32" s="27"/>
      <c r="AC32" s="409">
        <v>1.77</v>
      </c>
      <c r="AD32" s="409">
        <v>1.51</v>
      </c>
      <c r="AE32" s="408">
        <v>1.42</v>
      </c>
      <c r="AF32" s="408">
        <v>0</v>
      </c>
      <c r="AG32" s="408">
        <v>0</v>
      </c>
      <c r="AH32" s="90"/>
      <c r="AI32" s="90"/>
      <c r="AJ32" s="90"/>
      <c r="AK32" s="90"/>
      <c r="AL32" s="90"/>
      <c r="AM32" s="90"/>
      <c r="AN32" s="90"/>
      <c r="AO32" s="96" t="s">
        <v>107</v>
      </c>
      <c r="AP32" s="96" t="s">
        <v>153</v>
      </c>
      <c r="AQ32" s="96">
        <v>2</v>
      </c>
      <c r="AR32" s="96">
        <v>4</v>
      </c>
      <c r="AS32" s="96"/>
      <c r="AT32" s="96">
        <v>0</v>
      </c>
      <c r="AU32" s="96">
        <v>15</v>
      </c>
      <c r="AV32" s="96">
        <v>0</v>
      </c>
      <c r="AW32" s="96">
        <v>0</v>
      </c>
      <c r="AX32" s="96">
        <v>0</v>
      </c>
      <c r="AY32" s="96">
        <v>0</v>
      </c>
      <c r="AZ32" s="96">
        <v>0</v>
      </c>
      <c r="BA32" s="96">
        <v>0</v>
      </c>
      <c r="BB32" s="96"/>
      <c r="BC32" s="96"/>
      <c r="BD32" s="96">
        <v>0</v>
      </c>
      <c r="BE32" s="96">
        <v>0</v>
      </c>
      <c r="BF32" s="96">
        <v>0</v>
      </c>
      <c r="BG32" s="96" t="s">
        <v>31</v>
      </c>
      <c r="BH32" s="96">
        <v>24</v>
      </c>
      <c r="BI32" s="96" t="s">
        <v>31</v>
      </c>
      <c r="BJ32" s="96"/>
      <c r="BK32" s="96"/>
      <c r="BL32" s="93"/>
      <c r="BM32" s="90"/>
      <c r="BN32" s="96"/>
      <c r="BO32" s="96" t="s">
        <v>151</v>
      </c>
      <c r="BP32" s="93"/>
      <c r="BQ32" s="98" t="s">
        <v>597</v>
      </c>
    </row>
    <row r="33" spans="1:69" s="98" customFormat="1">
      <c r="A33" s="90">
        <v>41</v>
      </c>
      <c r="B33" s="242">
        <v>42101</v>
      </c>
      <c r="C33" s="92" t="s">
        <v>15</v>
      </c>
      <c r="D33" s="90" t="s">
        <v>85</v>
      </c>
      <c r="E33" s="91">
        <v>41975</v>
      </c>
      <c r="F33" s="93" t="s">
        <v>26</v>
      </c>
      <c r="G33" s="228" t="s">
        <v>602</v>
      </c>
      <c r="H33" s="90">
        <v>103</v>
      </c>
      <c r="I33" s="90"/>
      <c r="J33" s="90"/>
      <c r="K33" s="432" t="s">
        <v>654</v>
      </c>
      <c r="L33" s="95">
        <v>6000</v>
      </c>
      <c r="M33" s="429">
        <v>12000</v>
      </c>
      <c r="N33" s="429">
        <v>84000</v>
      </c>
      <c r="O33" s="429">
        <f>N33</f>
        <v>84000</v>
      </c>
      <c r="P33" s="95"/>
      <c r="Q33" s="95"/>
      <c r="R33" s="95"/>
      <c r="S33" s="95"/>
      <c r="T33" s="95"/>
      <c r="U33" s="95"/>
      <c r="V33" s="95"/>
      <c r="W33" s="408">
        <v>2.06</v>
      </c>
      <c r="X33" s="408">
        <v>2.06</v>
      </c>
      <c r="Y33" s="408">
        <v>2.0099999999999998</v>
      </c>
      <c r="Z33" s="409">
        <v>0</v>
      </c>
      <c r="AA33" s="410">
        <v>1.96</v>
      </c>
      <c r="AB33" s="90"/>
      <c r="AC33" s="408">
        <v>2.06</v>
      </c>
      <c r="AD33" s="408">
        <v>1.96</v>
      </c>
      <c r="AE33" s="408">
        <v>1.91</v>
      </c>
      <c r="AF33" s="408">
        <v>0</v>
      </c>
      <c r="AG33" s="408">
        <v>1.91</v>
      </c>
      <c r="AH33" s="90"/>
      <c r="AI33" s="90"/>
      <c r="AJ33" s="90"/>
      <c r="AK33" s="90"/>
      <c r="AL33" s="90"/>
      <c r="AM33" s="90"/>
      <c r="AN33" s="90"/>
      <c r="AO33" s="96" t="s">
        <v>107</v>
      </c>
      <c r="AP33" s="96" t="s">
        <v>153</v>
      </c>
      <c r="AQ33" s="96">
        <v>2</v>
      </c>
      <c r="AR33" s="96">
        <v>4</v>
      </c>
      <c r="AS33" s="96"/>
      <c r="AT33" s="96">
        <v>0</v>
      </c>
      <c r="AU33" s="96">
        <v>0</v>
      </c>
      <c r="AV33" s="96">
        <v>10</v>
      </c>
      <c r="AW33" s="96">
        <v>0</v>
      </c>
      <c r="AX33" s="96">
        <v>0</v>
      </c>
      <c r="AY33" s="96">
        <v>0</v>
      </c>
      <c r="AZ33" s="96">
        <v>0</v>
      </c>
      <c r="BA33" s="96">
        <v>0</v>
      </c>
      <c r="BB33" s="96"/>
      <c r="BC33" s="96"/>
      <c r="BD33" s="96">
        <v>0</v>
      </c>
      <c r="BE33" s="96">
        <v>0</v>
      </c>
      <c r="BF33" s="96">
        <v>0</v>
      </c>
      <c r="BG33" s="96" t="s">
        <v>31</v>
      </c>
      <c r="BH33" s="96"/>
      <c r="BI33" s="96" t="s">
        <v>31</v>
      </c>
      <c r="BJ33" s="96"/>
      <c r="BK33" s="96"/>
      <c r="BL33" s="93"/>
      <c r="BM33" s="90"/>
      <c r="BN33" s="96"/>
      <c r="BO33" s="96" t="s">
        <v>151</v>
      </c>
      <c r="BP33" s="93" t="s">
        <v>27</v>
      </c>
      <c r="BQ33" s="98" t="s">
        <v>606</v>
      </c>
    </row>
    <row r="34" spans="1:69" s="98" customFormat="1">
      <c r="A34" s="90">
        <v>57</v>
      </c>
      <c r="B34" s="242">
        <v>42101</v>
      </c>
      <c r="C34" s="92" t="s">
        <v>15</v>
      </c>
      <c r="D34" s="90" t="s">
        <v>85</v>
      </c>
      <c r="E34" s="91">
        <v>42004</v>
      </c>
      <c r="F34" s="93" t="s">
        <v>25</v>
      </c>
      <c r="G34" s="228" t="s">
        <v>593</v>
      </c>
      <c r="H34" s="90">
        <v>95</v>
      </c>
      <c r="I34" s="90"/>
      <c r="J34" s="90"/>
      <c r="K34" s="432" t="s">
        <v>654</v>
      </c>
      <c r="L34" s="95">
        <v>6000</v>
      </c>
      <c r="M34" s="429">
        <v>12000</v>
      </c>
      <c r="N34" s="429">
        <v>84000</v>
      </c>
      <c r="O34" s="429">
        <f t="shared" ref="O34:O37" si="2">N34</f>
        <v>84000</v>
      </c>
      <c r="P34" s="95"/>
      <c r="Q34" s="95"/>
      <c r="R34" s="95"/>
      <c r="S34" s="95"/>
      <c r="T34" s="95"/>
      <c r="U34" s="95"/>
      <c r="V34" s="95"/>
      <c r="W34" s="408">
        <v>2.2999999999999998</v>
      </c>
      <c r="X34" s="408">
        <v>2.1800000000000002</v>
      </c>
      <c r="Y34" s="408">
        <v>2.1</v>
      </c>
      <c r="Z34" s="409">
        <v>0</v>
      </c>
      <c r="AA34" s="408">
        <v>2.0499999999999998</v>
      </c>
      <c r="AB34" s="90"/>
      <c r="AC34" s="408">
        <v>2.1</v>
      </c>
      <c r="AD34" s="408">
        <v>1.95</v>
      </c>
      <c r="AE34" s="408">
        <v>1.84</v>
      </c>
      <c r="AF34" s="408">
        <v>0</v>
      </c>
      <c r="AG34" s="408">
        <v>1.78</v>
      </c>
      <c r="AH34" s="90"/>
      <c r="AI34" s="90"/>
      <c r="AJ34" s="90"/>
      <c r="AK34" s="90"/>
      <c r="AL34" s="90"/>
      <c r="AM34" s="90"/>
      <c r="AN34" s="90"/>
      <c r="AO34" s="96" t="s">
        <v>107</v>
      </c>
      <c r="AP34" s="96" t="s">
        <v>153</v>
      </c>
      <c r="AQ34" s="96">
        <v>3</v>
      </c>
      <c r="AR34" s="96">
        <v>3</v>
      </c>
      <c r="AS34" s="96"/>
      <c r="AT34" s="96">
        <v>0</v>
      </c>
      <c r="AU34" s="96">
        <v>0</v>
      </c>
      <c r="AV34" s="96">
        <v>0</v>
      </c>
      <c r="AW34" s="96">
        <v>20</v>
      </c>
      <c r="AX34" s="96">
        <v>0</v>
      </c>
      <c r="AY34" s="96">
        <v>0</v>
      </c>
      <c r="AZ34" s="96">
        <v>0</v>
      </c>
      <c r="BA34" s="96">
        <v>0</v>
      </c>
      <c r="BB34" s="96"/>
      <c r="BC34" s="96"/>
      <c r="BD34" s="96">
        <v>0</v>
      </c>
      <c r="BE34" s="96">
        <v>0</v>
      </c>
      <c r="BF34" s="96">
        <v>0</v>
      </c>
      <c r="BG34" s="174" t="s">
        <v>591</v>
      </c>
      <c r="BH34" s="96">
        <v>12</v>
      </c>
      <c r="BI34" s="96" t="s">
        <v>31</v>
      </c>
      <c r="BJ34" s="96"/>
      <c r="BK34" s="96"/>
      <c r="BL34" s="93"/>
      <c r="BM34" s="90"/>
      <c r="BN34" s="96"/>
      <c r="BO34" s="96" t="s">
        <v>49</v>
      </c>
      <c r="BP34" s="93" t="s">
        <v>611</v>
      </c>
      <c r="BQ34" s="98" t="s">
        <v>613</v>
      </c>
    </row>
    <row r="35" spans="1:69" s="98" customFormat="1">
      <c r="A35" s="90">
        <v>24</v>
      </c>
      <c r="B35" s="242">
        <v>42101</v>
      </c>
      <c r="C35" s="92" t="s">
        <v>15</v>
      </c>
      <c r="D35" s="90" t="s">
        <v>85</v>
      </c>
      <c r="E35" s="91">
        <v>42069</v>
      </c>
      <c r="F35" s="93" t="s">
        <v>92</v>
      </c>
      <c r="G35" s="90" t="s">
        <v>141</v>
      </c>
      <c r="H35" s="90">
        <v>123</v>
      </c>
      <c r="I35" s="90"/>
      <c r="J35" s="90"/>
      <c r="K35" s="432" t="s">
        <v>654</v>
      </c>
      <c r="L35" s="95">
        <v>6000</v>
      </c>
      <c r="M35" s="429">
        <v>12000</v>
      </c>
      <c r="N35" s="429">
        <v>84000</v>
      </c>
      <c r="O35" s="429">
        <f t="shared" si="2"/>
        <v>84000</v>
      </c>
      <c r="P35" s="95"/>
      <c r="Q35" s="95"/>
      <c r="R35" s="95"/>
      <c r="S35" s="95"/>
      <c r="T35" s="95"/>
      <c r="U35" s="95"/>
      <c r="V35" s="95"/>
      <c r="W35" s="408">
        <v>2</v>
      </c>
      <c r="X35" s="409">
        <v>1.95</v>
      </c>
      <c r="Y35" s="409">
        <v>1.93</v>
      </c>
      <c r="Z35" s="409">
        <v>0</v>
      </c>
      <c r="AA35" s="409">
        <v>1.84</v>
      </c>
      <c r="AB35" s="27"/>
      <c r="AC35" s="409">
        <v>1.99</v>
      </c>
      <c r="AD35" s="409">
        <v>1.84</v>
      </c>
      <c r="AE35" s="409">
        <v>1.8</v>
      </c>
      <c r="AF35" s="408">
        <v>0</v>
      </c>
      <c r="AG35" s="408">
        <v>1.79</v>
      </c>
      <c r="AH35" s="90"/>
      <c r="AI35" s="90"/>
      <c r="AJ35" s="90"/>
      <c r="AK35" s="90"/>
      <c r="AL35" s="90"/>
      <c r="AM35" s="90"/>
      <c r="AN35" s="90"/>
      <c r="AO35" s="96" t="s">
        <v>107</v>
      </c>
      <c r="AP35" s="96" t="s">
        <v>153</v>
      </c>
      <c r="AQ35" s="96">
        <v>2</v>
      </c>
      <c r="AR35" s="96">
        <v>4</v>
      </c>
      <c r="AS35" s="96"/>
      <c r="AT35" s="96">
        <v>0</v>
      </c>
      <c r="AU35" s="96">
        <v>24</v>
      </c>
      <c r="AV35" s="96">
        <v>0</v>
      </c>
      <c r="AW35" s="96">
        <v>0</v>
      </c>
      <c r="AX35" s="96">
        <v>0</v>
      </c>
      <c r="AY35" s="96">
        <v>0</v>
      </c>
      <c r="AZ35" s="96">
        <v>0</v>
      </c>
      <c r="BA35" s="96">
        <v>0</v>
      </c>
      <c r="BB35" s="96"/>
      <c r="BC35" s="96"/>
      <c r="BD35" s="96">
        <v>0</v>
      </c>
      <c r="BE35" s="96">
        <v>0</v>
      </c>
      <c r="BF35" s="96">
        <v>0</v>
      </c>
      <c r="BG35" s="96" t="s">
        <v>591</v>
      </c>
      <c r="BH35" s="96">
        <v>24</v>
      </c>
      <c r="BI35" s="96" t="s">
        <v>31</v>
      </c>
      <c r="BJ35" s="96"/>
      <c r="BK35" s="96"/>
      <c r="BL35" s="93"/>
      <c r="BM35" s="90"/>
      <c r="BN35" s="96"/>
      <c r="BO35" s="96" t="s">
        <v>151</v>
      </c>
      <c r="BP35" s="93"/>
      <c r="BQ35" s="98" t="s">
        <v>620</v>
      </c>
    </row>
    <row r="36" spans="1:69" s="98" customFormat="1">
      <c r="A36" s="90">
        <v>32</v>
      </c>
      <c r="B36" s="242">
        <v>42101</v>
      </c>
      <c r="C36" s="92" t="s">
        <v>15</v>
      </c>
      <c r="D36" s="90" t="s">
        <v>85</v>
      </c>
      <c r="E36" s="91">
        <v>42035</v>
      </c>
      <c r="F36" s="93" t="s">
        <v>30</v>
      </c>
      <c r="G36" s="90" t="s">
        <v>625</v>
      </c>
      <c r="H36" s="90">
        <v>100</v>
      </c>
      <c r="I36" s="90"/>
      <c r="J36" s="90"/>
      <c r="K36" s="432" t="s">
        <v>654</v>
      </c>
      <c r="L36" s="95">
        <v>6083</v>
      </c>
      <c r="M36" s="429">
        <v>12166</v>
      </c>
      <c r="N36" s="429">
        <v>85166</v>
      </c>
      <c r="O36" s="429">
        <f t="shared" si="2"/>
        <v>85166</v>
      </c>
      <c r="P36" s="95"/>
      <c r="Q36" s="95"/>
      <c r="R36" s="95"/>
      <c r="S36" s="95"/>
      <c r="T36" s="95"/>
      <c r="U36" s="95"/>
      <c r="V36" s="95"/>
      <c r="W36" s="408">
        <v>1.51</v>
      </c>
      <c r="X36" s="409">
        <v>1.47</v>
      </c>
      <c r="Y36" s="409">
        <v>1.42</v>
      </c>
      <c r="Z36" s="409">
        <v>0</v>
      </c>
      <c r="AA36" s="409">
        <v>1.35</v>
      </c>
      <c r="AB36" s="27"/>
      <c r="AC36" s="409">
        <v>1.47</v>
      </c>
      <c r="AD36" s="409">
        <v>1.42</v>
      </c>
      <c r="AE36" s="409">
        <v>1.36</v>
      </c>
      <c r="AF36" s="408">
        <v>0</v>
      </c>
      <c r="AG36" s="408">
        <v>1.29</v>
      </c>
      <c r="AH36" s="90"/>
      <c r="AI36" s="90"/>
      <c r="AJ36" s="90"/>
      <c r="AK36" s="90"/>
      <c r="AL36" s="90"/>
      <c r="AM36" s="90"/>
      <c r="AN36" s="90"/>
      <c r="AO36" s="96" t="s">
        <v>107</v>
      </c>
      <c r="AP36" s="96" t="s">
        <v>153</v>
      </c>
      <c r="AQ36" s="96">
        <v>2</v>
      </c>
      <c r="AR36" s="96">
        <v>4</v>
      </c>
      <c r="AS36" s="96"/>
      <c r="AT36" s="96">
        <v>0</v>
      </c>
      <c r="AU36" s="96">
        <v>0</v>
      </c>
      <c r="AV36" s="96">
        <v>3</v>
      </c>
      <c r="AW36" s="96">
        <v>0</v>
      </c>
      <c r="AX36" s="96">
        <v>0</v>
      </c>
      <c r="AY36" s="96">
        <v>0</v>
      </c>
      <c r="AZ36" s="96">
        <v>0</v>
      </c>
      <c r="BA36" s="96">
        <v>0</v>
      </c>
      <c r="BB36" s="96"/>
      <c r="BC36" s="96"/>
      <c r="BD36" s="96">
        <v>0</v>
      </c>
      <c r="BE36" s="96">
        <v>0</v>
      </c>
      <c r="BF36" s="96">
        <v>0</v>
      </c>
      <c r="BG36" s="96" t="s">
        <v>31</v>
      </c>
      <c r="BH36" s="96"/>
      <c r="BI36" s="96" t="s">
        <v>31</v>
      </c>
      <c r="BJ36" s="96"/>
      <c r="BK36" s="96"/>
      <c r="BL36" s="93"/>
      <c r="BM36" s="90"/>
      <c r="BN36" s="96"/>
      <c r="BO36" s="96" t="s">
        <v>151</v>
      </c>
      <c r="BP36" s="93"/>
    </row>
    <row r="37" spans="1:69" s="98" customFormat="1">
      <c r="A37" s="90">
        <v>49</v>
      </c>
      <c r="B37" s="242">
        <v>42101</v>
      </c>
      <c r="C37" s="92" t="s">
        <v>15</v>
      </c>
      <c r="D37" s="90" t="s">
        <v>85</v>
      </c>
      <c r="E37" s="91">
        <v>42063</v>
      </c>
      <c r="F37" s="90" t="s">
        <v>33</v>
      </c>
      <c r="G37" s="90" t="s">
        <v>34</v>
      </c>
      <c r="H37" s="90">
        <v>107.45</v>
      </c>
      <c r="I37" s="90"/>
      <c r="J37" s="90"/>
      <c r="K37" s="432" t="s">
        <v>654</v>
      </c>
      <c r="L37" s="95">
        <v>6000</v>
      </c>
      <c r="M37" s="429">
        <v>12000</v>
      </c>
      <c r="N37" s="429">
        <v>84000</v>
      </c>
      <c r="O37" s="429">
        <f t="shared" si="2"/>
        <v>84000</v>
      </c>
      <c r="P37" s="95"/>
      <c r="Q37" s="95"/>
      <c r="R37" s="95"/>
      <c r="S37" s="95"/>
      <c r="T37" s="95"/>
      <c r="U37" s="95"/>
      <c r="V37" s="95"/>
      <c r="W37" s="408">
        <v>1.54</v>
      </c>
      <c r="X37" s="409">
        <v>1.5329999999999999</v>
      </c>
      <c r="Y37" s="409">
        <v>1.522</v>
      </c>
      <c r="Z37" s="409">
        <v>0</v>
      </c>
      <c r="AA37" s="409">
        <v>1.4970000000000001</v>
      </c>
      <c r="AB37" s="27"/>
      <c r="AC37" s="409">
        <v>1.2749999999999999</v>
      </c>
      <c r="AD37" s="409">
        <v>1.246</v>
      </c>
      <c r="AE37" s="409">
        <v>1.2350000000000001</v>
      </c>
      <c r="AF37" s="408">
        <v>0</v>
      </c>
      <c r="AG37" s="408">
        <v>1.2310000000000001</v>
      </c>
      <c r="AH37" s="90"/>
      <c r="AI37" s="90"/>
      <c r="AJ37" s="90"/>
      <c r="AK37" s="90"/>
      <c r="AL37" s="90"/>
      <c r="AM37" s="90"/>
      <c r="AN37" s="90"/>
      <c r="AO37" s="96" t="s">
        <v>107</v>
      </c>
      <c r="AP37" s="96" t="s">
        <v>153</v>
      </c>
      <c r="AQ37" s="96">
        <v>2</v>
      </c>
      <c r="AR37" s="96">
        <v>4</v>
      </c>
      <c r="AS37" s="96"/>
      <c r="AT37" s="96">
        <v>0</v>
      </c>
      <c r="AU37" s="96">
        <v>0</v>
      </c>
      <c r="AV37" s="96">
        <v>0</v>
      </c>
      <c r="AW37" s="96">
        <v>0</v>
      </c>
      <c r="AX37" s="96">
        <v>0</v>
      </c>
      <c r="AY37" s="96">
        <v>0</v>
      </c>
      <c r="AZ37" s="96">
        <v>0</v>
      </c>
      <c r="BA37" s="96">
        <v>0</v>
      </c>
      <c r="BB37" s="96"/>
      <c r="BC37" s="96"/>
      <c r="BD37" s="96">
        <v>0</v>
      </c>
      <c r="BE37" s="96">
        <v>0</v>
      </c>
      <c r="BF37" s="96">
        <v>0</v>
      </c>
      <c r="BG37" s="96" t="s">
        <v>31</v>
      </c>
      <c r="BH37" s="96"/>
      <c r="BI37" s="96" t="s">
        <v>31</v>
      </c>
      <c r="BJ37" s="96"/>
      <c r="BK37" s="96"/>
      <c r="BL37" s="93" t="s">
        <v>24</v>
      </c>
      <c r="BM37" s="90" t="s">
        <v>150</v>
      </c>
      <c r="BN37" s="96">
        <v>50</v>
      </c>
      <c r="BO37" s="96" t="s">
        <v>91</v>
      </c>
      <c r="BP37" s="93"/>
      <c r="BQ37" s="98" t="s">
        <v>627</v>
      </c>
    </row>
    <row r="38" spans="1:69" s="98" customFormat="1">
      <c r="A38" s="90">
        <v>8</v>
      </c>
      <c r="B38" s="242">
        <v>42101</v>
      </c>
      <c r="C38" s="92" t="s">
        <v>15</v>
      </c>
      <c r="D38" s="90" t="s">
        <v>85</v>
      </c>
      <c r="E38" s="91">
        <v>42004</v>
      </c>
      <c r="F38" s="93" t="s">
        <v>17</v>
      </c>
      <c r="G38" s="90" t="s">
        <v>62</v>
      </c>
      <c r="H38" s="90">
        <v>93</v>
      </c>
      <c r="I38" s="90"/>
      <c r="J38" s="90"/>
      <c r="K38" s="94" t="s">
        <v>80</v>
      </c>
      <c r="L38" s="95">
        <v>120000</v>
      </c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408">
        <v>1.7</v>
      </c>
      <c r="X38" s="409">
        <v>1.3</v>
      </c>
      <c r="Y38" s="409">
        <v>0</v>
      </c>
      <c r="Z38" s="409">
        <v>0</v>
      </c>
      <c r="AA38" s="409">
        <v>0</v>
      </c>
      <c r="AB38" s="27"/>
      <c r="AC38" s="409">
        <v>1.55</v>
      </c>
      <c r="AD38" s="408">
        <v>1.2</v>
      </c>
      <c r="AE38" s="409">
        <v>0</v>
      </c>
      <c r="AF38" s="408">
        <v>0</v>
      </c>
      <c r="AG38" s="408">
        <v>0</v>
      </c>
      <c r="AH38" s="90"/>
      <c r="AI38" s="90"/>
      <c r="AJ38" s="90"/>
      <c r="AK38" s="90"/>
      <c r="AL38" s="90"/>
      <c r="AM38" s="90"/>
      <c r="AN38" s="90"/>
      <c r="AO38" s="96" t="s">
        <v>107</v>
      </c>
      <c r="AP38" s="96" t="s">
        <v>153</v>
      </c>
      <c r="AQ38" s="96">
        <v>2</v>
      </c>
      <c r="AR38" s="96">
        <v>4</v>
      </c>
      <c r="AS38" s="96"/>
      <c r="AT38" s="96">
        <v>0</v>
      </c>
      <c r="AU38" s="96">
        <v>15</v>
      </c>
      <c r="AV38" s="96">
        <v>0</v>
      </c>
      <c r="AW38" s="96">
        <v>0</v>
      </c>
      <c r="AX38" s="96">
        <v>0</v>
      </c>
      <c r="AY38" s="96">
        <v>0</v>
      </c>
      <c r="AZ38" s="96">
        <v>0</v>
      </c>
      <c r="BA38" s="96">
        <v>0</v>
      </c>
      <c r="BB38" s="96"/>
      <c r="BC38" s="96"/>
      <c r="BD38" s="96">
        <v>0</v>
      </c>
      <c r="BE38" s="96">
        <v>10</v>
      </c>
      <c r="BF38" s="96">
        <v>0</v>
      </c>
      <c r="BG38" s="96" t="s">
        <v>591</v>
      </c>
      <c r="BH38" s="96">
        <v>12</v>
      </c>
      <c r="BI38" s="96" t="s">
        <v>31</v>
      </c>
      <c r="BJ38" s="96"/>
      <c r="BK38" s="96"/>
      <c r="BL38" s="93"/>
      <c r="BM38" s="90"/>
      <c r="BN38" s="96"/>
      <c r="BO38" s="96" t="s">
        <v>151</v>
      </c>
      <c r="BP38" s="93"/>
    </row>
    <row r="39" spans="1:69" s="31" customFormat="1">
      <c r="A39" s="27"/>
      <c r="B39" s="242">
        <v>42101</v>
      </c>
      <c r="C39" s="29" t="s">
        <v>15</v>
      </c>
      <c r="D39" s="27" t="s">
        <v>85</v>
      </c>
      <c r="E39" s="91">
        <v>42034</v>
      </c>
      <c r="F39" s="28" t="s">
        <v>589</v>
      </c>
      <c r="G39" s="27" t="s">
        <v>590</v>
      </c>
      <c r="H39" s="27">
        <v>93.69</v>
      </c>
      <c r="I39" s="27"/>
      <c r="J39" s="27"/>
      <c r="K39" s="432" t="s">
        <v>654</v>
      </c>
      <c r="L39" s="430">
        <v>6083</v>
      </c>
      <c r="M39" s="429">
        <v>12166</v>
      </c>
      <c r="N39" s="429">
        <v>85166</v>
      </c>
      <c r="O39" s="429">
        <f t="shared" ref="O39:O40" si="3">N39</f>
        <v>85166</v>
      </c>
      <c r="P39" s="95"/>
      <c r="Q39" s="35"/>
      <c r="R39" s="35"/>
      <c r="S39" s="35"/>
      <c r="T39" s="35"/>
      <c r="U39" s="35"/>
      <c r="V39" s="35"/>
      <c r="W39" s="409">
        <v>2.39</v>
      </c>
      <c r="X39" s="409">
        <v>2.35</v>
      </c>
      <c r="Y39" s="409">
        <v>1.34</v>
      </c>
      <c r="Z39" s="409">
        <v>0</v>
      </c>
      <c r="AA39" s="409">
        <v>1.27</v>
      </c>
      <c r="AB39" s="27"/>
      <c r="AC39" s="409">
        <v>2.37</v>
      </c>
      <c r="AD39" s="409">
        <v>2.278</v>
      </c>
      <c r="AE39" s="409">
        <v>2.2400000000000002</v>
      </c>
      <c r="AF39" s="408">
        <v>0</v>
      </c>
      <c r="AG39" s="409">
        <v>1.23</v>
      </c>
      <c r="AH39" s="27"/>
      <c r="AI39" s="27"/>
      <c r="AJ39" s="27"/>
      <c r="AK39" s="27"/>
      <c r="AL39" s="27"/>
      <c r="AM39" s="27"/>
      <c r="AN39" s="27"/>
      <c r="AO39" s="30" t="s">
        <v>107</v>
      </c>
      <c r="AP39" s="30" t="s">
        <v>153</v>
      </c>
      <c r="AQ39" s="30">
        <v>2</v>
      </c>
      <c r="AR39" s="30">
        <v>4</v>
      </c>
      <c r="AS39" s="30"/>
      <c r="AT39" s="30">
        <v>0</v>
      </c>
      <c r="AU39" s="30">
        <v>30</v>
      </c>
      <c r="AV39" s="30">
        <v>0</v>
      </c>
      <c r="AW39" s="30">
        <v>0</v>
      </c>
      <c r="AX39" s="30">
        <v>0</v>
      </c>
      <c r="AY39" s="30">
        <v>0</v>
      </c>
      <c r="AZ39" s="30">
        <v>0</v>
      </c>
      <c r="BA39" s="30">
        <v>0</v>
      </c>
      <c r="BB39" s="30"/>
      <c r="BC39" s="30"/>
      <c r="BD39" s="30">
        <v>0</v>
      </c>
      <c r="BE39" s="30">
        <v>0</v>
      </c>
      <c r="BF39" s="30">
        <v>0</v>
      </c>
      <c r="BG39" s="30" t="s">
        <v>591</v>
      </c>
      <c r="BH39" s="30">
        <v>24</v>
      </c>
      <c r="BI39" s="30" t="s">
        <v>31</v>
      </c>
      <c r="BJ39" s="30"/>
      <c r="BK39" s="30"/>
      <c r="BL39" s="28" t="s">
        <v>24</v>
      </c>
      <c r="BM39" s="27" t="s">
        <v>150</v>
      </c>
      <c r="BN39" s="30">
        <v>50</v>
      </c>
      <c r="BO39" s="30" t="s">
        <v>592</v>
      </c>
      <c r="BP39" s="28"/>
    </row>
    <row r="40" spans="1:69" s="98" customFormat="1">
      <c r="A40" s="90"/>
      <c r="B40" s="242">
        <v>42101</v>
      </c>
      <c r="C40" s="92" t="s">
        <v>15</v>
      </c>
      <c r="D40" s="27" t="s">
        <v>85</v>
      </c>
      <c r="E40" s="91">
        <v>42017</v>
      </c>
      <c r="F40" s="93" t="s">
        <v>629</v>
      </c>
      <c r="G40" s="228" t="s">
        <v>630</v>
      </c>
      <c r="H40" s="90">
        <v>80.34</v>
      </c>
      <c r="I40" s="90"/>
      <c r="J40" s="90"/>
      <c r="K40" s="432" t="s">
        <v>654</v>
      </c>
      <c r="L40" s="95">
        <v>6000</v>
      </c>
      <c r="M40" s="429">
        <v>12000</v>
      </c>
      <c r="N40" s="429">
        <v>84000</v>
      </c>
      <c r="O40" s="429">
        <f t="shared" si="3"/>
        <v>84000</v>
      </c>
      <c r="P40" s="95"/>
      <c r="Q40" s="95"/>
      <c r="R40" s="95"/>
      <c r="S40" s="95"/>
      <c r="T40" s="95"/>
      <c r="U40" s="95"/>
      <c r="V40" s="95"/>
      <c r="W40" s="408">
        <v>1.607</v>
      </c>
      <c r="X40" s="408">
        <v>1.607</v>
      </c>
      <c r="Y40" s="408">
        <v>1.5680000000000001</v>
      </c>
      <c r="Z40" s="409">
        <v>0</v>
      </c>
      <c r="AA40" s="410">
        <v>1.5289999999999999</v>
      </c>
      <c r="AB40" s="90"/>
      <c r="AC40" s="408">
        <v>1.607</v>
      </c>
      <c r="AD40" s="408">
        <v>1.5289999999999999</v>
      </c>
      <c r="AE40" s="408">
        <v>1.49</v>
      </c>
      <c r="AF40" s="408">
        <v>0</v>
      </c>
      <c r="AG40" s="408">
        <v>1.49</v>
      </c>
      <c r="AH40" s="90"/>
      <c r="AI40" s="90"/>
      <c r="AJ40" s="90"/>
      <c r="AK40" s="90"/>
      <c r="AL40" s="90"/>
      <c r="AM40" s="90"/>
      <c r="AN40" s="90"/>
      <c r="AO40" s="96" t="s">
        <v>107</v>
      </c>
      <c r="AP40" s="96" t="s">
        <v>153</v>
      </c>
      <c r="AQ40" s="96">
        <v>2</v>
      </c>
      <c r="AR40" s="96">
        <v>4</v>
      </c>
      <c r="AS40" s="96"/>
      <c r="AT40" s="96">
        <v>0</v>
      </c>
      <c r="AU40" s="96">
        <v>0</v>
      </c>
      <c r="AV40" s="96">
        <v>0</v>
      </c>
      <c r="AW40" s="96">
        <v>0</v>
      </c>
      <c r="AX40" s="96">
        <v>0</v>
      </c>
      <c r="AY40" s="96">
        <v>0</v>
      </c>
      <c r="AZ40" s="96">
        <v>0</v>
      </c>
      <c r="BA40" s="96">
        <v>0</v>
      </c>
      <c r="BB40" s="96"/>
      <c r="BC40" s="96"/>
      <c r="BD40" s="96">
        <v>0</v>
      </c>
      <c r="BE40" s="96">
        <v>0</v>
      </c>
      <c r="BF40" s="96">
        <v>0</v>
      </c>
      <c r="BG40" s="96" t="s">
        <v>31</v>
      </c>
      <c r="BH40" s="96"/>
      <c r="BI40" s="96" t="s">
        <v>31</v>
      </c>
      <c r="BJ40" s="96"/>
      <c r="BK40" s="96"/>
      <c r="BL40" s="93"/>
      <c r="BM40" s="90"/>
      <c r="BN40" s="96"/>
      <c r="BO40" s="96" t="s">
        <v>151</v>
      </c>
      <c r="BP40" s="93"/>
      <c r="BQ40" s="98" t="s">
        <v>633</v>
      </c>
    </row>
    <row r="41" spans="1:69" s="98" customFormat="1">
      <c r="A41" s="90"/>
      <c r="B41" s="242">
        <v>42101</v>
      </c>
      <c r="C41" s="92" t="s">
        <v>15</v>
      </c>
      <c r="D41" s="27" t="s">
        <v>85</v>
      </c>
      <c r="E41" s="91">
        <v>41882</v>
      </c>
      <c r="F41" s="93" t="s">
        <v>638</v>
      </c>
      <c r="G41" s="228" t="s">
        <v>639</v>
      </c>
      <c r="H41" s="90">
        <v>106</v>
      </c>
      <c r="I41" s="90"/>
      <c r="J41" s="90"/>
      <c r="K41" s="94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408">
        <v>1.5</v>
      </c>
      <c r="X41" s="408"/>
      <c r="Y41" s="408"/>
      <c r="Z41" s="408"/>
      <c r="AA41" s="408"/>
      <c r="AB41" s="90"/>
      <c r="AC41" s="408">
        <v>1.43</v>
      </c>
      <c r="AD41" s="408"/>
      <c r="AE41" s="408"/>
      <c r="AF41" s="408"/>
      <c r="AG41" s="408"/>
      <c r="AH41" s="90"/>
      <c r="AI41" s="90"/>
      <c r="AJ41" s="90"/>
      <c r="AK41" s="90"/>
      <c r="AL41" s="90"/>
      <c r="AM41" s="90"/>
      <c r="AN41" s="90"/>
      <c r="AO41" s="96" t="s">
        <v>107</v>
      </c>
      <c r="AP41" s="96" t="s">
        <v>153</v>
      </c>
      <c r="AQ41" s="96">
        <v>3</v>
      </c>
      <c r="AR41" s="96">
        <v>3</v>
      </c>
      <c r="AS41" s="96"/>
      <c r="AT41" s="96">
        <v>0</v>
      </c>
      <c r="AU41" s="96">
        <v>0</v>
      </c>
      <c r="AV41" s="96">
        <v>5</v>
      </c>
      <c r="AW41" s="96">
        <v>0</v>
      </c>
      <c r="AX41" s="96">
        <v>0</v>
      </c>
      <c r="AY41" s="96">
        <v>0</v>
      </c>
      <c r="AZ41" s="96">
        <v>0</v>
      </c>
      <c r="BA41" s="96">
        <v>0</v>
      </c>
      <c r="BB41" s="96"/>
      <c r="BC41" s="96"/>
      <c r="BD41" s="96">
        <v>0</v>
      </c>
      <c r="BE41" s="96">
        <v>0</v>
      </c>
      <c r="BF41" s="96">
        <v>0</v>
      </c>
      <c r="BG41" s="96" t="s">
        <v>31</v>
      </c>
      <c r="BH41" s="96"/>
      <c r="BI41" s="96" t="s">
        <v>31</v>
      </c>
      <c r="BJ41" s="96"/>
      <c r="BK41" s="96"/>
      <c r="BL41" s="93"/>
      <c r="BM41" s="90"/>
      <c r="BN41" s="96"/>
      <c r="BO41" s="96" t="s">
        <v>151</v>
      </c>
      <c r="BP41" s="93"/>
      <c r="BQ41" s="98" t="s">
        <v>641</v>
      </c>
    </row>
    <row r="42" spans="1:69" s="31" customFormat="1">
      <c r="A42" s="27">
        <v>14</v>
      </c>
      <c r="B42" s="242">
        <v>42101</v>
      </c>
      <c r="C42" s="29" t="s">
        <v>15</v>
      </c>
      <c r="D42" s="27" t="s">
        <v>139</v>
      </c>
      <c r="E42" s="91">
        <v>42004</v>
      </c>
      <c r="F42" s="28" t="s">
        <v>79</v>
      </c>
      <c r="G42" s="27" t="s">
        <v>54</v>
      </c>
      <c r="H42" s="27">
        <v>97.4</v>
      </c>
      <c r="I42" s="27"/>
      <c r="J42" s="27"/>
      <c r="K42" s="432" t="s">
        <v>654</v>
      </c>
      <c r="L42" s="35">
        <v>6000</v>
      </c>
      <c r="M42" s="429">
        <v>12000</v>
      </c>
      <c r="N42" s="429">
        <v>84000</v>
      </c>
      <c r="O42" s="429">
        <f t="shared" ref="O42" si="4">N42</f>
        <v>84000</v>
      </c>
      <c r="P42" s="35"/>
      <c r="Q42" s="35"/>
      <c r="R42" s="35"/>
      <c r="S42" s="35"/>
      <c r="T42" s="35"/>
      <c r="U42" s="35"/>
      <c r="V42" s="35"/>
      <c r="W42" s="409">
        <v>2.14</v>
      </c>
      <c r="X42" s="409">
        <v>2.08</v>
      </c>
      <c r="Y42" s="409">
        <v>1.97</v>
      </c>
      <c r="Z42" s="409">
        <v>0</v>
      </c>
      <c r="AA42" s="409">
        <v>1.63</v>
      </c>
      <c r="AB42" s="27"/>
      <c r="AC42" s="409">
        <v>2.08</v>
      </c>
      <c r="AD42" s="409">
        <v>2.06</v>
      </c>
      <c r="AE42" s="409">
        <v>1.9</v>
      </c>
      <c r="AF42" s="408">
        <v>0</v>
      </c>
      <c r="AG42" s="409">
        <v>1.63</v>
      </c>
      <c r="AH42" s="27"/>
      <c r="AI42" s="27"/>
      <c r="AJ42" s="27"/>
      <c r="AK42" s="27"/>
      <c r="AL42" s="27"/>
      <c r="AM42" s="27"/>
      <c r="AN42" s="27"/>
      <c r="AO42" s="30" t="s">
        <v>107</v>
      </c>
      <c r="AP42" s="30" t="s">
        <v>153</v>
      </c>
      <c r="AQ42" s="30">
        <v>2</v>
      </c>
      <c r="AR42" s="30">
        <v>4</v>
      </c>
      <c r="AS42" s="30"/>
      <c r="AT42" s="30">
        <v>0</v>
      </c>
      <c r="AU42" s="30">
        <v>15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/>
      <c r="BC42" s="30"/>
      <c r="BD42" s="30">
        <v>0</v>
      </c>
      <c r="BE42" s="30">
        <v>0</v>
      </c>
      <c r="BF42" s="30">
        <v>0</v>
      </c>
      <c r="BG42" s="30" t="s">
        <v>31</v>
      </c>
      <c r="BH42" s="30">
        <v>24</v>
      </c>
      <c r="BI42" s="30" t="s">
        <v>31</v>
      </c>
      <c r="BJ42" s="30"/>
      <c r="BK42" s="30"/>
      <c r="BL42" s="28"/>
      <c r="BM42" s="27"/>
      <c r="BN42" s="30"/>
      <c r="BO42" s="30" t="s">
        <v>151</v>
      </c>
      <c r="BP42" s="28"/>
      <c r="BQ42" s="31" t="s">
        <v>598</v>
      </c>
    </row>
    <row r="43" spans="1:69" s="31" customFormat="1">
      <c r="A43" s="27">
        <v>39</v>
      </c>
      <c r="B43" s="242">
        <v>42101</v>
      </c>
      <c r="C43" s="29" t="s">
        <v>15</v>
      </c>
      <c r="D43" s="27" t="s">
        <v>139</v>
      </c>
      <c r="E43" s="91">
        <v>41975</v>
      </c>
      <c r="F43" s="93" t="s">
        <v>26</v>
      </c>
      <c r="G43" s="228" t="s">
        <v>602</v>
      </c>
      <c r="H43" s="90">
        <v>103</v>
      </c>
      <c r="I43" s="90"/>
      <c r="J43" s="90"/>
      <c r="K43" s="432" t="s">
        <v>654</v>
      </c>
      <c r="L43" s="35">
        <v>6000</v>
      </c>
      <c r="M43" s="429">
        <v>12000</v>
      </c>
      <c r="N43" s="429">
        <v>84000</v>
      </c>
      <c r="O43" s="429">
        <f>N43</f>
        <v>84000</v>
      </c>
      <c r="P43" s="95"/>
      <c r="Q43" s="95"/>
      <c r="R43" s="95"/>
      <c r="S43" s="95"/>
      <c r="T43" s="95"/>
      <c r="U43" s="95"/>
      <c r="V43" s="95"/>
      <c r="W43" s="408">
        <v>2.21</v>
      </c>
      <c r="X43" s="408">
        <v>2.16</v>
      </c>
      <c r="Y43" s="408">
        <v>2.06</v>
      </c>
      <c r="Z43" s="409">
        <v>0</v>
      </c>
      <c r="AA43" s="410">
        <v>1.91</v>
      </c>
      <c r="AB43" s="90"/>
      <c r="AC43" s="408">
        <v>2.06</v>
      </c>
      <c r="AD43" s="408">
        <v>2.0099999999999998</v>
      </c>
      <c r="AE43" s="408">
        <v>1.96</v>
      </c>
      <c r="AF43" s="408">
        <v>0</v>
      </c>
      <c r="AG43" s="408">
        <v>1.91</v>
      </c>
      <c r="AH43" s="27"/>
      <c r="AI43" s="27"/>
      <c r="AJ43" s="27"/>
      <c r="AK43" s="27"/>
      <c r="AL43" s="27"/>
      <c r="AM43" s="27"/>
      <c r="AN43" s="27"/>
      <c r="AO43" s="30" t="s">
        <v>107</v>
      </c>
      <c r="AP43" s="30" t="s">
        <v>153</v>
      </c>
      <c r="AQ43" s="30">
        <v>2</v>
      </c>
      <c r="AR43" s="30">
        <v>4</v>
      </c>
      <c r="AS43" s="30"/>
      <c r="AT43" s="30">
        <v>0</v>
      </c>
      <c r="AU43" s="30">
        <v>0</v>
      </c>
      <c r="AV43" s="30">
        <v>10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/>
      <c r="BC43" s="30"/>
      <c r="BD43" s="30">
        <v>0</v>
      </c>
      <c r="BE43" s="30">
        <v>0</v>
      </c>
      <c r="BF43" s="30">
        <v>0</v>
      </c>
      <c r="BG43" s="30" t="s">
        <v>31</v>
      </c>
      <c r="BH43" s="30"/>
      <c r="BI43" s="30" t="s">
        <v>31</v>
      </c>
      <c r="BJ43" s="30"/>
      <c r="BK43" s="30"/>
      <c r="BL43" s="28"/>
      <c r="BM43" s="27"/>
      <c r="BN43" s="30"/>
      <c r="BO43" s="30" t="s">
        <v>151</v>
      </c>
      <c r="BP43" s="28" t="s">
        <v>27</v>
      </c>
      <c r="BQ43" s="31" t="s">
        <v>607</v>
      </c>
    </row>
    <row r="44" spans="1:69" s="31" customFormat="1">
      <c r="A44" s="27">
        <v>55</v>
      </c>
      <c r="B44" s="242">
        <v>42101</v>
      </c>
      <c r="C44" s="92" t="s">
        <v>15</v>
      </c>
      <c r="D44" s="27" t="s">
        <v>139</v>
      </c>
      <c r="E44" s="91">
        <v>42004</v>
      </c>
      <c r="F44" s="93" t="s">
        <v>25</v>
      </c>
      <c r="G44" s="228" t="s">
        <v>593</v>
      </c>
      <c r="H44" s="27">
        <v>95</v>
      </c>
      <c r="I44" s="27"/>
      <c r="J44" s="27"/>
      <c r="K44" s="432" t="s">
        <v>654</v>
      </c>
      <c r="L44" s="35">
        <v>6000</v>
      </c>
      <c r="M44" s="429">
        <v>12000</v>
      </c>
      <c r="N44" s="429">
        <v>84000</v>
      </c>
      <c r="O44" s="429">
        <f t="shared" ref="O44:O47" si="5">N44</f>
        <v>84000</v>
      </c>
      <c r="P44" s="35"/>
      <c r="Q44" s="35"/>
      <c r="R44" s="35"/>
      <c r="S44" s="35"/>
      <c r="T44" s="35"/>
      <c r="U44" s="35"/>
      <c r="V44" s="35"/>
      <c r="W44" s="409">
        <v>2.2999999999999998</v>
      </c>
      <c r="X44" s="409">
        <v>2.2000000000000002</v>
      </c>
      <c r="Y44" s="409">
        <v>2.1</v>
      </c>
      <c r="Z44" s="409">
        <v>0</v>
      </c>
      <c r="AA44" s="409">
        <v>1.97</v>
      </c>
      <c r="AB44" s="27"/>
      <c r="AC44" s="409">
        <v>2.2000000000000002</v>
      </c>
      <c r="AD44" s="409">
        <v>2.1</v>
      </c>
      <c r="AE44" s="409">
        <v>1.92</v>
      </c>
      <c r="AF44" s="408">
        <v>0</v>
      </c>
      <c r="AG44" s="409">
        <v>1.73</v>
      </c>
      <c r="AH44" s="27"/>
      <c r="AI44" s="27"/>
      <c r="AJ44" s="27"/>
      <c r="AK44" s="27"/>
      <c r="AL44" s="27"/>
      <c r="AM44" s="27"/>
      <c r="AN44" s="27"/>
      <c r="AO44" s="30" t="s">
        <v>107</v>
      </c>
      <c r="AP44" s="30" t="s">
        <v>153</v>
      </c>
      <c r="AQ44" s="30">
        <v>3</v>
      </c>
      <c r="AR44" s="30">
        <v>3</v>
      </c>
      <c r="AS44" s="30"/>
      <c r="AT44" s="30">
        <v>0</v>
      </c>
      <c r="AU44" s="30">
        <v>0</v>
      </c>
      <c r="AV44" s="30">
        <v>0</v>
      </c>
      <c r="AW44" s="30">
        <v>20</v>
      </c>
      <c r="AX44" s="30">
        <v>0</v>
      </c>
      <c r="AY44" s="30">
        <v>0</v>
      </c>
      <c r="AZ44" s="30">
        <v>0</v>
      </c>
      <c r="BA44" s="30">
        <v>0</v>
      </c>
      <c r="BB44" s="30"/>
      <c r="BC44" s="30"/>
      <c r="BD44" s="30">
        <v>0</v>
      </c>
      <c r="BE44" s="30">
        <v>0</v>
      </c>
      <c r="BF44" s="96">
        <v>0</v>
      </c>
      <c r="BG44" s="174" t="s">
        <v>591</v>
      </c>
      <c r="BH44" s="96">
        <v>12</v>
      </c>
      <c r="BI44" s="30" t="s">
        <v>31</v>
      </c>
      <c r="BJ44" s="30"/>
      <c r="BK44" s="30"/>
      <c r="BL44" s="28"/>
      <c r="BM44" s="27"/>
      <c r="BN44" s="30"/>
      <c r="BO44" s="30" t="s">
        <v>49</v>
      </c>
      <c r="BP44" s="93" t="s">
        <v>611</v>
      </c>
      <c r="BQ44" s="31" t="s">
        <v>614</v>
      </c>
    </row>
    <row r="45" spans="1:69" s="31" customFormat="1">
      <c r="A45" s="27">
        <v>22</v>
      </c>
      <c r="B45" s="242">
        <v>42101</v>
      </c>
      <c r="C45" s="29" t="s">
        <v>15</v>
      </c>
      <c r="D45" s="27" t="s">
        <v>139</v>
      </c>
      <c r="E45" s="91">
        <v>42069</v>
      </c>
      <c r="F45" s="28" t="s">
        <v>92</v>
      </c>
      <c r="G45" s="27" t="s">
        <v>141</v>
      </c>
      <c r="H45" s="27">
        <v>122</v>
      </c>
      <c r="I45" s="27"/>
      <c r="J45" s="27"/>
      <c r="K45" s="432" t="s">
        <v>654</v>
      </c>
      <c r="L45" s="35">
        <v>6000</v>
      </c>
      <c r="M45" s="429">
        <v>12000</v>
      </c>
      <c r="N45" s="429">
        <v>84000</v>
      </c>
      <c r="O45" s="429">
        <f t="shared" si="5"/>
        <v>84000</v>
      </c>
      <c r="P45" s="35"/>
      <c r="Q45" s="35"/>
      <c r="R45" s="35"/>
      <c r="S45" s="35"/>
      <c r="T45" s="35"/>
      <c r="U45" s="35"/>
      <c r="V45" s="35"/>
      <c r="W45" s="409">
        <v>2.42</v>
      </c>
      <c r="X45" s="409">
        <v>2.2999999999999998</v>
      </c>
      <c r="Y45" s="409">
        <v>2.04</v>
      </c>
      <c r="Z45" s="409">
        <v>0</v>
      </c>
      <c r="AA45" s="409">
        <v>1.8</v>
      </c>
      <c r="AB45" s="27"/>
      <c r="AC45" s="409">
        <v>2.04</v>
      </c>
      <c r="AD45" s="409">
        <v>1.98</v>
      </c>
      <c r="AE45" s="409">
        <v>1.86</v>
      </c>
      <c r="AF45" s="408">
        <v>0</v>
      </c>
      <c r="AG45" s="409">
        <v>1.79</v>
      </c>
      <c r="AH45" s="27"/>
      <c r="AI45" s="27"/>
      <c r="AJ45" s="27"/>
      <c r="AK45" s="27"/>
      <c r="AL45" s="27"/>
      <c r="AM45" s="27"/>
      <c r="AN45" s="27"/>
      <c r="AO45" s="30" t="s">
        <v>107</v>
      </c>
      <c r="AP45" s="30" t="s">
        <v>153</v>
      </c>
      <c r="AQ45" s="30">
        <v>2</v>
      </c>
      <c r="AR45" s="30">
        <v>4</v>
      </c>
      <c r="AS45" s="30"/>
      <c r="AT45" s="30">
        <v>0</v>
      </c>
      <c r="AU45" s="96">
        <v>24</v>
      </c>
      <c r="AV45" s="96">
        <v>0</v>
      </c>
      <c r="AW45" s="96">
        <v>0</v>
      </c>
      <c r="AX45" s="96">
        <v>0</v>
      </c>
      <c r="AY45" s="96">
        <v>0</v>
      </c>
      <c r="AZ45" s="96">
        <v>0</v>
      </c>
      <c r="BA45" s="96">
        <v>0</v>
      </c>
      <c r="BB45" s="96"/>
      <c r="BC45" s="96"/>
      <c r="BD45" s="96">
        <v>0</v>
      </c>
      <c r="BE45" s="96">
        <v>0</v>
      </c>
      <c r="BF45" s="96">
        <v>0</v>
      </c>
      <c r="BG45" s="96" t="s">
        <v>591</v>
      </c>
      <c r="BH45" s="96">
        <v>24</v>
      </c>
      <c r="BI45" s="30" t="s">
        <v>31</v>
      </c>
      <c r="BJ45" s="30"/>
      <c r="BK45" s="30"/>
      <c r="BL45" s="28"/>
      <c r="BM45" s="27"/>
      <c r="BN45" s="30"/>
      <c r="BO45" s="30" t="s">
        <v>151</v>
      </c>
      <c r="BP45" s="28"/>
      <c r="BQ45" s="31" t="s">
        <v>621</v>
      </c>
    </row>
    <row r="46" spans="1:69" s="31" customFormat="1">
      <c r="A46" s="27">
        <v>30</v>
      </c>
      <c r="B46" s="242">
        <v>42101</v>
      </c>
      <c r="C46" s="29" t="s">
        <v>15</v>
      </c>
      <c r="D46" s="27" t="s">
        <v>139</v>
      </c>
      <c r="E46" s="91">
        <v>42035</v>
      </c>
      <c r="F46" s="93" t="s">
        <v>30</v>
      </c>
      <c r="G46" s="90" t="s">
        <v>625</v>
      </c>
      <c r="H46" s="27">
        <v>102</v>
      </c>
      <c r="I46" s="27"/>
      <c r="J46" s="27"/>
      <c r="K46" s="432" t="s">
        <v>654</v>
      </c>
      <c r="L46" s="35">
        <v>6083</v>
      </c>
      <c r="M46" s="429">
        <v>12166</v>
      </c>
      <c r="N46" s="429">
        <v>85166</v>
      </c>
      <c r="O46" s="429">
        <f t="shared" si="5"/>
        <v>85166</v>
      </c>
      <c r="P46" s="35"/>
      <c r="Q46" s="35"/>
      <c r="R46" s="35"/>
      <c r="S46" s="35"/>
      <c r="T46" s="35"/>
      <c r="U46" s="35"/>
      <c r="V46" s="35"/>
      <c r="W46" s="409">
        <v>1.59</v>
      </c>
      <c r="X46" s="409">
        <v>1.55</v>
      </c>
      <c r="Y46" s="409">
        <v>1.46</v>
      </c>
      <c r="Z46" s="409">
        <v>0</v>
      </c>
      <c r="AA46" s="409">
        <v>1.41</v>
      </c>
      <c r="AB46" s="27"/>
      <c r="AC46" s="409">
        <v>1.51</v>
      </c>
      <c r="AD46" s="409">
        <v>1.49</v>
      </c>
      <c r="AE46" s="409">
        <v>1.44</v>
      </c>
      <c r="AF46" s="408">
        <v>0</v>
      </c>
      <c r="AG46" s="409">
        <v>1.4</v>
      </c>
      <c r="AH46" s="27"/>
      <c r="AI46" s="27"/>
      <c r="AJ46" s="27"/>
      <c r="AK46" s="27"/>
      <c r="AL46" s="27"/>
      <c r="AM46" s="27"/>
      <c r="AN46" s="27"/>
      <c r="AO46" s="30" t="s">
        <v>107</v>
      </c>
      <c r="AP46" s="30" t="s">
        <v>153</v>
      </c>
      <c r="AQ46" s="30">
        <v>2</v>
      </c>
      <c r="AR46" s="30">
        <v>4</v>
      </c>
      <c r="AS46" s="30"/>
      <c r="AT46" s="96">
        <v>0</v>
      </c>
      <c r="AU46" s="96">
        <v>0</v>
      </c>
      <c r="AV46" s="96">
        <v>3</v>
      </c>
      <c r="AW46" s="96">
        <v>0</v>
      </c>
      <c r="AX46" s="96">
        <v>0</v>
      </c>
      <c r="AY46" s="96">
        <v>0</v>
      </c>
      <c r="AZ46" s="96">
        <v>0</v>
      </c>
      <c r="BA46" s="96">
        <v>0</v>
      </c>
      <c r="BB46" s="96"/>
      <c r="BC46" s="96"/>
      <c r="BD46" s="96">
        <v>0</v>
      </c>
      <c r="BE46" s="96">
        <v>0</v>
      </c>
      <c r="BF46" s="96">
        <v>0</v>
      </c>
      <c r="BG46" s="96" t="s">
        <v>31</v>
      </c>
      <c r="BH46" s="96"/>
      <c r="BI46" s="30" t="s">
        <v>31</v>
      </c>
      <c r="BJ46" s="30"/>
      <c r="BK46" s="30"/>
      <c r="BL46" s="28"/>
      <c r="BM46" s="27"/>
      <c r="BN46" s="30"/>
      <c r="BO46" s="30" t="s">
        <v>151</v>
      </c>
      <c r="BP46" s="28"/>
    </row>
    <row r="47" spans="1:69" s="31" customFormat="1">
      <c r="A47" s="27">
        <v>47</v>
      </c>
      <c r="B47" s="242">
        <v>42101</v>
      </c>
      <c r="C47" s="29" t="s">
        <v>15</v>
      </c>
      <c r="D47" s="27" t="s">
        <v>139</v>
      </c>
      <c r="E47" s="91">
        <v>42063</v>
      </c>
      <c r="F47" s="27" t="s">
        <v>33</v>
      </c>
      <c r="G47" s="27" t="s">
        <v>34</v>
      </c>
      <c r="H47" s="27">
        <v>111.34</v>
      </c>
      <c r="I47" s="27"/>
      <c r="J47" s="27"/>
      <c r="K47" s="432" t="s">
        <v>654</v>
      </c>
      <c r="L47" s="35">
        <v>6000</v>
      </c>
      <c r="M47" s="429">
        <v>12000</v>
      </c>
      <c r="N47" s="429">
        <v>84000</v>
      </c>
      <c r="O47" s="429">
        <f t="shared" si="5"/>
        <v>84000</v>
      </c>
      <c r="P47" s="35"/>
      <c r="Q47" s="35"/>
      <c r="R47" s="35"/>
      <c r="S47" s="35"/>
      <c r="T47" s="35"/>
      <c r="U47" s="35"/>
      <c r="V47" s="35"/>
      <c r="W47" s="409">
        <v>1.5880000000000001</v>
      </c>
      <c r="X47" s="409">
        <v>1.5589999999999999</v>
      </c>
      <c r="Y47" s="409">
        <v>1.488</v>
      </c>
      <c r="Z47" s="409">
        <v>0</v>
      </c>
      <c r="AA47" s="409">
        <v>1.4319999999999999</v>
      </c>
      <c r="AB47" s="27"/>
      <c r="AC47" s="409">
        <v>1.256</v>
      </c>
      <c r="AD47" s="409">
        <v>1.2450000000000001</v>
      </c>
      <c r="AE47" s="409">
        <v>1.2190000000000001</v>
      </c>
      <c r="AF47" s="408">
        <v>0</v>
      </c>
      <c r="AG47" s="409">
        <v>1.21</v>
      </c>
      <c r="AH47" s="27"/>
      <c r="AI47" s="27"/>
      <c r="AJ47" s="27"/>
      <c r="AK47" s="27"/>
      <c r="AL47" s="27"/>
      <c r="AM47" s="27"/>
      <c r="AN47" s="27"/>
      <c r="AO47" s="30" t="s">
        <v>107</v>
      </c>
      <c r="AP47" s="30" t="s">
        <v>153</v>
      </c>
      <c r="AQ47" s="30">
        <v>2</v>
      </c>
      <c r="AR47" s="30">
        <v>4</v>
      </c>
      <c r="AS47" s="30"/>
      <c r="AT47" s="30">
        <v>0</v>
      </c>
      <c r="AU47" s="30">
        <v>0</v>
      </c>
      <c r="AV47" s="30">
        <v>0</v>
      </c>
      <c r="AW47" s="30">
        <v>0</v>
      </c>
      <c r="AX47" s="30">
        <v>0</v>
      </c>
      <c r="AY47" s="30">
        <v>0</v>
      </c>
      <c r="AZ47" s="30">
        <v>0</v>
      </c>
      <c r="BA47" s="30">
        <v>0</v>
      </c>
      <c r="BB47" s="30"/>
      <c r="BC47" s="30"/>
      <c r="BD47" s="30">
        <v>0</v>
      </c>
      <c r="BE47" s="30">
        <v>0</v>
      </c>
      <c r="BF47" s="30">
        <v>0</v>
      </c>
      <c r="BG47" s="30" t="s">
        <v>31</v>
      </c>
      <c r="BH47" s="30"/>
      <c r="BI47" s="30" t="s">
        <v>31</v>
      </c>
      <c r="BJ47" s="30"/>
      <c r="BK47" s="30"/>
      <c r="BL47" s="28" t="s">
        <v>24</v>
      </c>
      <c r="BM47" s="27" t="s">
        <v>150</v>
      </c>
      <c r="BN47" s="30">
        <v>50</v>
      </c>
      <c r="BO47" s="30" t="s">
        <v>91</v>
      </c>
      <c r="BP47" s="28"/>
      <c r="BQ47" s="31" t="s">
        <v>627</v>
      </c>
    </row>
    <row r="48" spans="1:69" s="31" customFormat="1">
      <c r="A48" s="27">
        <v>6</v>
      </c>
      <c r="B48" s="242">
        <v>42101</v>
      </c>
      <c r="C48" s="29" t="s">
        <v>15</v>
      </c>
      <c r="D48" s="27" t="s">
        <v>139</v>
      </c>
      <c r="E48" s="91">
        <v>42004</v>
      </c>
      <c r="F48" s="28" t="s">
        <v>17</v>
      </c>
      <c r="G48" s="27" t="s">
        <v>62</v>
      </c>
      <c r="H48" s="27">
        <v>92</v>
      </c>
      <c r="I48" s="27"/>
      <c r="J48" s="27"/>
      <c r="K48" s="32" t="s">
        <v>80</v>
      </c>
      <c r="L48" s="35">
        <v>120000</v>
      </c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409">
        <v>1.8</v>
      </c>
      <c r="X48" s="409">
        <v>1.45</v>
      </c>
      <c r="Y48" s="409">
        <v>0</v>
      </c>
      <c r="Z48" s="409">
        <v>0</v>
      </c>
      <c r="AA48" s="409">
        <v>0</v>
      </c>
      <c r="AB48" s="27"/>
      <c r="AC48" s="409">
        <v>1.65</v>
      </c>
      <c r="AD48" s="409">
        <v>1.3</v>
      </c>
      <c r="AE48" s="409">
        <v>0</v>
      </c>
      <c r="AF48" s="408">
        <v>0</v>
      </c>
      <c r="AG48" s="409">
        <v>0</v>
      </c>
      <c r="AH48" s="27"/>
      <c r="AI48" s="27"/>
      <c r="AJ48" s="27"/>
      <c r="AK48" s="27"/>
      <c r="AL48" s="27"/>
      <c r="AM48" s="27"/>
      <c r="AN48" s="27"/>
      <c r="AO48" s="30" t="s">
        <v>107</v>
      </c>
      <c r="AP48" s="30" t="s">
        <v>153</v>
      </c>
      <c r="AQ48" s="30">
        <v>2</v>
      </c>
      <c r="AR48" s="30">
        <v>4</v>
      </c>
      <c r="AS48" s="30"/>
      <c r="AT48" s="30">
        <v>0</v>
      </c>
      <c r="AU48" s="30">
        <v>15</v>
      </c>
      <c r="AV48" s="30">
        <v>0</v>
      </c>
      <c r="AW48" s="30">
        <v>0</v>
      </c>
      <c r="AX48" s="30">
        <v>0</v>
      </c>
      <c r="AY48" s="30">
        <v>0</v>
      </c>
      <c r="AZ48" s="30">
        <v>0</v>
      </c>
      <c r="BA48" s="30">
        <v>0</v>
      </c>
      <c r="BB48" s="30"/>
      <c r="BC48" s="30"/>
      <c r="BD48" s="30">
        <v>0</v>
      </c>
      <c r="BE48" s="96">
        <v>10</v>
      </c>
      <c r="BF48" s="96">
        <v>0</v>
      </c>
      <c r="BG48" s="96" t="s">
        <v>591</v>
      </c>
      <c r="BH48" s="30">
        <v>12</v>
      </c>
      <c r="BI48" s="30" t="s">
        <v>31</v>
      </c>
      <c r="BJ48" s="30"/>
      <c r="BK48" s="30"/>
      <c r="BL48" s="28"/>
      <c r="BM48" s="27"/>
      <c r="BN48" s="30"/>
      <c r="BO48" s="30" t="s">
        <v>151</v>
      </c>
      <c r="BP48" s="28"/>
    </row>
    <row r="49" spans="1:69" s="31" customFormat="1">
      <c r="A49" s="27"/>
      <c r="B49" s="242">
        <v>42101</v>
      </c>
      <c r="C49" s="29" t="s">
        <v>15</v>
      </c>
      <c r="D49" s="27" t="s">
        <v>139</v>
      </c>
      <c r="E49" s="91">
        <v>42034</v>
      </c>
      <c r="F49" s="28" t="s">
        <v>589</v>
      </c>
      <c r="G49" s="27" t="s">
        <v>590</v>
      </c>
      <c r="H49" s="27">
        <v>63.68</v>
      </c>
      <c r="I49" s="27"/>
      <c r="J49" s="27"/>
      <c r="K49" s="432" t="s">
        <v>654</v>
      </c>
      <c r="L49" s="35">
        <v>6083</v>
      </c>
      <c r="M49" s="429">
        <v>12166</v>
      </c>
      <c r="N49" s="429">
        <v>85166</v>
      </c>
      <c r="O49" s="429">
        <f t="shared" ref="O49:O50" si="6">N49</f>
        <v>85166</v>
      </c>
      <c r="P49" s="35"/>
      <c r="Q49" s="35"/>
      <c r="R49" s="35"/>
      <c r="S49" s="35"/>
      <c r="T49" s="35"/>
      <c r="U49" s="35"/>
      <c r="V49" s="35"/>
      <c r="W49" s="409">
        <v>2.77</v>
      </c>
      <c r="X49" s="409">
        <v>2.68</v>
      </c>
      <c r="Y49" s="409">
        <v>2.46</v>
      </c>
      <c r="Z49" s="409">
        <v>0</v>
      </c>
      <c r="AA49" s="409">
        <v>2.2999999999999998</v>
      </c>
      <c r="AB49" s="27"/>
      <c r="AC49" s="409">
        <v>2.44</v>
      </c>
      <c r="AD49" s="409">
        <v>2.4</v>
      </c>
      <c r="AE49" s="409">
        <v>2.31</v>
      </c>
      <c r="AF49" s="408">
        <v>0</v>
      </c>
      <c r="AG49" s="409">
        <v>2.2799999999999998</v>
      </c>
      <c r="AH49" s="27"/>
      <c r="AI49" s="27"/>
      <c r="AJ49" s="27"/>
      <c r="AK49" s="27"/>
      <c r="AL49" s="27"/>
      <c r="AM49" s="27"/>
      <c r="AN49" s="27"/>
      <c r="AO49" s="30" t="s">
        <v>107</v>
      </c>
      <c r="AP49" s="30" t="s">
        <v>153</v>
      </c>
      <c r="AQ49" s="30">
        <v>2</v>
      </c>
      <c r="AR49" s="30">
        <v>4</v>
      </c>
      <c r="AS49" s="30"/>
      <c r="AT49" s="30">
        <v>0</v>
      </c>
      <c r="AU49" s="30">
        <v>30</v>
      </c>
      <c r="AV49" s="30">
        <v>0</v>
      </c>
      <c r="AW49" s="30">
        <v>0</v>
      </c>
      <c r="AX49" s="30">
        <v>0</v>
      </c>
      <c r="AY49" s="30">
        <v>0</v>
      </c>
      <c r="AZ49" s="30">
        <v>0</v>
      </c>
      <c r="BA49" s="30">
        <v>0</v>
      </c>
      <c r="BB49" s="30"/>
      <c r="BC49" s="30"/>
      <c r="BD49" s="30">
        <v>0</v>
      </c>
      <c r="BE49" s="30">
        <v>0</v>
      </c>
      <c r="BF49" s="30">
        <v>0</v>
      </c>
      <c r="BG49" s="30" t="s">
        <v>591</v>
      </c>
      <c r="BH49" s="30">
        <v>24</v>
      </c>
      <c r="BI49" s="30" t="s">
        <v>31</v>
      </c>
      <c r="BJ49" s="30"/>
      <c r="BK49" s="30"/>
      <c r="BL49" s="28" t="s">
        <v>24</v>
      </c>
      <c r="BM49" s="27" t="s">
        <v>150</v>
      </c>
      <c r="BN49" s="30">
        <v>50</v>
      </c>
      <c r="BO49" s="30" t="s">
        <v>592</v>
      </c>
      <c r="BP49" s="28"/>
    </row>
    <row r="50" spans="1:69" s="98" customFormat="1">
      <c r="A50" s="90"/>
      <c r="B50" s="242">
        <v>42101</v>
      </c>
      <c r="C50" s="92" t="s">
        <v>15</v>
      </c>
      <c r="D50" s="27" t="s">
        <v>139</v>
      </c>
      <c r="E50" s="91">
        <v>42017</v>
      </c>
      <c r="F50" s="93" t="s">
        <v>629</v>
      </c>
      <c r="G50" s="228" t="s">
        <v>630</v>
      </c>
      <c r="H50" s="90">
        <v>80.34</v>
      </c>
      <c r="I50" s="90"/>
      <c r="J50" s="90"/>
      <c r="K50" s="432" t="s">
        <v>654</v>
      </c>
      <c r="L50" s="35">
        <v>6000</v>
      </c>
      <c r="M50" s="429">
        <v>12000</v>
      </c>
      <c r="N50" s="429">
        <v>84000</v>
      </c>
      <c r="O50" s="429">
        <f t="shared" si="6"/>
        <v>84000</v>
      </c>
      <c r="P50" s="95"/>
      <c r="Q50" s="95"/>
      <c r="R50" s="95"/>
      <c r="S50" s="95"/>
      <c r="T50" s="95"/>
      <c r="U50" s="95"/>
      <c r="V50" s="95"/>
      <c r="W50" s="408">
        <v>1.724</v>
      </c>
      <c r="X50" s="408">
        <v>1.6850000000000001</v>
      </c>
      <c r="Y50" s="408">
        <v>1.607</v>
      </c>
      <c r="Z50" s="409">
        <v>0</v>
      </c>
      <c r="AA50" s="410">
        <v>1.49</v>
      </c>
      <c r="AB50" s="90"/>
      <c r="AC50" s="408">
        <v>1.607</v>
      </c>
      <c r="AD50" s="408">
        <v>1.5680000000000001</v>
      </c>
      <c r="AE50" s="408">
        <v>1.5289999999999999</v>
      </c>
      <c r="AF50" s="408">
        <v>0</v>
      </c>
      <c r="AG50" s="408">
        <v>1.49</v>
      </c>
      <c r="AH50" s="90"/>
      <c r="AI50" s="90"/>
      <c r="AJ50" s="90"/>
      <c r="AK50" s="90"/>
      <c r="AL50" s="90"/>
      <c r="AM50" s="90"/>
      <c r="AN50" s="90"/>
      <c r="AO50" s="96" t="s">
        <v>107</v>
      </c>
      <c r="AP50" s="96" t="s">
        <v>153</v>
      </c>
      <c r="AQ50" s="96">
        <v>2</v>
      </c>
      <c r="AR50" s="96">
        <v>4</v>
      </c>
      <c r="AS50" s="96"/>
      <c r="AT50" s="96">
        <v>0</v>
      </c>
      <c r="AU50" s="96">
        <v>0</v>
      </c>
      <c r="AV50" s="96">
        <v>0</v>
      </c>
      <c r="AW50" s="96">
        <v>0</v>
      </c>
      <c r="AX50" s="96">
        <v>0</v>
      </c>
      <c r="AY50" s="96">
        <v>0</v>
      </c>
      <c r="AZ50" s="96">
        <v>0</v>
      </c>
      <c r="BA50" s="96">
        <v>0</v>
      </c>
      <c r="BB50" s="96"/>
      <c r="BC50" s="96"/>
      <c r="BD50" s="96">
        <v>0</v>
      </c>
      <c r="BE50" s="96">
        <v>0</v>
      </c>
      <c r="BF50" s="96">
        <v>0</v>
      </c>
      <c r="BG50" s="96" t="s">
        <v>31</v>
      </c>
      <c r="BH50" s="96"/>
      <c r="BI50" s="96" t="s">
        <v>31</v>
      </c>
      <c r="BJ50" s="96"/>
      <c r="BK50" s="96"/>
      <c r="BL50" s="93"/>
      <c r="BM50" s="90"/>
      <c r="BN50" s="96"/>
      <c r="BO50" s="96" t="s">
        <v>151</v>
      </c>
      <c r="BP50" s="93"/>
      <c r="BQ50" s="98" t="s">
        <v>634</v>
      </c>
    </row>
    <row r="51" spans="1:69" s="98" customFormat="1">
      <c r="A51" s="90"/>
      <c r="B51" s="242">
        <v>42101</v>
      </c>
      <c r="C51" s="92" t="s">
        <v>15</v>
      </c>
      <c r="D51" s="27" t="s">
        <v>139</v>
      </c>
      <c r="E51" s="91">
        <v>41882</v>
      </c>
      <c r="F51" s="93" t="s">
        <v>638</v>
      </c>
      <c r="G51" s="228" t="s">
        <v>639</v>
      </c>
      <c r="H51" s="90">
        <v>106</v>
      </c>
      <c r="I51" s="90"/>
      <c r="J51" s="90"/>
      <c r="K51" s="94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408">
        <v>1.52</v>
      </c>
      <c r="X51" s="408"/>
      <c r="Y51" s="408"/>
      <c r="Z51" s="408"/>
      <c r="AA51" s="408"/>
      <c r="AB51" s="90"/>
      <c r="AC51" s="408">
        <v>1.4</v>
      </c>
      <c r="AD51" s="408"/>
      <c r="AE51" s="408"/>
      <c r="AF51" s="408"/>
      <c r="AG51" s="408"/>
      <c r="AH51" s="90"/>
      <c r="AI51" s="90"/>
      <c r="AJ51" s="90"/>
      <c r="AK51" s="90"/>
      <c r="AL51" s="90"/>
      <c r="AM51" s="90"/>
      <c r="AN51" s="90"/>
      <c r="AO51" s="96" t="s">
        <v>107</v>
      </c>
      <c r="AP51" s="96" t="s">
        <v>153</v>
      </c>
      <c r="AQ51" s="96">
        <v>3</v>
      </c>
      <c r="AR51" s="96">
        <v>3</v>
      </c>
      <c r="AS51" s="96"/>
      <c r="AT51" s="96">
        <v>0</v>
      </c>
      <c r="AU51" s="96">
        <v>0</v>
      </c>
      <c r="AV51" s="96">
        <v>5</v>
      </c>
      <c r="AW51" s="96">
        <v>0</v>
      </c>
      <c r="AX51" s="96">
        <v>0</v>
      </c>
      <c r="AY51" s="96">
        <v>0</v>
      </c>
      <c r="AZ51" s="96">
        <v>0</v>
      </c>
      <c r="BA51" s="96">
        <v>0</v>
      </c>
      <c r="BB51" s="96"/>
      <c r="BC51" s="96"/>
      <c r="BD51" s="96">
        <v>0</v>
      </c>
      <c r="BE51" s="96">
        <v>0</v>
      </c>
      <c r="BF51" s="96">
        <v>0</v>
      </c>
      <c r="BG51" s="96" t="s">
        <v>31</v>
      </c>
      <c r="BH51" s="96"/>
      <c r="BI51" s="96" t="s">
        <v>31</v>
      </c>
      <c r="BJ51" s="96"/>
      <c r="BK51" s="96"/>
      <c r="BL51" s="93"/>
      <c r="BM51" s="90"/>
      <c r="BN51" s="96"/>
      <c r="BO51" s="96" t="s">
        <v>151</v>
      </c>
      <c r="BP51" s="93"/>
      <c r="BQ51" s="98" t="s">
        <v>642</v>
      </c>
    </row>
    <row r="52" spans="1:69" s="98" customFormat="1">
      <c r="A52" s="90">
        <v>12</v>
      </c>
      <c r="B52" s="242">
        <v>42101</v>
      </c>
      <c r="C52" s="92" t="s">
        <v>15</v>
      </c>
      <c r="D52" s="228" t="s">
        <v>645</v>
      </c>
      <c r="E52" s="91">
        <v>42004</v>
      </c>
      <c r="F52" s="93" t="s">
        <v>79</v>
      </c>
      <c r="G52" s="90" t="s">
        <v>54</v>
      </c>
      <c r="H52" s="90">
        <v>99.4</v>
      </c>
      <c r="I52" s="90"/>
      <c r="J52" s="90"/>
      <c r="K52" s="94" t="s">
        <v>80</v>
      </c>
      <c r="L52" s="95">
        <v>3000</v>
      </c>
      <c r="M52" s="95">
        <v>30000</v>
      </c>
      <c r="N52" s="95">
        <v>49200</v>
      </c>
      <c r="O52" s="95"/>
      <c r="P52" s="95"/>
      <c r="Q52" s="95"/>
      <c r="R52" s="95"/>
      <c r="S52" s="95"/>
      <c r="T52" s="95"/>
      <c r="U52" s="95"/>
      <c r="V52" s="95"/>
      <c r="W52" s="408">
        <v>2.54</v>
      </c>
      <c r="X52" s="409">
        <v>2.0499999999999998</v>
      </c>
      <c r="Y52" s="409">
        <v>1.88</v>
      </c>
      <c r="Z52" s="409">
        <v>1.58</v>
      </c>
      <c r="AA52" s="409">
        <v>0</v>
      </c>
      <c r="AB52" s="27"/>
      <c r="AC52" s="408">
        <v>2.54</v>
      </c>
      <c r="AD52" s="409">
        <v>2.0499999999999998</v>
      </c>
      <c r="AE52" s="409">
        <v>1.88</v>
      </c>
      <c r="AF52" s="409">
        <v>1.58</v>
      </c>
      <c r="AG52" s="409">
        <v>0</v>
      </c>
      <c r="AH52" s="90"/>
      <c r="AI52" s="90"/>
      <c r="AJ52" s="90"/>
      <c r="AK52" s="90"/>
      <c r="AL52" s="90"/>
      <c r="AM52" s="90"/>
      <c r="AN52" s="90"/>
      <c r="AO52" s="96" t="s">
        <v>31</v>
      </c>
      <c r="AP52" s="96"/>
      <c r="AQ52" s="96">
        <v>3</v>
      </c>
      <c r="AR52" s="96">
        <v>3</v>
      </c>
      <c r="AS52" s="96"/>
      <c r="AT52" s="96">
        <v>0</v>
      </c>
      <c r="AU52" s="96">
        <v>15</v>
      </c>
      <c r="AV52" s="96">
        <v>0</v>
      </c>
      <c r="AW52" s="96">
        <v>0</v>
      </c>
      <c r="AX52" s="96">
        <v>0</v>
      </c>
      <c r="AY52" s="96">
        <v>0</v>
      </c>
      <c r="AZ52" s="96">
        <v>0</v>
      </c>
      <c r="BA52" s="96">
        <v>0</v>
      </c>
      <c r="BB52" s="96"/>
      <c r="BC52" s="96"/>
      <c r="BD52" s="96">
        <v>0</v>
      </c>
      <c r="BE52" s="96">
        <v>0</v>
      </c>
      <c r="BF52" s="96">
        <v>0</v>
      </c>
      <c r="BG52" s="96" t="s">
        <v>31</v>
      </c>
      <c r="BH52" s="96">
        <v>24</v>
      </c>
      <c r="BI52" s="96" t="s">
        <v>31</v>
      </c>
      <c r="BJ52" s="96"/>
      <c r="BK52" s="96"/>
      <c r="BL52" s="93"/>
      <c r="BM52" s="90"/>
      <c r="BN52" s="96"/>
      <c r="BO52" s="96" t="s">
        <v>151</v>
      </c>
      <c r="BP52" s="93"/>
      <c r="BQ52" s="98" t="s">
        <v>599</v>
      </c>
    </row>
    <row r="53" spans="1:69" s="98" customFormat="1">
      <c r="A53" s="90">
        <v>37</v>
      </c>
      <c r="B53" s="242">
        <v>42101</v>
      </c>
      <c r="C53" s="92" t="s">
        <v>15</v>
      </c>
      <c r="D53" s="228" t="s">
        <v>645</v>
      </c>
      <c r="E53" s="91">
        <v>41975</v>
      </c>
      <c r="F53" s="93" t="s">
        <v>26</v>
      </c>
      <c r="G53" s="228" t="s">
        <v>602</v>
      </c>
      <c r="H53" s="90">
        <v>85.8</v>
      </c>
      <c r="I53" s="90"/>
      <c r="J53" s="90"/>
      <c r="K53" s="94" t="s">
        <v>80</v>
      </c>
      <c r="L53" s="95">
        <v>3000</v>
      </c>
      <c r="M53" s="95">
        <v>30000</v>
      </c>
      <c r="N53" s="95">
        <v>49200</v>
      </c>
      <c r="O53" s="95"/>
      <c r="P53" s="95"/>
      <c r="Q53" s="95"/>
      <c r="R53" s="95"/>
      <c r="S53" s="95"/>
      <c r="T53" s="95"/>
      <c r="U53" s="95"/>
      <c r="V53" s="95"/>
      <c r="W53" s="408">
        <v>2.91</v>
      </c>
      <c r="X53" s="408">
        <v>2.2599999999999998</v>
      </c>
      <c r="Y53" s="408">
        <v>2.16</v>
      </c>
      <c r="Z53" s="408">
        <v>1.91</v>
      </c>
      <c r="AA53" s="409">
        <v>0</v>
      </c>
      <c r="AB53" s="90"/>
      <c r="AC53" s="408">
        <v>2.91</v>
      </c>
      <c r="AD53" s="408">
        <v>2.2599999999999998</v>
      </c>
      <c r="AE53" s="408">
        <v>2.16</v>
      </c>
      <c r="AF53" s="408">
        <v>1.91</v>
      </c>
      <c r="AG53" s="409">
        <v>0</v>
      </c>
      <c r="AH53" s="90"/>
      <c r="AI53" s="90"/>
      <c r="AJ53" s="90"/>
      <c r="AK53" s="90"/>
      <c r="AL53" s="90"/>
      <c r="AM53" s="90"/>
      <c r="AN53" s="90"/>
      <c r="AO53" s="96" t="s">
        <v>31</v>
      </c>
      <c r="AP53" s="96"/>
      <c r="AQ53" s="96">
        <v>3</v>
      </c>
      <c r="AR53" s="96">
        <v>3</v>
      </c>
      <c r="AS53" s="96"/>
      <c r="AT53" s="96">
        <v>0</v>
      </c>
      <c r="AU53" s="96">
        <v>0</v>
      </c>
      <c r="AV53" s="96">
        <v>10</v>
      </c>
      <c r="AW53" s="96">
        <v>0</v>
      </c>
      <c r="AX53" s="96">
        <v>0</v>
      </c>
      <c r="AY53" s="96">
        <v>0</v>
      </c>
      <c r="AZ53" s="96">
        <v>0</v>
      </c>
      <c r="BA53" s="96">
        <v>0</v>
      </c>
      <c r="BB53" s="96"/>
      <c r="BC53" s="96"/>
      <c r="BD53" s="96">
        <v>0</v>
      </c>
      <c r="BE53" s="96">
        <v>0</v>
      </c>
      <c r="BF53" s="96">
        <v>0</v>
      </c>
      <c r="BG53" s="96" t="s">
        <v>31</v>
      </c>
      <c r="BH53" s="96"/>
      <c r="BI53" s="96" t="s">
        <v>31</v>
      </c>
      <c r="BJ53" s="96"/>
      <c r="BK53" s="96"/>
      <c r="BL53" s="93"/>
      <c r="BM53" s="90"/>
      <c r="BN53" s="96"/>
      <c r="BO53" s="96" t="s">
        <v>151</v>
      </c>
      <c r="BP53" s="93" t="s">
        <v>27</v>
      </c>
      <c r="BQ53" s="98" t="s">
        <v>608</v>
      </c>
    </row>
    <row r="54" spans="1:69" s="98" customFormat="1">
      <c r="A54" s="90">
        <v>53</v>
      </c>
      <c r="B54" s="242">
        <v>42101</v>
      </c>
      <c r="C54" s="92" t="s">
        <v>15</v>
      </c>
      <c r="D54" s="228" t="s">
        <v>645</v>
      </c>
      <c r="E54" s="91">
        <v>42004</v>
      </c>
      <c r="F54" s="93" t="s">
        <v>25</v>
      </c>
      <c r="G54" s="228" t="s">
        <v>593</v>
      </c>
      <c r="H54" s="90">
        <v>95</v>
      </c>
      <c r="I54" s="90"/>
      <c r="J54" s="90"/>
      <c r="K54" s="94" t="s">
        <v>80</v>
      </c>
      <c r="L54" s="95">
        <v>3000</v>
      </c>
      <c r="M54" s="95">
        <v>30000</v>
      </c>
      <c r="N54" s="95">
        <v>49200</v>
      </c>
      <c r="O54" s="95"/>
      <c r="P54" s="95"/>
      <c r="Q54" s="95"/>
      <c r="R54" s="95"/>
      <c r="S54" s="95"/>
      <c r="T54" s="95"/>
      <c r="U54" s="95"/>
      <c r="V54" s="95"/>
      <c r="W54" s="408">
        <v>2.98</v>
      </c>
      <c r="X54" s="408">
        <v>2.4500000000000002</v>
      </c>
      <c r="Y54" s="408">
        <v>2.25</v>
      </c>
      <c r="Z54" s="408">
        <v>2.02</v>
      </c>
      <c r="AA54" s="409">
        <v>0</v>
      </c>
      <c r="AB54" s="90"/>
      <c r="AC54" s="408">
        <v>2.98</v>
      </c>
      <c r="AD54" s="408">
        <v>2.4500000000000002</v>
      </c>
      <c r="AE54" s="408">
        <v>2.25</v>
      </c>
      <c r="AF54" s="408">
        <v>2.02</v>
      </c>
      <c r="AG54" s="409">
        <v>0</v>
      </c>
      <c r="AH54" s="90"/>
      <c r="AI54" s="90"/>
      <c r="AJ54" s="90"/>
      <c r="AK54" s="90"/>
      <c r="AL54" s="90"/>
      <c r="AM54" s="90"/>
      <c r="AN54" s="90"/>
      <c r="AO54" s="96" t="s">
        <v>31</v>
      </c>
      <c r="AP54" s="96"/>
      <c r="AQ54" s="96">
        <v>3</v>
      </c>
      <c r="AR54" s="96">
        <v>3</v>
      </c>
      <c r="AS54" s="96"/>
      <c r="AT54" s="96">
        <v>0</v>
      </c>
      <c r="AU54" s="96">
        <v>0</v>
      </c>
      <c r="AV54" s="96">
        <v>0</v>
      </c>
      <c r="AW54" s="96">
        <v>20</v>
      </c>
      <c r="AX54" s="96">
        <v>0</v>
      </c>
      <c r="AY54" s="96">
        <v>0</v>
      </c>
      <c r="AZ54" s="96">
        <v>0</v>
      </c>
      <c r="BA54" s="96">
        <v>0</v>
      </c>
      <c r="BB54" s="96"/>
      <c r="BC54" s="96"/>
      <c r="BD54" s="96">
        <v>0</v>
      </c>
      <c r="BE54" s="96">
        <v>0</v>
      </c>
      <c r="BF54" s="96">
        <v>0</v>
      </c>
      <c r="BG54" s="174" t="s">
        <v>591</v>
      </c>
      <c r="BH54" s="96">
        <v>12</v>
      </c>
      <c r="BI54" s="96" t="s">
        <v>31</v>
      </c>
      <c r="BJ54" s="96"/>
      <c r="BK54" s="96"/>
      <c r="BL54" s="93"/>
      <c r="BM54" s="90"/>
      <c r="BN54" s="96"/>
      <c r="BO54" s="96" t="s">
        <v>49</v>
      </c>
      <c r="BP54" s="93" t="s">
        <v>611</v>
      </c>
      <c r="BQ54" s="98" t="s">
        <v>615</v>
      </c>
    </row>
    <row r="55" spans="1:69" s="98" customFormat="1">
      <c r="A55" s="90">
        <v>20</v>
      </c>
      <c r="B55" s="242">
        <v>42101</v>
      </c>
      <c r="C55" s="92" t="s">
        <v>15</v>
      </c>
      <c r="D55" s="228" t="s">
        <v>645</v>
      </c>
      <c r="E55" s="91">
        <v>42069</v>
      </c>
      <c r="F55" s="93" t="s">
        <v>92</v>
      </c>
      <c r="G55" s="90" t="s">
        <v>141</v>
      </c>
      <c r="H55" s="90">
        <v>105</v>
      </c>
      <c r="I55" s="90"/>
      <c r="J55" s="90"/>
      <c r="K55" s="94" t="s">
        <v>80</v>
      </c>
      <c r="L55" s="95">
        <v>3000</v>
      </c>
      <c r="M55" s="95">
        <v>30000</v>
      </c>
      <c r="N55" s="95">
        <v>49200</v>
      </c>
      <c r="O55" s="95"/>
      <c r="P55" s="95"/>
      <c r="Q55" s="95"/>
      <c r="R55" s="95"/>
      <c r="S55" s="95"/>
      <c r="T55" s="95"/>
      <c r="U55" s="95"/>
      <c r="V55" s="95"/>
      <c r="W55" s="408">
        <v>2.8</v>
      </c>
      <c r="X55" s="408">
        <v>2.12</v>
      </c>
      <c r="Y55" s="408">
        <v>1.93</v>
      </c>
      <c r="Z55" s="408">
        <v>1.64</v>
      </c>
      <c r="AA55" s="409">
        <v>0</v>
      </c>
      <c r="AB55" s="90"/>
      <c r="AC55" s="408">
        <v>2.8</v>
      </c>
      <c r="AD55" s="408">
        <v>2.12</v>
      </c>
      <c r="AE55" s="408">
        <v>1.93</v>
      </c>
      <c r="AF55" s="408">
        <v>1.64</v>
      </c>
      <c r="AG55" s="409">
        <v>0</v>
      </c>
      <c r="AH55" s="90"/>
      <c r="AI55" s="90"/>
      <c r="AJ55" s="90"/>
      <c r="AK55" s="90"/>
      <c r="AL55" s="90"/>
      <c r="AM55" s="90"/>
      <c r="AN55" s="90"/>
      <c r="AO55" s="96" t="s">
        <v>31</v>
      </c>
      <c r="AP55" s="96"/>
      <c r="AQ55" s="96">
        <v>3</v>
      </c>
      <c r="AR55" s="96">
        <v>3</v>
      </c>
      <c r="AS55" s="96"/>
      <c r="AT55" s="96">
        <v>0</v>
      </c>
      <c r="AU55" s="96">
        <v>24</v>
      </c>
      <c r="AV55" s="96">
        <v>0</v>
      </c>
      <c r="AW55" s="96">
        <v>0</v>
      </c>
      <c r="AX55" s="96">
        <v>0</v>
      </c>
      <c r="AY55" s="96">
        <v>0</v>
      </c>
      <c r="AZ55" s="96">
        <v>0</v>
      </c>
      <c r="BA55" s="96">
        <v>0</v>
      </c>
      <c r="BB55" s="96"/>
      <c r="BC55" s="96"/>
      <c r="BD55" s="96">
        <v>0</v>
      </c>
      <c r="BE55" s="96">
        <v>0</v>
      </c>
      <c r="BF55" s="96">
        <v>0</v>
      </c>
      <c r="BG55" s="96" t="s">
        <v>591</v>
      </c>
      <c r="BH55" s="96">
        <v>24</v>
      </c>
      <c r="BI55" s="96" t="s">
        <v>31</v>
      </c>
      <c r="BJ55" s="96"/>
      <c r="BK55" s="96"/>
      <c r="BL55" s="93"/>
      <c r="BM55" s="90"/>
      <c r="BN55" s="96"/>
      <c r="BO55" s="96" t="s">
        <v>151</v>
      </c>
      <c r="BP55" s="93"/>
      <c r="BQ55" s="98" t="s">
        <v>622</v>
      </c>
    </row>
    <row r="56" spans="1:69" s="98" customFormat="1">
      <c r="A56" s="90">
        <v>28</v>
      </c>
      <c r="B56" s="242">
        <v>42101</v>
      </c>
      <c r="C56" s="92" t="s">
        <v>15</v>
      </c>
      <c r="D56" s="228" t="s">
        <v>645</v>
      </c>
      <c r="E56" s="91">
        <v>42035</v>
      </c>
      <c r="F56" s="93" t="s">
        <v>30</v>
      </c>
      <c r="G56" s="90" t="s">
        <v>625</v>
      </c>
      <c r="H56" s="90">
        <v>78</v>
      </c>
      <c r="I56" s="90"/>
      <c r="J56" s="90"/>
      <c r="K56" s="94" t="s">
        <v>80</v>
      </c>
      <c r="L56" s="95">
        <v>3042</v>
      </c>
      <c r="M56" s="95">
        <v>30417</v>
      </c>
      <c r="N56" s="95">
        <v>49883</v>
      </c>
      <c r="O56" s="95"/>
      <c r="P56" s="95"/>
      <c r="Q56" s="95"/>
      <c r="R56" s="95"/>
      <c r="S56" s="95"/>
      <c r="T56" s="95"/>
      <c r="U56" s="95"/>
      <c r="V56" s="95"/>
      <c r="W56" s="408">
        <v>2.13</v>
      </c>
      <c r="X56" s="408">
        <v>1.71</v>
      </c>
      <c r="Y56" s="408">
        <v>1.63</v>
      </c>
      <c r="Z56" s="408">
        <v>1.48</v>
      </c>
      <c r="AA56" s="409">
        <v>0</v>
      </c>
      <c r="AB56" s="90"/>
      <c r="AC56" s="408">
        <v>2.13</v>
      </c>
      <c r="AD56" s="408">
        <v>1.71</v>
      </c>
      <c r="AE56" s="408">
        <v>1.63</v>
      </c>
      <c r="AF56" s="408">
        <v>1.48</v>
      </c>
      <c r="AG56" s="409">
        <v>0</v>
      </c>
      <c r="AH56" s="90"/>
      <c r="AI56" s="90"/>
      <c r="AJ56" s="90"/>
      <c r="AK56" s="90"/>
      <c r="AL56" s="90"/>
      <c r="AM56" s="90"/>
      <c r="AN56" s="90"/>
      <c r="AO56" s="96" t="s">
        <v>31</v>
      </c>
      <c r="AP56" s="96"/>
      <c r="AQ56" s="96">
        <v>3</v>
      </c>
      <c r="AR56" s="96">
        <v>3</v>
      </c>
      <c r="AS56" s="96"/>
      <c r="AT56" s="96">
        <v>0</v>
      </c>
      <c r="AU56" s="96">
        <v>0</v>
      </c>
      <c r="AV56" s="96">
        <v>3</v>
      </c>
      <c r="AW56" s="96">
        <v>0</v>
      </c>
      <c r="AX56" s="96">
        <v>0</v>
      </c>
      <c r="AY56" s="96">
        <v>0</v>
      </c>
      <c r="AZ56" s="96">
        <v>0</v>
      </c>
      <c r="BA56" s="96">
        <v>0</v>
      </c>
      <c r="BB56" s="96"/>
      <c r="BC56" s="96"/>
      <c r="BD56" s="96">
        <v>0</v>
      </c>
      <c r="BE56" s="96">
        <v>0</v>
      </c>
      <c r="BF56" s="96">
        <v>0</v>
      </c>
      <c r="BG56" s="96" t="s">
        <v>31</v>
      </c>
      <c r="BH56" s="96"/>
      <c r="BI56" s="96" t="s">
        <v>31</v>
      </c>
      <c r="BJ56" s="96"/>
      <c r="BK56" s="96"/>
      <c r="BL56" s="93"/>
      <c r="BM56" s="90"/>
      <c r="BN56" s="96"/>
      <c r="BO56" s="96" t="s">
        <v>151</v>
      </c>
      <c r="BP56" s="93"/>
    </row>
    <row r="57" spans="1:69" s="98" customFormat="1">
      <c r="A57" s="90">
        <v>45</v>
      </c>
      <c r="B57" s="242">
        <v>42101</v>
      </c>
      <c r="C57" s="92" t="s">
        <v>15</v>
      </c>
      <c r="D57" s="228" t="s">
        <v>645</v>
      </c>
      <c r="E57" s="91">
        <v>42063</v>
      </c>
      <c r="F57" s="90" t="s">
        <v>33</v>
      </c>
      <c r="G57" s="90" t="s">
        <v>34</v>
      </c>
      <c r="H57" s="90">
        <v>101.03</v>
      </c>
      <c r="I57" s="90"/>
      <c r="J57" s="90"/>
      <c r="K57" s="94" t="s">
        <v>80</v>
      </c>
      <c r="L57" s="95">
        <v>3000</v>
      </c>
      <c r="M57" s="95">
        <v>30000</v>
      </c>
      <c r="N57" s="95">
        <v>49200</v>
      </c>
      <c r="O57" s="95"/>
      <c r="P57" s="95"/>
      <c r="Q57" s="95"/>
      <c r="R57" s="95"/>
      <c r="S57" s="95"/>
      <c r="T57" s="95"/>
      <c r="U57" s="95"/>
      <c r="V57" s="95"/>
      <c r="W57" s="408">
        <v>2.1659999999999999</v>
      </c>
      <c r="X57" s="408">
        <v>1.7649999999999999</v>
      </c>
      <c r="Y57" s="408">
        <v>1.667</v>
      </c>
      <c r="Z57" s="408">
        <v>1.496</v>
      </c>
      <c r="AA57" s="409">
        <v>0</v>
      </c>
      <c r="AB57" s="90"/>
      <c r="AC57" s="408">
        <v>1.8540000000000001</v>
      </c>
      <c r="AD57" s="408">
        <v>1.5009999999999999</v>
      </c>
      <c r="AE57" s="408">
        <v>1.4139999999999999</v>
      </c>
      <c r="AF57" s="408">
        <v>1.262</v>
      </c>
      <c r="AG57" s="409">
        <v>0</v>
      </c>
      <c r="AH57" s="90"/>
      <c r="AI57" s="90"/>
      <c r="AJ57" s="90"/>
      <c r="AK57" s="90"/>
      <c r="AL57" s="90"/>
      <c r="AM57" s="90"/>
      <c r="AN57" s="90"/>
      <c r="AO57" s="96" t="s">
        <v>107</v>
      </c>
      <c r="AP57" s="96" t="s">
        <v>153</v>
      </c>
      <c r="AQ57" s="96">
        <v>2</v>
      </c>
      <c r="AR57" s="96">
        <v>4</v>
      </c>
      <c r="AS57" s="96"/>
      <c r="AT57" s="96">
        <v>0</v>
      </c>
      <c r="AU57" s="96">
        <v>0</v>
      </c>
      <c r="AV57" s="96">
        <v>0</v>
      </c>
      <c r="AW57" s="96">
        <v>0</v>
      </c>
      <c r="AX57" s="96">
        <v>0</v>
      </c>
      <c r="AY57" s="96">
        <v>0</v>
      </c>
      <c r="AZ57" s="96">
        <v>0</v>
      </c>
      <c r="BA57" s="96">
        <v>0</v>
      </c>
      <c r="BB57" s="96"/>
      <c r="BC57" s="96"/>
      <c r="BD57" s="96">
        <v>0</v>
      </c>
      <c r="BE57" s="96">
        <v>0</v>
      </c>
      <c r="BF57" s="96">
        <v>0</v>
      </c>
      <c r="BG57" s="96" t="s">
        <v>31</v>
      </c>
      <c r="BH57" s="96"/>
      <c r="BI57" s="96" t="s">
        <v>31</v>
      </c>
      <c r="BJ57" s="96"/>
      <c r="BK57" s="96"/>
      <c r="BL57" s="93" t="s">
        <v>24</v>
      </c>
      <c r="BM57" s="90" t="s">
        <v>150</v>
      </c>
      <c r="BN57" s="96">
        <v>50</v>
      </c>
      <c r="BO57" s="96" t="s">
        <v>91</v>
      </c>
      <c r="BP57" s="93"/>
      <c r="BQ57" s="98" t="s">
        <v>628</v>
      </c>
    </row>
    <row r="58" spans="1:69" s="98" customFormat="1">
      <c r="A58" s="90">
        <v>4</v>
      </c>
      <c r="B58" s="242">
        <v>42101</v>
      </c>
      <c r="C58" s="92" t="s">
        <v>15</v>
      </c>
      <c r="D58" s="228" t="s">
        <v>645</v>
      </c>
      <c r="E58" s="91">
        <v>42004</v>
      </c>
      <c r="F58" s="93" t="s">
        <v>17</v>
      </c>
      <c r="G58" s="90" t="s">
        <v>62</v>
      </c>
      <c r="H58" s="90">
        <v>76</v>
      </c>
      <c r="I58" s="90"/>
      <c r="J58" s="90"/>
      <c r="K58" s="94" t="s">
        <v>80</v>
      </c>
      <c r="L58" s="95">
        <v>12000</v>
      </c>
      <c r="M58" s="95">
        <v>90000</v>
      </c>
      <c r="N58" s="95"/>
      <c r="O58" s="95"/>
      <c r="P58" s="95"/>
      <c r="Q58" s="95"/>
      <c r="R58" s="95"/>
      <c r="S58" s="95"/>
      <c r="T58" s="95"/>
      <c r="U58" s="95"/>
      <c r="V58" s="95"/>
      <c r="W58" s="408">
        <v>2</v>
      </c>
      <c r="X58" s="408">
        <v>1.65</v>
      </c>
      <c r="Y58" s="408">
        <v>1.45</v>
      </c>
      <c r="Z58" s="408">
        <v>0</v>
      </c>
      <c r="AA58" s="409">
        <v>0</v>
      </c>
      <c r="AB58" s="90"/>
      <c r="AC58" s="408">
        <v>2</v>
      </c>
      <c r="AD58" s="408">
        <v>1.65</v>
      </c>
      <c r="AE58" s="408">
        <v>1.45</v>
      </c>
      <c r="AF58" s="408">
        <v>0</v>
      </c>
      <c r="AG58" s="408">
        <v>0</v>
      </c>
      <c r="AH58" s="90"/>
      <c r="AI58" s="90"/>
      <c r="AJ58" s="90"/>
      <c r="AK58" s="90"/>
      <c r="AL58" s="90"/>
      <c r="AM58" s="90"/>
      <c r="AN58" s="90"/>
      <c r="AO58" s="96" t="s">
        <v>31</v>
      </c>
      <c r="AP58" s="96"/>
      <c r="AQ58" s="96">
        <v>3</v>
      </c>
      <c r="AR58" s="96">
        <v>3</v>
      </c>
      <c r="AS58" s="96"/>
      <c r="AT58" s="96">
        <v>0</v>
      </c>
      <c r="AU58" s="96">
        <v>15</v>
      </c>
      <c r="AV58" s="96">
        <v>0</v>
      </c>
      <c r="AW58" s="96">
        <v>0</v>
      </c>
      <c r="AX58" s="96">
        <v>0</v>
      </c>
      <c r="AY58" s="96">
        <v>0</v>
      </c>
      <c r="AZ58" s="96">
        <v>0</v>
      </c>
      <c r="BA58" s="96">
        <v>0</v>
      </c>
      <c r="BB58" s="96"/>
      <c r="BC58" s="96"/>
      <c r="BD58" s="96">
        <v>0</v>
      </c>
      <c r="BE58" s="96">
        <v>10</v>
      </c>
      <c r="BF58" s="96">
        <v>0</v>
      </c>
      <c r="BG58" s="96" t="s">
        <v>591</v>
      </c>
      <c r="BH58" s="96">
        <v>12</v>
      </c>
      <c r="BI58" s="96" t="s">
        <v>31</v>
      </c>
      <c r="BJ58" s="96"/>
      <c r="BK58" s="96"/>
      <c r="BL58" s="93"/>
      <c r="BM58" s="90"/>
      <c r="BN58" s="96"/>
      <c r="BO58" s="96" t="s">
        <v>151</v>
      </c>
      <c r="BP58" s="93"/>
    </row>
    <row r="59" spans="1:69" s="31" customFormat="1">
      <c r="A59" s="27"/>
      <c r="B59" s="242">
        <v>42101</v>
      </c>
      <c r="C59" s="29" t="s">
        <v>15</v>
      </c>
      <c r="D59" s="228" t="s">
        <v>645</v>
      </c>
      <c r="E59" s="91">
        <v>42034</v>
      </c>
      <c r="F59" s="28" t="s">
        <v>589</v>
      </c>
      <c r="G59" s="27" t="s">
        <v>590</v>
      </c>
      <c r="H59" s="27">
        <v>80.92</v>
      </c>
      <c r="I59" s="27"/>
      <c r="J59" s="27"/>
      <c r="K59" s="32" t="s">
        <v>80</v>
      </c>
      <c r="L59" s="35">
        <v>3042</v>
      </c>
      <c r="M59" s="35">
        <v>30417</v>
      </c>
      <c r="N59" s="35">
        <v>49883</v>
      </c>
      <c r="O59" s="35"/>
      <c r="P59" s="35"/>
      <c r="Q59" s="35"/>
      <c r="R59" s="35"/>
      <c r="S59" s="35"/>
      <c r="T59" s="35"/>
      <c r="U59" s="35"/>
      <c r="V59" s="35"/>
      <c r="W59" s="409">
        <v>3.09</v>
      </c>
      <c r="X59" s="409">
        <v>2.56</v>
      </c>
      <c r="Y59" s="409">
        <v>2.42</v>
      </c>
      <c r="Z59" s="409">
        <v>1.1599999999999999</v>
      </c>
      <c r="AA59" s="409">
        <v>0</v>
      </c>
      <c r="AB59" s="27"/>
      <c r="AC59" s="409">
        <v>3.09</v>
      </c>
      <c r="AD59" s="409">
        <v>2.56</v>
      </c>
      <c r="AE59" s="409">
        <v>2.42</v>
      </c>
      <c r="AF59" s="409">
        <v>1.1599999999999999</v>
      </c>
      <c r="AG59" s="408">
        <v>0</v>
      </c>
      <c r="AH59" s="27"/>
      <c r="AI59" s="27"/>
      <c r="AJ59" s="27"/>
      <c r="AK59" s="27"/>
      <c r="AL59" s="27"/>
      <c r="AM59" s="27"/>
      <c r="AN59" s="27"/>
      <c r="AO59" s="30" t="s">
        <v>31</v>
      </c>
      <c r="AP59" s="30"/>
      <c r="AQ59" s="30">
        <v>3</v>
      </c>
      <c r="AR59" s="30">
        <v>3</v>
      </c>
      <c r="AS59" s="30"/>
      <c r="AT59" s="30">
        <v>0</v>
      </c>
      <c r="AU59" s="30">
        <v>30</v>
      </c>
      <c r="AV59" s="30">
        <v>0</v>
      </c>
      <c r="AW59" s="30">
        <v>0</v>
      </c>
      <c r="AX59" s="30">
        <v>0</v>
      </c>
      <c r="AY59" s="30">
        <v>0</v>
      </c>
      <c r="AZ59" s="30">
        <v>0</v>
      </c>
      <c r="BA59" s="30">
        <v>0</v>
      </c>
      <c r="BB59" s="30"/>
      <c r="BC59" s="30"/>
      <c r="BD59" s="30">
        <v>0</v>
      </c>
      <c r="BE59" s="30">
        <v>0</v>
      </c>
      <c r="BF59" s="30">
        <v>0</v>
      </c>
      <c r="BG59" s="30" t="s">
        <v>591</v>
      </c>
      <c r="BH59" s="30">
        <v>24</v>
      </c>
      <c r="BI59" s="30" t="s">
        <v>31</v>
      </c>
      <c r="BJ59" s="30"/>
      <c r="BK59" s="30"/>
      <c r="BL59" s="28" t="s">
        <v>24</v>
      </c>
      <c r="BM59" s="27" t="s">
        <v>150</v>
      </c>
      <c r="BN59" s="30">
        <v>50</v>
      </c>
      <c r="BO59" s="30" t="s">
        <v>592</v>
      </c>
      <c r="BP59" s="28"/>
    </row>
    <row r="60" spans="1:69" s="98" customFormat="1">
      <c r="A60" s="90"/>
      <c r="B60" s="242">
        <v>42101</v>
      </c>
      <c r="C60" s="92" t="s">
        <v>15</v>
      </c>
      <c r="D60" s="228" t="s">
        <v>645</v>
      </c>
      <c r="E60" s="91">
        <v>42017</v>
      </c>
      <c r="F60" s="93" t="s">
        <v>629</v>
      </c>
      <c r="G60" s="228" t="s">
        <v>630</v>
      </c>
      <c r="H60" s="90">
        <v>66.924000000000007</v>
      </c>
      <c r="I60" s="90"/>
      <c r="J60" s="90"/>
      <c r="K60" s="94" t="s">
        <v>80</v>
      </c>
      <c r="L60" s="95">
        <v>3000</v>
      </c>
      <c r="M60" s="95">
        <v>30000</v>
      </c>
      <c r="N60" s="95">
        <v>49200</v>
      </c>
      <c r="O60" s="95"/>
      <c r="P60" s="95"/>
      <c r="Q60" s="95"/>
      <c r="R60" s="95"/>
      <c r="S60" s="95"/>
      <c r="T60" s="95"/>
      <c r="U60" s="95"/>
      <c r="V60" s="95"/>
      <c r="W60" s="408">
        <v>2.27</v>
      </c>
      <c r="X60" s="408">
        <v>1.7629999999999999</v>
      </c>
      <c r="Y60" s="408">
        <v>1.6850000000000001</v>
      </c>
      <c r="Z60" s="408">
        <v>1.49</v>
      </c>
      <c r="AA60" s="409">
        <v>0</v>
      </c>
      <c r="AB60" s="90"/>
      <c r="AC60" s="408">
        <v>2.27</v>
      </c>
      <c r="AD60" s="408">
        <v>1.7629999999999999</v>
      </c>
      <c r="AE60" s="408">
        <v>1.6850000000000001</v>
      </c>
      <c r="AF60" s="408">
        <v>1.49</v>
      </c>
      <c r="AG60" s="408">
        <v>0</v>
      </c>
      <c r="AH60" s="90"/>
      <c r="AI60" s="90"/>
      <c r="AJ60" s="90"/>
      <c r="AK60" s="90"/>
      <c r="AL60" s="90"/>
      <c r="AM60" s="90"/>
      <c r="AN60" s="90"/>
      <c r="AO60" s="96" t="s">
        <v>31</v>
      </c>
      <c r="AP60" s="96"/>
      <c r="AQ60" s="96">
        <v>3</v>
      </c>
      <c r="AR60" s="96">
        <v>3</v>
      </c>
      <c r="AS60" s="96"/>
      <c r="AT60" s="96">
        <v>0</v>
      </c>
      <c r="AU60" s="96">
        <v>0</v>
      </c>
      <c r="AV60" s="96">
        <v>0</v>
      </c>
      <c r="AW60" s="96">
        <v>0</v>
      </c>
      <c r="AX60" s="96">
        <v>0</v>
      </c>
      <c r="AY60" s="96">
        <v>0</v>
      </c>
      <c r="AZ60" s="96">
        <v>0</v>
      </c>
      <c r="BA60" s="96">
        <v>0</v>
      </c>
      <c r="BB60" s="96"/>
      <c r="BC60" s="96"/>
      <c r="BD60" s="96">
        <v>0</v>
      </c>
      <c r="BE60" s="96">
        <v>0</v>
      </c>
      <c r="BF60" s="96">
        <v>0</v>
      </c>
      <c r="BG60" s="96" t="s">
        <v>31</v>
      </c>
      <c r="BH60" s="96"/>
      <c r="BI60" s="96" t="s">
        <v>31</v>
      </c>
      <c r="BJ60" s="96"/>
      <c r="BK60" s="96"/>
      <c r="BL60" s="93"/>
      <c r="BM60" s="90"/>
      <c r="BN60" s="96"/>
      <c r="BO60" s="96" t="s">
        <v>151</v>
      </c>
      <c r="BP60" s="93"/>
      <c r="BQ60" s="98" t="s">
        <v>635</v>
      </c>
    </row>
    <row r="61" spans="1:69" s="98" customFormat="1">
      <c r="A61" s="90"/>
      <c r="B61" s="242">
        <v>42101</v>
      </c>
      <c r="C61" s="92" t="s">
        <v>15</v>
      </c>
      <c r="D61" s="228" t="s">
        <v>645</v>
      </c>
      <c r="E61" s="91">
        <v>41882</v>
      </c>
      <c r="F61" s="93" t="s">
        <v>638</v>
      </c>
      <c r="G61" s="228" t="s">
        <v>639</v>
      </c>
      <c r="H61" s="90">
        <v>98</v>
      </c>
      <c r="I61" s="90"/>
      <c r="J61" s="90"/>
      <c r="K61" s="94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408">
        <v>1.68</v>
      </c>
      <c r="X61" s="408"/>
      <c r="Y61" s="408"/>
      <c r="Z61" s="408"/>
      <c r="AA61" s="408"/>
      <c r="AB61" s="90"/>
      <c r="AC61" s="408">
        <v>1.68</v>
      </c>
      <c r="AD61" s="408"/>
      <c r="AE61" s="408"/>
      <c r="AF61" s="408"/>
      <c r="AG61" s="408"/>
      <c r="AH61" s="90"/>
      <c r="AI61" s="90"/>
      <c r="AJ61" s="90"/>
      <c r="AK61" s="90"/>
      <c r="AL61" s="90"/>
      <c r="AM61" s="90"/>
      <c r="AN61" s="90"/>
      <c r="AO61" s="96" t="s">
        <v>107</v>
      </c>
      <c r="AP61" s="96" t="s">
        <v>153</v>
      </c>
      <c r="AQ61" s="96">
        <v>3</v>
      </c>
      <c r="AR61" s="96">
        <v>3</v>
      </c>
      <c r="AS61" s="96"/>
      <c r="AT61" s="96">
        <v>0</v>
      </c>
      <c r="AU61" s="96">
        <v>0</v>
      </c>
      <c r="AV61" s="96">
        <v>5</v>
      </c>
      <c r="AW61" s="96">
        <v>0</v>
      </c>
      <c r="AX61" s="96">
        <v>0</v>
      </c>
      <c r="AY61" s="96">
        <v>0</v>
      </c>
      <c r="AZ61" s="96">
        <v>0</v>
      </c>
      <c r="BA61" s="96">
        <v>0</v>
      </c>
      <c r="BB61" s="96"/>
      <c r="BC61" s="96"/>
      <c r="BD61" s="96">
        <v>0</v>
      </c>
      <c r="BE61" s="96">
        <v>0</v>
      </c>
      <c r="BF61" s="96">
        <v>0</v>
      </c>
      <c r="BG61" s="96" t="s">
        <v>31</v>
      </c>
      <c r="BH61" s="96"/>
      <c r="BI61" s="96" t="s">
        <v>31</v>
      </c>
      <c r="BJ61" s="96"/>
      <c r="BK61" s="96"/>
      <c r="BL61" s="93"/>
      <c r="BM61" s="90"/>
      <c r="BN61" s="96"/>
      <c r="BO61" s="96" t="s">
        <v>151</v>
      </c>
      <c r="BP61" s="93"/>
      <c r="BQ61" s="98" t="s">
        <v>643</v>
      </c>
    </row>
    <row r="62" spans="1:69" s="31" customFormat="1">
      <c r="A62" s="27">
        <v>13</v>
      </c>
      <c r="B62" s="242">
        <v>42101</v>
      </c>
      <c r="C62" s="29" t="s">
        <v>15</v>
      </c>
      <c r="D62" s="228" t="s">
        <v>646</v>
      </c>
      <c r="E62" s="91">
        <v>42004</v>
      </c>
      <c r="F62" s="28" t="s">
        <v>79</v>
      </c>
      <c r="G62" s="27" t="s">
        <v>54</v>
      </c>
      <c r="H62" s="27">
        <v>90.5</v>
      </c>
      <c r="I62" s="27"/>
      <c r="J62" s="27"/>
      <c r="K62" s="32" t="s">
        <v>80</v>
      </c>
      <c r="L62" s="35">
        <v>3000</v>
      </c>
      <c r="M62" s="35">
        <v>30000</v>
      </c>
      <c r="N62" s="35">
        <v>49200</v>
      </c>
      <c r="O62" s="35"/>
      <c r="P62" s="35"/>
      <c r="Q62" s="35"/>
      <c r="R62" s="35"/>
      <c r="S62" s="35"/>
      <c r="T62" s="35"/>
      <c r="U62" s="35"/>
      <c r="V62" s="35"/>
      <c r="W62" s="409">
        <v>2.4</v>
      </c>
      <c r="X62" s="409">
        <v>2.09</v>
      </c>
      <c r="Y62" s="409">
        <v>1.92</v>
      </c>
      <c r="Z62" s="409">
        <v>1.64</v>
      </c>
      <c r="AA62" s="409">
        <v>0</v>
      </c>
      <c r="AB62" s="27"/>
      <c r="AC62" s="409">
        <v>2.4</v>
      </c>
      <c r="AD62" s="409">
        <v>2.09</v>
      </c>
      <c r="AE62" s="409">
        <v>1.92</v>
      </c>
      <c r="AF62" s="409">
        <v>1.64</v>
      </c>
      <c r="AG62" s="408">
        <v>0</v>
      </c>
      <c r="AH62" s="27"/>
      <c r="AI62" s="27"/>
      <c r="AJ62" s="27"/>
      <c r="AK62" s="27"/>
      <c r="AL62" s="27"/>
      <c r="AM62" s="27"/>
      <c r="AN62" s="27"/>
      <c r="AO62" s="30" t="s">
        <v>31</v>
      </c>
      <c r="AP62" s="30"/>
      <c r="AQ62" s="30">
        <v>3</v>
      </c>
      <c r="AR62" s="30">
        <v>3</v>
      </c>
      <c r="AS62" s="30"/>
      <c r="AT62" s="30">
        <v>0</v>
      </c>
      <c r="AU62" s="30">
        <v>15</v>
      </c>
      <c r="AV62" s="30">
        <v>0</v>
      </c>
      <c r="AW62" s="30">
        <v>0</v>
      </c>
      <c r="AX62" s="30">
        <v>0</v>
      </c>
      <c r="AY62" s="30">
        <v>0</v>
      </c>
      <c r="AZ62" s="30">
        <v>0</v>
      </c>
      <c r="BA62" s="30">
        <v>0</v>
      </c>
      <c r="BB62" s="30"/>
      <c r="BC62" s="30"/>
      <c r="BD62" s="30">
        <v>0</v>
      </c>
      <c r="BE62" s="30">
        <v>0</v>
      </c>
      <c r="BF62" s="30">
        <v>0</v>
      </c>
      <c r="BG62" s="30" t="s">
        <v>31</v>
      </c>
      <c r="BH62" s="30">
        <v>24</v>
      </c>
      <c r="BI62" s="30" t="s">
        <v>31</v>
      </c>
      <c r="BJ62" s="30"/>
      <c r="BK62" s="30"/>
      <c r="BL62" s="28"/>
      <c r="BM62" s="27"/>
      <c r="BN62" s="30"/>
      <c r="BO62" s="30" t="s">
        <v>151</v>
      </c>
      <c r="BP62" s="28"/>
      <c r="BQ62" s="31" t="s">
        <v>600</v>
      </c>
    </row>
    <row r="63" spans="1:69" s="31" customFormat="1">
      <c r="A63" s="27">
        <v>38</v>
      </c>
      <c r="B63" s="242">
        <v>42101</v>
      </c>
      <c r="C63" s="29" t="s">
        <v>15</v>
      </c>
      <c r="D63" s="228" t="s">
        <v>646</v>
      </c>
      <c r="E63" s="91">
        <v>41975</v>
      </c>
      <c r="F63" s="93" t="s">
        <v>26</v>
      </c>
      <c r="G63" s="228" t="s">
        <v>602</v>
      </c>
      <c r="H63" s="90">
        <v>85.8</v>
      </c>
      <c r="I63" s="90"/>
      <c r="J63" s="90"/>
      <c r="K63" s="94" t="s">
        <v>80</v>
      </c>
      <c r="L63" s="95">
        <v>3000</v>
      </c>
      <c r="M63" s="95">
        <v>30000</v>
      </c>
      <c r="N63" s="95">
        <v>49200</v>
      </c>
      <c r="O63" s="95"/>
      <c r="P63" s="95"/>
      <c r="Q63" s="95"/>
      <c r="R63" s="95"/>
      <c r="S63" s="95"/>
      <c r="T63" s="95"/>
      <c r="U63" s="95"/>
      <c r="V63" s="95"/>
      <c r="W63" s="408">
        <v>2.91</v>
      </c>
      <c r="X63" s="408">
        <v>2.2599999999999998</v>
      </c>
      <c r="Y63" s="408">
        <v>2.16</v>
      </c>
      <c r="Z63" s="408">
        <v>1.91</v>
      </c>
      <c r="AA63" s="409">
        <v>0</v>
      </c>
      <c r="AB63" s="90"/>
      <c r="AC63" s="408">
        <v>2.91</v>
      </c>
      <c r="AD63" s="408">
        <v>2.2599999999999998</v>
      </c>
      <c r="AE63" s="408">
        <v>2.16</v>
      </c>
      <c r="AF63" s="408">
        <v>1.91</v>
      </c>
      <c r="AG63" s="408">
        <v>0</v>
      </c>
      <c r="AH63" s="27"/>
      <c r="AI63" s="27"/>
      <c r="AJ63" s="27"/>
      <c r="AK63" s="27"/>
      <c r="AL63" s="27"/>
      <c r="AM63" s="27"/>
      <c r="AN63" s="27"/>
      <c r="AO63" s="30" t="s">
        <v>31</v>
      </c>
      <c r="AP63" s="30"/>
      <c r="AQ63" s="30">
        <v>3</v>
      </c>
      <c r="AR63" s="30">
        <v>3</v>
      </c>
      <c r="AS63" s="30"/>
      <c r="AT63" s="30">
        <v>0</v>
      </c>
      <c r="AU63" s="30">
        <v>0</v>
      </c>
      <c r="AV63" s="30">
        <v>10</v>
      </c>
      <c r="AW63" s="30">
        <v>0</v>
      </c>
      <c r="AX63" s="30">
        <v>0</v>
      </c>
      <c r="AY63" s="30">
        <v>0</v>
      </c>
      <c r="AZ63" s="30">
        <v>0</v>
      </c>
      <c r="BA63" s="30">
        <v>0</v>
      </c>
      <c r="BB63" s="30"/>
      <c r="BC63" s="30"/>
      <c r="BD63" s="30">
        <v>0</v>
      </c>
      <c r="BE63" s="30">
        <v>0</v>
      </c>
      <c r="BF63" s="30">
        <v>0</v>
      </c>
      <c r="BG63" s="30" t="s">
        <v>31</v>
      </c>
      <c r="BH63" s="30"/>
      <c r="BI63" s="30" t="s">
        <v>31</v>
      </c>
      <c r="BJ63" s="30"/>
      <c r="BK63" s="30"/>
      <c r="BL63" s="28"/>
      <c r="BM63" s="27"/>
      <c r="BN63" s="30"/>
      <c r="BO63" s="30" t="s">
        <v>151</v>
      </c>
      <c r="BP63" s="28" t="s">
        <v>27</v>
      </c>
      <c r="BQ63" s="31" t="s">
        <v>609</v>
      </c>
    </row>
    <row r="64" spans="1:69" s="31" customFormat="1">
      <c r="A64" s="27">
        <v>54</v>
      </c>
      <c r="B64" s="242">
        <v>42101</v>
      </c>
      <c r="C64" s="92" t="s">
        <v>15</v>
      </c>
      <c r="D64" s="228" t="s">
        <v>646</v>
      </c>
      <c r="E64" s="91">
        <v>42004</v>
      </c>
      <c r="F64" s="93" t="s">
        <v>25</v>
      </c>
      <c r="G64" s="228" t="s">
        <v>593</v>
      </c>
      <c r="H64" s="90">
        <v>95</v>
      </c>
      <c r="I64" s="90"/>
      <c r="J64" s="90"/>
      <c r="K64" s="94" t="s">
        <v>80</v>
      </c>
      <c r="L64" s="95">
        <v>3000</v>
      </c>
      <c r="M64" s="95">
        <v>30000</v>
      </c>
      <c r="N64" s="95">
        <v>49200</v>
      </c>
      <c r="O64" s="95"/>
      <c r="P64" s="95"/>
      <c r="Q64" s="95"/>
      <c r="R64" s="95"/>
      <c r="S64" s="95"/>
      <c r="T64" s="95"/>
      <c r="U64" s="95"/>
      <c r="V64" s="95"/>
      <c r="W64" s="408">
        <v>2.98</v>
      </c>
      <c r="X64" s="408">
        <v>2.4500000000000002</v>
      </c>
      <c r="Y64" s="408">
        <v>2.25</v>
      </c>
      <c r="Z64" s="408">
        <v>2.02</v>
      </c>
      <c r="AA64" s="409">
        <v>0</v>
      </c>
      <c r="AB64" s="90"/>
      <c r="AC64" s="408">
        <v>2.98</v>
      </c>
      <c r="AD64" s="408">
        <v>2.4500000000000002</v>
      </c>
      <c r="AE64" s="408">
        <v>2.25</v>
      </c>
      <c r="AF64" s="408">
        <v>2.02</v>
      </c>
      <c r="AG64" s="408">
        <v>0</v>
      </c>
      <c r="AH64" s="27"/>
      <c r="AI64" s="27"/>
      <c r="AJ64" s="27"/>
      <c r="AK64" s="27"/>
      <c r="AL64" s="27"/>
      <c r="AM64" s="27"/>
      <c r="AN64" s="27"/>
      <c r="AO64" s="30" t="s">
        <v>31</v>
      </c>
      <c r="AP64" s="30"/>
      <c r="AQ64" s="30">
        <v>3</v>
      </c>
      <c r="AR64" s="30">
        <v>3</v>
      </c>
      <c r="AS64" s="30"/>
      <c r="AT64" s="30">
        <v>0</v>
      </c>
      <c r="AU64" s="30">
        <v>0</v>
      </c>
      <c r="AV64" s="30">
        <v>0</v>
      </c>
      <c r="AW64" s="30">
        <v>20</v>
      </c>
      <c r="AX64" s="30">
        <v>0</v>
      </c>
      <c r="AY64" s="30">
        <v>0</v>
      </c>
      <c r="AZ64" s="30">
        <v>0</v>
      </c>
      <c r="BA64" s="30">
        <v>0</v>
      </c>
      <c r="BB64" s="30"/>
      <c r="BC64" s="30"/>
      <c r="BD64" s="30">
        <v>0</v>
      </c>
      <c r="BE64" s="30">
        <v>0</v>
      </c>
      <c r="BF64" s="96">
        <v>0</v>
      </c>
      <c r="BG64" s="174" t="s">
        <v>591</v>
      </c>
      <c r="BH64" s="96">
        <v>12</v>
      </c>
      <c r="BI64" s="30" t="s">
        <v>31</v>
      </c>
      <c r="BJ64" s="30"/>
      <c r="BK64" s="30"/>
      <c r="BL64" s="28"/>
      <c r="BM64" s="27"/>
      <c r="BN64" s="30"/>
      <c r="BO64" s="30" t="s">
        <v>49</v>
      </c>
      <c r="BP64" s="93" t="s">
        <v>611</v>
      </c>
      <c r="BQ64" s="31" t="s">
        <v>615</v>
      </c>
    </row>
    <row r="65" spans="1:69" s="31" customFormat="1">
      <c r="A65" s="27">
        <v>21</v>
      </c>
      <c r="B65" s="242">
        <v>42101</v>
      </c>
      <c r="C65" s="29" t="s">
        <v>15</v>
      </c>
      <c r="D65" s="228" t="s">
        <v>646</v>
      </c>
      <c r="E65" s="91">
        <v>42069</v>
      </c>
      <c r="F65" s="28" t="s">
        <v>92</v>
      </c>
      <c r="G65" s="27" t="s">
        <v>141</v>
      </c>
      <c r="H65" s="27">
        <v>105</v>
      </c>
      <c r="I65" s="27"/>
      <c r="J65" s="27"/>
      <c r="K65" s="32" t="s">
        <v>80</v>
      </c>
      <c r="L65" s="35">
        <v>3000</v>
      </c>
      <c r="M65" s="35">
        <v>30000</v>
      </c>
      <c r="N65" s="35">
        <v>49200</v>
      </c>
      <c r="O65" s="35"/>
      <c r="P65" s="35"/>
      <c r="Q65" s="35"/>
      <c r="R65" s="35"/>
      <c r="S65" s="35"/>
      <c r="T65" s="35"/>
      <c r="U65" s="35"/>
      <c r="V65" s="35"/>
      <c r="W65" s="409">
        <v>2.83</v>
      </c>
      <c r="X65" s="409">
        <v>2.13</v>
      </c>
      <c r="Y65" s="409">
        <v>1.96</v>
      </c>
      <c r="Z65" s="409">
        <v>1.69</v>
      </c>
      <c r="AA65" s="409">
        <v>0</v>
      </c>
      <c r="AB65" s="27"/>
      <c r="AC65" s="409">
        <v>2.83</v>
      </c>
      <c r="AD65" s="409">
        <v>2.13</v>
      </c>
      <c r="AE65" s="409">
        <v>1.96</v>
      </c>
      <c r="AF65" s="409">
        <v>1.69</v>
      </c>
      <c r="AG65" s="408">
        <v>0</v>
      </c>
      <c r="AH65" s="27"/>
      <c r="AI65" s="27"/>
      <c r="AJ65" s="27"/>
      <c r="AK65" s="27"/>
      <c r="AL65" s="27"/>
      <c r="AM65" s="27"/>
      <c r="AN65" s="27"/>
      <c r="AO65" s="30" t="s">
        <v>31</v>
      </c>
      <c r="AP65" s="30"/>
      <c r="AQ65" s="30">
        <v>3</v>
      </c>
      <c r="AR65" s="30">
        <v>3</v>
      </c>
      <c r="AS65" s="30"/>
      <c r="AT65" s="30">
        <v>0</v>
      </c>
      <c r="AU65" s="96">
        <v>24</v>
      </c>
      <c r="AV65" s="96">
        <v>0</v>
      </c>
      <c r="AW65" s="96">
        <v>0</v>
      </c>
      <c r="AX65" s="96">
        <v>0</v>
      </c>
      <c r="AY65" s="96">
        <v>0</v>
      </c>
      <c r="AZ65" s="96">
        <v>0</v>
      </c>
      <c r="BA65" s="96">
        <v>0</v>
      </c>
      <c r="BB65" s="96"/>
      <c r="BC65" s="96"/>
      <c r="BD65" s="96">
        <v>0</v>
      </c>
      <c r="BE65" s="96">
        <v>0</v>
      </c>
      <c r="BF65" s="96">
        <v>0</v>
      </c>
      <c r="BG65" s="96" t="s">
        <v>591</v>
      </c>
      <c r="BH65" s="96">
        <v>24</v>
      </c>
      <c r="BI65" s="30" t="s">
        <v>31</v>
      </c>
      <c r="BJ65" s="30"/>
      <c r="BK65" s="30"/>
      <c r="BL65" s="28"/>
      <c r="BM65" s="27"/>
      <c r="BN65" s="30"/>
      <c r="BO65" s="30" t="s">
        <v>151</v>
      </c>
      <c r="BP65" s="28"/>
      <c r="BQ65" s="31" t="s">
        <v>623</v>
      </c>
    </row>
    <row r="66" spans="1:69" s="31" customFormat="1">
      <c r="A66" s="27">
        <v>29</v>
      </c>
      <c r="B66" s="242">
        <v>42101</v>
      </c>
      <c r="C66" s="29" t="s">
        <v>15</v>
      </c>
      <c r="D66" s="228" t="s">
        <v>646</v>
      </c>
      <c r="E66" s="91">
        <v>42035</v>
      </c>
      <c r="F66" s="93" t="s">
        <v>30</v>
      </c>
      <c r="G66" s="90" t="s">
        <v>625</v>
      </c>
      <c r="H66" s="27">
        <v>87</v>
      </c>
      <c r="I66" s="27"/>
      <c r="J66" s="27"/>
      <c r="K66" s="32" t="s">
        <v>80</v>
      </c>
      <c r="L66" s="35">
        <v>3042</v>
      </c>
      <c r="M66" s="35">
        <v>30417</v>
      </c>
      <c r="N66" s="35">
        <v>49883</v>
      </c>
      <c r="O66" s="35"/>
      <c r="P66" s="35"/>
      <c r="Q66" s="35"/>
      <c r="R66" s="35"/>
      <c r="S66" s="35"/>
      <c r="T66" s="35"/>
      <c r="U66" s="35"/>
      <c r="V66" s="35"/>
      <c r="W66" s="409">
        <v>2.2000000000000002</v>
      </c>
      <c r="X66" s="409">
        <v>1.7</v>
      </c>
      <c r="Y66" s="409">
        <v>1.6</v>
      </c>
      <c r="Z66" s="409">
        <v>1.46</v>
      </c>
      <c r="AA66" s="409">
        <v>0</v>
      </c>
      <c r="AB66" s="27"/>
      <c r="AC66" s="409">
        <v>2.2000000000000002</v>
      </c>
      <c r="AD66" s="409">
        <v>1.7</v>
      </c>
      <c r="AE66" s="409">
        <v>1.6</v>
      </c>
      <c r="AF66" s="409">
        <v>1.46</v>
      </c>
      <c r="AG66" s="408">
        <v>0</v>
      </c>
      <c r="AH66" s="27"/>
      <c r="AI66" s="27"/>
      <c r="AJ66" s="27"/>
      <c r="AK66" s="27"/>
      <c r="AL66" s="27"/>
      <c r="AM66" s="27"/>
      <c r="AN66" s="27"/>
      <c r="AO66" s="30" t="s">
        <v>31</v>
      </c>
      <c r="AP66" s="30"/>
      <c r="AQ66" s="30">
        <v>3</v>
      </c>
      <c r="AR66" s="30">
        <v>3</v>
      </c>
      <c r="AS66" s="30"/>
      <c r="AT66" s="96">
        <v>0</v>
      </c>
      <c r="AU66" s="96">
        <v>0</v>
      </c>
      <c r="AV66" s="96">
        <v>3</v>
      </c>
      <c r="AW66" s="96">
        <v>0</v>
      </c>
      <c r="AX66" s="96">
        <v>0</v>
      </c>
      <c r="AY66" s="96">
        <v>0</v>
      </c>
      <c r="AZ66" s="96">
        <v>0</v>
      </c>
      <c r="BA66" s="96">
        <v>0</v>
      </c>
      <c r="BB66" s="96"/>
      <c r="BC66" s="96"/>
      <c r="BD66" s="96">
        <v>0</v>
      </c>
      <c r="BE66" s="96">
        <v>0</v>
      </c>
      <c r="BF66" s="96">
        <v>0</v>
      </c>
      <c r="BG66" s="96" t="s">
        <v>31</v>
      </c>
      <c r="BH66" s="96"/>
      <c r="BI66" s="30" t="s">
        <v>31</v>
      </c>
      <c r="BJ66" s="30"/>
      <c r="BK66" s="30"/>
      <c r="BL66" s="28"/>
      <c r="BM66" s="27"/>
      <c r="BN66" s="30"/>
      <c r="BO66" s="30" t="s">
        <v>151</v>
      </c>
      <c r="BP66" s="28"/>
    </row>
    <row r="67" spans="1:69" s="31" customFormat="1">
      <c r="A67" s="27">
        <v>46</v>
      </c>
      <c r="B67" s="242">
        <v>42101</v>
      </c>
      <c r="C67" s="29" t="s">
        <v>15</v>
      </c>
      <c r="D67" s="228" t="s">
        <v>646</v>
      </c>
      <c r="E67" s="91">
        <v>42063</v>
      </c>
      <c r="F67" s="27" t="s">
        <v>33</v>
      </c>
      <c r="G67" s="27" t="s">
        <v>34</v>
      </c>
      <c r="H67" s="90">
        <v>101.03</v>
      </c>
      <c r="I67" s="90"/>
      <c r="J67" s="90"/>
      <c r="K67" s="94" t="s">
        <v>80</v>
      </c>
      <c r="L67" s="95">
        <v>3000</v>
      </c>
      <c r="M67" s="95">
        <v>30000</v>
      </c>
      <c r="N67" s="95">
        <v>49200</v>
      </c>
      <c r="O67" s="95"/>
      <c r="P67" s="95"/>
      <c r="Q67" s="95"/>
      <c r="R67" s="95"/>
      <c r="S67" s="95"/>
      <c r="T67" s="95"/>
      <c r="U67" s="95"/>
      <c r="V67" s="95"/>
      <c r="W67" s="408">
        <v>2.1659999999999999</v>
      </c>
      <c r="X67" s="408">
        <v>1.7649999999999999</v>
      </c>
      <c r="Y67" s="408">
        <v>1.667</v>
      </c>
      <c r="Z67" s="408">
        <v>1.496</v>
      </c>
      <c r="AA67" s="409">
        <v>0</v>
      </c>
      <c r="AB67" s="90"/>
      <c r="AC67" s="408">
        <v>1.8540000000000001</v>
      </c>
      <c r="AD67" s="408">
        <v>1.5009999999999999</v>
      </c>
      <c r="AE67" s="408">
        <v>1.4139999999999999</v>
      </c>
      <c r="AF67" s="408">
        <v>1.262</v>
      </c>
      <c r="AG67" s="408">
        <v>0</v>
      </c>
      <c r="AH67" s="27"/>
      <c r="AI67" s="27"/>
      <c r="AJ67" s="27"/>
      <c r="AK67" s="27"/>
      <c r="AL67" s="27"/>
      <c r="AM67" s="27"/>
      <c r="AN67" s="27"/>
      <c r="AO67" s="30" t="s">
        <v>107</v>
      </c>
      <c r="AP67" s="30" t="s">
        <v>153</v>
      </c>
      <c r="AQ67" s="30">
        <v>2</v>
      </c>
      <c r="AR67" s="30">
        <v>4</v>
      </c>
      <c r="AS67" s="30"/>
      <c r="AT67" s="30">
        <v>0</v>
      </c>
      <c r="AU67" s="30">
        <v>0</v>
      </c>
      <c r="AV67" s="30">
        <v>0</v>
      </c>
      <c r="AW67" s="30">
        <v>0</v>
      </c>
      <c r="AX67" s="30">
        <v>0</v>
      </c>
      <c r="AY67" s="30">
        <v>0</v>
      </c>
      <c r="AZ67" s="30">
        <v>0</v>
      </c>
      <c r="BA67" s="30">
        <v>0</v>
      </c>
      <c r="BB67" s="30"/>
      <c r="BC67" s="30"/>
      <c r="BD67" s="30">
        <v>0</v>
      </c>
      <c r="BE67" s="30">
        <v>0</v>
      </c>
      <c r="BF67" s="30">
        <v>0</v>
      </c>
      <c r="BG67" s="30" t="s">
        <v>31</v>
      </c>
      <c r="BH67" s="30"/>
      <c r="BI67" s="30" t="s">
        <v>31</v>
      </c>
      <c r="BJ67" s="30"/>
      <c r="BK67" s="30"/>
      <c r="BL67" s="28" t="s">
        <v>24</v>
      </c>
      <c r="BM67" s="27" t="s">
        <v>150</v>
      </c>
      <c r="BN67" s="30">
        <v>50</v>
      </c>
      <c r="BO67" s="30" t="s">
        <v>91</v>
      </c>
      <c r="BP67" s="28"/>
      <c r="BQ67" s="31" t="s">
        <v>628</v>
      </c>
    </row>
    <row r="68" spans="1:69" s="31" customFormat="1">
      <c r="A68" s="27">
        <v>5</v>
      </c>
      <c r="B68" s="242">
        <v>42101</v>
      </c>
      <c r="C68" s="29" t="s">
        <v>15</v>
      </c>
      <c r="D68" s="228" t="s">
        <v>646</v>
      </c>
      <c r="E68" s="91">
        <v>42004</v>
      </c>
      <c r="F68" s="28" t="s">
        <v>17</v>
      </c>
      <c r="G68" s="27" t="s">
        <v>62</v>
      </c>
      <c r="H68" s="27">
        <v>76</v>
      </c>
      <c r="I68" s="27"/>
      <c r="J68" s="27"/>
      <c r="K68" s="32" t="s">
        <v>80</v>
      </c>
      <c r="L68" s="95">
        <v>12000</v>
      </c>
      <c r="M68" s="95">
        <v>90000</v>
      </c>
      <c r="N68" s="95"/>
      <c r="O68" s="95"/>
      <c r="P68" s="95"/>
      <c r="Q68" s="95"/>
      <c r="R68" s="95"/>
      <c r="S68" s="95"/>
      <c r="T68" s="95"/>
      <c r="U68" s="95"/>
      <c r="V68" s="95"/>
      <c r="W68" s="408">
        <v>2</v>
      </c>
      <c r="X68" s="408">
        <v>1.65</v>
      </c>
      <c r="Y68" s="408">
        <v>1.45</v>
      </c>
      <c r="Z68" s="408">
        <v>0</v>
      </c>
      <c r="AA68" s="409">
        <v>0</v>
      </c>
      <c r="AB68" s="90"/>
      <c r="AC68" s="408">
        <v>2</v>
      </c>
      <c r="AD68" s="408">
        <v>1.65</v>
      </c>
      <c r="AE68" s="408">
        <v>1.45</v>
      </c>
      <c r="AF68" s="408">
        <v>0</v>
      </c>
      <c r="AG68" s="408">
        <v>0</v>
      </c>
      <c r="AH68" s="27"/>
      <c r="AI68" s="27"/>
      <c r="AJ68" s="27"/>
      <c r="AK68" s="27"/>
      <c r="AL68" s="27"/>
      <c r="AM68" s="27"/>
      <c r="AN68" s="27"/>
      <c r="AO68" s="30" t="s">
        <v>31</v>
      </c>
      <c r="AP68" s="30"/>
      <c r="AQ68" s="30">
        <v>3</v>
      </c>
      <c r="AR68" s="30">
        <v>3</v>
      </c>
      <c r="AS68" s="30"/>
      <c r="AT68" s="30">
        <v>0</v>
      </c>
      <c r="AU68" s="30">
        <v>15</v>
      </c>
      <c r="AV68" s="30">
        <v>0</v>
      </c>
      <c r="AW68" s="30">
        <v>0</v>
      </c>
      <c r="AX68" s="30">
        <v>0</v>
      </c>
      <c r="AY68" s="30">
        <v>0</v>
      </c>
      <c r="AZ68" s="30">
        <v>0</v>
      </c>
      <c r="BA68" s="30">
        <v>0</v>
      </c>
      <c r="BB68" s="30"/>
      <c r="BC68" s="30"/>
      <c r="BD68" s="30">
        <v>0</v>
      </c>
      <c r="BE68" s="96">
        <v>10</v>
      </c>
      <c r="BF68" s="96">
        <v>0</v>
      </c>
      <c r="BG68" s="96" t="s">
        <v>591</v>
      </c>
      <c r="BH68" s="30">
        <v>12</v>
      </c>
      <c r="BI68" s="30" t="s">
        <v>31</v>
      </c>
      <c r="BJ68" s="30"/>
      <c r="BK68" s="30"/>
      <c r="BL68" s="28"/>
      <c r="BM68" s="27"/>
      <c r="BN68" s="30"/>
      <c r="BO68" s="30" t="s">
        <v>151</v>
      </c>
      <c r="BP68" s="28"/>
    </row>
    <row r="69" spans="1:69" s="31" customFormat="1">
      <c r="A69" s="27"/>
      <c r="B69" s="242">
        <v>42101</v>
      </c>
      <c r="C69" s="29" t="s">
        <v>15</v>
      </c>
      <c r="D69" s="228" t="s">
        <v>646</v>
      </c>
      <c r="E69" s="91">
        <v>42034</v>
      </c>
      <c r="F69" s="28" t="s">
        <v>589</v>
      </c>
      <c r="G69" s="27" t="s">
        <v>590</v>
      </c>
      <c r="H69" s="27">
        <v>80.92</v>
      </c>
      <c r="I69" s="27"/>
      <c r="J69" s="27"/>
      <c r="K69" s="32" t="s">
        <v>80</v>
      </c>
      <c r="L69" s="35">
        <v>3042</v>
      </c>
      <c r="M69" s="35">
        <v>30417</v>
      </c>
      <c r="N69" s="35">
        <v>49883</v>
      </c>
      <c r="O69" s="35"/>
      <c r="P69" s="35"/>
      <c r="Q69" s="35"/>
      <c r="R69" s="35"/>
      <c r="S69" s="35"/>
      <c r="T69" s="35"/>
      <c r="U69" s="35"/>
      <c r="V69" s="35"/>
      <c r="W69" s="409">
        <v>3.09</v>
      </c>
      <c r="X69" s="409">
        <v>2.56</v>
      </c>
      <c r="Y69" s="409">
        <v>2.42</v>
      </c>
      <c r="Z69" s="409">
        <v>1.1599999999999999</v>
      </c>
      <c r="AA69" s="409">
        <v>0</v>
      </c>
      <c r="AB69" s="27"/>
      <c r="AC69" s="409">
        <v>3.09</v>
      </c>
      <c r="AD69" s="409">
        <v>2.56</v>
      </c>
      <c r="AE69" s="409">
        <v>2.42</v>
      </c>
      <c r="AF69" s="409">
        <v>1.1599999999999999</v>
      </c>
      <c r="AG69" s="408">
        <v>0</v>
      </c>
      <c r="AH69" s="27"/>
      <c r="AI69" s="27"/>
      <c r="AJ69" s="27"/>
      <c r="AK69" s="27"/>
      <c r="AL69" s="27"/>
      <c r="AM69" s="27"/>
      <c r="AN69" s="27"/>
      <c r="AO69" s="30" t="s">
        <v>31</v>
      </c>
      <c r="AP69" s="30"/>
      <c r="AQ69" s="30">
        <v>3</v>
      </c>
      <c r="AR69" s="30">
        <v>3</v>
      </c>
      <c r="AS69" s="30"/>
      <c r="AT69" s="30">
        <v>0</v>
      </c>
      <c r="AU69" s="30">
        <v>30</v>
      </c>
      <c r="AV69" s="30">
        <v>0</v>
      </c>
      <c r="AW69" s="30">
        <v>0</v>
      </c>
      <c r="AX69" s="30">
        <v>0</v>
      </c>
      <c r="AY69" s="30">
        <v>0</v>
      </c>
      <c r="AZ69" s="30">
        <v>0</v>
      </c>
      <c r="BA69" s="30">
        <v>0</v>
      </c>
      <c r="BB69" s="30"/>
      <c r="BC69" s="30"/>
      <c r="BD69" s="30">
        <v>0</v>
      </c>
      <c r="BE69" s="30">
        <v>0</v>
      </c>
      <c r="BF69" s="30">
        <v>0</v>
      </c>
      <c r="BG69" s="30" t="s">
        <v>591</v>
      </c>
      <c r="BH69" s="30">
        <v>24</v>
      </c>
      <c r="BI69" s="30" t="s">
        <v>31</v>
      </c>
      <c r="BJ69" s="30"/>
      <c r="BK69" s="30"/>
      <c r="BL69" s="28" t="s">
        <v>24</v>
      </c>
      <c r="BM69" s="27" t="s">
        <v>150</v>
      </c>
      <c r="BN69" s="30">
        <v>50</v>
      </c>
      <c r="BO69" s="30" t="s">
        <v>592</v>
      </c>
      <c r="BP69" s="28"/>
    </row>
    <row r="70" spans="1:69" s="98" customFormat="1">
      <c r="A70" s="90"/>
      <c r="B70" s="242">
        <v>42101</v>
      </c>
      <c r="C70" s="92" t="s">
        <v>15</v>
      </c>
      <c r="D70" s="228" t="s">
        <v>646</v>
      </c>
      <c r="E70" s="91">
        <v>42017</v>
      </c>
      <c r="F70" s="93" t="s">
        <v>629</v>
      </c>
      <c r="G70" s="228" t="s">
        <v>630</v>
      </c>
      <c r="H70" s="90">
        <v>66.924000000000007</v>
      </c>
      <c r="I70" s="90"/>
      <c r="J70" s="90"/>
      <c r="K70" s="94" t="s">
        <v>80</v>
      </c>
      <c r="L70" s="95">
        <v>3000</v>
      </c>
      <c r="M70" s="95">
        <v>30000</v>
      </c>
      <c r="N70" s="95">
        <v>49200</v>
      </c>
      <c r="O70" s="95"/>
      <c r="P70" s="95"/>
      <c r="Q70" s="95"/>
      <c r="R70" s="95"/>
      <c r="S70" s="95"/>
      <c r="T70" s="95"/>
      <c r="U70" s="95"/>
      <c r="V70" s="95"/>
      <c r="W70" s="408">
        <v>2.27</v>
      </c>
      <c r="X70" s="408">
        <v>1.7629999999999999</v>
      </c>
      <c r="Y70" s="408">
        <v>1.6850000000000001</v>
      </c>
      <c r="Z70" s="408">
        <v>1.49</v>
      </c>
      <c r="AA70" s="409">
        <v>0</v>
      </c>
      <c r="AB70" s="90"/>
      <c r="AC70" s="408">
        <v>2.27</v>
      </c>
      <c r="AD70" s="408">
        <v>1.7629999999999999</v>
      </c>
      <c r="AE70" s="408">
        <v>1.6850000000000001</v>
      </c>
      <c r="AF70" s="408">
        <v>1.49</v>
      </c>
      <c r="AG70" s="408">
        <v>0</v>
      </c>
      <c r="AH70" s="90"/>
      <c r="AI70" s="90"/>
      <c r="AJ70" s="90"/>
      <c r="AK70" s="90"/>
      <c r="AL70" s="90"/>
      <c r="AM70" s="90"/>
      <c r="AN70" s="90"/>
      <c r="AO70" s="96" t="s">
        <v>31</v>
      </c>
      <c r="AP70" s="96"/>
      <c r="AQ70" s="96">
        <v>3</v>
      </c>
      <c r="AR70" s="96">
        <v>3</v>
      </c>
      <c r="AS70" s="96"/>
      <c r="AT70" s="96">
        <v>0</v>
      </c>
      <c r="AU70" s="96">
        <v>0</v>
      </c>
      <c r="AV70" s="96">
        <v>0</v>
      </c>
      <c r="AW70" s="96">
        <v>0</v>
      </c>
      <c r="AX70" s="96">
        <v>0</v>
      </c>
      <c r="AY70" s="96">
        <v>0</v>
      </c>
      <c r="AZ70" s="96">
        <v>0</v>
      </c>
      <c r="BA70" s="96">
        <v>0</v>
      </c>
      <c r="BB70" s="96"/>
      <c r="BC70" s="96"/>
      <c r="BD70" s="96">
        <v>0</v>
      </c>
      <c r="BE70" s="96">
        <v>0</v>
      </c>
      <c r="BF70" s="96">
        <v>0</v>
      </c>
      <c r="BG70" s="96" t="s">
        <v>31</v>
      </c>
      <c r="BH70" s="96"/>
      <c r="BI70" s="96" t="s">
        <v>31</v>
      </c>
      <c r="BJ70" s="96"/>
      <c r="BK70" s="96"/>
      <c r="BL70" s="93"/>
      <c r="BM70" s="90"/>
      <c r="BN70" s="96"/>
      <c r="BO70" s="96" t="s">
        <v>151</v>
      </c>
      <c r="BP70" s="93"/>
      <c r="BQ70" s="98" t="s">
        <v>636</v>
      </c>
    </row>
    <row r="71" spans="1:69" s="98" customFormat="1">
      <c r="A71" s="90"/>
      <c r="B71" s="242">
        <v>42101</v>
      </c>
      <c r="C71" s="92" t="s">
        <v>15</v>
      </c>
      <c r="D71" s="228" t="s">
        <v>646</v>
      </c>
      <c r="E71" s="91">
        <v>41882</v>
      </c>
      <c r="F71" s="93" t="s">
        <v>638</v>
      </c>
      <c r="G71" s="228" t="s">
        <v>639</v>
      </c>
      <c r="H71" s="90">
        <v>98</v>
      </c>
      <c r="I71" s="90"/>
      <c r="J71" s="90"/>
      <c r="K71" s="94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408">
        <v>1.68</v>
      </c>
      <c r="X71" s="408"/>
      <c r="Y71" s="408"/>
      <c r="Z71" s="408"/>
      <c r="AA71" s="408"/>
      <c r="AB71" s="90"/>
      <c r="AC71" s="408">
        <v>1.68</v>
      </c>
      <c r="AD71" s="408"/>
      <c r="AE71" s="408"/>
      <c r="AF71" s="408"/>
      <c r="AG71" s="408"/>
      <c r="AH71" s="90"/>
      <c r="AI71" s="90"/>
      <c r="AJ71" s="90"/>
      <c r="AK71" s="90"/>
      <c r="AL71" s="90"/>
      <c r="AM71" s="90"/>
      <c r="AN71" s="90"/>
      <c r="AO71" s="96" t="s">
        <v>107</v>
      </c>
      <c r="AP71" s="96" t="s">
        <v>153</v>
      </c>
      <c r="AQ71" s="96">
        <v>3</v>
      </c>
      <c r="AR71" s="96">
        <v>3</v>
      </c>
      <c r="AS71" s="96"/>
      <c r="AT71" s="96">
        <v>0</v>
      </c>
      <c r="AU71" s="96">
        <v>0</v>
      </c>
      <c r="AV71" s="96">
        <v>5</v>
      </c>
      <c r="AW71" s="96">
        <v>0</v>
      </c>
      <c r="AX71" s="96">
        <v>0</v>
      </c>
      <c r="AY71" s="96">
        <v>0</v>
      </c>
      <c r="AZ71" s="96">
        <v>0</v>
      </c>
      <c r="BA71" s="96">
        <v>0</v>
      </c>
      <c r="BB71" s="96"/>
      <c r="BC71" s="96"/>
      <c r="BD71" s="96">
        <v>0</v>
      </c>
      <c r="BE71" s="96">
        <v>0</v>
      </c>
      <c r="BF71" s="96">
        <v>0</v>
      </c>
      <c r="BG71" s="96" t="s">
        <v>31</v>
      </c>
      <c r="BH71" s="96"/>
      <c r="BI71" s="96" t="s">
        <v>31</v>
      </c>
      <c r="BJ71" s="96"/>
      <c r="BK71" s="96"/>
      <c r="BL71" s="93"/>
      <c r="BM71" s="90"/>
      <c r="BN71" s="96"/>
      <c r="BO71" s="96" t="s">
        <v>151</v>
      </c>
      <c r="BP71" s="93"/>
      <c r="BQ71" s="98" t="s">
        <v>643</v>
      </c>
    </row>
    <row r="72" spans="1:69" s="98" customFormat="1">
      <c r="A72" s="90">
        <v>11</v>
      </c>
      <c r="B72" s="242">
        <v>42101</v>
      </c>
      <c r="C72" s="92" t="s">
        <v>15</v>
      </c>
      <c r="D72" s="228" t="s">
        <v>647</v>
      </c>
      <c r="E72" s="91">
        <v>42004</v>
      </c>
      <c r="F72" s="93" t="s">
        <v>79</v>
      </c>
      <c r="G72" s="90" t="s">
        <v>54</v>
      </c>
      <c r="H72" s="90">
        <v>94.4</v>
      </c>
      <c r="I72" s="90"/>
      <c r="J72" s="90"/>
      <c r="K72" s="94" t="s">
        <v>80</v>
      </c>
      <c r="L72" s="95">
        <v>3000</v>
      </c>
      <c r="M72" s="95">
        <v>30000</v>
      </c>
      <c r="N72" s="95">
        <v>49200</v>
      </c>
      <c r="O72" s="95"/>
      <c r="P72" s="95"/>
      <c r="Q72" s="95"/>
      <c r="R72" s="95"/>
      <c r="S72" s="95"/>
      <c r="T72" s="95"/>
      <c r="U72" s="95"/>
      <c r="V72" s="95"/>
      <c r="W72" s="408">
        <v>2.46</v>
      </c>
      <c r="X72" s="408">
        <v>2.02</v>
      </c>
      <c r="Y72" s="408">
        <v>1.7</v>
      </c>
      <c r="Z72" s="408">
        <v>1.59</v>
      </c>
      <c r="AA72" s="409">
        <v>0</v>
      </c>
      <c r="AB72" s="90"/>
      <c r="AC72" s="408">
        <v>2.46</v>
      </c>
      <c r="AD72" s="408">
        <v>2.02</v>
      </c>
      <c r="AE72" s="408">
        <v>1.7</v>
      </c>
      <c r="AF72" s="408">
        <v>1.59</v>
      </c>
      <c r="AG72" s="408">
        <v>0</v>
      </c>
      <c r="AH72" s="90"/>
      <c r="AI72" s="90"/>
      <c r="AJ72" s="90"/>
      <c r="AK72" s="90"/>
      <c r="AL72" s="90"/>
      <c r="AM72" s="90"/>
      <c r="AN72" s="90"/>
      <c r="AO72" s="96" t="s">
        <v>31</v>
      </c>
      <c r="AP72" s="96"/>
      <c r="AQ72" s="96">
        <v>3</v>
      </c>
      <c r="AR72" s="96">
        <v>3</v>
      </c>
      <c r="AS72" s="96"/>
      <c r="AT72" s="96">
        <v>0</v>
      </c>
      <c r="AU72" s="96">
        <v>15</v>
      </c>
      <c r="AV72" s="96">
        <v>0</v>
      </c>
      <c r="AW72" s="96">
        <v>0</v>
      </c>
      <c r="AX72" s="96">
        <v>0</v>
      </c>
      <c r="AY72" s="96">
        <v>0</v>
      </c>
      <c r="AZ72" s="96">
        <v>0</v>
      </c>
      <c r="BA72" s="96">
        <v>0</v>
      </c>
      <c r="BB72" s="96"/>
      <c r="BC72" s="96"/>
      <c r="BD72" s="96">
        <v>0</v>
      </c>
      <c r="BE72" s="96">
        <v>0</v>
      </c>
      <c r="BF72" s="96">
        <v>0</v>
      </c>
      <c r="BG72" s="96" t="s">
        <v>31</v>
      </c>
      <c r="BH72" s="96">
        <v>24</v>
      </c>
      <c r="BI72" s="96" t="s">
        <v>31</v>
      </c>
      <c r="BJ72" s="96"/>
      <c r="BK72" s="96"/>
      <c r="BL72" s="93"/>
      <c r="BM72" s="90"/>
      <c r="BN72" s="96"/>
      <c r="BO72" s="96" t="s">
        <v>151</v>
      </c>
      <c r="BP72" s="93"/>
      <c r="BQ72" s="98" t="s">
        <v>601</v>
      </c>
    </row>
    <row r="73" spans="1:69" s="98" customFormat="1">
      <c r="A73" s="90">
        <v>36</v>
      </c>
      <c r="B73" s="242">
        <v>42101</v>
      </c>
      <c r="C73" s="92" t="s">
        <v>15</v>
      </c>
      <c r="D73" s="228" t="s">
        <v>647</v>
      </c>
      <c r="E73" s="91">
        <v>41975</v>
      </c>
      <c r="F73" s="93" t="s">
        <v>26</v>
      </c>
      <c r="G73" s="228" t="s">
        <v>602</v>
      </c>
      <c r="H73" s="90">
        <v>85.8</v>
      </c>
      <c r="I73" s="90"/>
      <c r="J73" s="90"/>
      <c r="K73" s="94" t="s">
        <v>80</v>
      </c>
      <c r="L73" s="95">
        <v>3000</v>
      </c>
      <c r="M73" s="95">
        <v>30000</v>
      </c>
      <c r="N73" s="95">
        <v>49200</v>
      </c>
      <c r="O73" s="95"/>
      <c r="P73" s="95"/>
      <c r="Q73" s="95"/>
      <c r="R73" s="95"/>
      <c r="S73" s="95"/>
      <c r="T73" s="95"/>
      <c r="U73" s="95"/>
      <c r="V73" s="95"/>
      <c r="W73" s="408">
        <v>2.86</v>
      </c>
      <c r="X73" s="408">
        <v>2.36</v>
      </c>
      <c r="Y73" s="408">
        <v>2.21</v>
      </c>
      <c r="Z73" s="408">
        <v>2.06</v>
      </c>
      <c r="AA73" s="409">
        <v>0</v>
      </c>
      <c r="AB73" s="90"/>
      <c r="AC73" s="408">
        <v>2.86</v>
      </c>
      <c r="AD73" s="408">
        <v>2.36</v>
      </c>
      <c r="AE73" s="408">
        <v>2.21</v>
      </c>
      <c r="AF73" s="408">
        <v>2.06</v>
      </c>
      <c r="AG73" s="408">
        <v>0</v>
      </c>
      <c r="AH73" s="90"/>
      <c r="AI73" s="90"/>
      <c r="AJ73" s="90"/>
      <c r="AK73" s="90"/>
      <c r="AL73" s="90"/>
      <c r="AM73" s="90"/>
      <c r="AN73" s="90"/>
      <c r="AO73" s="96" t="s">
        <v>31</v>
      </c>
      <c r="AP73" s="96"/>
      <c r="AQ73" s="96">
        <v>3</v>
      </c>
      <c r="AR73" s="96">
        <v>3</v>
      </c>
      <c r="AS73" s="96"/>
      <c r="AT73" s="96">
        <v>0</v>
      </c>
      <c r="AU73" s="96">
        <v>0</v>
      </c>
      <c r="AV73" s="96">
        <v>10</v>
      </c>
      <c r="AW73" s="96">
        <v>0</v>
      </c>
      <c r="AX73" s="96">
        <v>0</v>
      </c>
      <c r="AY73" s="96">
        <v>0</v>
      </c>
      <c r="AZ73" s="96">
        <v>0</v>
      </c>
      <c r="BA73" s="96">
        <v>0</v>
      </c>
      <c r="BB73" s="96"/>
      <c r="BC73" s="96"/>
      <c r="BD73" s="96">
        <v>0</v>
      </c>
      <c r="BE73" s="96">
        <v>0</v>
      </c>
      <c r="BF73" s="96">
        <v>0</v>
      </c>
      <c r="BG73" s="96" t="s">
        <v>31</v>
      </c>
      <c r="BH73" s="96"/>
      <c r="BI73" s="96" t="s">
        <v>31</v>
      </c>
      <c r="BJ73" s="96"/>
      <c r="BK73" s="96"/>
      <c r="BL73" s="93"/>
      <c r="BM73" s="90"/>
      <c r="BN73" s="96"/>
      <c r="BO73" s="96" t="s">
        <v>151</v>
      </c>
      <c r="BP73" s="93" t="s">
        <v>27</v>
      </c>
      <c r="BQ73" s="98" t="s">
        <v>610</v>
      </c>
    </row>
    <row r="74" spans="1:69" s="98" customFormat="1">
      <c r="A74" s="90">
        <v>52</v>
      </c>
      <c r="B74" s="242">
        <v>42101</v>
      </c>
      <c r="C74" s="92" t="s">
        <v>15</v>
      </c>
      <c r="D74" s="228" t="s">
        <v>647</v>
      </c>
      <c r="E74" s="91">
        <v>42004</v>
      </c>
      <c r="F74" s="93" t="s">
        <v>25</v>
      </c>
      <c r="G74" s="228" t="s">
        <v>593</v>
      </c>
      <c r="H74" s="90">
        <v>95</v>
      </c>
      <c r="I74" s="90"/>
      <c r="J74" s="90"/>
      <c r="K74" s="94" t="s">
        <v>80</v>
      </c>
      <c r="L74" s="95">
        <v>3000</v>
      </c>
      <c r="M74" s="95">
        <v>30000</v>
      </c>
      <c r="N74" s="95">
        <v>49200</v>
      </c>
      <c r="O74" s="95"/>
      <c r="P74" s="95"/>
      <c r="Q74" s="95"/>
      <c r="R74" s="95"/>
      <c r="S74" s="95"/>
      <c r="T74" s="95"/>
      <c r="U74" s="95"/>
      <c r="V74" s="95"/>
      <c r="W74" s="408">
        <v>2.98</v>
      </c>
      <c r="X74" s="408">
        <v>2.4500000000000002</v>
      </c>
      <c r="Y74" s="408">
        <v>2.25</v>
      </c>
      <c r="Z74" s="408">
        <v>2.02</v>
      </c>
      <c r="AA74" s="409">
        <v>0</v>
      </c>
      <c r="AB74" s="90"/>
      <c r="AC74" s="408">
        <v>2.98</v>
      </c>
      <c r="AD74" s="408">
        <v>2.4500000000000002</v>
      </c>
      <c r="AE74" s="408">
        <v>2.25</v>
      </c>
      <c r="AF74" s="408">
        <v>2.02</v>
      </c>
      <c r="AG74" s="408">
        <v>0</v>
      </c>
      <c r="AH74" s="90"/>
      <c r="AI74" s="90"/>
      <c r="AJ74" s="90"/>
      <c r="AK74" s="90"/>
      <c r="AL74" s="90"/>
      <c r="AM74" s="90"/>
      <c r="AN74" s="90"/>
      <c r="AO74" s="96" t="s">
        <v>31</v>
      </c>
      <c r="AP74" s="96"/>
      <c r="AQ74" s="96">
        <v>3</v>
      </c>
      <c r="AR74" s="96">
        <v>3</v>
      </c>
      <c r="AS74" s="96"/>
      <c r="AT74" s="96">
        <v>0</v>
      </c>
      <c r="AU74" s="96">
        <v>0</v>
      </c>
      <c r="AV74" s="96">
        <v>0</v>
      </c>
      <c r="AW74" s="96">
        <v>20</v>
      </c>
      <c r="AX74" s="96">
        <v>0</v>
      </c>
      <c r="AY74" s="96">
        <v>0</v>
      </c>
      <c r="AZ74" s="96">
        <v>0</v>
      </c>
      <c r="BA74" s="96">
        <v>0</v>
      </c>
      <c r="BB74" s="96"/>
      <c r="BC74" s="96"/>
      <c r="BD74" s="96">
        <v>0</v>
      </c>
      <c r="BE74" s="96">
        <v>0</v>
      </c>
      <c r="BF74" s="96">
        <v>0</v>
      </c>
      <c r="BG74" s="174" t="s">
        <v>591</v>
      </c>
      <c r="BH74" s="96">
        <v>12</v>
      </c>
      <c r="BI74" s="96" t="s">
        <v>31</v>
      </c>
      <c r="BJ74" s="96"/>
      <c r="BK74" s="96"/>
      <c r="BL74" s="93"/>
      <c r="BM74" s="90"/>
      <c r="BN74" s="96"/>
      <c r="BO74" s="96" t="s">
        <v>49</v>
      </c>
      <c r="BP74" s="93" t="s">
        <v>611</v>
      </c>
      <c r="BQ74" s="98" t="s">
        <v>616</v>
      </c>
    </row>
    <row r="75" spans="1:69" s="98" customFormat="1">
      <c r="A75" s="90">
        <v>19</v>
      </c>
      <c r="B75" s="242">
        <v>42101</v>
      </c>
      <c r="C75" s="92" t="s">
        <v>15</v>
      </c>
      <c r="D75" s="228" t="s">
        <v>647</v>
      </c>
      <c r="E75" s="91">
        <v>42069</v>
      </c>
      <c r="F75" s="93" t="s">
        <v>92</v>
      </c>
      <c r="G75" s="90" t="s">
        <v>141</v>
      </c>
      <c r="H75" s="90">
        <v>96.7</v>
      </c>
      <c r="I75" s="90"/>
      <c r="J75" s="90"/>
      <c r="K75" s="94" t="s">
        <v>80</v>
      </c>
      <c r="L75" s="95">
        <v>3000</v>
      </c>
      <c r="M75" s="95">
        <v>30000</v>
      </c>
      <c r="N75" s="95">
        <v>49200</v>
      </c>
      <c r="O75" s="95"/>
      <c r="P75" s="95"/>
      <c r="Q75" s="95"/>
      <c r="R75" s="95"/>
      <c r="S75" s="95"/>
      <c r="T75" s="95"/>
      <c r="U75" s="95"/>
      <c r="V75" s="95"/>
      <c r="W75" s="408">
        <v>2.8</v>
      </c>
      <c r="X75" s="408">
        <v>2.13</v>
      </c>
      <c r="Y75" s="408">
        <v>1.98</v>
      </c>
      <c r="Z75" s="408">
        <v>1.71</v>
      </c>
      <c r="AA75" s="409">
        <v>0</v>
      </c>
      <c r="AB75" s="90"/>
      <c r="AC75" s="408">
        <v>2.8</v>
      </c>
      <c r="AD75" s="408">
        <v>2.13</v>
      </c>
      <c r="AE75" s="408">
        <v>1.98</v>
      </c>
      <c r="AF75" s="408">
        <v>1.71</v>
      </c>
      <c r="AG75" s="408">
        <v>0</v>
      </c>
      <c r="AH75" s="90"/>
      <c r="AI75" s="90"/>
      <c r="AJ75" s="90"/>
      <c r="AK75" s="90"/>
      <c r="AL75" s="90"/>
      <c r="AM75" s="90"/>
      <c r="AN75" s="90"/>
      <c r="AO75" s="96" t="s">
        <v>31</v>
      </c>
      <c r="AP75" s="96"/>
      <c r="AQ75" s="96">
        <v>3</v>
      </c>
      <c r="AR75" s="96">
        <v>3</v>
      </c>
      <c r="AS75" s="96"/>
      <c r="AT75" s="96">
        <v>0</v>
      </c>
      <c r="AU75" s="96">
        <v>24</v>
      </c>
      <c r="AV75" s="96">
        <v>0</v>
      </c>
      <c r="AW75" s="96">
        <v>0</v>
      </c>
      <c r="AX75" s="96">
        <v>0</v>
      </c>
      <c r="AY75" s="96">
        <v>0</v>
      </c>
      <c r="AZ75" s="96">
        <v>0</v>
      </c>
      <c r="BA75" s="96">
        <v>0</v>
      </c>
      <c r="BB75" s="96"/>
      <c r="BC75" s="96"/>
      <c r="BD75" s="96">
        <v>0</v>
      </c>
      <c r="BE75" s="96">
        <v>0</v>
      </c>
      <c r="BF75" s="96">
        <v>0</v>
      </c>
      <c r="BG75" s="96" t="s">
        <v>591</v>
      </c>
      <c r="BH75" s="96">
        <v>24</v>
      </c>
      <c r="BI75" s="96" t="s">
        <v>31</v>
      </c>
      <c r="BJ75" s="96"/>
      <c r="BK75" s="96"/>
      <c r="BL75" s="93"/>
      <c r="BM75" s="90"/>
      <c r="BN75" s="96"/>
      <c r="BO75" s="96" t="s">
        <v>151</v>
      </c>
      <c r="BP75" s="93"/>
      <c r="BQ75" s="98" t="s">
        <v>624</v>
      </c>
    </row>
    <row r="76" spans="1:69" s="98" customFormat="1">
      <c r="A76" s="90">
        <v>27</v>
      </c>
      <c r="B76" s="242">
        <v>42101</v>
      </c>
      <c r="C76" s="92" t="s">
        <v>15</v>
      </c>
      <c r="D76" s="228" t="s">
        <v>647</v>
      </c>
      <c r="E76" s="91">
        <v>42035</v>
      </c>
      <c r="F76" s="93" t="s">
        <v>30</v>
      </c>
      <c r="G76" s="90" t="s">
        <v>625</v>
      </c>
      <c r="H76" s="90">
        <v>80</v>
      </c>
      <c r="I76" s="90"/>
      <c r="J76" s="90"/>
      <c r="K76" s="94" t="s">
        <v>80</v>
      </c>
      <c r="L76" s="95">
        <v>3042</v>
      </c>
      <c r="M76" s="95">
        <v>30417</v>
      </c>
      <c r="N76" s="95">
        <v>49883</v>
      </c>
      <c r="O76" s="95"/>
      <c r="P76" s="95"/>
      <c r="Q76" s="95"/>
      <c r="R76" s="95"/>
      <c r="S76" s="95"/>
      <c r="T76" s="95"/>
      <c r="U76" s="95"/>
      <c r="V76" s="95"/>
      <c r="W76" s="408">
        <v>2.15</v>
      </c>
      <c r="X76" s="408">
        <v>1.77</v>
      </c>
      <c r="Y76" s="408">
        <v>1.71</v>
      </c>
      <c r="Z76" s="408">
        <v>1.58</v>
      </c>
      <c r="AA76" s="409">
        <v>0</v>
      </c>
      <c r="AB76" s="90"/>
      <c r="AC76" s="408">
        <v>2.15</v>
      </c>
      <c r="AD76" s="408">
        <v>1.77</v>
      </c>
      <c r="AE76" s="408">
        <v>1.71</v>
      </c>
      <c r="AF76" s="408">
        <v>1.58</v>
      </c>
      <c r="AG76" s="408">
        <v>0</v>
      </c>
      <c r="AH76" s="90"/>
      <c r="AI76" s="90"/>
      <c r="AJ76" s="90"/>
      <c r="AK76" s="90"/>
      <c r="AL76" s="90"/>
      <c r="AM76" s="90"/>
      <c r="AN76" s="90"/>
      <c r="AO76" s="96" t="s">
        <v>31</v>
      </c>
      <c r="AP76" s="96"/>
      <c r="AQ76" s="96">
        <v>3</v>
      </c>
      <c r="AR76" s="96">
        <v>3</v>
      </c>
      <c r="AS76" s="96"/>
      <c r="AT76" s="96">
        <v>0</v>
      </c>
      <c r="AU76" s="96">
        <v>0</v>
      </c>
      <c r="AV76" s="96">
        <v>3</v>
      </c>
      <c r="AW76" s="96">
        <v>0</v>
      </c>
      <c r="AX76" s="96">
        <v>0</v>
      </c>
      <c r="AY76" s="96">
        <v>0</v>
      </c>
      <c r="AZ76" s="96">
        <v>0</v>
      </c>
      <c r="BA76" s="96">
        <v>0</v>
      </c>
      <c r="BB76" s="96"/>
      <c r="BC76" s="96"/>
      <c r="BD76" s="96">
        <v>0</v>
      </c>
      <c r="BE76" s="96">
        <v>0</v>
      </c>
      <c r="BF76" s="96">
        <v>0</v>
      </c>
      <c r="BG76" s="96" t="s">
        <v>31</v>
      </c>
      <c r="BH76" s="96"/>
      <c r="BI76" s="96" t="s">
        <v>31</v>
      </c>
      <c r="BJ76" s="96"/>
      <c r="BK76" s="96"/>
      <c r="BL76" s="93"/>
      <c r="BM76" s="90"/>
      <c r="BN76" s="96"/>
      <c r="BO76" s="96" t="s">
        <v>151</v>
      </c>
      <c r="BP76" s="93"/>
    </row>
    <row r="77" spans="1:69" s="98" customFormat="1">
      <c r="A77" s="90">
        <v>44</v>
      </c>
      <c r="B77" s="242">
        <v>42101</v>
      </c>
      <c r="C77" s="92" t="s">
        <v>15</v>
      </c>
      <c r="D77" s="228" t="s">
        <v>647</v>
      </c>
      <c r="E77" s="91">
        <v>42063</v>
      </c>
      <c r="F77" s="90" t="s">
        <v>33</v>
      </c>
      <c r="G77" s="90" t="s">
        <v>34</v>
      </c>
      <c r="H77" s="90">
        <v>94.89</v>
      </c>
      <c r="I77" s="90"/>
      <c r="J77" s="90"/>
      <c r="K77" s="94" t="s">
        <v>80</v>
      </c>
      <c r="L77" s="95">
        <v>3000</v>
      </c>
      <c r="M77" s="95">
        <v>30000</v>
      </c>
      <c r="N77" s="95">
        <v>49200</v>
      </c>
      <c r="O77" s="95"/>
      <c r="P77" s="95"/>
      <c r="Q77" s="95"/>
      <c r="R77" s="95"/>
      <c r="S77" s="95"/>
      <c r="T77" s="95"/>
      <c r="U77" s="95"/>
      <c r="V77" s="95"/>
      <c r="W77" s="408">
        <v>2.0289999999999999</v>
      </c>
      <c r="X77" s="408">
        <v>1.73</v>
      </c>
      <c r="Y77" s="408">
        <v>1.6559999999999999</v>
      </c>
      <c r="Z77" s="408">
        <v>1.5249999999999999</v>
      </c>
      <c r="AA77" s="409">
        <v>0</v>
      </c>
      <c r="AB77" s="90"/>
      <c r="AC77" s="408">
        <v>1.7370000000000001</v>
      </c>
      <c r="AD77" s="408">
        <v>1.474</v>
      </c>
      <c r="AE77" s="408">
        <v>1.4079999999999999</v>
      </c>
      <c r="AF77" s="408">
        <v>1.294</v>
      </c>
      <c r="AG77" s="408">
        <v>0</v>
      </c>
      <c r="AH77" s="90"/>
      <c r="AI77" s="90"/>
      <c r="AJ77" s="90"/>
      <c r="AK77" s="90"/>
      <c r="AL77" s="90"/>
      <c r="AM77" s="90"/>
      <c r="AN77" s="90"/>
      <c r="AO77" s="96" t="s">
        <v>107</v>
      </c>
      <c r="AP77" s="96" t="s">
        <v>153</v>
      </c>
      <c r="AQ77" s="96">
        <v>2</v>
      </c>
      <c r="AR77" s="96">
        <v>4</v>
      </c>
      <c r="AS77" s="96"/>
      <c r="AT77" s="96">
        <v>0</v>
      </c>
      <c r="AU77" s="96">
        <v>0</v>
      </c>
      <c r="AV77" s="96">
        <v>0</v>
      </c>
      <c r="AW77" s="96">
        <v>0</v>
      </c>
      <c r="AX77" s="96">
        <v>0</v>
      </c>
      <c r="AY77" s="96">
        <v>0</v>
      </c>
      <c r="AZ77" s="96">
        <v>0</v>
      </c>
      <c r="BA77" s="96">
        <v>0</v>
      </c>
      <c r="BB77" s="96"/>
      <c r="BC77" s="96"/>
      <c r="BD77" s="96">
        <v>0</v>
      </c>
      <c r="BE77" s="96">
        <v>0</v>
      </c>
      <c r="BF77" s="96">
        <v>0</v>
      </c>
      <c r="BG77" s="96" t="s">
        <v>31</v>
      </c>
      <c r="BH77" s="96"/>
      <c r="BI77" s="96" t="s">
        <v>31</v>
      </c>
      <c r="BJ77" s="96"/>
      <c r="BK77" s="96"/>
      <c r="BL77" s="93" t="s">
        <v>24</v>
      </c>
      <c r="BM77" s="90" t="s">
        <v>150</v>
      </c>
      <c r="BN77" s="96">
        <v>50</v>
      </c>
      <c r="BO77" s="96" t="s">
        <v>91</v>
      </c>
      <c r="BP77" s="93"/>
      <c r="BQ77" s="98" t="s">
        <v>628</v>
      </c>
    </row>
    <row r="78" spans="1:69" s="98" customFormat="1">
      <c r="A78" s="90">
        <v>3</v>
      </c>
      <c r="B78" s="242">
        <v>42101</v>
      </c>
      <c r="C78" s="92" t="s">
        <v>15</v>
      </c>
      <c r="D78" s="228" t="s">
        <v>647</v>
      </c>
      <c r="E78" s="91">
        <v>42004</v>
      </c>
      <c r="F78" s="93" t="s">
        <v>17</v>
      </c>
      <c r="G78" s="90" t="s">
        <v>62</v>
      </c>
      <c r="H78" s="90">
        <v>76</v>
      </c>
      <c r="I78" s="90"/>
      <c r="J78" s="90"/>
      <c r="K78" s="94" t="s">
        <v>80</v>
      </c>
      <c r="L78" s="95">
        <v>12000</v>
      </c>
      <c r="M78" s="95">
        <v>90000</v>
      </c>
      <c r="N78" s="95"/>
      <c r="O78" s="95"/>
      <c r="P78" s="95"/>
      <c r="Q78" s="95"/>
      <c r="R78" s="95"/>
      <c r="S78" s="95"/>
      <c r="T78" s="95"/>
      <c r="U78" s="95"/>
      <c r="V78" s="95"/>
      <c r="W78" s="408">
        <v>2.1</v>
      </c>
      <c r="X78" s="408">
        <v>1.7</v>
      </c>
      <c r="Y78" s="408">
        <v>1.6</v>
      </c>
      <c r="Z78" s="408">
        <v>0</v>
      </c>
      <c r="AA78" s="408">
        <v>0</v>
      </c>
      <c r="AB78" s="90"/>
      <c r="AC78" s="408">
        <v>2.1</v>
      </c>
      <c r="AD78" s="408">
        <v>1.7</v>
      </c>
      <c r="AE78" s="408">
        <v>1.6</v>
      </c>
      <c r="AF78" s="408">
        <v>0</v>
      </c>
      <c r="AG78" s="408">
        <v>0</v>
      </c>
      <c r="AH78" s="90"/>
      <c r="AI78" s="90"/>
      <c r="AJ78" s="90"/>
      <c r="AK78" s="90"/>
      <c r="AL78" s="90"/>
      <c r="AM78" s="90"/>
      <c r="AN78" s="90"/>
      <c r="AO78" s="96" t="s">
        <v>31</v>
      </c>
      <c r="AP78" s="96"/>
      <c r="AQ78" s="96">
        <v>3</v>
      </c>
      <c r="AR78" s="96">
        <v>3</v>
      </c>
      <c r="AS78" s="96"/>
      <c r="AT78" s="96">
        <v>0</v>
      </c>
      <c r="AU78" s="96">
        <v>15</v>
      </c>
      <c r="AV78" s="96">
        <v>0</v>
      </c>
      <c r="AW78" s="96">
        <v>0</v>
      </c>
      <c r="AX78" s="96">
        <v>0</v>
      </c>
      <c r="AY78" s="96">
        <v>0</v>
      </c>
      <c r="AZ78" s="96">
        <v>0</v>
      </c>
      <c r="BA78" s="96">
        <v>0</v>
      </c>
      <c r="BB78" s="96"/>
      <c r="BC78" s="96"/>
      <c r="BD78" s="96">
        <v>0</v>
      </c>
      <c r="BE78" s="96">
        <v>10</v>
      </c>
      <c r="BF78" s="96">
        <v>0</v>
      </c>
      <c r="BG78" s="96" t="s">
        <v>591</v>
      </c>
      <c r="BH78" s="96">
        <v>12</v>
      </c>
      <c r="BI78" s="96" t="s">
        <v>31</v>
      </c>
      <c r="BJ78" s="96"/>
      <c r="BK78" s="96"/>
      <c r="BL78" s="93"/>
      <c r="BM78" s="90"/>
      <c r="BN78" s="96"/>
      <c r="BO78" s="96" t="s">
        <v>151</v>
      </c>
      <c r="BP78" s="93"/>
    </row>
    <row r="79" spans="1:69" s="31" customFormat="1">
      <c r="A79" s="27"/>
      <c r="B79" s="242">
        <v>42101</v>
      </c>
      <c r="C79" s="29" t="s">
        <v>15</v>
      </c>
      <c r="D79" s="228" t="s">
        <v>647</v>
      </c>
      <c r="E79" s="91">
        <v>42034</v>
      </c>
      <c r="F79" s="28" t="s">
        <v>589</v>
      </c>
      <c r="G79" s="27" t="s">
        <v>590</v>
      </c>
      <c r="H79" s="27">
        <v>80.92</v>
      </c>
      <c r="I79" s="27"/>
      <c r="J79" s="27"/>
      <c r="K79" s="32" t="s">
        <v>80</v>
      </c>
      <c r="L79" s="35">
        <v>3042</v>
      </c>
      <c r="M79" s="35">
        <v>30417</v>
      </c>
      <c r="N79" s="35">
        <v>49883</v>
      </c>
      <c r="O79" s="35"/>
      <c r="P79" s="35"/>
      <c r="Q79" s="35"/>
      <c r="R79" s="35"/>
      <c r="S79" s="35"/>
      <c r="T79" s="35"/>
      <c r="U79" s="35"/>
      <c r="V79" s="35"/>
      <c r="W79" s="409">
        <v>2.95</v>
      </c>
      <c r="X79" s="409">
        <v>2.4900000000000002</v>
      </c>
      <c r="Y79" s="409">
        <v>2.36</v>
      </c>
      <c r="Z79" s="409">
        <v>2.14</v>
      </c>
      <c r="AA79" s="408">
        <v>0</v>
      </c>
      <c r="AB79" s="27"/>
      <c r="AC79" s="409">
        <v>2.95</v>
      </c>
      <c r="AD79" s="409">
        <v>2.4900000000000002</v>
      </c>
      <c r="AE79" s="409">
        <v>2.36</v>
      </c>
      <c r="AF79" s="409">
        <v>2.14</v>
      </c>
      <c r="AG79" s="408">
        <v>0</v>
      </c>
      <c r="AH79" s="27"/>
      <c r="AI79" s="27"/>
      <c r="AJ79" s="27"/>
      <c r="AK79" s="27"/>
      <c r="AL79" s="27"/>
      <c r="AM79" s="27"/>
      <c r="AN79" s="27"/>
      <c r="AO79" s="30" t="s">
        <v>31</v>
      </c>
      <c r="AP79" s="30"/>
      <c r="AQ79" s="30">
        <v>3</v>
      </c>
      <c r="AR79" s="30">
        <v>3</v>
      </c>
      <c r="AS79" s="30"/>
      <c r="AT79" s="30">
        <v>0</v>
      </c>
      <c r="AU79" s="30">
        <v>30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/>
      <c r="BC79" s="30"/>
      <c r="BD79" s="30">
        <v>0</v>
      </c>
      <c r="BE79" s="30">
        <v>0</v>
      </c>
      <c r="BF79" s="30">
        <v>0</v>
      </c>
      <c r="BG79" s="30" t="s">
        <v>591</v>
      </c>
      <c r="BH79" s="30">
        <v>24</v>
      </c>
      <c r="BI79" s="30" t="s">
        <v>31</v>
      </c>
      <c r="BJ79" s="30"/>
      <c r="BK79" s="30"/>
      <c r="BL79" s="28" t="s">
        <v>24</v>
      </c>
      <c r="BM79" s="27" t="s">
        <v>150</v>
      </c>
      <c r="BN79" s="30">
        <v>50</v>
      </c>
      <c r="BO79" s="30" t="s">
        <v>592</v>
      </c>
      <c r="BP79" s="28"/>
    </row>
    <row r="80" spans="1:69" s="98" customFormat="1">
      <c r="A80" s="90"/>
      <c r="B80" s="242">
        <v>42101</v>
      </c>
      <c r="C80" s="92" t="s">
        <v>15</v>
      </c>
      <c r="D80" s="228" t="s">
        <v>647</v>
      </c>
      <c r="E80" s="91">
        <v>42017</v>
      </c>
      <c r="F80" s="93" t="s">
        <v>629</v>
      </c>
      <c r="G80" s="228" t="s">
        <v>630</v>
      </c>
      <c r="H80" s="90">
        <v>66.924000000000007</v>
      </c>
      <c r="I80" s="90"/>
      <c r="J80" s="90"/>
      <c r="K80" s="94" t="s">
        <v>80</v>
      </c>
      <c r="L80" s="95">
        <v>3000</v>
      </c>
      <c r="M80" s="95">
        <v>30000</v>
      </c>
      <c r="N80" s="95">
        <v>49200</v>
      </c>
      <c r="O80" s="95"/>
      <c r="P80" s="95"/>
      <c r="Q80" s="95"/>
      <c r="R80" s="95"/>
      <c r="S80" s="95"/>
      <c r="T80" s="95"/>
      <c r="U80" s="95"/>
      <c r="V80" s="95"/>
      <c r="W80" s="408">
        <v>2.2309999999999999</v>
      </c>
      <c r="X80" s="408">
        <v>1.841</v>
      </c>
      <c r="Y80" s="408">
        <v>1.724</v>
      </c>
      <c r="Z80" s="408">
        <v>1.607</v>
      </c>
      <c r="AA80" s="408">
        <v>0</v>
      </c>
      <c r="AB80" s="90"/>
      <c r="AC80" s="408">
        <v>2.2309999999999999</v>
      </c>
      <c r="AD80" s="408">
        <v>1.841</v>
      </c>
      <c r="AE80" s="408">
        <v>1.724</v>
      </c>
      <c r="AF80" s="408">
        <v>1.607</v>
      </c>
      <c r="AG80" s="408">
        <v>0</v>
      </c>
      <c r="AH80" s="90"/>
      <c r="AI80" s="90"/>
      <c r="AJ80" s="90"/>
      <c r="AK80" s="90"/>
      <c r="AL80" s="90"/>
      <c r="AM80" s="90"/>
      <c r="AN80" s="90"/>
      <c r="AO80" s="96" t="s">
        <v>31</v>
      </c>
      <c r="AP80" s="96"/>
      <c r="AQ80" s="96">
        <v>3</v>
      </c>
      <c r="AR80" s="96">
        <v>3</v>
      </c>
      <c r="AS80" s="96"/>
      <c r="AT80" s="96">
        <v>0</v>
      </c>
      <c r="AU80" s="96">
        <v>0</v>
      </c>
      <c r="AV80" s="96">
        <v>0</v>
      </c>
      <c r="AW80" s="96">
        <v>0</v>
      </c>
      <c r="AX80" s="96">
        <v>0</v>
      </c>
      <c r="AY80" s="96">
        <v>0</v>
      </c>
      <c r="AZ80" s="96">
        <v>0</v>
      </c>
      <c r="BA80" s="96">
        <v>0</v>
      </c>
      <c r="BB80" s="96"/>
      <c r="BC80" s="96"/>
      <c r="BD80" s="96">
        <v>0</v>
      </c>
      <c r="BE80" s="96">
        <v>0</v>
      </c>
      <c r="BF80" s="96">
        <v>0</v>
      </c>
      <c r="BG80" s="96" t="s">
        <v>31</v>
      </c>
      <c r="BH80" s="96"/>
      <c r="BI80" s="96" t="s">
        <v>31</v>
      </c>
      <c r="BJ80" s="96"/>
      <c r="BK80" s="96"/>
      <c r="BL80" s="93"/>
      <c r="BM80" s="90"/>
      <c r="BN80" s="96"/>
      <c r="BO80" s="96" t="s">
        <v>151</v>
      </c>
      <c r="BP80" s="93"/>
      <c r="BQ80" s="98" t="s">
        <v>637</v>
      </c>
    </row>
    <row r="81" spans="1:69" s="98" customFormat="1">
      <c r="A81" s="90"/>
      <c r="B81" s="242">
        <v>42101</v>
      </c>
      <c r="C81" s="92" t="s">
        <v>15</v>
      </c>
      <c r="D81" s="228" t="s">
        <v>647</v>
      </c>
      <c r="E81" s="91">
        <v>41882</v>
      </c>
      <c r="F81" s="93" t="s">
        <v>638</v>
      </c>
      <c r="G81" s="228" t="s">
        <v>639</v>
      </c>
      <c r="H81" s="90">
        <v>98</v>
      </c>
      <c r="I81" s="90"/>
      <c r="J81" s="90"/>
      <c r="K81" s="94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408">
        <v>1.68</v>
      </c>
      <c r="X81" s="408"/>
      <c r="Y81" s="408"/>
      <c r="Z81" s="408"/>
      <c r="AA81" s="408"/>
      <c r="AB81" s="90"/>
      <c r="AC81" s="408">
        <v>1.68</v>
      </c>
      <c r="AD81" s="408"/>
      <c r="AE81" s="408"/>
      <c r="AF81" s="408"/>
      <c r="AG81" s="408"/>
      <c r="AH81" s="90"/>
      <c r="AI81" s="90"/>
      <c r="AJ81" s="90"/>
      <c r="AK81" s="90"/>
      <c r="AL81" s="90"/>
      <c r="AM81" s="90"/>
      <c r="AN81" s="90"/>
      <c r="AO81" s="96" t="s">
        <v>31</v>
      </c>
      <c r="AP81" s="96"/>
      <c r="AQ81" s="96">
        <v>3</v>
      </c>
      <c r="AR81" s="96">
        <v>3</v>
      </c>
      <c r="AS81" s="96"/>
      <c r="AT81" s="96">
        <v>0</v>
      </c>
      <c r="AU81" s="96">
        <v>0</v>
      </c>
      <c r="AV81" s="96">
        <v>5</v>
      </c>
      <c r="AW81" s="96">
        <v>0</v>
      </c>
      <c r="AX81" s="96">
        <v>0</v>
      </c>
      <c r="AY81" s="96">
        <v>0</v>
      </c>
      <c r="AZ81" s="96">
        <v>0</v>
      </c>
      <c r="BA81" s="96">
        <v>0</v>
      </c>
      <c r="BB81" s="96"/>
      <c r="BC81" s="96"/>
      <c r="BD81" s="96">
        <v>0</v>
      </c>
      <c r="BE81" s="96">
        <v>0</v>
      </c>
      <c r="BF81" s="96">
        <v>0</v>
      </c>
      <c r="BG81" s="96" t="s">
        <v>31</v>
      </c>
      <c r="BH81" s="96"/>
      <c r="BI81" s="96" t="s">
        <v>31</v>
      </c>
      <c r="BJ81" s="96"/>
      <c r="BK81" s="96"/>
      <c r="BL81" s="93"/>
      <c r="BM81" s="90"/>
      <c r="BN81" s="96"/>
      <c r="BO81" s="96" t="s">
        <v>151</v>
      </c>
      <c r="BP81" s="93"/>
      <c r="BQ81" s="98" t="s">
        <v>643</v>
      </c>
    </row>
  </sheetData>
  <sheetProtection algorithmName="SHA-512" hashValue="YEGz5tDzNkT1OIS8xpDFufRAB8almVJ1485CxNDlzXnDaDQQg/+18Fk+uFJ/We7AKZJdYXG9tB9PhJEBUXaQFw==" saltValue="N7aFKTXLKnwKNndlgLFTIw==" spinCount="100000" sheet="1" objects="1" scenarios="1"/>
  <pageMargins left="0.75" right="0.75" top="1" bottom="1" header="0.5" footer="0.5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532FC-2292-2F4C-8D83-527E410A956B}">
  <sheetPr codeName="Sheet11"/>
  <dimension ref="A1:BE67"/>
  <sheetViews>
    <sheetView zoomScale="119" zoomScaleNormal="110" zoomScalePageLayoutView="120" workbookViewId="0">
      <selection activeCell="P37" sqref="P37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36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6" t="s">
        <v>110</v>
      </c>
      <c r="J1" s="33" t="s">
        <v>111</v>
      </c>
      <c r="K1" s="33" t="s">
        <v>112</v>
      </c>
      <c r="L1" s="33" t="s">
        <v>0</v>
      </c>
      <c r="M1" s="33" t="s">
        <v>23</v>
      </c>
      <c r="N1" s="34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74</v>
      </c>
      <c r="X1" s="9" t="s">
        <v>116</v>
      </c>
      <c r="Y1" s="9" t="s">
        <v>117</v>
      </c>
      <c r="Z1" s="10" t="s">
        <v>61</v>
      </c>
      <c r="AA1" s="11" t="s">
        <v>3</v>
      </c>
      <c r="AB1" s="11" t="s">
        <v>59</v>
      </c>
      <c r="AC1" s="11" t="s">
        <v>60</v>
      </c>
      <c r="AD1" s="11" t="s">
        <v>21</v>
      </c>
      <c r="AE1" s="11" t="s">
        <v>22</v>
      </c>
      <c r="AF1" s="12" t="s">
        <v>63</v>
      </c>
      <c r="AG1" s="13" t="s">
        <v>64</v>
      </c>
      <c r="AH1" s="13" t="s">
        <v>86</v>
      </c>
      <c r="AI1" s="13" t="s">
        <v>43</v>
      </c>
      <c r="AJ1" s="14" t="s">
        <v>44</v>
      </c>
      <c r="AK1" s="13" t="s">
        <v>41</v>
      </c>
      <c r="AL1" s="13" t="s">
        <v>42</v>
      </c>
      <c r="AM1" s="15" t="s">
        <v>87</v>
      </c>
      <c r="AN1" s="16" t="s">
        <v>48</v>
      </c>
      <c r="AO1" s="17" t="s">
        <v>47</v>
      </c>
      <c r="AP1" s="7" t="s">
        <v>130</v>
      </c>
      <c r="AQ1" s="18" t="s">
        <v>144</v>
      </c>
      <c r="AR1" s="19" t="s">
        <v>145</v>
      </c>
      <c r="AS1" s="20" t="s">
        <v>76</v>
      </c>
      <c r="AT1" s="8" t="s">
        <v>140</v>
      </c>
      <c r="AU1" s="20" t="s">
        <v>4</v>
      </c>
      <c r="AV1" s="8" t="s">
        <v>5</v>
      </c>
      <c r="AW1" s="1" t="s">
        <v>6</v>
      </c>
      <c r="AX1" s="21" t="s">
        <v>7</v>
      </c>
      <c r="AY1" s="22" t="s">
        <v>8</v>
      </c>
      <c r="AZ1" s="21" t="s">
        <v>9</v>
      </c>
      <c r="BA1" s="23" t="s">
        <v>10</v>
      </c>
      <c r="BB1" s="24" t="s">
        <v>11</v>
      </c>
      <c r="BC1" s="25" t="s">
        <v>12</v>
      </c>
      <c r="BD1" s="25" t="s">
        <v>13</v>
      </c>
      <c r="BE1" s="24" t="s">
        <v>14</v>
      </c>
    </row>
    <row r="2" spans="1:57" s="98" customFormat="1">
      <c r="A2" s="90">
        <v>9</v>
      </c>
      <c r="B2" s="173">
        <v>41930</v>
      </c>
      <c r="C2" s="92" t="s">
        <v>15</v>
      </c>
      <c r="D2" s="90" t="s">
        <v>16</v>
      </c>
      <c r="E2" s="91">
        <v>41716</v>
      </c>
      <c r="F2" s="93" t="s">
        <v>79</v>
      </c>
      <c r="G2" s="90" t="s">
        <v>54</v>
      </c>
      <c r="H2" s="90">
        <v>113</v>
      </c>
      <c r="I2" s="94" t="s">
        <v>80</v>
      </c>
      <c r="J2" s="95">
        <v>15000</v>
      </c>
      <c r="K2" s="95">
        <v>60000</v>
      </c>
      <c r="L2" s="95">
        <v>90000</v>
      </c>
      <c r="M2" s="95">
        <v>300000</v>
      </c>
      <c r="N2" s="95"/>
      <c r="O2" s="90">
        <v>2.1800000000000002</v>
      </c>
      <c r="P2" s="90">
        <v>1.71</v>
      </c>
      <c r="Q2" s="90">
        <v>1.59</v>
      </c>
      <c r="R2" s="90">
        <v>1.5</v>
      </c>
      <c r="S2" s="90">
        <v>1.41</v>
      </c>
      <c r="T2" s="90"/>
      <c r="U2" s="90">
        <v>2.08</v>
      </c>
      <c r="V2" s="90">
        <v>1.7</v>
      </c>
      <c r="W2" s="90">
        <v>1.57</v>
      </c>
      <c r="X2" s="90">
        <v>1.49</v>
      </c>
      <c r="Y2" s="90">
        <v>1.39</v>
      </c>
      <c r="Z2" s="90"/>
      <c r="AA2" s="90"/>
      <c r="AB2" s="90"/>
      <c r="AC2" s="90"/>
      <c r="AD2" s="90"/>
      <c r="AE2" s="90"/>
      <c r="AF2" s="90"/>
      <c r="AG2" s="96" t="s">
        <v>107</v>
      </c>
      <c r="AH2" s="96" t="s">
        <v>153</v>
      </c>
      <c r="AI2" s="96">
        <v>3</v>
      </c>
      <c r="AJ2" s="96">
        <v>3</v>
      </c>
      <c r="AK2" s="97">
        <v>0.5</v>
      </c>
      <c r="AL2" s="97">
        <v>0.5</v>
      </c>
      <c r="AM2" s="96">
        <v>0</v>
      </c>
      <c r="AN2" s="96">
        <v>15</v>
      </c>
      <c r="AO2" s="96">
        <v>0</v>
      </c>
      <c r="AP2" s="96">
        <v>0</v>
      </c>
      <c r="AQ2" s="96">
        <v>0</v>
      </c>
      <c r="AR2" s="96">
        <v>0</v>
      </c>
      <c r="AS2" s="96">
        <v>0</v>
      </c>
      <c r="AT2" s="96">
        <v>0</v>
      </c>
      <c r="AU2" s="96">
        <v>0</v>
      </c>
      <c r="AV2" s="96">
        <v>0</v>
      </c>
      <c r="AW2" s="96">
        <v>0</v>
      </c>
      <c r="AX2" s="96" t="s">
        <v>31</v>
      </c>
      <c r="AY2" s="96">
        <v>24</v>
      </c>
      <c r="AZ2" s="96" t="s">
        <v>31</v>
      </c>
      <c r="BA2" s="93"/>
      <c r="BB2" s="90"/>
      <c r="BC2" s="96"/>
      <c r="BD2" s="96" t="s">
        <v>151</v>
      </c>
      <c r="BE2" s="93"/>
    </row>
    <row r="3" spans="1:57" s="98" customFormat="1">
      <c r="A3" s="90">
        <v>34</v>
      </c>
      <c r="B3" s="173">
        <v>41930</v>
      </c>
      <c r="C3" s="92" t="s">
        <v>15</v>
      </c>
      <c r="D3" s="90" t="s">
        <v>16</v>
      </c>
      <c r="E3" s="91">
        <v>41698</v>
      </c>
      <c r="F3" s="93" t="s">
        <v>26</v>
      </c>
      <c r="G3" s="228" t="s">
        <v>644</v>
      </c>
      <c r="H3" s="90">
        <v>85.8</v>
      </c>
      <c r="I3" s="94" t="s">
        <v>80</v>
      </c>
      <c r="J3" s="95">
        <v>15000</v>
      </c>
      <c r="K3" s="95">
        <v>60000</v>
      </c>
      <c r="L3" s="95">
        <v>90000</v>
      </c>
      <c r="M3" s="95">
        <v>300000</v>
      </c>
      <c r="N3" s="95"/>
      <c r="O3" s="90">
        <v>2.2599999999999998</v>
      </c>
      <c r="P3" s="90">
        <v>2.11</v>
      </c>
      <c r="Q3" s="90">
        <v>2.0099999999999998</v>
      </c>
      <c r="R3" s="90">
        <v>1.91</v>
      </c>
      <c r="S3" s="90">
        <v>1.81</v>
      </c>
      <c r="T3" s="90"/>
      <c r="U3" s="90">
        <v>2.16</v>
      </c>
      <c r="V3" s="90">
        <v>2.11</v>
      </c>
      <c r="W3" s="90">
        <v>2.0099999999999998</v>
      </c>
      <c r="X3" s="90">
        <v>1.86</v>
      </c>
      <c r="Y3" s="90">
        <v>1.81</v>
      </c>
      <c r="Z3" s="90"/>
      <c r="AA3" s="90"/>
      <c r="AB3" s="90"/>
      <c r="AC3" s="90"/>
      <c r="AD3" s="90"/>
      <c r="AE3" s="90"/>
      <c r="AF3" s="90"/>
      <c r="AG3" s="96" t="s">
        <v>107</v>
      </c>
      <c r="AH3" s="96" t="s">
        <v>153</v>
      </c>
      <c r="AI3" s="96">
        <v>3</v>
      </c>
      <c r="AJ3" s="96">
        <v>3</v>
      </c>
      <c r="AK3" s="97">
        <v>0.5</v>
      </c>
      <c r="AL3" s="97">
        <v>0.5</v>
      </c>
      <c r="AM3" s="96">
        <v>0</v>
      </c>
      <c r="AN3" s="96">
        <v>0</v>
      </c>
      <c r="AO3" s="96">
        <v>10</v>
      </c>
      <c r="AP3" s="96">
        <v>0</v>
      </c>
      <c r="AQ3" s="96">
        <v>0</v>
      </c>
      <c r="AR3" s="96">
        <v>0</v>
      </c>
      <c r="AS3" s="96">
        <v>0</v>
      </c>
      <c r="AT3" s="96">
        <v>0</v>
      </c>
      <c r="AU3" s="96">
        <v>0</v>
      </c>
      <c r="AV3" s="96">
        <v>0</v>
      </c>
      <c r="AW3" s="96">
        <v>0</v>
      </c>
      <c r="AX3" s="96" t="s">
        <v>31</v>
      </c>
      <c r="AY3" s="96"/>
      <c r="AZ3" s="96" t="s">
        <v>31</v>
      </c>
      <c r="BA3" s="93"/>
      <c r="BB3" s="90"/>
      <c r="BC3" s="96"/>
      <c r="BD3" s="96" t="s">
        <v>151</v>
      </c>
      <c r="BE3" s="93" t="s">
        <v>27</v>
      </c>
    </row>
    <row r="4" spans="1:57" s="98" customFormat="1">
      <c r="A4" s="90">
        <v>50</v>
      </c>
      <c r="B4" s="173">
        <v>41930</v>
      </c>
      <c r="C4" s="92" t="s">
        <v>15</v>
      </c>
      <c r="D4" s="90" t="s">
        <v>16</v>
      </c>
      <c r="E4" s="91">
        <v>41670</v>
      </c>
      <c r="F4" s="93" t="s">
        <v>25</v>
      </c>
      <c r="G4" s="228" t="s">
        <v>593</v>
      </c>
      <c r="H4" s="90">
        <v>100</v>
      </c>
      <c r="I4" s="94" t="s">
        <v>80</v>
      </c>
      <c r="J4" s="95">
        <v>15000</v>
      </c>
      <c r="K4" s="95">
        <v>60000</v>
      </c>
      <c r="L4" s="95">
        <v>90000</v>
      </c>
      <c r="M4" s="95">
        <v>300000</v>
      </c>
      <c r="N4" s="95"/>
      <c r="O4" s="90">
        <v>2.4500000000000002</v>
      </c>
      <c r="P4" s="90">
        <v>2.2200000000000002</v>
      </c>
      <c r="Q4" s="90">
        <v>2.1</v>
      </c>
      <c r="R4" s="90">
        <v>2</v>
      </c>
      <c r="S4" s="90">
        <v>1.85</v>
      </c>
      <c r="T4" s="90"/>
      <c r="U4" s="90">
        <v>2.15</v>
      </c>
      <c r="V4" s="90">
        <v>2.0499999999999998</v>
      </c>
      <c r="W4" s="90">
        <v>1.92</v>
      </c>
      <c r="X4" s="90">
        <v>1.75</v>
      </c>
      <c r="Y4" s="90">
        <v>1.7</v>
      </c>
      <c r="Z4" s="90"/>
      <c r="AA4" s="90"/>
      <c r="AB4" s="90"/>
      <c r="AC4" s="90"/>
      <c r="AD4" s="90"/>
      <c r="AE4" s="90"/>
      <c r="AF4" s="90"/>
      <c r="AG4" s="96" t="s">
        <v>107</v>
      </c>
      <c r="AH4" s="96" t="s">
        <v>153</v>
      </c>
      <c r="AI4" s="96">
        <v>3</v>
      </c>
      <c r="AJ4" s="96">
        <v>3</v>
      </c>
      <c r="AK4" s="97">
        <v>0.5</v>
      </c>
      <c r="AL4" s="97">
        <v>0.5</v>
      </c>
      <c r="AM4" s="96">
        <v>0</v>
      </c>
      <c r="AN4" s="96">
        <v>0</v>
      </c>
      <c r="AO4" s="96">
        <v>0</v>
      </c>
      <c r="AP4" s="96">
        <v>20</v>
      </c>
      <c r="AQ4" s="96">
        <v>0</v>
      </c>
      <c r="AR4" s="96">
        <v>0</v>
      </c>
      <c r="AS4" s="96">
        <v>0</v>
      </c>
      <c r="AT4" s="96">
        <v>0</v>
      </c>
      <c r="AU4" s="96">
        <v>0</v>
      </c>
      <c r="AV4" s="96">
        <v>0</v>
      </c>
      <c r="AW4" s="96">
        <v>0</v>
      </c>
      <c r="AX4" s="174" t="s">
        <v>591</v>
      </c>
      <c r="AY4" s="96">
        <v>12</v>
      </c>
      <c r="AZ4" s="96" t="s">
        <v>31</v>
      </c>
      <c r="BA4" s="93"/>
      <c r="BB4" s="90"/>
      <c r="BC4" s="96"/>
      <c r="BD4" s="96" t="s">
        <v>49</v>
      </c>
      <c r="BE4" s="93"/>
    </row>
    <row r="5" spans="1:57" s="98" customFormat="1">
      <c r="A5" s="90">
        <v>17</v>
      </c>
      <c r="B5" s="173">
        <v>41930</v>
      </c>
      <c r="C5" s="92" t="s">
        <v>15</v>
      </c>
      <c r="D5" s="90" t="s">
        <v>16</v>
      </c>
      <c r="E5" s="91">
        <v>41873</v>
      </c>
      <c r="F5" s="93" t="s">
        <v>92</v>
      </c>
      <c r="G5" s="90" t="s">
        <v>141</v>
      </c>
      <c r="H5" s="90">
        <v>115</v>
      </c>
      <c r="I5" s="94" t="s">
        <v>80</v>
      </c>
      <c r="J5" s="95">
        <v>15000</v>
      </c>
      <c r="K5" s="95">
        <v>60000</v>
      </c>
      <c r="L5" s="95">
        <v>90000</v>
      </c>
      <c r="M5" s="95">
        <v>300000</v>
      </c>
      <c r="N5" s="95"/>
      <c r="O5" s="90">
        <v>2.1</v>
      </c>
      <c r="P5" s="90">
        <v>1.86</v>
      </c>
      <c r="Q5" s="90">
        <v>1.7</v>
      </c>
      <c r="R5" s="90">
        <v>1.58</v>
      </c>
      <c r="S5" s="90">
        <v>1.48</v>
      </c>
      <c r="T5" s="90"/>
      <c r="U5" s="90">
        <v>1.97</v>
      </c>
      <c r="V5" s="90">
        <v>1.77</v>
      </c>
      <c r="W5" s="90">
        <v>1.62</v>
      </c>
      <c r="X5" s="90">
        <v>1.55</v>
      </c>
      <c r="Y5" s="90">
        <v>1.45</v>
      </c>
      <c r="Z5" s="90"/>
      <c r="AA5" s="90"/>
      <c r="AB5" s="90"/>
      <c r="AC5" s="90"/>
      <c r="AD5" s="90"/>
      <c r="AE5" s="90"/>
      <c r="AF5" s="90"/>
      <c r="AG5" s="96" t="s">
        <v>107</v>
      </c>
      <c r="AH5" s="96" t="s">
        <v>153</v>
      </c>
      <c r="AI5" s="96">
        <v>3</v>
      </c>
      <c r="AJ5" s="96">
        <v>3</v>
      </c>
      <c r="AK5" s="97">
        <v>0.5</v>
      </c>
      <c r="AL5" s="97">
        <v>0.5</v>
      </c>
      <c r="AM5" s="96">
        <v>0</v>
      </c>
      <c r="AN5" s="96">
        <v>22</v>
      </c>
      <c r="AO5" s="96">
        <v>0</v>
      </c>
      <c r="AP5" s="96">
        <v>0</v>
      </c>
      <c r="AQ5" s="96">
        <v>0</v>
      </c>
      <c r="AR5" s="96">
        <v>0</v>
      </c>
      <c r="AS5" s="96">
        <v>0</v>
      </c>
      <c r="AT5" s="96">
        <v>0</v>
      </c>
      <c r="AU5" s="96">
        <v>0</v>
      </c>
      <c r="AV5" s="96">
        <v>0</v>
      </c>
      <c r="AW5" s="96">
        <v>24</v>
      </c>
      <c r="AX5" s="96" t="s">
        <v>107</v>
      </c>
      <c r="AY5" s="96">
        <v>24</v>
      </c>
      <c r="AZ5" s="96" t="s">
        <v>31</v>
      </c>
      <c r="BA5" s="93"/>
      <c r="BB5" s="90"/>
      <c r="BC5" s="96"/>
      <c r="BD5" s="96" t="s">
        <v>151</v>
      </c>
      <c r="BE5" s="93"/>
    </row>
    <row r="6" spans="1:57" s="98" customFormat="1">
      <c r="A6" s="90">
        <v>25</v>
      </c>
      <c r="B6" s="173">
        <v>41930</v>
      </c>
      <c r="C6" s="92" t="s">
        <v>15</v>
      </c>
      <c r="D6" s="90" t="s">
        <v>16</v>
      </c>
      <c r="E6" s="91">
        <v>41851</v>
      </c>
      <c r="F6" s="93" t="s">
        <v>30</v>
      </c>
      <c r="G6" s="90" t="s">
        <v>114</v>
      </c>
      <c r="H6" s="90">
        <v>78.599999999999994</v>
      </c>
      <c r="I6" s="94" t="s">
        <v>80</v>
      </c>
      <c r="J6" s="95">
        <v>15208</v>
      </c>
      <c r="K6" s="95">
        <v>60833</v>
      </c>
      <c r="L6" s="95">
        <v>91250</v>
      </c>
      <c r="M6" s="95">
        <v>304167</v>
      </c>
      <c r="N6" s="95"/>
      <c r="O6" s="90">
        <v>1.55</v>
      </c>
      <c r="P6" s="90">
        <v>1.41</v>
      </c>
      <c r="Q6" s="90">
        <v>1.3</v>
      </c>
      <c r="R6" s="90">
        <v>1.23</v>
      </c>
      <c r="S6" s="90">
        <v>1.19</v>
      </c>
      <c r="T6" s="90"/>
      <c r="U6" s="90">
        <v>1.49</v>
      </c>
      <c r="V6" s="90">
        <v>1.38</v>
      </c>
      <c r="W6" s="90">
        <v>1.29</v>
      </c>
      <c r="X6" s="90">
        <v>1.23</v>
      </c>
      <c r="Y6" s="90">
        <v>1.17</v>
      </c>
      <c r="Z6" s="90"/>
      <c r="AA6" s="90"/>
      <c r="AB6" s="90"/>
      <c r="AC6" s="90"/>
      <c r="AD6" s="90"/>
      <c r="AE6" s="90"/>
      <c r="AF6" s="90"/>
      <c r="AG6" s="96" t="s">
        <v>107</v>
      </c>
      <c r="AH6" s="96" t="s">
        <v>153</v>
      </c>
      <c r="AI6" s="96">
        <v>3</v>
      </c>
      <c r="AJ6" s="96">
        <v>3</v>
      </c>
      <c r="AK6" s="97">
        <v>0.5</v>
      </c>
      <c r="AL6" s="97">
        <v>0.5</v>
      </c>
      <c r="AM6" s="96">
        <v>0</v>
      </c>
      <c r="AN6" s="96">
        <v>0</v>
      </c>
      <c r="AO6" s="96">
        <v>0</v>
      </c>
      <c r="AP6" s="96">
        <v>0</v>
      </c>
      <c r="AQ6" s="96">
        <v>0</v>
      </c>
      <c r="AR6" s="96">
        <v>0</v>
      </c>
      <c r="AS6" s="96">
        <v>0</v>
      </c>
      <c r="AT6" s="96">
        <v>0</v>
      </c>
      <c r="AU6" s="96">
        <v>0</v>
      </c>
      <c r="AV6" s="96">
        <v>0</v>
      </c>
      <c r="AW6" s="96">
        <v>36</v>
      </c>
      <c r="AX6" s="96" t="s">
        <v>31</v>
      </c>
      <c r="AY6" s="96"/>
      <c r="AZ6" s="96" t="s">
        <v>31</v>
      </c>
      <c r="BA6" s="93"/>
      <c r="BB6" s="90"/>
      <c r="BC6" s="96"/>
      <c r="BD6" s="96" t="s">
        <v>151</v>
      </c>
      <c r="BE6" s="93"/>
    </row>
    <row r="7" spans="1:57" s="98" customFormat="1">
      <c r="A7" s="90">
        <v>42</v>
      </c>
      <c r="B7" s="173">
        <v>41930</v>
      </c>
      <c r="C7" s="92" t="s">
        <v>15</v>
      </c>
      <c r="D7" s="90" t="s">
        <v>16</v>
      </c>
      <c r="E7" s="91">
        <v>41851</v>
      </c>
      <c r="F7" s="90" t="s">
        <v>33</v>
      </c>
      <c r="G7" s="90" t="s">
        <v>34</v>
      </c>
      <c r="H7" s="90">
        <v>97.03</v>
      </c>
      <c r="I7" s="94" t="s">
        <v>80</v>
      </c>
      <c r="J7" s="95">
        <v>15000</v>
      </c>
      <c r="K7" s="95">
        <v>60000</v>
      </c>
      <c r="L7" s="95">
        <v>90000</v>
      </c>
      <c r="M7" s="95">
        <v>300000</v>
      </c>
      <c r="N7" s="95"/>
      <c r="O7" s="90">
        <v>1.56</v>
      </c>
      <c r="P7" s="90">
        <v>1.47</v>
      </c>
      <c r="Q7" s="90">
        <v>1.4</v>
      </c>
      <c r="R7" s="90">
        <v>1.35</v>
      </c>
      <c r="S7" s="90">
        <v>1.32</v>
      </c>
      <c r="T7" s="90"/>
      <c r="U7" s="90">
        <v>1.47</v>
      </c>
      <c r="V7" s="90">
        <v>1.39</v>
      </c>
      <c r="W7" s="90">
        <v>1.34</v>
      </c>
      <c r="X7" s="90">
        <v>1.3</v>
      </c>
      <c r="Y7" s="90">
        <v>1.26</v>
      </c>
      <c r="Z7" s="90"/>
      <c r="AA7" s="90"/>
      <c r="AB7" s="90"/>
      <c r="AC7" s="90"/>
      <c r="AD7" s="90"/>
      <c r="AE7" s="90"/>
      <c r="AF7" s="90"/>
      <c r="AG7" s="96" t="s">
        <v>107</v>
      </c>
      <c r="AH7" s="96" t="s">
        <v>153</v>
      </c>
      <c r="AI7" s="96">
        <v>3</v>
      </c>
      <c r="AJ7" s="96">
        <v>3</v>
      </c>
      <c r="AK7" s="97">
        <v>0.5</v>
      </c>
      <c r="AL7" s="97">
        <v>0.5</v>
      </c>
      <c r="AM7" s="96">
        <v>0</v>
      </c>
      <c r="AN7" s="96">
        <v>0</v>
      </c>
      <c r="AO7" s="96">
        <v>0</v>
      </c>
      <c r="AP7" s="96">
        <v>0</v>
      </c>
      <c r="AQ7" s="96">
        <v>0</v>
      </c>
      <c r="AR7" s="96">
        <v>0</v>
      </c>
      <c r="AS7" s="96">
        <v>0</v>
      </c>
      <c r="AT7" s="96">
        <v>0</v>
      </c>
      <c r="AU7" s="96">
        <v>0</v>
      </c>
      <c r="AV7" s="96">
        <v>0</v>
      </c>
      <c r="AW7" s="96">
        <v>0</v>
      </c>
      <c r="AX7" s="96" t="s">
        <v>31</v>
      </c>
      <c r="AY7" s="96"/>
      <c r="AZ7" s="96" t="s">
        <v>31</v>
      </c>
      <c r="BA7" s="93" t="s">
        <v>24</v>
      </c>
      <c r="BB7" s="90" t="s">
        <v>150</v>
      </c>
      <c r="BC7" s="96">
        <v>50</v>
      </c>
      <c r="BD7" s="96" t="s">
        <v>91</v>
      </c>
      <c r="BE7" s="93"/>
    </row>
    <row r="8" spans="1:57" s="98" customFormat="1">
      <c r="A8" s="90">
        <v>1</v>
      </c>
      <c r="B8" s="173">
        <v>41930</v>
      </c>
      <c r="C8" s="92" t="s">
        <v>15</v>
      </c>
      <c r="D8" s="90" t="s">
        <v>16</v>
      </c>
      <c r="E8" s="91">
        <v>41912</v>
      </c>
      <c r="F8" s="93" t="s">
        <v>17</v>
      </c>
      <c r="G8" s="90" t="s">
        <v>62</v>
      </c>
      <c r="H8" s="90">
        <v>84</v>
      </c>
      <c r="I8" s="94" t="s">
        <v>80</v>
      </c>
      <c r="J8" s="95">
        <v>14760</v>
      </c>
      <c r="K8" s="95">
        <v>60120</v>
      </c>
      <c r="L8" s="95">
        <v>89700</v>
      </c>
      <c r="M8" s="95">
        <v>300720</v>
      </c>
      <c r="N8" s="95"/>
      <c r="O8" s="90">
        <v>1.95</v>
      </c>
      <c r="P8" s="90">
        <v>1.6</v>
      </c>
      <c r="Q8" s="90">
        <v>1.47</v>
      </c>
      <c r="R8" s="90">
        <v>1.36</v>
      </c>
      <c r="S8" s="90">
        <v>1.34</v>
      </c>
      <c r="T8" s="90"/>
      <c r="U8" s="90">
        <v>1.85</v>
      </c>
      <c r="V8" s="90">
        <v>1.55</v>
      </c>
      <c r="W8" s="90">
        <v>1.42</v>
      </c>
      <c r="X8" s="90">
        <v>1.34</v>
      </c>
      <c r="Y8" s="90">
        <v>1.31</v>
      </c>
      <c r="Z8" s="90"/>
      <c r="AA8" s="90"/>
      <c r="AB8" s="90"/>
      <c r="AC8" s="90"/>
      <c r="AD8" s="90"/>
      <c r="AE8" s="90"/>
      <c r="AF8" s="90"/>
      <c r="AG8" s="96" t="s">
        <v>107</v>
      </c>
      <c r="AH8" s="96" t="s">
        <v>153</v>
      </c>
      <c r="AI8" s="96">
        <v>3</v>
      </c>
      <c r="AJ8" s="96">
        <v>3</v>
      </c>
      <c r="AK8" s="97">
        <v>0.5</v>
      </c>
      <c r="AL8" s="97">
        <v>0.5</v>
      </c>
      <c r="AM8" s="96">
        <v>0</v>
      </c>
      <c r="AN8" s="96">
        <v>15</v>
      </c>
      <c r="AO8" s="96">
        <v>0</v>
      </c>
      <c r="AP8" s="96">
        <v>0</v>
      </c>
      <c r="AQ8" s="96">
        <v>0</v>
      </c>
      <c r="AR8" s="96">
        <v>0</v>
      </c>
      <c r="AS8" s="96">
        <v>0</v>
      </c>
      <c r="AT8" s="96">
        <v>0</v>
      </c>
      <c r="AU8" s="96">
        <v>0</v>
      </c>
      <c r="AV8" s="96">
        <v>10</v>
      </c>
      <c r="AW8" s="96">
        <v>12</v>
      </c>
      <c r="AX8" s="96" t="s">
        <v>107</v>
      </c>
      <c r="AY8" s="96">
        <v>12</v>
      </c>
      <c r="AZ8" s="96" t="s">
        <v>31</v>
      </c>
      <c r="BA8" s="93"/>
      <c r="BB8" s="90"/>
      <c r="BC8" s="96"/>
      <c r="BD8" s="96" t="s">
        <v>151</v>
      </c>
      <c r="BE8" s="93"/>
    </row>
    <row r="9" spans="1:57" s="98" customFormat="1">
      <c r="A9" s="90"/>
      <c r="B9" s="173">
        <v>41930</v>
      </c>
      <c r="C9" s="92" t="s">
        <v>15</v>
      </c>
      <c r="D9" s="90" t="s">
        <v>16</v>
      </c>
      <c r="E9" s="91">
        <v>41851</v>
      </c>
      <c r="F9" s="93" t="s">
        <v>589</v>
      </c>
      <c r="G9" s="90" t="s">
        <v>590</v>
      </c>
      <c r="H9" s="27">
        <v>91.59</v>
      </c>
      <c r="I9" s="32" t="s">
        <v>80</v>
      </c>
      <c r="J9" s="35">
        <v>15208</v>
      </c>
      <c r="K9" s="35">
        <v>60833</v>
      </c>
      <c r="L9" s="35">
        <v>91250</v>
      </c>
      <c r="M9" s="35">
        <v>304167</v>
      </c>
      <c r="N9" s="35"/>
      <c r="O9" s="27">
        <v>2.56</v>
      </c>
      <c r="P9" s="27">
        <v>2.37</v>
      </c>
      <c r="Q9" s="27">
        <v>2.2400000000000002</v>
      </c>
      <c r="R9" s="27">
        <v>2.16</v>
      </c>
      <c r="S9" s="27">
        <v>2.06</v>
      </c>
      <c r="T9" s="27"/>
      <c r="U9" s="27">
        <v>2.48</v>
      </c>
      <c r="V9" s="27">
        <v>2.33</v>
      </c>
      <c r="W9" s="27">
        <v>2.2200000000000002</v>
      </c>
      <c r="X9" s="27">
        <v>2.15</v>
      </c>
      <c r="Y9" s="27">
        <v>2.08</v>
      </c>
      <c r="Z9" s="27"/>
      <c r="AA9" s="27">
        <v>2.5299999999999998</v>
      </c>
      <c r="AB9" s="27">
        <v>2.34</v>
      </c>
      <c r="AC9" s="27">
        <v>2.23</v>
      </c>
      <c r="AD9" s="27">
        <v>2.15</v>
      </c>
      <c r="AE9" s="27">
        <v>2.02</v>
      </c>
      <c r="AF9" s="90"/>
      <c r="AG9" s="96" t="s">
        <v>107</v>
      </c>
      <c r="AH9" s="96" t="s">
        <v>153</v>
      </c>
      <c r="AI9" s="96">
        <v>3</v>
      </c>
      <c r="AJ9" s="96">
        <v>3</v>
      </c>
      <c r="AK9" s="97">
        <v>0.5</v>
      </c>
      <c r="AL9" s="97">
        <v>0.5</v>
      </c>
      <c r="AM9" s="96">
        <v>0</v>
      </c>
      <c r="AN9" s="96">
        <v>30</v>
      </c>
      <c r="AO9" s="96">
        <v>0</v>
      </c>
      <c r="AP9" s="96">
        <v>0</v>
      </c>
      <c r="AQ9" s="96">
        <v>0</v>
      </c>
      <c r="AR9" s="96">
        <v>0</v>
      </c>
      <c r="AS9" s="96">
        <v>0</v>
      </c>
      <c r="AT9" s="96">
        <v>0</v>
      </c>
      <c r="AU9" s="96">
        <v>0</v>
      </c>
      <c r="AV9" s="96">
        <v>0</v>
      </c>
      <c r="AW9" s="96">
        <v>0</v>
      </c>
      <c r="AX9" s="96" t="s">
        <v>591</v>
      </c>
      <c r="AY9" s="96">
        <v>24</v>
      </c>
      <c r="AZ9" s="96" t="s">
        <v>31</v>
      </c>
      <c r="BA9" s="93" t="s">
        <v>24</v>
      </c>
      <c r="BB9" s="90" t="s">
        <v>150</v>
      </c>
      <c r="BC9" s="96">
        <v>50</v>
      </c>
      <c r="BD9" s="96" t="s">
        <v>592</v>
      </c>
      <c r="BE9" s="93"/>
    </row>
    <row r="10" spans="1:57" s="98" customFormat="1">
      <c r="A10" s="90">
        <v>10</v>
      </c>
      <c r="B10" s="173">
        <v>41930</v>
      </c>
      <c r="C10" s="92" t="s">
        <v>15</v>
      </c>
      <c r="D10" s="90" t="s">
        <v>93</v>
      </c>
      <c r="E10" s="91">
        <v>41716</v>
      </c>
      <c r="F10" s="93" t="s">
        <v>79</v>
      </c>
      <c r="G10" s="90" t="s">
        <v>54</v>
      </c>
      <c r="H10" s="90">
        <v>113</v>
      </c>
      <c r="I10" s="94" t="s">
        <v>80</v>
      </c>
      <c r="J10" s="95">
        <v>110000</v>
      </c>
      <c r="K10" s="95">
        <v>600000</v>
      </c>
      <c r="L10" s="95">
        <v>600000</v>
      </c>
      <c r="M10" s="95">
        <v>600000</v>
      </c>
      <c r="N10" s="95"/>
      <c r="O10" s="90">
        <v>1.95</v>
      </c>
      <c r="P10" s="90">
        <v>1.48</v>
      </c>
      <c r="Q10" s="90">
        <v>0</v>
      </c>
      <c r="R10" s="90">
        <v>0</v>
      </c>
      <c r="S10" s="90">
        <v>1.3</v>
      </c>
      <c r="T10" s="90"/>
      <c r="U10" s="90">
        <v>1.72</v>
      </c>
      <c r="V10" s="90">
        <v>1.47</v>
      </c>
      <c r="W10" s="90">
        <v>0</v>
      </c>
      <c r="X10" s="90">
        <v>0</v>
      </c>
      <c r="Y10" s="90">
        <v>1.22</v>
      </c>
      <c r="Z10" s="90"/>
      <c r="AA10" s="90"/>
      <c r="AB10" s="90"/>
      <c r="AC10" s="90"/>
      <c r="AD10" s="90"/>
      <c r="AE10" s="90"/>
      <c r="AF10" s="90"/>
      <c r="AG10" s="96" t="s">
        <v>107</v>
      </c>
      <c r="AH10" s="96" t="s">
        <v>153</v>
      </c>
      <c r="AI10" s="96">
        <v>3</v>
      </c>
      <c r="AJ10" s="96">
        <v>3</v>
      </c>
      <c r="AK10" s="97">
        <v>0.5</v>
      </c>
      <c r="AL10" s="97">
        <v>0.5</v>
      </c>
      <c r="AM10" s="96">
        <v>0</v>
      </c>
      <c r="AN10" s="96">
        <v>15</v>
      </c>
      <c r="AO10" s="96">
        <v>0</v>
      </c>
      <c r="AP10" s="96">
        <v>0</v>
      </c>
      <c r="AQ10" s="96">
        <v>0</v>
      </c>
      <c r="AR10" s="96">
        <v>0</v>
      </c>
      <c r="AS10" s="96">
        <v>0</v>
      </c>
      <c r="AT10" s="96">
        <v>0</v>
      </c>
      <c r="AU10" s="96">
        <v>0</v>
      </c>
      <c r="AV10" s="96">
        <v>0</v>
      </c>
      <c r="AW10" s="96">
        <v>0</v>
      </c>
      <c r="AX10" s="96" t="s">
        <v>31</v>
      </c>
      <c r="AY10" s="96">
        <v>24</v>
      </c>
      <c r="AZ10" s="96" t="s">
        <v>31</v>
      </c>
      <c r="BD10" s="96" t="s">
        <v>151</v>
      </c>
      <c r="BE10" s="93"/>
    </row>
    <row r="11" spans="1:57" s="98" customFormat="1">
      <c r="A11" s="90">
        <v>35</v>
      </c>
      <c r="B11" s="173">
        <v>41930</v>
      </c>
      <c r="C11" s="92" t="s">
        <v>15</v>
      </c>
      <c r="D11" s="90" t="s">
        <v>93</v>
      </c>
      <c r="E11" s="91">
        <v>41698</v>
      </c>
      <c r="F11" s="93" t="s">
        <v>26</v>
      </c>
      <c r="G11" s="228" t="s">
        <v>644</v>
      </c>
      <c r="H11" s="90">
        <v>85.8</v>
      </c>
      <c r="I11" s="94" t="s">
        <v>80</v>
      </c>
      <c r="J11" s="95">
        <v>15000</v>
      </c>
      <c r="K11" s="95">
        <v>60000</v>
      </c>
      <c r="L11" s="95">
        <v>90000</v>
      </c>
      <c r="M11" s="95">
        <v>300000</v>
      </c>
      <c r="N11" s="95"/>
      <c r="O11" s="90">
        <v>2.2599999999999998</v>
      </c>
      <c r="P11" s="90">
        <v>2.11</v>
      </c>
      <c r="Q11" s="90">
        <v>2.0099999999999998</v>
      </c>
      <c r="R11" s="90">
        <v>1.91</v>
      </c>
      <c r="S11" s="90">
        <v>1.81</v>
      </c>
      <c r="T11" s="90"/>
      <c r="U11" s="90">
        <v>2.16</v>
      </c>
      <c r="V11" s="90">
        <v>2.11</v>
      </c>
      <c r="W11" s="90">
        <v>2.0099999999999998</v>
      </c>
      <c r="X11" s="90">
        <v>1.86</v>
      </c>
      <c r="Y11" s="90">
        <v>1.81</v>
      </c>
      <c r="Z11" s="90"/>
      <c r="AA11" s="90"/>
      <c r="AB11" s="90"/>
      <c r="AC11" s="90"/>
      <c r="AD11" s="90"/>
      <c r="AE11" s="90"/>
      <c r="AF11" s="90"/>
      <c r="AG11" s="96" t="s">
        <v>107</v>
      </c>
      <c r="AH11" s="96" t="s">
        <v>153</v>
      </c>
      <c r="AI11" s="96">
        <v>3</v>
      </c>
      <c r="AJ11" s="96">
        <v>3</v>
      </c>
      <c r="AK11" s="97">
        <v>0.5</v>
      </c>
      <c r="AL11" s="97">
        <v>0.5</v>
      </c>
      <c r="AM11" s="96">
        <v>0</v>
      </c>
      <c r="AN11" s="96">
        <v>0</v>
      </c>
      <c r="AO11" s="96">
        <v>10</v>
      </c>
      <c r="AP11" s="96">
        <v>0</v>
      </c>
      <c r="AQ11" s="96">
        <v>0</v>
      </c>
      <c r="AR11" s="96">
        <v>0</v>
      </c>
      <c r="AS11" s="96">
        <v>0</v>
      </c>
      <c r="AT11" s="96">
        <v>0</v>
      </c>
      <c r="AU11" s="96">
        <v>0</v>
      </c>
      <c r="AV11" s="96">
        <v>0</v>
      </c>
      <c r="AW11" s="96">
        <v>0</v>
      </c>
      <c r="AX11" s="96" t="s">
        <v>31</v>
      </c>
      <c r="AY11" s="96"/>
      <c r="AZ11" s="96" t="s">
        <v>31</v>
      </c>
      <c r="BA11" s="93"/>
      <c r="BB11" s="90"/>
      <c r="BC11" s="96"/>
      <c r="BD11" s="96" t="s">
        <v>151</v>
      </c>
      <c r="BE11" s="93" t="s">
        <v>27</v>
      </c>
    </row>
    <row r="12" spans="1:57" s="98" customFormat="1">
      <c r="A12" s="90">
        <v>51</v>
      </c>
      <c r="B12" s="173">
        <v>41930</v>
      </c>
      <c r="C12" s="92" t="s">
        <v>15</v>
      </c>
      <c r="D12" s="90" t="s">
        <v>93</v>
      </c>
      <c r="E12" s="91">
        <v>41670</v>
      </c>
      <c r="F12" s="93" t="s">
        <v>25</v>
      </c>
      <c r="G12" s="228" t="s">
        <v>593</v>
      </c>
      <c r="H12" s="90">
        <v>100</v>
      </c>
      <c r="I12" s="94" t="s">
        <v>80</v>
      </c>
      <c r="J12" s="95">
        <v>15000</v>
      </c>
      <c r="K12" s="95">
        <v>60000</v>
      </c>
      <c r="L12" s="95">
        <v>90000</v>
      </c>
      <c r="M12" s="95">
        <v>300000</v>
      </c>
      <c r="N12" s="95"/>
      <c r="O12" s="90">
        <v>2.4500000000000002</v>
      </c>
      <c r="P12" s="90">
        <v>2.2200000000000002</v>
      </c>
      <c r="Q12" s="90">
        <v>2.1</v>
      </c>
      <c r="R12" s="90">
        <v>2</v>
      </c>
      <c r="S12" s="90">
        <v>1.85</v>
      </c>
      <c r="T12" s="90"/>
      <c r="U12" s="90">
        <v>2.15</v>
      </c>
      <c r="V12" s="90">
        <v>2.0499999999999998</v>
      </c>
      <c r="W12" s="90">
        <v>1.92</v>
      </c>
      <c r="X12" s="90">
        <v>1.75</v>
      </c>
      <c r="Y12" s="90">
        <v>1.7</v>
      </c>
      <c r="Z12" s="90"/>
      <c r="AA12" s="90"/>
      <c r="AB12" s="90"/>
      <c r="AC12" s="90"/>
      <c r="AD12" s="90"/>
      <c r="AE12" s="90"/>
      <c r="AF12" s="90"/>
      <c r="AG12" s="96" t="s">
        <v>107</v>
      </c>
      <c r="AH12" s="96" t="s">
        <v>153</v>
      </c>
      <c r="AI12" s="96">
        <v>3</v>
      </c>
      <c r="AJ12" s="96">
        <v>3</v>
      </c>
      <c r="AK12" s="97">
        <v>0.5</v>
      </c>
      <c r="AL12" s="97">
        <v>0.5</v>
      </c>
      <c r="AM12" s="96">
        <v>0</v>
      </c>
      <c r="AN12" s="96">
        <v>0</v>
      </c>
      <c r="AO12" s="96">
        <v>0</v>
      </c>
      <c r="AP12" s="96">
        <v>20</v>
      </c>
      <c r="AQ12" s="96">
        <v>0</v>
      </c>
      <c r="AR12" s="96">
        <v>0</v>
      </c>
      <c r="AS12" s="96">
        <v>0</v>
      </c>
      <c r="AT12" s="96">
        <v>0</v>
      </c>
      <c r="AU12" s="96">
        <v>0</v>
      </c>
      <c r="AV12" s="96">
        <v>0</v>
      </c>
      <c r="AW12" s="96">
        <v>0</v>
      </c>
      <c r="AX12" s="174" t="s">
        <v>591</v>
      </c>
      <c r="AY12" s="96">
        <v>12</v>
      </c>
      <c r="AZ12" s="96" t="s">
        <v>31</v>
      </c>
      <c r="BA12" s="93"/>
      <c r="BB12" s="90"/>
      <c r="BC12" s="96"/>
      <c r="BD12" s="96" t="s">
        <v>49</v>
      </c>
      <c r="BE12" s="93"/>
    </row>
    <row r="13" spans="1:57" s="98" customFormat="1">
      <c r="A13" s="90">
        <v>18</v>
      </c>
      <c r="B13" s="173">
        <v>41930</v>
      </c>
      <c r="C13" s="92" t="s">
        <v>15</v>
      </c>
      <c r="D13" s="90" t="s">
        <v>93</v>
      </c>
      <c r="E13" s="91">
        <v>41873</v>
      </c>
      <c r="F13" s="93" t="s">
        <v>92</v>
      </c>
      <c r="G13" s="90" t="s">
        <v>141</v>
      </c>
      <c r="H13" s="90">
        <v>118.8</v>
      </c>
      <c r="I13" s="94" t="s">
        <v>80</v>
      </c>
      <c r="J13" s="95">
        <v>15000</v>
      </c>
      <c r="K13" s="95">
        <v>60000</v>
      </c>
      <c r="L13" s="95">
        <v>90000</v>
      </c>
      <c r="M13" s="95">
        <v>300000</v>
      </c>
      <c r="N13" s="95"/>
      <c r="O13" s="90">
        <v>2.09</v>
      </c>
      <c r="P13" s="90">
        <v>1.85</v>
      </c>
      <c r="Q13" s="90">
        <v>1.68</v>
      </c>
      <c r="R13" s="90">
        <v>1.58</v>
      </c>
      <c r="S13" s="90">
        <v>1.49</v>
      </c>
      <c r="T13" s="90"/>
      <c r="U13" s="90">
        <v>1.99</v>
      </c>
      <c r="V13" s="90">
        <v>1.8</v>
      </c>
      <c r="W13" s="90">
        <v>1.65</v>
      </c>
      <c r="X13" s="90">
        <v>1.56</v>
      </c>
      <c r="Y13" s="90">
        <v>1.47</v>
      </c>
      <c r="Z13" s="90"/>
      <c r="AA13" s="90"/>
      <c r="AB13" s="90"/>
      <c r="AC13" s="90"/>
      <c r="AD13" s="90"/>
      <c r="AE13" s="90"/>
      <c r="AF13" s="90"/>
      <c r="AG13" s="96" t="s">
        <v>107</v>
      </c>
      <c r="AH13" s="96" t="s">
        <v>153</v>
      </c>
      <c r="AI13" s="96">
        <v>3</v>
      </c>
      <c r="AJ13" s="96">
        <v>3</v>
      </c>
      <c r="AK13" s="97">
        <v>0.5</v>
      </c>
      <c r="AL13" s="97">
        <v>0.5</v>
      </c>
      <c r="AM13" s="96">
        <v>0</v>
      </c>
      <c r="AN13" s="96">
        <v>22</v>
      </c>
      <c r="AO13" s="96">
        <v>0</v>
      </c>
      <c r="AP13" s="96">
        <v>0</v>
      </c>
      <c r="AQ13" s="96">
        <v>0</v>
      </c>
      <c r="AR13" s="96">
        <v>0</v>
      </c>
      <c r="AS13" s="96">
        <v>0</v>
      </c>
      <c r="AT13" s="96">
        <v>0</v>
      </c>
      <c r="AU13" s="96">
        <v>0</v>
      </c>
      <c r="AV13" s="96">
        <v>0</v>
      </c>
      <c r="AW13" s="96">
        <v>24</v>
      </c>
      <c r="AX13" s="96" t="s">
        <v>107</v>
      </c>
      <c r="AY13" s="96">
        <v>24</v>
      </c>
      <c r="AZ13" s="96" t="s">
        <v>31</v>
      </c>
      <c r="BA13" s="93"/>
      <c r="BB13" s="90"/>
      <c r="BC13" s="96"/>
      <c r="BD13" s="96" t="s">
        <v>151</v>
      </c>
      <c r="BE13" s="93"/>
    </row>
    <row r="14" spans="1:57" s="98" customFormat="1">
      <c r="A14" s="90">
        <v>26</v>
      </c>
      <c r="B14" s="173">
        <v>41930</v>
      </c>
      <c r="C14" s="92" t="s">
        <v>15</v>
      </c>
      <c r="D14" s="90" t="s">
        <v>93</v>
      </c>
      <c r="E14" s="91">
        <v>41851</v>
      </c>
      <c r="F14" s="93" t="s">
        <v>30</v>
      </c>
      <c r="G14" s="90" t="s">
        <v>114</v>
      </c>
      <c r="H14" s="90">
        <v>78.599999999999994</v>
      </c>
      <c r="I14" s="94" t="s">
        <v>80</v>
      </c>
      <c r="J14" s="95">
        <v>15208</v>
      </c>
      <c r="K14" s="95">
        <v>60833</v>
      </c>
      <c r="L14" s="95">
        <v>91250</v>
      </c>
      <c r="M14" s="95">
        <v>304167</v>
      </c>
      <c r="N14" s="95"/>
      <c r="O14" s="90">
        <v>1.5580000000000001</v>
      </c>
      <c r="P14" s="90">
        <v>1.4039999999999999</v>
      </c>
      <c r="Q14" s="90">
        <v>1.3089999999999999</v>
      </c>
      <c r="R14" s="90">
        <v>1.2390000000000001</v>
      </c>
      <c r="S14" s="90">
        <v>1.18</v>
      </c>
      <c r="T14" s="90"/>
      <c r="U14" s="90">
        <v>1.4990000000000001</v>
      </c>
      <c r="V14" s="90">
        <v>1.38</v>
      </c>
      <c r="W14" s="90">
        <v>1.2849999999999999</v>
      </c>
      <c r="X14" s="90">
        <v>1.2390000000000001</v>
      </c>
      <c r="Y14" s="90">
        <v>1.18</v>
      </c>
      <c r="Z14" s="90"/>
      <c r="AA14" s="90"/>
      <c r="AB14" s="90"/>
      <c r="AC14" s="90"/>
      <c r="AD14" s="90"/>
      <c r="AE14" s="90"/>
      <c r="AF14" s="90"/>
      <c r="AG14" s="96" t="s">
        <v>107</v>
      </c>
      <c r="AH14" s="96" t="s">
        <v>153</v>
      </c>
      <c r="AI14" s="96">
        <v>3</v>
      </c>
      <c r="AJ14" s="96">
        <v>3</v>
      </c>
      <c r="AK14" s="97">
        <v>0.5</v>
      </c>
      <c r="AL14" s="97">
        <v>0.5</v>
      </c>
      <c r="AM14" s="96">
        <v>0</v>
      </c>
      <c r="AN14" s="96">
        <v>0</v>
      </c>
      <c r="AO14" s="96">
        <v>0</v>
      </c>
      <c r="AP14" s="96">
        <v>0</v>
      </c>
      <c r="AQ14" s="96">
        <v>0</v>
      </c>
      <c r="AR14" s="96">
        <v>0</v>
      </c>
      <c r="AS14" s="96">
        <v>0</v>
      </c>
      <c r="AT14" s="96">
        <v>0</v>
      </c>
      <c r="AU14" s="96">
        <v>0</v>
      </c>
      <c r="AV14" s="96">
        <v>0</v>
      </c>
      <c r="AW14" s="96">
        <v>36</v>
      </c>
      <c r="AX14" s="96" t="s">
        <v>31</v>
      </c>
      <c r="AY14" s="96"/>
      <c r="AZ14" s="96" t="s">
        <v>31</v>
      </c>
      <c r="BA14" s="93"/>
      <c r="BB14" s="90"/>
      <c r="BC14" s="96"/>
      <c r="BD14" s="96" t="s">
        <v>151</v>
      </c>
      <c r="BE14" s="93"/>
    </row>
    <row r="15" spans="1:57" s="98" customFormat="1">
      <c r="A15" s="90">
        <v>43</v>
      </c>
      <c r="B15" s="173">
        <v>41930</v>
      </c>
      <c r="C15" s="92" t="s">
        <v>15</v>
      </c>
      <c r="D15" s="90" t="s">
        <v>93</v>
      </c>
      <c r="E15" s="91">
        <v>41851</v>
      </c>
      <c r="F15" s="90" t="s">
        <v>33</v>
      </c>
      <c r="G15" s="90" t="s">
        <v>34</v>
      </c>
      <c r="H15" s="90">
        <v>97.03</v>
      </c>
      <c r="I15" s="94" t="s">
        <v>80</v>
      </c>
      <c r="J15" s="95">
        <v>15000</v>
      </c>
      <c r="K15" s="95">
        <v>60000</v>
      </c>
      <c r="L15" s="95">
        <v>90000</v>
      </c>
      <c r="M15" s="95">
        <v>300000</v>
      </c>
      <c r="N15" s="95"/>
      <c r="O15" s="90">
        <v>1.56</v>
      </c>
      <c r="P15" s="90">
        <v>1.47</v>
      </c>
      <c r="Q15" s="90">
        <v>1.4</v>
      </c>
      <c r="R15" s="90">
        <v>1.35</v>
      </c>
      <c r="S15" s="90">
        <v>1.32</v>
      </c>
      <c r="T15" s="90"/>
      <c r="U15" s="90">
        <v>1.47</v>
      </c>
      <c r="V15" s="90">
        <v>1.39</v>
      </c>
      <c r="W15" s="90">
        <v>1.34</v>
      </c>
      <c r="X15" s="90">
        <v>1.3</v>
      </c>
      <c r="Y15" s="90">
        <v>1.26</v>
      </c>
      <c r="Z15" s="90"/>
      <c r="AA15" s="90"/>
      <c r="AB15" s="90"/>
      <c r="AC15" s="90"/>
      <c r="AD15" s="90"/>
      <c r="AE15" s="90"/>
      <c r="AF15" s="90"/>
      <c r="AG15" s="96" t="s">
        <v>107</v>
      </c>
      <c r="AH15" s="96" t="s">
        <v>153</v>
      </c>
      <c r="AI15" s="96">
        <v>3</v>
      </c>
      <c r="AJ15" s="96">
        <v>3</v>
      </c>
      <c r="AK15" s="97">
        <v>0.5</v>
      </c>
      <c r="AL15" s="97">
        <v>0.5</v>
      </c>
      <c r="AM15" s="96">
        <v>0</v>
      </c>
      <c r="AN15" s="96">
        <v>0</v>
      </c>
      <c r="AO15" s="96">
        <v>0</v>
      </c>
      <c r="AP15" s="96">
        <v>0</v>
      </c>
      <c r="AQ15" s="96">
        <v>0</v>
      </c>
      <c r="AR15" s="96">
        <v>0</v>
      </c>
      <c r="AS15" s="96">
        <v>0</v>
      </c>
      <c r="AT15" s="96">
        <v>0</v>
      </c>
      <c r="AU15" s="96">
        <v>0</v>
      </c>
      <c r="AV15" s="96">
        <v>0</v>
      </c>
      <c r="AW15" s="96">
        <v>0</v>
      </c>
      <c r="AX15" s="96" t="s">
        <v>31</v>
      </c>
      <c r="AY15" s="96"/>
      <c r="AZ15" s="96" t="s">
        <v>31</v>
      </c>
      <c r="BA15" s="93" t="s">
        <v>24</v>
      </c>
      <c r="BB15" s="90" t="s">
        <v>150</v>
      </c>
      <c r="BC15" s="96">
        <v>50</v>
      </c>
      <c r="BD15" s="96" t="s">
        <v>91</v>
      </c>
      <c r="BE15" s="93"/>
    </row>
    <row r="16" spans="1:57" s="98" customFormat="1">
      <c r="A16" s="90">
        <v>2</v>
      </c>
      <c r="B16" s="173">
        <v>41930</v>
      </c>
      <c r="C16" s="92" t="s">
        <v>15</v>
      </c>
      <c r="D16" s="90" t="s">
        <v>93</v>
      </c>
      <c r="E16" s="91">
        <v>41912</v>
      </c>
      <c r="F16" s="93" t="s">
        <v>17</v>
      </c>
      <c r="G16" s="90" t="s">
        <v>62</v>
      </c>
      <c r="H16" s="90">
        <v>84</v>
      </c>
      <c r="I16" s="94" t="s">
        <v>80</v>
      </c>
      <c r="J16" s="95">
        <v>14760</v>
      </c>
      <c r="K16" s="95">
        <v>60120</v>
      </c>
      <c r="L16" s="95">
        <v>89700</v>
      </c>
      <c r="M16" s="95">
        <v>300720</v>
      </c>
      <c r="N16" s="95"/>
      <c r="O16" s="90">
        <v>1.95</v>
      </c>
      <c r="P16" s="90">
        <v>1.6</v>
      </c>
      <c r="Q16" s="90">
        <v>1.47</v>
      </c>
      <c r="R16" s="90">
        <v>1.36</v>
      </c>
      <c r="S16" s="90">
        <v>1.34</v>
      </c>
      <c r="T16" s="90"/>
      <c r="U16" s="90">
        <v>1.85</v>
      </c>
      <c r="V16" s="90">
        <v>1.55</v>
      </c>
      <c r="W16" s="90">
        <v>1.42</v>
      </c>
      <c r="X16" s="90">
        <v>1.34</v>
      </c>
      <c r="Y16" s="90">
        <v>1.31</v>
      </c>
      <c r="Z16" s="90"/>
      <c r="AA16" s="90"/>
      <c r="AB16" s="90"/>
      <c r="AC16" s="90"/>
      <c r="AD16" s="90"/>
      <c r="AE16" s="90"/>
      <c r="AF16" s="90"/>
      <c r="AG16" s="96" t="s">
        <v>107</v>
      </c>
      <c r="AH16" s="96" t="s">
        <v>153</v>
      </c>
      <c r="AI16" s="96">
        <v>3</v>
      </c>
      <c r="AJ16" s="96">
        <v>3</v>
      </c>
      <c r="AK16" s="97">
        <v>0.5</v>
      </c>
      <c r="AL16" s="97">
        <v>0.5</v>
      </c>
      <c r="AM16" s="96">
        <v>0</v>
      </c>
      <c r="AN16" s="96">
        <v>15</v>
      </c>
      <c r="AO16" s="96">
        <v>0</v>
      </c>
      <c r="AP16" s="96">
        <v>0</v>
      </c>
      <c r="AQ16" s="96">
        <v>0</v>
      </c>
      <c r="AR16" s="96">
        <v>0</v>
      </c>
      <c r="AS16" s="96">
        <v>0</v>
      </c>
      <c r="AT16" s="96">
        <v>0</v>
      </c>
      <c r="AU16" s="96">
        <v>0</v>
      </c>
      <c r="AV16" s="96">
        <v>10</v>
      </c>
      <c r="AW16" s="96">
        <v>12</v>
      </c>
      <c r="AX16" s="96" t="s">
        <v>107</v>
      </c>
      <c r="AY16" s="96">
        <v>12</v>
      </c>
      <c r="AZ16" s="96" t="s">
        <v>31</v>
      </c>
      <c r="BA16" s="93"/>
      <c r="BB16" s="90"/>
      <c r="BC16" s="96"/>
      <c r="BD16" s="96" t="s">
        <v>151</v>
      </c>
      <c r="BE16" s="93"/>
    </row>
    <row r="17" spans="1:57" s="31" customFormat="1">
      <c r="A17" s="27"/>
      <c r="B17" s="173">
        <v>41930</v>
      </c>
      <c r="C17" s="29" t="s">
        <v>15</v>
      </c>
      <c r="D17" s="27" t="s">
        <v>93</v>
      </c>
      <c r="E17" s="91">
        <v>41851</v>
      </c>
      <c r="F17" s="28" t="s">
        <v>589</v>
      </c>
      <c r="G17" s="27" t="s">
        <v>590</v>
      </c>
      <c r="H17" s="27">
        <v>91.59</v>
      </c>
      <c r="I17" s="32" t="s">
        <v>80</v>
      </c>
      <c r="J17" s="35">
        <v>15208</v>
      </c>
      <c r="K17" s="35">
        <v>60833</v>
      </c>
      <c r="L17" s="35">
        <v>91250</v>
      </c>
      <c r="M17" s="35">
        <v>304167</v>
      </c>
      <c r="N17" s="35"/>
      <c r="O17" s="27">
        <v>2.56</v>
      </c>
      <c r="P17" s="27">
        <v>2.37</v>
      </c>
      <c r="Q17" s="27">
        <v>2.2400000000000002</v>
      </c>
      <c r="R17" s="27">
        <v>2.16</v>
      </c>
      <c r="S17" s="27">
        <v>2.06</v>
      </c>
      <c r="T17" s="27"/>
      <c r="U17" s="27">
        <v>2.48</v>
      </c>
      <c r="V17" s="27">
        <v>2.33</v>
      </c>
      <c r="W17" s="27">
        <v>2.2200000000000002</v>
      </c>
      <c r="X17" s="27">
        <v>2.15</v>
      </c>
      <c r="Y17" s="27">
        <v>2.08</v>
      </c>
      <c r="Z17" s="27"/>
      <c r="AA17" s="27">
        <v>2.5299999999999998</v>
      </c>
      <c r="AB17" s="27">
        <v>2.34</v>
      </c>
      <c r="AC17" s="27">
        <v>2.23</v>
      </c>
      <c r="AD17" s="27">
        <v>2.15</v>
      </c>
      <c r="AE17" s="27">
        <v>2.02</v>
      </c>
      <c r="AF17" s="27"/>
      <c r="AG17" s="30" t="s">
        <v>107</v>
      </c>
      <c r="AH17" s="30" t="s">
        <v>153</v>
      </c>
      <c r="AI17" s="30">
        <v>3</v>
      </c>
      <c r="AJ17" s="30">
        <v>3</v>
      </c>
      <c r="AK17" s="85">
        <v>0.5</v>
      </c>
      <c r="AL17" s="85">
        <v>0.5</v>
      </c>
      <c r="AM17" s="30">
        <v>0</v>
      </c>
      <c r="AN17" s="30">
        <v>30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 t="s">
        <v>591</v>
      </c>
      <c r="AY17" s="30">
        <v>24</v>
      </c>
      <c r="AZ17" s="30" t="s">
        <v>31</v>
      </c>
      <c r="BA17" s="28" t="s">
        <v>24</v>
      </c>
      <c r="BB17" s="27" t="s">
        <v>150</v>
      </c>
      <c r="BC17" s="30">
        <v>50</v>
      </c>
      <c r="BD17" s="30" t="s">
        <v>592</v>
      </c>
      <c r="BE17" s="28"/>
    </row>
    <row r="18" spans="1:57" s="98" customFormat="1">
      <c r="A18" s="90">
        <v>15</v>
      </c>
      <c r="B18" s="173">
        <v>41930</v>
      </c>
      <c r="C18" s="92" t="s">
        <v>15</v>
      </c>
      <c r="D18" s="90" t="s">
        <v>84</v>
      </c>
      <c r="E18" s="91">
        <v>41716</v>
      </c>
      <c r="F18" s="93" t="s">
        <v>79</v>
      </c>
      <c r="G18" s="90" t="s">
        <v>54</v>
      </c>
      <c r="H18" s="90">
        <v>93</v>
      </c>
      <c r="I18" s="94" t="s">
        <v>80</v>
      </c>
      <c r="J18" s="95">
        <v>100000</v>
      </c>
      <c r="K18" s="95">
        <v>550000</v>
      </c>
      <c r="L18" s="95">
        <v>550000</v>
      </c>
      <c r="M18" s="95">
        <v>550000</v>
      </c>
      <c r="N18" s="95"/>
      <c r="O18" s="90">
        <v>1.94</v>
      </c>
      <c r="P18" s="90">
        <v>1.52</v>
      </c>
      <c r="Q18" s="90">
        <v>0</v>
      </c>
      <c r="R18" s="90">
        <v>0</v>
      </c>
      <c r="S18" s="90">
        <v>1.49</v>
      </c>
      <c r="T18" s="90"/>
      <c r="U18" s="90">
        <v>1.93</v>
      </c>
      <c r="V18" s="90">
        <v>1.51</v>
      </c>
      <c r="W18" s="90">
        <v>0</v>
      </c>
      <c r="X18" s="90">
        <v>0</v>
      </c>
      <c r="Y18" s="90">
        <v>1.48</v>
      </c>
      <c r="Z18" s="90"/>
      <c r="AA18" s="90"/>
      <c r="AB18" s="90"/>
      <c r="AC18" s="90"/>
      <c r="AD18" s="90"/>
      <c r="AE18" s="90"/>
      <c r="AF18" s="90"/>
      <c r="AG18" s="96" t="s">
        <v>107</v>
      </c>
      <c r="AH18" s="96" t="s">
        <v>153</v>
      </c>
      <c r="AI18" s="96">
        <v>2</v>
      </c>
      <c r="AJ18" s="96">
        <v>4</v>
      </c>
      <c r="AK18" s="99">
        <v>0.33329999999999999</v>
      </c>
      <c r="AL18" s="99">
        <v>0.66659999999999997</v>
      </c>
      <c r="AM18" s="96">
        <v>0</v>
      </c>
      <c r="AN18" s="96">
        <v>15</v>
      </c>
      <c r="AO18" s="96">
        <v>0</v>
      </c>
      <c r="AP18" s="96">
        <v>0</v>
      </c>
      <c r="AQ18" s="96">
        <v>0</v>
      </c>
      <c r="AR18" s="96">
        <v>0</v>
      </c>
      <c r="AS18" s="96">
        <v>0</v>
      </c>
      <c r="AT18" s="96">
        <v>0</v>
      </c>
      <c r="AU18" s="96">
        <v>0</v>
      </c>
      <c r="AV18" s="96">
        <v>0</v>
      </c>
      <c r="AW18" s="96">
        <v>0</v>
      </c>
      <c r="AX18" s="96" t="s">
        <v>31</v>
      </c>
      <c r="AY18" s="96">
        <v>24</v>
      </c>
      <c r="AZ18" s="96" t="s">
        <v>31</v>
      </c>
      <c r="BA18" s="93"/>
      <c r="BB18" s="90"/>
      <c r="BC18" s="96"/>
      <c r="BD18" s="96" t="s">
        <v>151</v>
      </c>
      <c r="BE18" s="93"/>
    </row>
    <row r="19" spans="1:57" s="98" customFormat="1">
      <c r="A19" s="90">
        <v>40</v>
      </c>
      <c r="B19" s="173">
        <v>41930</v>
      </c>
      <c r="C19" s="92" t="s">
        <v>15</v>
      </c>
      <c r="D19" s="90" t="s">
        <v>84</v>
      </c>
      <c r="E19" s="91">
        <v>41698</v>
      </c>
      <c r="F19" s="93" t="s">
        <v>26</v>
      </c>
      <c r="G19" s="228" t="s">
        <v>644</v>
      </c>
      <c r="H19" s="90">
        <v>103</v>
      </c>
      <c r="I19" s="94" t="s">
        <v>80</v>
      </c>
      <c r="J19" s="95">
        <v>6000</v>
      </c>
      <c r="K19" s="95">
        <v>12000</v>
      </c>
      <c r="L19" s="95">
        <v>84000</v>
      </c>
      <c r="M19" s="95">
        <f>L19</f>
        <v>84000</v>
      </c>
      <c r="N19" s="95"/>
      <c r="O19" s="90">
        <v>2.06</v>
      </c>
      <c r="P19" s="90">
        <v>2.06</v>
      </c>
      <c r="Q19" s="90">
        <v>2.0099999999999998</v>
      </c>
      <c r="R19" s="90">
        <v>0</v>
      </c>
      <c r="S19" s="228">
        <v>1.96</v>
      </c>
      <c r="T19" s="90"/>
      <c r="U19" s="90">
        <v>2.06</v>
      </c>
      <c r="V19" s="90">
        <v>1.96</v>
      </c>
      <c r="W19" s="90">
        <v>1.91</v>
      </c>
      <c r="X19" s="90">
        <v>0</v>
      </c>
      <c r="Y19" s="90">
        <v>1.91</v>
      </c>
      <c r="Z19" s="90"/>
      <c r="AA19" s="90"/>
      <c r="AB19" s="90"/>
      <c r="AC19" s="90"/>
      <c r="AD19" s="90"/>
      <c r="AE19" s="90"/>
      <c r="AF19" s="90"/>
      <c r="AG19" s="96" t="s">
        <v>107</v>
      </c>
      <c r="AH19" s="96" t="s">
        <v>153</v>
      </c>
      <c r="AI19" s="96">
        <v>2</v>
      </c>
      <c r="AJ19" s="96">
        <v>4</v>
      </c>
      <c r="AK19" s="99">
        <v>0.33329999999999999</v>
      </c>
      <c r="AL19" s="99">
        <v>0.66659999999999997</v>
      </c>
      <c r="AM19" s="96">
        <v>0</v>
      </c>
      <c r="AN19" s="96">
        <v>0</v>
      </c>
      <c r="AO19" s="96">
        <v>10</v>
      </c>
      <c r="AP19" s="96">
        <v>0</v>
      </c>
      <c r="AQ19" s="96">
        <v>0</v>
      </c>
      <c r="AR19" s="96">
        <v>0</v>
      </c>
      <c r="AS19" s="96">
        <v>0</v>
      </c>
      <c r="AT19" s="96">
        <v>0</v>
      </c>
      <c r="AU19" s="96">
        <v>0</v>
      </c>
      <c r="AV19" s="96">
        <v>0</v>
      </c>
      <c r="AW19" s="96">
        <v>0</v>
      </c>
      <c r="AX19" s="96" t="s">
        <v>31</v>
      </c>
      <c r="AY19" s="96"/>
      <c r="AZ19" s="96" t="s">
        <v>31</v>
      </c>
      <c r="BA19" s="93"/>
      <c r="BB19" s="90"/>
      <c r="BC19" s="96"/>
      <c r="BD19" s="96" t="s">
        <v>151</v>
      </c>
      <c r="BE19" s="93" t="s">
        <v>27</v>
      </c>
    </row>
    <row r="20" spans="1:57" s="98" customFormat="1">
      <c r="A20" s="90">
        <v>56</v>
      </c>
      <c r="B20" s="173">
        <v>41930</v>
      </c>
      <c r="C20" s="92" t="s">
        <v>15</v>
      </c>
      <c r="D20" s="90" t="s">
        <v>84</v>
      </c>
      <c r="E20" s="91">
        <v>41670</v>
      </c>
      <c r="F20" s="93" t="s">
        <v>25</v>
      </c>
      <c r="G20" s="228" t="s">
        <v>593</v>
      </c>
      <c r="H20" s="90">
        <v>90</v>
      </c>
      <c r="I20" s="94" t="s">
        <v>80</v>
      </c>
      <c r="J20" s="95">
        <v>6000</v>
      </c>
      <c r="K20" s="95">
        <v>12000</v>
      </c>
      <c r="L20" s="95">
        <v>84000</v>
      </c>
      <c r="M20" s="95">
        <f t="shared" ref="M20:M65" si="0">L20</f>
        <v>84000</v>
      </c>
      <c r="N20" s="95"/>
      <c r="O20" s="90">
        <v>2.1</v>
      </c>
      <c r="P20" s="90">
        <v>2.0499999999999998</v>
      </c>
      <c r="Q20" s="90">
        <v>2.02</v>
      </c>
      <c r="R20" s="90">
        <v>0</v>
      </c>
      <c r="S20" s="90">
        <v>2</v>
      </c>
      <c r="T20" s="90"/>
      <c r="U20" s="90">
        <v>2</v>
      </c>
      <c r="V20" s="90">
        <v>1.9</v>
      </c>
      <c r="W20" s="90">
        <v>1.8</v>
      </c>
      <c r="X20" s="90">
        <v>0</v>
      </c>
      <c r="Y20" s="90">
        <v>1.75</v>
      </c>
      <c r="Z20" s="90"/>
      <c r="AA20" s="90"/>
      <c r="AB20" s="90"/>
      <c r="AC20" s="90"/>
      <c r="AD20" s="90"/>
      <c r="AE20" s="90"/>
      <c r="AF20" s="90"/>
      <c r="AG20" s="96" t="s">
        <v>107</v>
      </c>
      <c r="AH20" s="96" t="s">
        <v>153</v>
      </c>
      <c r="AI20" s="96">
        <v>3</v>
      </c>
      <c r="AJ20" s="96">
        <v>3</v>
      </c>
      <c r="AK20" s="97">
        <v>0.5</v>
      </c>
      <c r="AL20" s="97">
        <v>0.5</v>
      </c>
      <c r="AM20" s="96">
        <v>0</v>
      </c>
      <c r="AN20" s="96">
        <v>0</v>
      </c>
      <c r="AO20" s="96">
        <v>0</v>
      </c>
      <c r="AP20" s="96">
        <v>20</v>
      </c>
      <c r="AQ20" s="96">
        <v>0</v>
      </c>
      <c r="AR20" s="96">
        <v>0</v>
      </c>
      <c r="AS20" s="96">
        <v>0</v>
      </c>
      <c r="AT20" s="96">
        <v>0</v>
      </c>
      <c r="AU20" s="96">
        <v>0</v>
      </c>
      <c r="AV20" s="96">
        <v>0</v>
      </c>
      <c r="AW20" s="96">
        <v>0</v>
      </c>
      <c r="AX20" s="174" t="s">
        <v>591</v>
      </c>
      <c r="AY20" s="96">
        <v>12</v>
      </c>
      <c r="AZ20" s="96" t="s">
        <v>31</v>
      </c>
      <c r="BA20" s="93"/>
      <c r="BB20" s="90"/>
      <c r="BC20" s="96"/>
      <c r="BD20" s="96" t="s">
        <v>49</v>
      </c>
      <c r="BE20" s="93"/>
    </row>
    <row r="21" spans="1:57" s="98" customFormat="1">
      <c r="A21" s="90">
        <v>23</v>
      </c>
      <c r="B21" s="173">
        <v>41930</v>
      </c>
      <c r="C21" s="92" t="s">
        <v>15</v>
      </c>
      <c r="D21" s="90" t="s">
        <v>84</v>
      </c>
      <c r="E21" s="91">
        <v>41873</v>
      </c>
      <c r="F21" s="93" t="s">
        <v>92</v>
      </c>
      <c r="G21" s="90" t="s">
        <v>141</v>
      </c>
      <c r="H21" s="90">
        <v>113</v>
      </c>
      <c r="I21" s="94" t="s">
        <v>80</v>
      </c>
      <c r="J21" s="95">
        <v>6000</v>
      </c>
      <c r="K21" s="95">
        <v>12000</v>
      </c>
      <c r="L21" s="95">
        <v>84000</v>
      </c>
      <c r="M21" s="95">
        <f t="shared" si="0"/>
        <v>84000</v>
      </c>
      <c r="N21" s="95"/>
      <c r="O21" s="90">
        <v>1.97</v>
      </c>
      <c r="P21" s="90">
        <v>1.88</v>
      </c>
      <c r="Q21" s="90">
        <v>1.88</v>
      </c>
      <c r="R21" s="90">
        <v>0</v>
      </c>
      <c r="S21" s="90">
        <v>1.76</v>
      </c>
      <c r="T21" s="90"/>
      <c r="U21" s="90">
        <v>1.95</v>
      </c>
      <c r="V21" s="90">
        <v>1.82</v>
      </c>
      <c r="W21" s="90">
        <v>1.75</v>
      </c>
      <c r="X21" s="90">
        <v>0</v>
      </c>
      <c r="Y21" s="90">
        <v>1.72</v>
      </c>
      <c r="Z21" s="90"/>
      <c r="AA21" s="90"/>
      <c r="AB21" s="90"/>
      <c r="AC21" s="90"/>
      <c r="AD21" s="90"/>
      <c r="AE21" s="90"/>
      <c r="AF21" s="90"/>
      <c r="AG21" s="96" t="s">
        <v>107</v>
      </c>
      <c r="AH21" s="96" t="s">
        <v>153</v>
      </c>
      <c r="AI21" s="96">
        <v>2</v>
      </c>
      <c r="AJ21" s="96">
        <v>4</v>
      </c>
      <c r="AK21" s="99">
        <v>0.33329999999999999</v>
      </c>
      <c r="AL21" s="99">
        <v>0.66659999999999997</v>
      </c>
      <c r="AM21" s="96">
        <v>0</v>
      </c>
      <c r="AN21" s="96">
        <v>22</v>
      </c>
      <c r="AO21" s="96">
        <v>0</v>
      </c>
      <c r="AP21" s="96">
        <v>0</v>
      </c>
      <c r="AQ21" s="96">
        <v>0</v>
      </c>
      <c r="AR21" s="96">
        <v>0</v>
      </c>
      <c r="AS21" s="96">
        <v>0</v>
      </c>
      <c r="AT21" s="96">
        <v>0</v>
      </c>
      <c r="AU21" s="96">
        <v>0</v>
      </c>
      <c r="AV21" s="96">
        <v>0</v>
      </c>
      <c r="AW21" s="96">
        <v>24</v>
      </c>
      <c r="AX21" s="96" t="s">
        <v>107</v>
      </c>
      <c r="AY21" s="96">
        <v>24</v>
      </c>
      <c r="AZ21" s="96" t="s">
        <v>31</v>
      </c>
      <c r="BA21" s="93"/>
      <c r="BB21" s="90"/>
      <c r="BC21" s="96"/>
      <c r="BD21" s="96" t="s">
        <v>151</v>
      </c>
      <c r="BE21" s="93"/>
    </row>
    <row r="22" spans="1:57" s="98" customFormat="1">
      <c r="A22" s="90">
        <v>31</v>
      </c>
      <c r="B22" s="173">
        <v>41930</v>
      </c>
      <c r="C22" s="92" t="s">
        <v>15</v>
      </c>
      <c r="D22" s="90" t="s">
        <v>84</v>
      </c>
      <c r="E22" s="91">
        <v>41851</v>
      </c>
      <c r="F22" s="93" t="s">
        <v>30</v>
      </c>
      <c r="G22" s="90" t="s">
        <v>114</v>
      </c>
      <c r="H22" s="90">
        <v>62.9</v>
      </c>
      <c r="I22" s="94" t="s">
        <v>80</v>
      </c>
      <c r="J22" s="95">
        <v>6083</v>
      </c>
      <c r="K22" s="95">
        <v>12166</v>
      </c>
      <c r="L22" s="95">
        <v>85166</v>
      </c>
      <c r="M22" s="95">
        <f t="shared" si="0"/>
        <v>85166</v>
      </c>
      <c r="N22" s="95"/>
      <c r="O22" s="90">
        <v>1.38</v>
      </c>
      <c r="P22" s="90">
        <v>1.38</v>
      </c>
      <c r="Q22" s="90">
        <v>1.36</v>
      </c>
      <c r="R22" s="90">
        <v>0</v>
      </c>
      <c r="S22" s="90">
        <v>1.32</v>
      </c>
      <c r="T22" s="90"/>
      <c r="U22" s="90">
        <v>1.38</v>
      </c>
      <c r="V22" s="90">
        <v>1.32</v>
      </c>
      <c r="W22" s="90">
        <v>1.31</v>
      </c>
      <c r="X22" s="90">
        <v>0</v>
      </c>
      <c r="Y22" s="90">
        <v>1.3</v>
      </c>
      <c r="Z22" s="90"/>
      <c r="AA22" s="90"/>
      <c r="AB22" s="90"/>
      <c r="AC22" s="90"/>
      <c r="AD22" s="90"/>
      <c r="AE22" s="90"/>
      <c r="AF22" s="90"/>
      <c r="AG22" s="96" t="s">
        <v>107</v>
      </c>
      <c r="AH22" s="96" t="s">
        <v>153</v>
      </c>
      <c r="AI22" s="96">
        <v>2</v>
      </c>
      <c r="AJ22" s="96">
        <v>4</v>
      </c>
      <c r="AK22" s="99">
        <v>0.33329999999999999</v>
      </c>
      <c r="AL22" s="99">
        <v>0.66659999999999997</v>
      </c>
      <c r="AM22" s="96">
        <v>0</v>
      </c>
      <c r="AN22" s="96">
        <v>0</v>
      </c>
      <c r="AO22" s="96">
        <v>0</v>
      </c>
      <c r="AP22" s="96">
        <v>0</v>
      </c>
      <c r="AQ22" s="96">
        <v>0</v>
      </c>
      <c r="AR22" s="96">
        <v>0</v>
      </c>
      <c r="AS22" s="96">
        <v>0</v>
      </c>
      <c r="AT22" s="96">
        <v>0</v>
      </c>
      <c r="AU22" s="96">
        <v>0</v>
      </c>
      <c r="AV22" s="96">
        <v>0</v>
      </c>
      <c r="AW22" s="96">
        <v>36</v>
      </c>
      <c r="AX22" s="96" t="s">
        <v>31</v>
      </c>
      <c r="AY22" s="96"/>
      <c r="AZ22" s="96" t="s">
        <v>31</v>
      </c>
      <c r="BA22" s="93"/>
      <c r="BB22" s="90"/>
      <c r="BC22" s="96"/>
      <c r="BD22" s="96" t="s">
        <v>151</v>
      </c>
      <c r="BE22" s="93"/>
    </row>
    <row r="23" spans="1:57" s="98" customFormat="1">
      <c r="A23" s="90">
        <v>48</v>
      </c>
      <c r="B23" s="173">
        <v>41930</v>
      </c>
      <c r="C23" s="92" t="s">
        <v>15</v>
      </c>
      <c r="D23" s="90" t="s">
        <v>84</v>
      </c>
      <c r="E23" s="91">
        <v>41851</v>
      </c>
      <c r="F23" s="90" t="s">
        <v>33</v>
      </c>
      <c r="G23" s="90" t="s">
        <v>34</v>
      </c>
      <c r="H23" s="90">
        <v>93.29</v>
      </c>
      <c r="I23" s="94" t="s">
        <v>80</v>
      </c>
      <c r="J23" s="95">
        <v>6000</v>
      </c>
      <c r="K23" s="95">
        <v>12000</v>
      </c>
      <c r="L23" s="95">
        <v>84000</v>
      </c>
      <c r="M23" s="95">
        <f t="shared" si="0"/>
        <v>84000</v>
      </c>
      <c r="N23" s="95"/>
      <c r="O23" s="90">
        <v>1.42</v>
      </c>
      <c r="P23" s="27">
        <v>1.42</v>
      </c>
      <c r="Q23" s="27">
        <v>1.41</v>
      </c>
      <c r="R23" s="27">
        <v>0</v>
      </c>
      <c r="S23" s="27">
        <v>1.39</v>
      </c>
      <c r="T23" s="27"/>
      <c r="U23" s="27">
        <v>1.37</v>
      </c>
      <c r="V23" s="27">
        <v>1.34</v>
      </c>
      <c r="W23" s="27">
        <v>1.33</v>
      </c>
      <c r="X23" s="90">
        <v>0</v>
      </c>
      <c r="Y23" s="90">
        <v>1.33</v>
      </c>
      <c r="Z23" s="90"/>
      <c r="AA23" s="90"/>
      <c r="AB23" s="90"/>
      <c r="AC23" s="90"/>
      <c r="AD23" s="90"/>
      <c r="AE23" s="90"/>
      <c r="AF23" s="90"/>
      <c r="AG23" s="96" t="s">
        <v>107</v>
      </c>
      <c r="AH23" s="96" t="s">
        <v>153</v>
      </c>
      <c r="AI23" s="96">
        <v>2</v>
      </c>
      <c r="AJ23" s="96">
        <v>4</v>
      </c>
      <c r="AK23" s="99">
        <v>0.33329999999999999</v>
      </c>
      <c r="AL23" s="99">
        <v>0.66659999999999997</v>
      </c>
      <c r="AM23" s="96">
        <v>0</v>
      </c>
      <c r="AN23" s="96">
        <v>0</v>
      </c>
      <c r="AO23" s="96">
        <v>0</v>
      </c>
      <c r="AP23" s="96">
        <v>0</v>
      </c>
      <c r="AQ23" s="96">
        <v>0</v>
      </c>
      <c r="AR23" s="96">
        <v>0</v>
      </c>
      <c r="AS23" s="96">
        <v>0</v>
      </c>
      <c r="AT23" s="96">
        <v>0</v>
      </c>
      <c r="AU23" s="96">
        <v>0</v>
      </c>
      <c r="AV23" s="96">
        <v>0</v>
      </c>
      <c r="AW23" s="96">
        <v>0</v>
      </c>
      <c r="AX23" s="96" t="s">
        <v>31</v>
      </c>
      <c r="AY23" s="96"/>
      <c r="AZ23" s="96" t="s">
        <v>31</v>
      </c>
      <c r="BA23" s="93" t="s">
        <v>24</v>
      </c>
      <c r="BB23" s="90" t="s">
        <v>150</v>
      </c>
      <c r="BC23" s="96">
        <v>50</v>
      </c>
      <c r="BD23" s="96" t="s">
        <v>91</v>
      </c>
      <c r="BE23" s="93"/>
    </row>
    <row r="24" spans="1:57" s="98" customFormat="1">
      <c r="A24" s="90">
        <v>7</v>
      </c>
      <c r="B24" s="173">
        <v>41930</v>
      </c>
      <c r="C24" s="92" t="s">
        <v>15</v>
      </c>
      <c r="D24" s="90" t="s">
        <v>84</v>
      </c>
      <c r="E24" s="91">
        <v>41912</v>
      </c>
      <c r="F24" s="93" t="s">
        <v>17</v>
      </c>
      <c r="G24" s="90" t="s">
        <v>62</v>
      </c>
      <c r="H24" s="90">
        <v>93</v>
      </c>
      <c r="I24" s="94" t="s">
        <v>80</v>
      </c>
      <c r="J24" s="95">
        <v>120000</v>
      </c>
      <c r="K24" s="95">
        <v>120000</v>
      </c>
      <c r="L24" s="95">
        <v>120000</v>
      </c>
      <c r="M24" s="95">
        <v>120000</v>
      </c>
      <c r="N24" s="95"/>
      <c r="O24" s="90">
        <v>1.7</v>
      </c>
      <c r="P24" s="27">
        <v>0</v>
      </c>
      <c r="Q24" s="27">
        <v>0</v>
      </c>
      <c r="R24" s="27">
        <v>0</v>
      </c>
      <c r="S24" s="27">
        <v>1.3</v>
      </c>
      <c r="T24" s="27"/>
      <c r="U24" s="27">
        <v>1.55</v>
      </c>
      <c r="V24" s="27">
        <v>0</v>
      </c>
      <c r="W24" s="27">
        <v>0</v>
      </c>
      <c r="X24" s="90">
        <v>0</v>
      </c>
      <c r="Y24" s="90">
        <v>1.2</v>
      </c>
      <c r="Z24" s="90"/>
      <c r="AA24" s="90"/>
      <c r="AB24" s="90"/>
      <c r="AC24" s="90"/>
      <c r="AD24" s="90"/>
      <c r="AE24" s="90"/>
      <c r="AF24" s="90"/>
      <c r="AG24" s="96" t="s">
        <v>107</v>
      </c>
      <c r="AH24" s="96" t="s">
        <v>153</v>
      </c>
      <c r="AI24" s="96">
        <v>2</v>
      </c>
      <c r="AJ24" s="96">
        <v>4</v>
      </c>
      <c r="AK24" s="99">
        <v>0.33329999999999999</v>
      </c>
      <c r="AL24" s="99">
        <v>0.66659999999999997</v>
      </c>
      <c r="AM24" s="96">
        <v>0</v>
      </c>
      <c r="AN24" s="96">
        <v>15</v>
      </c>
      <c r="AO24" s="96">
        <v>0</v>
      </c>
      <c r="AP24" s="96">
        <v>0</v>
      </c>
      <c r="AQ24" s="96">
        <v>0</v>
      </c>
      <c r="AR24" s="96">
        <v>0</v>
      </c>
      <c r="AS24" s="96">
        <v>0</v>
      </c>
      <c r="AT24" s="96">
        <v>0</v>
      </c>
      <c r="AU24" s="96">
        <v>0</v>
      </c>
      <c r="AV24" s="96">
        <v>10</v>
      </c>
      <c r="AW24" s="96">
        <v>12</v>
      </c>
      <c r="AX24" s="96" t="s">
        <v>107</v>
      </c>
      <c r="AY24" s="96">
        <v>12</v>
      </c>
      <c r="AZ24" s="96" t="s">
        <v>31</v>
      </c>
      <c r="BA24" s="93"/>
      <c r="BB24" s="90"/>
      <c r="BC24" s="96"/>
      <c r="BD24" s="96" t="s">
        <v>151</v>
      </c>
      <c r="BE24" s="93"/>
    </row>
    <row r="25" spans="1:57" s="31" customFormat="1">
      <c r="A25" s="27"/>
      <c r="B25" s="173">
        <v>41930</v>
      </c>
      <c r="C25" s="29" t="s">
        <v>15</v>
      </c>
      <c r="D25" s="27" t="s">
        <v>84</v>
      </c>
      <c r="E25" s="91">
        <v>41851</v>
      </c>
      <c r="F25" s="28" t="s">
        <v>589</v>
      </c>
      <c r="G25" s="27" t="s">
        <v>590</v>
      </c>
      <c r="H25" s="27">
        <v>93.69</v>
      </c>
      <c r="I25" s="32" t="s">
        <v>80</v>
      </c>
      <c r="J25" s="35">
        <v>6083</v>
      </c>
      <c r="K25" s="35">
        <v>12166</v>
      </c>
      <c r="L25" s="35">
        <v>85166</v>
      </c>
      <c r="M25" s="35">
        <f t="shared" ref="M25:M26" si="1">L25</f>
        <v>85166</v>
      </c>
      <c r="N25" s="35"/>
      <c r="O25" s="27">
        <v>2.39</v>
      </c>
      <c r="P25" s="27">
        <v>2.35</v>
      </c>
      <c r="Q25" s="27">
        <v>1.34</v>
      </c>
      <c r="R25" s="27">
        <v>0</v>
      </c>
      <c r="S25" s="27">
        <v>1.27</v>
      </c>
      <c r="T25" s="27"/>
      <c r="U25" s="27">
        <v>2.37</v>
      </c>
      <c r="V25" s="27">
        <v>2.278</v>
      </c>
      <c r="W25" s="27">
        <v>2.2400000000000002</v>
      </c>
      <c r="X25" s="27">
        <v>0</v>
      </c>
      <c r="Y25" s="27">
        <v>1.23</v>
      </c>
      <c r="Z25" s="27"/>
      <c r="AA25" s="27"/>
      <c r="AB25" s="27"/>
      <c r="AC25" s="27"/>
      <c r="AD25" s="27"/>
      <c r="AE25" s="27"/>
      <c r="AF25" s="27"/>
      <c r="AG25" s="30" t="s">
        <v>107</v>
      </c>
      <c r="AH25" s="30" t="s">
        <v>153</v>
      </c>
      <c r="AI25" s="30">
        <v>2</v>
      </c>
      <c r="AJ25" s="30">
        <v>4</v>
      </c>
      <c r="AK25" s="40">
        <v>0.33329999999999999</v>
      </c>
      <c r="AL25" s="40">
        <v>0.66659999999999997</v>
      </c>
      <c r="AM25" s="30">
        <v>0</v>
      </c>
      <c r="AN25" s="30">
        <v>30</v>
      </c>
      <c r="AO25" s="30">
        <v>0</v>
      </c>
      <c r="AP25" s="30">
        <v>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0</v>
      </c>
      <c r="AX25" s="30" t="s">
        <v>591</v>
      </c>
      <c r="AY25" s="30">
        <v>24</v>
      </c>
      <c r="AZ25" s="30" t="s">
        <v>31</v>
      </c>
      <c r="BA25" s="28" t="s">
        <v>24</v>
      </c>
      <c r="BB25" s="27" t="s">
        <v>150</v>
      </c>
      <c r="BC25" s="30">
        <v>50</v>
      </c>
      <c r="BD25" s="30" t="s">
        <v>592</v>
      </c>
      <c r="BE25" s="28"/>
    </row>
    <row r="26" spans="1:57" s="98" customFormat="1">
      <c r="A26" s="90">
        <v>16</v>
      </c>
      <c r="B26" s="173">
        <v>41930</v>
      </c>
      <c r="C26" s="92" t="s">
        <v>15</v>
      </c>
      <c r="D26" s="90" t="s">
        <v>85</v>
      </c>
      <c r="E26" s="91">
        <v>41716</v>
      </c>
      <c r="F26" s="93" t="s">
        <v>79</v>
      </c>
      <c r="G26" s="90" t="s">
        <v>54</v>
      </c>
      <c r="H26" s="90">
        <v>92</v>
      </c>
      <c r="I26" s="94" t="s">
        <v>80</v>
      </c>
      <c r="J26" s="95">
        <v>110000</v>
      </c>
      <c r="K26" s="95">
        <v>600000</v>
      </c>
      <c r="L26" s="95">
        <f>K26</f>
        <v>600000</v>
      </c>
      <c r="M26" s="95">
        <f t="shared" si="1"/>
        <v>600000</v>
      </c>
      <c r="N26" s="95"/>
      <c r="O26" s="90">
        <v>1.88</v>
      </c>
      <c r="P26" s="27">
        <v>1.61</v>
      </c>
      <c r="Q26" s="27">
        <v>0</v>
      </c>
      <c r="R26" s="27">
        <v>0</v>
      </c>
      <c r="S26" s="27">
        <v>1.55</v>
      </c>
      <c r="T26" s="27"/>
      <c r="U26" s="27">
        <v>1.82</v>
      </c>
      <c r="V26" s="27">
        <v>1.51</v>
      </c>
      <c r="W26" s="27">
        <v>0</v>
      </c>
      <c r="X26" s="90">
        <v>0</v>
      </c>
      <c r="Y26" s="90">
        <v>1.42</v>
      </c>
      <c r="Z26" s="90"/>
      <c r="AA26" s="90"/>
      <c r="AB26" s="90"/>
      <c r="AC26" s="90"/>
      <c r="AD26" s="90"/>
      <c r="AE26" s="90"/>
      <c r="AF26" s="90"/>
      <c r="AG26" s="96" t="s">
        <v>107</v>
      </c>
      <c r="AH26" s="96" t="s">
        <v>153</v>
      </c>
      <c r="AI26" s="96">
        <v>2</v>
      </c>
      <c r="AJ26" s="96">
        <v>4</v>
      </c>
      <c r="AK26" s="99">
        <v>0.33329999999999999</v>
      </c>
      <c r="AL26" s="99">
        <v>0.66659999999999997</v>
      </c>
      <c r="AM26" s="96">
        <v>0</v>
      </c>
      <c r="AN26" s="96">
        <v>15</v>
      </c>
      <c r="AO26" s="96">
        <v>0</v>
      </c>
      <c r="AP26" s="96">
        <v>0</v>
      </c>
      <c r="AQ26" s="96">
        <v>0</v>
      </c>
      <c r="AR26" s="96">
        <v>0</v>
      </c>
      <c r="AS26" s="96">
        <v>0</v>
      </c>
      <c r="AT26" s="96">
        <v>0</v>
      </c>
      <c r="AU26" s="96">
        <v>0</v>
      </c>
      <c r="AV26" s="96">
        <v>0</v>
      </c>
      <c r="AW26" s="96">
        <v>0</v>
      </c>
      <c r="AX26" s="96" t="s">
        <v>31</v>
      </c>
      <c r="AY26" s="96">
        <v>24</v>
      </c>
      <c r="AZ26" s="96" t="s">
        <v>31</v>
      </c>
      <c r="BA26" s="93"/>
      <c r="BB26" s="90"/>
      <c r="BC26" s="96"/>
      <c r="BD26" s="96" t="s">
        <v>151</v>
      </c>
      <c r="BE26" s="93"/>
    </row>
    <row r="27" spans="1:57" s="98" customFormat="1">
      <c r="A27" s="90">
        <v>41</v>
      </c>
      <c r="B27" s="173">
        <v>41930</v>
      </c>
      <c r="C27" s="92" t="s">
        <v>15</v>
      </c>
      <c r="D27" s="90" t="s">
        <v>85</v>
      </c>
      <c r="E27" s="91">
        <v>41698</v>
      </c>
      <c r="F27" s="93" t="s">
        <v>26</v>
      </c>
      <c r="G27" s="228" t="s">
        <v>644</v>
      </c>
      <c r="H27" s="90">
        <v>103</v>
      </c>
      <c r="I27" s="94" t="s">
        <v>80</v>
      </c>
      <c r="J27" s="95">
        <v>6000</v>
      </c>
      <c r="K27" s="95">
        <v>12000</v>
      </c>
      <c r="L27" s="95">
        <v>84000</v>
      </c>
      <c r="M27" s="95">
        <f>L27</f>
        <v>84000</v>
      </c>
      <c r="N27" s="95"/>
      <c r="O27" s="90">
        <v>2.06</v>
      </c>
      <c r="P27" s="90">
        <v>2.06</v>
      </c>
      <c r="Q27" s="90">
        <v>2.0099999999999998</v>
      </c>
      <c r="R27" s="90">
        <v>0</v>
      </c>
      <c r="S27" s="228">
        <v>1.96</v>
      </c>
      <c r="T27" s="90"/>
      <c r="U27" s="90">
        <v>2.06</v>
      </c>
      <c r="V27" s="90">
        <v>1.96</v>
      </c>
      <c r="W27" s="90">
        <v>1.91</v>
      </c>
      <c r="X27" s="90">
        <v>0</v>
      </c>
      <c r="Y27" s="90">
        <v>1.91</v>
      </c>
      <c r="Z27" s="90"/>
      <c r="AA27" s="90"/>
      <c r="AB27" s="90"/>
      <c r="AC27" s="90"/>
      <c r="AD27" s="90"/>
      <c r="AE27" s="90"/>
      <c r="AF27" s="90"/>
      <c r="AG27" s="96" t="s">
        <v>107</v>
      </c>
      <c r="AH27" s="96" t="s">
        <v>153</v>
      </c>
      <c r="AI27" s="96">
        <v>2</v>
      </c>
      <c r="AJ27" s="96">
        <v>4</v>
      </c>
      <c r="AK27" s="99">
        <v>0.33329999999999999</v>
      </c>
      <c r="AL27" s="99">
        <v>0.66659999999999997</v>
      </c>
      <c r="AM27" s="96">
        <v>0</v>
      </c>
      <c r="AN27" s="96">
        <v>0</v>
      </c>
      <c r="AO27" s="96">
        <v>10</v>
      </c>
      <c r="AP27" s="96">
        <v>0</v>
      </c>
      <c r="AQ27" s="96">
        <v>0</v>
      </c>
      <c r="AR27" s="96">
        <v>0</v>
      </c>
      <c r="AS27" s="96">
        <v>0</v>
      </c>
      <c r="AT27" s="96">
        <v>0</v>
      </c>
      <c r="AU27" s="96">
        <v>0</v>
      </c>
      <c r="AV27" s="96">
        <v>0</v>
      </c>
      <c r="AW27" s="96">
        <v>0</v>
      </c>
      <c r="AX27" s="96" t="s">
        <v>31</v>
      </c>
      <c r="AY27" s="96"/>
      <c r="AZ27" s="96" t="s">
        <v>31</v>
      </c>
      <c r="BA27" s="93"/>
      <c r="BB27" s="90"/>
      <c r="BC27" s="96"/>
      <c r="BD27" s="96" t="s">
        <v>151</v>
      </c>
      <c r="BE27" s="93" t="s">
        <v>27</v>
      </c>
    </row>
    <row r="28" spans="1:57" s="98" customFormat="1">
      <c r="A28" s="90">
        <v>57</v>
      </c>
      <c r="B28" s="173">
        <v>41930</v>
      </c>
      <c r="C28" s="92" t="s">
        <v>15</v>
      </c>
      <c r="D28" s="90" t="s">
        <v>85</v>
      </c>
      <c r="E28" s="91">
        <v>41670</v>
      </c>
      <c r="F28" s="93" t="s">
        <v>25</v>
      </c>
      <c r="G28" s="228" t="s">
        <v>593</v>
      </c>
      <c r="H28" s="90">
        <v>90</v>
      </c>
      <c r="I28" s="94" t="s">
        <v>80</v>
      </c>
      <c r="J28" s="95">
        <v>6000</v>
      </c>
      <c r="K28" s="95">
        <v>12000</v>
      </c>
      <c r="L28" s="95">
        <v>84000</v>
      </c>
      <c r="M28" s="95">
        <f t="shared" ref="M28:M29" si="2">L28</f>
        <v>84000</v>
      </c>
      <c r="N28" s="95"/>
      <c r="O28" s="90">
        <v>2.1</v>
      </c>
      <c r="P28" s="27">
        <v>2.0499999999999998</v>
      </c>
      <c r="Q28" s="27">
        <v>2.02</v>
      </c>
      <c r="R28" s="27">
        <v>0</v>
      </c>
      <c r="S28" s="27">
        <v>2</v>
      </c>
      <c r="T28" s="27"/>
      <c r="U28" s="27">
        <v>2</v>
      </c>
      <c r="V28" s="27">
        <v>1.9</v>
      </c>
      <c r="W28" s="27">
        <v>1.8</v>
      </c>
      <c r="X28" s="90">
        <v>0</v>
      </c>
      <c r="Y28" s="90">
        <v>1.75</v>
      </c>
      <c r="Z28" s="90"/>
      <c r="AA28" s="90"/>
      <c r="AB28" s="90"/>
      <c r="AC28" s="90"/>
      <c r="AD28" s="90"/>
      <c r="AE28" s="90"/>
      <c r="AF28" s="90"/>
      <c r="AG28" s="96" t="s">
        <v>107</v>
      </c>
      <c r="AH28" s="96" t="s">
        <v>153</v>
      </c>
      <c r="AI28" s="96">
        <v>3</v>
      </c>
      <c r="AJ28" s="96">
        <v>3</v>
      </c>
      <c r="AK28" s="97">
        <v>0.5</v>
      </c>
      <c r="AL28" s="97">
        <v>0.5</v>
      </c>
      <c r="AM28" s="96">
        <v>0</v>
      </c>
      <c r="AN28" s="96">
        <v>0</v>
      </c>
      <c r="AO28" s="96">
        <v>0</v>
      </c>
      <c r="AP28" s="96">
        <v>20</v>
      </c>
      <c r="AQ28" s="96">
        <v>0</v>
      </c>
      <c r="AR28" s="96">
        <v>0</v>
      </c>
      <c r="AS28" s="96">
        <v>0</v>
      </c>
      <c r="AT28" s="96">
        <v>0</v>
      </c>
      <c r="AU28" s="96">
        <v>0</v>
      </c>
      <c r="AV28" s="96">
        <v>0</v>
      </c>
      <c r="AW28" s="96">
        <v>0</v>
      </c>
      <c r="AX28" s="174" t="s">
        <v>591</v>
      </c>
      <c r="AY28" s="96">
        <v>12</v>
      </c>
      <c r="AZ28" s="96" t="s">
        <v>31</v>
      </c>
      <c r="BA28" s="93"/>
      <c r="BB28" s="90"/>
      <c r="BC28" s="96"/>
      <c r="BD28" s="96" t="s">
        <v>49</v>
      </c>
      <c r="BE28" s="93"/>
    </row>
    <row r="29" spans="1:57" s="98" customFormat="1">
      <c r="A29" s="90">
        <v>24</v>
      </c>
      <c r="B29" s="173">
        <v>41930</v>
      </c>
      <c r="C29" s="92" t="s">
        <v>15</v>
      </c>
      <c r="D29" s="90" t="s">
        <v>85</v>
      </c>
      <c r="E29" s="91">
        <v>41873</v>
      </c>
      <c r="F29" s="93" t="s">
        <v>92</v>
      </c>
      <c r="G29" s="90" t="s">
        <v>141</v>
      </c>
      <c r="H29" s="90">
        <v>116</v>
      </c>
      <c r="I29" s="94" t="s">
        <v>80</v>
      </c>
      <c r="J29" s="95">
        <v>6000</v>
      </c>
      <c r="K29" s="95">
        <v>12000</v>
      </c>
      <c r="L29" s="95">
        <v>84000</v>
      </c>
      <c r="M29" s="95">
        <f t="shared" si="2"/>
        <v>84000</v>
      </c>
      <c r="N29" s="95"/>
      <c r="O29" s="90">
        <v>1.93</v>
      </c>
      <c r="P29" s="27">
        <v>1.88</v>
      </c>
      <c r="Q29" s="27">
        <v>1.86</v>
      </c>
      <c r="R29" s="27">
        <v>0</v>
      </c>
      <c r="S29" s="27">
        <v>1.76</v>
      </c>
      <c r="T29" s="27"/>
      <c r="U29" s="27">
        <v>1.92</v>
      </c>
      <c r="V29" s="27">
        <v>1.78</v>
      </c>
      <c r="W29" s="27">
        <v>1.74</v>
      </c>
      <c r="X29" s="90">
        <v>0</v>
      </c>
      <c r="Y29" s="90">
        <v>1.71</v>
      </c>
      <c r="Z29" s="90"/>
      <c r="AA29" s="90"/>
      <c r="AB29" s="90"/>
      <c r="AC29" s="90"/>
      <c r="AD29" s="90"/>
      <c r="AE29" s="90"/>
      <c r="AF29" s="90"/>
      <c r="AG29" s="96" t="s">
        <v>107</v>
      </c>
      <c r="AH29" s="96" t="s">
        <v>153</v>
      </c>
      <c r="AI29" s="96">
        <v>2</v>
      </c>
      <c r="AJ29" s="96">
        <v>4</v>
      </c>
      <c r="AK29" s="99">
        <v>0.33329999999999999</v>
      </c>
      <c r="AL29" s="99">
        <v>0.66659999999999997</v>
      </c>
      <c r="AM29" s="96">
        <v>0</v>
      </c>
      <c r="AN29" s="96">
        <v>22</v>
      </c>
      <c r="AO29" s="96">
        <v>0</v>
      </c>
      <c r="AP29" s="96">
        <v>0</v>
      </c>
      <c r="AQ29" s="96">
        <v>0</v>
      </c>
      <c r="AR29" s="96">
        <v>0</v>
      </c>
      <c r="AS29" s="96">
        <v>0</v>
      </c>
      <c r="AT29" s="96">
        <v>0</v>
      </c>
      <c r="AU29" s="96">
        <v>0</v>
      </c>
      <c r="AV29" s="96">
        <v>0</v>
      </c>
      <c r="AW29" s="96">
        <v>24</v>
      </c>
      <c r="AX29" s="96" t="s">
        <v>107</v>
      </c>
      <c r="AY29" s="96">
        <v>24</v>
      </c>
      <c r="AZ29" s="96" t="s">
        <v>31</v>
      </c>
      <c r="BA29" s="93"/>
      <c r="BB29" s="90"/>
      <c r="BC29" s="96"/>
      <c r="BD29" s="96" t="s">
        <v>151</v>
      </c>
      <c r="BE29" s="93"/>
    </row>
    <row r="30" spans="1:57" s="98" customFormat="1">
      <c r="A30" s="90">
        <v>32</v>
      </c>
      <c r="B30" s="173">
        <v>41930</v>
      </c>
      <c r="C30" s="92" t="s">
        <v>15</v>
      </c>
      <c r="D30" s="90" t="s">
        <v>85</v>
      </c>
      <c r="E30" s="91">
        <v>41851</v>
      </c>
      <c r="F30" s="93" t="s">
        <v>30</v>
      </c>
      <c r="G30" s="90" t="s">
        <v>114</v>
      </c>
      <c r="H30" s="90">
        <v>82.1</v>
      </c>
      <c r="I30" s="94" t="s">
        <v>80</v>
      </c>
      <c r="J30" s="95">
        <v>6083</v>
      </c>
      <c r="K30" s="95">
        <v>12166</v>
      </c>
      <c r="L30" s="95">
        <v>85166</v>
      </c>
      <c r="M30" s="95">
        <f t="shared" si="0"/>
        <v>85166</v>
      </c>
      <c r="N30" s="95"/>
      <c r="O30" s="90">
        <v>1.34</v>
      </c>
      <c r="P30" s="27">
        <v>1.33</v>
      </c>
      <c r="Q30" s="27">
        <v>1.31</v>
      </c>
      <c r="R30" s="27">
        <v>0</v>
      </c>
      <c r="S30" s="27">
        <v>1.27</v>
      </c>
      <c r="T30" s="27"/>
      <c r="U30" s="27">
        <v>1.34</v>
      </c>
      <c r="V30" s="27">
        <v>1.28</v>
      </c>
      <c r="W30" s="27">
        <v>1.25</v>
      </c>
      <c r="X30" s="90">
        <v>0</v>
      </c>
      <c r="Y30" s="90">
        <v>1.26</v>
      </c>
      <c r="Z30" s="90"/>
      <c r="AA30" s="90"/>
      <c r="AB30" s="90"/>
      <c r="AC30" s="90"/>
      <c r="AD30" s="90"/>
      <c r="AE30" s="90"/>
      <c r="AF30" s="90"/>
      <c r="AG30" s="96" t="s">
        <v>107</v>
      </c>
      <c r="AH30" s="96" t="s">
        <v>153</v>
      </c>
      <c r="AI30" s="96">
        <v>2</v>
      </c>
      <c r="AJ30" s="96">
        <v>4</v>
      </c>
      <c r="AK30" s="99">
        <v>0.33329999999999999</v>
      </c>
      <c r="AL30" s="99">
        <v>0.66659999999999997</v>
      </c>
      <c r="AM30" s="96">
        <v>0</v>
      </c>
      <c r="AN30" s="96">
        <v>0</v>
      </c>
      <c r="AO30" s="96">
        <v>0</v>
      </c>
      <c r="AP30" s="96">
        <v>0</v>
      </c>
      <c r="AQ30" s="96">
        <v>0</v>
      </c>
      <c r="AR30" s="96">
        <v>0</v>
      </c>
      <c r="AS30" s="96">
        <v>0</v>
      </c>
      <c r="AT30" s="96">
        <v>0</v>
      </c>
      <c r="AU30" s="96">
        <v>0</v>
      </c>
      <c r="AV30" s="96">
        <v>0</v>
      </c>
      <c r="AW30" s="96">
        <v>36</v>
      </c>
      <c r="AX30" s="96" t="s">
        <v>31</v>
      </c>
      <c r="AY30" s="96"/>
      <c r="AZ30" s="96" t="s">
        <v>31</v>
      </c>
      <c r="BA30" s="93"/>
      <c r="BB30" s="90"/>
      <c r="BC30" s="96"/>
      <c r="BD30" s="96" t="s">
        <v>151</v>
      </c>
      <c r="BE30" s="93"/>
    </row>
    <row r="31" spans="1:57" s="98" customFormat="1">
      <c r="A31" s="90">
        <v>49</v>
      </c>
      <c r="B31" s="173">
        <v>41930</v>
      </c>
      <c r="C31" s="92" t="s">
        <v>15</v>
      </c>
      <c r="D31" s="90" t="s">
        <v>85</v>
      </c>
      <c r="E31" s="91">
        <v>41851</v>
      </c>
      <c r="F31" s="90" t="s">
        <v>33</v>
      </c>
      <c r="G31" s="90" t="s">
        <v>34</v>
      </c>
      <c r="H31" s="90">
        <v>93.29</v>
      </c>
      <c r="I31" s="94" t="s">
        <v>80</v>
      </c>
      <c r="J31" s="95">
        <v>6000</v>
      </c>
      <c r="K31" s="95">
        <v>12000</v>
      </c>
      <c r="L31" s="95">
        <v>84000</v>
      </c>
      <c r="M31" s="95">
        <f t="shared" si="0"/>
        <v>84000</v>
      </c>
      <c r="N31" s="95"/>
      <c r="O31" s="90">
        <v>1.42</v>
      </c>
      <c r="P31" s="27">
        <v>1.42</v>
      </c>
      <c r="Q31" s="27">
        <v>1.41</v>
      </c>
      <c r="R31" s="27">
        <v>0</v>
      </c>
      <c r="S31" s="27">
        <v>1.39</v>
      </c>
      <c r="T31" s="27"/>
      <c r="U31" s="27">
        <v>1.37</v>
      </c>
      <c r="V31" s="27">
        <v>1.34</v>
      </c>
      <c r="W31" s="27">
        <v>1.33</v>
      </c>
      <c r="X31" s="90">
        <v>0</v>
      </c>
      <c r="Y31" s="90">
        <v>1.33</v>
      </c>
      <c r="Z31" s="90"/>
      <c r="AA31" s="90"/>
      <c r="AB31" s="90"/>
      <c r="AC31" s="90"/>
      <c r="AD31" s="90"/>
      <c r="AE31" s="90"/>
      <c r="AF31" s="90"/>
      <c r="AG31" s="96" t="s">
        <v>107</v>
      </c>
      <c r="AH31" s="96" t="s">
        <v>153</v>
      </c>
      <c r="AI31" s="96">
        <v>2</v>
      </c>
      <c r="AJ31" s="96">
        <v>4</v>
      </c>
      <c r="AK31" s="99">
        <v>0.33329999999999999</v>
      </c>
      <c r="AL31" s="99">
        <v>0.66659999999999997</v>
      </c>
      <c r="AM31" s="96">
        <v>0</v>
      </c>
      <c r="AN31" s="96">
        <v>0</v>
      </c>
      <c r="AO31" s="96">
        <v>0</v>
      </c>
      <c r="AP31" s="96">
        <v>0</v>
      </c>
      <c r="AQ31" s="96">
        <v>0</v>
      </c>
      <c r="AR31" s="96">
        <v>0</v>
      </c>
      <c r="AS31" s="96">
        <v>0</v>
      </c>
      <c r="AT31" s="96">
        <v>0</v>
      </c>
      <c r="AU31" s="96">
        <v>0</v>
      </c>
      <c r="AV31" s="96">
        <v>0</v>
      </c>
      <c r="AW31" s="96">
        <v>0</v>
      </c>
      <c r="AX31" s="96" t="s">
        <v>31</v>
      </c>
      <c r="AY31" s="96"/>
      <c r="AZ31" s="96" t="s">
        <v>31</v>
      </c>
      <c r="BA31" s="93" t="s">
        <v>24</v>
      </c>
      <c r="BB31" s="90" t="s">
        <v>150</v>
      </c>
      <c r="BC31" s="96">
        <v>50</v>
      </c>
      <c r="BD31" s="96" t="s">
        <v>91</v>
      </c>
      <c r="BE31" s="93"/>
    </row>
    <row r="32" spans="1:57" s="98" customFormat="1">
      <c r="A32" s="90">
        <v>8</v>
      </c>
      <c r="B32" s="173">
        <v>41930</v>
      </c>
      <c r="C32" s="92" t="s">
        <v>15</v>
      </c>
      <c r="D32" s="90" t="s">
        <v>85</v>
      </c>
      <c r="E32" s="91">
        <v>41912</v>
      </c>
      <c r="F32" s="93" t="s">
        <v>17</v>
      </c>
      <c r="G32" s="90" t="s">
        <v>62</v>
      </c>
      <c r="H32" s="90">
        <v>93</v>
      </c>
      <c r="I32" s="94" t="s">
        <v>80</v>
      </c>
      <c r="J32" s="95">
        <v>120000</v>
      </c>
      <c r="K32" s="95">
        <v>120000</v>
      </c>
      <c r="L32" s="95">
        <v>120000</v>
      </c>
      <c r="M32" s="95">
        <v>120000</v>
      </c>
      <c r="N32" s="95"/>
      <c r="O32" s="90">
        <v>1.7</v>
      </c>
      <c r="P32" s="27">
        <v>0</v>
      </c>
      <c r="Q32" s="27">
        <v>0</v>
      </c>
      <c r="R32" s="27">
        <v>0</v>
      </c>
      <c r="S32" s="27">
        <v>1.3</v>
      </c>
      <c r="T32" s="27"/>
      <c r="U32" s="27">
        <v>1.55</v>
      </c>
      <c r="V32" s="27">
        <v>0</v>
      </c>
      <c r="W32" s="27">
        <v>0</v>
      </c>
      <c r="X32" s="90">
        <v>0</v>
      </c>
      <c r="Y32" s="90">
        <v>1.2</v>
      </c>
      <c r="Z32" s="90"/>
      <c r="AA32" s="90"/>
      <c r="AB32" s="90"/>
      <c r="AC32" s="90"/>
      <c r="AD32" s="90"/>
      <c r="AE32" s="90"/>
      <c r="AF32" s="90"/>
      <c r="AG32" s="96" t="s">
        <v>107</v>
      </c>
      <c r="AH32" s="96" t="s">
        <v>153</v>
      </c>
      <c r="AI32" s="96">
        <v>2</v>
      </c>
      <c r="AJ32" s="96">
        <v>4</v>
      </c>
      <c r="AK32" s="99">
        <v>0.33329999999999999</v>
      </c>
      <c r="AL32" s="99">
        <v>0.66659999999999997</v>
      </c>
      <c r="AM32" s="96">
        <v>0</v>
      </c>
      <c r="AN32" s="96">
        <v>15</v>
      </c>
      <c r="AO32" s="96">
        <v>0</v>
      </c>
      <c r="AP32" s="96">
        <v>0</v>
      </c>
      <c r="AQ32" s="96">
        <v>0</v>
      </c>
      <c r="AR32" s="96">
        <v>0</v>
      </c>
      <c r="AS32" s="96">
        <v>0</v>
      </c>
      <c r="AT32" s="96">
        <v>0</v>
      </c>
      <c r="AU32" s="96">
        <v>0</v>
      </c>
      <c r="AV32" s="96">
        <v>10</v>
      </c>
      <c r="AW32" s="96">
        <v>12</v>
      </c>
      <c r="AX32" s="96" t="s">
        <v>107</v>
      </c>
      <c r="AY32" s="96">
        <v>12</v>
      </c>
      <c r="AZ32" s="96" t="s">
        <v>31</v>
      </c>
      <c r="BA32" s="93"/>
      <c r="BB32" s="90"/>
      <c r="BC32" s="96"/>
      <c r="BD32" s="96" t="s">
        <v>151</v>
      </c>
      <c r="BE32" s="93"/>
    </row>
    <row r="33" spans="1:57" s="31" customFormat="1">
      <c r="A33" s="27"/>
      <c r="B33" s="173">
        <v>41930</v>
      </c>
      <c r="C33" s="29" t="s">
        <v>15</v>
      </c>
      <c r="D33" s="27" t="s">
        <v>85</v>
      </c>
      <c r="E33" s="91">
        <v>41851</v>
      </c>
      <c r="F33" s="28" t="s">
        <v>589</v>
      </c>
      <c r="G33" s="27" t="s">
        <v>590</v>
      </c>
      <c r="H33" s="27">
        <v>93.69</v>
      </c>
      <c r="I33" s="32" t="s">
        <v>80</v>
      </c>
      <c r="J33" s="35">
        <v>6083</v>
      </c>
      <c r="K33" s="35">
        <v>12166</v>
      </c>
      <c r="L33" s="35">
        <v>85166</v>
      </c>
      <c r="M33" s="35">
        <f t="shared" ref="M33" si="3">L33</f>
        <v>85166</v>
      </c>
      <c r="N33" s="35"/>
      <c r="O33" s="27">
        <v>2.39</v>
      </c>
      <c r="P33" s="27">
        <v>2.35</v>
      </c>
      <c r="Q33" s="27">
        <v>1.34</v>
      </c>
      <c r="R33" s="27">
        <v>0</v>
      </c>
      <c r="S33" s="27">
        <v>1.27</v>
      </c>
      <c r="T33" s="27"/>
      <c r="U33" s="27">
        <v>2.37</v>
      </c>
      <c r="V33" s="27">
        <v>2.278</v>
      </c>
      <c r="W33" s="27">
        <v>2.2400000000000002</v>
      </c>
      <c r="X33" s="27">
        <v>0</v>
      </c>
      <c r="Y33" s="27">
        <v>1.23</v>
      </c>
      <c r="Z33" s="27"/>
      <c r="AA33" s="27"/>
      <c r="AB33" s="27"/>
      <c r="AC33" s="27"/>
      <c r="AD33" s="27"/>
      <c r="AE33" s="27"/>
      <c r="AF33" s="27"/>
      <c r="AG33" s="30" t="s">
        <v>107</v>
      </c>
      <c r="AH33" s="30" t="s">
        <v>153</v>
      </c>
      <c r="AI33" s="30">
        <v>2</v>
      </c>
      <c r="AJ33" s="30">
        <v>4</v>
      </c>
      <c r="AK33" s="40">
        <v>0.33329999999999999</v>
      </c>
      <c r="AL33" s="40">
        <v>0.66659999999999997</v>
      </c>
      <c r="AM33" s="30">
        <v>0</v>
      </c>
      <c r="AN33" s="30">
        <v>30</v>
      </c>
      <c r="AO33" s="30"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0</v>
      </c>
      <c r="AX33" s="30" t="s">
        <v>591</v>
      </c>
      <c r="AY33" s="30">
        <v>24</v>
      </c>
      <c r="AZ33" s="30" t="s">
        <v>31</v>
      </c>
      <c r="BA33" s="28" t="s">
        <v>24</v>
      </c>
      <c r="BB33" s="27" t="s">
        <v>150</v>
      </c>
      <c r="BC33" s="30">
        <v>50</v>
      </c>
      <c r="BD33" s="30" t="s">
        <v>592</v>
      </c>
      <c r="BE33" s="28"/>
    </row>
    <row r="34" spans="1:57" s="31" customFormat="1">
      <c r="A34" s="27">
        <v>14</v>
      </c>
      <c r="B34" s="173">
        <v>41930</v>
      </c>
      <c r="C34" s="29" t="s">
        <v>15</v>
      </c>
      <c r="D34" s="27" t="s">
        <v>139</v>
      </c>
      <c r="E34" s="91">
        <v>41716</v>
      </c>
      <c r="F34" s="28" t="s">
        <v>79</v>
      </c>
      <c r="G34" s="27" t="s">
        <v>54</v>
      </c>
      <c r="H34" s="27">
        <v>98</v>
      </c>
      <c r="I34" s="32" t="s">
        <v>80</v>
      </c>
      <c r="J34" s="35">
        <v>6000</v>
      </c>
      <c r="K34" s="35">
        <v>12000</v>
      </c>
      <c r="L34" s="35">
        <v>84000</v>
      </c>
      <c r="M34" s="35">
        <f t="shared" si="0"/>
        <v>84000</v>
      </c>
      <c r="N34" s="35"/>
      <c r="O34" s="27">
        <v>2.2000000000000002</v>
      </c>
      <c r="P34" s="27">
        <v>2.08</v>
      </c>
      <c r="Q34" s="27">
        <v>1.97</v>
      </c>
      <c r="R34" s="27">
        <v>0</v>
      </c>
      <c r="S34" s="27">
        <v>1.63</v>
      </c>
      <c r="T34" s="27"/>
      <c r="U34" s="27">
        <v>2.13</v>
      </c>
      <c r="V34" s="27">
        <v>2.06</v>
      </c>
      <c r="W34" s="27">
        <v>1.9</v>
      </c>
      <c r="X34" s="27">
        <v>0</v>
      </c>
      <c r="Y34" s="27">
        <v>1.63</v>
      </c>
      <c r="Z34" s="27"/>
      <c r="AA34" s="27"/>
      <c r="AB34" s="27"/>
      <c r="AC34" s="27"/>
      <c r="AD34" s="27"/>
      <c r="AE34" s="27"/>
      <c r="AF34" s="27"/>
      <c r="AG34" s="30" t="s">
        <v>107</v>
      </c>
      <c r="AH34" s="30" t="s">
        <v>153</v>
      </c>
      <c r="AI34" s="30">
        <v>2</v>
      </c>
      <c r="AJ34" s="30">
        <v>4</v>
      </c>
      <c r="AK34" s="40">
        <v>0.33329999999999999</v>
      </c>
      <c r="AL34" s="40">
        <v>0.66659999999999997</v>
      </c>
      <c r="AM34" s="30">
        <v>0</v>
      </c>
      <c r="AN34" s="30">
        <v>15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 t="s">
        <v>31</v>
      </c>
      <c r="AY34" s="30">
        <v>24</v>
      </c>
      <c r="AZ34" s="30" t="s">
        <v>31</v>
      </c>
      <c r="BA34" s="28"/>
      <c r="BB34" s="27"/>
      <c r="BC34" s="30"/>
      <c r="BD34" s="30" t="s">
        <v>151</v>
      </c>
      <c r="BE34" s="28"/>
    </row>
    <row r="35" spans="1:57" s="31" customFormat="1">
      <c r="A35" s="27">
        <v>39</v>
      </c>
      <c r="B35" s="173">
        <v>41930</v>
      </c>
      <c r="C35" s="29" t="s">
        <v>15</v>
      </c>
      <c r="D35" s="27" t="s">
        <v>139</v>
      </c>
      <c r="E35" s="91">
        <v>41698</v>
      </c>
      <c r="F35" s="93" t="s">
        <v>26</v>
      </c>
      <c r="G35" s="228" t="s">
        <v>644</v>
      </c>
      <c r="H35" s="90">
        <v>103</v>
      </c>
      <c r="I35" s="94" t="s">
        <v>80</v>
      </c>
      <c r="J35" s="95">
        <v>6000</v>
      </c>
      <c r="K35" s="95">
        <v>12000</v>
      </c>
      <c r="L35" s="95">
        <v>84000</v>
      </c>
      <c r="M35" s="95">
        <f>L35</f>
        <v>84000</v>
      </c>
      <c r="N35" s="95"/>
      <c r="O35" s="90">
        <v>2.21</v>
      </c>
      <c r="P35" s="90">
        <v>2.16</v>
      </c>
      <c r="Q35" s="90">
        <v>2.06</v>
      </c>
      <c r="R35" s="90">
        <v>0</v>
      </c>
      <c r="S35" s="228">
        <v>1.91</v>
      </c>
      <c r="T35" s="90"/>
      <c r="U35" s="90">
        <v>2.06</v>
      </c>
      <c r="V35" s="90">
        <v>2.0099999999999998</v>
      </c>
      <c r="W35" s="90">
        <v>1.96</v>
      </c>
      <c r="X35" s="90">
        <v>0</v>
      </c>
      <c r="Y35" s="90">
        <v>1.91</v>
      </c>
      <c r="Z35" s="27"/>
      <c r="AA35" s="27"/>
      <c r="AB35" s="27"/>
      <c r="AC35" s="27"/>
      <c r="AD35" s="27"/>
      <c r="AE35" s="27"/>
      <c r="AF35" s="27"/>
      <c r="AG35" s="30" t="s">
        <v>107</v>
      </c>
      <c r="AH35" s="30" t="s">
        <v>153</v>
      </c>
      <c r="AI35" s="30">
        <v>2</v>
      </c>
      <c r="AJ35" s="30">
        <v>4</v>
      </c>
      <c r="AK35" s="40">
        <v>0.33329999999999999</v>
      </c>
      <c r="AL35" s="40">
        <v>0.66659999999999997</v>
      </c>
      <c r="AM35" s="30">
        <v>0</v>
      </c>
      <c r="AN35" s="30">
        <v>0</v>
      </c>
      <c r="AO35" s="30">
        <v>10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 t="s">
        <v>31</v>
      </c>
      <c r="AY35" s="30"/>
      <c r="AZ35" s="30" t="s">
        <v>31</v>
      </c>
      <c r="BA35" s="28"/>
      <c r="BB35" s="27"/>
      <c r="BC35" s="30"/>
      <c r="BD35" s="30" t="s">
        <v>151</v>
      </c>
      <c r="BE35" s="28" t="s">
        <v>27</v>
      </c>
    </row>
    <row r="36" spans="1:57" s="31" customFormat="1">
      <c r="A36" s="27">
        <v>55</v>
      </c>
      <c r="B36" s="173">
        <v>41930</v>
      </c>
      <c r="C36" s="92" t="s">
        <v>15</v>
      </c>
      <c r="D36" s="27" t="s">
        <v>139</v>
      </c>
      <c r="E36" s="91">
        <v>41670</v>
      </c>
      <c r="F36" s="93" t="s">
        <v>25</v>
      </c>
      <c r="G36" s="228" t="s">
        <v>593</v>
      </c>
      <c r="H36" s="27">
        <v>90</v>
      </c>
      <c r="I36" s="32" t="s">
        <v>80</v>
      </c>
      <c r="J36" s="35">
        <v>6000</v>
      </c>
      <c r="K36" s="35">
        <v>12000</v>
      </c>
      <c r="L36" s="35">
        <v>84000</v>
      </c>
      <c r="M36" s="35">
        <f t="shared" si="0"/>
        <v>84000</v>
      </c>
      <c r="N36" s="35"/>
      <c r="O36" s="27">
        <v>2.2000000000000002</v>
      </c>
      <c r="P36" s="27">
        <v>2.14</v>
      </c>
      <c r="Q36" s="27">
        <v>2.02</v>
      </c>
      <c r="R36" s="27">
        <v>0</v>
      </c>
      <c r="S36" s="27">
        <v>1.9</v>
      </c>
      <c r="T36" s="27"/>
      <c r="U36" s="27">
        <v>2.2000000000000002</v>
      </c>
      <c r="V36" s="27">
        <v>2.0499999999999998</v>
      </c>
      <c r="W36" s="27">
        <v>1.9</v>
      </c>
      <c r="X36" s="27">
        <v>0</v>
      </c>
      <c r="Y36" s="27">
        <v>1.7</v>
      </c>
      <c r="Z36" s="27"/>
      <c r="AA36" s="27"/>
      <c r="AB36" s="27"/>
      <c r="AC36" s="27"/>
      <c r="AD36" s="27"/>
      <c r="AE36" s="27"/>
      <c r="AF36" s="27"/>
      <c r="AG36" s="30" t="s">
        <v>107</v>
      </c>
      <c r="AH36" s="30" t="s">
        <v>153</v>
      </c>
      <c r="AI36" s="30">
        <v>3</v>
      </c>
      <c r="AJ36" s="30">
        <v>3</v>
      </c>
      <c r="AK36" s="85">
        <v>0.5</v>
      </c>
      <c r="AL36" s="85">
        <v>0.5</v>
      </c>
      <c r="AM36" s="30">
        <v>0</v>
      </c>
      <c r="AN36" s="30">
        <v>0</v>
      </c>
      <c r="AO36" s="30">
        <v>0</v>
      </c>
      <c r="AP36" s="30">
        <v>20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96">
        <v>0</v>
      </c>
      <c r="AX36" s="174" t="s">
        <v>591</v>
      </c>
      <c r="AY36" s="96">
        <v>12</v>
      </c>
      <c r="AZ36" s="30" t="s">
        <v>31</v>
      </c>
      <c r="BA36" s="28"/>
      <c r="BB36" s="27"/>
      <c r="BC36" s="30"/>
      <c r="BD36" s="30" t="s">
        <v>49</v>
      </c>
      <c r="BE36" s="28"/>
    </row>
    <row r="37" spans="1:57" s="31" customFormat="1">
      <c r="A37" s="27">
        <v>22</v>
      </c>
      <c r="B37" s="173">
        <v>41930</v>
      </c>
      <c r="C37" s="29" t="s">
        <v>15</v>
      </c>
      <c r="D37" s="27" t="s">
        <v>139</v>
      </c>
      <c r="E37" s="91">
        <v>41873</v>
      </c>
      <c r="F37" s="28" t="s">
        <v>92</v>
      </c>
      <c r="G37" s="27" t="s">
        <v>141</v>
      </c>
      <c r="H37" s="27">
        <v>115</v>
      </c>
      <c r="I37" s="32" t="s">
        <v>80</v>
      </c>
      <c r="J37" s="35">
        <v>6000</v>
      </c>
      <c r="K37" s="35">
        <v>12000</v>
      </c>
      <c r="L37" s="35">
        <v>84000</v>
      </c>
      <c r="M37" s="35">
        <f t="shared" si="0"/>
        <v>84000</v>
      </c>
      <c r="N37" s="35"/>
      <c r="O37" s="27">
        <v>2.36</v>
      </c>
      <c r="P37" s="27">
        <v>2.2400000000000002</v>
      </c>
      <c r="Q37" s="27">
        <v>1.96</v>
      </c>
      <c r="R37" s="27">
        <v>0</v>
      </c>
      <c r="S37" s="27">
        <v>1.72</v>
      </c>
      <c r="T37" s="27"/>
      <c r="U37" s="27">
        <v>1.95</v>
      </c>
      <c r="V37" s="27">
        <v>1.89</v>
      </c>
      <c r="W37" s="27">
        <v>1.76</v>
      </c>
      <c r="X37" s="27">
        <v>0</v>
      </c>
      <c r="Y37" s="27">
        <v>1.7</v>
      </c>
      <c r="Z37" s="27"/>
      <c r="AA37" s="27"/>
      <c r="AB37" s="27"/>
      <c r="AC37" s="27"/>
      <c r="AD37" s="27"/>
      <c r="AE37" s="27"/>
      <c r="AF37" s="27"/>
      <c r="AG37" s="30" t="s">
        <v>107</v>
      </c>
      <c r="AH37" s="30" t="s">
        <v>153</v>
      </c>
      <c r="AI37" s="30">
        <v>2</v>
      </c>
      <c r="AJ37" s="30">
        <v>4</v>
      </c>
      <c r="AK37" s="40">
        <v>0.33329999999999999</v>
      </c>
      <c r="AL37" s="40">
        <v>0.66659999999999997</v>
      </c>
      <c r="AM37" s="30">
        <v>0</v>
      </c>
      <c r="AN37" s="30">
        <v>22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24</v>
      </c>
      <c r="AX37" s="30" t="s">
        <v>107</v>
      </c>
      <c r="AY37" s="30">
        <v>24</v>
      </c>
      <c r="AZ37" s="30" t="s">
        <v>31</v>
      </c>
      <c r="BA37" s="28"/>
      <c r="BB37" s="27"/>
      <c r="BC37" s="30"/>
      <c r="BD37" s="30" t="s">
        <v>151</v>
      </c>
      <c r="BE37" s="28"/>
    </row>
    <row r="38" spans="1:57" s="31" customFormat="1">
      <c r="A38" s="27">
        <v>30</v>
      </c>
      <c r="B38" s="173">
        <v>41930</v>
      </c>
      <c r="C38" s="29" t="s">
        <v>15</v>
      </c>
      <c r="D38" s="27" t="s">
        <v>139</v>
      </c>
      <c r="E38" s="91">
        <v>41851</v>
      </c>
      <c r="F38" s="28" t="s">
        <v>30</v>
      </c>
      <c r="G38" s="27" t="s">
        <v>114</v>
      </c>
      <c r="H38" s="27">
        <v>82.1</v>
      </c>
      <c r="I38" s="32" t="s">
        <v>80</v>
      </c>
      <c r="J38" s="35">
        <v>6083</v>
      </c>
      <c r="K38" s="35">
        <v>12166</v>
      </c>
      <c r="L38" s="35">
        <v>85166</v>
      </c>
      <c r="M38" s="35">
        <f t="shared" si="0"/>
        <v>85166</v>
      </c>
      <c r="N38" s="35"/>
      <c r="O38" s="27">
        <v>1.49</v>
      </c>
      <c r="P38" s="27">
        <v>1.44</v>
      </c>
      <c r="Q38" s="27">
        <v>1.34</v>
      </c>
      <c r="R38" s="27">
        <v>0</v>
      </c>
      <c r="S38" s="27">
        <v>1.26</v>
      </c>
      <c r="T38" s="27"/>
      <c r="U38" s="27">
        <v>1.33</v>
      </c>
      <c r="V38" s="27">
        <v>1.31</v>
      </c>
      <c r="W38" s="27">
        <v>1.27</v>
      </c>
      <c r="X38" s="27">
        <v>0</v>
      </c>
      <c r="Y38" s="27">
        <v>1.25</v>
      </c>
      <c r="Z38" s="27"/>
      <c r="AA38" s="27"/>
      <c r="AB38" s="27"/>
      <c r="AC38" s="27"/>
      <c r="AD38" s="27"/>
      <c r="AE38" s="27"/>
      <c r="AF38" s="27"/>
      <c r="AG38" s="30" t="s">
        <v>107</v>
      </c>
      <c r="AH38" s="30" t="s">
        <v>153</v>
      </c>
      <c r="AI38" s="30">
        <v>2</v>
      </c>
      <c r="AJ38" s="30">
        <v>4</v>
      </c>
      <c r="AK38" s="40">
        <v>0.33329999999999999</v>
      </c>
      <c r="AL38" s="40">
        <v>0.66659999999999997</v>
      </c>
      <c r="AM38" s="30">
        <v>0</v>
      </c>
      <c r="AN38" s="30">
        <v>0</v>
      </c>
      <c r="AO38" s="30">
        <v>0</v>
      </c>
      <c r="AP38" s="30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36</v>
      </c>
      <c r="AX38" s="30" t="s">
        <v>31</v>
      </c>
      <c r="AY38" s="30"/>
      <c r="AZ38" s="30" t="s">
        <v>31</v>
      </c>
      <c r="BA38" s="28"/>
      <c r="BB38" s="27"/>
      <c r="BC38" s="30"/>
      <c r="BD38" s="30" t="s">
        <v>151</v>
      </c>
      <c r="BE38" s="28"/>
    </row>
    <row r="39" spans="1:57" s="31" customFormat="1">
      <c r="A39" s="27">
        <v>47</v>
      </c>
      <c r="B39" s="173">
        <v>41930</v>
      </c>
      <c r="C39" s="29" t="s">
        <v>15</v>
      </c>
      <c r="D39" s="27" t="s">
        <v>139</v>
      </c>
      <c r="E39" s="91">
        <v>41851</v>
      </c>
      <c r="F39" s="27" t="s">
        <v>33</v>
      </c>
      <c r="G39" s="27" t="s">
        <v>34</v>
      </c>
      <c r="H39" s="27">
        <v>97.58</v>
      </c>
      <c r="I39" s="32" t="s">
        <v>80</v>
      </c>
      <c r="J39" s="35">
        <v>6000</v>
      </c>
      <c r="K39" s="35">
        <v>12000</v>
      </c>
      <c r="L39" s="35">
        <v>84000</v>
      </c>
      <c r="M39" s="35">
        <f t="shared" si="0"/>
        <v>84000</v>
      </c>
      <c r="N39" s="35"/>
      <c r="O39" s="27">
        <v>1.5</v>
      </c>
      <c r="P39" s="27">
        <v>1.47</v>
      </c>
      <c r="Q39" s="27">
        <v>1.41</v>
      </c>
      <c r="R39" s="27">
        <v>0</v>
      </c>
      <c r="S39" s="27">
        <v>1.35</v>
      </c>
      <c r="T39" s="27"/>
      <c r="U39" s="27">
        <v>1.35</v>
      </c>
      <c r="V39" s="27">
        <v>1.34</v>
      </c>
      <c r="W39" s="27">
        <v>1.31</v>
      </c>
      <c r="X39" s="27">
        <v>0</v>
      </c>
      <c r="Y39" s="27">
        <v>1.3</v>
      </c>
      <c r="Z39" s="27"/>
      <c r="AA39" s="27"/>
      <c r="AB39" s="27"/>
      <c r="AC39" s="27"/>
      <c r="AD39" s="27"/>
      <c r="AE39" s="27"/>
      <c r="AF39" s="27"/>
      <c r="AG39" s="30" t="s">
        <v>107</v>
      </c>
      <c r="AH39" s="30" t="s">
        <v>153</v>
      </c>
      <c r="AI39" s="30">
        <v>2</v>
      </c>
      <c r="AJ39" s="30">
        <v>4</v>
      </c>
      <c r="AK39" s="40">
        <v>0.33329999999999999</v>
      </c>
      <c r="AL39" s="40">
        <v>0.66659999999999997</v>
      </c>
      <c r="AM39" s="30">
        <v>0</v>
      </c>
      <c r="AN39" s="30">
        <v>0</v>
      </c>
      <c r="AO39" s="30">
        <v>0</v>
      </c>
      <c r="AP39" s="30">
        <v>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0</v>
      </c>
      <c r="AX39" s="30" t="s">
        <v>31</v>
      </c>
      <c r="AY39" s="30"/>
      <c r="AZ39" s="30" t="s">
        <v>31</v>
      </c>
      <c r="BA39" s="28" t="s">
        <v>24</v>
      </c>
      <c r="BB39" s="27" t="s">
        <v>150</v>
      </c>
      <c r="BC39" s="30">
        <v>50</v>
      </c>
      <c r="BD39" s="30" t="s">
        <v>91</v>
      </c>
      <c r="BE39" s="28"/>
    </row>
    <row r="40" spans="1:57" s="31" customFormat="1">
      <c r="A40" s="27">
        <v>6</v>
      </c>
      <c r="B40" s="173">
        <v>41930</v>
      </c>
      <c r="C40" s="29" t="s">
        <v>15</v>
      </c>
      <c r="D40" s="27" t="s">
        <v>139</v>
      </c>
      <c r="E40" s="91">
        <v>41912</v>
      </c>
      <c r="F40" s="28" t="s">
        <v>17</v>
      </c>
      <c r="G40" s="27" t="s">
        <v>62</v>
      </c>
      <c r="H40" s="27">
        <v>92</v>
      </c>
      <c r="I40" s="32" t="s">
        <v>80</v>
      </c>
      <c r="J40" s="35">
        <v>120000</v>
      </c>
      <c r="K40" s="35">
        <v>120000</v>
      </c>
      <c r="L40" s="35">
        <v>120000</v>
      </c>
      <c r="M40" s="35">
        <v>120000</v>
      </c>
      <c r="N40" s="35"/>
      <c r="O40" s="27">
        <v>1.8</v>
      </c>
      <c r="P40" s="27">
        <v>0</v>
      </c>
      <c r="Q40" s="27">
        <v>0</v>
      </c>
      <c r="R40" s="27">
        <v>0</v>
      </c>
      <c r="S40" s="27">
        <v>1.45</v>
      </c>
      <c r="T40" s="27"/>
      <c r="U40" s="27">
        <v>1.65</v>
      </c>
      <c r="V40" s="27">
        <v>0</v>
      </c>
      <c r="W40" s="27">
        <v>0</v>
      </c>
      <c r="X40" s="27">
        <v>0</v>
      </c>
      <c r="Y40" s="27">
        <v>1.3</v>
      </c>
      <c r="Z40" s="27"/>
      <c r="AA40" s="27"/>
      <c r="AB40" s="27"/>
      <c r="AC40" s="27"/>
      <c r="AD40" s="27"/>
      <c r="AE40" s="27"/>
      <c r="AF40" s="27"/>
      <c r="AG40" s="30" t="s">
        <v>107</v>
      </c>
      <c r="AH40" s="30" t="s">
        <v>153</v>
      </c>
      <c r="AI40" s="30">
        <v>2</v>
      </c>
      <c r="AJ40" s="30">
        <v>4</v>
      </c>
      <c r="AK40" s="40">
        <v>0.33329999999999999</v>
      </c>
      <c r="AL40" s="40">
        <v>0.66659999999999997</v>
      </c>
      <c r="AM40" s="30">
        <v>0</v>
      </c>
      <c r="AN40" s="30">
        <v>15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96">
        <v>10</v>
      </c>
      <c r="AW40" s="30">
        <v>12</v>
      </c>
      <c r="AX40" s="30" t="s">
        <v>107</v>
      </c>
      <c r="AY40" s="30">
        <v>12</v>
      </c>
      <c r="AZ40" s="30" t="s">
        <v>31</v>
      </c>
      <c r="BA40" s="28"/>
      <c r="BB40" s="27"/>
      <c r="BC40" s="30"/>
      <c r="BD40" s="30" t="s">
        <v>151</v>
      </c>
      <c r="BE40" s="28"/>
    </row>
    <row r="41" spans="1:57" s="31" customFormat="1">
      <c r="A41" s="27"/>
      <c r="B41" s="173">
        <v>41930</v>
      </c>
      <c r="C41" s="29" t="s">
        <v>15</v>
      </c>
      <c r="D41" s="27" t="s">
        <v>139</v>
      </c>
      <c r="E41" s="91">
        <v>41851</v>
      </c>
      <c r="F41" s="28" t="s">
        <v>589</v>
      </c>
      <c r="G41" s="27" t="s">
        <v>590</v>
      </c>
      <c r="H41" s="27">
        <v>63.68</v>
      </c>
      <c r="I41" s="32" t="s">
        <v>80</v>
      </c>
      <c r="J41" s="35">
        <v>6083</v>
      </c>
      <c r="K41" s="35">
        <v>12166</v>
      </c>
      <c r="L41" s="35">
        <v>85166</v>
      </c>
      <c r="M41" s="35">
        <f t="shared" si="0"/>
        <v>85166</v>
      </c>
      <c r="N41" s="35"/>
      <c r="O41" s="27">
        <v>2.77</v>
      </c>
      <c r="P41" s="27">
        <v>2.68</v>
      </c>
      <c r="Q41" s="27">
        <v>2.46</v>
      </c>
      <c r="R41" s="27">
        <v>0</v>
      </c>
      <c r="S41" s="27">
        <v>2.2999999999999998</v>
      </c>
      <c r="T41" s="27"/>
      <c r="U41" s="27">
        <v>2.44</v>
      </c>
      <c r="V41" s="27">
        <v>2.4</v>
      </c>
      <c r="W41" s="27">
        <v>2.31</v>
      </c>
      <c r="X41" s="27">
        <v>0</v>
      </c>
      <c r="Y41" s="27">
        <v>2.2799999999999998</v>
      </c>
      <c r="Z41" s="27"/>
      <c r="AA41" s="27"/>
      <c r="AB41" s="27"/>
      <c r="AC41" s="27"/>
      <c r="AD41" s="27"/>
      <c r="AE41" s="27"/>
      <c r="AF41" s="27"/>
      <c r="AG41" s="30" t="s">
        <v>107</v>
      </c>
      <c r="AH41" s="30" t="s">
        <v>153</v>
      </c>
      <c r="AI41" s="30">
        <v>2</v>
      </c>
      <c r="AJ41" s="30">
        <v>4</v>
      </c>
      <c r="AK41" s="40">
        <v>0.33329999999999999</v>
      </c>
      <c r="AL41" s="40">
        <v>0.66659999999999997</v>
      </c>
      <c r="AM41" s="30">
        <v>0</v>
      </c>
      <c r="AN41" s="30">
        <v>30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 t="s">
        <v>591</v>
      </c>
      <c r="AY41" s="30">
        <v>24</v>
      </c>
      <c r="AZ41" s="30" t="s">
        <v>31</v>
      </c>
      <c r="BA41" s="28" t="s">
        <v>24</v>
      </c>
      <c r="BB41" s="27" t="s">
        <v>150</v>
      </c>
      <c r="BC41" s="30">
        <v>50</v>
      </c>
      <c r="BD41" s="30" t="s">
        <v>592</v>
      </c>
      <c r="BE41" s="28"/>
    </row>
    <row r="42" spans="1:57" s="98" customFormat="1">
      <c r="A42" s="90">
        <v>12</v>
      </c>
      <c r="B42" s="173">
        <v>41930</v>
      </c>
      <c r="C42" s="92" t="s">
        <v>15</v>
      </c>
      <c r="D42" s="90" t="s">
        <v>81</v>
      </c>
      <c r="E42" s="91">
        <v>41716</v>
      </c>
      <c r="F42" s="93" t="s">
        <v>79</v>
      </c>
      <c r="G42" s="90" t="s">
        <v>54</v>
      </c>
      <c r="H42" s="90">
        <v>100</v>
      </c>
      <c r="I42" s="94" t="s">
        <v>80</v>
      </c>
      <c r="J42" s="95">
        <v>3000</v>
      </c>
      <c r="K42" s="95">
        <v>33000</v>
      </c>
      <c r="L42" s="95">
        <v>82200</v>
      </c>
      <c r="M42" s="95">
        <f t="shared" si="0"/>
        <v>82200</v>
      </c>
      <c r="N42" s="95"/>
      <c r="O42" s="90">
        <v>2.61</v>
      </c>
      <c r="P42" s="27">
        <v>2.0499999999999998</v>
      </c>
      <c r="Q42" s="27">
        <v>1.88</v>
      </c>
      <c r="R42" s="27">
        <v>0</v>
      </c>
      <c r="S42" s="27">
        <v>1.58</v>
      </c>
      <c r="T42" s="27"/>
      <c r="U42" s="27">
        <v>2.61</v>
      </c>
      <c r="V42" s="27">
        <v>2.0499999999999998</v>
      </c>
      <c r="W42" s="27">
        <v>1.88</v>
      </c>
      <c r="X42" s="90">
        <v>0</v>
      </c>
      <c r="Y42" s="90">
        <v>1.58</v>
      </c>
      <c r="Z42" s="90"/>
      <c r="AA42" s="90"/>
      <c r="AB42" s="90"/>
      <c r="AC42" s="90"/>
      <c r="AD42" s="90"/>
      <c r="AE42" s="90"/>
      <c r="AF42" s="90"/>
      <c r="AG42" s="96" t="s">
        <v>31</v>
      </c>
      <c r="AH42" s="96"/>
      <c r="AI42" s="96">
        <v>3</v>
      </c>
      <c r="AJ42" s="96">
        <v>3</v>
      </c>
      <c r="AK42" s="97">
        <v>0.5</v>
      </c>
      <c r="AL42" s="97">
        <v>0.5</v>
      </c>
      <c r="AM42" s="96">
        <v>0</v>
      </c>
      <c r="AN42" s="96">
        <v>15</v>
      </c>
      <c r="AO42" s="96">
        <v>0</v>
      </c>
      <c r="AP42" s="96">
        <v>0</v>
      </c>
      <c r="AQ42" s="96">
        <v>0</v>
      </c>
      <c r="AR42" s="96">
        <v>0</v>
      </c>
      <c r="AS42" s="96">
        <v>0</v>
      </c>
      <c r="AT42" s="96">
        <v>0</v>
      </c>
      <c r="AU42" s="96">
        <v>0</v>
      </c>
      <c r="AV42" s="96">
        <v>0</v>
      </c>
      <c r="AW42" s="96">
        <v>0</v>
      </c>
      <c r="AX42" s="96" t="s">
        <v>31</v>
      </c>
      <c r="AY42" s="96">
        <v>24</v>
      </c>
      <c r="AZ42" s="96" t="s">
        <v>31</v>
      </c>
      <c r="BA42" s="93"/>
      <c r="BB42" s="90"/>
      <c r="BC42" s="96"/>
      <c r="BD42" s="96" t="s">
        <v>151</v>
      </c>
      <c r="BE42" s="93"/>
    </row>
    <row r="43" spans="1:57" s="98" customFormat="1">
      <c r="A43" s="90">
        <v>37</v>
      </c>
      <c r="B43" s="173">
        <v>41930</v>
      </c>
      <c r="C43" s="92" t="s">
        <v>15</v>
      </c>
      <c r="D43" s="90" t="s">
        <v>81</v>
      </c>
      <c r="E43" s="91">
        <v>41698</v>
      </c>
      <c r="F43" s="93" t="s">
        <v>26</v>
      </c>
      <c r="G43" s="228" t="s">
        <v>644</v>
      </c>
      <c r="H43" s="90">
        <v>85.8</v>
      </c>
      <c r="I43" s="94" t="s">
        <v>80</v>
      </c>
      <c r="J43" s="95">
        <v>3000</v>
      </c>
      <c r="K43" s="95">
        <v>33000</v>
      </c>
      <c r="L43" s="95">
        <v>82200</v>
      </c>
      <c r="M43" s="95">
        <f t="shared" si="0"/>
        <v>82200</v>
      </c>
      <c r="N43" s="95"/>
      <c r="O43" s="90">
        <v>2.91</v>
      </c>
      <c r="P43" s="90">
        <v>2.2599999999999998</v>
      </c>
      <c r="Q43" s="90">
        <v>2.16</v>
      </c>
      <c r="R43" s="90">
        <v>0</v>
      </c>
      <c r="S43" s="90">
        <v>1.91</v>
      </c>
      <c r="T43" s="90"/>
      <c r="U43" s="90">
        <v>2.91</v>
      </c>
      <c r="V43" s="90">
        <v>2.2599999999999998</v>
      </c>
      <c r="W43" s="90">
        <v>2.16</v>
      </c>
      <c r="X43" s="90">
        <v>0</v>
      </c>
      <c r="Y43" s="90">
        <v>1.91</v>
      </c>
      <c r="Z43" s="90"/>
      <c r="AA43" s="90"/>
      <c r="AB43" s="90"/>
      <c r="AC43" s="90"/>
      <c r="AD43" s="90"/>
      <c r="AE43" s="90"/>
      <c r="AF43" s="90"/>
      <c r="AG43" s="96" t="s">
        <v>31</v>
      </c>
      <c r="AH43" s="96"/>
      <c r="AI43" s="96">
        <v>3</v>
      </c>
      <c r="AJ43" s="96">
        <v>3</v>
      </c>
      <c r="AK43" s="97">
        <v>0.5</v>
      </c>
      <c r="AL43" s="97">
        <v>0.5</v>
      </c>
      <c r="AM43" s="96">
        <v>0</v>
      </c>
      <c r="AN43" s="96">
        <v>0</v>
      </c>
      <c r="AO43" s="96">
        <v>10</v>
      </c>
      <c r="AP43" s="96">
        <v>0</v>
      </c>
      <c r="AQ43" s="96">
        <v>0</v>
      </c>
      <c r="AR43" s="96">
        <v>0</v>
      </c>
      <c r="AS43" s="96">
        <v>0</v>
      </c>
      <c r="AT43" s="96">
        <v>0</v>
      </c>
      <c r="AU43" s="96">
        <v>0</v>
      </c>
      <c r="AV43" s="96">
        <v>0</v>
      </c>
      <c r="AW43" s="96">
        <v>0</v>
      </c>
      <c r="AX43" s="96" t="s">
        <v>31</v>
      </c>
      <c r="AY43" s="96"/>
      <c r="AZ43" s="96" t="s">
        <v>31</v>
      </c>
      <c r="BA43" s="93"/>
      <c r="BB43" s="90"/>
      <c r="BC43" s="96"/>
      <c r="BD43" s="96" t="s">
        <v>151</v>
      </c>
      <c r="BE43" s="93" t="s">
        <v>27</v>
      </c>
    </row>
    <row r="44" spans="1:57" s="98" customFormat="1">
      <c r="A44" s="90">
        <v>53</v>
      </c>
      <c r="B44" s="173">
        <v>41930</v>
      </c>
      <c r="C44" s="92" t="s">
        <v>15</v>
      </c>
      <c r="D44" s="90" t="s">
        <v>81</v>
      </c>
      <c r="E44" s="91">
        <v>41670</v>
      </c>
      <c r="F44" s="93" t="s">
        <v>25</v>
      </c>
      <c r="G44" s="228" t="s">
        <v>593</v>
      </c>
      <c r="H44" s="90">
        <v>97</v>
      </c>
      <c r="I44" s="94" t="s">
        <v>80</v>
      </c>
      <c r="J44" s="95">
        <v>3000</v>
      </c>
      <c r="K44" s="95">
        <v>33000</v>
      </c>
      <c r="L44" s="95">
        <v>82200</v>
      </c>
      <c r="M44" s="95">
        <f t="shared" si="0"/>
        <v>82200</v>
      </c>
      <c r="N44" s="95"/>
      <c r="O44" s="90">
        <v>2.9</v>
      </c>
      <c r="P44" s="90">
        <v>2.4</v>
      </c>
      <c r="Q44" s="90">
        <v>2.2000000000000002</v>
      </c>
      <c r="R44" s="90">
        <v>0</v>
      </c>
      <c r="S44" s="90">
        <v>2</v>
      </c>
      <c r="T44" s="90"/>
      <c r="U44" s="90">
        <v>2.9</v>
      </c>
      <c r="V44" s="90">
        <v>2.4</v>
      </c>
      <c r="W44" s="90">
        <v>2.2000000000000002</v>
      </c>
      <c r="X44" s="90">
        <v>0</v>
      </c>
      <c r="Y44" s="90">
        <v>2</v>
      </c>
      <c r="Z44" s="90"/>
      <c r="AA44" s="90"/>
      <c r="AB44" s="90"/>
      <c r="AC44" s="90"/>
      <c r="AD44" s="90"/>
      <c r="AE44" s="90"/>
      <c r="AF44" s="90"/>
      <c r="AG44" s="96" t="s">
        <v>31</v>
      </c>
      <c r="AH44" s="96"/>
      <c r="AI44" s="96">
        <v>3</v>
      </c>
      <c r="AJ44" s="96">
        <v>3</v>
      </c>
      <c r="AK44" s="97">
        <v>0.5</v>
      </c>
      <c r="AL44" s="97">
        <v>0.5</v>
      </c>
      <c r="AM44" s="96">
        <v>0</v>
      </c>
      <c r="AN44" s="96">
        <v>0</v>
      </c>
      <c r="AO44" s="96">
        <v>0</v>
      </c>
      <c r="AP44" s="96">
        <v>20</v>
      </c>
      <c r="AQ44" s="96">
        <v>0</v>
      </c>
      <c r="AR44" s="96">
        <v>0</v>
      </c>
      <c r="AS44" s="96">
        <v>0</v>
      </c>
      <c r="AT44" s="96">
        <v>0</v>
      </c>
      <c r="AU44" s="96">
        <v>0</v>
      </c>
      <c r="AV44" s="96">
        <v>0</v>
      </c>
      <c r="AW44" s="96">
        <v>0</v>
      </c>
      <c r="AX44" s="174" t="s">
        <v>591</v>
      </c>
      <c r="AY44" s="96">
        <v>12</v>
      </c>
      <c r="AZ44" s="96" t="s">
        <v>31</v>
      </c>
      <c r="BA44" s="93"/>
      <c r="BB44" s="90"/>
      <c r="BC44" s="96"/>
      <c r="BD44" s="96" t="s">
        <v>49</v>
      </c>
      <c r="BE44" s="93"/>
    </row>
    <row r="45" spans="1:57" s="98" customFormat="1">
      <c r="A45" s="90">
        <v>20</v>
      </c>
      <c r="B45" s="173">
        <v>41930</v>
      </c>
      <c r="C45" s="92" t="s">
        <v>15</v>
      </c>
      <c r="D45" s="90" t="s">
        <v>81</v>
      </c>
      <c r="E45" s="91">
        <v>41873</v>
      </c>
      <c r="F45" s="93" t="s">
        <v>92</v>
      </c>
      <c r="G45" s="90" t="s">
        <v>141</v>
      </c>
      <c r="H45" s="90">
        <v>103</v>
      </c>
      <c r="I45" s="94" t="s">
        <v>80</v>
      </c>
      <c r="J45" s="95">
        <v>3000</v>
      </c>
      <c r="K45" s="95">
        <v>33000</v>
      </c>
      <c r="L45" s="95">
        <v>82200</v>
      </c>
      <c r="M45" s="95">
        <f t="shared" si="0"/>
        <v>82200</v>
      </c>
      <c r="N45" s="95"/>
      <c r="O45" s="90">
        <v>2.66</v>
      </c>
      <c r="P45" s="90">
        <v>2.0299999999999998</v>
      </c>
      <c r="Q45" s="90">
        <v>1.84</v>
      </c>
      <c r="R45" s="90">
        <v>0</v>
      </c>
      <c r="S45" s="90">
        <v>1.55</v>
      </c>
      <c r="T45" s="90"/>
      <c r="U45" s="90">
        <v>2.66</v>
      </c>
      <c r="V45" s="90">
        <v>2.0299999999999998</v>
      </c>
      <c r="W45" s="90">
        <v>1.84</v>
      </c>
      <c r="X45" s="90">
        <v>0</v>
      </c>
      <c r="Y45" s="90">
        <v>1.55</v>
      </c>
      <c r="Z45" s="90"/>
      <c r="AA45" s="90"/>
      <c r="AB45" s="90"/>
      <c r="AC45" s="90"/>
      <c r="AD45" s="90"/>
      <c r="AE45" s="90"/>
      <c r="AF45" s="90"/>
      <c r="AG45" s="96" t="s">
        <v>107</v>
      </c>
      <c r="AH45" s="96" t="s">
        <v>153</v>
      </c>
      <c r="AI45" s="96">
        <v>2</v>
      </c>
      <c r="AJ45" s="96">
        <v>4</v>
      </c>
      <c r="AK45" s="99">
        <v>0.33329999999999999</v>
      </c>
      <c r="AL45" s="99">
        <v>0.66659999999999997</v>
      </c>
      <c r="AM45" s="96">
        <v>0</v>
      </c>
      <c r="AN45" s="96">
        <v>22</v>
      </c>
      <c r="AO45" s="96">
        <v>0</v>
      </c>
      <c r="AP45" s="96">
        <v>0</v>
      </c>
      <c r="AQ45" s="96">
        <v>0</v>
      </c>
      <c r="AR45" s="96">
        <v>0</v>
      </c>
      <c r="AS45" s="96">
        <v>0</v>
      </c>
      <c r="AT45" s="96">
        <v>0</v>
      </c>
      <c r="AU45" s="96">
        <v>0</v>
      </c>
      <c r="AV45" s="96">
        <v>0</v>
      </c>
      <c r="AW45" s="96">
        <v>24</v>
      </c>
      <c r="AX45" s="96" t="s">
        <v>107</v>
      </c>
      <c r="AY45" s="96">
        <v>24</v>
      </c>
      <c r="AZ45" s="96" t="s">
        <v>31</v>
      </c>
      <c r="BA45" s="93"/>
      <c r="BB45" s="90"/>
      <c r="BC45" s="96"/>
      <c r="BD45" s="96" t="s">
        <v>151</v>
      </c>
      <c r="BE45" s="93"/>
    </row>
    <row r="46" spans="1:57" s="98" customFormat="1">
      <c r="A46" s="90">
        <v>28</v>
      </c>
      <c r="B46" s="173">
        <v>41930</v>
      </c>
      <c r="C46" s="92" t="s">
        <v>15</v>
      </c>
      <c r="D46" s="90" t="s">
        <v>81</v>
      </c>
      <c r="E46" s="91">
        <v>41851</v>
      </c>
      <c r="F46" s="93" t="s">
        <v>30</v>
      </c>
      <c r="G46" s="90" t="s">
        <v>114</v>
      </c>
      <c r="H46" s="90">
        <v>99</v>
      </c>
      <c r="I46" s="94" t="s">
        <v>80</v>
      </c>
      <c r="J46" s="95">
        <v>3042</v>
      </c>
      <c r="K46" s="95">
        <v>33459</v>
      </c>
      <c r="L46" s="95">
        <v>83342</v>
      </c>
      <c r="M46" s="95">
        <f t="shared" si="0"/>
        <v>83342</v>
      </c>
      <c r="N46" s="95"/>
      <c r="O46" s="90">
        <v>1.93</v>
      </c>
      <c r="P46" s="90">
        <v>1.51</v>
      </c>
      <c r="Q46" s="90">
        <v>1.41</v>
      </c>
      <c r="R46" s="90">
        <v>0</v>
      </c>
      <c r="S46" s="90">
        <v>1.22</v>
      </c>
      <c r="T46" s="90"/>
      <c r="U46" s="90">
        <v>1.93</v>
      </c>
      <c r="V46" s="90">
        <v>1.51</v>
      </c>
      <c r="W46" s="90">
        <v>1.41</v>
      </c>
      <c r="X46" s="90">
        <v>0</v>
      </c>
      <c r="Y46" s="90">
        <v>1.22</v>
      </c>
      <c r="Z46" s="90"/>
      <c r="AA46" s="90"/>
      <c r="AB46" s="90"/>
      <c r="AC46" s="90"/>
      <c r="AD46" s="90"/>
      <c r="AE46" s="90"/>
      <c r="AF46" s="90"/>
      <c r="AG46" s="96" t="s">
        <v>31</v>
      </c>
      <c r="AH46" s="96"/>
      <c r="AI46" s="96">
        <v>3</v>
      </c>
      <c r="AJ46" s="96">
        <v>3</v>
      </c>
      <c r="AK46" s="97">
        <v>0.5</v>
      </c>
      <c r="AL46" s="97">
        <v>0.5</v>
      </c>
      <c r="AM46" s="96">
        <v>0</v>
      </c>
      <c r="AN46" s="96">
        <v>0</v>
      </c>
      <c r="AO46" s="96">
        <v>0</v>
      </c>
      <c r="AP46" s="96">
        <v>0</v>
      </c>
      <c r="AQ46" s="96">
        <v>0</v>
      </c>
      <c r="AR46" s="96">
        <v>0</v>
      </c>
      <c r="AS46" s="96">
        <v>0</v>
      </c>
      <c r="AT46" s="96">
        <v>0</v>
      </c>
      <c r="AU46" s="96">
        <v>0</v>
      </c>
      <c r="AV46" s="96">
        <v>0</v>
      </c>
      <c r="AW46" s="96">
        <v>36</v>
      </c>
      <c r="AX46" s="96" t="s">
        <v>31</v>
      </c>
      <c r="AY46" s="96"/>
      <c r="AZ46" s="96" t="s">
        <v>31</v>
      </c>
      <c r="BA46" s="93"/>
      <c r="BB46" s="90"/>
      <c r="BC46" s="96"/>
      <c r="BD46" s="96" t="s">
        <v>151</v>
      </c>
      <c r="BE46" s="93"/>
    </row>
    <row r="47" spans="1:57" s="98" customFormat="1">
      <c r="A47" s="90">
        <v>45</v>
      </c>
      <c r="B47" s="173">
        <v>41930</v>
      </c>
      <c r="C47" s="92" t="s">
        <v>15</v>
      </c>
      <c r="D47" s="90" t="s">
        <v>81</v>
      </c>
      <c r="E47" s="91">
        <v>41851</v>
      </c>
      <c r="F47" s="90" t="s">
        <v>33</v>
      </c>
      <c r="G47" s="90" t="s">
        <v>34</v>
      </c>
      <c r="H47" s="90">
        <v>86.74</v>
      </c>
      <c r="I47" s="94" t="s">
        <v>80</v>
      </c>
      <c r="J47" s="95">
        <v>3000</v>
      </c>
      <c r="K47" s="95">
        <v>33000</v>
      </c>
      <c r="L47" s="95">
        <v>82200</v>
      </c>
      <c r="M47" s="95">
        <f t="shared" si="0"/>
        <v>82200</v>
      </c>
      <c r="N47" s="95"/>
      <c r="O47" s="90">
        <v>1.93</v>
      </c>
      <c r="P47" s="90">
        <v>1.58</v>
      </c>
      <c r="Q47" s="90">
        <v>1.49</v>
      </c>
      <c r="R47" s="90">
        <v>0</v>
      </c>
      <c r="S47" s="90">
        <v>1.34</v>
      </c>
      <c r="T47" s="90"/>
      <c r="U47" s="90">
        <v>1.8</v>
      </c>
      <c r="V47" s="90">
        <v>1.46</v>
      </c>
      <c r="W47" s="90">
        <v>1.37</v>
      </c>
      <c r="X47" s="90">
        <v>0</v>
      </c>
      <c r="Y47" s="90">
        <v>1.22</v>
      </c>
      <c r="Z47" s="90"/>
      <c r="AA47" s="90"/>
      <c r="AB47" s="90"/>
      <c r="AC47" s="90"/>
      <c r="AD47" s="90"/>
      <c r="AE47" s="90"/>
      <c r="AF47" s="90"/>
      <c r="AG47" s="96" t="s">
        <v>107</v>
      </c>
      <c r="AH47" s="96" t="s">
        <v>153</v>
      </c>
      <c r="AI47" s="96">
        <v>2</v>
      </c>
      <c r="AJ47" s="96">
        <v>4</v>
      </c>
      <c r="AK47" s="99">
        <v>0.33329999999999999</v>
      </c>
      <c r="AL47" s="99">
        <v>0.66659999999999997</v>
      </c>
      <c r="AM47" s="96">
        <v>0</v>
      </c>
      <c r="AN47" s="96">
        <v>0</v>
      </c>
      <c r="AO47" s="96">
        <v>0</v>
      </c>
      <c r="AP47" s="96">
        <v>0</v>
      </c>
      <c r="AQ47" s="96">
        <v>0</v>
      </c>
      <c r="AR47" s="96">
        <v>0</v>
      </c>
      <c r="AS47" s="96">
        <v>0</v>
      </c>
      <c r="AT47" s="96">
        <v>0</v>
      </c>
      <c r="AU47" s="96">
        <v>0</v>
      </c>
      <c r="AV47" s="96">
        <v>0</v>
      </c>
      <c r="AW47" s="96">
        <v>0</v>
      </c>
      <c r="AX47" s="96" t="s">
        <v>31</v>
      </c>
      <c r="AY47" s="96"/>
      <c r="AZ47" s="96" t="s">
        <v>31</v>
      </c>
      <c r="BA47" s="93" t="s">
        <v>24</v>
      </c>
      <c r="BB47" s="90" t="s">
        <v>150</v>
      </c>
      <c r="BC47" s="96">
        <v>50</v>
      </c>
      <c r="BD47" s="96" t="s">
        <v>91</v>
      </c>
      <c r="BE47" s="93"/>
    </row>
    <row r="48" spans="1:57" s="98" customFormat="1">
      <c r="A48" s="90">
        <v>4</v>
      </c>
      <c r="B48" s="173">
        <v>41930</v>
      </c>
      <c r="C48" s="92" t="s">
        <v>15</v>
      </c>
      <c r="D48" s="90" t="s">
        <v>81</v>
      </c>
      <c r="E48" s="91">
        <v>41912</v>
      </c>
      <c r="F48" s="93" t="s">
        <v>17</v>
      </c>
      <c r="G48" s="90" t="s">
        <v>62</v>
      </c>
      <c r="H48" s="90">
        <v>76</v>
      </c>
      <c r="I48" s="94" t="s">
        <v>80</v>
      </c>
      <c r="J48" s="95">
        <v>12000</v>
      </c>
      <c r="K48" s="95">
        <v>102000</v>
      </c>
      <c r="L48" s="95">
        <f>K48</f>
        <v>102000</v>
      </c>
      <c r="M48" s="95">
        <f t="shared" si="0"/>
        <v>102000</v>
      </c>
      <c r="N48" s="95"/>
      <c r="O48" s="90">
        <v>2</v>
      </c>
      <c r="P48" s="90">
        <v>1.65</v>
      </c>
      <c r="Q48" s="90">
        <v>0</v>
      </c>
      <c r="R48" s="90">
        <v>0</v>
      </c>
      <c r="S48" s="90">
        <v>1.45</v>
      </c>
      <c r="T48" s="90"/>
      <c r="U48" s="90">
        <v>2</v>
      </c>
      <c r="V48" s="90">
        <v>1.65</v>
      </c>
      <c r="W48" s="90">
        <v>0</v>
      </c>
      <c r="X48" s="90">
        <v>0</v>
      </c>
      <c r="Y48" s="90">
        <v>1.45</v>
      </c>
      <c r="Z48" s="90"/>
      <c r="AA48" s="90"/>
      <c r="AB48" s="90"/>
      <c r="AC48" s="90"/>
      <c r="AD48" s="90"/>
      <c r="AE48" s="90"/>
      <c r="AF48" s="90"/>
      <c r="AG48" s="96" t="s">
        <v>31</v>
      </c>
      <c r="AH48" s="96"/>
      <c r="AI48" s="96">
        <v>3</v>
      </c>
      <c r="AJ48" s="96">
        <v>3</v>
      </c>
      <c r="AK48" s="97">
        <v>0.5</v>
      </c>
      <c r="AL48" s="97">
        <v>0.5</v>
      </c>
      <c r="AM48" s="96">
        <v>0</v>
      </c>
      <c r="AN48" s="96">
        <v>15</v>
      </c>
      <c r="AO48" s="96">
        <v>0</v>
      </c>
      <c r="AP48" s="96">
        <v>0</v>
      </c>
      <c r="AQ48" s="96">
        <v>0</v>
      </c>
      <c r="AR48" s="96">
        <v>0</v>
      </c>
      <c r="AS48" s="96">
        <v>0</v>
      </c>
      <c r="AT48" s="96">
        <v>0</v>
      </c>
      <c r="AU48" s="96">
        <v>0</v>
      </c>
      <c r="AV48" s="96">
        <v>10</v>
      </c>
      <c r="AW48" s="96">
        <v>12</v>
      </c>
      <c r="AX48" s="96" t="s">
        <v>107</v>
      </c>
      <c r="AY48" s="96">
        <v>12</v>
      </c>
      <c r="AZ48" s="96" t="s">
        <v>31</v>
      </c>
      <c r="BA48" s="93"/>
      <c r="BB48" s="90"/>
      <c r="BC48" s="96"/>
      <c r="BD48" s="96" t="s">
        <v>151</v>
      </c>
      <c r="BE48" s="93"/>
    </row>
    <row r="49" spans="1:57" s="31" customFormat="1">
      <c r="A49" s="27"/>
      <c r="B49" s="173">
        <v>41930</v>
      </c>
      <c r="C49" s="29" t="s">
        <v>15</v>
      </c>
      <c r="D49" s="27" t="s">
        <v>81</v>
      </c>
      <c r="E49" s="91">
        <v>41851</v>
      </c>
      <c r="F49" s="28" t="s">
        <v>589</v>
      </c>
      <c r="G49" s="27" t="s">
        <v>590</v>
      </c>
      <c r="H49" s="27">
        <v>80.92</v>
      </c>
      <c r="I49" s="32" t="s">
        <v>80</v>
      </c>
      <c r="J49" s="35">
        <v>3042</v>
      </c>
      <c r="K49" s="35">
        <v>33459</v>
      </c>
      <c r="L49" s="35">
        <v>83342</v>
      </c>
      <c r="M49" s="35">
        <f t="shared" si="0"/>
        <v>83342</v>
      </c>
      <c r="N49" s="35"/>
      <c r="O49" s="27">
        <v>3.09</v>
      </c>
      <c r="P49" s="27">
        <v>2.56</v>
      </c>
      <c r="Q49" s="27">
        <v>2.42</v>
      </c>
      <c r="R49" s="27">
        <v>0</v>
      </c>
      <c r="S49" s="27">
        <v>1.1599999999999999</v>
      </c>
      <c r="T49" s="27"/>
      <c r="U49" s="27">
        <v>3.09</v>
      </c>
      <c r="V49" s="27">
        <v>2.56</v>
      </c>
      <c r="W49" s="27">
        <v>2.42</v>
      </c>
      <c r="X49" s="27">
        <v>0</v>
      </c>
      <c r="Y49" s="27">
        <v>1.1599999999999999</v>
      </c>
      <c r="Z49" s="27"/>
      <c r="AA49" s="27"/>
      <c r="AB49" s="27"/>
      <c r="AC49" s="27"/>
      <c r="AD49" s="27"/>
      <c r="AE49" s="27"/>
      <c r="AF49" s="27"/>
      <c r="AG49" s="30" t="s">
        <v>31</v>
      </c>
      <c r="AH49" s="30"/>
      <c r="AI49" s="30">
        <v>3</v>
      </c>
      <c r="AJ49" s="30">
        <v>3</v>
      </c>
      <c r="AK49" s="85">
        <v>0.5</v>
      </c>
      <c r="AL49" s="85">
        <v>0.5</v>
      </c>
      <c r="AM49" s="30">
        <v>0</v>
      </c>
      <c r="AN49" s="30">
        <v>30</v>
      </c>
      <c r="AO49" s="30">
        <v>0</v>
      </c>
      <c r="AP49" s="30">
        <v>0</v>
      </c>
      <c r="AQ49" s="30">
        <v>0</v>
      </c>
      <c r="AR49" s="30">
        <v>0</v>
      </c>
      <c r="AS49" s="30">
        <v>0</v>
      </c>
      <c r="AT49" s="30">
        <v>0</v>
      </c>
      <c r="AU49" s="30">
        <v>0</v>
      </c>
      <c r="AV49" s="30">
        <v>0</v>
      </c>
      <c r="AW49" s="30">
        <v>0</v>
      </c>
      <c r="AX49" s="30" t="s">
        <v>591</v>
      </c>
      <c r="AY49" s="30">
        <v>24</v>
      </c>
      <c r="AZ49" s="30" t="s">
        <v>31</v>
      </c>
      <c r="BA49" s="28" t="s">
        <v>24</v>
      </c>
      <c r="BB49" s="27" t="s">
        <v>150</v>
      </c>
      <c r="BC49" s="30">
        <v>50</v>
      </c>
      <c r="BD49" s="30" t="s">
        <v>592</v>
      </c>
      <c r="BE49" s="28"/>
    </row>
    <row r="50" spans="1:57" s="31" customFormat="1">
      <c r="A50" s="27">
        <v>13</v>
      </c>
      <c r="B50" s="173">
        <v>41930</v>
      </c>
      <c r="C50" s="29" t="s">
        <v>15</v>
      </c>
      <c r="D50" s="27" t="s">
        <v>138</v>
      </c>
      <c r="E50" s="91">
        <v>41716</v>
      </c>
      <c r="F50" s="28" t="s">
        <v>79</v>
      </c>
      <c r="G50" s="27" t="s">
        <v>54</v>
      </c>
      <c r="H50" s="27">
        <v>91</v>
      </c>
      <c r="I50" s="32" t="s">
        <v>80</v>
      </c>
      <c r="J50" s="35">
        <v>3000</v>
      </c>
      <c r="K50" s="35">
        <v>33000</v>
      </c>
      <c r="L50" s="35">
        <v>82200</v>
      </c>
      <c r="M50" s="35">
        <f t="shared" si="0"/>
        <v>82200</v>
      </c>
      <c r="N50" s="35"/>
      <c r="O50" s="27">
        <v>2.46</v>
      </c>
      <c r="P50" s="27">
        <v>2.09</v>
      </c>
      <c r="Q50" s="27">
        <v>1.92</v>
      </c>
      <c r="R50" s="27">
        <v>0</v>
      </c>
      <c r="S50" s="27">
        <v>1.64</v>
      </c>
      <c r="T50" s="27"/>
      <c r="U50" s="27">
        <v>2.46</v>
      </c>
      <c r="V50" s="27">
        <v>2.09</v>
      </c>
      <c r="W50" s="27">
        <v>1.92</v>
      </c>
      <c r="X50" s="27">
        <v>0</v>
      </c>
      <c r="Y50" s="27">
        <v>1.64</v>
      </c>
      <c r="Z50" s="27"/>
      <c r="AA50" s="27"/>
      <c r="AB50" s="27"/>
      <c r="AC50" s="27"/>
      <c r="AD50" s="27"/>
      <c r="AE50" s="27"/>
      <c r="AF50" s="27"/>
      <c r="AG50" s="30" t="s">
        <v>31</v>
      </c>
      <c r="AH50" s="30"/>
      <c r="AI50" s="30">
        <v>3</v>
      </c>
      <c r="AJ50" s="30">
        <v>3</v>
      </c>
      <c r="AK50" s="85">
        <v>0.5</v>
      </c>
      <c r="AL50" s="85">
        <v>0.5</v>
      </c>
      <c r="AM50" s="30">
        <v>0</v>
      </c>
      <c r="AN50" s="30">
        <v>15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0</v>
      </c>
      <c r="AW50" s="30">
        <v>0</v>
      </c>
      <c r="AX50" s="30" t="s">
        <v>31</v>
      </c>
      <c r="AY50" s="30">
        <v>24</v>
      </c>
      <c r="AZ50" s="30" t="s">
        <v>31</v>
      </c>
      <c r="BA50" s="28"/>
      <c r="BB50" s="27"/>
      <c r="BC50" s="30"/>
      <c r="BD50" s="30" t="s">
        <v>151</v>
      </c>
      <c r="BE50" s="28"/>
    </row>
    <row r="51" spans="1:57" s="31" customFormat="1">
      <c r="A51" s="27">
        <v>38</v>
      </c>
      <c r="B51" s="173">
        <v>41930</v>
      </c>
      <c r="C51" s="29" t="s">
        <v>15</v>
      </c>
      <c r="D51" s="27" t="s">
        <v>138</v>
      </c>
      <c r="E51" s="91">
        <v>41698</v>
      </c>
      <c r="F51" s="93" t="s">
        <v>26</v>
      </c>
      <c r="G51" s="228" t="s">
        <v>644</v>
      </c>
      <c r="H51" s="90">
        <v>85.8</v>
      </c>
      <c r="I51" s="94" t="s">
        <v>80</v>
      </c>
      <c r="J51" s="95">
        <v>3000</v>
      </c>
      <c r="K51" s="95">
        <v>33000</v>
      </c>
      <c r="L51" s="95">
        <v>82200</v>
      </c>
      <c r="M51" s="95">
        <f t="shared" si="0"/>
        <v>82200</v>
      </c>
      <c r="N51" s="95"/>
      <c r="O51" s="90">
        <v>2.91</v>
      </c>
      <c r="P51" s="90">
        <v>2.2599999999999998</v>
      </c>
      <c r="Q51" s="90">
        <v>2.16</v>
      </c>
      <c r="R51" s="90">
        <v>0</v>
      </c>
      <c r="S51" s="90">
        <v>1.91</v>
      </c>
      <c r="T51" s="90"/>
      <c r="U51" s="90">
        <v>2.91</v>
      </c>
      <c r="V51" s="90">
        <v>2.2599999999999998</v>
      </c>
      <c r="W51" s="90">
        <v>2.16</v>
      </c>
      <c r="X51" s="90">
        <v>0</v>
      </c>
      <c r="Y51" s="90">
        <v>1.91</v>
      </c>
      <c r="Z51" s="27"/>
      <c r="AA51" s="27"/>
      <c r="AB51" s="27"/>
      <c r="AC51" s="27"/>
      <c r="AD51" s="27"/>
      <c r="AE51" s="27"/>
      <c r="AF51" s="27"/>
      <c r="AG51" s="30" t="s">
        <v>31</v>
      </c>
      <c r="AH51" s="30"/>
      <c r="AI51" s="30">
        <v>3</v>
      </c>
      <c r="AJ51" s="30">
        <v>3</v>
      </c>
      <c r="AK51" s="85">
        <v>0.5</v>
      </c>
      <c r="AL51" s="85">
        <v>0.5</v>
      </c>
      <c r="AM51" s="30">
        <v>0</v>
      </c>
      <c r="AN51" s="30">
        <v>0</v>
      </c>
      <c r="AO51" s="30">
        <v>10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 t="s">
        <v>31</v>
      </c>
      <c r="AY51" s="30"/>
      <c r="AZ51" s="30" t="s">
        <v>31</v>
      </c>
      <c r="BA51" s="28"/>
      <c r="BB51" s="27"/>
      <c r="BC51" s="30"/>
      <c r="BD51" s="30" t="s">
        <v>151</v>
      </c>
      <c r="BE51" s="28" t="s">
        <v>27</v>
      </c>
    </row>
    <row r="52" spans="1:57" s="31" customFormat="1">
      <c r="A52" s="27">
        <v>54</v>
      </c>
      <c r="B52" s="173">
        <v>41930</v>
      </c>
      <c r="C52" s="92" t="s">
        <v>15</v>
      </c>
      <c r="D52" s="27" t="s">
        <v>138</v>
      </c>
      <c r="E52" s="91">
        <v>41670</v>
      </c>
      <c r="F52" s="93" t="s">
        <v>25</v>
      </c>
      <c r="G52" s="228" t="s">
        <v>593</v>
      </c>
      <c r="H52" s="90">
        <v>97</v>
      </c>
      <c r="I52" s="94" t="s">
        <v>80</v>
      </c>
      <c r="J52" s="95">
        <v>3000</v>
      </c>
      <c r="K52" s="95">
        <v>33000</v>
      </c>
      <c r="L52" s="95">
        <v>82200</v>
      </c>
      <c r="M52" s="95">
        <f t="shared" si="0"/>
        <v>82200</v>
      </c>
      <c r="N52" s="95"/>
      <c r="O52" s="90">
        <v>2.9</v>
      </c>
      <c r="P52" s="90">
        <v>2.4</v>
      </c>
      <c r="Q52" s="90">
        <v>2.2000000000000002</v>
      </c>
      <c r="R52" s="90">
        <v>0</v>
      </c>
      <c r="S52" s="90">
        <v>2</v>
      </c>
      <c r="T52" s="90"/>
      <c r="U52" s="90">
        <v>2.9</v>
      </c>
      <c r="V52" s="90">
        <v>2.4</v>
      </c>
      <c r="W52" s="90">
        <v>2.2000000000000002</v>
      </c>
      <c r="X52" s="90">
        <v>0</v>
      </c>
      <c r="Y52" s="90">
        <v>2</v>
      </c>
      <c r="Z52" s="27"/>
      <c r="AA52" s="27"/>
      <c r="AB52" s="27"/>
      <c r="AC52" s="27"/>
      <c r="AD52" s="27"/>
      <c r="AE52" s="27"/>
      <c r="AF52" s="27"/>
      <c r="AG52" s="30" t="s">
        <v>31</v>
      </c>
      <c r="AH52" s="30"/>
      <c r="AI52" s="30">
        <v>3</v>
      </c>
      <c r="AJ52" s="30">
        <v>3</v>
      </c>
      <c r="AK52" s="85">
        <v>0.5</v>
      </c>
      <c r="AL52" s="85">
        <v>0.5</v>
      </c>
      <c r="AM52" s="30">
        <v>0</v>
      </c>
      <c r="AN52" s="30">
        <v>0</v>
      </c>
      <c r="AO52" s="30">
        <v>0</v>
      </c>
      <c r="AP52" s="30">
        <v>20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96">
        <v>0</v>
      </c>
      <c r="AX52" s="174" t="s">
        <v>591</v>
      </c>
      <c r="AY52" s="96">
        <v>12</v>
      </c>
      <c r="AZ52" s="30" t="s">
        <v>31</v>
      </c>
      <c r="BA52" s="28"/>
      <c r="BB52" s="27"/>
      <c r="BC52" s="30"/>
      <c r="BD52" s="30" t="s">
        <v>49</v>
      </c>
      <c r="BE52" s="28"/>
    </row>
    <row r="53" spans="1:57" s="31" customFormat="1">
      <c r="A53" s="27">
        <v>21</v>
      </c>
      <c r="B53" s="173">
        <v>41930</v>
      </c>
      <c r="C53" s="29" t="s">
        <v>15</v>
      </c>
      <c r="D53" s="27" t="s">
        <v>138</v>
      </c>
      <c r="E53" s="91">
        <v>41873</v>
      </c>
      <c r="F53" s="28" t="s">
        <v>92</v>
      </c>
      <c r="G53" s="27" t="s">
        <v>141</v>
      </c>
      <c r="H53" s="27">
        <v>103.2</v>
      </c>
      <c r="I53" s="32" t="s">
        <v>80</v>
      </c>
      <c r="J53" s="35">
        <v>3000</v>
      </c>
      <c r="K53" s="35">
        <v>33000</v>
      </c>
      <c r="L53" s="35">
        <v>82200</v>
      </c>
      <c r="M53" s="35">
        <f t="shared" si="0"/>
        <v>82200</v>
      </c>
      <c r="N53" s="35"/>
      <c r="O53" s="27">
        <v>2.69</v>
      </c>
      <c r="P53" s="27">
        <v>2.04</v>
      </c>
      <c r="Q53" s="27">
        <v>1.87</v>
      </c>
      <c r="R53" s="27">
        <v>0</v>
      </c>
      <c r="S53" s="27">
        <v>1.6</v>
      </c>
      <c r="T53" s="27"/>
      <c r="U53" s="27">
        <v>2.69</v>
      </c>
      <c r="V53" s="27">
        <v>2.04</v>
      </c>
      <c r="W53" s="27">
        <v>1.87</v>
      </c>
      <c r="X53" s="27">
        <v>0</v>
      </c>
      <c r="Y53" s="27">
        <v>1.6</v>
      </c>
      <c r="Z53" s="27"/>
      <c r="AA53" s="27"/>
      <c r="AB53" s="27"/>
      <c r="AC53" s="27"/>
      <c r="AD53" s="27"/>
      <c r="AE53" s="27"/>
      <c r="AF53" s="27"/>
      <c r="AG53" s="30" t="s">
        <v>107</v>
      </c>
      <c r="AH53" s="30" t="s">
        <v>153</v>
      </c>
      <c r="AI53" s="30">
        <v>2</v>
      </c>
      <c r="AJ53" s="30">
        <v>4</v>
      </c>
      <c r="AK53" s="40">
        <v>0.33329999999999999</v>
      </c>
      <c r="AL53" s="40">
        <v>0.66659999999999997</v>
      </c>
      <c r="AM53" s="30">
        <v>0</v>
      </c>
      <c r="AN53" s="30">
        <v>22</v>
      </c>
      <c r="AO53" s="30">
        <v>0</v>
      </c>
      <c r="AP53" s="30">
        <v>0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24</v>
      </c>
      <c r="AX53" s="30" t="s">
        <v>107</v>
      </c>
      <c r="AY53" s="30">
        <v>24</v>
      </c>
      <c r="AZ53" s="30" t="s">
        <v>31</v>
      </c>
      <c r="BA53" s="28"/>
      <c r="BB53" s="27"/>
      <c r="BC53" s="30"/>
      <c r="BD53" s="30" t="s">
        <v>151</v>
      </c>
      <c r="BE53" s="28"/>
    </row>
    <row r="54" spans="1:57" s="31" customFormat="1">
      <c r="A54" s="27">
        <v>29</v>
      </c>
      <c r="B54" s="173">
        <v>41930</v>
      </c>
      <c r="C54" s="29" t="s">
        <v>15</v>
      </c>
      <c r="D54" s="27" t="s">
        <v>138</v>
      </c>
      <c r="E54" s="91">
        <v>41851</v>
      </c>
      <c r="F54" s="28" t="s">
        <v>30</v>
      </c>
      <c r="G54" s="27" t="s">
        <v>114</v>
      </c>
      <c r="H54" s="27">
        <v>67.099999999999994</v>
      </c>
      <c r="I54" s="32" t="s">
        <v>80</v>
      </c>
      <c r="J54" s="35">
        <v>3042</v>
      </c>
      <c r="K54" s="35">
        <v>33459</v>
      </c>
      <c r="L54" s="35">
        <v>83342</v>
      </c>
      <c r="M54" s="35">
        <f t="shared" si="0"/>
        <v>83342</v>
      </c>
      <c r="N54" s="35"/>
      <c r="O54" s="27">
        <v>2.02</v>
      </c>
      <c r="P54" s="27">
        <v>1.55</v>
      </c>
      <c r="Q54" s="27">
        <v>1.44</v>
      </c>
      <c r="R54" s="27">
        <v>0</v>
      </c>
      <c r="S54" s="27">
        <v>1.26</v>
      </c>
      <c r="T54" s="27"/>
      <c r="U54" s="27">
        <v>2.02</v>
      </c>
      <c r="V54" s="27">
        <v>1.55</v>
      </c>
      <c r="W54" s="27">
        <v>1.44</v>
      </c>
      <c r="X54" s="27">
        <v>0</v>
      </c>
      <c r="Y54" s="27">
        <v>1.26</v>
      </c>
      <c r="Z54" s="27"/>
      <c r="AA54" s="27"/>
      <c r="AB54" s="27"/>
      <c r="AC54" s="27"/>
      <c r="AD54" s="27"/>
      <c r="AE54" s="27"/>
      <c r="AF54" s="27"/>
      <c r="AG54" s="30" t="s">
        <v>31</v>
      </c>
      <c r="AH54" s="30"/>
      <c r="AI54" s="30">
        <v>3</v>
      </c>
      <c r="AJ54" s="30">
        <v>3</v>
      </c>
      <c r="AK54" s="85">
        <v>0.5</v>
      </c>
      <c r="AL54" s="85">
        <v>0.5</v>
      </c>
      <c r="AM54" s="30">
        <v>0</v>
      </c>
      <c r="AN54" s="30">
        <v>0</v>
      </c>
      <c r="AO54" s="30">
        <v>0</v>
      </c>
      <c r="AP54" s="30">
        <v>0</v>
      </c>
      <c r="AQ54" s="30">
        <v>0</v>
      </c>
      <c r="AR54" s="30">
        <v>0</v>
      </c>
      <c r="AS54" s="30">
        <v>0</v>
      </c>
      <c r="AT54" s="30">
        <v>0</v>
      </c>
      <c r="AU54" s="30">
        <v>0</v>
      </c>
      <c r="AV54" s="30">
        <v>0</v>
      </c>
      <c r="AW54" s="30">
        <v>36</v>
      </c>
      <c r="AX54" s="30" t="s">
        <v>31</v>
      </c>
      <c r="AY54" s="30"/>
      <c r="AZ54" s="30" t="s">
        <v>31</v>
      </c>
      <c r="BA54" s="28"/>
      <c r="BB54" s="27"/>
      <c r="BC54" s="30"/>
      <c r="BD54" s="30" t="s">
        <v>151</v>
      </c>
      <c r="BE54" s="28"/>
    </row>
    <row r="55" spans="1:57" s="31" customFormat="1">
      <c r="A55" s="27">
        <v>46</v>
      </c>
      <c r="B55" s="173">
        <v>41930</v>
      </c>
      <c r="C55" s="29" t="s">
        <v>15</v>
      </c>
      <c r="D55" s="27" t="s">
        <v>138</v>
      </c>
      <c r="E55" s="91">
        <v>41851</v>
      </c>
      <c r="F55" s="27" t="s">
        <v>33</v>
      </c>
      <c r="G55" s="27" t="s">
        <v>34</v>
      </c>
      <c r="H55" s="90">
        <v>86.74</v>
      </c>
      <c r="I55" s="94" t="s">
        <v>80</v>
      </c>
      <c r="J55" s="95">
        <v>3000</v>
      </c>
      <c r="K55" s="95">
        <v>33000</v>
      </c>
      <c r="L55" s="95">
        <v>82200</v>
      </c>
      <c r="M55" s="95">
        <f t="shared" si="0"/>
        <v>82200</v>
      </c>
      <c r="N55" s="95"/>
      <c r="O55" s="90">
        <v>1.93</v>
      </c>
      <c r="P55" s="90">
        <v>1.58</v>
      </c>
      <c r="Q55" s="90">
        <v>1.49</v>
      </c>
      <c r="R55" s="90">
        <v>0</v>
      </c>
      <c r="S55" s="90">
        <v>1.34</v>
      </c>
      <c r="T55" s="90"/>
      <c r="U55" s="90">
        <v>1.8</v>
      </c>
      <c r="V55" s="90">
        <v>1.46</v>
      </c>
      <c r="W55" s="90">
        <v>1.37</v>
      </c>
      <c r="X55" s="90">
        <v>0</v>
      </c>
      <c r="Y55" s="90">
        <v>1.22</v>
      </c>
      <c r="Z55" s="27"/>
      <c r="AA55" s="27"/>
      <c r="AB55" s="27"/>
      <c r="AC55" s="27"/>
      <c r="AD55" s="27"/>
      <c r="AE55" s="27"/>
      <c r="AF55" s="27"/>
      <c r="AG55" s="30" t="s">
        <v>107</v>
      </c>
      <c r="AH55" s="30" t="s">
        <v>153</v>
      </c>
      <c r="AI55" s="30">
        <v>2</v>
      </c>
      <c r="AJ55" s="30">
        <v>4</v>
      </c>
      <c r="AK55" s="40">
        <v>0.33329999999999999</v>
      </c>
      <c r="AL55" s="40">
        <v>0.66659999999999997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0</v>
      </c>
      <c r="AX55" s="30" t="s">
        <v>31</v>
      </c>
      <c r="AY55" s="30"/>
      <c r="AZ55" s="30" t="s">
        <v>31</v>
      </c>
      <c r="BA55" s="28" t="s">
        <v>24</v>
      </c>
      <c r="BB55" s="27" t="s">
        <v>150</v>
      </c>
      <c r="BC55" s="30">
        <v>50</v>
      </c>
      <c r="BD55" s="30" t="s">
        <v>91</v>
      </c>
      <c r="BE55" s="28"/>
    </row>
    <row r="56" spans="1:57" s="31" customFormat="1">
      <c r="A56" s="27">
        <v>5</v>
      </c>
      <c r="B56" s="173">
        <v>41930</v>
      </c>
      <c r="C56" s="29" t="s">
        <v>15</v>
      </c>
      <c r="D56" s="27" t="s">
        <v>138</v>
      </c>
      <c r="E56" s="91">
        <v>41912</v>
      </c>
      <c r="F56" s="28" t="s">
        <v>17</v>
      </c>
      <c r="G56" s="27" t="s">
        <v>62</v>
      </c>
      <c r="H56" s="27">
        <v>76</v>
      </c>
      <c r="I56" s="32" t="s">
        <v>80</v>
      </c>
      <c r="J56" s="95">
        <v>12000</v>
      </c>
      <c r="K56" s="95">
        <v>102000</v>
      </c>
      <c r="L56" s="95">
        <f>K56</f>
        <v>102000</v>
      </c>
      <c r="M56" s="95">
        <f t="shared" si="0"/>
        <v>102000</v>
      </c>
      <c r="N56" s="95"/>
      <c r="O56" s="90">
        <v>2</v>
      </c>
      <c r="P56" s="90">
        <v>1.65</v>
      </c>
      <c r="Q56" s="90">
        <v>0</v>
      </c>
      <c r="R56" s="90">
        <v>0</v>
      </c>
      <c r="S56" s="90">
        <v>1.45</v>
      </c>
      <c r="T56" s="90"/>
      <c r="U56" s="90">
        <v>2</v>
      </c>
      <c r="V56" s="90">
        <v>1.65</v>
      </c>
      <c r="W56" s="90">
        <v>0</v>
      </c>
      <c r="X56" s="90">
        <v>0</v>
      </c>
      <c r="Y56" s="90">
        <v>1.45</v>
      </c>
      <c r="Z56" s="27"/>
      <c r="AA56" s="27"/>
      <c r="AB56" s="27"/>
      <c r="AC56" s="27"/>
      <c r="AD56" s="27"/>
      <c r="AE56" s="27"/>
      <c r="AF56" s="27"/>
      <c r="AG56" s="30" t="s">
        <v>31</v>
      </c>
      <c r="AH56" s="30"/>
      <c r="AI56" s="30">
        <v>3</v>
      </c>
      <c r="AJ56" s="30">
        <v>3</v>
      </c>
      <c r="AK56" s="85">
        <v>0.5</v>
      </c>
      <c r="AL56" s="85">
        <v>0.5</v>
      </c>
      <c r="AM56" s="30">
        <v>0</v>
      </c>
      <c r="AN56" s="30">
        <v>15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96">
        <v>10</v>
      </c>
      <c r="AW56" s="30">
        <v>12</v>
      </c>
      <c r="AX56" s="30" t="s">
        <v>107</v>
      </c>
      <c r="AY56" s="30">
        <v>12</v>
      </c>
      <c r="AZ56" s="30" t="s">
        <v>31</v>
      </c>
      <c r="BA56" s="28"/>
      <c r="BB56" s="27"/>
      <c r="BC56" s="30"/>
      <c r="BD56" s="30" t="s">
        <v>151</v>
      </c>
      <c r="BE56" s="28"/>
    </row>
    <row r="57" spans="1:57" s="31" customFormat="1">
      <c r="A57" s="27"/>
      <c r="B57" s="173">
        <v>41930</v>
      </c>
      <c r="C57" s="29" t="s">
        <v>15</v>
      </c>
      <c r="D57" s="27" t="s">
        <v>138</v>
      </c>
      <c r="E57" s="91">
        <v>41851</v>
      </c>
      <c r="F57" s="28" t="s">
        <v>589</v>
      </c>
      <c r="G57" s="27" t="s">
        <v>590</v>
      </c>
      <c r="H57" s="27">
        <v>80.92</v>
      </c>
      <c r="I57" s="32" t="s">
        <v>80</v>
      </c>
      <c r="J57" s="35">
        <v>3042</v>
      </c>
      <c r="K57" s="35">
        <v>33459</v>
      </c>
      <c r="L57" s="35">
        <v>83342</v>
      </c>
      <c r="M57" s="35">
        <f t="shared" si="0"/>
        <v>83342</v>
      </c>
      <c r="N57" s="35"/>
      <c r="O57" s="27">
        <v>3.09</v>
      </c>
      <c r="P57" s="27">
        <v>2.56</v>
      </c>
      <c r="Q57" s="27">
        <v>2.42</v>
      </c>
      <c r="R57" s="27">
        <v>0</v>
      </c>
      <c r="S57" s="27">
        <v>1.1599999999999999</v>
      </c>
      <c r="T57" s="27"/>
      <c r="U57" s="27">
        <v>3.09</v>
      </c>
      <c r="V57" s="27">
        <v>2.56</v>
      </c>
      <c r="W57" s="27">
        <v>2.42</v>
      </c>
      <c r="X57" s="27">
        <v>0</v>
      </c>
      <c r="Y57" s="27">
        <v>1.1599999999999999</v>
      </c>
      <c r="Z57" s="27"/>
      <c r="AA57" s="27"/>
      <c r="AB57" s="27"/>
      <c r="AC57" s="27"/>
      <c r="AD57" s="27"/>
      <c r="AE57" s="27"/>
      <c r="AF57" s="27"/>
      <c r="AG57" s="30" t="s">
        <v>31</v>
      </c>
      <c r="AH57" s="30"/>
      <c r="AI57" s="30">
        <v>3</v>
      </c>
      <c r="AJ57" s="30">
        <v>3</v>
      </c>
      <c r="AK57" s="85">
        <v>0.5</v>
      </c>
      <c r="AL57" s="85">
        <v>0.5</v>
      </c>
      <c r="AM57" s="30">
        <v>0</v>
      </c>
      <c r="AN57" s="30">
        <v>30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0</v>
      </c>
      <c r="AX57" s="30" t="s">
        <v>591</v>
      </c>
      <c r="AY57" s="30">
        <v>24</v>
      </c>
      <c r="AZ57" s="30" t="s">
        <v>31</v>
      </c>
      <c r="BA57" s="28" t="s">
        <v>24</v>
      </c>
      <c r="BB57" s="27" t="s">
        <v>150</v>
      </c>
      <c r="BC57" s="30">
        <v>50</v>
      </c>
      <c r="BD57" s="30" t="s">
        <v>592</v>
      </c>
      <c r="BE57" s="28"/>
    </row>
    <row r="58" spans="1:57" s="98" customFormat="1">
      <c r="A58" s="90">
        <v>11</v>
      </c>
      <c r="B58" s="173">
        <v>41930</v>
      </c>
      <c r="C58" s="92" t="s">
        <v>15</v>
      </c>
      <c r="D58" s="90" t="s">
        <v>78</v>
      </c>
      <c r="E58" s="91">
        <v>41716</v>
      </c>
      <c r="F58" s="93" t="s">
        <v>79</v>
      </c>
      <c r="G58" s="90" t="s">
        <v>54</v>
      </c>
      <c r="H58" s="90">
        <v>95</v>
      </c>
      <c r="I58" s="94" t="s">
        <v>80</v>
      </c>
      <c r="J58" s="95">
        <v>3000</v>
      </c>
      <c r="K58" s="95">
        <v>33000</v>
      </c>
      <c r="L58" s="95">
        <v>82200</v>
      </c>
      <c r="M58" s="95">
        <f t="shared" si="0"/>
        <v>82200</v>
      </c>
      <c r="N58" s="95"/>
      <c r="O58" s="90">
        <v>2.52</v>
      </c>
      <c r="P58" s="90">
        <v>2.02</v>
      </c>
      <c r="Q58" s="90">
        <v>1.7</v>
      </c>
      <c r="R58" s="90">
        <v>0</v>
      </c>
      <c r="S58" s="90">
        <v>1.59</v>
      </c>
      <c r="T58" s="90"/>
      <c r="U58" s="90">
        <v>2.52</v>
      </c>
      <c r="V58" s="90">
        <v>2.02</v>
      </c>
      <c r="W58" s="90">
        <v>1.7</v>
      </c>
      <c r="X58" s="90">
        <v>0</v>
      </c>
      <c r="Y58" s="90">
        <v>1.59</v>
      </c>
      <c r="Z58" s="90"/>
      <c r="AA58" s="90"/>
      <c r="AB58" s="90"/>
      <c r="AC58" s="90"/>
      <c r="AD58" s="90"/>
      <c r="AE58" s="90"/>
      <c r="AF58" s="90"/>
      <c r="AG58" s="96" t="s">
        <v>31</v>
      </c>
      <c r="AH58" s="96"/>
      <c r="AI58" s="96">
        <v>3</v>
      </c>
      <c r="AJ58" s="96">
        <v>3</v>
      </c>
      <c r="AK58" s="97">
        <v>0.5</v>
      </c>
      <c r="AL58" s="97">
        <v>0.5</v>
      </c>
      <c r="AM58" s="96">
        <v>0</v>
      </c>
      <c r="AN58" s="96">
        <v>15</v>
      </c>
      <c r="AO58" s="96">
        <v>0</v>
      </c>
      <c r="AP58" s="96">
        <v>0</v>
      </c>
      <c r="AQ58" s="96">
        <v>0</v>
      </c>
      <c r="AR58" s="96">
        <v>0</v>
      </c>
      <c r="AS58" s="96">
        <v>0</v>
      </c>
      <c r="AT58" s="96">
        <v>0</v>
      </c>
      <c r="AU58" s="96">
        <v>0</v>
      </c>
      <c r="AV58" s="96">
        <v>0</v>
      </c>
      <c r="AW58" s="96">
        <v>0</v>
      </c>
      <c r="AX58" s="96" t="s">
        <v>31</v>
      </c>
      <c r="AY58" s="96">
        <v>24</v>
      </c>
      <c r="AZ58" s="96" t="s">
        <v>31</v>
      </c>
      <c r="BA58" s="93"/>
      <c r="BB58" s="90"/>
      <c r="BC58" s="96"/>
      <c r="BD58" s="96" t="s">
        <v>151</v>
      </c>
      <c r="BE58" s="93"/>
    </row>
    <row r="59" spans="1:57" s="98" customFormat="1">
      <c r="A59" s="90">
        <v>36</v>
      </c>
      <c r="B59" s="173">
        <v>41930</v>
      </c>
      <c r="C59" s="92" t="s">
        <v>15</v>
      </c>
      <c r="D59" s="90" t="s">
        <v>78</v>
      </c>
      <c r="E59" s="91">
        <v>41698</v>
      </c>
      <c r="F59" s="93" t="s">
        <v>26</v>
      </c>
      <c r="G59" s="228" t="s">
        <v>644</v>
      </c>
      <c r="H59" s="90">
        <v>85.8</v>
      </c>
      <c r="I59" s="94" t="s">
        <v>80</v>
      </c>
      <c r="J59" s="95">
        <v>3000</v>
      </c>
      <c r="K59" s="95">
        <v>33000</v>
      </c>
      <c r="L59" s="95">
        <v>82200</v>
      </c>
      <c r="M59" s="95">
        <f t="shared" si="0"/>
        <v>82200</v>
      </c>
      <c r="N59" s="95"/>
      <c r="O59" s="90">
        <v>2.86</v>
      </c>
      <c r="P59" s="90">
        <v>2.36</v>
      </c>
      <c r="Q59" s="90">
        <v>2.21</v>
      </c>
      <c r="R59" s="90">
        <v>0</v>
      </c>
      <c r="S59" s="90">
        <v>2.06</v>
      </c>
      <c r="T59" s="90"/>
      <c r="U59" s="90">
        <v>2.86</v>
      </c>
      <c r="V59" s="90">
        <v>2.36</v>
      </c>
      <c r="W59" s="90">
        <v>2.21</v>
      </c>
      <c r="X59" s="90">
        <v>0</v>
      </c>
      <c r="Y59" s="90">
        <v>2.06</v>
      </c>
      <c r="Z59" s="90"/>
      <c r="AA59" s="90"/>
      <c r="AB59" s="90"/>
      <c r="AC59" s="90"/>
      <c r="AD59" s="90"/>
      <c r="AE59" s="90"/>
      <c r="AF59" s="90"/>
      <c r="AG59" s="96" t="s">
        <v>31</v>
      </c>
      <c r="AH59" s="96"/>
      <c r="AI59" s="96">
        <v>3</v>
      </c>
      <c r="AJ59" s="96">
        <v>3</v>
      </c>
      <c r="AK59" s="97">
        <v>0.5</v>
      </c>
      <c r="AL59" s="97">
        <v>0.5</v>
      </c>
      <c r="AM59" s="96">
        <v>0</v>
      </c>
      <c r="AN59" s="96">
        <v>0</v>
      </c>
      <c r="AO59" s="96">
        <v>10</v>
      </c>
      <c r="AP59" s="96">
        <v>0</v>
      </c>
      <c r="AQ59" s="96">
        <v>0</v>
      </c>
      <c r="AR59" s="96">
        <v>0</v>
      </c>
      <c r="AS59" s="96">
        <v>0</v>
      </c>
      <c r="AT59" s="96">
        <v>0</v>
      </c>
      <c r="AU59" s="96">
        <v>0</v>
      </c>
      <c r="AV59" s="96">
        <v>0</v>
      </c>
      <c r="AW59" s="96">
        <v>0</v>
      </c>
      <c r="AX59" s="96" t="s">
        <v>31</v>
      </c>
      <c r="AY59" s="96"/>
      <c r="AZ59" s="96" t="s">
        <v>31</v>
      </c>
      <c r="BA59" s="93"/>
      <c r="BB59" s="90"/>
      <c r="BC59" s="96"/>
      <c r="BD59" s="96" t="s">
        <v>151</v>
      </c>
      <c r="BE59" s="93" t="s">
        <v>27</v>
      </c>
    </row>
    <row r="60" spans="1:57" s="98" customFormat="1">
      <c r="A60" s="90">
        <v>52</v>
      </c>
      <c r="B60" s="173">
        <v>41930</v>
      </c>
      <c r="C60" s="92" t="s">
        <v>15</v>
      </c>
      <c r="D60" s="90" t="s">
        <v>78</v>
      </c>
      <c r="E60" s="91">
        <v>41670</v>
      </c>
      <c r="F60" s="93" t="s">
        <v>25</v>
      </c>
      <c r="G60" s="228" t="s">
        <v>593</v>
      </c>
      <c r="H60" s="90">
        <v>90</v>
      </c>
      <c r="I60" s="94" t="s">
        <v>80</v>
      </c>
      <c r="J60" s="95">
        <v>3000</v>
      </c>
      <c r="K60" s="95">
        <v>33000</v>
      </c>
      <c r="L60" s="95">
        <v>82200</v>
      </c>
      <c r="M60" s="95">
        <f t="shared" si="0"/>
        <v>82200</v>
      </c>
      <c r="N60" s="95"/>
      <c r="O60" s="90">
        <v>2.9</v>
      </c>
      <c r="P60" s="90">
        <v>2.4</v>
      </c>
      <c r="Q60" s="90">
        <v>2.2000000000000002</v>
      </c>
      <c r="R60" s="90">
        <v>0</v>
      </c>
      <c r="S60" s="90">
        <v>2</v>
      </c>
      <c r="T60" s="90"/>
      <c r="U60" s="90">
        <v>2.9</v>
      </c>
      <c r="V60" s="90">
        <v>2.4</v>
      </c>
      <c r="W60" s="90">
        <v>2.2000000000000002</v>
      </c>
      <c r="X60" s="90">
        <v>0</v>
      </c>
      <c r="Y60" s="90">
        <v>2</v>
      </c>
      <c r="Z60" s="90"/>
      <c r="AA60" s="90"/>
      <c r="AB60" s="90"/>
      <c r="AC60" s="90"/>
      <c r="AD60" s="90"/>
      <c r="AE60" s="90"/>
      <c r="AF60" s="90"/>
      <c r="AG60" s="96" t="s">
        <v>31</v>
      </c>
      <c r="AH60" s="96"/>
      <c r="AI60" s="96">
        <v>3</v>
      </c>
      <c r="AJ60" s="96">
        <v>3</v>
      </c>
      <c r="AK60" s="97">
        <v>0.5</v>
      </c>
      <c r="AL60" s="97">
        <v>0.5</v>
      </c>
      <c r="AM60" s="96">
        <v>0</v>
      </c>
      <c r="AN60" s="96">
        <v>0</v>
      </c>
      <c r="AO60" s="96">
        <v>0</v>
      </c>
      <c r="AP60" s="96">
        <v>20</v>
      </c>
      <c r="AQ60" s="96">
        <v>0</v>
      </c>
      <c r="AR60" s="96">
        <v>0</v>
      </c>
      <c r="AS60" s="96">
        <v>0</v>
      </c>
      <c r="AT60" s="96">
        <v>0</v>
      </c>
      <c r="AU60" s="96">
        <v>0</v>
      </c>
      <c r="AV60" s="96">
        <v>0</v>
      </c>
      <c r="AW60" s="96">
        <v>0</v>
      </c>
      <c r="AX60" s="174" t="s">
        <v>591</v>
      </c>
      <c r="AY60" s="96">
        <v>12</v>
      </c>
      <c r="AZ60" s="96" t="s">
        <v>31</v>
      </c>
      <c r="BA60" s="93"/>
      <c r="BB60" s="90"/>
      <c r="BC60" s="96"/>
      <c r="BD60" s="96" t="s">
        <v>49</v>
      </c>
      <c r="BE60" s="93"/>
    </row>
    <row r="61" spans="1:57" s="98" customFormat="1">
      <c r="A61" s="90">
        <v>19</v>
      </c>
      <c r="B61" s="173">
        <v>41930</v>
      </c>
      <c r="C61" s="92" t="s">
        <v>15</v>
      </c>
      <c r="D61" s="90" t="s">
        <v>78</v>
      </c>
      <c r="E61" s="91">
        <v>41873</v>
      </c>
      <c r="F61" s="93" t="s">
        <v>92</v>
      </c>
      <c r="G61" s="90" t="s">
        <v>141</v>
      </c>
      <c r="H61" s="90">
        <v>94.7</v>
      </c>
      <c r="I61" s="94" t="s">
        <v>80</v>
      </c>
      <c r="J61" s="95">
        <v>3000</v>
      </c>
      <c r="K61" s="95">
        <v>33000</v>
      </c>
      <c r="L61" s="95">
        <v>82200</v>
      </c>
      <c r="M61" s="95">
        <f t="shared" si="0"/>
        <v>82200</v>
      </c>
      <c r="N61" s="95"/>
      <c r="O61" s="90">
        <v>2.67</v>
      </c>
      <c r="P61" s="90">
        <v>2.04</v>
      </c>
      <c r="Q61" s="90">
        <v>1.89</v>
      </c>
      <c r="R61" s="90">
        <v>0</v>
      </c>
      <c r="S61" s="90">
        <v>1.62</v>
      </c>
      <c r="T61" s="90"/>
      <c r="U61" s="90">
        <v>2.67</v>
      </c>
      <c r="V61" s="90">
        <v>2.04</v>
      </c>
      <c r="W61" s="90">
        <v>1.89</v>
      </c>
      <c r="X61" s="90">
        <v>0</v>
      </c>
      <c r="Y61" s="90">
        <v>1.62</v>
      </c>
      <c r="Z61" s="90"/>
      <c r="AA61" s="90"/>
      <c r="AB61" s="90"/>
      <c r="AC61" s="90"/>
      <c r="AD61" s="90"/>
      <c r="AE61" s="90"/>
      <c r="AF61" s="90"/>
      <c r="AG61" s="96" t="s">
        <v>107</v>
      </c>
      <c r="AH61" s="96" t="s">
        <v>153</v>
      </c>
      <c r="AI61" s="96">
        <v>2</v>
      </c>
      <c r="AJ61" s="96">
        <v>4</v>
      </c>
      <c r="AK61" s="99">
        <v>0.33329999999999999</v>
      </c>
      <c r="AL61" s="99">
        <v>0.66659999999999997</v>
      </c>
      <c r="AM61" s="96">
        <v>0</v>
      </c>
      <c r="AN61" s="96">
        <v>22</v>
      </c>
      <c r="AO61" s="96">
        <v>0</v>
      </c>
      <c r="AP61" s="96">
        <v>0</v>
      </c>
      <c r="AQ61" s="96">
        <v>0</v>
      </c>
      <c r="AR61" s="96">
        <v>0</v>
      </c>
      <c r="AS61" s="96">
        <v>0</v>
      </c>
      <c r="AT61" s="96">
        <v>0</v>
      </c>
      <c r="AU61" s="96">
        <v>0</v>
      </c>
      <c r="AV61" s="96">
        <v>0</v>
      </c>
      <c r="AW61" s="96">
        <v>24</v>
      </c>
      <c r="AX61" s="96" t="s">
        <v>107</v>
      </c>
      <c r="AY61" s="96">
        <v>24</v>
      </c>
      <c r="AZ61" s="96" t="s">
        <v>31</v>
      </c>
      <c r="BA61" s="93"/>
      <c r="BB61" s="90"/>
      <c r="BC61" s="96"/>
      <c r="BD61" s="96" t="s">
        <v>151</v>
      </c>
      <c r="BE61" s="93"/>
    </row>
    <row r="62" spans="1:57" s="98" customFormat="1">
      <c r="A62" s="90">
        <v>27</v>
      </c>
      <c r="B62" s="173">
        <v>41930</v>
      </c>
      <c r="C62" s="92" t="s">
        <v>15</v>
      </c>
      <c r="D62" s="90" t="s">
        <v>78</v>
      </c>
      <c r="E62" s="91">
        <v>41851</v>
      </c>
      <c r="F62" s="93" t="s">
        <v>30</v>
      </c>
      <c r="G62" s="90" t="s">
        <v>114</v>
      </c>
      <c r="H62" s="90">
        <v>67.099999999999994</v>
      </c>
      <c r="I62" s="94" t="s">
        <v>80</v>
      </c>
      <c r="J62" s="95">
        <v>3042</v>
      </c>
      <c r="K62" s="95">
        <v>33459</v>
      </c>
      <c r="L62" s="95">
        <v>83342</v>
      </c>
      <c r="M62" s="95">
        <f t="shared" si="0"/>
        <v>83342</v>
      </c>
      <c r="N62" s="95"/>
      <c r="O62" s="90">
        <v>1.98</v>
      </c>
      <c r="P62" s="90">
        <v>1.62</v>
      </c>
      <c r="Q62" s="90">
        <v>1.54</v>
      </c>
      <c r="R62" s="90">
        <v>0</v>
      </c>
      <c r="S62" s="90">
        <v>1.38</v>
      </c>
      <c r="T62" s="90"/>
      <c r="U62" s="90">
        <v>1.98</v>
      </c>
      <c r="V62" s="90">
        <v>1.62</v>
      </c>
      <c r="W62" s="90">
        <v>1.54</v>
      </c>
      <c r="X62" s="90">
        <v>0</v>
      </c>
      <c r="Y62" s="90">
        <v>1.38</v>
      </c>
      <c r="Z62" s="90"/>
      <c r="AA62" s="90"/>
      <c r="AB62" s="90"/>
      <c r="AC62" s="90"/>
      <c r="AD62" s="90"/>
      <c r="AE62" s="90"/>
      <c r="AF62" s="90"/>
      <c r="AG62" s="96" t="s">
        <v>31</v>
      </c>
      <c r="AH62" s="96"/>
      <c r="AI62" s="96">
        <v>3</v>
      </c>
      <c r="AJ62" s="96">
        <v>3</v>
      </c>
      <c r="AK62" s="97">
        <v>0.5</v>
      </c>
      <c r="AL62" s="97">
        <v>0.5</v>
      </c>
      <c r="AM62" s="96">
        <v>0</v>
      </c>
      <c r="AN62" s="96">
        <v>0</v>
      </c>
      <c r="AO62" s="96">
        <v>0</v>
      </c>
      <c r="AP62" s="96">
        <v>0</v>
      </c>
      <c r="AQ62" s="96">
        <v>0</v>
      </c>
      <c r="AR62" s="96">
        <v>0</v>
      </c>
      <c r="AS62" s="96">
        <v>0</v>
      </c>
      <c r="AT62" s="96">
        <v>0</v>
      </c>
      <c r="AU62" s="96">
        <v>0</v>
      </c>
      <c r="AV62" s="96">
        <v>0</v>
      </c>
      <c r="AW62" s="96">
        <v>36</v>
      </c>
      <c r="AX62" s="96" t="s">
        <v>31</v>
      </c>
      <c r="AY62" s="96"/>
      <c r="AZ62" s="96" t="s">
        <v>31</v>
      </c>
      <c r="BA62" s="93"/>
      <c r="BB62" s="90"/>
      <c r="BC62" s="96"/>
      <c r="BD62" s="96" t="s">
        <v>151</v>
      </c>
      <c r="BE62" s="93"/>
    </row>
    <row r="63" spans="1:57" s="98" customFormat="1">
      <c r="A63" s="90">
        <v>44</v>
      </c>
      <c r="B63" s="173">
        <v>41930</v>
      </c>
      <c r="C63" s="92" t="s">
        <v>15</v>
      </c>
      <c r="D63" s="90" t="s">
        <v>78</v>
      </c>
      <c r="E63" s="91">
        <v>41851</v>
      </c>
      <c r="F63" s="90" t="s">
        <v>33</v>
      </c>
      <c r="G63" s="90" t="s">
        <v>34</v>
      </c>
      <c r="H63" s="90">
        <v>83.88</v>
      </c>
      <c r="I63" s="94" t="s">
        <v>80</v>
      </c>
      <c r="J63" s="95">
        <v>3000</v>
      </c>
      <c r="K63" s="95">
        <v>33000</v>
      </c>
      <c r="L63" s="95">
        <v>82200</v>
      </c>
      <c r="M63" s="95">
        <f t="shared" si="0"/>
        <v>82200</v>
      </c>
      <c r="N63" s="95"/>
      <c r="O63" s="90">
        <v>1.93</v>
      </c>
      <c r="P63" s="90">
        <v>1.65</v>
      </c>
      <c r="Q63" s="90">
        <v>1.58</v>
      </c>
      <c r="R63" s="90">
        <v>0</v>
      </c>
      <c r="S63" s="90">
        <v>1.45</v>
      </c>
      <c r="T63" s="90"/>
      <c r="U63" s="90">
        <v>1.77</v>
      </c>
      <c r="V63" s="90">
        <v>1.5</v>
      </c>
      <c r="W63" s="90">
        <v>1.44</v>
      </c>
      <c r="X63" s="90">
        <v>0</v>
      </c>
      <c r="Y63" s="90">
        <v>1.32</v>
      </c>
      <c r="Z63" s="90"/>
      <c r="AA63" s="90"/>
      <c r="AB63" s="90"/>
      <c r="AC63" s="90"/>
      <c r="AD63" s="90"/>
      <c r="AE63" s="90"/>
      <c r="AF63" s="90"/>
      <c r="AG63" s="96" t="s">
        <v>107</v>
      </c>
      <c r="AH63" s="96" t="s">
        <v>153</v>
      </c>
      <c r="AI63" s="96">
        <v>2</v>
      </c>
      <c r="AJ63" s="96">
        <v>4</v>
      </c>
      <c r="AK63" s="99">
        <v>0.33329999999999999</v>
      </c>
      <c r="AL63" s="99">
        <v>0.66659999999999997</v>
      </c>
      <c r="AM63" s="96">
        <v>0</v>
      </c>
      <c r="AN63" s="96">
        <v>0</v>
      </c>
      <c r="AO63" s="96">
        <v>0</v>
      </c>
      <c r="AP63" s="96">
        <v>0</v>
      </c>
      <c r="AQ63" s="96">
        <v>0</v>
      </c>
      <c r="AR63" s="96">
        <v>0</v>
      </c>
      <c r="AS63" s="96">
        <v>0</v>
      </c>
      <c r="AT63" s="96">
        <v>0</v>
      </c>
      <c r="AU63" s="96">
        <v>0</v>
      </c>
      <c r="AV63" s="96">
        <v>0</v>
      </c>
      <c r="AW63" s="96">
        <v>0</v>
      </c>
      <c r="AX63" s="96" t="s">
        <v>31</v>
      </c>
      <c r="AY63" s="96"/>
      <c r="AZ63" s="96" t="s">
        <v>31</v>
      </c>
      <c r="BA63" s="93" t="s">
        <v>24</v>
      </c>
      <c r="BB63" s="90" t="s">
        <v>150</v>
      </c>
      <c r="BC63" s="96">
        <v>50</v>
      </c>
      <c r="BD63" s="96" t="s">
        <v>91</v>
      </c>
      <c r="BE63" s="93"/>
    </row>
    <row r="64" spans="1:57" s="98" customFormat="1">
      <c r="A64" s="90">
        <v>3</v>
      </c>
      <c r="B64" s="173">
        <v>41930</v>
      </c>
      <c r="C64" s="92" t="s">
        <v>15</v>
      </c>
      <c r="D64" s="90" t="s">
        <v>78</v>
      </c>
      <c r="E64" s="91">
        <v>41912</v>
      </c>
      <c r="F64" s="93" t="s">
        <v>17</v>
      </c>
      <c r="G64" s="90" t="s">
        <v>62</v>
      </c>
      <c r="H64" s="90">
        <v>76</v>
      </c>
      <c r="I64" s="94" t="s">
        <v>80</v>
      </c>
      <c r="J64" s="95">
        <v>12000</v>
      </c>
      <c r="K64" s="95">
        <v>102000</v>
      </c>
      <c r="L64" s="95">
        <f>K64</f>
        <v>102000</v>
      </c>
      <c r="M64" s="95">
        <f t="shared" si="0"/>
        <v>102000</v>
      </c>
      <c r="N64" s="95"/>
      <c r="O64" s="90">
        <v>2.1</v>
      </c>
      <c r="P64" s="90">
        <v>1.7</v>
      </c>
      <c r="Q64" s="90">
        <v>0</v>
      </c>
      <c r="R64" s="90">
        <v>0</v>
      </c>
      <c r="S64" s="90">
        <v>1.6</v>
      </c>
      <c r="T64" s="90"/>
      <c r="U64" s="90">
        <v>2.1</v>
      </c>
      <c r="V64" s="90">
        <v>1.7</v>
      </c>
      <c r="W64" s="90">
        <v>0</v>
      </c>
      <c r="X64" s="90">
        <v>0</v>
      </c>
      <c r="Y64" s="90">
        <v>1.6</v>
      </c>
      <c r="Z64" s="90"/>
      <c r="AA64" s="90"/>
      <c r="AB64" s="90"/>
      <c r="AC64" s="90"/>
      <c r="AD64" s="90"/>
      <c r="AE64" s="90"/>
      <c r="AF64" s="90"/>
      <c r="AG64" s="96" t="s">
        <v>31</v>
      </c>
      <c r="AH64" s="96"/>
      <c r="AI64" s="96">
        <v>3</v>
      </c>
      <c r="AJ64" s="96">
        <v>3</v>
      </c>
      <c r="AK64" s="97">
        <v>0.5</v>
      </c>
      <c r="AL64" s="97">
        <v>0.5</v>
      </c>
      <c r="AM64" s="96">
        <v>0</v>
      </c>
      <c r="AN64" s="96">
        <v>15</v>
      </c>
      <c r="AO64" s="96">
        <v>0</v>
      </c>
      <c r="AP64" s="96">
        <v>0</v>
      </c>
      <c r="AQ64" s="96">
        <v>0</v>
      </c>
      <c r="AR64" s="96">
        <v>0</v>
      </c>
      <c r="AS64" s="96">
        <v>0</v>
      </c>
      <c r="AT64" s="96">
        <v>0</v>
      </c>
      <c r="AU64" s="96">
        <v>0</v>
      </c>
      <c r="AV64" s="96">
        <v>10</v>
      </c>
      <c r="AW64" s="96">
        <v>12</v>
      </c>
      <c r="AX64" s="96" t="s">
        <v>107</v>
      </c>
      <c r="AY64" s="96">
        <v>12</v>
      </c>
      <c r="AZ64" s="96" t="s">
        <v>31</v>
      </c>
      <c r="BA64" s="93"/>
      <c r="BB64" s="90"/>
      <c r="BC64" s="96"/>
      <c r="BD64" s="96" t="s">
        <v>151</v>
      </c>
      <c r="BE64" s="93"/>
    </row>
    <row r="65" spans="1:57" s="31" customFormat="1">
      <c r="A65" s="27"/>
      <c r="B65" s="173">
        <v>41930</v>
      </c>
      <c r="C65" s="29" t="s">
        <v>15</v>
      </c>
      <c r="D65" s="27" t="s">
        <v>78</v>
      </c>
      <c r="E65" s="91">
        <v>41851</v>
      </c>
      <c r="F65" s="28" t="s">
        <v>589</v>
      </c>
      <c r="G65" s="27" t="s">
        <v>590</v>
      </c>
      <c r="H65" s="27">
        <v>80.92</v>
      </c>
      <c r="I65" s="32" t="s">
        <v>80</v>
      </c>
      <c r="J65" s="35">
        <v>3042</v>
      </c>
      <c r="K65" s="35">
        <v>33459</v>
      </c>
      <c r="L65" s="35">
        <v>83342</v>
      </c>
      <c r="M65" s="35">
        <f t="shared" si="0"/>
        <v>83342</v>
      </c>
      <c r="N65" s="35"/>
      <c r="O65" s="27">
        <v>2.95</v>
      </c>
      <c r="P65" s="27">
        <v>2.4900000000000002</v>
      </c>
      <c r="Q65" s="27">
        <v>2.36</v>
      </c>
      <c r="R65" s="27">
        <v>0</v>
      </c>
      <c r="S65" s="27">
        <v>2.14</v>
      </c>
      <c r="T65" s="27"/>
      <c r="U65" s="27">
        <v>2.95</v>
      </c>
      <c r="V65" s="27">
        <v>2.4900000000000002</v>
      </c>
      <c r="W65" s="27">
        <v>2.36</v>
      </c>
      <c r="X65" s="27">
        <v>0</v>
      </c>
      <c r="Y65" s="27">
        <v>2.14</v>
      </c>
      <c r="Z65" s="27"/>
      <c r="AA65" s="27"/>
      <c r="AB65" s="27"/>
      <c r="AC65" s="27"/>
      <c r="AD65" s="27"/>
      <c r="AE65" s="27"/>
      <c r="AF65" s="27"/>
      <c r="AG65" s="30" t="s">
        <v>31</v>
      </c>
      <c r="AH65" s="30"/>
      <c r="AI65" s="30">
        <v>3</v>
      </c>
      <c r="AJ65" s="30">
        <v>3</v>
      </c>
      <c r="AK65" s="85">
        <v>0.5</v>
      </c>
      <c r="AL65" s="85">
        <v>0.5</v>
      </c>
      <c r="AM65" s="30">
        <v>0</v>
      </c>
      <c r="AN65" s="30">
        <v>30</v>
      </c>
      <c r="AO65" s="30">
        <v>0</v>
      </c>
      <c r="AP65" s="30">
        <v>0</v>
      </c>
      <c r="AQ65" s="30">
        <v>0</v>
      </c>
      <c r="AR65" s="30">
        <v>0</v>
      </c>
      <c r="AS65" s="30">
        <v>0</v>
      </c>
      <c r="AT65" s="30">
        <v>0</v>
      </c>
      <c r="AU65" s="30">
        <v>0</v>
      </c>
      <c r="AV65" s="30">
        <v>0</v>
      </c>
      <c r="AW65" s="30">
        <v>0</v>
      </c>
      <c r="AX65" s="30" t="s">
        <v>591</v>
      </c>
      <c r="AY65" s="30">
        <v>24</v>
      </c>
      <c r="AZ65" s="30" t="s">
        <v>31</v>
      </c>
      <c r="BA65" s="28" t="s">
        <v>24</v>
      </c>
      <c r="BB65" s="27" t="s">
        <v>150</v>
      </c>
      <c r="BC65" s="30">
        <v>50</v>
      </c>
      <c r="BD65" s="30" t="s">
        <v>592</v>
      </c>
      <c r="BE65" s="28"/>
    </row>
    <row r="66" spans="1:57" s="31" customFormat="1">
      <c r="J66" s="86"/>
      <c r="K66" s="86"/>
      <c r="L66" s="86"/>
      <c r="M66" s="86"/>
      <c r="N66" s="86"/>
    </row>
    <row r="67" spans="1:57" s="31" customFormat="1">
      <c r="J67" s="86"/>
      <c r="K67" s="86"/>
      <c r="L67" s="86"/>
      <c r="M67" s="86"/>
      <c r="N67" s="86"/>
    </row>
  </sheetData>
  <sheetProtection algorithmName="SHA-512" hashValue="srq5wzQXXnWsI+1mRNlgdCo6bZIRVW9Z9+jbnjDF/2hfYt+CPVx7l4wULJ0DoCG0bxOEPPevBFnAXvcaQJEM0g==" saltValue="apfIwn/zk/rqH0HZ6OXGKw==" spinCount="100000" sheet="1" objects="1" scenarios="1"/>
  <pageMargins left="0.75" right="0.75" top="1" bottom="1" header="0.5" footer="0.5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061EA-5BA1-214B-AF94-88029797A74D}">
  <sheetPr codeName="Sheet12"/>
  <dimension ref="A1:BE67"/>
  <sheetViews>
    <sheetView zoomScale="120" zoomScaleNormal="120" zoomScalePageLayoutView="120" workbookViewId="0">
      <selection activeCell="AC45" sqref="AC45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36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6" t="s">
        <v>110</v>
      </c>
      <c r="J1" s="33" t="s">
        <v>111</v>
      </c>
      <c r="K1" s="33" t="s">
        <v>112</v>
      </c>
      <c r="L1" s="33" t="s">
        <v>0</v>
      </c>
      <c r="M1" s="33" t="s">
        <v>23</v>
      </c>
      <c r="N1" s="34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74</v>
      </c>
      <c r="X1" s="9" t="s">
        <v>116</v>
      </c>
      <c r="Y1" s="9" t="s">
        <v>117</v>
      </c>
      <c r="Z1" s="10" t="s">
        <v>61</v>
      </c>
      <c r="AA1" s="11" t="s">
        <v>3</v>
      </c>
      <c r="AB1" s="11" t="s">
        <v>59</v>
      </c>
      <c r="AC1" s="11" t="s">
        <v>60</v>
      </c>
      <c r="AD1" s="11" t="s">
        <v>21</v>
      </c>
      <c r="AE1" s="11" t="s">
        <v>22</v>
      </c>
      <c r="AF1" s="12" t="s">
        <v>63</v>
      </c>
      <c r="AG1" s="13" t="s">
        <v>64</v>
      </c>
      <c r="AH1" s="13" t="s">
        <v>86</v>
      </c>
      <c r="AI1" s="13" t="s">
        <v>43</v>
      </c>
      <c r="AJ1" s="14" t="s">
        <v>44</v>
      </c>
      <c r="AK1" s="13" t="s">
        <v>41</v>
      </c>
      <c r="AL1" s="13" t="s">
        <v>42</v>
      </c>
      <c r="AM1" s="15" t="s">
        <v>87</v>
      </c>
      <c r="AN1" s="16" t="s">
        <v>48</v>
      </c>
      <c r="AO1" s="17" t="s">
        <v>47</v>
      </c>
      <c r="AP1" s="7" t="s">
        <v>130</v>
      </c>
      <c r="AQ1" s="18" t="s">
        <v>144</v>
      </c>
      <c r="AR1" s="19" t="s">
        <v>145</v>
      </c>
      <c r="AS1" s="20" t="s">
        <v>76</v>
      </c>
      <c r="AT1" s="8" t="s">
        <v>140</v>
      </c>
      <c r="AU1" s="20" t="s">
        <v>4</v>
      </c>
      <c r="AV1" s="8" t="s">
        <v>5</v>
      </c>
      <c r="AW1" s="1" t="s">
        <v>6</v>
      </c>
      <c r="AX1" s="21" t="s">
        <v>7</v>
      </c>
      <c r="AY1" s="22" t="s">
        <v>8</v>
      </c>
      <c r="AZ1" s="21" t="s">
        <v>9</v>
      </c>
      <c r="BA1" s="23" t="s">
        <v>10</v>
      </c>
      <c r="BB1" s="24" t="s">
        <v>11</v>
      </c>
      <c r="BC1" s="25" t="s">
        <v>12</v>
      </c>
      <c r="BD1" s="25" t="s">
        <v>13</v>
      </c>
      <c r="BE1" s="24" t="s">
        <v>14</v>
      </c>
    </row>
    <row r="2" spans="1:57" s="98" customFormat="1">
      <c r="A2" s="90">
        <v>9</v>
      </c>
      <c r="B2" s="173">
        <v>41746</v>
      </c>
      <c r="C2" s="92" t="s">
        <v>15</v>
      </c>
      <c r="D2" s="90" t="s">
        <v>16</v>
      </c>
      <c r="E2" s="91">
        <v>41716</v>
      </c>
      <c r="F2" s="93" t="s">
        <v>79</v>
      </c>
      <c r="G2" s="90" t="s">
        <v>54</v>
      </c>
      <c r="H2" s="90">
        <v>113</v>
      </c>
      <c r="I2" s="94" t="s">
        <v>80</v>
      </c>
      <c r="J2" s="95">
        <v>15000</v>
      </c>
      <c r="K2" s="95">
        <v>60000</v>
      </c>
      <c r="L2" s="95">
        <v>90000</v>
      </c>
      <c r="M2" s="95">
        <v>300000</v>
      </c>
      <c r="N2" s="95"/>
      <c r="O2" s="90">
        <v>2.1800000000000002</v>
      </c>
      <c r="P2" s="90">
        <v>1.71</v>
      </c>
      <c r="Q2" s="90">
        <v>1.59</v>
      </c>
      <c r="R2" s="90">
        <v>1.5</v>
      </c>
      <c r="S2" s="90">
        <v>1.41</v>
      </c>
      <c r="T2" s="90"/>
      <c r="U2" s="90">
        <v>2.08</v>
      </c>
      <c r="V2" s="90">
        <v>1.7</v>
      </c>
      <c r="W2" s="90">
        <v>1.57</v>
      </c>
      <c r="X2" s="90">
        <v>1.49</v>
      </c>
      <c r="Y2" s="90">
        <v>1.39</v>
      </c>
      <c r="Z2" s="90"/>
      <c r="AA2" s="90"/>
      <c r="AB2" s="90"/>
      <c r="AC2" s="90"/>
      <c r="AD2" s="90"/>
      <c r="AE2" s="90"/>
      <c r="AF2" s="90"/>
      <c r="AG2" s="96" t="s">
        <v>107</v>
      </c>
      <c r="AH2" s="96" t="s">
        <v>153</v>
      </c>
      <c r="AI2" s="96">
        <v>3</v>
      </c>
      <c r="AJ2" s="96">
        <v>3</v>
      </c>
      <c r="AK2" s="97">
        <v>0.5</v>
      </c>
      <c r="AL2" s="97">
        <v>0.5</v>
      </c>
      <c r="AM2" s="96">
        <v>0</v>
      </c>
      <c r="AN2" s="96">
        <v>15</v>
      </c>
      <c r="AO2" s="96">
        <v>0</v>
      </c>
      <c r="AP2" s="96">
        <v>0</v>
      </c>
      <c r="AQ2" s="96">
        <v>0</v>
      </c>
      <c r="AR2" s="96">
        <v>0</v>
      </c>
      <c r="AS2" s="96">
        <v>0</v>
      </c>
      <c r="AT2" s="96">
        <v>0</v>
      </c>
      <c r="AU2" s="96">
        <v>0</v>
      </c>
      <c r="AV2" s="96">
        <v>0</v>
      </c>
      <c r="AW2" s="96">
        <v>0</v>
      </c>
      <c r="AX2" s="96" t="s">
        <v>31</v>
      </c>
      <c r="AY2" s="96">
        <v>24</v>
      </c>
      <c r="AZ2" s="96" t="s">
        <v>31</v>
      </c>
      <c r="BA2" s="93"/>
      <c r="BB2" s="90"/>
      <c r="BC2" s="96"/>
      <c r="BD2" s="96" t="s">
        <v>151</v>
      </c>
      <c r="BE2" s="93"/>
    </row>
    <row r="3" spans="1:57" s="98" customFormat="1">
      <c r="A3" s="90">
        <v>34</v>
      </c>
      <c r="B3" s="173">
        <v>41746</v>
      </c>
      <c r="C3" s="92" t="s">
        <v>15</v>
      </c>
      <c r="D3" s="90" t="s">
        <v>16</v>
      </c>
      <c r="E3" s="91">
        <v>41639</v>
      </c>
      <c r="F3" s="93" t="s">
        <v>26</v>
      </c>
      <c r="G3" s="90" t="s">
        <v>115</v>
      </c>
      <c r="H3" s="90">
        <v>89.231999999999999</v>
      </c>
      <c r="I3" s="94" t="s">
        <v>80</v>
      </c>
      <c r="J3" s="95">
        <v>15000</v>
      </c>
      <c r="K3" s="95">
        <v>60000</v>
      </c>
      <c r="L3" s="95">
        <v>90000</v>
      </c>
      <c r="M3" s="95">
        <v>300000</v>
      </c>
      <c r="N3" s="95"/>
      <c r="O3" s="90">
        <v>2.35</v>
      </c>
      <c r="P3" s="90">
        <v>2.194</v>
      </c>
      <c r="Q3" s="90">
        <v>2.09</v>
      </c>
      <c r="R3" s="90">
        <v>1.986</v>
      </c>
      <c r="S3" s="90">
        <v>1.8819999999999999</v>
      </c>
      <c r="T3" s="90"/>
      <c r="U3" s="90">
        <v>2.246</v>
      </c>
      <c r="V3" s="90">
        <v>2.194</v>
      </c>
      <c r="W3" s="90">
        <v>2.09</v>
      </c>
      <c r="X3" s="90">
        <v>1.9339999999999999</v>
      </c>
      <c r="Y3" s="90">
        <v>1.8819999999999999</v>
      </c>
      <c r="Z3" s="90"/>
      <c r="AA3" s="90"/>
      <c r="AB3" s="90"/>
      <c r="AC3" s="90"/>
      <c r="AD3" s="90"/>
      <c r="AE3" s="90"/>
      <c r="AF3" s="90"/>
      <c r="AG3" s="96" t="s">
        <v>107</v>
      </c>
      <c r="AH3" s="96" t="s">
        <v>153</v>
      </c>
      <c r="AI3" s="96">
        <v>3</v>
      </c>
      <c r="AJ3" s="96">
        <v>3</v>
      </c>
      <c r="AK3" s="97">
        <v>0.5</v>
      </c>
      <c r="AL3" s="97">
        <v>0.5</v>
      </c>
      <c r="AM3" s="96">
        <v>0</v>
      </c>
      <c r="AN3" s="96">
        <v>0</v>
      </c>
      <c r="AO3" s="96">
        <v>10</v>
      </c>
      <c r="AP3" s="96">
        <v>0</v>
      </c>
      <c r="AQ3" s="96">
        <v>0</v>
      </c>
      <c r="AR3" s="96">
        <v>0</v>
      </c>
      <c r="AS3" s="96">
        <v>0</v>
      </c>
      <c r="AT3" s="96">
        <v>0</v>
      </c>
      <c r="AU3" s="96">
        <v>0</v>
      </c>
      <c r="AV3" s="96">
        <v>0</v>
      </c>
      <c r="AW3" s="96">
        <v>0</v>
      </c>
      <c r="AX3" s="96" t="s">
        <v>31</v>
      </c>
      <c r="AY3" s="96"/>
      <c r="AZ3" s="96" t="s">
        <v>31</v>
      </c>
      <c r="BA3" s="93"/>
      <c r="BB3" s="90"/>
      <c r="BC3" s="96"/>
      <c r="BD3" s="96" t="s">
        <v>151</v>
      </c>
      <c r="BE3" s="93" t="s">
        <v>27</v>
      </c>
    </row>
    <row r="4" spans="1:57" s="98" customFormat="1">
      <c r="A4" s="90">
        <v>50</v>
      </c>
      <c r="B4" s="173">
        <v>41746</v>
      </c>
      <c r="C4" s="92" t="s">
        <v>15</v>
      </c>
      <c r="D4" s="90" t="s">
        <v>16</v>
      </c>
      <c r="E4" s="91">
        <v>41639</v>
      </c>
      <c r="F4" s="93" t="s">
        <v>25</v>
      </c>
      <c r="G4" s="90" t="s">
        <v>34</v>
      </c>
      <c r="H4" s="90">
        <v>100</v>
      </c>
      <c r="I4" s="94" t="s">
        <v>80</v>
      </c>
      <c r="J4" s="95">
        <v>15000</v>
      </c>
      <c r="K4" s="95">
        <v>60000</v>
      </c>
      <c r="L4" s="95">
        <v>90000</v>
      </c>
      <c r="M4" s="95">
        <v>300000</v>
      </c>
      <c r="N4" s="95"/>
      <c r="O4" s="90">
        <v>2.4500000000000002</v>
      </c>
      <c r="P4" s="90">
        <v>2.2200000000000002</v>
      </c>
      <c r="Q4" s="90">
        <v>2.1</v>
      </c>
      <c r="R4" s="90">
        <v>2</v>
      </c>
      <c r="S4" s="90">
        <v>1.85</v>
      </c>
      <c r="T4" s="90"/>
      <c r="U4" s="90">
        <v>2.15</v>
      </c>
      <c r="V4" s="90">
        <v>2.0499999999999998</v>
      </c>
      <c r="W4" s="90">
        <v>1.92</v>
      </c>
      <c r="X4" s="90">
        <v>1.75</v>
      </c>
      <c r="Y4" s="90">
        <v>1.7</v>
      </c>
      <c r="Z4" s="90"/>
      <c r="AA4" s="90"/>
      <c r="AB4" s="90"/>
      <c r="AC4" s="90"/>
      <c r="AD4" s="90"/>
      <c r="AE4" s="90"/>
      <c r="AF4" s="90"/>
      <c r="AG4" s="96" t="s">
        <v>107</v>
      </c>
      <c r="AH4" s="96" t="s">
        <v>153</v>
      </c>
      <c r="AI4" s="96">
        <v>3</v>
      </c>
      <c r="AJ4" s="96">
        <v>3</v>
      </c>
      <c r="AK4" s="97">
        <v>0.5</v>
      </c>
      <c r="AL4" s="97">
        <v>0.5</v>
      </c>
      <c r="AM4" s="96">
        <v>0</v>
      </c>
      <c r="AN4" s="96">
        <v>0</v>
      </c>
      <c r="AO4" s="96">
        <v>0</v>
      </c>
      <c r="AP4" s="96">
        <v>20</v>
      </c>
      <c r="AQ4" s="96">
        <v>0</v>
      </c>
      <c r="AR4" s="96">
        <v>0</v>
      </c>
      <c r="AS4" s="96">
        <v>0</v>
      </c>
      <c r="AT4" s="96">
        <v>0</v>
      </c>
      <c r="AU4" s="96">
        <v>0</v>
      </c>
      <c r="AV4" s="96">
        <v>0</v>
      </c>
      <c r="AW4" s="96">
        <v>0</v>
      </c>
      <c r="AX4" s="174" t="s">
        <v>591</v>
      </c>
      <c r="AY4" s="96">
        <v>12</v>
      </c>
      <c r="AZ4" s="96" t="s">
        <v>31</v>
      </c>
      <c r="BA4" s="93"/>
      <c r="BB4" s="90"/>
      <c r="BC4" s="96"/>
      <c r="BD4" s="96" t="s">
        <v>49</v>
      </c>
      <c r="BE4" s="93"/>
    </row>
    <row r="5" spans="1:57" s="98" customFormat="1">
      <c r="A5" s="90">
        <v>17</v>
      </c>
      <c r="B5" s="173">
        <v>41746</v>
      </c>
      <c r="C5" s="92" t="s">
        <v>15</v>
      </c>
      <c r="D5" s="90" t="s">
        <v>16</v>
      </c>
      <c r="E5" s="91">
        <v>41667</v>
      </c>
      <c r="F5" s="93" t="s">
        <v>92</v>
      </c>
      <c r="G5" s="90" t="s">
        <v>141</v>
      </c>
      <c r="H5" s="90">
        <v>115</v>
      </c>
      <c r="I5" s="94" t="s">
        <v>80</v>
      </c>
      <c r="J5" s="95">
        <v>15000</v>
      </c>
      <c r="K5" s="95">
        <v>60000</v>
      </c>
      <c r="L5" s="95">
        <v>90000</v>
      </c>
      <c r="M5" s="95">
        <v>300000</v>
      </c>
      <c r="N5" s="95"/>
      <c r="O5" s="90">
        <v>2.1</v>
      </c>
      <c r="P5" s="90">
        <v>1.86</v>
      </c>
      <c r="Q5" s="90">
        <v>1.7</v>
      </c>
      <c r="R5" s="90">
        <v>1.58</v>
      </c>
      <c r="S5" s="90">
        <v>1.48</v>
      </c>
      <c r="T5" s="90"/>
      <c r="U5" s="90">
        <v>1.97</v>
      </c>
      <c r="V5" s="90">
        <v>1.77</v>
      </c>
      <c r="W5" s="90">
        <v>1.62</v>
      </c>
      <c r="X5" s="90">
        <v>1.55</v>
      </c>
      <c r="Y5" s="90">
        <v>1.45</v>
      </c>
      <c r="Z5" s="90"/>
      <c r="AA5" s="90"/>
      <c r="AB5" s="90"/>
      <c r="AC5" s="90"/>
      <c r="AD5" s="90"/>
      <c r="AE5" s="90"/>
      <c r="AF5" s="90"/>
      <c r="AG5" s="96" t="s">
        <v>107</v>
      </c>
      <c r="AH5" s="96" t="s">
        <v>153</v>
      </c>
      <c r="AI5" s="96">
        <v>3</v>
      </c>
      <c r="AJ5" s="96">
        <v>3</v>
      </c>
      <c r="AK5" s="97">
        <v>0.5</v>
      </c>
      <c r="AL5" s="97">
        <v>0.5</v>
      </c>
      <c r="AM5" s="96">
        <v>0</v>
      </c>
      <c r="AN5" s="96">
        <v>20</v>
      </c>
      <c r="AO5" s="96">
        <v>0</v>
      </c>
      <c r="AP5" s="96">
        <v>0</v>
      </c>
      <c r="AQ5" s="96">
        <v>0</v>
      </c>
      <c r="AR5" s="96">
        <v>0</v>
      </c>
      <c r="AS5" s="96">
        <v>0</v>
      </c>
      <c r="AT5" s="96">
        <v>0</v>
      </c>
      <c r="AU5" s="96">
        <v>0</v>
      </c>
      <c r="AV5" s="96">
        <v>0</v>
      </c>
      <c r="AW5" s="96">
        <v>24</v>
      </c>
      <c r="AX5" s="96" t="s">
        <v>107</v>
      </c>
      <c r="AY5" s="96">
        <v>24</v>
      </c>
      <c r="AZ5" s="96" t="s">
        <v>31</v>
      </c>
      <c r="BA5" s="93"/>
      <c r="BB5" s="90"/>
      <c r="BC5" s="96"/>
      <c r="BD5" s="96" t="s">
        <v>151</v>
      </c>
      <c r="BE5" s="93"/>
    </row>
    <row r="6" spans="1:57" s="98" customFormat="1">
      <c r="A6" s="90">
        <v>25</v>
      </c>
      <c r="B6" s="173">
        <v>41746</v>
      </c>
      <c r="C6" s="92" t="s">
        <v>15</v>
      </c>
      <c r="D6" s="90" t="s">
        <v>16</v>
      </c>
      <c r="E6" s="91">
        <v>41657</v>
      </c>
      <c r="F6" s="93" t="s">
        <v>30</v>
      </c>
      <c r="G6" s="90" t="s">
        <v>114</v>
      </c>
      <c r="H6" s="90">
        <v>78.599999999999994</v>
      </c>
      <c r="I6" s="94" t="s">
        <v>80</v>
      </c>
      <c r="J6" s="95">
        <v>15208</v>
      </c>
      <c r="K6" s="95">
        <v>60833</v>
      </c>
      <c r="L6" s="95">
        <v>91250</v>
      </c>
      <c r="M6" s="95">
        <v>304167</v>
      </c>
      <c r="N6" s="95"/>
      <c r="O6" s="90">
        <v>1.55</v>
      </c>
      <c r="P6" s="90">
        <v>1.41</v>
      </c>
      <c r="Q6" s="90">
        <v>1.3</v>
      </c>
      <c r="R6" s="90">
        <v>1.23</v>
      </c>
      <c r="S6" s="90">
        <v>1.19</v>
      </c>
      <c r="T6" s="90"/>
      <c r="U6" s="90">
        <v>1.49</v>
      </c>
      <c r="V6" s="90">
        <v>1.38</v>
      </c>
      <c r="W6" s="90">
        <v>1.29</v>
      </c>
      <c r="X6" s="90">
        <v>1.23</v>
      </c>
      <c r="Y6" s="90">
        <v>1.17</v>
      </c>
      <c r="Z6" s="90"/>
      <c r="AA6" s="90"/>
      <c r="AB6" s="90"/>
      <c r="AC6" s="90"/>
      <c r="AD6" s="90"/>
      <c r="AE6" s="90"/>
      <c r="AF6" s="90"/>
      <c r="AG6" s="96" t="s">
        <v>107</v>
      </c>
      <c r="AH6" s="96" t="s">
        <v>153</v>
      </c>
      <c r="AI6" s="96">
        <v>3</v>
      </c>
      <c r="AJ6" s="96">
        <v>3</v>
      </c>
      <c r="AK6" s="97">
        <v>0.5</v>
      </c>
      <c r="AL6" s="97">
        <v>0.5</v>
      </c>
      <c r="AM6" s="96">
        <v>0</v>
      </c>
      <c r="AN6" s="96">
        <v>0</v>
      </c>
      <c r="AO6" s="96">
        <v>0</v>
      </c>
      <c r="AP6" s="96">
        <v>0</v>
      </c>
      <c r="AQ6" s="96">
        <v>0</v>
      </c>
      <c r="AR6" s="96">
        <v>0</v>
      </c>
      <c r="AS6" s="96">
        <v>0</v>
      </c>
      <c r="AT6" s="96">
        <v>0</v>
      </c>
      <c r="AU6" s="96">
        <v>0</v>
      </c>
      <c r="AV6" s="96">
        <v>0</v>
      </c>
      <c r="AW6" s="96">
        <v>36</v>
      </c>
      <c r="AX6" s="96" t="s">
        <v>31</v>
      </c>
      <c r="AY6" s="96"/>
      <c r="AZ6" s="96" t="s">
        <v>31</v>
      </c>
      <c r="BA6" s="93"/>
      <c r="BB6" s="90"/>
      <c r="BC6" s="96"/>
      <c r="BD6" s="96" t="s">
        <v>151</v>
      </c>
      <c r="BE6" s="93"/>
    </row>
    <row r="7" spans="1:57" s="98" customFormat="1">
      <c r="A7" s="90">
        <v>42</v>
      </c>
      <c r="B7" s="173">
        <v>41746</v>
      </c>
      <c r="C7" s="92" t="s">
        <v>15</v>
      </c>
      <c r="D7" s="90" t="s">
        <v>16</v>
      </c>
      <c r="E7" s="91">
        <v>41732</v>
      </c>
      <c r="F7" s="90" t="s">
        <v>33</v>
      </c>
      <c r="G7" s="90" t="s">
        <v>34</v>
      </c>
      <c r="H7" s="90">
        <v>97.03</v>
      </c>
      <c r="I7" s="94" t="s">
        <v>80</v>
      </c>
      <c r="J7" s="95">
        <v>15000</v>
      </c>
      <c r="K7" s="95">
        <v>60000</v>
      </c>
      <c r="L7" s="95">
        <v>90000</v>
      </c>
      <c r="M7" s="95">
        <v>300000</v>
      </c>
      <c r="N7" s="95"/>
      <c r="O7" s="90">
        <v>1.52</v>
      </c>
      <c r="P7" s="90">
        <v>1.42</v>
      </c>
      <c r="Q7" s="90">
        <v>1.36</v>
      </c>
      <c r="R7" s="90">
        <v>1.31</v>
      </c>
      <c r="S7" s="90">
        <v>1.28</v>
      </c>
      <c r="T7" s="90"/>
      <c r="U7" s="90">
        <v>1.43</v>
      </c>
      <c r="V7" s="90">
        <v>1.35</v>
      </c>
      <c r="W7" s="90">
        <v>1.3</v>
      </c>
      <c r="X7" s="90">
        <v>1.26</v>
      </c>
      <c r="Y7" s="90">
        <v>1.23</v>
      </c>
      <c r="Z7" s="90"/>
      <c r="AA7" s="90"/>
      <c r="AB7" s="90"/>
      <c r="AC7" s="90"/>
      <c r="AD7" s="90"/>
      <c r="AE7" s="90"/>
      <c r="AF7" s="90"/>
      <c r="AG7" s="96" t="s">
        <v>107</v>
      </c>
      <c r="AH7" s="96" t="s">
        <v>153</v>
      </c>
      <c r="AI7" s="96">
        <v>3</v>
      </c>
      <c r="AJ7" s="96">
        <v>3</v>
      </c>
      <c r="AK7" s="97">
        <v>0.5</v>
      </c>
      <c r="AL7" s="97">
        <v>0.5</v>
      </c>
      <c r="AM7" s="96">
        <v>0</v>
      </c>
      <c r="AN7" s="96">
        <v>0</v>
      </c>
      <c r="AO7" s="96">
        <v>0</v>
      </c>
      <c r="AP7" s="96">
        <v>0</v>
      </c>
      <c r="AQ7" s="96">
        <v>0</v>
      </c>
      <c r="AR7" s="96">
        <v>0</v>
      </c>
      <c r="AS7" s="96">
        <v>0</v>
      </c>
      <c r="AT7" s="96">
        <v>0</v>
      </c>
      <c r="AU7" s="96">
        <v>0</v>
      </c>
      <c r="AV7" s="96">
        <v>0</v>
      </c>
      <c r="AW7" s="96">
        <v>0</v>
      </c>
      <c r="AX7" s="96" t="s">
        <v>31</v>
      </c>
      <c r="AY7" s="96"/>
      <c r="AZ7" s="96" t="s">
        <v>31</v>
      </c>
      <c r="BA7" s="93" t="s">
        <v>24</v>
      </c>
      <c r="BB7" s="90" t="s">
        <v>150</v>
      </c>
      <c r="BC7" s="96">
        <v>50</v>
      </c>
      <c r="BD7" s="96" t="s">
        <v>91</v>
      </c>
      <c r="BE7" s="93"/>
    </row>
    <row r="8" spans="1:57" s="98" customFormat="1">
      <c r="A8" s="90">
        <v>1</v>
      </c>
      <c r="B8" s="173">
        <v>41746</v>
      </c>
      <c r="C8" s="92" t="s">
        <v>15</v>
      </c>
      <c r="D8" s="90" t="s">
        <v>16</v>
      </c>
      <c r="E8" s="91">
        <v>41744</v>
      </c>
      <c r="F8" s="93" t="s">
        <v>17</v>
      </c>
      <c r="G8" s="90" t="s">
        <v>62</v>
      </c>
      <c r="H8" s="90">
        <v>84</v>
      </c>
      <c r="I8" s="94" t="s">
        <v>80</v>
      </c>
      <c r="J8" s="95">
        <v>14760</v>
      </c>
      <c r="K8" s="95">
        <v>60120</v>
      </c>
      <c r="L8" s="95">
        <v>89700</v>
      </c>
      <c r="M8" s="95">
        <v>300720</v>
      </c>
      <c r="N8" s="95"/>
      <c r="O8" s="90">
        <v>1.95</v>
      </c>
      <c r="P8" s="90">
        <v>1.6</v>
      </c>
      <c r="Q8" s="90">
        <v>1.47</v>
      </c>
      <c r="R8" s="90">
        <v>1.36</v>
      </c>
      <c r="S8" s="90">
        <v>1.34</v>
      </c>
      <c r="T8" s="90"/>
      <c r="U8" s="90">
        <v>1.85</v>
      </c>
      <c r="V8" s="90">
        <v>1.55</v>
      </c>
      <c r="W8" s="90">
        <v>1.42</v>
      </c>
      <c r="X8" s="90">
        <v>1.34</v>
      </c>
      <c r="Y8" s="90">
        <v>1.31</v>
      </c>
      <c r="Z8" s="90"/>
      <c r="AA8" s="90"/>
      <c r="AB8" s="90"/>
      <c r="AC8" s="90"/>
      <c r="AD8" s="90"/>
      <c r="AE8" s="90"/>
      <c r="AF8" s="90"/>
      <c r="AG8" s="96" t="s">
        <v>107</v>
      </c>
      <c r="AH8" s="96" t="s">
        <v>153</v>
      </c>
      <c r="AI8" s="96">
        <v>3</v>
      </c>
      <c r="AJ8" s="96">
        <v>3</v>
      </c>
      <c r="AK8" s="97">
        <v>0.5</v>
      </c>
      <c r="AL8" s="97">
        <v>0.5</v>
      </c>
      <c r="AM8" s="96">
        <v>0</v>
      </c>
      <c r="AN8" s="96">
        <v>15</v>
      </c>
      <c r="AO8" s="96">
        <v>0</v>
      </c>
      <c r="AP8" s="96">
        <v>0</v>
      </c>
      <c r="AQ8" s="96">
        <v>0</v>
      </c>
      <c r="AR8" s="96">
        <v>0</v>
      </c>
      <c r="AS8" s="96">
        <v>0</v>
      </c>
      <c r="AT8" s="96">
        <v>0</v>
      </c>
      <c r="AU8" s="96">
        <v>0</v>
      </c>
      <c r="AV8" s="96">
        <v>10</v>
      </c>
      <c r="AW8" s="96">
        <v>12</v>
      </c>
      <c r="AX8" s="96" t="s">
        <v>107</v>
      </c>
      <c r="AY8" s="96">
        <v>12</v>
      </c>
      <c r="AZ8" s="96" t="s">
        <v>31</v>
      </c>
      <c r="BA8" s="93"/>
      <c r="BB8" s="90"/>
      <c r="BC8" s="96"/>
      <c r="BD8" s="96" t="s">
        <v>151</v>
      </c>
      <c r="BE8" s="93"/>
    </row>
    <row r="9" spans="1:57" s="98" customFormat="1">
      <c r="A9" s="90"/>
      <c r="B9" s="173">
        <v>41746</v>
      </c>
      <c r="C9" s="92" t="s">
        <v>15</v>
      </c>
      <c r="D9" s="90" t="s">
        <v>16</v>
      </c>
      <c r="E9" s="91">
        <v>41508</v>
      </c>
      <c r="F9" s="93" t="s">
        <v>589</v>
      </c>
      <c r="G9" s="90" t="s">
        <v>590</v>
      </c>
      <c r="H9" s="27">
        <v>91.59</v>
      </c>
      <c r="I9" s="32" t="s">
        <v>80</v>
      </c>
      <c r="J9" s="35">
        <v>15208</v>
      </c>
      <c r="K9" s="35">
        <v>60833</v>
      </c>
      <c r="L9" s="35">
        <v>91250</v>
      </c>
      <c r="M9" s="35">
        <v>304167</v>
      </c>
      <c r="N9" s="35"/>
      <c r="O9" s="27">
        <v>2.56</v>
      </c>
      <c r="P9" s="27">
        <v>2.37</v>
      </c>
      <c r="Q9" s="27">
        <v>2.2400000000000002</v>
      </c>
      <c r="R9" s="27">
        <v>2.16</v>
      </c>
      <c r="S9" s="27">
        <v>2.06</v>
      </c>
      <c r="T9" s="27"/>
      <c r="U9" s="27">
        <v>2.48</v>
      </c>
      <c r="V9" s="27">
        <v>2.33</v>
      </c>
      <c r="W9" s="27">
        <v>2.2200000000000002</v>
      </c>
      <c r="X9" s="27">
        <v>2.15</v>
      </c>
      <c r="Y9" s="27">
        <v>2.08</v>
      </c>
      <c r="Z9" s="27"/>
      <c r="AA9" s="27">
        <v>2.5299999999999998</v>
      </c>
      <c r="AB9" s="27">
        <v>2.34</v>
      </c>
      <c r="AC9" s="27">
        <v>2.23</v>
      </c>
      <c r="AD9" s="27">
        <v>2.15</v>
      </c>
      <c r="AE9" s="27">
        <v>2.02</v>
      </c>
      <c r="AF9" s="90"/>
      <c r="AG9" s="96" t="s">
        <v>107</v>
      </c>
      <c r="AH9" s="96" t="s">
        <v>153</v>
      </c>
      <c r="AI9" s="96">
        <v>3</v>
      </c>
      <c r="AJ9" s="96">
        <v>3</v>
      </c>
      <c r="AK9" s="97">
        <v>0.5</v>
      </c>
      <c r="AL9" s="97">
        <v>0.5</v>
      </c>
      <c r="AM9" s="96">
        <v>0</v>
      </c>
      <c r="AN9" s="96">
        <v>30</v>
      </c>
      <c r="AO9" s="96">
        <v>0</v>
      </c>
      <c r="AP9" s="96">
        <v>0</v>
      </c>
      <c r="AQ9" s="96">
        <v>0</v>
      </c>
      <c r="AR9" s="96">
        <v>0</v>
      </c>
      <c r="AS9" s="96">
        <v>0</v>
      </c>
      <c r="AT9" s="96">
        <v>0</v>
      </c>
      <c r="AU9" s="96">
        <v>0</v>
      </c>
      <c r="AV9" s="96">
        <v>0</v>
      </c>
      <c r="AW9" s="96">
        <v>0</v>
      </c>
      <c r="AX9" s="96" t="s">
        <v>591</v>
      </c>
      <c r="AY9" s="96">
        <v>24</v>
      </c>
      <c r="AZ9" s="96" t="s">
        <v>31</v>
      </c>
      <c r="BA9" s="93" t="s">
        <v>24</v>
      </c>
      <c r="BB9" s="90" t="s">
        <v>150</v>
      </c>
      <c r="BC9" s="96">
        <v>50</v>
      </c>
      <c r="BD9" s="96" t="s">
        <v>592</v>
      </c>
      <c r="BE9" s="93"/>
    </row>
    <row r="10" spans="1:57" s="98" customFormat="1">
      <c r="A10" s="90">
        <v>10</v>
      </c>
      <c r="B10" s="173">
        <v>41746</v>
      </c>
      <c r="C10" s="92" t="s">
        <v>15</v>
      </c>
      <c r="D10" s="90" t="s">
        <v>93</v>
      </c>
      <c r="E10" s="91">
        <v>41716</v>
      </c>
      <c r="F10" s="93" t="s">
        <v>79</v>
      </c>
      <c r="G10" s="90" t="s">
        <v>54</v>
      </c>
      <c r="H10" s="90">
        <v>113</v>
      </c>
      <c r="I10" s="94" t="s">
        <v>80</v>
      </c>
      <c r="J10" s="95">
        <v>110000</v>
      </c>
      <c r="K10" s="95">
        <v>600000</v>
      </c>
      <c r="L10" s="95">
        <v>600000</v>
      </c>
      <c r="M10" s="95">
        <v>600000</v>
      </c>
      <c r="N10" s="95"/>
      <c r="O10" s="90">
        <v>1.95</v>
      </c>
      <c r="P10" s="90">
        <v>1.48</v>
      </c>
      <c r="Q10" s="90">
        <v>0</v>
      </c>
      <c r="R10" s="90">
        <v>0</v>
      </c>
      <c r="S10" s="90">
        <v>1.3</v>
      </c>
      <c r="T10" s="90"/>
      <c r="U10" s="90">
        <v>1.72</v>
      </c>
      <c r="V10" s="90">
        <v>1.47</v>
      </c>
      <c r="W10" s="90">
        <v>0</v>
      </c>
      <c r="X10" s="90">
        <v>0</v>
      </c>
      <c r="Y10" s="90">
        <v>1.22</v>
      </c>
      <c r="Z10" s="90"/>
      <c r="AA10" s="90"/>
      <c r="AB10" s="90"/>
      <c r="AC10" s="90"/>
      <c r="AD10" s="90"/>
      <c r="AE10" s="90"/>
      <c r="AF10" s="90"/>
      <c r="AG10" s="96" t="s">
        <v>107</v>
      </c>
      <c r="AH10" s="96" t="s">
        <v>153</v>
      </c>
      <c r="AI10" s="96">
        <v>3</v>
      </c>
      <c r="AJ10" s="96">
        <v>3</v>
      </c>
      <c r="AK10" s="97">
        <v>0.5</v>
      </c>
      <c r="AL10" s="97">
        <v>0.5</v>
      </c>
      <c r="AM10" s="96">
        <v>0</v>
      </c>
      <c r="AN10" s="96">
        <v>15</v>
      </c>
      <c r="AO10" s="96">
        <v>0</v>
      </c>
      <c r="AP10" s="96">
        <v>0</v>
      </c>
      <c r="AQ10" s="96">
        <v>0</v>
      </c>
      <c r="AR10" s="96">
        <v>0</v>
      </c>
      <c r="AS10" s="96">
        <v>0</v>
      </c>
      <c r="AT10" s="96">
        <v>0</v>
      </c>
      <c r="AU10" s="96">
        <v>0</v>
      </c>
      <c r="AV10" s="96">
        <v>0</v>
      </c>
      <c r="AW10" s="96">
        <v>0</v>
      </c>
      <c r="AX10" s="96" t="s">
        <v>31</v>
      </c>
      <c r="AY10" s="96">
        <v>24</v>
      </c>
      <c r="AZ10" s="96" t="s">
        <v>31</v>
      </c>
      <c r="BD10" s="96" t="s">
        <v>151</v>
      </c>
      <c r="BE10" s="93"/>
    </row>
    <row r="11" spans="1:57" s="98" customFormat="1">
      <c r="A11" s="90">
        <v>35</v>
      </c>
      <c r="B11" s="173">
        <v>41746</v>
      </c>
      <c r="C11" s="92" t="s">
        <v>15</v>
      </c>
      <c r="D11" s="90" t="s">
        <v>93</v>
      </c>
      <c r="E11" s="91">
        <v>41639</v>
      </c>
      <c r="F11" s="93" t="s">
        <v>26</v>
      </c>
      <c r="G11" s="90" t="s">
        <v>115</v>
      </c>
      <c r="H11" s="90">
        <v>89.231999999999999</v>
      </c>
      <c r="I11" s="94" t="s">
        <v>80</v>
      </c>
      <c r="J11" s="95">
        <v>15000</v>
      </c>
      <c r="K11" s="95">
        <v>60000</v>
      </c>
      <c r="L11" s="95">
        <v>90000</v>
      </c>
      <c r="M11" s="95">
        <v>300000</v>
      </c>
      <c r="N11" s="95"/>
      <c r="O11" s="90">
        <v>2.35</v>
      </c>
      <c r="P11" s="90">
        <v>2.194</v>
      </c>
      <c r="Q11" s="90">
        <v>2.09</v>
      </c>
      <c r="R11" s="90">
        <v>1.986</v>
      </c>
      <c r="S11" s="90">
        <v>1.8819999999999999</v>
      </c>
      <c r="T11" s="90"/>
      <c r="U11" s="90">
        <v>2.246</v>
      </c>
      <c r="V11" s="90">
        <v>2.194</v>
      </c>
      <c r="W11" s="90">
        <v>2.09</v>
      </c>
      <c r="X11" s="90">
        <v>1.9339999999999999</v>
      </c>
      <c r="Y11" s="90">
        <v>1.8819999999999999</v>
      </c>
      <c r="Z11" s="90"/>
      <c r="AA11" s="90"/>
      <c r="AB11" s="90"/>
      <c r="AC11" s="90"/>
      <c r="AD11" s="90"/>
      <c r="AE11" s="90"/>
      <c r="AF11" s="90"/>
      <c r="AG11" s="96" t="s">
        <v>107</v>
      </c>
      <c r="AH11" s="96" t="s">
        <v>153</v>
      </c>
      <c r="AI11" s="96">
        <v>3</v>
      </c>
      <c r="AJ11" s="96">
        <v>3</v>
      </c>
      <c r="AK11" s="97">
        <v>0.5</v>
      </c>
      <c r="AL11" s="97">
        <v>0.5</v>
      </c>
      <c r="AM11" s="96">
        <v>0</v>
      </c>
      <c r="AN11" s="96">
        <v>0</v>
      </c>
      <c r="AO11" s="96">
        <v>10</v>
      </c>
      <c r="AP11" s="96">
        <v>0</v>
      </c>
      <c r="AQ11" s="96">
        <v>0</v>
      </c>
      <c r="AR11" s="96">
        <v>0</v>
      </c>
      <c r="AS11" s="96">
        <v>0</v>
      </c>
      <c r="AT11" s="96">
        <v>0</v>
      </c>
      <c r="AU11" s="96">
        <v>0</v>
      </c>
      <c r="AV11" s="96">
        <v>0</v>
      </c>
      <c r="AW11" s="96">
        <v>0</v>
      </c>
      <c r="AX11" s="96" t="s">
        <v>31</v>
      </c>
      <c r="AY11" s="96"/>
      <c r="AZ11" s="96" t="s">
        <v>31</v>
      </c>
      <c r="BA11" s="93"/>
      <c r="BB11" s="90"/>
      <c r="BC11" s="96"/>
      <c r="BD11" s="96" t="s">
        <v>151</v>
      </c>
      <c r="BE11" s="93" t="s">
        <v>27</v>
      </c>
    </row>
    <row r="12" spans="1:57" s="98" customFormat="1">
      <c r="A12" s="90">
        <v>51</v>
      </c>
      <c r="B12" s="173">
        <v>41746</v>
      </c>
      <c r="C12" s="92" t="s">
        <v>15</v>
      </c>
      <c r="D12" s="90" t="s">
        <v>93</v>
      </c>
      <c r="E12" s="91">
        <v>41639</v>
      </c>
      <c r="F12" s="93" t="s">
        <v>25</v>
      </c>
      <c r="G12" s="90" t="s">
        <v>34</v>
      </c>
      <c r="H12" s="90">
        <v>100</v>
      </c>
      <c r="I12" s="94" t="s">
        <v>80</v>
      </c>
      <c r="J12" s="95">
        <v>15000</v>
      </c>
      <c r="K12" s="95">
        <v>60000</v>
      </c>
      <c r="L12" s="95">
        <v>90000</v>
      </c>
      <c r="M12" s="95">
        <v>300000</v>
      </c>
      <c r="N12" s="95"/>
      <c r="O12" s="90">
        <v>2.4500000000000002</v>
      </c>
      <c r="P12" s="90">
        <v>2.2200000000000002</v>
      </c>
      <c r="Q12" s="90">
        <v>2.1</v>
      </c>
      <c r="R12" s="90">
        <v>2</v>
      </c>
      <c r="S12" s="90">
        <v>1.85</v>
      </c>
      <c r="T12" s="90"/>
      <c r="U12" s="90">
        <v>2.15</v>
      </c>
      <c r="V12" s="90">
        <v>2.0499999999999998</v>
      </c>
      <c r="W12" s="90">
        <v>1.92</v>
      </c>
      <c r="X12" s="90">
        <v>1.75</v>
      </c>
      <c r="Y12" s="90">
        <v>1.7</v>
      </c>
      <c r="Z12" s="90"/>
      <c r="AA12" s="90"/>
      <c r="AB12" s="90"/>
      <c r="AC12" s="90"/>
      <c r="AD12" s="90"/>
      <c r="AE12" s="90"/>
      <c r="AF12" s="90"/>
      <c r="AG12" s="96" t="s">
        <v>107</v>
      </c>
      <c r="AH12" s="96" t="s">
        <v>153</v>
      </c>
      <c r="AI12" s="96">
        <v>3</v>
      </c>
      <c r="AJ12" s="96">
        <v>3</v>
      </c>
      <c r="AK12" s="97">
        <v>0.5</v>
      </c>
      <c r="AL12" s="97">
        <v>0.5</v>
      </c>
      <c r="AM12" s="96">
        <v>0</v>
      </c>
      <c r="AN12" s="96">
        <v>0</v>
      </c>
      <c r="AO12" s="96">
        <v>0</v>
      </c>
      <c r="AP12" s="96">
        <v>20</v>
      </c>
      <c r="AQ12" s="96">
        <v>0</v>
      </c>
      <c r="AR12" s="96">
        <v>0</v>
      </c>
      <c r="AS12" s="96">
        <v>0</v>
      </c>
      <c r="AT12" s="96">
        <v>0</v>
      </c>
      <c r="AU12" s="96">
        <v>0</v>
      </c>
      <c r="AV12" s="96">
        <v>0</v>
      </c>
      <c r="AW12" s="96">
        <v>0</v>
      </c>
      <c r="AX12" s="174" t="s">
        <v>591</v>
      </c>
      <c r="AY12" s="96">
        <v>12</v>
      </c>
      <c r="AZ12" s="96" t="s">
        <v>31</v>
      </c>
      <c r="BA12" s="93"/>
      <c r="BB12" s="90"/>
      <c r="BC12" s="96"/>
      <c r="BD12" s="96" t="s">
        <v>49</v>
      </c>
      <c r="BE12" s="93"/>
    </row>
    <row r="13" spans="1:57" s="98" customFormat="1">
      <c r="A13" s="90">
        <v>18</v>
      </c>
      <c r="B13" s="173">
        <v>41746</v>
      </c>
      <c r="C13" s="92" t="s">
        <v>15</v>
      </c>
      <c r="D13" s="90" t="s">
        <v>93</v>
      </c>
      <c r="E13" s="91">
        <v>41667</v>
      </c>
      <c r="F13" s="93" t="s">
        <v>92</v>
      </c>
      <c r="G13" s="90" t="s">
        <v>141</v>
      </c>
      <c r="H13" s="90">
        <v>118.8</v>
      </c>
      <c r="I13" s="94" t="s">
        <v>80</v>
      </c>
      <c r="J13" s="95">
        <v>15000</v>
      </c>
      <c r="K13" s="95">
        <v>60000</v>
      </c>
      <c r="L13" s="95">
        <v>90000</v>
      </c>
      <c r="M13" s="95">
        <v>300000</v>
      </c>
      <c r="N13" s="95"/>
      <c r="O13" s="90">
        <v>2.09</v>
      </c>
      <c r="P13" s="90">
        <v>1.85</v>
      </c>
      <c r="Q13" s="90">
        <v>1.68</v>
      </c>
      <c r="R13" s="90">
        <v>1.58</v>
      </c>
      <c r="S13" s="90">
        <v>1.49</v>
      </c>
      <c r="T13" s="90"/>
      <c r="U13" s="90">
        <v>1.99</v>
      </c>
      <c r="V13" s="90">
        <v>1.8</v>
      </c>
      <c r="W13" s="90">
        <v>1.65</v>
      </c>
      <c r="X13" s="90">
        <v>1.56</v>
      </c>
      <c r="Y13" s="90">
        <v>1.47</v>
      </c>
      <c r="Z13" s="90"/>
      <c r="AA13" s="90"/>
      <c r="AB13" s="90"/>
      <c r="AC13" s="90"/>
      <c r="AD13" s="90"/>
      <c r="AE13" s="90"/>
      <c r="AF13" s="90"/>
      <c r="AG13" s="96" t="s">
        <v>107</v>
      </c>
      <c r="AH13" s="96" t="s">
        <v>153</v>
      </c>
      <c r="AI13" s="96">
        <v>3</v>
      </c>
      <c r="AJ13" s="96">
        <v>3</v>
      </c>
      <c r="AK13" s="97">
        <v>0.5</v>
      </c>
      <c r="AL13" s="97">
        <v>0.5</v>
      </c>
      <c r="AM13" s="96">
        <v>0</v>
      </c>
      <c r="AN13" s="96">
        <v>20</v>
      </c>
      <c r="AO13" s="96">
        <v>0</v>
      </c>
      <c r="AP13" s="96">
        <v>0</v>
      </c>
      <c r="AQ13" s="96">
        <v>0</v>
      </c>
      <c r="AR13" s="96">
        <v>0</v>
      </c>
      <c r="AS13" s="96">
        <v>0</v>
      </c>
      <c r="AT13" s="96">
        <v>0</v>
      </c>
      <c r="AU13" s="96">
        <v>0</v>
      </c>
      <c r="AV13" s="96">
        <v>0</v>
      </c>
      <c r="AW13" s="96">
        <v>24</v>
      </c>
      <c r="AX13" s="96" t="s">
        <v>107</v>
      </c>
      <c r="AY13" s="96">
        <v>24</v>
      </c>
      <c r="AZ13" s="96" t="s">
        <v>31</v>
      </c>
      <c r="BA13" s="93"/>
      <c r="BB13" s="90"/>
      <c r="BC13" s="96"/>
      <c r="BD13" s="96" t="s">
        <v>151</v>
      </c>
      <c r="BE13" s="93"/>
    </row>
    <row r="14" spans="1:57" s="98" customFormat="1">
      <c r="A14" s="90">
        <v>26</v>
      </c>
      <c r="B14" s="173">
        <v>41746</v>
      </c>
      <c r="C14" s="92" t="s">
        <v>15</v>
      </c>
      <c r="D14" s="90" t="s">
        <v>93</v>
      </c>
      <c r="E14" s="91">
        <v>41657</v>
      </c>
      <c r="F14" s="93" t="s">
        <v>30</v>
      </c>
      <c r="G14" s="90" t="s">
        <v>114</v>
      </c>
      <c r="H14" s="90">
        <v>78.599999999999994</v>
      </c>
      <c r="I14" s="94" t="s">
        <v>80</v>
      </c>
      <c r="J14" s="95">
        <v>15208</v>
      </c>
      <c r="K14" s="95">
        <v>60833</v>
      </c>
      <c r="L14" s="95">
        <v>91250</v>
      </c>
      <c r="M14" s="95">
        <v>304167</v>
      </c>
      <c r="N14" s="95"/>
      <c r="O14" s="90">
        <v>1.5580000000000001</v>
      </c>
      <c r="P14" s="90">
        <v>1.4039999999999999</v>
      </c>
      <c r="Q14" s="90">
        <v>1.3089999999999999</v>
      </c>
      <c r="R14" s="90">
        <v>1.2390000000000001</v>
      </c>
      <c r="S14" s="90">
        <v>1.18</v>
      </c>
      <c r="T14" s="90"/>
      <c r="U14" s="90">
        <v>1.4990000000000001</v>
      </c>
      <c r="V14" s="90">
        <v>1.38</v>
      </c>
      <c r="W14" s="90">
        <v>1.2849999999999999</v>
      </c>
      <c r="X14" s="90">
        <v>1.2390000000000001</v>
      </c>
      <c r="Y14" s="90">
        <v>1.18</v>
      </c>
      <c r="Z14" s="90"/>
      <c r="AA14" s="90"/>
      <c r="AB14" s="90"/>
      <c r="AC14" s="90"/>
      <c r="AD14" s="90"/>
      <c r="AE14" s="90"/>
      <c r="AF14" s="90"/>
      <c r="AG14" s="96" t="s">
        <v>107</v>
      </c>
      <c r="AH14" s="96" t="s">
        <v>153</v>
      </c>
      <c r="AI14" s="96">
        <v>3</v>
      </c>
      <c r="AJ14" s="96">
        <v>3</v>
      </c>
      <c r="AK14" s="97">
        <v>0.5</v>
      </c>
      <c r="AL14" s="97">
        <v>0.5</v>
      </c>
      <c r="AM14" s="96">
        <v>0</v>
      </c>
      <c r="AN14" s="96">
        <v>0</v>
      </c>
      <c r="AO14" s="96">
        <v>0</v>
      </c>
      <c r="AP14" s="96">
        <v>0</v>
      </c>
      <c r="AQ14" s="96">
        <v>0</v>
      </c>
      <c r="AR14" s="96">
        <v>0</v>
      </c>
      <c r="AS14" s="96">
        <v>0</v>
      </c>
      <c r="AT14" s="96">
        <v>0</v>
      </c>
      <c r="AU14" s="96">
        <v>0</v>
      </c>
      <c r="AV14" s="96">
        <v>0</v>
      </c>
      <c r="AW14" s="96">
        <v>36</v>
      </c>
      <c r="AX14" s="96" t="s">
        <v>31</v>
      </c>
      <c r="AY14" s="96"/>
      <c r="AZ14" s="96" t="s">
        <v>31</v>
      </c>
      <c r="BA14" s="93"/>
      <c r="BB14" s="90"/>
      <c r="BC14" s="96"/>
      <c r="BD14" s="96" t="s">
        <v>151</v>
      </c>
      <c r="BE14" s="93"/>
    </row>
    <row r="15" spans="1:57" s="98" customFormat="1">
      <c r="A15" s="90">
        <v>43</v>
      </c>
      <c r="B15" s="173">
        <v>41746</v>
      </c>
      <c r="C15" s="92" t="s">
        <v>15</v>
      </c>
      <c r="D15" s="90" t="s">
        <v>93</v>
      </c>
      <c r="E15" s="91">
        <v>41732</v>
      </c>
      <c r="F15" s="90" t="s">
        <v>33</v>
      </c>
      <c r="G15" s="90" t="s">
        <v>34</v>
      </c>
      <c r="H15" s="90">
        <v>97.03</v>
      </c>
      <c r="I15" s="94" t="s">
        <v>80</v>
      </c>
      <c r="J15" s="95">
        <v>15000</v>
      </c>
      <c r="K15" s="95">
        <v>60000</v>
      </c>
      <c r="L15" s="95">
        <v>90000</v>
      </c>
      <c r="M15" s="95">
        <v>300000</v>
      </c>
      <c r="N15" s="95"/>
      <c r="O15" s="90">
        <v>1.52</v>
      </c>
      <c r="P15" s="90">
        <v>1.42</v>
      </c>
      <c r="Q15" s="90">
        <v>1.36</v>
      </c>
      <c r="R15" s="90">
        <v>1.31</v>
      </c>
      <c r="S15" s="90">
        <v>1.28</v>
      </c>
      <c r="T15" s="90"/>
      <c r="U15" s="90">
        <v>1.43</v>
      </c>
      <c r="V15" s="90">
        <v>1.35</v>
      </c>
      <c r="W15" s="90">
        <v>1.3</v>
      </c>
      <c r="X15" s="90">
        <v>1.26</v>
      </c>
      <c r="Y15" s="90">
        <v>1.23</v>
      </c>
      <c r="Z15" s="90"/>
      <c r="AA15" s="90"/>
      <c r="AB15" s="90"/>
      <c r="AC15" s="90"/>
      <c r="AD15" s="90"/>
      <c r="AE15" s="90"/>
      <c r="AF15" s="90"/>
      <c r="AG15" s="96" t="s">
        <v>107</v>
      </c>
      <c r="AH15" s="96" t="s">
        <v>153</v>
      </c>
      <c r="AI15" s="96">
        <v>3</v>
      </c>
      <c r="AJ15" s="96">
        <v>3</v>
      </c>
      <c r="AK15" s="97">
        <v>0.5</v>
      </c>
      <c r="AL15" s="97">
        <v>0.5</v>
      </c>
      <c r="AM15" s="96">
        <v>0</v>
      </c>
      <c r="AN15" s="96">
        <v>0</v>
      </c>
      <c r="AO15" s="96">
        <v>0</v>
      </c>
      <c r="AP15" s="96">
        <v>0</v>
      </c>
      <c r="AQ15" s="96">
        <v>0</v>
      </c>
      <c r="AR15" s="96">
        <v>0</v>
      </c>
      <c r="AS15" s="96">
        <v>0</v>
      </c>
      <c r="AT15" s="96">
        <v>0</v>
      </c>
      <c r="AU15" s="96">
        <v>0</v>
      </c>
      <c r="AV15" s="96">
        <v>0</v>
      </c>
      <c r="AW15" s="96">
        <v>0</v>
      </c>
      <c r="AX15" s="96" t="s">
        <v>31</v>
      </c>
      <c r="AY15" s="96"/>
      <c r="AZ15" s="96" t="s">
        <v>31</v>
      </c>
      <c r="BA15" s="93" t="s">
        <v>24</v>
      </c>
      <c r="BB15" s="90" t="s">
        <v>150</v>
      </c>
      <c r="BC15" s="96">
        <v>50</v>
      </c>
      <c r="BD15" s="96" t="s">
        <v>91</v>
      </c>
      <c r="BE15" s="93"/>
    </row>
    <row r="16" spans="1:57" s="98" customFormat="1">
      <c r="A16" s="90">
        <v>2</v>
      </c>
      <c r="B16" s="173">
        <v>41746</v>
      </c>
      <c r="C16" s="92" t="s">
        <v>15</v>
      </c>
      <c r="D16" s="90" t="s">
        <v>93</v>
      </c>
      <c r="E16" s="91">
        <v>41744</v>
      </c>
      <c r="F16" s="93" t="s">
        <v>17</v>
      </c>
      <c r="G16" s="90" t="s">
        <v>62</v>
      </c>
      <c r="H16" s="90">
        <v>84</v>
      </c>
      <c r="I16" s="94" t="s">
        <v>80</v>
      </c>
      <c r="J16" s="95">
        <v>14760</v>
      </c>
      <c r="K16" s="95">
        <v>60120</v>
      </c>
      <c r="L16" s="95">
        <v>89700</v>
      </c>
      <c r="M16" s="95">
        <v>300720</v>
      </c>
      <c r="N16" s="95"/>
      <c r="O16" s="90">
        <v>1.95</v>
      </c>
      <c r="P16" s="90">
        <v>1.6</v>
      </c>
      <c r="Q16" s="90">
        <v>1.47</v>
      </c>
      <c r="R16" s="90">
        <v>1.36</v>
      </c>
      <c r="S16" s="90">
        <v>1.34</v>
      </c>
      <c r="T16" s="90"/>
      <c r="U16" s="90">
        <v>1.85</v>
      </c>
      <c r="V16" s="90">
        <v>1.55</v>
      </c>
      <c r="W16" s="90">
        <v>1.42</v>
      </c>
      <c r="X16" s="90">
        <v>1.34</v>
      </c>
      <c r="Y16" s="90">
        <v>1.31</v>
      </c>
      <c r="Z16" s="90"/>
      <c r="AA16" s="90"/>
      <c r="AB16" s="90"/>
      <c r="AC16" s="90"/>
      <c r="AD16" s="90"/>
      <c r="AE16" s="90"/>
      <c r="AF16" s="90"/>
      <c r="AG16" s="96" t="s">
        <v>107</v>
      </c>
      <c r="AH16" s="96" t="s">
        <v>153</v>
      </c>
      <c r="AI16" s="96">
        <v>3</v>
      </c>
      <c r="AJ16" s="96">
        <v>3</v>
      </c>
      <c r="AK16" s="97">
        <v>0.5</v>
      </c>
      <c r="AL16" s="97">
        <v>0.5</v>
      </c>
      <c r="AM16" s="96">
        <v>0</v>
      </c>
      <c r="AN16" s="96">
        <v>15</v>
      </c>
      <c r="AO16" s="96">
        <v>0</v>
      </c>
      <c r="AP16" s="96">
        <v>0</v>
      </c>
      <c r="AQ16" s="96">
        <v>0</v>
      </c>
      <c r="AR16" s="96">
        <v>0</v>
      </c>
      <c r="AS16" s="96">
        <v>0</v>
      </c>
      <c r="AT16" s="96">
        <v>0</v>
      </c>
      <c r="AU16" s="96">
        <v>0</v>
      </c>
      <c r="AV16" s="96">
        <v>10</v>
      </c>
      <c r="AW16" s="96">
        <v>12</v>
      </c>
      <c r="AX16" s="96" t="s">
        <v>107</v>
      </c>
      <c r="AY16" s="96">
        <v>12</v>
      </c>
      <c r="AZ16" s="96" t="s">
        <v>31</v>
      </c>
      <c r="BA16" s="93"/>
      <c r="BB16" s="90"/>
      <c r="BC16" s="96"/>
      <c r="BD16" s="96" t="s">
        <v>151</v>
      </c>
      <c r="BE16" s="93"/>
    </row>
    <row r="17" spans="1:57" s="31" customFormat="1">
      <c r="A17" s="27"/>
      <c r="B17" s="173">
        <v>41746</v>
      </c>
      <c r="C17" s="29" t="s">
        <v>15</v>
      </c>
      <c r="D17" s="27" t="s">
        <v>93</v>
      </c>
      <c r="E17" s="26">
        <v>41653</v>
      </c>
      <c r="F17" s="28" t="s">
        <v>589</v>
      </c>
      <c r="G17" s="27" t="s">
        <v>590</v>
      </c>
      <c r="H17" s="27">
        <v>91.59</v>
      </c>
      <c r="I17" s="32" t="s">
        <v>80</v>
      </c>
      <c r="J17" s="35">
        <v>15208</v>
      </c>
      <c r="K17" s="35">
        <v>60833</v>
      </c>
      <c r="L17" s="35">
        <v>91250</v>
      </c>
      <c r="M17" s="35">
        <v>304167</v>
      </c>
      <c r="N17" s="35"/>
      <c r="O17" s="27">
        <v>2.56</v>
      </c>
      <c r="P17" s="27">
        <v>2.37</v>
      </c>
      <c r="Q17" s="27">
        <v>2.2400000000000002</v>
      </c>
      <c r="R17" s="27">
        <v>2.16</v>
      </c>
      <c r="S17" s="27">
        <v>2.06</v>
      </c>
      <c r="T17" s="27"/>
      <c r="U17" s="27">
        <v>2.48</v>
      </c>
      <c r="V17" s="27">
        <v>2.33</v>
      </c>
      <c r="W17" s="27">
        <v>2.2200000000000002</v>
      </c>
      <c r="X17" s="27">
        <v>2.15</v>
      </c>
      <c r="Y17" s="27">
        <v>2.08</v>
      </c>
      <c r="Z17" s="27"/>
      <c r="AA17" s="27">
        <v>2.5299999999999998</v>
      </c>
      <c r="AB17" s="27">
        <v>2.34</v>
      </c>
      <c r="AC17" s="27">
        <v>2.23</v>
      </c>
      <c r="AD17" s="27">
        <v>2.15</v>
      </c>
      <c r="AE17" s="27">
        <v>2.02</v>
      </c>
      <c r="AF17" s="27"/>
      <c r="AG17" s="30" t="s">
        <v>107</v>
      </c>
      <c r="AH17" s="30" t="s">
        <v>153</v>
      </c>
      <c r="AI17" s="30">
        <v>3</v>
      </c>
      <c r="AJ17" s="30">
        <v>3</v>
      </c>
      <c r="AK17" s="85">
        <v>0.5</v>
      </c>
      <c r="AL17" s="85">
        <v>0.5</v>
      </c>
      <c r="AM17" s="30">
        <v>0</v>
      </c>
      <c r="AN17" s="30">
        <v>30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 t="s">
        <v>591</v>
      </c>
      <c r="AY17" s="30">
        <v>24</v>
      </c>
      <c r="AZ17" s="30" t="s">
        <v>31</v>
      </c>
      <c r="BA17" s="28" t="s">
        <v>24</v>
      </c>
      <c r="BB17" s="27" t="s">
        <v>150</v>
      </c>
      <c r="BC17" s="30">
        <v>50</v>
      </c>
      <c r="BD17" s="30" t="s">
        <v>592</v>
      </c>
      <c r="BE17" s="28"/>
    </row>
    <row r="18" spans="1:57" s="98" customFormat="1">
      <c r="A18" s="90">
        <v>15</v>
      </c>
      <c r="B18" s="173">
        <v>41746</v>
      </c>
      <c r="C18" s="92" t="s">
        <v>15</v>
      </c>
      <c r="D18" s="90" t="s">
        <v>84</v>
      </c>
      <c r="E18" s="91">
        <v>41716</v>
      </c>
      <c r="F18" s="93" t="s">
        <v>79</v>
      </c>
      <c r="G18" s="90" t="s">
        <v>54</v>
      </c>
      <c r="H18" s="90">
        <v>93</v>
      </c>
      <c r="I18" s="94" t="s">
        <v>80</v>
      </c>
      <c r="J18" s="95">
        <v>100000</v>
      </c>
      <c r="K18" s="95">
        <v>550000</v>
      </c>
      <c r="L18" s="95">
        <v>550000</v>
      </c>
      <c r="M18" s="95">
        <v>550000</v>
      </c>
      <c r="N18" s="95"/>
      <c r="O18" s="90">
        <v>1.94</v>
      </c>
      <c r="P18" s="90">
        <v>1.52</v>
      </c>
      <c r="Q18" s="90">
        <v>0</v>
      </c>
      <c r="R18" s="90">
        <v>0</v>
      </c>
      <c r="S18" s="90">
        <v>1.49</v>
      </c>
      <c r="T18" s="90"/>
      <c r="U18" s="90">
        <v>1.93</v>
      </c>
      <c r="V18" s="90">
        <v>1.51</v>
      </c>
      <c r="W18" s="90">
        <v>0</v>
      </c>
      <c r="X18" s="90">
        <v>0</v>
      </c>
      <c r="Y18" s="90">
        <v>1.48</v>
      </c>
      <c r="Z18" s="90"/>
      <c r="AA18" s="90"/>
      <c r="AB18" s="90"/>
      <c r="AC18" s="90"/>
      <c r="AD18" s="90"/>
      <c r="AE18" s="90"/>
      <c r="AF18" s="90"/>
      <c r="AG18" s="96" t="s">
        <v>107</v>
      </c>
      <c r="AH18" s="96" t="s">
        <v>153</v>
      </c>
      <c r="AI18" s="96">
        <v>2</v>
      </c>
      <c r="AJ18" s="96">
        <v>4</v>
      </c>
      <c r="AK18" s="99">
        <v>0.33329999999999999</v>
      </c>
      <c r="AL18" s="99">
        <v>0.66659999999999997</v>
      </c>
      <c r="AM18" s="96">
        <v>0</v>
      </c>
      <c r="AN18" s="96">
        <v>15</v>
      </c>
      <c r="AO18" s="96">
        <v>0</v>
      </c>
      <c r="AP18" s="96">
        <v>0</v>
      </c>
      <c r="AQ18" s="96">
        <v>0</v>
      </c>
      <c r="AR18" s="96">
        <v>0</v>
      </c>
      <c r="AS18" s="96">
        <v>0</v>
      </c>
      <c r="AT18" s="96">
        <v>0</v>
      </c>
      <c r="AU18" s="96">
        <v>0</v>
      </c>
      <c r="AV18" s="96">
        <v>0</v>
      </c>
      <c r="AW18" s="96">
        <v>0</v>
      </c>
      <c r="AX18" s="96" t="s">
        <v>31</v>
      </c>
      <c r="AY18" s="96">
        <v>24</v>
      </c>
      <c r="AZ18" s="96" t="s">
        <v>31</v>
      </c>
      <c r="BA18" s="93"/>
      <c r="BB18" s="90"/>
      <c r="BC18" s="96"/>
      <c r="BD18" s="96" t="s">
        <v>151</v>
      </c>
      <c r="BE18" s="93"/>
    </row>
    <row r="19" spans="1:57" s="98" customFormat="1">
      <c r="A19" s="90">
        <v>40</v>
      </c>
      <c r="B19" s="173">
        <v>41746</v>
      </c>
      <c r="C19" s="92" t="s">
        <v>15</v>
      </c>
      <c r="D19" s="90" t="s">
        <v>84</v>
      </c>
      <c r="E19" s="91">
        <v>41639</v>
      </c>
      <c r="F19" s="93" t="s">
        <v>26</v>
      </c>
      <c r="G19" s="90" t="s">
        <v>115</v>
      </c>
      <c r="H19" s="90">
        <v>107.12</v>
      </c>
      <c r="I19" s="94" t="s">
        <v>80</v>
      </c>
      <c r="J19" s="95">
        <v>6000</v>
      </c>
      <c r="K19" s="95">
        <v>12000</v>
      </c>
      <c r="L19" s="95">
        <v>84000</v>
      </c>
      <c r="M19" s="95">
        <f>L19</f>
        <v>84000</v>
      </c>
      <c r="N19" s="95"/>
      <c r="O19" s="90">
        <v>2.1419999999999999</v>
      </c>
      <c r="P19" s="90">
        <v>2.1419999999999999</v>
      </c>
      <c r="Q19" s="90">
        <v>2.09</v>
      </c>
      <c r="R19" s="90">
        <v>0</v>
      </c>
      <c r="S19" s="90">
        <v>2.0379999999999998</v>
      </c>
      <c r="T19" s="90"/>
      <c r="U19" s="90">
        <v>2.1419999999999999</v>
      </c>
      <c r="V19" s="90">
        <v>2.0379999999999998</v>
      </c>
      <c r="W19" s="90">
        <v>1.986</v>
      </c>
      <c r="X19" s="90">
        <v>0</v>
      </c>
      <c r="Y19" s="90">
        <v>1.986</v>
      </c>
      <c r="Z19" s="90"/>
      <c r="AA19" s="90"/>
      <c r="AB19" s="90"/>
      <c r="AC19" s="90"/>
      <c r="AD19" s="90"/>
      <c r="AE19" s="90"/>
      <c r="AF19" s="90"/>
      <c r="AG19" s="96" t="s">
        <v>107</v>
      </c>
      <c r="AH19" s="96" t="s">
        <v>153</v>
      </c>
      <c r="AI19" s="96">
        <v>2</v>
      </c>
      <c r="AJ19" s="96">
        <v>4</v>
      </c>
      <c r="AK19" s="99">
        <v>0.33329999999999999</v>
      </c>
      <c r="AL19" s="99">
        <v>0.66659999999999997</v>
      </c>
      <c r="AM19" s="96">
        <v>0</v>
      </c>
      <c r="AN19" s="96">
        <v>0</v>
      </c>
      <c r="AO19" s="96">
        <v>10</v>
      </c>
      <c r="AP19" s="96">
        <v>0</v>
      </c>
      <c r="AQ19" s="96">
        <v>0</v>
      </c>
      <c r="AR19" s="96">
        <v>0</v>
      </c>
      <c r="AS19" s="96">
        <v>0</v>
      </c>
      <c r="AT19" s="96">
        <v>0</v>
      </c>
      <c r="AU19" s="96">
        <v>0</v>
      </c>
      <c r="AV19" s="96">
        <v>0</v>
      </c>
      <c r="AW19" s="96">
        <v>0</v>
      </c>
      <c r="AX19" s="96" t="s">
        <v>31</v>
      </c>
      <c r="AY19" s="96"/>
      <c r="AZ19" s="96" t="s">
        <v>31</v>
      </c>
      <c r="BA19" s="93"/>
      <c r="BB19" s="90"/>
      <c r="BC19" s="96"/>
      <c r="BD19" s="96" t="s">
        <v>151</v>
      </c>
      <c r="BE19" s="93" t="s">
        <v>27</v>
      </c>
    </row>
    <row r="20" spans="1:57" s="98" customFormat="1">
      <c r="A20" s="90">
        <v>56</v>
      </c>
      <c r="B20" s="173">
        <v>41746</v>
      </c>
      <c r="C20" s="92" t="s">
        <v>15</v>
      </c>
      <c r="D20" s="90" t="s">
        <v>84</v>
      </c>
      <c r="E20" s="91">
        <v>41639</v>
      </c>
      <c r="F20" s="93" t="s">
        <v>25</v>
      </c>
      <c r="G20" s="90" t="s">
        <v>34</v>
      </c>
      <c r="H20" s="90">
        <v>90</v>
      </c>
      <c r="I20" s="94" t="s">
        <v>80</v>
      </c>
      <c r="J20" s="95">
        <v>6000</v>
      </c>
      <c r="K20" s="95">
        <v>12000</v>
      </c>
      <c r="L20" s="95">
        <v>84000</v>
      </c>
      <c r="M20" s="95">
        <f t="shared" ref="M20:M65" si="0">L20</f>
        <v>84000</v>
      </c>
      <c r="N20" s="95"/>
      <c r="O20" s="90">
        <v>2.1</v>
      </c>
      <c r="P20" s="90">
        <v>2.0499999999999998</v>
      </c>
      <c r="Q20" s="90">
        <v>2.02</v>
      </c>
      <c r="R20" s="90">
        <v>0</v>
      </c>
      <c r="S20" s="90">
        <v>2</v>
      </c>
      <c r="T20" s="90"/>
      <c r="U20" s="90">
        <v>2</v>
      </c>
      <c r="V20" s="90">
        <v>1.9</v>
      </c>
      <c r="W20" s="90">
        <v>1.8</v>
      </c>
      <c r="X20" s="90">
        <v>0</v>
      </c>
      <c r="Y20" s="90">
        <v>1.75</v>
      </c>
      <c r="Z20" s="90"/>
      <c r="AA20" s="90"/>
      <c r="AB20" s="90"/>
      <c r="AC20" s="90"/>
      <c r="AD20" s="90"/>
      <c r="AE20" s="90"/>
      <c r="AF20" s="90"/>
      <c r="AG20" s="96" t="s">
        <v>107</v>
      </c>
      <c r="AH20" s="96" t="s">
        <v>153</v>
      </c>
      <c r="AI20" s="96">
        <v>3</v>
      </c>
      <c r="AJ20" s="96">
        <v>3</v>
      </c>
      <c r="AK20" s="97">
        <v>0.5</v>
      </c>
      <c r="AL20" s="97">
        <v>0.5</v>
      </c>
      <c r="AM20" s="96">
        <v>0</v>
      </c>
      <c r="AN20" s="96">
        <v>0</v>
      </c>
      <c r="AO20" s="96">
        <v>0</v>
      </c>
      <c r="AP20" s="96">
        <v>20</v>
      </c>
      <c r="AQ20" s="96">
        <v>0</v>
      </c>
      <c r="AR20" s="96">
        <v>0</v>
      </c>
      <c r="AS20" s="96">
        <v>0</v>
      </c>
      <c r="AT20" s="96">
        <v>0</v>
      </c>
      <c r="AU20" s="96">
        <v>0</v>
      </c>
      <c r="AV20" s="96">
        <v>0</v>
      </c>
      <c r="AW20" s="96">
        <v>0</v>
      </c>
      <c r="AX20" s="174" t="s">
        <v>591</v>
      </c>
      <c r="AY20" s="96">
        <v>12</v>
      </c>
      <c r="AZ20" s="96" t="s">
        <v>31</v>
      </c>
      <c r="BA20" s="93"/>
      <c r="BB20" s="90"/>
      <c r="BC20" s="96"/>
      <c r="BD20" s="96" t="s">
        <v>49</v>
      </c>
      <c r="BE20" s="93"/>
    </row>
    <row r="21" spans="1:57" s="98" customFormat="1">
      <c r="A21" s="90">
        <v>23</v>
      </c>
      <c r="B21" s="173">
        <v>41746</v>
      </c>
      <c r="C21" s="92" t="s">
        <v>15</v>
      </c>
      <c r="D21" s="90" t="s">
        <v>84</v>
      </c>
      <c r="E21" s="91">
        <v>41667</v>
      </c>
      <c r="F21" s="93" t="s">
        <v>92</v>
      </c>
      <c r="G21" s="90" t="s">
        <v>141</v>
      </c>
      <c r="H21" s="90">
        <v>113</v>
      </c>
      <c r="I21" s="94" t="s">
        <v>80</v>
      </c>
      <c r="J21" s="95">
        <v>6000</v>
      </c>
      <c r="K21" s="95">
        <v>12000</v>
      </c>
      <c r="L21" s="95">
        <v>84000</v>
      </c>
      <c r="M21" s="95">
        <f t="shared" si="0"/>
        <v>84000</v>
      </c>
      <c r="N21" s="95"/>
      <c r="O21" s="90">
        <v>1.97</v>
      </c>
      <c r="P21" s="90">
        <v>1.88</v>
      </c>
      <c r="Q21" s="90">
        <v>1.88</v>
      </c>
      <c r="R21" s="90">
        <v>0</v>
      </c>
      <c r="S21" s="90">
        <v>1.76</v>
      </c>
      <c r="T21" s="90"/>
      <c r="U21" s="90">
        <v>1.95</v>
      </c>
      <c r="V21" s="90">
        <v>1.82</v>
      </c>
      <c r="W21" s="90">
        <v>1.75</v>
      </c>
      <c r="X21" s="90">
        <v>0</v>
      </c>
      <c r="Y21" s="90">
        <v>1.72</v>
      </c>
      <c r="Z21" s="90"/>
      <c r="AA21" s="90"/>
      <c r="AB21" s="90"/>
      <c r="AC21" s="90"/>
      <c r="AD21" s="90"/>
      <c r="AE21" s="90"/>
      <c r="AF21" s="90"/>
      <c r="AG21" s="96" t="s">
        <v>107</v>
      </c>
      <c r="AH21" s="96" t="s">
        <v>153</v>
      </c>
      <c r="AI21" s="96">
        <v>2</v>
      </c>
      <c r="AJ21" s="96">
        <v>4</v>
      </c>
      <c r="AK21" s="99">
        <v>0.33329999999999999</v>
      </c>
      <c r="AL21" s="99">
        <v>0.66659999999999997</v>
      </c>
      <c r="AM21" s="96">
        <v>0</v>
      </c>
      <c r="AN21" s="96">
        <v>20</v>
      </c>
      <c r="AO21" s="96">
        <v>0</v>
      </c>
      <c r="AP21" s="96">
        <v>0</v>
      </c>
      <c r="AQ21" s="96">
        <v>0</v>
      </c>
      <c r="AR21" s="96">
        <v>0</v>
      </c>
      <c r="AS21" s="96">
        <v>0</v>
      </c>
      <c r="AT21" s="96">
        <v>0</v>
      </c>
      <c r="AU21" s="96">
        <v>0</v>
      </c>
      <c r="AV21" s="96">
        <v>0</v>
      </c>
      <c r="AW21" s="96">
        <v>24</v>
      </c>
      <c r="AX21" s="96" t="s">
        <v>107</v>
      </c>
      <c r="AY21" s="96">
        <v>24</v>
      </c>
      <c r="AZ21" s="96" t="s">
        <v>31</v>
      </c>
      <c r="BA21" s="93"/>
      <c r="BB21" s="90"/>
      <c r="BC21" s="96"/>
      <c r="BD21" s="96" t="s">
        <v>151</v>
      </c>
      <c r="BE21" s="93"/>
    </row>
    <row r="22" spans="1:57" s="98" customFormat="1">
      <c r="A22" s="90">
        <v>31</v>
      </c>
      <c r="B22" s="173">
        <v>41746</v>
      </c>
      <c r="C22" s="92" t="s">
        <v>15</v>
      </c>
      <c r="D22" s="90" t="s">
        <v>84</v>
      </c>
      <c r="E22" s="91">
        <v>41657</v>
      </c>
      <c r="F22" s="93" t="s">
        <v>30</v>
      </c>
      <c r="G22" s="90" t="s">
        <v>114</v>
      </c>
      <c r="H22" s="90">
        <v>62.9</v>
      </c>
      <c r="I22" s="94" t="s">
        <v>80</v>
      </c>
      <c r="J22" s="95">
        <v>6083</v>
      </c>
      <c r="K22" s="95">
        <v>12166</v>
      </c>
      <c r="L22" s="95">
        <v>85166</v>
      </c>
      <c r="M22" s="95">
        <f t="shared" si="0"/>
        <v>85166</v>
      </c>
      <c r="N22" s="95"/>
      <c r="O22" s="90">
        <v>1.38</v>
      </c>
      <c r="P22" s="90">
        <v>1.38</v>
      </c>
      <c r="Q22" s="90">
        <v>1.36</v>
      </c>
      <c r="R22" s="90">
        <v>0</v>
      </c>
      <c r="S22" s="90">
        <v>1.32</v>
      </c>
      <c r="T22" s="90"/>
      <c r="U22" s="90">
        <v>1.38</v>
      </c>
      <c r="V22" s="90">
        <v>1.32</v>
      </c>
      <c r="W22" s="90">
        <v>1.31</v>
      </c>
      <c r="X22" s="90">
        <v>0</v>
      </c>
      <c r="Y22" s="90">
        <v>1.3</v>
      </c>
      <c r="Z22" s="90"/>
      <c r="AA22" s="90"/>
      <c r="AB22" s="90"/>
      <c r="AC22" s="90"/>
      <c r="AD22" s="90"/>
      <c r="AE22" s="90"/>
      <c r="AF22" s="90"/>
      <c r="AG22" s="96" t="s">
        <v>107</v>
      </c>
      <c r="AH22" s="96" t="s">
        <v>153</v>
      </c>
      <c r="AI22" s="96">
        <v>2</v>
      </c>
      <c r="AJ22" s="96">
        <v>4</v>
      </c>
      <c r="AK22" s="99">
        <v>0.33329999999999999</v>
      </c>
      <c r="AL22" s="99">
        <v>0.66659999999999997</v>
      </c>
      <c r="AM22" s="96">
        <v>0</v>
      </c>
      <c r="AN22" s="96">
        <v>0</v>
      </c>
      <c r="AO22" s="96">
        <v>0</v>
      </c>
      <c r="AP22" s="96">
        <v>0</v>
      </c>
      <c r="AQ22" s="96">
        <v>0</v>
      </c>
      <c r="AR22" s="96">
        <v>0</v>
      </c>
      <c r="AS22" s="96">
        <v>0</v>
      </c>
      <c r="AT22" s="96">
        <v>0</v>
      </c>
      <c r="AU22" s="96">
        <v>0</v>
      </c>
      <c r="AV22" s="96">
        <v>0</v>
      </c>
      <c r="AW22" s="96">
        <v>36</v>
      </c>
      <c r="AX22" s="96" t="s">
        <v>31</v>
      </c>
      <c r="AY22" s="96"/>
      <c r="AZ22" s="96" t="s">
        <v>31</v>
      </c>
      <c r="BA22" s="93"/>
      <c r="BB22" s="90"/>
      <c r="BC22" s="96"/>
      <c r="BD22" s="96" t="s">
        <v>151</v>
      </c>
      <c r="BE22" s="93"/>
    </row>
    <row r="23" spans="1:57" s="98" customFormat="1">
      <c r="A23" s="90">
        <v>48</v>
      </c>
      <c r="B23" s="173">
        <v>41746</v>
      </c>
      <c r="C23" s="92" t="s">
        <v>15</v>
      </c>
      <c r="D23" s="90" t="s">
        <v>84</v>
      </c>
      <c r="E23" s="91">
        <v>41732</v>
      </c>
      <c r="F23" s="90" t="s">
        <v>33</v>
      </c>
      <c r="G23" s="90" t="s">
        <v>34</v>
      </c>
      <c r="H23" s="90">
        <v>93.29</v>
      </c>
      <c r="I23" s="94" t="s">
        <v>80</v>
      </c>
      <c r="J23" s="95">
        <v>6000</v>
      </c>
      <c r="K23" s="95">
        <v>12000</v>
      </c>
      <c r="L23" s="95">
        <v>84000</v>
      </c>
      <c r="M23" s="95">
        <f t="shared" si="0"/>
        <v>84000</v>
      </c>
      <c r="N23" s="95"/>
      <c r="O23" s="90">
        <v>1.4</v>
      </c>
      <c r="P23" s="27">
        <v>1.39</v>
      </c>
      <c r="Q23" s="27">
        <v>1.38</v>
      </c>
      <c r="R23" s="27">
        <v>0</v>
      </c>
      <c r="S23" s="27">
        <v>1.36</v>
      </c>
      <c r="T23" s="27"/>
      <c r="U23" s="27">
        <v>1.34</v>
      </c>
      <c r="V23" s="27">
        <v>1.31</v>
      </c>
      <c r="W23" s="27">
        <v>1.3</v>
      </c>
      <c r="X23" s="90">
        <v>0</v>
      </c>
      <c r="Y23" s="90">
        <v>1.3</v>
      </c>
      <c r="Z23" s="90"/>
      <c r="AA23" s="90"/>
      <c r="AB23" s="90"/>
      <c r="AC23" s="90"/>
      <c r="AD23" s="90"/>
      <c r="AE23" s="90"/>
      <c r="AF23" s="90"/>
      <c r="AG23" s="96" t="s">
        <v>107</v>
      </c>
      <c r="AH23" s="96" t="s">
        <v>153</v>
      </c>
      <c r="AI23" s="96">
        <v>2</v>
      </c>
      <c r="AJ23" s="96">
        <v>4</v>
      </c>
      <c r="AK23" s="99">
        <v>0.33329999999999999</v>
      </c>
      <c r="AL23" s="99">
        <v>0.66659999999999997</v>
      </c>
      <c r="AM23" s="96">
        <v>0</v>
      </c>
      <c r="AN23" s="96">
        <v>0</v>
      </c>
      <c r="AO23" s="96">
        <v>0</v>
      </c>
      <c r="AP23" s="96">
        <v>0</v>
      </c>
      <c r="AQ23" s="96">
        <v>0</v>
      </c>
      <c r="AR23" s="96">
        <v>0</v>
      </c>
      <c r="AS23" s="96">
        <v>0</v>
      </c>
      <c r="AT23" s="96">
        <v>0</v>
      </c>
      <c r="AU23" s="96">
        <v>0</v>
      </c>
      <c r="AV23" s="96">
        <v>0</v>
      </c>
      <c r="AW23" s="96">
        <v>0</v>
      </c>
      <c r="AX23" s="96" t="s">
        <v>31</v>
      </c>
      <c r="AY23" s="96"/>
      <c r="AZ23" s="96" t="s">
        <v>31</v>
      </c>
      <c r="BA23" s="93" t="s">
        <v>24</v>
      </c>
      <c r="BB23" s="90" t="s">
        <v>150</v>
      </c>
      <c r="BC23" s="96">
        <v>50</v>
      </c>
      <c r="BD23" s="96" t="s">
        <v>91</v>
      </c>
      <c r="BE23" s="93"/>
    </row>
    <row r="24" spans="1:57" s="98" customFormat="1">
      <c r="A24" s="90">
        <v>7</v>
      </c>
      <c r="B24" s="173">
        <v>41746</v>
      </c>
      <c r="C24" s="92" t="s">
        <v>15</v>
      </c>
      <c r="D24" s="90" t="s">
        <v>84</v>
      </c>
      <c r="E24" s="91">
        <v>41744</v>
      </c>
      <c r="F24" s="93" t="s">
        <v>17</v>
      </c>
      <c r="G24" s="90" t="s">
        <v>62</v>
      </c>
      <c r="H24" s="90">
        <v>93</v>
      </c>
      <c r="I24" s="94" t="s">
        <v>80</v>
      </c>
      <c r="J24" s="95">
        <v>120000</v>
      </c>
      <c r="K24" s="95">
        <v>120000</v>
      </c>
      <c r="L24" s="95">
        <v>120000</v>
      </c>
      <c r="M24" s="95">
        <v>120000</v>
      </c>
      <c r="N24" s="95"/>
      <c r="O24" s="90">
        <v>1.7</v>
      </c>
      <c r="P24" s="27">
        <v>0</v>
      </c>
      <c r="Q24" s="27">
        <v>0</v>
      </c>
      <c r="R24" s="27">
        <v>0</v>
      </c>
      <c r="S24" s="27">
        <v>1.3</v>
      </c>
      <c r="T24" s="27"/>
      <c r="U24" s="27">
        <v>1.55</v>
      </c>
      <c r="V24" s="27">
        <v>0</v>
      </c>
      <c r="W24" s="27">
        <v>0</v>
      </c>
      <c r="X24" s="90">
        <v>0</v>
      </c>
      <c r="Y24" s="90">
        <v>1.2</v>
      </c>
      <c r="Z24" s="90"/>
      <c r="AA24" s="90"/>
      <c r="AB24" s="90"/>
      <c r="AC24" s="90"/>
      <c r="AD24" s="90"/>
      <c r="AE24" s="90"/>
      <c r="AF24" s="90"/>
      <c r="AG24" s="96" t="s">
        <v>107</v>
      </c>
      <c r="AH24" s="96" t="s">
        <v>153</v>
      </c>
      <c r="AI24" s="96">
        <v>2</v>
      </c>
      <c r="AJ24" s="96">
        <v>4</v>
      </c>
      <c r="AK24" s="99">
        <v>0.33329999999999999</v>
      </c>
      <c r="AL24" s="99">
        <v>0.66659999999999997</v>
      </c>
      <c r="AM24" s="96">
        <v>0</v>
      </c>
      <c r="AN24" s="96">
        <v>15</v>
      </c>
      <c r="AO24" s="96">
        <v>0</v>
      </c>
      <c r="AP24" s="96">
        <v>0</v>
      </c>
      <c r="AQ24" s="96">
        <v>0</v>
      </c>
      <c r="AR24" s="96">
        <v>0</v>
      </c>
      <c r="AS24" s="96">
        <v>0</v>
      </c>
      <c r="AT24" s="96">
        <v>0</v>
      </c>
      <c r="AU24" s="96">
        <v>0</v>
      </c>
      <c r="AV24" s="96">
        <v>10</v>
      </c>
      <c r="AW24" s="96">
        <v>12</v>
      </c>
      <c r="AX24" s="96" t="s">
        <v>107</v>
      </c>
      <c r="AY24" s="96">
        <v>12</v>
      </c>
      <c r="AZ24" s="96" t="s">
        <v>31</v>
      </c>
      <c r="BA24" s="93"/>
      <c r="BB24" s="90"/>
      <c r="BC24" s="96"/>
      <c r="BD24" s="96" t="s">
        <v>151</v>
      </c>
      <c r="BE24" s="93"/>
    </row>
    <row r="25" spans="1:57" s="31" customFormat="1">
      <c r="A25" s="27"/>
      <c r="B25" s="173">
        <v>41746</v>
      </c>
      <c r="C25" s="29" t="s">
        <v>15</v>
      </c>
      <c r="D25" s="27" t="s">
        <v>84</v>
      </c>
      <c r="E25" s="26">
        <v>41508</v>
      </c>
      <c r="F25" s="28" t="s">
        <v>589</v>
      </c>
      <c r="G25" s="27" t="s">
        <v>590</v>
      </c>
      <c r="H25" s="27">
        <v>93.69</v>
      </c>
      <c r="I25" s="32" t="s">
        <v>80</v>
      </c>
      <c r="J25" s="35">
        <v>6083</v>
      </c>
      <c r="K25" s="35">
        <v>12166</v>
      </c>
      <c r="L25" s="35">
        <v>85166</v>
      </c>
      <c r="M25" s="35">
        <f t="shared" ref="M25" si="1">L25</f>
        <v>85166</v>
      </c>
      <c r="N25" s="35"/>
      <c r="O25" s="27">
        <v>2.39</v>
      </c>
      <c r="P25" s="27">
        <v>2.35</v>
      </c>
      <c r="Q25" s="27">
        <v>1.34</v>
      </c>
      <c r="R25" s="27">
        <v>0</v>
      </c>
      <c r="S25" s="27">
        <v>1.27</v>
      </c>
      <c r="T25" s="27"/>
      <c r="U25" s="27">
        <v>2.37</v>
      </c>
      <c r="V25" s="27">
        <v>2.278</v>
      </c>
      <c r="W25" s="27">
        <v>2.2400000000000002</v>
      </c>
      <c r="X25" s="27">
        <v>0</v>
      </c>
      <c r="Y25" s="27">
        <v>1.23</v>
      </c>
      <c r="Z25" s="27"/>
      <c r="AA25" s="27"/>
      <c r="AB25" s="27"/>
      <c r="AC25" s="27"/>
      <c r="AD25" s="27"/>
      <c r="AE25" s="27"/>
      <c r="AF25" s="27"/>
      <c r="AG25" s="30" t="s">
        <v>107</v>
      </c>
      <c r="AH25" s="30" t="s">
        <v>153</v>
      </c>
      <c r="AI25" s="30">
        <v>2</v>
      </c>
      <c r="AJ25" s="30">
        <v>4</v>
      </c>
      <c r="AK25" s="40">
        <v>0.33329999999999999</v>
      </c>
      <c r="AL25" s="40">
        <v>0.66659999999999997</v>
      </c>
      <c r="AM25" s="30">
        <v>0</v>
      </c>
      <c r="AN25" s="30">
        <v>30</v>
      </c>
      <c r="AO25" s="30">
        <v>0</v>
      </c>
      <c r="AP25" s="30">
        <v>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0</v>
      </c>
      <c r="AX25" s="30" t="s">
        <v>591</v>
      </c>
      <c r="AY25" s="30">
        <v>24</v>
      </c>
      <c r="AZ25" s="30" t="s">
        <v>31</v>
      </c>
      <c r="BA25" s="28" t="s">
        <v>24</v>
      </c>
      <c r="BB25" s="27" t="s">
        <v>150</v>
      </c>
      <c r="BC25" s="30">
        <v>50</v>
      </c>
      <c r="BD25" s="30" t="s">
        <v>592</v>
      </c>
      <c r="BE25" s="28"/>
    </row>
    <row r="26" spans="1:57" s="98" customFormat="1">
      <c r="A26" s="90">
        <v>16</v>
      </c>
      <c r="B26" s="173">
        <v>41746</v>
      </c>
      <c r="C26" s="92" t="s">
        <v>15</v>
      </c>
      <c r="D26" s="90" t="s">
        <v>85</v>
      </c>
      <c r="E26" s="91">
        <v>41716</v>
      </c>
      <c r="F26" s="93" t="s">
        <v>79</v>
      </c>
      <c r="G26" s="90" t="s">
        <v>54</v>
      </c>
      <c r="H26" s="90">
        <v>92</v>
      </c>
      <c r="I26" s="94" t="s">
        <v>80</v>
      </c>
      <c r="J26" s="95">
        <v>110000</v>
      </c>
      <c r="K26" s="95">
        <v>600000</v>
      </c>
      <c r="L26" s="95">
        <f>K26</f>
        <v>600000</v>
      </c>
      <c r="M26" s="95">
        <f t="shared" ref="M26" si="2">L26</f>
        <v>600000</v>
      </c>
      <c r="N26" s="95"/>
      <c r="O26" s="90">
        <v>1.88</v>
      </c>
      <c r="P26" s="27">
        <v>1.61</v>
      </c>
      <c r="Q26" s="27">
        <v>0</v>
      </c>
      <c r="R26" s="27">
        <v>0</v>
      </c>
      <c r="S26" s="27">
        <v>1.55</v>
      </c>
      <c r="T26" s="27"/>
      <c r="U26" s="27">
        <v>1.82</v>
      </c>
      <c r="V26" s="27">
        <v>1.51</v>
      </c>
      <c r="W26" s="27">
        <v>0</v>
      </c>
      <c r="X26" s="90">
        <v>0</v>
      </c>
      <c r="Y26" s="90">
        <v>1.42</v>
      </c>
      <c r="Z26" s="90"/>
      <c r="AA26" s="90"/>
      <c r="AB26" s="90"/>
      <c r="AC26" s="90"/>
      <c r="AD26" s="90"/>
      <c r="AE26" s="90"/>
      <c r="AF26" s="90"/>
      <c r="AG26" s="96" t="s">
        <v>107</v>
      </c>
      <c r="AH26" s="96" t="s">
        <v>153</v>
      </c>
      <c r="AI26" s="96">
        <v>2</v>
      </c>
      <c r="AJ26" s="96">
        <v>4</v>
      </c>
      <c r="AK26" s="99">
        <v>0.33329999999999999</v>
      </c>
      <c r="AL26" s="99">
        <v>0.66659999999999997</v>
      </c>
      <c r="AM26" s="96">
        <v>0</v>
      </c>
      <c r="AN26" s="96">
        <v>15</v>
      </c>
      <c r="AO26" s="96">
        <v>0</v>
      </c>
      <c r="AP26" s="96">
        <v>0</v>
      </c>
      <c r="AQ26" s="96">
        <v>0</v>
      </c>
      <c r="AR26" s="96">
        <v>0</v>
      </c>
      <c r="AS26" s="96">
        <v>0</v>
      </c>
      <c r="AT26" s="96">
        <v>0</v>
      </c>
      <c r="AU26" s="96">
        <v>0</v>
      </c>
      <c r="AV26" s="96">
        <v>0</v>
      </c>
      <c r="AW26" s="96">
        <v>0</v>
      </c>
      <c r="AX26" s="96" t="s">
        <v>31</v>
      </c>
      <c r="AY26" s="96">
        <v>24</v>
      </c>
      <c r="AZ26" s="96" t="s">
        <v>31</v>
      </c>
      <c r="BA26" s="93"/>
      <c r="BB26" s="90"/>
      <c r="BC26" s="96"/>
      <c r="BD26" s="96" t="s">
        <v>151</v>
      </c>
      <c r="BE26" s="93"/>
    </row>
    <row r="27" spans="1:57" s="98" customFormat="1">
      <c r="A27" s="90">
        <v>41</v>
      </c>
      <c r="B27" s="173">
        <v>41746</v>
      </c>
      <c r="C27" s="92" t="s">
        <v>15</v>
      </c>
      <c r="D27" s="90" t="s">
        <v>85</v>
      </c>
      <c r="E27" s="91">
        <v>41639</v>
      </c>
      <c r="F27" s="93" t="s">
        <v>26</v>
      </c>
      <c r="G27" s="90" t="s">
        <v>115</v>
      </c>
      <c r="H27" s="90">
        <v>107.12</v>
      </c>
      <c r="I27" s="94" t="s">
        <v>80</v>
      </c>
      <c r="J27" s="95">
        <v>6000</v>
      </c>
      <c r="K27" s="95">
        <v>12000</v>
      </c>
      <c r="L27" s="95">
        <v>84000</v>
      </c>
      <c r="M27" s="95">
        <f>L27</f>
        <v>84000</v>
      </c>
      <c r="N27" s="95"/>
      <c r="O27" s="90">
        <v>2.1419999999999999</v>
      </c>
      <c r="P27" s="27">
        <v>2.1419999999999999</v>
      </c>
      <c r="Q27" s="27">
        <v>2.09</v>
      </c>
      <c r="R27" s="27">
        <v>0</v>
      </c>
      <c r="S27" s="27">
        <v>2.0379999999999998</v>
      </c>
      <c r="T27" s="27"/>
      <c r="U27" s="27">
        <v>2.1419999999999999</v>
      </c>
      <c r="V27" s="27">
        <v>2.0379999999999998</v>
      </c>
      <c r="W27" s="27">
        <v>1.986</v>
      </c>
      <c r="X27" s="90">
        <v>0</v>
      </c>
      <c r="Y27" s="90">
        <v>1.986</v>
      </c>
      <c r="Z27" s="90"/>
      <c r="AA27" s="90"/>
      <c r="AB27" s="90"/>
      <c r="AC27" s="90"/>
      <c r="AD27" s="90"/>
      <c r="AE27" s="90"/>
      <c r="AF27" s="90"/>
      <c r="AG27" s="96" t="s">
        <v>107</v>
      </c>
      <c r="AH27" s="96" t="s">
        <v>153</v>
      </c>
      <c r="AI27" s="96">
        <v>2</v>
      </c>
      <c r="AJ27" s="96">
        <v>4</v>
      </c>
      <c r="AK27" s="99">
        <v>0.33329999999999999</v>
      </c>
      <c r="AL27" s="99">
        <v>0.66659999999999997</v>
      </c>
      <c r="AM27" s="96">
        <v>0</v>
      </c>
      <c r="AN27" s="96">
        <v>0</v>
      </c>
      <c r="AO27" s="96">
        <v>10</v>
      </c>
      <c r="AP27" s="96">
        <v>0</v>
      </c>
      <c r="AQ27" s="96">
        <v>0</v>
      </c>
      <c r="AR27" s="96">
        <v>0</v>
      </c>
      <c r="AS27" s="96">
        <v>0</v>
      </c>
      <c r="AT27" s="96">
        <v>0</v>
      </c>
      <c r="AU27" s="96">
        <v>0</v>
      </c>
      <c r="AV27" s="96">
        <v>0</v>
      </c>
      <c r="AW27" s="96">
        <v>0</v>
      </c>
      <c r="AX27" s="96" t="s">
        <v>31</v>
      </c>
      <c r="AY27" s="96"/>
      <c r="AZ27" s="96" t="s">
        <v>31</v>
      </c>
      <c r="BA27" s="93"/>
      <c r="BB27" s="90"/>
      <c r="BC27" s="96"/>
      <c r="BD27" s="96" t="s">
        <v>151</v>
      </c>
      <c r="BE27" s="93" t="s">
        <v>27</v>
      </c>
    </row>
    <row r="28" spans="1:57" s="98" customFormat="1">
      <c r="A28" s="90">
        <v>57</v>
      </c>
      <c r="B28" s="173">
        <v>41746</v>
      </c>
      <c r="C28" s="92" t="s">
        <v>15</v>
      </c>
      <c r="D28" s="90" t="s">
        <v>85</v>
      </c>
      <c r="E28" s="91">
        <v>41639</v>
      </c>
      <c r="F28" s="93" t="s">
        <v>25</v>
      </c>
      <c r="G28" s="90" t="s">
        <v>34</v>
      </c>
      <c r="H28" s="90">
        <v>90</v>
      </c>
      <c r="I28" s="94" t="s">
        <v>80</v>
      </c>
      <c r="J28" s="95">
        <v>6000</v>
      </c>
      <c r="K28" s="95">
        <v>12000</v>
      </c>
      <c r="L28" s="95">
        <v>84000</v>
      </c>
      <c r="M28" s="95">
        <f t="shared" ref="M28:M29" si="3">L28</f>
        <v>84000</v>
      </c>
      <c r="N28" s="95"/>
      <c r="O28" s="90">
        <v>2.1</v>
      </c>
      <c r="P28" s="27">
        <v>2.0499999999999998</v>
      </c>
      <c r="Q28" s="27">
        <v>2.02</v>
      </c>
      <c r="R28" s="27">
        <v>0</v>
      </c>
      <c r="S28" s="27">
        <v>2</v>
      </c>
      <c r="T28" s="27"/>
      <c r="U28" s="27">
        <v>2</v>
      </c>
      <c r="V28" s="27">
        <v>1.9</v>
      </c>
      <c r="W28" s="27">
        <v>1.8</v>
      </c>
      <c r="X28" s="90">
        <v>0</v>
      </c>
      <c r="Y28" s="90">
        <v>1.75</v>
      </c>
      <c r="Z28" s="90"/>
      <c r="AA28" s="90"/>
      <c r="AB28" s="90"/>
      <c r="AC28" s="90"/>
      <c r="AD28" s="90"/>
      <c r="AE28" s="90"/>
      <c r="AF28" s="90"/>
      <c r="AG28" s="96" t="s">
        <v>107</v>
      </c>
      <c r="AH28" s="96" t="s">
        <v>153</v>
      </c>
      <c r="AI28" s="96">
        <v>3</v>
      </c>
      <c r="AJ28" s="96">
        <v>3</v>
      </c>
      <c r="AK28" s="97">
        <v>0.5</v>
      </c>
      <c r="AL28" s="97">
        <v>0.5</v>
      </c>
      <c r="AM28" s="96">
        <v>0</v>
      </c>
      <c r="AN28" s="96">
        <v>0</v>
      </c>
      <c r="AO28" s="96">
        <v>0</v>
      </c>
      <c r="AP28" s="96">
        <v>20</v>
      </c>
      <c r="AQ28" s="96">
        <v>0</v>
      </c>
      <c r="AR28" s="96">
        <v>0</v>
      </c>
      <c r="AS28" s="96">
        <v>0</v>
      </c>
      <c r="AT28" s="96">
        <v>0</v>
      </c>
      <c r="AU28" s="96">
        <v>0</v>
      </c>
      <c r="AV28" s="96">
        <v>0</v>
      </c>
      <c r="AW28" s="96">
        <v>0</v>
      </c>
      <c r="AX28" s="174" t="s">
        <v>591</v>
      </c>
      <c r="AY28" s="96">
        <v>12</v>
      </c>
      <c r="AZ28" s="96" t="s">
        <v>31</v>
      </c>
      <c r="BA28" s="93"/>
      <c r="BB28" s="90"/>
      <c r="BC28" s="96"/>
      <c r="BD28" s="96" t="s">
        <v>49</v>
      </c>
      <c r="BE28" s="93"/>
    </row>
    <row r="29" spans="1:57" s="98" customFormat="1">
      <c r="A29" s="90">
        <v>24</v>
      </c>
      <c r="B29" s="173">
        <v>41746</v>
      </c>
      <c r="C29" s="92" t="s">
        <v>15</v>
      </c>
      <c r="D29" s="90" t="s">
        <v>85</v>
      </c>
      <c r="E29" s="91">
        <v>41667</v>
      </c>
      <c r="F29" s="93" t="s">
        <v>92</v>
      </c>
      <c r="G29" s="90" t="s">
        <v>141</v>
      </c>
      <c r="H29" s="90">
        <v>116</v>
      </c>
      <c r="I29" s="94" t="s">
        <v>80</v>
      </c>
      <c r="J29" s="95">
        <v>6000</v>
      </c>
      <c r="K29" s="95">
        <v>12000</v>
      </c>
      <c r="L29" s="95">
        <v>84000</v>
      </c>
      <c r="M29" s="95">
        <f t="shared" si="3"/>
        <v>84000</v>
      </c>
      <c r="N29" s="95"/>
      <c r="O29" s="90">
        <v>1.93</v>
      </c>
      <c r="P29" s="27">
        <v>1.88</v>
      </c>
      <c r="Q29" s="27">
        <v>1.86</v>
      </c>
      <c r="R29" s="27">
        <v>0</v>
      </c>
      <c r="S29" s="27">
        <v>1.76</v>
      </c>
      <c r="T29" s="27"/>
      <c r="U29" s="27">
        <v>1.92</v>
      </c>
      <c r="V29" s="27">
        <v>1.78</v>
      </c>
      <c r="W29" s="27">
        <v>1.74</v>
      </c>
      <c r="X29" s="90">
        <v>0</v>
      </c>
      <c r="Y29" s="90">
        <v>1.71</v>
      </c>
      <c r="Z29" s="90"/>
      <c r="AA29" s="90"/>
      <c r="AB29" s="90"/>
      <c r="AC29" s="90"/>
      <c r="AD29" s="90"/>
      <c r="AE29" s="90"/>
      <c r="AF29" s="90"/>
      <c r="AG29" s="96" t="s">
        <v>107</v>
      </c>
      <c r="AH29" s="96" t="s">
        <v>153</v>
      </c>
      <c r="AI29" s="96">
        <v>2</v>
      </c>
      <c r="AJ29" s="96">
        <v>4</v>
      </c>
      <c r="AK29" s="99">
        <v>0.33329999999999999</v>
      </c>
      <c r="AL29" s="99">
        <v>0.66659999999999997</v>
      </c>
      <c r="AM29" s="96">
        <v>0</v>
      </c>
      <c r="AN29" s="96">
        <v>20</v>
      </c>
      <c r="AO29" s="96">
        <v>0</v>
      </c>
      <c r="AP29" s="96">
        <v>0</v>
      </c>
      <c r="AQ29" s="96">
        <v>0</v>
      </c>
      <c r="AR29" s="96">
        <v>0</v>
      </c>
      <c r="AS29" s="96">
        <v>0</v>
      </c>
      <c r="AT29" s="96">
        <v>0</v>
      </c>
      <c r="AU29" s="96">
        <v>0</v>
      </c>
      <c r="AV29" s="96">
        <v>0</v>
      </c>
      <c r="AW29" s="96">
        <v>24</v>
      </c>
      <c r="AX29" s="96" t="s">
        <v>107</v>
      </c>
      <c r="AY29" s="96">
        <v>24</v>
      </c>
      <c r="AZ29" s="96" t="s">
        <v>31</v>
      </c>
      <c r="BA29" s="93"/>
      <c r="BB29" s="90"/>
      <c r="BC29" s="96"/>
      <c r="BD29" s="96" t="s">
        <v>151</v>
      </c>
      <c r="BE29" s="93"/>
    </row>
    <row r="30" spans="1:57" s="98" customFormat="1">
      <c r="A30" s="90">
        <v>32</v>
      </c>
      <c r="B30" s="173">
        <v>41746</v>
      </c>
      <c r="C30" s="92" t="s">
        <v>15</v>
      </c>
      <c r="D30" s="90" t="s">
        <v>85</v>
      </c>
      <c r="E30" s="91">
        <v>41657</v>
      </c>
      <c r="F30" s="93" t="s">
        <v>30</v>
      </c>
      <c r="G30" s="90" t="s">
        <v>114</v>
      </c>
      <c r="H30" s="90">
        <v>82.1</v>
      </c>
      <c r="I30" s="94" t="s">
        <v>80</v>
      </c>
      <c r="J30" s="95">
        <v>6083</v>
      </c>
      <c r="K30" s="95">
        <v>12166</v>
      </c>
      <c r="L30" s="95">
        <v>85166</v>
      </c>
      <c r="M30" s="95">
        <f t="shared" si="0"/>
        <v>85166</v>
      </c>
      <c r="N30" s="95"/>
      <c r="O30" s="90">
        <v>1.34</v>
      </c>
      <c r="P30" s="27">
        <v>1.33</v>
      </c>
      <c r="Q30" s="27">
        <v>1.31</v>
      </c>
      <c r="R30" s="27">
        <v>0</v>
      </c>
      <c r="S30" s="27">
        <v>1.27</v>
      </c>
      <c r="T30" s="27"/>
      <c r="U30" s="27">
        <v>1.34</v>
      </c>
      <c r="V30" s="27">
        <v>1.28</v>
      </c>
      <c r="W30" s="27">
        <v>1.25</v>
      </c>
      <c r="X30" s="90">
        <v>0</v>
      </c>
      <c r="Y30" s="90">
        <v>1.26</v>
      </c>
      <c r="Z30" s="90"/>
      <c r="AA30" s="90"/>
      <c r="AB30" s="90"/>
      <c r="AC30" s="90"/>
      <c r="AD30" s="90"/>
      <c r="AE30" s="90"/>
      <c r="AF30" s="90"/>
      <c r="AG30" s="96" t="s">
        <v>107</v>
      </c>
      <c r="AH30" s="96" t="s">
        <v>153</v>
      </c>
      <c r="AI30" s="96">
        <v>2</v>
      </c>
      <c r="AJ30" s="96">
        <v>4</v>
      </c>
      <c r="AK30" s="99">
        <v>0.33329999999999999</v>
      </c>
      <c r="AL30" s="99">
        <v>0.66659999999999997</v>
      </c>
      <c r="AM30" s="96">
        <v>0</v>
      </c>
      <c r="AN30" s="96">
        <v>0</v>
      </c>
      <c r="AO30" s="96">
        <v>0</v>
      </c>
      <c r="AP30" s="96">
        <v>0</v>
      </c>
      <c r="AQ30" s="96">
        <v>0</v>
      </c>
      <c r="AR30" s="96">
        <v>0</v>
      </c>
      <c r="AS30" s="96">
        <v>0</v>
      </c>
      <c r="AT30" s="96">
        <v>0</v>
      </c>
      <c r="AU30" s="96">
        <v>0</v>
      </c>
      <c r="AV30" s="96">
        <v>0</v>
      </c>
      <c r="AW30" s="96">
        <v>36</v>
      </c>
      <c r="AX30" s="96" t="s">
        <v>31</v>
      </c>
      <c r="AY30" s="96"/>
      <c r="AZ30" s="96" t="s">
        <v>31</v>
      </c>
      <c r="BA30" s="93"/>
      <c r="BB30" s="90"/>
      <c r="BC30" s="96"/>
      <c r="BD30" s="96" t="s">
        <v>151</v>
      </c>
      <c r="BE30" s="93"/>
    </row>
    <row r="31" spans="1:57" s="98" customFormat="1">
      <c r="A31" s="90">
        <v>49</v>
      </c>
      <c r="B31" s="173">
        <v>41746</v>
      </c>
      <c r="C31" s="92" t="s">
        <v>15</v>
      </c>
      <c r="D31" s="90" t="s">
        <v>85</v>
      </c>
      <c r="E31" s="91">
        <v>41732</v>
      </c>
      <c r="F31" s="90" t="s">
        <v>33</v>
      </c>
      <c r="G31" s="90" t="s">
        <v>34</v>
      </c>
      <c r="H31" s="90">
        <v>93.29</v>
      </c>
      <c r="I31" s="94" t="s">
        <v>80</v>
      </c>
      <c r="J31" s="95">
        <v>6000</v>
      </c>
      <c r="K31" s="95">
        <v>12000</v>
      </c>
      <c r="L31" s="95">
        <v>84000</v>
      </c>
      <c r="M31" s="95">
        <f t="shared" ref="M31" si="4">L31</f>
        <v>84000</v>
      </c>
      <c r="N31" s="95"/>
      <c r="O31" s="90">
        <v>1.4</v>
      </c>
      <c r="P31" s="27">
        <v>1.39</v>
      </c>
      <c r="Q31" s="27">
        <v>1.38</v>
      </c>
      <c r="R31" s="27">
        <v>0</v>
      </c>
      <c r="S31" s="27">
        <v>1.36</v>
      </c>
      <c r="T31" s="27"/>
      <c r="U31" s="27">
        <v>1.34</v>
      </c>
      <c r="V31" s="27">
        <v>1.31</v>
      </c>
      <c r="W31" s="27">
        <v>1.3</v>
      </c>
      <c r="X31" s="90">
        <v>0</v>
      </c>
      <c r="Y31" s="90">
        <v>1.3</v>
      </c>
      <c r="Z31" s="90"/>
      <c r="AA31" s="90"/>
      <c r="AB31" s="90"/>
      <c r="AC31" s="90"/>
      <c r="AD31" s="90"/>
      <c r="AE31" s="90"/>
      <c r="AF31" s="90"/>
      <c r="AG31" s="96" t="s">
        <v>107</v>
      </c>
      <c r="AH31" s="96" t="s">
        <v>153</v>
      </c>
      <c r="AI31" s="96">
        <v>2</v>
      </c>
      <c r="AJ31" s="96">
        <v>4</v>
      </c>
      <c r="AK31" s="99">
        <v>0.33329999999999999</v>
      </c>
      <c r="AL31" s="99">
        <v>0.66659999999999997</v>
      </c>
      <c r="AM31" s="96">
        <v>0</v>
      </c>
      <c r="AN31" s="96">
        <v>0</v>
      </c>
      <c r="AO31" s="96">
        <v>0</v>
      </c>
      <c r="AP31" s="96">
        <v>0</v>
      </c>
      <c r="AQ31" s="96">
        <v>0</v>
      </c>
      <c r="AR31" s="96">
        <v>0</v>
      </c>
      <c r="AS31" s="96">
        <v>0</v>
      </c>
      <c r="AT31" s="96">
        <v>0</v>
      </c>
      <c r="AU31" s="96">
        <v>0</v>
      </c>
      <c r="AV31" s="96">
        <v>0</v>
      </c>
      <c r="AW31" s="96">
        <v>0</v>
      </c>
      <c r="AX31" s="96" t="s">
        <v>31</v>
      </c>
      <c r="AY31" s="96"/>
      <c r="AZ31" s="96" t="s">
        <v>31</v>
      </c>
      <c r="BA31" s="93" t="s">
        <v>24</v>
      </c>
      <c r="BB31" s="90" t="s">
        <v>150</v>
      </c>
      <c r="BC31" s="96">
        <v>50</v>
      </c>
      <c r="BD31" s="96" t="s">
        <v>91</v>
      </c>
      <c r="BE31" s="93"/>
    </row>
    <row r="32" spans="1:57" s="98" customFormat="1">
      <c r="A32" s="90">
        <v>8</v>
      </c>
      <c r="B32" s="173">
        <v>41746</v>
      </c>
      <c r="C32" s="92" t="s">
        <v>15</v>
      </c>
      <c r="D32" s="90" t="s">
        <v>85</v>
      </c>
      <c r="E32" s="91">
        <v>41744</v>
      </c>
      <c r="F32" s="93" t="s">
        <v>17</v>
      </c>
      <c r="G32" s="90" t="s">
        <v>62</v>
      </c>
      <c r="H32" s="90">
        <v>93</v>
      </c>
      <c r="I32" s="94" t="s">
        <v>80</v>
      </c>
      <c r="J32" s="95">
        <v>120000</v>
      </c>
      <c r="K32" s="95">
        <v>120000</v>
      </c>
      <c r="L32" s="95">
        <v>120000</v>
      </c>
      <c r="M32" s="95">
        <v>120000</v>
      </c>
      <c r="N32" s="95"/>
      <c r="O32" s="90">
        <v>1.7</v>
      </c>
      <c r="P32" s="27">
        <v>0</v>
      </c>
      <c r="Q32" s="27">
        <v>0</v>
      </c>
      <c r="R32" s="27">
        <v>0</v>
      </c>
      <c r="S32" s="27">
        <v>1.3</v>
      </c>
      <c r="T32" s="27"/>
      <c r="U32" s="27">
        <v>1.55</v>
      </c>
      <c r="V32" s="27">
        <v>0</v>
      </c>
      <c r="W32" s="27">
        <v>0</v>
      </c>
      <c r="X32" s="90">
        <v>0</v>
      </c>
      <c r="Y32" s="90">
        <v>1.2</v>
      </c>
      <c r="Z32" s="90"/>
      <c r="AA32" s="90"/>
      <c r="AB32" s="90"/>
      <c r="AC32" s="90"/>
      <c r="AD32" s="90"/>
      <c r="AE32" s="90"/>
      <c r="AF32" s="90"/>
      <c r="AG32" s="96" t="s">
        <v>107</v>
      </c>
      <c r="AH32" s="96" t="s">
        <v>153</v>
      </c>
      <c r="AI32" s="96">
        <v>2</v>
      </c>
      <c r="AJ32" s="96">
        <v>4</v>
      </c>
      <c r="AK32" s="99">
        <v>0.33329999999999999</v>
      </c>
      <c r="AL32" s="99">
        <v>0.66659999999999997</v>
      </c>
      <c r="AM32" s="96">
        <v>0</v>
      </c>
      <c r="AN32" s="96">
        <v>15</v>
      </c>
      <c r="AO32" s="96">
        <v>0</v>
      </c>
      <c r="AP32" s="96">
        <v>0</v>
      </c>
      <c r="AQ32" s="96">
        <v>0</v>
      </c>
      <c r="AR32" s="96">
        <v>0</v>
      </c>
      <c r="AS32" s="96">
        <v>0</v>
      </c>
      <c r="AT32" s="96">
        <v>0</v>
      </c>
      <c r="AU32" s="96">
        <v>0</v>
      </c>
      <c r="AV32" s="96">
        <v>10</v>
      </c>
      <c r="AW32" s="96">
        <v>12</v>
      </c>
      <c r="AX32" s="96" t="s">
        <v>107</v>
      </c>
      <c r="AY32" s="96">
        <v>12</v>
      </c>
      <c r="AZ32" s="96" t="s">
        <v>31</v>
      </c>
      <c r="BA32" s="93"/>
      <c r="BB32" s="90"/>
      <c r="BC32" s="96"/>
      <c r="BD32" s="96" t="s">
        <v>151</v>
      </c>
      <c r="BE32" s="93"/>
    </row>
    <row r="33" spans="1:57" s="31" customFormat="1">
      <c r="A33" s="27"/>
      <c r="B33" s="173">
        <v>41746</v>
      </c>
      <c r="C33" s="29" t="s">
        <v>15</v>
      </c>
      <c r="D33" s="27" t="s">
        <v>85</v>
      </c>
      <c r="E33" s="26">
        <v>41653</v>
      </c>
      <c r="F33" s="28" t="s">
        <v>589</v>
      </c>
      <c r="G33" s="27" t="s">
        <v>590</v>
      </c>
      <c r="H33" s="27">
        <v>93.69</v>
      </c>
      <c r="I33" s="32" t="s">
        <v>80</v>
      </c>
      <c r="J33" s="35">
        <v>6083</v>
      </c>
      <c r="K33" s="35">
        <v>12166</v>
      </c>
      <c r="L33" s="35">
        <v>85166</v>
      </c>
      <c r="M33" s="35">
        <f t="shared" ref="M33" si="5">L33</f>
        <v>85166</v>
      </c>
      <c r="N33" s="35"/>
      <c r="O33" s="27">
        <v>2.39</v>
      </c>
      <c r="P33" s="27">
        <v>2.35</v>
      </c>
      <c r="Q33" s="27">
        <v>1.34</v>
      </c>
      <c r="R33" s="27">
        <v>0</v>
      </c>
      <c r="S33" s="27">
        <v>1.27</v>
      </c>
      <c r="T33" s="27"/>
      <c r="U33" s="27">
        <v>2.37</v>
      </c>
      <c r="V33" s="27">
        <v>2.278</v>
      </c>
      <c r="W33" s="27">
        <v>2.2400000000000002</v>
      </c>
      <c r="X33" s="27">
        <v>0</v>
      </c>
      <c r="Y33" s="27">
        <v>1.23</v>
      </c>
      <c r="Z33" s="27"/>
      <c r="AA33" s="27"/>
      <c r="AB33" s="27"/>
      <c r="AC33" s="27"/>
      <c r="AD33" s="27"/>
      <c r="AE33" s="27"/>
      <c r="AF33" s="27"/>
      <c r="AG33" s="30" t="s">
        <v>107</v>
      </c>
      <c r="AH33" s="30" t="s">
        <v>153</v>
      </c>
      <c r="AI33" s="30">
        <v>2</v>
      </c>
      <c r="AJ33" s="30">
        <v>4</v>
      </c>
      <c r="AK33" s="40">
        <v>0.33329999999999999</v>
      </c>
      <c r="AL33" s="40">
        <v>0.66659999999999997</v>
      </c>
      <c r="AM33" s="30">
        <v>0</v>
      </c>
      <c r="AN33" s="30">
        <v>30</v>
      </c>
      <c r="AO33" s="30"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0</v>
      </c>
      <c r="AX33" s="30" t="s">
        <v>591</v>
      </c>
      <c r="AY33" s="30">
        <v>24</v>
      </c>
      <c r="AZ33" s="30" t="s">
        <v>31</v>
      </c>
      <c r="BA33" s="28" t="s">
        <v>24</v>
      </c>
      <c r="BB33" s="27" t="s">
        <v>150</v>
      </c>
      <c r="BC33" s="30">
        <v>50</v>
      </c>
      <c r="BD33" s="30" t="s">
        <v>592</v>
      </c>
      <c r="BE33" s="28"/>
    </row>
    <row r="34" spans="1:57" s="31" customFormat="1">
      <c r="A34" s="27">
        <v>14</v>
      </c>
      <c r="B34" s="173">
        <v>41746</v>
      </c>
      <c r="C34" s="29" t="s">
        <v>15</v>
      </c>
      <c r="D34" s="27" t="s">
        <v>139</v>
      </c>
      <c r="E34" s="91">
        <v>41716</v>
      </c>
      <c r="F34" s="28" t="s">
        <v>79</v>
      </c>
      <c r="G34" s="27" t="s">
        <v>54</v>
      </c>
      <c r="H34" s="27">
        <v>98</v>
      </c>
      <c r="I34" s="32" t="s">
        <v>80</v>
      </c>
      <c r="J34" s="35">
        <v>6000</v>
      </c>
      <c r="K34" s="35">
        <v>12000</v>
      </c>
      <c r="L34" s="35">
        <v>84000</v>
      </c>
      <c r="M34" s="35">
        <f t="shared" si="0"/>
        <v>84000</v>
      </c>
      <c r="N34" s="35"/>
      <c r="O34" s="27">
        <v>2.2000000000000002</v>
      </c>
      <c r="P34" s="27">
        <v>2.08</v>
      </c>
      <c r="Q34" s="27">
        <v>1.97</v>
      </c>
      <c r="R34" s="27">
        <v>0</v>
      </c>
      <c r="S34" s="27">
        <v>1.63</v>
      </c>
      <c r="T34" s="27"/>
      <c r="U34" s="27">
        <v>2.13</v>
      </c>
      <c r="V34" s="27">
        <v>2.06</v>
      </c>
      <c r="W34" s="27">
        <v>1.9</v>
      </c>
      <c r="X34" s="27">
        <v>0</v>
      </c>
      <c r="Y34" s="27">
        <v>1.63</v>
      </c>
      <c r="Z34" s="27"/>
      <c r="AA34" s="27"/>
      <c r="AB34" s="27"/>
      <c r="AC34" s="27"/>
      <c r="AD34" s="27"/>
      <c r="AE34" s="27"/>
      <c r="AF34" s="27"/>
      <c r="AG34" s="30" t="s">
        <v>107</v>
      </c>
      <c r="AH34" s="30" t="s">
        <v>153</v>
      </c>
      <c r="AI34" s="30">
        <v>2</v>
      </c>
      <c r="AJ34" s="30">
        <v>4</v>
      </c>
      <c r="AK34" s="40">
        <v>0.33329999999999999</v>
      </c>
      <c r="AL34" s="40">
        <v>0.66659999999999997</v>
      </c>
      <c r="AM34" s="30">
        <v>0</v>
      </c>
      <c r="AN34" s="30">
        <v>15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 t="s">
        <v>31</v>
      </c>
      <c r="AY34" s="30">
        <v>24</v>
      </c>
      <c r="AZ34" s="30" t="s">
        <v>31</v>
      </c>
      <c r="BA34" s="28"/>
      <c r="BB34" s="27"/>
      <c r="BC34" s="30"/>
      <c r="BD34" s="30" t="s">
        <v>151</v>
      </c>
      <c r="BE34" s="28"/>
    </row>
    <row r="35" spans="1:57" s="31" customFormat="1">
      <c r="A35" s="27">
        <v>39</v>
      </c>
      <c r="B35" s="173">
        <v>41746</v>
      </c>
      <c r="C35" s="29" t="s">
        <v>15</v>
      </c>
      <c r="D35" s="27" t="s">
        <v>139</v>
      </c>
      <c r="E35" s="91">
        <v>41639</v>
      </c>
      <c r="F35" s="28" t="s">
        <v>26</v>
      </c>
      <c r="G35" s="27" t="s">
        <v>115</v>
      </c>
      <c r="H35" s="27">
        <v>107.12</v>
      </c>
      <c r="I35" s="32" t="s">
        <v>80</v>
      </c>
      <c r="J35" s="35">
        <v>6000</v>
      </c>
      <c r="K35" s="35">
        <v>12000</v>
      </c>
      <c r="L35" s="35">
        <v>84000</v>
      </c>
      <c r="M35" s="35">
        <f t="shared" si="0"/>
        <v>84000</v>
      </c>
      <c r="N35" s="35"/>
      <c r="O35" s="27">
        <v>2.298</v>
      </c>
      <c r="P35" s="27">
        <v>2.246</v>
      </c>
      <c r="Q35" s="27">
        <v>2.1419999999999999</v>
      </c>
      <c r="R35" s="27">
        <v>0</v>
      </c>
      <c r="S35" s="27">
        <v>1.986</v>
      </c>
      <c r="T35" s="27"/>
      <c r="U35" s="27">
        <v>2.1419999999999999</v>
      </c>
      <c r="V35" s="27">
        <v>2.09</v>
      </c>
      <c r="W35" s="27">
        <v>2.0379999999999998</v>
      </c>
      <c r="X35" s="27">
        <v>0</v>
      </c>
      <c r="Y35" s="27">
        <v>1.986</v>
      </c>
      <c r="Z35" s="27"/>
      <c r="AA35" s="27"/>
      <c r="AB35" s="27"/>
      <c r="AC35" s="27"/>
      <c r="AD35" s="27"/>
      <c r="AE35" s="27"/>
      <c r="AF35" s="27"/>
      <c r="AG35" s="30" t="s">
        <v>107</v>
      </c>
      <c r="AH35" s="30" t="s">
        <v>153</v>
      </c>
      <c r="AI35" s="30">
        <v>2</v>
      </c>
      <c r="AJ35" s="30">
        <v>4</v>
      </c>
      <c r="AK35" s="40">
        <v>0.33329999999999999</v>
      </c>
      <c r="AL35" s="40">
        <v>0.66659999999999997</v>
      </c>
      <c r="AM35" s="30">
        <v>0</v>
      </c>
      <c r="AN35" s="30">
        <v>0</v>
      </c>
      <c r="AO35" s="30">
        <v>10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 t="s">
        <v>31</v>
      </c>
      <c r="AY35" s="30"/>
      <c r="AZ35" s="30" t="s">
        <v>31</v>
      </c>
      <c r="BA35" s="28"/>
      <c r="BB35" s="27"/>
      <c r="BC35" s="30"/>
      <c r="BD35" s="30" t="s">
        <v>151</v>
      </c>
      <c r="BE35" s="28" t="s">
        <v>27</v>
      </c>
    </row>
    <row r="36" spans="1:57" s="31" customFormat="1">
      <c r="A36" s="27">
        <v>55</v>
      </c>
      <c r="B36" s="173">
        <v>41746</v>
      </c>
      <c r="C36" s="29" t="s">
        <v>15</v>
      </c>
      <c r="D36" s="27" t="s">
        <v>139</v>
      </c>
      <c r="E36" s="91">
        <v>41639</v>
      </c>
      <c r="F36" s="28" t="s">
        <v>25</v>
      </c>
      <c r="G36" s="27" t="s">
        <v>34</v>
      </c>
      <c r="H36" s="27">
        <v>90</v>
      </c>
      <c r="I36" s="32" t="s">
        <v>80</v>
      </c>
      <c r="J36" s="35">
        <v>6000</v>
      </c>
      <c r="K36" s="35">
        <v>12000</v>
      </c>
      <c r="L36" s="35">
        <v>84000</v>
      </c>
      <c r="M36" s="35">
        <f t="shared" si="0"/>
        <v>84000</v>
      </c>
      <c r="N36" s="35"/>
      <c r="O36" s="27">
        <v>2.2000000000000002</v>
      </c>
      <c r="P36" s="27">
        <v>2.14</v>
      </c>
      <c r="Q36" s="27">
        <v>2.02</v>
      </c>
      <c r="R36" s="27">
        <v>0</v>
      </c>
      <c r="S36" s="27">
        <v>1.9</v>
      </c>
      <c r="T36" s="27"/>
      <c r="U36" s="27">
        <v>2.2000000000000002</v>
      </c>
      <c r="V36" s="27">
        <v>2.0499999999999998</v>
      </c>
      <c r="W36" s="27">
        <v>1.9</v>
      </c>
      <c r="X36" s="27">
        <v>0</v>
      </c>
      <c r="Y36" s="27">
        <v>1.7</v>
      </c>
      <c r="Z36" s="27"/>
      <c r="AA36" s="27"/>
      <c r="AB36" s="27"/>
      <c r="AC36" s="27"/>
      <c r="AD36" s="27"/>
      <c r="AE36" s="27"/>
      <c r="AF36" s="27"/>
      <c r="AG36" s="30" t="s">
        <v>107</v>
      </c>
      <c r="AH36" s="30" t="s">
        <v>153</v>
      </c>
      <c r="AI36" s="30">
        <v>3</v>
      </c>
      <c r="AJ36" s="30">
        <v>3</v>
      </c>
      <c r="AK36" s="85">
        <v>0.5</v>
      </c>
      <c r="AL36" s="85">
        <v>0.5</v>
      </c>
      <c r="AM36" s="30">
        <v>0</v>
      </c>
      <c r="AN36" s="30">
        <v>0</v>
      </c>
      <c r="AO36" s="30">
        <v>0</v>
      </c>
      <c r="AP36" s="30">
        <v>20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96">
        <v>0</v>
      </c>
      <c r="AX36" s="174" t="s">
        <v>591</v>
      </c>
      <c r="AY36" s="96">
        <v>12</v>
      </c>
      <c r="AZ36" s="30" t="s">
        <v>31</v>
      </c>
      <c r="BA36" s="28"/>
      <c r="BB36" s="27"/>
      <c r="BC36" s="30"/>
      <c r="BD36" s="30" t="s">
        <v>49</v>
      </c>
      <c r="BE36" s="28"/>
    </row>
    <row r="37" spans="1:57" s="31" customFormat="1">
      <c r="A37" s="27">
        <v>22</v>
      </c>
      <c r="B37" s="173">
        <v>41746</v>
      </c>
      <c r="C37" s="29" t="s">
        <v>15</v>
      </c>
      <c r="D37" s="27" t="s">
        <v>139</v>
      </c>
      <c r="E37" s="91">
        <v>41667</v>
      </c>
      <c r="F37" s="28" t="s">
        <v>92</v>
      </c>
      <c r="G37" s="27" t="s">
        <v>141</v>
      </c>
      <c r="H37" s="27">
        <v>115</v>
      </c>
      <c r="I37" s="32" t="s">
        <v>80</v>
      </c>
      <c r="J37" s="35">
        <v>6000</v>
      </c>
      <c r="K37" s="35">
        <v>12000</v>
      </c>
      <c r="L37" s="35">
        <v>84000</v>
      </c>
      <c r="M37" s="35">
        <f t="shared" si="0"/>
        <v>84000</v>
      </c>
      <c r="N37" s="35"/>
      <c r="O37" s="27">
        <v>2.36</v>
      </c>
      <c r="P37" s="27">
        <v>2.2400000000000002</v>
      </c>
      <c r="Q37" s="27">
        <v>1.96</v>
      </c>
      <c r="R37" s="27">
        <v>0</v>
      </c>
      <c r="S37" s="27">
        <v>1.72</v>
      </c>
      <c r="T37" s="27"/>
      <c r="U37" s="27">
        <v>1.95</v>
      </c>
      <c r="V37" s="27">
        <v>1.89</v>
      </c>
      <c r="W37" s="27">
        <v>1.76</v>
      </c>
      <c r="X37" s="27">
        <v>0</v>
      </c>
      <c r="Y37" s="27">
        <v>1.7</v>
      </c>
      <c r="Z37" s="27"/>
      <c r="AA37" s="27"/>
      <c r="AB37" s="27"/>
      <c r="AC37" s="27"/>
      <c r="AD37" s="27"/>
      <c r="AE37" s="27"/>
      <c r="AF37" s="27"/>
      <c r="AG37" s="30" t="s">
        <v>107</v>
      </c>
      <c r="AH37" s="30" t="s">
        <v>153</v>
      </c>
      <c r="AI37" s="30">
        <v>2</v>
      </c>
      <c r="AJ37" s="30">
        <v>4</v>
      </c>
      <c r="AK37" s="40">
        <v>0.33329999999999999</v>
      </c>
      <c r="AL37" s="40">
        <v>0.66659999999999997</v>
      </c>
      <c r="AM37" s="30">
        <v>0</v>
      </c>
      <c r="AN37" s="30">
        <v>20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24</v>
      </c>
      <c r="AX37" s="30" t="s">
        <v>107</v>
      </c>
      <c r="AY37" s="30">
        <v>24</v>
      </c>
      <c r="AZ37" s="30" t="s">
        <v>31</v>
      </c>
      <c r="BA37" s="28"/>
      <c r="BB37" s="27"/>
      <c r="BC37" s="30"/>
      <c r="BD37" s="30" t="s">
        <v>151</v>
      </c>
      <c r="BE37" s="28"/>
    </row>
    <row r="38" spans="1:57" s="31" customFormat="1">
      <c r="A38" s="27">
        <v>30</v>
      </c>
      <c r="B38" s="173">
        <v>41746</v>
      </c>
      <c r="C38" s="29" t="s">
        <v>15</v>
      </c>
      <c r="D38" s="27" t="s">
        <v>139</v>
      </c>
      <c r="E38" s="91">
        <v>41657</v>
      </c>
      <c r="F38" s="28" t="s">
        <v>30</v>
      </c>
      <c r="G38" s="27" t="s">
        <v>114</v>
      </c>
      <c r="H38" s="27">
        <v>82.1</v>
      </c>
      <c r="I38" s="32" t="s">
        <v>80</v>
      </c>
      <c r="J38" s="35">
        <v>6083</v>
      </c>
      <c r="K38" s="35">
        <v>12166</v>
      </c>
      <c r="L38" s="35">
        <v>85166</v>
      </c>
      <c r="M38" s="35">
        <f t="shared" si="0"/>
        <v>85166</v>
      </c>
      <c r="N38" s="35"/>
      <c r="O38" s="27">
        <v>1.49</v>
      </c>
      <c r="P38" s="27">
        <v>1.44</v>
      </c>
      <c r="Q38" s="27">
        <v>1.34</v>
      </c>
      <c r="R38" s="27">
        <v>0</v>
      </c>
      <c r="S38" s="27">
        <v>1.26</v>
      </c>
      <c r="T38" s="27"/>
      <c r="U38" s="27">
        <v>1.33</v>
      </c>
      <c r="V38" s="27">
        <v>1.31</v>
      </c>
      <c r="W38" s="27">
        <v>1.27</v>
      </c>
      <c r="X38" s="27">
        <v>0</v>
      </c>
      <c r="Y38" s="27">
        <v>1.25</v>
      </c>
      <c r="Z38" s="27"/>
      <c r="AA38" s="27"/>
      <c r="AB38" s="27"/>
      <c r="AC38" s="27"/>
      <c r="AD38" s="27"/>
      <c r="AE38" s="27"/>
      <c r="AF38" s="27"/>
      <c r="AG38" s="30" t="s">
        <v>107</v>
      </c>
      <c r="AH38" s="30" t="s">
        <v>153</v>
      </c>
      <c r="AI38" s="30">
        <v>2</v>
      </c>
      <c r="AJ38" s="30">
        <v>4</v>
      </c>
      <c r="AK38" s="40">
        <v>0.33329999999999999</v>
      </c>
      <c r="AL38" s="40">
        <v>0.66659999999999997</v>
      </c>
      <c r="AM38" s="30">
        <v>0</v>
      </c>
      <c r="AN38" s="30">
        <v>0</v>
      </c>
      <c r="AO38" s="30">
        <v>0</v>
      </c>
      <c r="AP38" s="30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36</v>
      </c>
      <c r="AX38" s="30" t="s">
        <v>31</v>
      </c>
      <c r="AY38" s="30"/>
      <c r="AZ38" s="30" t="s">
        <v>31</v>
      </c>
      <c r="BA38" s="28"/>
      <c r="BB38" s="27"/>
      <c r="BC38" s="30"/>
      <c r="BD38" s="30" t="s">
        <v>151</v>
      </c>
      <c r="BE38" s="28"/>
    </row>
    <row r="39" spans="1:57" s="31" customFormat="1">
      <c r="A39" s="27">
        <v>47</v>
      </c>
      <c r="B39" s="173">
        <v>41746</v>
      </c>
      <c r="C39" s="29" t="s">
        <v>15</v>
      </c>
      <c r="D39" s="27" t="s">
        <v>139</v>
      </c>
      <c r="E39" s="91">
        <v>41732</v>
      </c>
      <c r="F39" s="27" t="s">
        <v>33</v>
      </c>
      <c r="G39" s="27" t="s">
        <v>34</v>
      </c>
      <c r="H39" s="27">
        <v>97.58</v>
      </c>
      <c r="I39" s="32" t="s">
        <v>80</v>
      </c>
      <c r="J39" s="35">
        <v>6000</v>
      </c>
      <c r="K39" s="35">
        <v>12000</v>
      </c>
      <c r="L39" s="35">
        <v>84000</v>
      </c>
      <c r="M39" s="35">
        <f t="shared" si="0"/>
        <v>84000</v>
      </c>
      <c r="N39" s="35"/>
      <c r="O39" s="27">
        <v>1.47</v>
      </c>
      <c r="P39" s="27">
        <v>1.44</v>
      </c>
      <c r="Q39" s="27">
        <v>1.38</v>
      </c>
      <c r="R39" s="27">
        <v>0</v>
      </c>
      <c r="S39" s="27">
        <v>1.33</v>
      </c>
      <c r="T39" s="27"/>
      <c r="U39" s="27">
        <v>1.32</v>
      </c>
      <c r="V39" s="27">
        <v>1.31</v>
      </c>
      <c r="W39" s="27">
        <v>1.28</v>
      </c>
      <c r="X39" s="27">
        <v>0</v>
      </c>
      <c r="Y39" s="27">
        <v>1.27</v>
      </c>
      <c r="Z39" s="27"/>
      <c r="AA39" s="27"/>
      <c r="AB39" s="27"/>
      <c r="AC39" s="27"/>
      <c r="AD39" s="27"/>
      <c r="AE39" s="27"/>
      <c r="AF39" s="27"/>
      <c r="AG39" s="30" t="s">
        <v>107</v>
      </c>
      <c r="AH39" s="30" t="s">
        <v>153</v>
      </c>
      <c r="AI39" s="30">
        <v>2</v>
      </c>
      <c r="AJ39" s="30">
        <v>4</v>
      </c>
      <c r="AK39" s="40">
        <v>0.33329999999999999</v>
      </c>
      <c r="AL39" s="40">
        <v>0.66659999999999997</v>
      </c>
      <c r="AM39" s="30">
        <v>0</v>
      </c>
      <c r="AN39" s="30">
        <v>0</v>
      </c>
      <c r="AO39" s="30">
        <v>0</v>
      </c>
      <c r="AP39" s="30">
        <v>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0</v>
      </c>
      <c r="AX39" s="30" t="s">
        <v>31</v>
      </c>
      <c r="AY39" s="30"/>
      <c r="AZ39" s="30" t="s">
        <v>31</v>
      </c>
      <c r="BA39" s="28" t="s">
        <v>24</v>
      </c>
      <c r="BB39" s="27" t="s">
        <v>150</v>
      </c>
      <c r="BC39" s="30">
        <v>50</v>
      </c>
      <c r="BD39" s="30" t="s">
        <v>91</v>
      </c>
      <c r="BE39" s="28"/>
    </row>
    <row r="40" spans="1:57" s="31" customFormat="1">
      <c r="A40" s="27">
        <v>6</v>
      </c>
      <c r="B40" s="173">
        <v>41746</v>
      </c>
      <c r="C40" s="29" t="s">
        <v>15</v>
      </c>
      <c r="D40" s="27" t="s">
        <v>139</v>
      </c>
      <c r="E40" s="91">
        <v>41744</v>
      </c>
      <c r="F40" s="28" t="s">
        <v>17</v>
      </c>
      <c r="G40" s="27" t="s">
        <v>62</v>
      </c>
      <c r="H40" s="27">
        <v>92</v>
      </c>
      <c r="I40" s="32" t="s">
        <v>80</v>
      </c>
      <c r="J40" s="35">
        <v>120000</v>
      </c>
      <c r="K40" s="35">
        <v>120000</v>
      </c>
      <c r="L40" s="35">
        <v>120000</v>
      </c>
      <c r="M40" s="35">
        <v>120000</v>
      </c>
      <c r="N40" s="35"/>
      <c r="O40" s="27">
        <v>1.8</v>
      </c>
      <c r="P40" s="27">
        <v>0</v>
      </c>
      <c r="Q40" s="27">
        <v>0</v>
      </c>
      <c r="R40" s="27">
        <v>0</v>
      </c>
      <c r="S40" s="27">
        <v>1.45</v>
      </c>
      <c r="T40" s="27"/>
      <c r="U40" s="27">
        <v>1.65</v>
      </c>
      <c r="V40" s="27">
        <v>0</v>
      </c>
      <c r="W40" s="27">
        <v>0</v>
      </c>
      <c r="X40" s="27">
        <v>0</v>
      </c>
      <c r="Y40" s="27">
        <v>1.3</v>
      </c>
      <c r="Z40" s="27"/>
      <c r="AA40" s="27"/>
      <c r="AB40" s="27"/>
      <c r="AC40" s="27"/>
      <c r="AD40" s="27"/>
      <c r="AE40" s="27"/>
      <c r="AF40" s="27"/>
      <c r="AG40" s="30" t="s">
        <v>107</v>
      </c>
      <c r="AH40" s="30" t="s">
        <v>153</v>
      </c>
      <c r="AI40" s="30">
        <v>2</v>
      </c>
      <c r="AJ40" s="30">
        <v>4</v>
      </c>
      <c r="AK40" s="40">
        <v>0.33329999999999999</v>
      </c>
      <c r="AL40" s="40">
        <v>0.66659999999999997</v>
      </c>
      <c r="AM40" s="30">
        <v>0</v>
      </c>
      <c r="AN40" s="30">
        <v>15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96">
        <v>10</v>
      </c>
      <c r="AW40" s="30">
        <v>12</v>
      </c>
      <c r="AX40" s="30" t="s">
        <v>107</v>
      </c>
      <c r="AY40" s="30">
        <v>12</v>
      </c>
      <c r="AZ40" s="30" t="s">
        <v>31</v>
      </c>
      <c r="BA40" s="28"/>
      <c r="BB40" s="27"/>
      <c r="BC40" s="30"/>
      <c r="BD40" s="30" t="s">
        <v>151</v>
      </c>
      <c r="BE40" s="28"/>
    </row>
    <row r="41" spans="1:57" s="31" customFormat="1">
      <c r="A41" s="27"/>
      <c r="B41" s="173">
        <v>41746</v>
      </c>
      <c r="C41" s="29" t="s">
        <v>15</v>
      </c>
      <c r="D41" s="27" t="s">
        <v>139</v>
      </c>
      <c r="E41" s="26">
        <v>41653</v>
      </c>
      <c r="F41" s="28" t="s">
        <v>589</v>
      </c>
      <c r="G41" s="27" t="s">
        <v>590</v>
      </c>
      <c r="H41" s="27">
        <v>63.68</v>
      </c>
      <c r="I41" s="32" t="s">
        <v>80</v>
      </c>
      <c r="J41" s="35">
        <v>6083</v>
      </c>
      <c r="K41" s="35">
        <v>12166</v>
      </c>
      <c r="L41" s="35">
        <v>85166</v>
      </c>
      <c r="M41" s="35">
        <f t="shared" si="0"/>
        <v>85166</v>
      </c>
      <c r="N41" s="35"/>
      <c r="O41" s="27">
        <v>2.77</v>
      </c>
      <c r="P41" s="27">
        <v>2.68</v>
      </c>
      <c r="Q41" s="27">
        <v>2.46</v>
      </c>
      <c r="R41" s="27">
        <v>0</v>
      </c>
      <c r="S41" s="27">
        <v>2.2999999999999998</v>
      </c>
      <c r="T41" s="27"/>
      <c r="U41" s="27">
        <v>2.44</v>
      </c>
      <c r="V41" s="27">
        <v>2.4</v>
      </c>
      <c r="W41" s="27">
        <v>2.31</v>
      </c>
      <c r="X41" s="27">
        <v>0</v>
      </c>
      <c r="Y41" s="27">
        <v>2.2799999999999998</v>
      </c>
      <c r="Z41" s="27"/>
      <c r="AA41" s="27"/>
      <c r="AB41" s="27"/>
      <c r="AC41" s="27"/>
      <c r="AD41" s="27"/>
      <c r="AE41" s="27"/>
      <c r="AF41" s="27"/>
      <c r="AG41" s="30" t="s">
        <v>107</v>
      </c>
      <c r="AH41" s="30" t="s">
        <v>153</v>
      </c>
      <c r="AI41" s="30">
        <v>2</v>
      </c>
      <c r="AJ41" s="30">
        <v>4</v>
      </c>
      <c r="AK41" s="40">
        <v>0.33329999999999999</v>
      </c>
      <c r="AL41" s="40">
        <v>0.66659999999999997</v>
      </c>
      <c r="AM41" s="30">
        <v>0</v>
      </c>
      <c r="AN41" s="30">
        <v>30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 t="s">
        <v>591</v>
      </c>
      <c r="AY41" s="30">
        <v>24</v>
      </c>
      <c r="AZ41" s="30" t="s">
        <v>31</v>
      </c>
      <c r="BA41" s="28" t="s">
        <v>24</v>
      </c>
      <c r="BB41" s="27" t="s">
        <v>150</v>
      </c>
      <c r="BC41" s="30">
        <v>50</v>
      </c>
      <c r="BD41" s="30" t="s">
        <v>592</v>
      </c>
      <c r="BE41" s="28"/>
    </row>
    <row r="42" spans="1:57" s="98" customFormat="1">
      <c r="A42" s="90">
        <v>12</v>
      </c>
      <c r="B42" s="173">
        <v>41746</v>
      </c>
      <c r="C42" s="92" t="s">
        <v>15</v>
      </c>
      <c r="D42" s="90" t="s">
        <v>81</v>
      </c>
      <c r="E42" s="91">
        <v>41716</v>
      </c>
      <c r="F42" s="93" t="s">
        <v>79</v>
      </c>
      <c r="G42" s="90" t="s">
        <v>54</v>
      </c>
      <c r="H42" s="90">
        <v>100</v>
      </c>
      <c r="I42" s="94" t="s">
        <v>80</v>
      </c>
      <c r="J42" s="95">
        <v>3000</v>
      </c>
      <c r="K42" s="95">
        <v>33000</v>
      </c>
      <c r="L42" s="95">
        <v>82200</v>
      </c>
      <c r="M42" s="95">
        <f t="shared" si="0"/>
        <v>82200</v>
      </c>
      <c r="N42" s="95"/>
      <c r="O42" s="90">
        <v>2.61</v>
      </c>
      <c r="P42" s="27">
        <v>2.0499999999999998</v>
      </c>
      <c r="Q42" s="27">
        <v>1.88</v>
      </c>
      <c r="R42" s="27">
        <v>0</v>
      </c>
      <c r="S42" s="27">
        <v>1.58</v>
      </c>
      <c r="T42" s="27"/>
      <c r="U42" s="27">
        <v>2.61</v>
      </c>
      <c r="V42" s="27">
        <v>2.0499999999999998</v>
      </c>
      <c r="W42" s="27">
        <v>1.88</v>
      </c>
      <c r="X42" s="90">
        <v>0</v>
      </c>
      <c r="Y42" s="90">
        <v>1.58</v>
      </c>
      <c r="Z42" s="90"/>
      <c r="AA42" s="90"/>
      <c r="AB42" s="90"/>
      <c r="AC42" s="90"/>
      <c r="AD42" s="90"/>
      <c r="AE42" s="90"/>
      <c r="AF42" s="90"/>
      <c r="AG42" s="96" t="s">
        <v>31</v>
      </c>
      <c r="AH42" s="96"/>
      <c r="AI42" s="96">
        <v>3</v>
      </c>
      <c r="AJ42" s="96">
        <v>3</v>
      </c>
      <c r="AK42" s="97">
        <v>0.5</v>
      </c>
      <c r="AL42" s="97">
        <v>0.5</v>
      </c>
      <c r="AM42" s="96">
        <v>0</v>
      </c>
      <c r="AN42" s="96">
        <v>15</v>
      </c>
      <c r="AO42" s="96">
        <v>0</v>
      </c>
      <c r="AP42" s="96">
        <v>0</v>
      </c>
      <c r="AQ42" s="96">
        <v>0</v>
      </c>
      <c r="AR42" s="96">
        <v>0</v>
      </c>
      <c r="AS42" s="96">
        <v>0</v>
      </c>
      <c r="AT42" s="96">
        <v>0</v>
      </c>
      <c r="AU42" s="96">
        <v>0</v>
      </c>
      <c r="AV42" s="96">
        <v>0</v>
      </c>
      <c r="AW42" s="96">
        <v>0</v>
      </c>
      <c r="AX42" s="96" t="s">
        <v>31</v>
      </c>
      <c r="AY42" s="96">
        <v>24</v>
      </c>
      <c r="AZ42" s="96" t="s">
        <v>31</v>
      </c>
      <c r="BA42" s="93"/>
      <c r="BB42" s="90"/>
      <c r="BC42" s="96"/>
      <c r="BD42" s="96" t="s">
        <v>151</v>
      </c>
      <c r="BE42" s="93"/>
    </row>
    <row r="43" spans="1:57" s="98" customFormat="1">
      <c r="A43" s="90">
        <v>37</v>
      </c>
      <c r="B43" s="173">
        <v>41746</v>
      </c>
      <c r="C43" s="92" t="s">
        <v>15</v>
      </c>
      <c r="D43" s="90" t="s">
        <v>81</v>
      </c>
      <c r="E43" s="91">
        <v>41639</v>
      </c>
      <c r="F43" s="93" t="s">
        <v>26</v>
      </c>
      <c r="G43" s="90" t="s">
        <v>115</v>
      </c>
      <c r="H43" s="90">
        <v>89.231999999999999</v>
      </c>
      <c r="I43" s="94" t="s">
        <v>80</v>
      </c>
      <c r="J43" s="95">
        <v>3000</v>
      </c>
      <c r="K43" s="95">
        <v>33000</v>
      </c>
      <c r="L43" s="95">
        <v>82200</v>
      </c>
      <c r="M43" s="95">
        <f t="shared" si="0"/>
        <v>82200</v>
      </c>
      <c r="N43" s="95"/>
      <c r="O43" s="90">
        <v>3.0259999999999998</v>
      </c>
      <c r="P43" s="90">
        <v>2.35</v>
      </c>
      <c r="Q43" s="90">
        <v>2.246</v>
      </c>
      <c r="R43" s="90">
        <v>0</v>
      </c>
      <c r="S43" s="90">
        <v>1.986</v>
      </c>
      <c r="T43" s="90"/>
      <c r="U43" s="90">
        <v>3.0259999999999998</v>
      </c>
      <c r="V43" s="90">
        <v>2.35</v>
      </c>
      <c r="W43" s="90">
        <v>2.246</v>
      </c>
      <c r="X43" s="90">
        <v>0</v>
      </c>
      <c r="Y43" s="90">
        <v>1.986</v>
      </c>
      <c r="Z43" s="90"/>
      <c r="AA43" s="90"/>
      <c r="AB43" s="90"/>
      <c r="AC43" s="90"/>
      <c r="AD43" s="90"/>
      <c r="AE43" s="90"/>
      <c r="AF43" s="90"/>
      <c r="AG43" s="96" t="s">
        <v>31</v>
      </c>
      <c r="AH43" s="96"/>
      <c r="AI43" s="96">
        <v>3</v>
      </c>
      <c r="AJ43" s="96">
        <v>3</v>
      </c>
      <c r="AK43" s="97">
        <v>0.5</v>
      </c>
      <c r="AL43" s="97">
        <v>0.5</v>
      </c>
      <c r="AM43" s="96">
        <v>0</v>
      </c>
      <c r="AN43" s="96">
        <v>0</v>
      </c>
      <c r="AO43" s="96">
        <v>10</v>
      </c>
      <c r="AP43" s="96">
        <v>0</v>
      </c>
      <c r="AQ43" s="96">
        <v>0</v>
      </c>
      <c r="AR43" s="96">
        <v>0</v>
      </c>
      <c r="AS43" s="96">
        <v>0</v>
      </c>
      <c r="AT43" s="96">
        <v>0</v>
      </c>
      <c r="AU43" s="96">
        <v>0</v>
      </c>
      <c r="AV43" s="96">
        <v>0</v>
      </c>
      <c r="AW43" s="96">
        <v>0</v>
      </c>
      <c r="AX43" s="96" t="s">
        <v>31</v>
      </c>
      <c r="AY43" s="96"/>
      <c r="AZ43" s="96" t="s">
        <v>31</v>
      </c>
      <c r="BA43" s="93"/>
      <c r="BB43" s="90"/>
      <c r="BC43" s="96"/>
      <c r="BD43" s="96" t="s">
        <v>151</v>
      </c>
      <c r="BE43" s="93" t="s">
        <v>27</v>
      </c>
    </row>
    <row r="44" spans="1:57" s="98" customFormat="1">
      <c r="A44" s="90">
        <v>53</v>
      </c>
      <c r="B44" s="173">
        <v>41746</v>
      </c>
      <c r="C44" s="92" t="s">
        <v>15</v>
      </c>
      <c r="D44" s="90" t="s">
        <v>81</v>
      </c>
      <c r="E44" s="91">
        <v>41305</v>
      </c>
      <c r="F44" s="93" t="s">
        <v>25</v>
      </c>
      <c r="G44" s="90" t="s">
        <v>34</v>
      </c>
      <c r="H44" s="90">
        <v>97</v>
      </c>
      <c r="I44" s="94" t="s">
        <v>80</v>
      </c>
      <c r="J44" s="95">
        <v>3000</v>
      </c>
      <c r="K44" s="95">
        <v>33000</v>
      </c>
      <c r="L44" s="95">
        <v>82200</v>
      </c>
      <c r="M44" s="95">
        <f t="shared" ref="M44" si="6">L44</f>
        <v>82200</v>
      </c>
      <c r="N44" s="95"/>
      <c r="O44" s="90">
        <v>2.9</v>
      </c>
      <c r="P44" s="90">
        <v>2.4</v>
      </c>
      <c r="Q44" s="90">
        <v>2.2000000000000002</v>
      </c>
      <c r="R44" s="90">
        <v>0</v>
      </c>
      <c r="S44" s="90">
        <v>2</v>
      </c>
      <c r="T44" s="90"/>
      <c r="U44" s="90">
        <v>2.9</v>
      </c>
      <c r="V44" s="90">
        <v>2.4</v>
      </c>
      <c r="W44" s="90">
        <v>2.2000000000000002</v>
      </c>
      <c r="X44" s="90">
        <v>0</v>
      </c>
      <c r="Y44" s="90">
        <v>2</v>
      </c>
      <c r="Z44" s="90"/>
      <c r="AA44" s="90"/>
      <c r="AB44" s="90"/>
      <c r="AC44" s="90"/>
      <c r="AD44" s="90"/>
      <c r="AE44" s="90"/>
      <c r="AF44" s="90"/>
      <c r="AG44" s="96" t="s">
        <v>31</v>
      </c>
      <c r="AH44" s="96"/>
      <c r="AI44" s="96">
        <v>3</v>
      </c>
      <c r="AJ44" s="96">
        <v>3</v>
      </c>
      <c r="AK44" s="97">
        <v>0.5</v>
      </c>
      <c r="AL44" s="97">
        <v>0.5</v>
      </c>
      <c r="AM44" s="96">
        <v>0</v>
      </c>
      <c r="AN44" s="96">
        <v>0</v>
      </c>
      <c r="AO44" s="96">
        <v>0</v>
      </c>
      <c r="AP44" s="96">
        <v>20</v>
      </c>
      <c r="AQ44" s="96">
        <v>0</v>
      </c>
      <c r="AR44" s="96">
        <v>0</v>
      </c>
      <c r="AS44" s="96">
        <v>0</v>
      </c>
      <c r="AT44" s="96">
        <v>0</v>
      </c>
      <c r="AU44" s="96">
        <v>0</v>
      </c>
      <c r="AV44" s="96">
        <v>0</v>
      </c>
      <c r="AW44" s="96">
        <v>0</v>
      </c>
      <c r="AX44" s="174" t="s">
        <v>591</v>
      </c>
      <c r="AY44" s="96">
        <v>12</v>
      </c>
      <c r="AZ44" s="96" t="s">
        <v>31</v>
      </c>
      <c r="BA44" s="93"/>
      <c r="BB44" s="90"/>
      <c r="BC44" s="96"/>
      <c r="BD44" s="96" t="s">
        <v>49</v>
      </c>
      <c r="BE44" s="93"/>
    </row>
    <row r="45" spans="1:57" s="98" customFormat="1">
      <c r="A45" s="90">
        <v>20</v>
      </c>
      <c r="B45" s="173">
        <v>41746</v>
      </c>
      <c r="C45" s="92" t="s">
        <v>15</v>
      </c>
      <c r="D45" s="90" t="s">
        <v>81</v>
      </c>
      <c r="E45" s="91">
        <v>41667</v>
      </c>
      <c r="F45" s="93" t="s">
        <v>92</v>
      </c>
      <c r="G45" s="90" t="s">
        <v>141</v>
      </c>
      <c r="H45" s="90">
        <v>103</v>
      </c>
      <c r="I45" s="94" t="s">
        <v>80</v>
      </c>
      <c r="J45" s="95">
        <v>3000</v>
      </c>
      <c r="K45" s="95">
        <v>33000</v>
      </c>
      <c r="L45" s="95">
        <v>82200</v>
      </c>
      <c r="M45" s="95">
        <f t="shared" si="0"/>
        <v>82200</v>
      </c>
      <c r="N45" s="95"/>
      <c r="O45" s="90">
        <v>2.66</v>
      </c>
      <c r="P45" s="90">
        <v>2.0299999999999998</v>
      </c>
      <c r="Q45" s="90">
        <v>1.84</v>
      </c>
      <c r="R45" s="90">
        <v>0</v>
      </c>
      <c r="S45" s="90">
        <v>1.55</v>
      </c>
      <c r="T45" s="90"/>
      <c r="U45" s="90">
        <v>2.66</v>
      </c>
      <c r="V45" s="90">
        <v>2.0299999999999998</v>
      </c>
      <c r="W45" s="90">
        <v>1.84</v>
      </c>
      <c r="X45" s="90">
        <v>0</v>
      </c>
      <c r="Y45" s="90">
        <v>1.55</v>
      </c>
      <c r="Z45" s="90"/>
      <c r="AA45" s="90"/>
      <c r="AB45" s="90"/>
      <c r="AC45" s="90"/>
      <c r="AD45" s="90"/>
      <c r="AE45" s="90"/>
      <c r="AF45" s="90"/>
      <c r="AG45" s="96" t="s">
        <v>107</v>
      </c>
      <c r="AH45" s="96" t="s">
        <v>153</v>
      </c>
      <c r="AI45" s="96">
        <v>2</v>
      </c>
      <c r="AJ45" s="96">
        <v>4</v>
      </c>
      <c r="AK45" s="99">
        <v>0.33329999999999999</v>
      </c>
      <c r="AL45" s="99">
        <v>0.66659999999999997</v>
      </c>
      <c r="AM45" s="96">
        <v>0</v>
      </c>
      <c r="AN45" s="96">
        <v>20</v>
      </c>
      <c r="AO45" s="96">
        <v>0</v>
      </c>
      <c r="AP45" s="96">
        <v>0</v>
      </c>
      <c r="AQ45" s="96">
        <v>0</v>
      </c>
      <c r="AR45" s="96">
        <v>0</v>
      </c>
      <c r="AS45" s="96">
        <v>0</v>
      </c>
      <c r="AT45" s="96">
        <v>0</v>
      </c>
      <c r="AU45" s="96">
        <v>0</v>
      </c>
      <c r="AV45" s="96">
        <v>0</v>
      </c>
      <c r="AW45" s="96">
        <v>24</v>
      </c>
      <c r="AX45" s="96" t="s">
        <v>107</v>
      </c>
      <c r="AY45" s="96">
        <v>24</v>
      </c>
      <c r="AZ45" s="96" t="s">
        <v>31</v>
      </c>
      <c r="BA45" s="93"/>
      <c r="BB45" s="90"/>
      <c r="BC45" s="96"/>
      <c r="BD45" s="96" t="s">
        <v>151</v>
      </c>
      <c r="BE45" s="93"/>
    </row>
    <row r="46" spans="1:57" s="98" customFormat="1">
      <c r="A46" s="90">
        <v>28</v>
      </c>
      <c r="B46" s="173">
        <v>41746</v>
      </c>
      <c r="C46" s="92" t="s">
        <v>15</v>
      </c>
      <c r="D46" s="90" t="s">
        <v>81</v>
      </c>
      <c r="E46" s="91">
        <v>41657</v>
      </c>
      <c r="F46" s="93" t="s">
        <v>30</v>
      </c>
      <c r="G46" s="90" t="s">
        <v>114</v>
      </c>
      <c r="H46" s="90">
        <v>99</v>
      </c>
      <c r="I46" s="94" t="s">
        <v>80</v>
      </c>
      <c r="J46" s="95">
        <v>3042</v>
      </c>
      <c r="K46" s="95">
        <v>33459</v>
      </c>
      <c r="L46" s="95">
        <v>83342</v>
      </c>
      <c r="M46" s="95">
        <f t="shared" si="0"/>
        <v>83342</v>
      </c>
      <c r="N46" s="95"/>
      <c r="O46" s="90">
        <v>1.93</v>
      </c>
      <c r="P46" s="90">
        <v>1.51</v>
      </c>
      <c r="Q46" s="90">
        <v>1.41</v>
      </c>
      <c r="R46" s="90">
        <v>0</v>
      </c>
      <c r="S46" s="90">
        <v>1.22</v>
      </c>
      <c r="T46" s="90"/>
      <c r="U46" s="90">
        <v>1.93</v>
      </c>
      <c r="V46" s="90">
        <v>1.51</v>
      </c>
      <c r="W46" s="90">
        <v>1.41</v>
      </c>
      <c r="X46" s="90">
        <v>0</v>
      </c>
      <c r="Y46" s="90">
        <v>1.22</v>
      </c>
      <c r="Z46" s="90"/>
      <c r="AA46" s="90"/>
      <c r="AB46" s="90"/>
      <c r="AC46" s="90"/>
      <c r="AD46" s="90"/>
      <c r="AE46" s="90"/>
      <c r="AF46" s="90"/>
      <c r="AG46" s="96" t="s">
        <v>31</v>
      </c>
      <c r="AH46" s="96"/>
      <c r="AI46" s="96">
        <v>3</v>
      </c>
      <c r="AJ46" s="96">
        <v>3</v>
      </c>
      <c r="AK46" s="97">
        <v>0.5</v>
      </c>
      <c r="AL46" s="97">
        <v>0.5</v>
      </c>
      <c r="AM46" s="96">
        <v>0</v>
      </c>
      <c r="AN46" s="96">
        <v>0</v>
      </c>
      <c r="AO46" s="96">
        <v>0</v>
      </c>
      <c r="AP46" s="96">
        <v>0</v>
      </c>
      <c r="AQ46" s="96">
        <v>0</v>
      </c>
      <c r="AR46" s="96">
        <v>0</v>
      </c>
      <c r="AS46" s="96">
        <v>0</v>
      </c>
      <c r="AT46" s="96">
        <v>0</v>
      </c>
      <c r="AU46" s="96">
        <v>0</v>
      </c>
      <c r="AV46" s="96">
        <v>0</v>
      </c>
      <c r="AW46" s="96">
        <v>36</v>
      </c>
      <c r="AX46" s="96" t="s">
        <v>31</v>
      </c>
      <c r="AY46" s="96"/>
      <c r="AZ46" s="96" t="s">
        <v>31</v>
      </c>
      <c r="BA46" s="93"/>
      <c r="BB46" s="90"/>
      <c r="BC46" s="96"/>
      <c r="BD46" s="96" t="s">
        <v>151</v>
      </c>
      <c r="BE46" s="93"/>
    </row>
    <row r="47" spans="1:57" s="98" customFormat="1">
      <c r="A47" s="90">
        <v>45</v>
      </c>
      <c r="B47" s="173">
        <v>41746</v>
      </c>
      <c r="C47" s="92" t="s">
        <v>15</v>
      </c>
      <c r="D47" s="90" t="s">
        <v>81</v>
      </c>
      <c r="E47" s="91">
        <v>41732</v>
      </c>
      <c r="F47" s="90" t="s">
        <v>33</v>
      </c>
      <c r="G47" s="90" t="s">
        <v>34</v>
      </c>
      <c r="H47" s="90">
        <v>86.74</v>
      </c>
      <c r="I47" s="94" t="s">
        <v>80</v>
      </c>
      <c r="J47" s="95">
        <v>3000</v>
      </c>
      <c r="K47" s="95">
        <v>33000</v>
      </c>
      <c r="L47" s="95">
        <v>82200</v>
      </c>
      <c r="M47" s="95">
        <f t="shared" si="0"/>
        <v>82200</v>
      </c>
      <c r="N47" s="95"/>
      <c r="O47" s="90">
        <v>1.8959999999999999</v>
      </c>
      <c r="P47" s="90">
        <v>1.5449999999999999</v>
      </c>
      <c r="Q47" s="90">
        <v>1.4630000000000001</v>
      </c>
      <c r="R47" s="90">
        <v>0</v>
      </c>
      <c r="S47" s="90">
        <v>1.3089999999999999</v>
      </c>
      <c r="T47" s="90"/>
      <c r="U47" s="90">
        <v>1.766</v>
      </c>
      <c r="V47" s="90">
        <v>1.4259999999999999</v>
      </c>
      <c r="W47" s="90">
        <v>1.349</v>
      </c>
      <c r="X47" s="90">
        <v>0</v>
      </c>
      <c r="Y47" s="90">
        <v>1.2030000000000001</v>
      </c>
      <c r="Z47" s="90"/>
      <c r="AA47" s="90"/>
      <c r="AB47" s="90"/>
      <c r="AC47" s="90"/>
      <c r="AD47" s="90"/>
      <c r="AE47" s="90"/>
      <c r="AF47" s="90"/>
      <c r="AG47" s="96" t="s">
        <v>107</v>
      </c>
      <c r="AH47" s="96" t="s">
        <v>153</v>
      </c>
      <c r="AI47" s="96">
        <v>2</v>
      </c>
      <c r="AJ47" s="96">
        <v>4</v>
      </c>
      <c r="AK47" s="99">
        <v>0.33329999999999999</v>
      </c>
      <c r="AL47" s="99">
        <v>0.66659999999999997</v>
      </c>
      <c r="AM47" s="96">
        <v>0</v>
      </c>
      <c r="AN47" s="96">
        <v>0</v>
      </c>
      <c r="AO47" s="96">
        <v>0</v>
      </c>
      <c r="AP47" s="96">
        <v>0</v>
      </c>
      <c r="AQ47" s="96">
        <v>0</v>
      </c>
      <c r="AR47" s="96">
        <v>0</v>
      </c>
      <c r="AS47" s="96">
        <v>0</v>
      </c>
      <c r="AT47" s="96">
        <v>0</v>
      </c>
      <c r="AU47" s="96">
        <v>0</v>
      </c>
      <c r="AV47" s="96">
        <v>0</v>
      </c>
      <c r="AW47" s="96">
        <v>0</v>
      </c>
      <c r="AX47" s="96" t="s">
        <v>31</v>
      </c>
      <c r="AY47" s="96"/>
      <c r="AZ47" s="96" t="s">
        <v>31</v>
      </c>
      <c r="BA47" s="93" t="s">
        <v>24</v>
      </c>
      <c r="BB47" s="90" t="s">
        <v>150</v>
      </c>
      <c r="BC47" s="96">
        <v>50</v>
      </c>
      <c r="BD47" s="96" t="s">
        <v>91</v>
      </c>
      <c r="BE47" s="93"/>
    </row>
    <row r="48" spans="1:57" s="98" customFormat="1">
      <c r="A48" s="90">
        <v>4</v>
      </c>
      <c r="B48" s="173">
        <v>41746</v>
      </c>
      <c r="C48" s="92" t="s">
        <v>15</v>
      </c>
      <c r="D48" s="90" t="s">
        <v>81</v>
      </c>
      <c r="E48" s="91">
        <v>41744</v>
      </c>
      <c r="F48" s="93" t="s">
        <v>17</v>
      </c>
      <c r="G48" s="90" t="s">
        <v>62</v>
      </c>
      <c r="H48" s="90">
        <v>76</v>
      </c>
      <c r="I48" s="94" t="s">
        <v>80</v>
      </c>
      <c r="J48" s="95">
        <v>12000</v>
      </c>
      <c r="K48" s="95">
        <v>102000</v>
      </c>
      <c r="L48" s="95">
        <f>K48</f>
        <v>102000</v>
      </c>
      <c r="M48" s="95">
        <f t="shared" si="0"/>
        <v>102000</v>
      </c>
      <c r="N48" s="95"/>
      <c r="O48" s="90">
        <v>2</v>
      </c>
      <c r="P48" s="90">
        <v>1.65</v>
      </c>
      <c r="Q48" s="90">
        <v>0</v>
      </c>
      <c r="R48" s="90">
        <v>0</v>
      </c>
      <c r="S48" s="90">
        <v>1.45</v>
      </c>
      <c r="T48" s="90"/>
      <c r="U48" s="90">
        <v>2</v>
      </c>
      <c r="V48" s="90">
        <v>1.65</v>
      </c>
      <c r="W48" s="90">
        <v>0</v>
      </c>
      <c r="X48" s="90">
        <v>0</v>
      </c>
      <c r="Y48" s="90">
        <v>1.45</v>
      </c>
      <c r="Z48" s="90"/>
      <c r="AA48" s="90"/>
      <c r="AB48" s="90"/>
      <c r="AC48" s="90"/>
      <c r="AD48" s="90"/>
      <c r="AE48" s="90"/>
      <c r="AF48" s="90"/>
      <c r="AG48" s="96" t="s">
        <v>31</v>
      </c>
      <c r="AH48" s="96"/>
      <c r="AI48" s="96">
        <v>3</v>
      </c>
      <c r="AJ48" s="96">
        <v>3</v>
      </c>
      <c r="AK48" s="97">
        <v>0.5</v>
      </c>
      <c r="AL48" s="97">
        <v>0.5</v>
      </c>
      <c r="AM48" s="96">
        <v>0</v>
      </c>
      <c r="AN48" s="96">
        <v>15</v>
      </c>
      <c r="AO48" s="96">
        <v>0</v>
      </c>
      <c r="AP48" s="96">
        <v>0</v>
      </c>
      <c r="AQ48" s="96">
        <v>0</v>
      </c>
      <c r="AR48" s="96">
        <v>0</v>
      </c>
      <c r="AS48" s="96">
        <v>0</v>
      </c>
      <c r="AT48" s="96">
        <v>0</v>
      </c>
      <c r="AU48" s="96">
        <v>0</v>
      </c>
      <c r="AV48" s="96">
        <v>10</v>
      </c>
      <c r="AW48" s="96">
        <v>12</v>
      </c>
      <c r="AX48" s="96" t="s">
        <v>107</v>
      </c>
      <c r="AY48" s="96">
        <v>12</v>
      </c>
      <c r="AZ48" s="96" t="s">
        <v>31</v>
      </c>
      <c r="BA48" s="93"/>
      <c r="BB48" s="90"/>
      <c r="BC48" s="96"/>
      <c r="BD48" s="96" t="s">
        <v>151</v>
      </c>
      <c r="BE48" s="93"/>
    </row>
    <row r="49" spans="1:57" s="31" customFormat="1">
      <c r="A49" s="27"/>
      <c r="B49" s="173">
        <v>41746</v>
      </c>
      <c r="C49" s="29" t="s">
        <v>15</v>
      </c>
      <c r="D49" s="27" t="s">
        <v>81</v>
      </c>
      <c r="E49" s="26">
        <v>41653</v>
      </c>
      <c r="F49" s="28" t="s">
        <v>589</v>
      </c>
      <c r="G49" s="27" t="s">
        <v>590</v>
      </c>
      <c r="H49" s="27">
        <v>80.92</v>
      </c>
      <c r="I49" s="32" t="s">
        <v>80</v>
      </c>
      <c r="J49" s="35">
        <v>3042</v>
      </c>
      <c r="K49" s="35">
        <v>33459</v>
      </c>
      <c r="L49" s="35">
        <v>83342</v>
      </c>
      <c r="M49" s="35">
        <f t="shared" si="0"/>
        <v>83342</v>
      </c>
      <c r="N49" s="35"/>
      <c r="O49" s="27">
        <v>3.09</v>
      </c>
      <c r="P49" s="27">
        <v>2.56</v>
      </c>
      <c r="Q49" s="27">
        <v>2.42</v>
      </c>
      <c r="R49" s="27">
        <v>0</v>
      </c>
      <c r="S49" s="27">
        <v>1.1599999999999999</v>
      </c>
      <c r="T49" s="27"/>
      <c r="U49" s="27">
        <v>3.09</v>
      </c>
      <c r="V49" s="27">
        <v>2.56</v>
      </c>
      <c r="W49" s="27">
        <v>2.42</v>
      </c>
      <c r="X49" s="27">
        <v>0</v>
      </c>
      <c r="Y49" s="27">
        <v>1.1599999999999999</v>
      </c>
      <c r="Z49" s="27"/>
      <c r="AA49" s="27"/>
      <c r="AB49" s="27"/>
      <c r="AC49" s="27"/>
      <c r="AD49" s="27"/>
      <c r="AE49" s="27"/>
      <c r="AF49" s="27"/>
      <c r="AG49" s="30" t="s">
        <v>31</v>
      </c>
      <c r="AH49" s="30"/>
      <c r="AI49" s="30">
        <v>3</v>
      </c>
      <c r="AJ49" s="30">
        <v>3</v>
      </c>
      <c r="AK49" s="85">
        <v>0.5</v>
      </c>
      <c r="AL49" s="85">
        <v>0.5</v>
      </c>
      <c r="AM49" s="30">
        <v>0</v>
      </c>
      <c r="AN49" s="30">
        <v>30</v>
      </c>
      <c r="AO49" s="30">
        <v>0</v>
      </c>
      <c r="AP49" s="30">
        <v>0</v>
      </c>
      <c r="AQ49" s="30">
        <v>0</v>
      </c>
      <c r="AR49" s="30">
        <v>0</v>
      </c>
      <c r="AS49" s="30">
        <v>0</v>
      </c>
      <c r="AT49" s="30">
        <v>0</v>
      </c>
      <c r="AU49" s="30">
        <v>0</v>
      </c>
      <c r="AV49" s="30">
        <v>0</v>
      </c>
      <c r="AW49" s="30">
        <v>0</v>
      </c>
      <c r="AX49" s="30" t="s">
        <v>591</v>
      </c>
      <c r="AY49" s="30">
        <v>24</v>
      </c>
      <c r="AZ49" s="30" t="s">
        <v>31</v>
      </c>
      <c r="BA49" s="28" t="s">
        <v>24</v>
      </c>
      <c r="BB49" s="27" t="s">
        <v>150</v>
      </c>
      <c r="BC49" s="30">
        <v>50</v>
      </c>
      <c r="BD49" s="30" t="s">
        <v>592</v>
      </c>
      <c r="BE49" s="28"/>
    </row>
    <row r="50" spans="1:57" s="31" customFormat="1">
      <c r="A50" s="27">
        <v>13</v>
      </c>
      <c r="B50" s="173">
        <v>41746</v>
      </c>
      <c r="C50" s="29" t="s">
        <v>15</v>
      </c>
      <c r="D50" s="27" t="s">
        <v>138</v>
      </c>
      <c r="E50" s="91">
        <v>41716</v>
      </c>
      <c r="F50" s="28" t="s">
        <v>79</v>
      </c>
      <c r="G50" s="27" t="s">
        <v>54</v>
      </c>
      <c r="H50" s="27">
        <v>91</v>
      </c>
      <c r="I50" s="32" t="s">
        <v>80</v>
      </c>
      <c r="J50" s="35">
        <v>3000</v>
      </c>
      <c r="K50" s="35">
        <v>33000</v>
      </c>
      <c r="L50" s="35">
        <v>82200</v>
      </c>
      <c r="M50" s="35">
        <f t="shared" si="0"/>
        <v>82200</v>
      </c>
      <c r="N50" s="35"/>
      <c r="O50" s="27">
        <v>2.46</v>
      </c>
      <c r="P50" s="27">
        <v>2.09</v>
      </c>
      <c r="Q50" s="27">
        <v>1.92</v>
      </c>
      <c r="R50" s="27">
        <v>0</v>
      </c>
      <c r="S50" s="27">
        <v>1.64</v>
      </c>
      <c r="T50" s="27"/>
      <c r="U50" s="27">
        <v>2.46</v>
      </c>
      <c r="V50" s="27">
        <v>2.09</v>
      </c>
      <c r="W50" s="27">
        <v>1.92</v>
      </c>
      <c r="X50" s="27">
        <v>0</v>
      </c>
      <c r="Y50" s="27">
        <v>1.64</v>
      </c>
      <c r="Z50" s="27"/>
      <c r="AA50" s="27"/>
      <c r="AB50" s="27"/>
      <c r="AC50" s="27"/>
      <c r="AD50" s="27"/>
      <c r="AE50" s="27"/>
      <c r="AF50" s="27"/>
      <c r="AG50" s="30" t="s">
        <v>31</v>
      </c>
      <c r="AH50" s="30"/>
      <c r="AI50" s="30">
        <v>3</v>
      </c>
      <c r="AJ50" s="30">
        <v>3</v>
      </c>
      <c r="AK50" s="85">
        <v>0.5</v>
      </c>
      <c r="AL50" s="85">
        <v>0.5</v>
      </c>
      <c r="AM50" s="30">
        <v>0</v>
      </c>
      <c r="AN50" s="30">
        <v>15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0</v>
      </c>
      <c r="AW50" s="30">
        <v>0</v>
      </c>
      <c r="AX50" s="30" t="s">
        <v>31</v>
      </c>
      <c r="AY50" s="30">
        <v>24</v>
      </c>
      <c r="AZ50" s="30" t="s">
        <v>31</v>
      </c>
      <c r="BA50" s="28"/>
      <c r="BB50" s="27"/>
      <c r="BC50" s="30"/>
      <c r="BD50" s="30" t="s">
        <v>151</v>
      </c>
      <c r="BE50" s="28"/>
    </row>
    <row r="51" spans="1:57" s="31" customFormat="1">
      <c r="A51" s="27">
        <v>38</v>
      </c>
      <c r="B51" s="173">
        <v>41746</v>
      </c>
      <c r="C51" s="29" t="s">
        <v>15</v>
      </c>
      <c r="D51" s="27" t="s">
        <v>138</v>
      </c>
      <c r="E51" s="26">
        <v>41639</v>
      </c>
      <c r="F51" s="28" t="s">
        <v>26</v>
      </c>
      <c r="G51" s="27" t="s">
        <v>115</v>
      </c>
      <c r="H51" s="90">
        <v>89.231999999999999</v>
      </c>
      <c r="I51" s="94" t="s">
        <v>80</v>
      </c>
      <c r="J51" s="95">
        <v>3000</v>
      </c>
      <c r="K51" s="95">
        <v>33000</v>
      </c>
      <c r="L51" s="95">
        <v>82200</v>
      </c>
      <c r="M51" s="95">
        <f t="shared" ref="M51:M52" si="7">L51</f>
        <v>82200</v>
      </c>
      <c r="N51" s="95"/>
      <c r="O51" s="90">
        <v>3.0259999999999998</v>
      </c>
      <c r="P51" s="90">
        <v>2.35</v>
      </c>
      <c r="Q51" s="90">
        <v>2.246</v>
      </c>
      <c r="R51" s="90">
        <v>0</v>
      </c>
      <c r="S51" s="90">
        <v>1.986</v>
      </c>
      <c r="T51" s="90"/>
      <c r="U51" s="90">
        <v>3.0259999999999998</v>
      </c>
      <c r="V51" s="90">
        <v>2.35</v>
      </c>
      <c r="W51" s="90">
        <v>2.246</v>
      </c>
      <c r="X51" s="90">
        <v>0</v>
      </c>
      <c r="Y51" s="90">
        <v>1.986</v>
      </c>
      <c r="Z51" s="27"/>
      <c r="AA51" s="27"/>
      <c r="AB51" s="27"/>
      <c r="AC51" s="27"/>
      <c r="AD51" s="27"/>
      <c r="AE51" s="27"/>
      <c r="AF51" s="27"/>
      <c r="AG51" s="30" t="s">
        <v>31</v>
      </c>
      <c r="AH51" s="30"/>
      <c r="AI51" s="30">
        <v>3</v>
      </c>
      <c r="AJ51" s="30">
        <v>3</v>
      </c>
      <c r="AK51" s="85">
        <v>0.5</v>
      </c>
      <c r="AL51" s="85">
        <v>0.5</v>
      </c>
      <c r="AM51" s="30">
        <v>0</v>
      </c>
      <c r="AN51" s="30">
        <v>0</v>
      </c>
      <c r="AO51" s="30">
        <v>10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 t="s">
        <v>31</v>
      </c>
      <c r="AY51" s="30"/>
      <c r="AZ51" s="30" t="s">
        <v>31</v>
      </c>
      <c r="BA51" s="28"/>
      <c r="BB51" s="27"/>
      <c r="BC51" s="30"/>
      <c r="BD51" s="30" t="s">
        <v>151</v>
      </c>
      <c r="BE51" s="28" t="s">
        <v>27</v>
      </c>
    </row>
    <row r="52" spans="1:57" s="31" customFormat="1">
      <c r="A52" s="27">
        <v>54</v>
      </c>
      <c r="B52" s="173">
        <v>41746</v>
      </c>
      <c r="C52" s="29" t="s">
        <v>15</v>
      </c>
      <c r="D52" s="27" t="s">
        <v>138</v>
      </c>
      <c r="E52" s="26">
        <v>41639</v>
      </c>
      <c r="F52" s="28" t="s">
        <v>25</v>
      </c>
      <c r="G52" s="27" t="s">
        <v>34</v>
      </c>
      <c r="H52" s="90">
        <v>97</v>
      </c>
      <c r="I52" s="94" t="s">
        <v>80</v>
      </c>
      <c r="J52" s="95">
        <v>3000</v>
      </c>
      <c r="K52" s="95">
        <v>33000</v>
      </c>
      <c r="L52" s="95">
        <v>82200</v>
      </c>
      <c r="M52" s="95">
        <f t="shared" si="7"/>
        <v>82200</v>
      </c>
      <c r="N52" s="95"/>
      <c r="O52" s="90">
        <v>2.9</v>
      </c>
      <c r="P52" s="90">
        <v>2.4</v>
      </c>
      <c r="Q52" s="90">
        <v>2.2000000000000002</v>
      </c>
      <c r="R52" s="90">
        <v>0</v>
      </c>
      <c r="S52" s="90">
        <v>2</v>
      </c>
      <c r="T52" s="90"/>
      <c r="U52" s="90">
        <v>2.9</v>
      </c>
      <c r="V52" s="90">
        <v>2.4</v>
      </c>
      <c r="W52" s="90">
        <v>2.2000000000000002</v>
      </c>
      <c r="X52" s="90">
        <v>0</v>
      </c>
      <c r="Y52" s="90">
        <v>2</v>
      </c>
      <c r="Z52" s="27"/>
      <c r="AA52" s="27"/>
      <c r="AB52" s="27"/>
      <c r="AC52" s="27"/>
      <c r="AD52" s="27"/>
      <c r="AE52" s="27"/>
      <c r="AF52" s="27"/>
      <c r="AG52" s="30" t="s">
        <v>31</v>
      </c>
      <c r="AH52" s="30"/>
      <c r="AI52" s="30">
        <v>3</v>
      </c>
      <c r="AJ52" s="30">
        <v>3</v>
      </c>
      <c r="AK52" s="85">
        <v>0.5</v>
      </c>
      <c r="AL52" s="85">
        <v>0.5</v>
      </c>
      <c r="AM52" s="30">
        <v>0</v>
      </c>
      <c r="AN52" s="30">
        <v>0</v>
      </c>
      <c r="AO52" s="30">
        <v>0</v>
      </c>
      <c r="AP52" s="30">
        <v>20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96">
        <v>0</v>
      </c>
      <c r="AX52" s="174" t="s">
        <v>591</v>
      </c>
      <c r="AY52" s="96">
        <v>12</v>
      </c>
      <c r="AZ52" s="30" t="s">
        <v>31</v>
      </c>
      <c r="BA52" s="28"/>
      <c r="BB52" s="27"/>
      <c r="BC52" s="30"/>
      <c r="BD52" s="30" t="s">
        <v>49</v>
      </c>
      <c r="BE52" s="28"/>
    </row>
    <row r="53" spans="1:57" s="31" customFormat="1">
      <c r="A53" s="27">
        <v>21</v>
      </c>
      <c r="B53" s="173">
        <v>41746</v>
      </c>
      <c r="C53" s="29" t="s">
        <v>15</v>
      </c>
      <c r="D53" s="27" t="s">
        <v>138</v>
      </c>
      <c r="E53" s="91">
        <v>41667</v>
      </c>
      <c r="F53" s="28" t="s">
        <v>92</v>
      </c>
      <c r="G53" s="27" t="s">
        <v>141</v>
      </c>
      <c r="H53" s="27">
        <v>103.2</v>
      </c>
      <c r="I53" s="32" t="s">
        <v>80</v>
      </c>
      <c r="J53" s="35">
        <v>3000</v>
      </c>
      <c r="K53" s="35">
        <v>33000</v>
      </c>
      <c r="L53" s="35">
        <v>82200</v>
      </c>
      <c r="M53" s="35">
        <f t="shared" ref="M53" si="8">L53</f>
        <v>82200</v>
      </c>
      <c r="N53" s="35"/>
      <c r="O53" s="27">
        <v>2.69</v>
      </c>
      <c r="P53" s="27">
        <v>2.04</v>
      </c>
      <c r="Q53" s="27">
        <v>1.87</v>
      </c>
      <c r="R53" s="27">
        <v>0</v>
      </c>
      <c r="S53" s="27">
        <v>1.6</v>
      </c>
      <c r="T53" s="27"/>
      <c r="U53" s="27">
        <v>2.69</v>
      </c>
      <c r="V53" s="27">
        <v>2.04</v>
      </c>
      <c r="W53" s="27">
        <v>1.87</v>
      </c>
      <c r="X53" s="27">
        <v>0</v>
      </c>
      <c r="Y53" s="27">
        <v>1.6</v>
      </c>
      <c r="Z53" s="27"/>
      <c r="AA53" s="27"/>
      <c r="AB53" s="27"/>
      <c r="AC53" s="27"/>
      <c r="AD53" s="27"/>
      <c r="AE53" s="27"/>
      <c r="AF53" s="27"/>
      <c r="AG53" s="30" t="s">
        <v>107</v>
      </c>
      <c r="AH53" s="30" t="s">
        <v>153</v>
      </c>
      <c r="AI53" s="30">
        <v>2</v>
      </c>
      <c r="AJ53" s="30">
        <v>4</v>
      </c>
      <c r="AK53" s="40">
        <v>0.33329999999999999</v>
      </c>
      <c r="AL53" s="40">
        <v>0.66659999999999997</v>
      </c>
      <c r="AM53" s="30">
        <v>0</v>
      </c>
      <c r="AN53" s="30">
        <v>20</v>
      </c>
      <c r="AO53" s="30">
        <v>0</v>
      </c>
      <c r="AP53" s="30">
        <v>0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24</v>
      </c>
      <c r="AX53" s="30" t="s">
        <v>107</v>
      </c>
      <c r="AY53" s="30">
        <v>24</v>
      </c>
      <c r="AZ53" s="30" t="s">
        <v>31</v>
      </c>
      <c r="BA53" s="28"/>
      <c r="BB53" s="27"/>
      <c r="BC53" s="30"/>
      <c r="BD53" s="30" t="s">
        <v>151</v>
      </c>
      <c r="BE53" s="28"/>
    </row>
    <row r="54" spans="1:57" s="31" customFormat="1">
      <c r="A54" s="27">
        <v>29</v>
      </c>
      <c r="B54" s="173">
        <v>41746</v>
      </c>
      <c r="C54" s="29" t="s">
        <v>15</v>
      </c>
      <c r="D54" s="27" t="s">
        <v>138</v>
      </c>
      <c r="E54" s="91">
        <v>41657</v>
      </c>
      <c r="F54" s="28" t="s">
        <v>30</v>
      </c>
      <c r="G54" s="27" t="s">
        <v>114</v>
      </c>
      <c r="H54" s="27">
        <v>67.099999999999994</v>
      </c>
      <c r="I54" s="32" t="s">
        <v>80</v>
      </c>
      <c r="J54" s="35">
        <v>3042</v>
      </c>
      <c r="K54" s="35">
        <v>33459</v>
      </c>
      <c r="L54" s="35">
        <v>83342</v>
      </c>
      <c r="M54" s="35">
        <f t="shared" si="0"/>
        <v>83342</v>
      </c>
      <c r="N54" s="35"/>
      <c r="O54" s="27">
        <v>2.02</v>
      </c>
      <c r="P54" s="27">
        <v>1.55</v>
      </c>
      <c r="Q54" s="27">
        <v>1.44</v>
      </c>
      <c r="R54" s="27">
        <v>0</v>
      </c>
      <c r="S54" s="27">
        <v>1.26</v>
      </c>
      <c r="T54" s="27"/>
      <c r="U54" s="27">
        <v>2.02</v>
      </c>
      <c r="V54" s="27">
        <v>1.55</v>
      </c>
      <c r="W54" s="27">
        <v>1.44</v>
      </c>
      <c r="X54" s="27">
        <v>0</v>
      </c>
      <c r="Y54" s="27">
        <v>1.26</v>
      </c>
      <c r="Z54" s="27"/>
      <c r="AA54" s="27"/>
      <c r="AB54" s="27"/>
      <c r="AC54" s="27"/>
      <c r="AD54" s="27"/>
      <c r="AE54" s="27"/>
      <c r="AF54" s="27"/>
      <c r="AG54" s="30" t="s">
        <v>31</v>
      </c>
      <c r="AH54" s="30"/>
      <c r="AI54" s="30">
        <v>3</v>
      </c>
      <c r="AJ54" s="30">
        <v>3</v>
      </c>
      <c r="AK54" s="85">
        <v>0.5</v>
      </c>
      <c r="AL54" s="85">
        <v>0.5</v>
      </c>
      <c r="AM54" s="30">
        <v>0</v>
      </c>
      <c r="AN54" s="30">
        <v>0</v>
      </c>
      <c r="AO54" s="30">
        <v>0</v>
      </c>
      <c r="AP54" s="30">
        <v>0</v>
      </c>
      <c r="AQ54" s="30">
        <v>0</v>
      </c>
      <c r="AR54" s="30">
        <v>0</v>
      </c>
      <c r="AS54" s="30">
        <v>0</v>
      </c>
      <c r="AT54" s="30">
        <v>0</v>
      </c>
      <c r="AU54" s="30">
        <v>0</v>
      </c>
      <c r="AV54" s="30">
        <v>0</v>
      </c>
      <c r="AW54" s="30">
        <v>36</v>
      </c>
      <c r="AX54" s="30" t="s">
        <v>31</v>
      </c>
      <c r="AY54" s="30"/>
      <c r="AZ54" s="30" t="s">
        <v>31</v>
      </c>
      <c r="BA54" s="28"/>
      <c r="BB54" s="27"/>
      <c r="BC54" s="30"/>
      <c r="BD54" s="30" t="s">
        <v>151</v>
      </c>
      <c r="BE54" s="28"/>
    </row>
    <row r="55" spans="1:57" s="31" customFormat="1">
      <c r="A55" s="27">
        <v>46</v>
      </c>
      <c r="B55" s="173">
        <v>41746</v>
      </c>
      <c r="C55" s="29" t="s">
        <v>15</v>
      </c>
      <c r="D55" s="27" t="s">
        <v>138</v>
      </c>
      <c r="E55" s="91">
        <v>41732</v>
      </c>
      <c r="F55" s="27" t="s">
        <v>33</v>
      </c>
      <c r="G55" s="27" t="s">
        <v>34</v>
      </c>
      <c r="H55" s="90">
        <v>86.74</v>
      </c>
      <c r="I55" s="94" t="s">
        <v>80</v>
      </c>
      <c r="J55" s="95">
        <v>3000</v>
      </c>
      <c r="K55" s="95">
        <v>33000</v>
      </c>
      <c r="L55" s="95">
        <v>82200</v>
      </c>
      <c r="M55" s="95">
        <f t="shared" ref="M55:M57" si="9">L55</f>
        <v>82200</v>
      </c>
      <c r="N55" s="95"/>
      <c r="O55" s="90">
        <v>1.8959999999999999</v>
      </c>
      <c r="P55" s="90">
        <v>1.5449999999999999</v>
      </c>
      <c r="Q55" s="90">
        <v>1.4630000000000001</v>
      </c>
      <c r="R55" s="90">
        <v>0</v>
      </c>
      <c r="S55" s="90">
        <v>1.3089999999999999</v>
      </c>
      <c r="T55" s="90"/>
      <c r="U55" s="90">
        <v>1.766</v>
      </c>
      <c r="V55" s="90">
        <v>1.4259999999999999</v>
      </c>
      <c r="W55" s="90">
        <v>1.349</v>
      </c>
      <c r="X55" s="90">
        <v>0</v>
      </c>
      <c r="Y55" s="90">
        <v>1.2030000000000001</v>
      </c>
      <c r="Z55" s="27"/>
      <c r="AA55" s="27"/>
      <c r="AB55" s="27"/>
      <c r="AC55" s="27"/>
      <c r="AD55" s="27"/>
      <c r="AE55" s="27"/>
      <c r="AF55" s="27"/>
      <c r="AG55" s="30" t="s">
        <v>107</v>
      </c>
      <c r="AH55" s="30" t="s">
        <v>153</v>
      </c>
      <c r="AI55" s="30">
        <v>2</v>
      </c>
      <c r="AJ55" s="30">
        <v>4</v>
      </c>
      <c r="AK55" s="40">
        <v>0.33329999999999999</v>
      </c>
      <c r="AL55" s="40">
        <v>0.66659999999999997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0</v>
      </c>
      <c r="AX55" s="30" t="s">
        <v>31</v>
      </c>
      <c r="AY55" s="30"/>
      <c r="AZ55" s="30" t="s">
        <v>31</v>
      </c>
      <c r="BA55" s="28" t="s">
        <v>24</v>
      </c>
      <c r="BB55" s="27" t="s">
        <v>150</v>
      </c>
      <c r="BC55" s="30">
        <v>50</v>
      </c>
      <c r="BD55" s="30" t="s">
        <v>91</v>
      </c>
      <c r="BE55" s="28"/>
    </row>
    <row r="56" spans="1:57" s="31" customFormat="1">
      <c r="A56" s="27">
        <v>5</v>
      </c>
      <c r="B56" s="173">
        <v>41746</v>
      </c>
      <c r="C56" s="29" t="s">
        <v>15</v>
      </c>
      <c r="D56" s="27" t="s">
        <v>138</v>
      </c>
      <c r="E56" s="91">
        <v>41744</v>
      </c>
      <c r="F56" s="28" t="s">
        <v>17</v>
      </c>
      <c r="G56" s="27" t="s">
        <v>62</v>
      </c>
      <c r="H56" s="27">
        <v>76</v>
      </c>
      <c r="I56" s="32" t="s">
        <v>80</v>
      </c>
      <c r="J56" s="95">
        <v>12000</v>
      </c>
      <c r="K56" s="95">
        <v>102000</v>
      </c>
      <c r="L56" s="95">
        <f>K56</f>
        <v>102000</v>
      </c>
      <c r="M56" s="95">
        <f t="shared" si="9"/>
        <v>102000</v>
      </c>
      <c r="N56" s="95"/>
      <c r="O56" s="90">
        <v>2</v>
      </c>
      <c r="P56" s="90">
        <v>1.65</v>
      </c>
      <c r="Q56" s="90">
        <v>0</v>
      </c>
      <c r="R56" s="90">
        <v>0</v>
      </c>
      <c r="S56" s="90">
        <v>1.45</v>
      </c>
      <c r="T56" s="90"/>
      <c r="U56" s="90">
        <v>2</v>
      </c>
      <c r="V56" s="90">
        <v>1.65</v>
      </c>
      <c r="W56" s="90">
        <v>0</v>
      </c>
      <c r="X56" s="90">
        <v>0</v>
      </c>
      <c r="Y56" s="90">
        <v>1.45</v>
      </c>
      <c r="Z56" s="27"/>
      <c r="AA56" s="27"/>
      <c r="AB56" s="27"/>
      <c r="AC56" s="27"/>
      <c r="AD56" s="27"/>
      <c r="AE56" s="27"/>
      <c r="AF56" s="27"/>
      <c r="AG56" s="30" t="s">
        <v>31</v>
      </c>
      <c r="AH56" s="30"/>
      <c r="AI56" s="30">
        <v>3</v>
      </c>
      <c r="AJ56" s="30">
        <v>3</v>
      </c>
      <c r="AK56" s="85">
        <v>0.5</v>
      </c>
      <c r="AL56" s="85">
        <v>0.5</v>
      </c>
      <c r="AM56" s="30">
        <v>0</v>
      </c>
      <c r="AN56" s="30">
        <v>15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96">
        <v>10</v>
      </c>
      <c r="AW56" s="30">
        <v>12</v>
      </c>
      <c r="AX56" s="30" t="s">
        <v>107</v>
      </c>
      <c r="AY56" s="30">
        <v>12</v>
      </c>
      <c r="AZ56" s="30" t="s">
        <v>31</v>
      </c>
      <c r="BA56" s="28"/>
      <c r="BB56" s="27"/>
      <c r="BC56" s="30"/>
      <c r="BD56" s="30" t="s">
        <v>151</v>
      </c>
      <c r="BE56" s="28"/>
    </row>
    <row r="57" spans="1:57" s="31" customFormat="1">
      <c r="A57" s="27"/>
      <c r="B57" s="173">
        <v>41746</v>
      </c>
      <c r="C57" s="29" t="s">
        <v>15</v>
      </c>
      <c r="D57" s="27" t="s">
        <v>138</v>
      </c>
      <c r="E57" s="26">
        <v>41508</v>
      </c>
      <c r="F57" s="28" t="s">
        <v>589</v>
      </c>
      <c r="G57" s="27" t="s">
        <v>590</v>
      </c>
      <c r="H57" s="27">
        <v>80.92</v>
      </c>
      <c r="I57" s="32" t="s">
        <v>80</v>
      </c>
      <c r="J57" s="35">
        <v>3042</v>
      </c>
      <c r="K57" s="35">
        <v>33459</v>
      </c>
      <c r="L57" s="35">
        <v>83342</v>
      </c>
      <c r="M57" s="35">
        <f t="shared" si="9"/>
        <v>83342</v>
      </c>
      <c r="N57" s="35"/>
      <c r="O57" s="27">
        <v>3.09</v>
      </c>
      <c r="P57" s="27">
        <v>2.56</v>
      </c>
      <c r="Q57" s="27">
        <v>2.42</v>
      </c>
      <c r="R57" s="27">
        <v>0</v>
      </c>
      <c r="S57" s="27">
        <v>1.1599999999999999</v>
      </c>
      <c r="T57" s="27"/>
      <c r="U57" s="27">
        <v>3.09</v>
      </c>
      <c r="V57" s="27">
        <v>2.56</v>
      </c>
      <c r="W57" s="27">
        <v>2.42</v>
      </c>
      <c r="X57" s="27">
        <v>0</v>
      </c>
      <c r="Y57" s="27">
        <v>1.1599999999999999</v>
      </c>
      <c r="Z57" s="27"/>
      <c r="AA57" s="27"/>
      <c r="AB57" s="27"/>
      <c r="AC57" s="27"/>
      <c r="AD57" s="27"/>
      <c r="AE57" s="27"/>
      <c r="AF57" s="27"/>
      <c r="AG57" s="30" t="s">
        <v>31</v>
      </c>
      <c r="AH57" s="30"/>
      <c r="AI57" s="30">
        <v>3</v>
      </c>
      <c r="AJ57" s="30">
        <v>3</v>
      </c>
      <c r="AK57" s="85">
        <v>0.5</v>
      </c>
      <c r="AL57" s="85">
        <v>0.5</v>
      </c>
      <c r="AM57" s="30">
        <v>0</v>
      </c>
      <c r="AN57" s="30">
        <v>30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0</v>
      </c>
      <c r="AX57" s="30" t="s">
        <v>591</v>
      </c>
      <c r="AY57" s="30">
        <v>24</v>
      </c>
      <c r="AZ57" s="30" t="s">
        <v>31</v>
      </c>
      <c r="BA57" s="28" t="s">
        <v>24</v>
      </c>
      <c r="BB57" s="27" t="s">
        <v>150</v>
      </c>
      <c r="BC57" s="30">
        <v>50</v>
      </c>
      <c r="BD57" s="30" t="s">
        <v>592</v>
      </c>
      <c r="BE57" s="28"/>
    </row>
    <row r="58" spans="1:57" s="98" customFormat="1">
      <c r="A58" s="90">
        <v>11</v>
      </c>
      <c r="B58" s="173">
        <v>41746</v>
      </c>
      <c r="C58" s="92" t="s">
        <v>15</v>
      </c>
      <c r="D58" s="90" t="s">
        <v>78</v>
      </c>
      <c r="E58" s="91">
        <v>41716</v>
      </c>
      <c r="F58" s="93" t="s">
        <v>79</v>
      </c>
      <c r="G58" s="90" t="s">
        <v>54</v>
      </c>
      <c r="H58" s="90">
        <v>95</v>
      </c>
      <c r="I58" s="94" t="s">
        <v>80</v>
      </c>
      <c r="J58" s="95">
        <v>3000</v>
      </c>
      <c r="K58" s="95">
        <v>33000</v>
      </c>
      <c r="L58" s="95">
        <v>82200</v>
      </c>
      <c r="M58" s="95">
        <f t="shared" si="0"/>
        <v>82200</v>
      </c>
      <c r="N58" s="95"/>
      <c r="O58" s="90">
        <v>2.52</v>
      </c>
      <c r="P58" s="90">
        <v>2.02</v>
      </c>
      <c r="Q58" s="90">
        <v>1.7</v>
      </c>
      <c r="R58" s="90">
        <v>0</v>
      </c>
      <c r="S58" s="90">
        <v>1.59</v>
      </c>
      <c r="T58" s="90"/>
      <c r="U58" s="90">
        <v>2.52</v>
      </c>
      <c r="V58" s="90">
        <v>2.02</v>
      </c>
      <c r="W58" s="90">
        <v>1.7</v>
      </c>
      <c r="X58" s="90">
        <v>0</v>
      </c>
      <c r="Y58" s="90">
        <v>1.59</v>
      </c>
      <c r="Z58" s="90"/>
      <c r="AA58" s="90"/>
      <c r="AB58" s="90"/>
      <c r="AC58" s="90"/>
      <c r="AD58" s="90"/>
      <c r="AE58" s="90"/>
      <c r="AF58" s="90"/>
      <c r="AG58" s="96" t="s">
        <v>31</v>
      </c>
      <c r="AH58" s="96"/>
      <c r="AI58" s="96">
        <v>3</v>
      </c>
      <c r="AJ58" s="96">
        <v>3</v>
      </c>
      <c r="AK58" s="97">
        <v>0.5</v>
      </c>
      <c r="AL58" s="97">
        <v>0.5</v>
      </c>
      <c r="AM58" s="96">
        <v>0</v>
      </c>
      <c r="AN58" s="96">
        <v>15</v>
      </c>
      <c r="AO58" s="96">
        <v>0</v>
      </c>
      <c r="AP58" s="96">
        <v>0</v>
      </c>
      <c r="AQ58" s="96">
        <v>0</v>
      </c>
      <c r="AR58" s="96">
        <v>0</v>
      </c>
      <c r="AS58" s="96">
        <v>0</v>
      </c>
      <c r="AT58" s="96">
        <v>0</v>
      </c>
      <c r="AU58" s="96">
        <v>0</v>
      </c>
      <c r="AV58" s="96">
        <v>0</v>
      </c>
      <c r="AW58" s="96">
        <v>0</v>
      </c>
      <c r="AX58" s="96" t="s">
        <v>31</v>
      </c>
      <c r="AY58" s="96">
        <v>24</v>
      </c>
      <c r="AZ58" s="96" t="s">
        <v>31</v>
      </c>
      <c r="BA58" s="93"/>
      <c r="BB58" s="90"/>
      <c r="BC58" s="96"/>
      <c r="BD58" s="96" t="s">
        <v>151</v>
      </c>
      <c r="BE58" s="93"/>
    </row>
    <row r="59" spans="1:57" s="98" customFormat="1">
      <c r="A59" s="90">
        <v>36</v>
      </c>
      <c r="B59" s="173">
        <v>41746</v>
      </c>
      <c r="C59" s="92" t="s">
        <v>15</v>
      </c>
      <c r="D59" s="90" t="s">
        <v>78</v>
      </c>
      <c r="E59" s="91">
        <v>41639</v>
      </c>
      <c r="F59" s="93" t="s">
        <v>26</v>
      </c>
      <c r="G59" s="90" t="s">
        <v>115</v>
      </c>
      <c r="H59" s="90">
        <v>89.231999999999999</v>
      </c>
      <c r="I59" s="94" t="s">
        <v>80</v>
      </c>
      <c r="J59" s="95">
        <v>3000</v>
      </c>
      <c r="K59" s="95">
        <v>33000</v>
      </c>
      <c r="L59" s="95">
        <v>82200</v>
      </c>
      <c r="M59" s="95">
        <f t="shared" si="0"/>
        <v>82200</v>
      </c>
      <c r="N59" s="95"/>
      <c r="O59" s="90">
        <v>2.9740000000000002</v>
      </c>
      <c r="P59" s="90">
        <v>2.4540000000000002</v>
      </c>
      <c r="Q59" s="90">
        <v>2.298</v>
      </c>
      <c r="R59" s="90">
        <v>0</v>
      </c>
      <c r="S59" s="90">
        <v>2.145</v>
      </c>
      <c r="T59" s="90"/>
      <c r="U59" s="90">
        <v>2.9740000000000002</v>
      </c>
      <c r="V59" s="90">
        <v>2.4540000000000002</v>
      </c>
      <c r="W59" s="90">
        <v>2.298</v>
      </c>
      <c r="X59" s="90">
        <v>0</v>
      </c>
      <c r="Y59" s="90">
        <v>2.145</v>
      </c>
      <c r="Z59" s="90"/>
      <c r="AA59" s="90"/>
      <c r="AB59" s="90"/>
      <c r="AC59" s="90"/>
      <c r="AD59" s="90"/>
      <c r="AE59" s="90"/>
      <c r="AF59" s="90"/>
      <c r="AG59" s="96" t="s">
        <v>31</v>
      </c>
      <c r="AH59" s="96"/>
      <c r="AI59" s="96">
        <v>3</v>
      </c>
      <c r="AJ59" s="96">
        <v>3</v>
      </c>
      <c r="AK59" s="97">
        <v>0.5</v>
      </c>
      <c r="AL59" s="97">
        <v>0.5</v>
      </c>
      <c r="AM59" s="96">
        <v>0</v>
      </c>
      <c r="AN59" s="96">
        <v>0</v>
      </c>
      <c r="AO59" s="96">
        <v>10</v>
      </c>
      <c r="AP59" s="96">
        <v>0</v>
      </c>
      <c r="AQ59" s="96">
        <v>0</v>
      </c>
      <c r="AR59" s="96">
        <v>0</v>
      </c>
      <c r="AS59" s="96">
        <v>0</v>
      </c>
      <c r="AT59" s="96">
        <v>0</v>
      </c>
      <c r="AU59" s="96">
        <v>0</v>
      </c>
      <c r="AV59" s="96">
        <v>0</v>
      </c>
      <c r="AW59" s="96">
        <v>0</v>
      </c>
      <c r="AX59" s="96" t="s">
        <v>31</v>
      </c>
      <c r="AY59" s="96"/>
      <c r="AZ59" s="96" t="s">
        <v>31</v>
      </c>
      <c r="BA59" s="93"/>
      <c r="BB59" s="90"/>
      <c r="BC59" s="96"/>
      <c r="BD59" s="96" t="s">
        <v>151</v>
      </c>
      <c r="BE59" s="93" t="s">
        <v>27</v>
      </c>
    </row>
    <row r="60" spans="1:57" s="98" customFormat="1">
      <c r="A60" s="90">
        <v>52</v>
      </c>
      <c r="B60" s="173">
        <v>41746</v>
      </c>
      <c r="C60" s="92" t="s">
        <v>15</v>
      </c>
      <c r="D60" s="90" t="s">
        <v>78</v>
      </c>
      <c r="E60" s="91">
        <v>41639</v>
      </c>
      <c r="F60" s="93" t="s">
        <v>25</v>
      </c>
      <c r="G60" s="90" t="s">
        <v>34</v>
      </c>
      <c r="H60" s="90">
        <v>90</v>
      </c>
      <c r="I60" s="94" t="s">
        <v>80</v>
      </c>
      <c r="J60" s="95">
        <v>3000</v>
      </c>
      <c r="K60" s="95">
        <v>33000</v>
      </c>
      <c r="L60" s="95">
        <v>82200</v>
      </c>
      <c r="M60" s="95">
        <f t="shared" si="0"/>
        <v>82200</v>
      </c>
      <c r="N60" s="95"/>
      <c r="O60" s="90">
        <v>2.9</v>
      </c>
      <c r="P60" s="90">
        <v>2.4</v>
      </c>
      <c r="Q60" s="90">
        <v>2.2000000000000002</v>
      </c>
      <c r="R60" s="90">
        <v>0</v>
      </c>
      <c r="S60" s="90">
        <v>2</v>
      </c>
      <c r="T60" s="90"/>
      <c r="U60" s="90">
        <v>2.9</v>
      </c>
      <c r="V60" s="90">
        <v>2.4</v>
      </c>
      <c r="W60" s="90">
        <v>2.2000000000000002</v>
      </c>
      <c r="X60" s="90">
        <v>0</v>
      </c>
      <c r="Y60" s="90">
        <v>2</v>
      </c>
      <c r="Z60" s="90"/>
      <c r="AA60" s="90"/>
      <c r="AB60" s="90"/>
      <c r="AC60" s="90"/>
      <c r="AD60" s="90"/>
      <c r="AE60" s="90"/>
      <c r="AF60" s="90"/>
      <c r="AG60" s="96" t="s">
        <v>31</v>
      </c>
      <c r="AH60" s="96"/>
      <c r="AI60" s="96">
        <v>3</v>
      </c>
      <c r="AJ60" s="96">
        <v>3</v>
      </c>
      <c r="AK60" s="97">
        <v>0.5</v>
      </c>
      <c r="AL60" s="97">
        <v>0.5</v>
      </c>
      <c r="AM60" s="96">
        <v>0</v>
      </c>
      <c r="AN60" s="96">
        <v>0</v>
      </c>
      <c r="AO60" s="96">
        <v>0</v>
      </c>
      <c r="AP60" s="96">
        <v>20</v>
      </c>
      <c r="AQ60" s="96">
        <v>0</v>
      </c>
      <c r="AR60" s="96">
        <v>0</v>
      </c>
      <c r="AS60" s="96">
        <v>0</v>
      </c>
      <c r="AT60" s="96">
        <v>0</v>
      </c>
      <c r="AU60" s="96">
        <v>0</v>
      </c>
      <c r="AV60" s="96">
        <v>0</v>
      </c>
      <c r="AW60" s="96">
        <v>0</v>
      </c>
      <c r="AX60" s="174" t="s">
        <v>591</v>
      </c>
      <c r="AY60" s="96">
        <v>12</v>
      </c>
      <c r="AZ60" s="96" t="s">
        <v>31</v>
      </c>
      <c r="BA60" s="93"/>
      <c r="BB60" s="90"/>
      <c r="BC60" s="96"/>
      <c r="BD60" s="96" t="s">
        <v>49</v>
      </c>
      <c r="BE60" s="93"/>
    </row>
    <row r="61" spans="1:57" s="98" customFormat="1">
      <c r="A61" s="90">
        <v>19</v>
      </c>
      <c r="B61" s="173">
        <v>41746</v>
      </c>
      <c r="C61" s="92" t="s">
        <v>15</v>
      </c>
      <c r="D61" s="90" t="s">
        <v>78</v>
      </c>
      <c r="E61" s="91">
        <v>41667</v>
      </c>
      <c r="F61" s="93" t="s">
        <v>92</v>
      </c>
      <c r="G61" s="90" t="s">
        <v>141</v>
      </c>
      <c r="H61" s="90">
        <v>94.7</v>
      </c>
      <c r="I61" s="94" t="s">
        <v>80</v>
      </c>
      <c r="J61" s="95">
        <v>3000</v>
      </c>
      <c r="K61" s="95">
        <v>33000</v>
      </c>
      <c r="L61" s="95">
        <v>82200</v>
      </c>
      <c r="M61" s="95">
        <f t="shared" si="0"/>
        <v>82200</v>
      </c>
      <c r="N61" s="95"/>
      <c r="O61" s="90">
        <v>2.67</v>
      </c>
      <c r="P61" s="90">
        <v>2.04</v>
      </c>
      <c r="Q61" s="90">
        <v>1.89</v>
      </c>
      <c r="R61" s="90">
        <v>0</v>
      </c>
      <c r="S61" s="90">
        <v>1.62</v>
      </c>
      <c r="T61" s="90"/>
      <c r="U61" s="90">
        <v>2.67</v>
      </c>
      <c r="V61" s="90">
        <v>2.04</v>
      </c>
      <c r="W61" s="90">
        <v>1.89</v>
      </c>
      <c r="X61" s="90">
        <v>0</v>
      </c>
      <c r="Y61" s="90">
        <v>1.62</v>
      </c>
      <c r="Z61" s="90"/>
      <c r="AA61" s="90"/>
      <c r="AB61" s="90"/>
      <c r="AC61" s="90"/>
      <c r="AD61" s="90"/>
      <c r="AE61" s="90"/>
      <c r="AF61" s="90"/>
      <c r="AG61" s="96" t="s">
        <v>107</v>
      </c>
      <c r="AH61" s="96" t="s">
        <v>153</v>
      </c>
      <c r="AI61" s="96">
        <v>2</v>
      </c>
      <c r="AJ61" s="96">
        <v>4</v>
      </c>
      <c r="AK61" s="99">
        <v>0.33329999999999999</v>
      </c>
      <c r="AL61" s="99">
        <v>0.66659999999999997</v>
      </c>
      <c r="AM61" s="96">
        <v>0</v>
      </c>
      <c r="AN61" s="96">
        <v>20</v>
      </c>
      <c r="AO61" s="96">
        <v>0</v>
      </c>
      <c r="AP61" s="96">
        <v>0</v>
      </c>
      <c r="AQ61" s="96">
        <v>0</v>
      </c>
      <c r="AR61" s="96">
        <v>0</v>
      </c>
      <c r="AS61" s="96">
        <v>0</v>
      </c>
      <c r="AT61" s="96">
        <v>0</v>
      </c>
      <c r="AU61" s="96">
        <v>0</v>
      </c>
      <c r="AV61" s="96">
        <v>0</v>
      </c>
      <c r="AW61" s="96">
        <v>24</v>
      </c>
      <c r="AX61" s="96" t="s">
        <v>107</v>
      </c>
      <c r="AY61" s="96">
        <v>24</v>
      </c>
      <c r="AZ61" s="96" t="s">
        <v>31</v>
      </c>
      <c r="BA61" s="93"/>
      <c r="BB61" s="90"/>
      <c r="BC61" s="96"/>
      <c r="BD61" s="96" t="s">
        <v>151</v>
      </c>
      <c r="BE61" s="93"/>
    </row>
    <row r="62" spans="1:57" s="98" customFormat="1">
      <c r="A62" s="90">
        <v>27</v>
      </c>
      <c r="B62" s="173">
        <v>41746</v>
      </c>
      <c r="C62" s="92" t="s">
        <v>15</v>
      </c>
      <c r="D62" s="90" t="s">
        <v>78</v>
      </c>
      <c r="E62" s="91">
        <v>41657</v>
      </c>
      <c r="F62" s="93" t="s">
        <v>30</v>
      </c>
      <c r="G62" s="90" t="s">
        <v>114</v>
      </c>
      <c r="H62" s="90">
        <v>67.099999999999994</v>
      </c>
      <c r="I62" s="94" t="s">
        <v>80</v>
      </c>
      <c r="J62" s="95">
        <v>3042</v>
      </c>
      <c r="K62" s="95">
        <v>33459</v>
      </c>
      <c r="L62" s="95">
        <v>83342</v>
      </c>
      <c r="M62" s="95">
        <f t="shared" si="0"/>
        <v>83342</v>
      </c>
      <c r="N62" s="95"/>
      <c r="O62" s="90">
        <v>1.98</v>
      </c>
      <c r="P62" s="90">
        <v>1.62</v>
      </c>
      <c r="Q62" s="90">
        <v>1.54</v>
      </c>
      <c r="R62" s="90">
        <v>0</v>
      </c>
      <c r="S62" s="90">
        <v>1.38</v>
      </c>
      <c r="T62" s="90"/>
      <c r="U62" s="90">
        <v>1.98</v>
      </c>
      <c r="V62" s="90">
        <v>1.62</v>
      </c>
      <c r="W62" s="90">
        <v>1.54</v>
      </c>
      <c r="X62" s="90">
        <v>0</v>
      </c>
      <c r="Y62" s="90">
        <v>1.38</v>
      </c>
      <c r="Z62" s="90"/>
      <c r="AA62" s="90"/>
      <c r="AB62" s="90"/>
      <c r="AC62" s="90"/>
      <c r="AD62" s="90"/>
      <c r="AE62" s="90"/>
      <c r="AF62" s="90"/>
      <c r="AG62" s="96" t="s">
        <v>31</v>
      </c>
      <c r="AH62" s="96"/>
      <c r="AI62" s="96">
        <v>3</v>
      </c>
      <c r="AJ62" s="96">
        <v>3</v>
      </c>
      <c r="AK62" s="97">
        <v>0.5</v>
      </c>
      <c r="AL62" s="97">
        <v>0.5</v>
      </c>
      <c r="AM62" s="96">
        <v>0</v>
      </c>
      <c r="AN62" s="96">
        <v>0</v>
      </c>
      <c r="AO62" s="96">
        <v>0</v>
      </c>
      <c r="AP62" s="96">
        <v>0</v>
      </c>
      <c r="AQ62" s="96">
        <v>0</v>
      </c>
      <c r="AR62" s="96">
        <v>0</v>
      </c>
      <c r="AS62" s="96">
        <v>0</v>
      </c>
      <c r="AT62" s="96">
        <v>0</v>
      </c>
      <c r="AU62" s="96">
        <v>0</v>
      </c>
      <c r="AV62" s="96">
        <v>0</v>
      </c>
      <c r="AW62" s="96">
        <v>36</v>
      </c>
      <c r="AX62" s="96" t="s">
        <v>31</v>
      </c>
      <c r="AY62" s="96"/>
      <c r="AZ62" s="96" t="s">
        <v>31</v>
      </c>
      <c r="BA62" s="93"/>
      <c r="BB62" s="90"/>
      <c r="BC62" s="96"/>
      <c r="BD62" s="96" t="s">
        <v>151</v>
      </c>
      <c r="BE62" s="93"/>
    </row>
    <row r="63" spans="1:57" s="98" customFormat="1">
      <c r="A63" s="90">
        <v>44</v>
      </c>
      <c r="B63" s="173">
        <v>41746</v>
      </c>
      <c r="C63" s="92" t="s">
        <v>15</v>
      </c>
      <c r="D63" s="90" t="s">
        <v>78</v>
      </c>
      <c r="E63" s="91">
        <v>41732</v>
      </c>
      <c r="F63" s="90" t="s">
        <v>33</v>
      </c>
      <c r="G63" s="90" t="s">
        <v>34</v>
      </c>
      <c r="H63" s="90">
        <v>83.88</v>
      </c>
      <c r="I63" s="94" t="s">
        <v>80</v>
      </c>
      <c r="J63" s="95">
        <v>3000</v>
      </c>
      <c r="K63" s="95">
        <v>33000</v>
      </c>
      <c r="L63" s="95">
        <v>82200</v>
      </c>
      <c r="M63" s="95">
        <f t="shared" si="0"/>
        <v>82200</v>
      </c>
      <c r="N63" s="95"/>
      <c r="O63" s="90">
        <v>1.8959999999999999</v>
      </c>
      <c r="P63" s="90">
        <v>1.6180000000000001</v>
      </c>
      <c r="Q63" s="90">
        <v>1.5449999999999999</v>
      </c>
      <c r="R63" s="90">
        <v>0</v>
      </c>
      <c r="S63" s="90">
        <v>1.4219999999999999</v>
      </c>
      <c r="T63" s="90"/>
      <c r="U63" s="90">
        <v>1.7370000000000001</v>
      </c>
      <c r="V63" s="90">
        <v>1.4750000000000001</v>
      </c>
      <c r="W63" s="90">
        <v>1.407</v>
      </c>
      <c r="X63" s="90">
        <v>0</v>
      </c>
      <c r="Y63" s="90">
        <v>1.2909999999999999</v>
      </c>
      <c r="Z63" s="90"/>
      <c r="AA63" s="90"/>
      <c r="AB63" s="90"/>
      <c r="AC63" s="90"/>
      <c r="AD63" s="90"/>
      <c r="AE63" s="90"/>
      <c r="AF63" s="90"/>
      <c r="AG63" s="96" t="s">
        <v>107</v>
      </c>
      <c r="AH63" s="96" t="s">
        <v>153</v>
      </c>
      <c r="AI63" s="96">
        <v>2</v>
      </c>
      <c r="AJ63" s="96">
        <v>4</v>
      </c>
      <c r="AK63" s="99">
        <v>0.33329999999999999</v>
      </c>
      <c r="AL63" s="99">
        <v>0.66659999999999997</v>
      </c>
      <c r="AM63" s="96">
        <v>0</v>
      </c>
      <c r="AN63" s="96">
        <v>0</v>
      </c>
      <c r="AO63" s="96">
        <v>0</v>
      </c>
      <c r="AP63" s="96">
        <v>0</v>
      </c>
      <c r="AQ63" s="96">
        <v>0</v>
      </c>
      <c r="AR63" s="96">
        <v>0</v>
      </c>
      <c r="AS63" s="96">
        <v>0</v>
      </c>
      <c r="AT63" s="96">
        <v>0</v>
      </c>
      <c r="AU63" s="96">
        <v>0</v>
      </c>
      <c r="AV63" s="96">
        <v>0</v>
      </c>
      <c r="AW63" s="96">
        <v>0</v>
      </c>
      <c r="AX63" s="96" t="s">
        <v>31</v>
      </c>
      <c r="AY63" s="96"/>
      <c r="AZ63" s="96" t="s">
        <v>31</v>
      </c>
      <c r="BA63" s="93" t="s">
        <v>24</v>
      </c>
      <c r="BB63" s="90" t="s">
        <v>150</v>
      </c>
      <c r="BC63" s="96">
        <v>50</v>
      </c>
      <c r="BD63" s="96" t="s">
        <v>91</v>
      </c>
      <c r="BE63" s="93"/>
    </row>
    <row r="64" spans="1:57" s="98" customFormat="1">
      <c r="A64" s="90">
        <v>3</v>
      </c>
      <c r="B64" s="173">
        <v>41746</v>
      </c>
      <c r="C64" s="92" t="s">
        <v>15</v>
      </c>
      <c r="D64" s="90" t="s">
        <v>78</v>
      </c>
      <c r="E64" s="91">
        <v>41744</v>
      </c>
      <c r="F64" s="93" t="s">
        <v>17</v>
      </c>
      <c r="G64" s="90" t="s">
        <v>62</v>
      </c>
      <c r="H64" s="90">
        <v>76</v>
      </c>
      <c r="I64" s="94" t="s">
        <v>80</v>
      </c>
      <c r="J64" s="95">
        <v>12000</v>
      </c>
      <c r="K64" s="95">
        <v>102000</v>
      </c>
      <c r="L64" s="95">
        <f>K64</f>
        <v>102000</v>
      </c>
      <c r="M64" s="95">
        <f t="shared" si="0"/>
        <v>102000</v>
      </c>
      <c r="N64" s="95"/>
      <c r="O64" s="90">
        <v>2.1</v>
      </c>
      <c r="P64" s="90">
        <v>1.7</v>
      </c>
      <c r="Q64" s="90">
        <v>0</v>
      </c>
      <c r="R64" s="90">
        <v>0</v>
      </c>
      <c r="S64" s="90">
        <v>1.6</v>
      </c>
      <c r="T64" s="90"/>
      <c r="U64" s="90">
        <v>2.1</v>
      </c>
      <c r="V64" s="90">
        <v>1.7</v>
      </c>
      <c r="W64" s="90">
        <v>0</v>
      </c>
      <c r="X64" s="90">
        <v>0</v>
      </c>
      <c r="Y64" s="90">
        <v>1.6</v>
      </c>
      <c r="Z64" s="90"/>
      <c r="AA64" s="90"/>
      <c r="AB64" s="90"/>
      <c r="AC64" s="90"/>
      <c r="AD64" s="90"/>
      <c r="AE64" s="90"/>
      <c r="AF64" s="90"/>
      <c r="AG64" s="96" t="s">
        <v>31</v>
      </c>
      <c r="AH64" s="96"/>
      <c r="AI64" s="96">
        <v>3</v>
      </c>
      <c r="AJ64" s="96">
        <v>3</v>
      </c>
      <c r="AK64" s="97">
        <v>0.5</v>
      </c>
      <c r="AL64" s="97">
        <v>0.5</v>
      </c>
      <c r="AM64" s="96">
        <v>0</v>
      </c>
      <c r="AN64" s="96">
        <v>15</v>
      </c>
      <c r="AO64" s="96">
        <v>0</v>
      </c>
      <c r="AP64" s="96">
        <v>0</v>
      </c>
      <c r="AQ64" s="96">
        <v>0</v>
      </c>
      <c r="AR64" s="96">
        <v>0</v>
      </c>
      <c r="AS64" s="96">
        <v>0</v>
      </c>
      <c r="AT64" s="96">
        <v>0</v>
      </c>
      <c r="AU64" s="96">
        <v>0</v>
      </c>
      <c r="AV64" s="96">
        <v>10</v>
      </c>
      <c r="AW64" s="96">
        <v>12</v>
      </c>
      <c r="AX64" s="96" t="s">
        <v>107</v>
      </c>
      <c r="AY64" s="96">
        <v>12</v>
      </c>
      <c r="AZ64" s="96" t="s">
        <v>31</v>
      </c>
      <c r="BA64" s="93"/>
      <c r="BB64" s="90"/>
      <c r="BC64" s="96"/>
      <c r="BD64" s="96" t="s">
        <v>151</v>
      </c>
      <c r="BE64" s="93"/>
    </row>
    <row r="65" spans="1:57" s="31" customFormat="1">
      <c r="A65" s="27"/>
      <c r="B65" s="173">
        <v>41746</v>
      </c>
      <c r="C65" s="29" t="s">
        <v>15</v>
      </c>
      <c r="D65" s="27" t="s">
        <v>78</v>
      </c>
      <c r="E65" s="26">
        <v>41508</v>
      </c>
      <c r="F65" s="28" t="s">
        <v>589</v>
      </c>
      <c r="G65" s="27" t="s">
        <v>590</v>
      </c>
      <c r="H65" s="27">
        <v>80.92</v>
      </c>
      <c r="I65" s="32" t="s">
        <v>80</v>
      </c>
      <c r="J65" s="35">
        <v>3042</v>
      </c>
      <c r="K65" s="35">
        <v>33459</v>
      </c>
      <c r="L65" s="35">
        <v>83342</v>
      </c>
      <c r="M65" s="35">
        <f t="shared" si="0"/>
        <v>83342</v>
      </c>
      <c r="N65" s="35"/>
      <c r="O65" s="27">
        <v>2.95</v>
      </c>
      <c r="P65" s="27">
        <v>2.4900000000000002</v>
      </c>
      <c r="Q65" s="27">
        <v>2.36</v>
      </c>
      <c r="R65" s="27">
        <v>0</v>
      </c>
      <c r="S65" s="27">
        <v>2.14</v>
      </c>
      <c r="T65" s="27"/>
      <c r="U65" s="27">
        <v>2.95</v>
      </c>
      <c r="V65" s="27">
        <v>2.4900000000000002</v>
      </c>
      <c r="W65" s="27">
        <v>2.36</v>
      </c>
      <c r="X65" s="27">
        <v>0</v>
      </c>
      <c r="Y65" s="27">
        <v>2.14</v>
      </c>
      <c r="Z65" s="27"/>
      <c r="AA65" s="27"/>
      <c r="AB65" s="27"/>
      <c r="AC65" s="27"/>
      <c r="AD65" s="27"/>
      <c r="AE65" s="27"/>
      <c r="AF65" s="27"/>
      <c r="AG65" s="30" t="s">
        <v>31</v>
      </c>
      <c r="AH65" s="30"/>
      <c r="AI65" s="30">
        <v>3</v>
      </c>
      <c r="AJ65" s="30">
        <v>3</v>
      </c>
      <c r="AK65" s="85">
        <v>0.5</v>
      </c>
      <c r="AL65" s="85">
        <v>0.5</v>
      </c>
      <c r="AM65" s="30">
        <v>0</v>
      </c>
      <c r="AN65" s="30">
        <v>30</v>
      </c>
      <c r="AO65" s="30">
        <v>0</v>
      </c>
      <c r="AP65" s="30">
        <v>0</v>
      </c>
      <c r="AQ65" s="30">
        <v>0</v>
      </c>
      <c r="AR65" s="30">
        <v>0</v>
      </c>
      <c r="AS65" s="30">
        <v>0</v>
      </c>
      <c r="AT65" s="30">
        <v>0</v>
      </c>
      <c r="AU65" s="30">
        <v>0</v>
      </c>
      <c r="AV65" s="30">
        <v>0</v>
      </c>
      <c r="AW65" s="30">
        <v>0</v>
      </c>
      <c r="AX65" s="30" t="s">
        <v>591</v>
      </c>
      <c r="AY65" s="30">
        <v>24</v>
      </c>
      <c r="AZ65" s="30" t="s">
        <v>31</v>
      </c>
      <c r="BA65" s="28" t="s">
        <v>24</v>
      </c>
      <c r="BB65" s="27" t="s">
        <v>150</v>
      </c>
      <c r="BC65" s="30">
        <v>50</v>
      </c>
      <c r="BD65" s="30" t="s">
        <v>592</v>
      </c>
      <c r="BE65" s="28"/>
    </row>
    <row r="66" spans="1:57" s="31" customFormat="1">
      <c r="J66" s="86"/>
      <c r="K66" s="86"/>
      <c r="L66" s="86"/>
      <c r="M66" s="86"/>
      <c r="N66" s="86"/>
    </row>
    <row r="67" spans="1:57" s="31" customFormat="1">
      <c r="J67" s="86"/>
      <c r="K67" s="86"/>
      <c r="L67" s="86"/>
      <c r="M67" s="86"/>
      <c r="N67" s="86"/>
    </row>
  </sheetData>
  <sheetProtection algorithmName="SHA-512" hashValue="YeL30XwZwom74u0jVsuCLAUrX7eBdRM5NGrzs+BFp8j61GVUzmgJzloOy6l8HACgAH8NaDYFWohkJQyzxJ9a6Q==" saltValue="6pzpueT/LVKkvUBx8FVPxQ==" spinCount="100000" sheet="1" objects="1" scenarios="1"/>
  <pageMargins left="0.75" right="0.75" top="1" bottom="1" header="0.5" footer="0.5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67"/>
  <sheetViews>
    <sheetView topLeftCell="A35" zoomScale="120" zoomScaleNormal="120" zoomScalePageLayoutView="120" workbookViewId="0">
      <selection activeCell="E2" sqref="E2:E9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36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6" t="s">
        <v>110</v>
      </c>
      <c r="J1" s="33" t="s">
        <v>111</v>
      </c>
      <c r="K1" s="33" t="s">
        <v>112</v>
      </c>
      <c r="L1" s="33" t="s">
        <v>0</v>
      </c>
      <c r="M1" s="33" t="s">
        <v>23</v>
      </c>
      <c r="N1" s="34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74</v>
      </c>
      <c r="X1" s="9" t="s">
        <v>116</v>
      </c>
      <c r="Y1" s="9" t="s">
        <v>117</v>
      </c>
      <c r="Z1" s="10" t="s">
        <v>61</v>
      </c>
      <c r="AA1" s="11" t="s">
        <v>3</v>
      </c>
      <c r="AB1" s="11" t="s">
        <v>59</v>
      </c>
      <c r="AC1" s="11" t="s">
        <v>60</v>
      </c>
      <c r="AD1" s="11" t="s">
        <v>21</v>
      </c>
      <c r="AE1" s="11" t="s">
        <v>22</v>
      </c>
      <c r="AF1" s="12" t="s">
        <v>63</v>
      </c>
      <c r="AG1" s="13" t="s">
        <v>64</v>
      </c>
      <c r="AH1" s="13" t="s">
        <v>86</v>
      </c>
      <c r="AI1" s="13" t="s">
        <v>43</v>
      </c>
      <c r="AJ1" s="14" t="s">
        <v>44</v>
      </c>
      <c r="AK1" s="13" t="s">
        <v>41</v>
      </c>
      <c r="AL1" s="13" t="s">
        <v>42</v>
      </c>
      <c r="AM1" s="15" t="s">
        <v>87</v>
      </c>
      <c r="AN1" s="16" t="s">
        <v>48</v>
      </c>
      <c r="AO1" s="17" t="s">
        <v>104</v>
      </c>
      <c r="AP1" s="7" t="s">
        <v>130</v>
      </c>
      <c r="AQ1" s="18" t="s">
        <v>144</v>
      </c>
      <c r="AR1" s="19" t="s">
        <v>145</v>
      </c>
      <c r="AS1" s="20" t="s">
        <v>76</v>
      </c>
      <c r="AT1" s="8" t="s">
        <v>140</v>
      </c>
      <c r="AU1" s="20" t="s">
        <v>4</v>
      </c>
      <c r="AV1" s="8" t="s">
        <v>5</v>
      </c>
      <c r="AW1" s="1" t="s">
        <v>6</v>
      </c>
      <c r="AX1" s="21" t="s">
        <v>7</v>
      </c>
      <c r="AY1" s="22" t="s">
        <v>8</v>
      </c>
      <c r="AZ1" s="21" t="s">
        <v>9</v>
      </c>
      <c r="BA1" s="23" t="s">
        <v>10</v>
      </c>
      <c r="BB1" s="24" t="s">
        <v>11</v>
      </c>
      <c r="BC1" s="25" t="s">
        <v>12</v>
      </c>
      <c r="BD1" s="25" t="s">
        <v>13</v>
      </c>
      <c r="BE1" s="24" t="s">
        <v>14</v>
      </c>
    </row>
    <row r="2" spans="1:57" s="98" customFormat="1">
      <c r="A2" s="90">
        <v>9</v>
      </c>
      <c r="B2" s="91">
        <v>41550</v>
      </c>
      <c r="C2" s="92" t="s">
        <v>575</v>
      </c>
      <c r="D2" s="90" t="s">
        <v>576</v>
      </c>
      <c r="E2" s="91">
        <v>41455</v>
      </c>
      <c r="F2" s="93" t="s">
        <v>577</v>
      </c>
      <c r="G2" s="90" t="s">
        <v>54</v>
      </c>
      <c r="H2" s="90">
        <v>105.37</v>
      </c>
      <c r="I2" s="94" t="s">
        <v>578</v>
      </c>
      <c r="J2" s="95">
        <v>15000</v>
      </c>
      <c r="K2" s="95">
        <v>60000</v>
      </c>
      <c r="L2" s="95">
        <v>90000</v>
      </c>
      <c r="M2" s="95">
        <v>300000</v>
      </c>
      <c r="N2" s="95"/>
      <c r="O2" s="90">
        <v>1.861</v>
      </c>
      <c r="P2" s="90">
        <v>1.4630000000000001</v>
      </c>
      <c r="Q2" s="90">
        <v>1.359</v>
      </c>
      <c r="R2" s="90">
        <v>1.2789999999999999</v>
      </c>
      <c r="S2" s="90">
        <v>1.206</v>
      </c>
      <c r="T2" s="90"/>
      <c r="U2" s="90">
        <v>1.7749999999999999</v>
      </c>
      <c r="V2" s="90">
        <v>1.4470000000000001</v>
      </c>
      <c r="W2" s="90">
        <v>1.341</v>
      </c>
      <c r="X2" s="90">
        <v>1.2749999999999999</v>
      </c>
      <c r="Y2" s="90">
        <v>1.1879999999999999</v>
      </c>
      <c r="Z2" s="90"/>
      <c r="AA2" s="90"/>
      <c r="AB2" s="90"/>
      <c r="AC2" s="90"/>
      <c r="AD2" s="90"/>
      <c r="AE2" s="90"/>
      <c r="AF2" s="90"/>
      <c r="AG2" s="96" t="s">
        <v>579</v>
      </c>
      <c r="AH2" s="96" t="s">
        <v>580</v>
      </c>
      <c r="AI2" s="96">
        <v>3</v>
      </c>
      <c r="AJ2" s="96">
        <v>3</v>
      </c>
      <c r="AK2" s="97">
        <v>0.5</v>
      </c>
      <c r="AL2" s="97">
        <v>0.5</v>
      </c>
      <c r="AM2" s="96">
        <v>0</v>
      </c>
      <c r="AN2" s="96">
        <v>20</v>
      </c>
      <c r="AO2" s="96">
        <v>0</v>
      </c>
      <c r="AP2" s="96">
        <v>0</v>
      </c>
      <c r="AQ2" s="96">
        <v>0</v>
      </c>
      <c r="AR2" s="96">
        <v>0</v>
      </c>
      <c r="AS2" s="96">
        <v>0</v>
      </c>
      <c r="AT2" s="96">
        <v>0</v>
      </c>
      <c r="AU2" s="96">
        <v>0</v>
      </c>
      <c r="AV2" s="96">
        <v>0</v>
      </c>
      <c r="AW2" s="96">
        <v>0</v>
      </c>
      <c r="AX2" s="96" t="s">
        <v>31</v>
      </c>
      <c r="AY2" s="96">
        <v>24</v>
      </c>
      <c r="AZ2" s="96" t="s">
        <v>31</v>
      </c>
      <c r="BA2" s="93"/>
      <c r="BB2" s="90"/>
      <c r="BC2" s="96"/>
      <c r="BD2" s="96" t="s">
        <v>581</v>
      </c>
      <c r="BE2" s="93"/>
    </row>
    <row r="3" spans="1:57" s="98" customFormat="1">
      <c r="A3" s="90">
        <v>34</v>
      </c>
      <c r="B3" s="91">
        <v>41550</v>
      </c>
      <c r="C3" s="92" t="s">
        <v>96</v>
      </c>
      <c r="D3" s="90" t="s">
        <v>148</v>
      </c>
      <c r="E3" s="91">
        <v>41547</v>
      </c>
      <c r="F3" s="93" t="s">
        <v>26</v>
      </c>
      <c r="G3" s="90" t="s">
        <v>115</v>
      </c>
      <c r="H3" s="90">
        <v>85.8</v>
      </c>
      <c r="I3" s="94" t="s">
        <v>135</v>
      </c>
      <c r="J3" s="95">
        <v>15000</v>
      </c>
      <c r="K3" s="95">
        <v>60000</v>
      </c>
      <c r="L3" s="95">
        <v>90000</v>
      </c>
      <c r="M3" s="95">
        <v>300000</v>
      </c>
      <c r="N3" s="95"/>
      <c r="O3" s="90">
        <v>2.2599999999999998</v>
      </c>
      <c r="P3" s="90">
        <v>2.11</v>
      </c>
      <c r="Q3" s="90">
        <v>2.0099999999999998</v>
      </c>
      <c r="R3" s="90">
        <v>1.91</v>
      </c>
      <c r="S3" s="90">
        <v>1.81</v>
      </c>
      <c r="T3" s="90"/>
      <c r="U3" s="90">
        <v>2.16</v>
      </c>
      <c r="V3" s="90">
        <v>2.11</v>
      </c>
      <c r="W3" s="90">
        <v>2.0099999999999998</v>
      </c>
      <c r="X3" s="90">
        <v>1.86</v>
      </c>
      <c r="Y3" s="90">
        <v>1.81</v>
      </c>
      <c r="Z3" s="90"/>
      <c r="AA3" s="90"/>
      <c r="AB3" s="90"/>
      <c r="AC3" s="90"/>
      <c r="AD3" s="90"/>
      <c r="AE3" s="90"/>
      <c r="AF3" s="90"/>
      <c r="AG3" s="96" t="s">
        <v>107</v>
      </c>
      <c r="AH3" s="96" t="s">
        <v>156</v>
      </c>
      <c r="AI3" s="96">
        <v>3</v>
      </c>
      <c r="AJ3" s="96">
        <v>3</v>
      </c>
      <c r="AK3" s="97">
        <v>0.5</v>
      </c>
      <c r="AL3" s="97">
        <v>0.5</v>
      </c>
      <c r="AM3" s="96">
        <v>0</v>
      </c>
      <c r="AN3" s="96">
        <v>0</v>
      </c>
      <c r="AO3" s="96">
        <v>10</v>
      </c>
      <c r="AP3" s="96">
        <v>0</v>
      </c>
      <c r="AQ3" s="96">
        <v>0</v>
      </c>
      <c r="AR3" s="96">
        <v>0</v>
      </c>
      <c r="AS3" s="96">
        <v>0</v>
      </c>
      <c r="AT3" s="96">
        <v>0</v>
      </c>
      <c r="AU3" s="96">
        <v>0</v>
      </c>
      <c r="AV3" s="96">
        <v>0</v>
      </c>
      <c r="AW3" s="96">
        <v>0</v>
      </c>
      <c r="AX3" s="96" t="s">
        <v>157</v>
      </c>
      <c r="AY3" s="96"/>
      <c r="AZ3" s="96" t="s">
        <v>157</v>
      </c>
      <c r="BA3" s="93"/>
      <c r="BB3" s="90"/>
      <c r="BC3" s="96"/>
      <c r="BD3" s="96" t="s">
        <v>158</v>
      </c>
      <c r="BE3" s="93" t="s">
        <v>27</v>
      </c>
    </row>
    <row r="4" spans="1:57" s="98" customFormat="1">
      <c r="A4" s="90">
        <v>50</v>
      </c>
      <c r="B4" s="91">
        <v>41550</v>
      </c>
      <c r="C4" s="92" t="s">
        <v>96</v>
      </c>
      <c r="D4" s="90" t="s">
        <v>148</v>
      </c>
      <c r="E4" s="91">
        <v>41305</v>
      </c>
      <c r="F4" s="93" t="s">
        <v>25</v>
      </c>
      <c r="G4" s="90" t="s">
        <v>34</v>
      </c>
      <c r="H4" s="90">
        <v>93.5</v>
      </c>
      <c r="I4" s="94" t="s">
        <v>135</v>
      </c>
      <c r="J4" s="95">
        <v>15000</v>
      </c>
      <c r="K4" s="95">
        <v>60000</v>
      </c>
      <c r="L4" s="95">
        <v>90000</v>
      </c>
      <c r="M4" s="95">
        <v>300000</v>
      </c>
      <c r="N4" s="95"/>
      <c r="O4" s="90">
        <v>2.2999999999999998</v>
      </c>
      <c r="P4" s="90">
        <v>2.0099999999999998</v>
      </c>
      <c r="Q4" s="90">
        <v>1.85</v>
      </c>
      <c r="R4" s="90">
        <v>1.8</v>
      </c>
      <c r="S4" s="90">
        <v>1.71</v>
      </c>
      <c r="T4" s="90"/>
      <c r="U4" s="90">
        <v>2.04</v>
      </c>
      <c r="V4" s="90">
        <v>1.83</v>
      </c>
      <c r="W4" s="90">
        <v>1.7</v>
      </c>
      <c r="X4" s="90">
        <v>1.6</v>
      </c>
      <c r="Y4" s="90">
        <v>1.54</v>
      </c>
      <c r="Z4" s="90"/>
      <c r="AA4" s="90"/>
      <c r="AB4" s="90"/>
      <c r="AC4" s="90"/>
      <c r="AD4" s="90"/>
      <c r="AE4" s="90"/>
      <c r="AF4" s="90"/>
      <c r="AG4" s="96" t="s">
        <v>107</v>
      </c>
      <c r="AH4" s="96" t="s">
        <v>156</v>
      </c>
      <c r="AI4" s="96">
        <v>3</v>
      </c>
      <c r="AJ4" s="96">
        <v>3</v>
      </c>
      <c r="AK4" s="97">
        <v>0.5</v>
      </c>
      <c r="AL4" s="97">
        <v>0.5</v>
      </c>
      <c r="AM4" s="96">
        <v>0</v>
      </c>
      <c r="AN4" s="96">
        <v>0</v>
      </c>
      <c r="AO4" s="96">
        <v>0</v>
      </c>
      <c r="AP4" s="96">
        <v>20</v>
      </c>
      <c r="AQ4" s="96">
        <v>0</v>
      </c>
      <c r="AR4" s="96">
        <v>0</v>
      </c>
      <c r="AS4" s="96">
        <v>0</v>
      </c>
      <c r="AT4" s="96">
        <v>0</v>
      </c>
      <c r="AU4" s="96">
        <v>0</v>
      </c>
      <c r="AV4" s="96">
        <v>0</v>
      </c>
      <c r="AW4" s="96">
        <v>12</v>
      </c>
      <c r="AX4" s="96" t="s">
        <v>107</v>
      </c>
      <c r="AY4" s="96"/>
      <c r="AZ4" s="96" t="s">
        <v>157</v>
      </c>
      <c r="BA4" s="93"/>
      <c r="BB4" s="90"/>
      <c r="BC4" s="96"/>
      <c r="BD4" s="96" t="s">
        <v>49</v>
      </c>
      <c r="BE4" s="93"/>
    </row>
    <row r="5" spans="1:57" s="98" customFormat="1">
      <c r="A5" s="90">
        <v>17</v>
      </c>
      <c r="B5" s="91">
        <v>41550</v>
      </c>
      <c r="C5" s="92" t="s">
        <v>575</v>
      </c>
      <c r="D5" s="90" t="s">
        <v>576</v>
      </c>
      <c r="E5" s="91">
        <v>41509</v>
      </c>
      <c r="F5" s="93" t="s">
        <v>582</v>
      </c>
      <c r="G5" s="90" t="s">
        <v>583</v>
      </c>
      <c r="H5" s="90">
        <v>99.6</v>
      </c>
      <c r="I5" s="94" t="s">
        <v>578</v>
      </c>
      <c r="J5" s="95">
        <v>15000</v>
      </c>
      <c r="K5" s="95">
        <v>60000</v>
      </c>
      <c r="L5" s="95">
        <v>90000</v>
      </c>
      <c r="M5" s="95">
        <v>300000</v>
      </c>
      <c r="N5" s="95"/>
      <c r="O5" s="90">
        <v>1.68</v>
      </c>
      <c r="P5" s="90">
        <v>1.49</v>
      </c>
      <c r="Q5" s="90">
        <v>1.36</v>
      </c>
      <c r="R5" s="90">
        <v>1.27</v>
      </c>
      <c r="S5" s="90">
        <v>1.19</v>
      </c>
      <c r="T5" s="90"/>
      <c r="U5" s="90">
        <v>1.58</v>
      </c>
      <c r="V5" s="90">
        <v>1.42</v>
      </c>
      <c r="W5" s="90">
        <v>1.3</v>
      </c>
      <c r="X5" s="90">
        <v>1.24</v>
      </c>
      <c r="Y5" s="90">
        <v>1.1599999999999999</v>
      </c>
      <c r="Z5" s="90"/>
      <c r="AA5" s="90"/>
      <c r="AB5" s="90"/>
      <c r="AC5" s="90"/>
      <c r="AD5" s="90"/>
      <c r="AE5" s="90"/>
      <c r="AF5" s="90"/>
      <c r="AG5" s="96" t="s">
        <v>579</v>
      </c>
      <c r="AH5" s="96" t="s">
        <v>580</v>
      </c>
      <c r="AI5" s="96">
        <v>3</v>
      </c>
      <c r="AJ5" s="96">
        <v>3</v>
      </c>
      <c r="AK5" s="97">
        <v>0.5</v>
      </c>
      <c r="AL5" s="97">
        <v>0.5</v>
      </c>
      <c r="AM5" s="96">
        <v>0</v>
      </c>
      <c r="AN5" s="96">
        <v>20</v>
      </c>
      <c r="AO5" s="96">
        <v>0</v>
      </c>
      <c r="AP5" s="96">
        <v>0</v>
      </c>
      <c r="AQ5" s="96">
        <v>0</v>
      </c>
      <c r="AR5" s="96">
        <v>0</v>
      </c>
      <c r="AS5" s="96">
        <v>0</v>
      </c>
      <c r="AT5" s="96">
        <v>0</v>
      </c>
      <c r="AU5" s="96">
        <v>0</v>
      </c>
      <c r="AV5" s="96">
        <v>0</v>
      </c>
      <c r="AW5" s="96">
        <v>24</v>
      </c>
      <c r="AX5" s="96" t="s">
        <v>579</v>
      </c>
      <c r="AY5" s="96">
        <v>24</v>
      </c>
      <c r="AZ5" s="96" t="s">
        <v>31</v>
      </c>
      <c r="BA5" s="93"/>
      <c r="BB5" s="90"/>
      <c r="BC5" s="96"/>
      <c r="BD5" s="96" t="s">
        <v>581</v>
      </c>
      <c r="BE5" s="93"/>
    </row>
    <row r="6" spans="1:57" s="98" customFormat="1">
      <c r="A6" s="90">
        <v>25</v>
      </c>
      <c r="B6" s="91">
        <v>41550</v>
      </c>
      <c r="C6" s="92" t="s">
        <v>96</v>
      </c>
      <c r="D6" s="90" t="s">
        <v>148</v>
      </c>
      <c r="E6" s="91">
        <v>41274</v>
      </c>
      <c r="F6" s="93" t="s">
        <v>30</v>
      </c>
      <c r="G6" s="90" t="s">
        <v>114</v>
      </c>
      <c r="H6" s="90">
        <v>74</v>
      </c>
      <c r="I6" s="94" t="s">
        <v>135</v>
      </c>
      <c r="J6" s="95">
        <v>15208</v>
      </c>
      <c r="K6" s="95">
        <v>60833</v>
      </c>
      <c r="L6" s="95">
        <v>91250</v>
      </c>
      <c r="M6" s="95">
        <v>304167</v>
      </c>
      <c r="N6" s="95"/>
      <c r="O6" s="90">
        <v>1.38</v>
      </c>
      <c r="P6" s="90">
        <v>1.2410000000000001</v>
      </c>
      <c r="Q6" s="90">
        <v>1.1379999999999999</v>
      </c>
      <c r="R6" s="90">
        <v>1.069</v>
      </c>
      <c r="S6" s="90">
        <v>1.022</v>
      </c>
      <c r="T6" s="90"/>
      <c r="U6" s="90">
        <v>1.3220000000000001</v>
      </c>
      <c r="V6" s="90">
        <v>1.2070000000000001</v>
      </c>
      <c r="W6" s="90">
        <v>1.1259999999999999</v>
      </c>
      <c r="X6" s="90">
        <v>1.069</v>
      </c>
      <c r="Y6" s="90">
        <v>1.0109999999999999</v>
      </c>
      <c r="Z6" s="90"/>
      <c r="AA6" s="90"/>
      <c r="AB6" s="90"/>
      <c r="AC6" s="90"/>
      <c r="AD6" s="90"/>
      <c r="AE6" s="90"/>
      <c r="AF6" s="90"/>
      <c r="AG6" s="96" t="s">
        <v>107</v>
      </c>
      <c r="AH6" s="96" t="s">
        <v>156</v>
      </c>
      <c r="AI6" s="96">
        <v>3</v>
      </c>
      <c r="AJ6" s="96">
        <v>3</v>
      </c>
      <c r="AK6" s="97">
        <v>0.5</v>
      </c>
      <c r="AL6" s="97">
        <v>0.5</v>
      </c>
      <c r="AM6" s="96">
        <v>0</v>
      </c>
      <c r="AN6" s="96">
        <v>0</v>
      </c>
      <c r="AO6" s="96">
        <v>0</v>
      </c>
      <c r="AP6" s="96">
        <v>0</v>
      </c>
      <c r="AQ6" s="96">
        <v>0</v>
      </c>
      <c r="AR6" s="96">
        <v>0</v>
      </c>
      <c r="AS6" s="96">
        <v>0</v>
      </c>
      <c r="AT6" s="96">
        <v>0</v>
      </c>
      <c r="AU6" s="96">
        <v>0</v>
      </c>
      <c r="AV6" s="96">
        <v>0</v>
      </c>
      <c r="AW6" s="96">
        <v>36</v>
      </c>
      <c r="AX6" s="96" t="s">
        <v>157</v>
      </c>
      <c r="AY6" s="96"/>
      <c r="AZ6" s="96" t="s">
        <v>157</v>
      </c>
      <c r="BA6" s="93"/>
      <c r="BB6" s="90"/>
      <c r="BC6" s="96"/>
      <c r="BD6" s="96" t="s">
        <v>158</v>
      </c>
      <c r="BE6" s="93"/>
    </row>
    <row r="7" spans="1:57" s="98" customFormat="1">
      <c r="A7" s="90">
        <v>42</v>
      </c>
      <c r="B7" s="91">
        <v>41550</v>
      </c>
      <c r="C7" s="92" t="s">
        <v>96</v>
      </c>
      <c r="D7" s="90" t="s">
        <v>148</v>
      </c>
      <c r="E7" s="91">
        <v>41274</v>
      </c>
      <c r="F7" s="90" t="s">
        <v>33</v>
      </c>
      <c r="G7" s="90" t="s">
        <v>34</v>
      </c>
      <c r="H7" s="90">
        <v>97.53</v>
      </c>
      <c r="I7" s="94" t="s">
        <v>135</v>
      </c>
      <c r="J7" s="95">
        <v>15000</v>
      </c>
      <c r="K7" s="95">
        <v>60000</v>
      </c>
      <c r="L7" s="95">
        <v>90000</v>
      </c>
      <c r="M7" s="95">
        <v>300000</v>
      </c>
      <c r="N7" s="95"/>
      <c r="O7" s="90">
        <v>1.4750000000000001</v>
      </c>
      <c r="P7" s="90">
        <v>1.343</v>
      </c>
      <c r="Q7" s="90">
        <v>1.2509999999999999</v>
      </c>
      <c r="R7" s="90">
        <v>1.19</v>
      </c>
      <c r="S7" s="90">
        <v>1.139</v>
      </c>
      <c r="T7" s="90"/>
      <c r="U7" s="90">
        <v>1.345</v>
      </c>
      <c r="V7" s="90">
        <v>1.2430000000000001</v>
      </c>
      <c r="W7" s="90">
        <v>1.163</v>
      </c>
      <c r="X7" s="90">
        <v>1.1160000000000001</v>
      </c>
      <c r="Y7" s="90">
        <v>1.0640000000000001</v>
      </c>
      <c r="Z7" s="90"/>
      <c r="AA7" s="90"/>
      <c r="AB7" s="90"/>
      <c r="AC7" s="90"/>
      <c r="AD7" s="90"/>
      <c r="AE7" s="90"/>
      <c r="AF7" s="90"/>
      <c r="AG7" s="96" t="s">
        <v>107</v>
      </c>
      <c r="AH7" s="96" t="s">
        <v>156</v>
      </c>
      <c r="AI7" s="96">
        <v>3</v>
      </c>
      <c r="AJ7" s="96">
        <v>3</v>
      </c>
      <c r="AK7" s="97">
        <v>0.5</v>
      </c>
      <c r="AL7" s="97">
        <v>0.5</v>
      </c>
      <c r="AM7" s="96">
        <v>0</v>
      </c>
      <c r="AN7" s="96">
        <v>0</v>
      </c>
      <c r="AO7" s="96">
        <v>0</v>
      </c>
      <c r="AP7" s="96">
        <v>0</v>
      </c>
      <c r="AQ7" s="96">
        <v>0</v>
      </c>
      <c r="AR7" s="96">
        <v>0</v>
      </c>
      <c r="AS7" s="96">
        <v>0</v>
      </c>
      <c r="AT7" s="96">
        <v>0</v>
      </c>
      <c r="AU7" s="96">
        <v>0</v>
      </c>
      <c r="AV7" s="96">
        <v>0</v>
      </c>
      <c r="AW7" s="96">
        <v>0</v>
      </c>
      <c r="AX7" s="96" t="s">
        <v>157</v>
      </c>
      <c r="AY7" s="96"/>
      <c r="AZ7" s="96" t="s">
        <v>157</v>
      </c>
      <c r="BA7" s="93" t="s">
        <v>24</v>
      </c>
      <c r="BB7" s="90" t="s">
        <v>150</v>
      </c>
      <c r="BC7" s="96">
        <v>50</v>
      </c>
      <c r="BD7" s="96" t="s">
        <v>91</v>
      </c>
      <c r="BE7" s="93"/>
    </row>
    <row r="8" spans="1:57" s="98" customFormat="1">
      <c r="A8" s="90">
        <v>1</v>
      </c>
      <c r="B8" s="91">
        <v>41550</v>
      </c>
      <c r="C8" s="92" t="s">
        <v>575</v>
      </c>
      <c r="D8" s="90" t="s">
        <v>576</v>
      </c>
      <c r="E8" s="91">
        <v>41274</v>
      </c>
      <c r="F8" s="93" t="s">
        <v>584</v>
      </c>
      <c r="G8" s="90" t="s">
        <v>585</v>
      </c>
      <c r="H8" s="90">
        <v>84.1</v>
      </c>
      <c r="I8" s="94" t="s">
        <v>578</v>
      </c>
      <c r="J8" s="95">
        <v>14760</v>
      </c>
      <c r="K8" s="95">
        <v>60120</v>
      </c>
      <c r="L8" s="95">
        <v>89700</v>
      </c>
      <c r="M8" s="95">
        <v>300720</v>
      </c>
      <c r="N8" s="95"/>
      <c r="O8" s="90">
        <v>1.794</v>
      </c>
      <c r="P8" s="90">
        <v>1.466</v>
      </c>
      <c r="Q8" s="90">
        <v>1.3180000000000001</v>
      </c>
      <c r="R8" s="90">
        <v>1.2130000000000001</v>
      </c>
      <c r="S8" s="90">
        <v>1.1879999999999999</v>
      </c>
      <c r="T8" s="90"/>
      <c r="U8" s="90">
        <v>1.6919999999999999</v>
      </c>
      <c r="V8" s="90">
        <v>1.4159999999999999</v>
      </c>
      <c r="W8" s="90">
        <v>1.2749999999999999</v>
      </c>
      <c r="X8" s="90">
        <v>1.1859999999999999</v>
      </c>
      <c r="Y8" s="90">
        <v>1.1579999999999999</v>
      </c>
      <c r="Z8" s="90"/>
      <c r="AA8" s="90"/>
      <c r="AB8" s="90"/>
      <c r="AC8" s="90"/>
      <c r="AD8" s="90"/>
      <c r="AE8" s="90"/>
      <c r="AF8" s="90"/>
      <c r="AG8" s="96" t="s">
        <v>579</v>
      </c>
      <c r="AH8" s="96" t="s">
        <v>580</v>
      </c>
      <c r="AI8" s="96">
        <v>3</v>
      </c>
      <c r="AJ8" s="96">
        <v>3</v>
      </c>
      <c r="AK8" s="97">
        <v>0.5</v>
      </c>
      <c r="AL8" s="97">
        <v>0.5</v>
      </c>
      <c r="AM8" s="96">
        <v>0</v>
      </c>
      <c r="AN8" s="96">
        <v>15</v>
      </c>
      <c r="AO8" s="96">
        <v>0</v>
      </c>
      <c r="AP8" s="96">
        <v>0</v>
      </c>
      <c r="AQ8" s="96">
        <v>0</v>
      </c>
      <c r="AR8" s="96">
        <v>0</v>
      </c>
      <c r="AS8" s="96">
        <v>0</v>
      </c>
      <c r="AT8" s="96">
        <v>0</v>
      </c>
      <c r="AU8" s="96">
        <v>0</v>
      </c>
      <c r="AV8" s="96">
        <v>0</v>
      </c>
      <c r="AW8" s="96">
        <v>12</v>
      </c>
      <c r="AX8" s="96" t="s">
        <v>579</v>
      </c>
      <c r="AY8" s="96">
        <v>12</v>
      </c>
      <c r="AZ8" s="96" t="s">
        <v>31</v>
      </c>
      <c r="BA8" s="93"/>
      <c r="BB8" s="90"/>
      <c r="BC8" s="96"/>
      <c r="BD8" s="96" t="s">
        <v>581</v>
      </c>
      <c r="BE8" s="93"/>
    </row>
    <row r="9" spans="1:57" s="98" customFormat="1">
      <c r="A9" s="90"/>
      <c r="B9" s="91">
        <v>41550</v>
      </c>
      <c r="C9" s="92" t="s">
        <v>575</v>
      </c>
      <c r="D9" s="90" t="s">
        <v>576</v>
      </c>
      <c r="E9" s="91">
        <v>41508</v>
      </c>
      <c r="F9" s="93" t="s">
        <v>589</v>
      </c>
      <c r="G9" s="90" t="s">
        <v>590</v>
      </c>
      <c r="H9" s="90">
        <v>91.89</v>
      </c>
      <c r="I9" s="94" t="s">
        <v>578</v>
      </c>
      <c r="J9" s="95">
        <v>15208</v>
      </c>
      <c r="K9" s="95">
        <v>60833</v>
      </c>
      <c r="L9" s="95">
        <v>91250</v>
      </c>
      <c r="M9" s="95">
        <v>304167</v>
      </c>
      <c r="N9" s="95"/>
      <c r="O9" s="90">
        <v>1.82</v>
      </c>
      <c r="P9" s="90">
        <v>1.69</v>
      </c>
      <c r="Q9" s="90">
        <v>1.59</v>
      </c>
      <c r="R9" s="90">
        <v>1.53</v>
      </c>
      <c r="S9" s="90">
        <v>1.48</v>
      </c>
      <c r="T9" s="90"/>
      <c r="U9" s="90">
        <v>1.76</v>
      </c>
      <c r="V9" s="90">
        <v>1.66</v>
      </c>
      <c r="W9" s="90">
        <v>1.58</v>
      </c>
      <c r="X9" s="90">
        <v>1.53</v>
      </c>
      <c r="Y9" s="90">
        <v>1.47</v>
      </c>
      <c r="Z9" s="90"/>
      <c r="AA9" s="90">
        <v>1.79</v>
      </c>
      <c r="AB9" s="90">
        <v>1.66</v>
      </c>
      <c r="AC9" s="90">
        <v>1.59</v>
      </c>
      <c r="AD9" s="90">
        <v>1.53</v>
      </c>
      <c r="AE9" s="90">
        <v>1.48</v>
      </c>
      <c r="AF9" s="90"/>
      <c r="AG9" s="96" t="s">
        <v>579</v>
      </c>
      <c r="AH9" s="96" t="s">
        <v>580</v>
      </c>
      <c r="AI9" s="96">
        <v>3</v>
      </c>
      <c r="AJ9" s="96">
        <v>3</v>
      </c>
      <c r="AK9" s="97">
        <v>0.5</v>
      </c>
      <c r="AL9" s="97">
        <v>0.5</v>
      </c>
      <c r="AM9" s="96">
        <v>0</v>
      </c>
      <c r="AN9" s="96">
        <v>30</v>
      </c>
      <c r="AO9" s="96">
        <v>0</v>
      </c>
      <c r="AP9" s="96">
        <v>0</v>
      </c>
      <c r="AQ9" s="96">
        <v>0</v>
      </c>
      <c r="AR9" s="96">
        <v>0</v>
      </c>
      <c r="AS9" s="96">
        <v>0</v>
      </c>
      <c r="AT9" s="96">
        <v>0</v>
      </c>
      <c r="AU9" s="96">
        <v>0</v>
      </c>
      <c r="AV9" s="96">
        <v>0</v>
      </c>
      <c r="AW9" s="96">
        <v>0</v>
      </c>
      <c r="AX9" s="96" t="s">
        <v>591</v>
      </c>
      <c r="AY9" s="96">
        <v>24</v>
      </c>
      <c r="AZ9" s="96" t="s">
        <v>31</v>
      </c>
      <c r="BA9" s="93" t="s">
        <v>24</v>
      </c>
      <c r="BB9" s="90" t="s">
        <v>150</v>
      </c>
      <c r="BC9" s="96">
        <v>50</v>
      </c>
      <c r="BD9" s="96" t="s">
        <v>592</v>
      </c>
      <c r="BE9" s="93"/>
    </row>
    <row r="10" spans="1:57" s="98" customFormat="1">
      <c r="A10" s="90">
        <v>10</v>
      </c>
      <c r="B10" s="91">
        <v>41550</v>
      </c>
      <c r="C10" s="92" t="s">
        <v>575</v>
      </c>
      <c r="D10" s="90" t="s">
        <v>586</v>
      </c>
      <c r="E10" s="91">
        <v>41455</v>
      </c>
      <c r="F10" s="93" t="s">
        <v>587</v>
      </c>
      <c r="G10" s="90" t="s">
        <v>54</v>
      </c>
      <c r="H10" s="90">
        <v>105.28</v>
      </c>
      <c r="I10" s="94" t="s">
        <v>578</v>
      </c>
      <c r="J10" s="95">
        <v>110000</v>
      </c>
      <c r="K10" s="95">
        <v>600000</v>
      </c>
      <c r="L10" s="95">
        <v>600000</v>
      </c>
      <c r="M10" s="95">
        <v>600000</v>
      </c>
      <c r="N10" s="95"/>
      <c r="O10" s="90">
        <v>1.6679999999999999</v>
      </c>
      <c r="P10" s="90">
        <v>1.246</v>
      </c>
      <c r="Q10" s="90">
        <v>0</v>
      </c>
      <c r="R10" s="90">
        <v>0</v>
      </c>
      <c r="S10" s="90">
        <v>1.1060000000000001</v>
      </c>
      <c r="T10" s="90"/>
      <c r="U10" s="90">
        <v>1.468</v>
      </c>
      <c r="V10" s="90">
        <v>1.252</v>
      </c>
      <c r="W10" s="90">
        <v>0</v>
      </c>
      <c r="X10" s="90">
        <v>0</v>
      </c>
      <c r="Y10" s="90">
        <v>1.0449999999999999</v>
      </c>
      <c r="Z10" s="90"/>
      <c r="AA10" s="90"/>
      <c r="AB10" s="90"/>
      <c r="AC10" s="90"/>
      <c r="AD10" s="90"/>
      <c r="AE10" s="90"/>
      <c r="AF10" s="90"/>
      <c r="AG10" s="96" t="s">
        <v>579</v>
      </c>
      <c r="AH10" s="96" t="s">
        <v>580</v>
      </c>
      <c r="AI10" s="96">
        <v>3</v>
      </c>
      <c r="AJ10" s="96">
        <v>3</v>
      </c>
      <c r="AK10" s="97">
        <v>0.5</v>
      </c>
      <c r="AL10" s="97">
        <v>0.5</v>
      </c>
      <c r="AM10" s="96">
        <v>0</v>
      </c>
      <c r="AN10" s="96">
        <v>20</v>
      </c>
      <c r="AO10" s="96">
        <v>0</v>
      </c>
      <c r="AP10" s="96">
        <v>0</v>
      </c>
      <c r="AQ10" s="96">
        <v>0</v>
      </c>
      <c r="AR10" s="96">
        <v>0</v>
      </c>
      <c r="AS10" s="96">
        <v>0</v>
      </c>
      <c r="AT10" s="96">
        <v>0</v>
      </c>
      <c r="AU10" s="96">
        <v>0</v>
      </c>
      <c r="AV10" s="96">
        <v>0</v>
      </c>
      <c r="AW10" s="96">
        <v>0</v>
      </c>
      <c r="AX10" s="96" t="s">
        <v>31</v>
      </c>
      <c r="AY10" s="96">
        <v>24</v>
      </c>
      <c r="AZ10" s="96" t="s">
        <v>31</v>
      </c>
      <c r="BD10" s="96" t="s">
        <v>581</v>
      </c>
      <c r="BE10" s="93"/>
    </row>
    <row r="11" spans="1:57" s="98" customFormat="1">
      <c r="A11" s="90">
        <v>35</v>
      </c>
      <c r="B11" s="91">
        <v>41550</v>
      </c>
      <c r="C11" s="92" t="s">
        <v>96</v>
      </c>
      <c r="D11" s="90" t="s">
        <v>93</v>
      </c>
      <c r="E11" s="91">
        <v>41547</v>
      </c>
      <c r="F11" s="93" t="s">
        <v>26</v>
      </c>
      <c r="G11" s="90" t="s">
        <v>115</v>
      </c>
      <c r="H11" s="90">
        <v>85.8</v>
      </c>
      <c r="I11" s="94" t="s">
        <v>135</v>
      </c>
      <c r="J11" s="95">
        <v>15000</v>
      </c>
      <c r="K11" s="95">
        <v>60000</v>
      </c>
      <c r="L11" s="95">
        <v>90000</v>
      </c>
      <c r="M11" s="95">
        <v>300000</v>
      </c>
      <c r="N11" s="95"/>
      <c r="O11" s="90">
        <v>2.2599999999999998</v>
      </c>
      <c r="P11" s="90">
        <v>2.11</v>
      </c>
      <c r="Q11" s="90">
        <v>2.0099999999999998</v>
      </c>
      <c r="R11" s="90">
        <v>1.91</v>
      </c>
      <c r="S11" s="90">
        <v>1.81</v>
      </c>
      <c r="T11" s="90"/>
      <c r="U11" s="90">
        <v>2.16</v>
      </c>
      <c r="V11" s="90">
        <v>2.11</v>
      </c>
      <c r="W11" s="90">
        <v>2.0099999999999998</v>
      </c>
      <c r="X11" s="90">
        <v>1.86</v>
      </c>
      <c r="Y11" s="90">
        <v>1.81</v>
      </c>
      <c r="Z11" s="90"/>
      <c r="AA11" s="90"/>
      <c r="AB11" s="90"/>
      <c r="AC11" s="90"/>
      <c r="AD11" s="90"/>
      <c r="AE11" s="90"/>
      <c r="AF11" s="90"/>
      <c r="AG11" s="96" t="s">
        <v>107</v>
      </c>
      <c r="AH11" s="96" t="s">
        <v>156</v>
      </c>
      <c r="AI11" s="96">
        <v>3</v>
      </c>
      <c r="AJ11" s="96">
        <v>3</v>
      </c>
      <c r="AK11" s="97">
        <v>0.5</v>
      </c>
      <c r="AL11" s="97">
        <v>0.5</v>
      </c>
      <c r="AM11" s="96">
        <v>0</v>
      </c>
      <c r="AN11" s="96">
        <v>0</v>
      </c>
      <c r="AO11" s="96">
        <v>10</v>
      </c>
      <c r="AP11" s="96">
        <v>0</v>
      </c>
      <c r="AQ11" s="96">
        <v>0</v>
      </c>
      <c r="AR11" s="96">
        <v>0</v>
      </c>
      <c r="AS11" s="96">
        <v>0</v>
      </c>
      <c r="AT11" s="96">
        <v>0</v>
      </c>
      <c r="AU11" s="96">
        <v>0</v>
      </c>
      <c r="AV11" s="96">
        <v>0</v>
      </c>
      <c r="AW11" s="96">
        <v>0</v>
      </c>
      <c r="AX11" s="96" t="s">
        <v>157</v>
      </c>
      <c r="AY11" s="96"/>
      <c r="AZ11" s="96" t="s">
        <v>157</v>
      </c>
      <c r="BA11" s="93"/>
      <c r="BB11" s="90"/>
      <c r="BC11" s="96"/>
      <c r="BD11" s="96" t="s">
        <v>158</v>
      </c>
      <c r="BE11" s="93" t="s">
        <v>27</v>
      </c>
    </row>
    <row r="12" spans="1:57" s="98" customFormat="1">
      <c r="A12" s="90">
        <v>51</v>
      </c>
      <c r="B12" s="91">
        <v>41550</v>
      </c>
      <c r="C12" s="92" t="s">
        <v>96</v>
      </c>
      <c r="D12" s="90" t="s">
        <v>93</v>
      </c>
      <c r="E12" s="91">
        <v>41305</v>
      </c>
      <c r="F12" s="93" t="s">
        <v>25</v>
      </c>
      <c r="G12" s="90" t="s">
        <v>34</v>
      </c>
      <c r="H12" s="90">
        <v>93.5</v>
      </c>
      <c r="I12" s="94" t="s">
        <v>135</v>
      </c>
      <c r="J12" s="95">
        <v>15000</v>
      </c>
      <c r="K12" s="95">
        <v>60000</v>
      </c>
      <c r="L12" s="95">
        <v>90000</v>
      </c>
      <c r="M12" s="95">
        <v>300000</v>
      </c>
      <c r="N12" s="95"/>
      <c r="O12" s="90">
        <v>2.2999999999999998</v>
      </c>
      <c r="P12" s="90">
        <v>2.0099999999999998</v>
      </c>
      <c r="Q12" s="90">
        <v>1.85</v>
      </c>
      <c r="R12" s="90">
        <v>1.8</v>
      </c>
      <c r="S12" s="90">
        <v>1.71</v>
      </c>
      <c r="T12" s="90"/>
      <c r="U12" s="90">
        <v>2.04</v>
      </c>
      <c r="V12" s="90">
        <v>1.83</v>
      </c>
      <c r="W12" s="90">
        <v>1.7</v>
      </c>
      <c r="X12" s="90">
        <v>1.6</v>
      </c>
      <c r="Y12" s="90">
        <v>1.54</v>
      </c>
      <c r="Z12" s="90"/>
      <c r="AA12" s="90"/>
      <c r="AB12" s="90"/>
      <c r="AC12" s="90"/>
      <c r="AD12" s="90"/>
      <c r="AE12" s="90"/>
      <c r="AF12" s="90"/>
      <c r="AG12" s="96" t="s">
        <v>107</v>
      </c>
      <c r="AH12" s="96" t="s">
        <v>156</v>
      </c>
      <c r="AI12" s="96">
        <v>3</v>
      </c>
      <c r="AJ12" s="96">
        <v>3</v>
      </c>
      <c r="AK12" s="97">
        <v>0.5</v>
      </c>
      <c r="AL12" s="97">
        <v>0.5</v>
      </c>
      <c r="AM12" s="96">
        <v>0</v>
      </c>
      <c r="AN12" s="96">
        <v>0</v>
      </c>
      <c r="AO12" s="96">
        <v>0</v>
      </c>
      <c r="AP12" s="96">
        <v>20</v>
      </c>
      <c r="AQ12" s="96">
        <v>0</v>
      </c>
      <c r="AR12" s="96">
        <v>0</v>
      </c>
      <c r="AS12" s="96">
        <v>0</v>
      </c>
      <c r="AT12" s="96">
        <v>0</v>
      </c>
      <c r="AU12" s="96">
        <v>0</v>
      </c>
      <c r="AV12" s="96">
        <v>0</v>
      </c>
      <c r="AW12" s="96">
        <v>12</v>
      </c>
      <c r="AX12" s="96" t="s">
        <v>107</v>
      </c>
      <c r="AY12" s="96"/>
      <c r="AZ12" s="96" t="s">
        <v>157</v>
      </c>
      <c r="BA12" s="93"/>
      <c r="BB12" s="90"/>
      <c r="BC12" s="96"/>
      <c r="BD12" s="96" t="s">
        <v>49</v>
      </c>
      <c r="BE12" s="93"/>
    </row>
    <row r="13" spans="1:57" s="98" customFormat="1">
      <c r="A13" s="90">
        <v>18</v>
      </c>
      <c r="B13" s="91">
        <v>41550</v>
      </c>
      <c r="C13" s="92" t="s">
        <v>575</v>
      </c>
      <c r="D13" s="90" t="s">
        <v>588</v>
      </c>
      <c r="E13" s="91">
        <v>41509</v>
      </c>
      <c r="F13" s="93" t="s">
        <v>582</v>
      </c>
      <c r="G13" s="90" t="s">
        <v>583</v>
      </c>
      <c r="H13" s="90">
        <v>101.6</v>
      </c>
      <c r="I13" s="94" t="s">
        <v>578</v>
      </c>
      <c r="J13" s="95">
        <v>15000</v>
      </c>
      <c r="K13" s="95">
        <v>60000</v>
      </c>
      <c r="L13" s="95">
        <v>90000</v>
      </c>
      <c r="M13" s="95">
        <v>300000</v>
      </c>
      <c r="N13" s="95"/>
      <c r="O13" s="90">
        <v>1.68</v>
      </c>
      <c r="P13" s="90">
        <v>1.48</v>
      </c>
      <c r="Q13" s="90">
        <v>1.35</v>
      </c>
      <c r="R13" s="90">
        <v>1.27</v>
      </c>
      <c r="S13" s="90">
        <v>1.19</v>
      </c>
      <c r="T13" s="90"/>
      <c r="U13" s="90">
        <v>1.6</v>
      </c>
      <c r="V13" s="90">
        <v>1.44</v>
      </c>
      <c r="W13" s="90">
        <v>1.32</v>
      </c>
      <c r="X13" s="90">
        <v>1.25</v>
      </c>
      <c r="Y13" s="90">
        <v>1.18</v>
      </c>
      <c r="Z13" s="90"/>
      <c r="AA13" s="90"/>
      <c r="AB13" s="90"/>
      <c r="AC13" s="90"/>
      <c r="AD13" s="90"/>
      <c r="AE13" s="90"/>
      <c r="AF13" s="90"/>
      <c r="AG13" s="96" t="s">
        <v>579</v>
      </c>
      <c r="AH13" s="96" t="s">
        <v>580</v>
      </c>
      <c r="AI13" s="96">
        <v>3</v>
      </c>
      <c r="AJ13" s="96">
        <v>3</v>
      </c>
      <c r="AK13" s="97">
        <v>0.5</v>
      </c>
      <c r="AL13" s="97">
        <v>0.5</v>
      </c>
      <c r="AM13" s="96">
        <v>0</v>
      </c>
      <c r="AN13" s="96">
        <v>20</v>
      </c>
      <c r="AO13" s="96">
        <v>0</v>
      </c>
      <c r="AP13" s="96">
        <v>0</v>
      </c>
      <c r="AQ13" s="96">
        <v>0</v>
      </c>
      <c r="AR13" s="96">
        <v>0</v>
      </c>
      <c r="AS13" s="96">
        <v>0</v>
      </c>
      <c r="AT13" s="96">
        <v>0</v>
      </c>
      <c r="AU13" s="96">
        <v>0</v>
      </c>
      <c r="AV13" s="96">
        <v>0</v>
      </c>
      <c r="AW13" s="96">
        <v>24</v>
      </c>
      <c r="AX13" s="96" t="s">
        <v>579</v>
      </c>
      <c r="AY13" s="96">
        <v>24</v>
      </c>
      <c r="AZ13" s="96" t="s">
        <v>31</v>
      </c>
      <c r="BA13" s="93"/>
      <c r="BB13" s="90"/>
      <c r="BC13" s="96"/>
      <c r="BD13" s="96" t="s">
        <v>581</v>
      </c>
      <c r="BE13" s="93"/>
    </row>
    <row r="14" spans="1:57" s="98" customFormat="1">
      <c r="A14" s="90">
        <v>26</v>
      </c>
      <c r="B14" s="91">
        <v>41550</v>
      </c>
      <c r="C14" s="92" t="s">
        <v>96</v>
      </c>
      <c r="D14" s="90" t="s">
        <v>93</v>
      </c>
      <c r="E14" s="91">
        <v>41274</v>
      </c>
      <c r="F14" s="93" t="s">
        <v>30</v>
      </c>
      <c r="G14" s="90" t="s">
        <v>114</v>
      </c>
      <c r="H14" s="90">
        <v>74</v>
      </c>
      <c r="I14" s="94" t="s">
        <v>135</v>
      </c>
      <c r="J14" s="95">
        <v>15208</v>
      </c>
      <c r="K14" s="95">
        <v>60833</v>
      </c>
      <c r="L14" s="95">
        <v>91250</v>
      </c>
      <c r="M14" s="95">
        <v>304167</v>
      </c>
      <c r="N14" s="95"/>
      <c r="O14" s="90">
        <v>1.387</v>
      </c>
      <c r="P14" s="90">
        <v>1.238</v>
      </c>
      <c r="Q14" s="90">
        <v>1.1459999999999999</v>
      </c>
      <c r="R14" s="90">
        <v>1.077</v>
      </c>
      <c r="S14" s="90">
        <v>1.02</v>
      </c>
      <c r="T14" s="90"/>
      <c r="U14" s="90">
        <v>1.33</v>
      </c>
      <c r="V14" s="90">
        <v>1.2150000000000001</v>
      </c>
      <c r="W14" s="90">
        <v>1.123</v>
      </c>
      <c r="X14" s="90">
        <v>1.077</v>
      </c>
      <c r="Y14" s="90">
        <v>1.02</v>
      </c>
      <c r="Z14" s="90"/>
      <c r="AA14" s="90"/>
      <c r="AB14" s="90"/>
      <c r="AC14" s="90"/>
      <c r="AD14" s="90"/>
      <c r="AE14" s="90"/>
      <c r="AF14" s="90"/>
      <c r="AG14" s="96" t="s">
        <v>107</v>
      </c>
      <c r="AH14" s="96" t="s">
        <v>156</v>
      </c>
      <c r="AI14" s="96">
        <v>3</v>
      </c>
      <c r="AJ14" s="96">
        <v>3</v>
      </c>
      <c r="AK14" s="97">
        <v>0.5</v>
      </c>
      <c r="AL14" s="97">
        <v>0.5</v>
      </c>
      <c r="AM14" s="96">
        <v>0</v>
      </c>
      <c r="AN14" s="96">
        <v>0</v>
      </c>
      <c r="AO14" s="96">
        <v>0</v>
      </c>
      <c r="AP14" s="96">
        <v>0</v>
      </c>
      <c r="AQ14" s="96">
        <v>0</v>
      </c>
      <c r="AR14" s="96">
        <v>0</v>
      </c>
      <c r="AS14" s="96">
        <v>0</v>
      </c>
      <c r="AT14" s="96">
        <v>0</v>
      </c>
      <c r="AU14" s="96">
        <v>0</v>
      </c>
      <c r="AV14" s="96">
        <v>0</v>
      </c>
      <c r="AW14" s="96">
        <v>36</v>
      </c>
      <c r="AX14" s="96" t="s">
        <v>31</v>
      </c>
      <c r="AY14" s="96"/>
      <c r="AZ14" s="96" t="s">
        <v>157</v>
      </c>
      <c r="BA14" s="93"/>
      <c r="BB14" s="90"/>
      <c r="BC14" s="96"/>
      <c r="BD14" s="96" t="s">
        <v>158</v>
      </c>
      <c r="BE14" s="93"/>
    </row>
    <row r="15" spans="1:57" s="98" customFormat="1">
      <c r="A15" s="90">
        <v>43</v>
      </c>
      <c r="B15" s="91">
        <v>41550</v>
      </c>
      <c r="C15" s="92" t="s">
        <v>96</v>
      </c>
      <c r="D15" s="90" t="s">
        <v>93</v>
      </c>
      <c r="E15" s="91">
        <v>41274</v>
      </c>
      <c r="F15" s="90" t="s">
        <v>33</v>
      </c>
      <c r="G15" s="90" t="s">
        <v>34</v>
      </c>
      <c r="H15" s="90">
        <v>97.53</v>
      </c>
      <c r="I15" s="94" t="s">
        <v>135</v>
      </c>
      <c r="J15" s="95">
        <v>15000</v>
      </c>
      <c r="K15" s="95">
        <v>60000</v>
      </c>
      <c r="L15" s="95">
        <v>90000</v>
      </c>
      <c r="M15" s="95">
        <v>300000</v>
      </c>
      <c r="N15" s="95"/>
      <c r="O15" s="90">
        <v>1.4750000000000001</v>
      </c>
      <c r="P15" s="90">
        <v>1.343</v>
      </c>
      <c r="Q15" s="90">
        <v>1.2509999999999999</v>
      </c>
      <c r="R15" s="90">
        <v>1.19</v>
      </c>
      <c r="S15" s="90">
        <v>1.139</v>
      </c>
      <c r="T15" s="90"/>
      <c r="U15" s="90">
        <v>1.345</v>
      </c>
      <c r="V15" s="90">
        <v>1.2430000000000001</v>
      </c>
      <c r="W15" s="90">
        <v>1.163</v>
      </c>
      <c r="X15" s="90">
        <v>1.1160000000000001</v>
      </c>
      <c r="Y15" s="90">
        <v>1.0640000000000001</v>
      </c>
      <c r="Z15" s="90"/>
      <c r="AA15" s="90"/>
      <c r="AB15" s="90"/>
      <c r="AC15" s="90"/>
      <c r="AD15" s="90"/>
      <c r="AE15" s="90"/>
      <c r="AF15" s="90"/>
      <c r="AG15" s="96" t="s">
        <v>107</v>
      </c>
      <c r="AH15" s="96" t="s">
        <v>156</v>
      </c>
      <c r="AI15" s="96">
        <v>3</v>
      </c>
      <c r="AJ15" s="96">
        <v>3</v>
      </c>
      <c r="AK15" s="97">
        <v>0.5</v>
      </c>
      <c r="AL15" s="97">
        <v>0.5</v>
      </c>
      <c r="AM15" s="96">
        <v>0</v>
      </c>
      <c r="AN15" s="96">
        <v>0</v>
      </c>
      <c r="AO15" s="96">
        <v>0</v>
      </c>
      <c r="AP15" s="96">
        <v>0</v>
      </c>
      <c r="AQ15" s="96">
        <v>0</v>
      </c>
      <c r="AR15" s="96">
        <v>0</v>
      </c>
      <c r="AS15" s="96">
        <v>0</v>
      </c>
      <c r="AT15" s="96">
        <v>0</v>
      </c>
      <c r="AU15" s="96">
        <v>0</v>
      </c>
      <c r="AV15" s="96">
        <v>0</v>
      </c>
      <c r="AW15" s="96">
        <v>0</v>
      </c>
      <c r="AX15" s="96" t="s">
        <v>157</v>
      </c>
      <c r="AY15" s="96"/>
      <c r="AZ15" s="96" t="s">
        <v>157</v>
      </c>
      <c r="BA15" s="93" t="s">
        <v>24</v>
      </c>
      <c r="BB15" s="90" t="s">
        <v>150</v>
      </c>
      <c r="BC15" s="96">
        <v>50</v>
      </c>
      <c r="BD15" s="96" t="s">
        <v>91</v>
      </c>
      <c r="BE15" s="93"/>
    </row>
    <row r="16" spans="1:57" s="98" customFormat="1">
      <c r="A16" s="90">
        <v>2</v>
      </c>
      <c r="B16" s="91">
        <v>41550</v>
      </c>
      <c r="C16" s="92" t="s">
        <v>575</v>
      </c>
      <c r="D16" s="90" t="s">
        <v>588</v>
      </c>
      <c r="E16" s="91">
        <v>41274</v>
      </c>
      <c r="F16" s="93" t="s">
        <v>584</v>
      </c>
      <c r="G16" s="90" t="s">
        <v>585</v>
      </c>
      <c r="H16" s="90">
        <v>84.1</v>
      </c>
      <c r="I16" s="94" t="s">
        <v>578</v>
      </c>
      <c r="J16" s="95">
        <v>14760</v>
      </c>
      <c r="K16" s="95">
        <v>60120</v>
      </c>
      <c r="L16" s="95">
        <v>89700</v>
      </c>
      <c r="M16" s="95">
        <v>300720</v>
      </c>
      <c r="N16" s="95"/>
      <c r="O16" s="90">
        <v>1.794</v>
      </c>
      <c r="P16" s="90">
        <v>1.466</v>
      </c>
      <c r="Q16" s="90">
        <v>1.3180000000000001</v>
      </c>
      <c r="R16" s="90">
        <v>1.2130000000000001</v>
      </c>
      <c r="S16" s="90">
        <v>1.1879999999999999</v>
      </c>
      <c r="T16" s="90"/>
      <c r="U16" s="90">
        <v>1.6919999999999999</v>
      </c>
      <c r="V16" s="90">
        <v>1.4159999999999999</v>
      </c>
      <c r="W16" s="90">
        <v>1.2749999999999999</v>
      </c>
      <c r="X16" s="90">
        <v>1.1859999999999999</v>
      </c>
      <c r="Y16" s="90">
        <v>1.1579999999999999</v>
      </c>
      <c r="Z16" s="90"/>
      <c r="AA16" s="90"/>
      <c r="AB16" s="90"/>
      <c r="AC16" s="90"/>
      <c r="AD16" s="90"/>
      <c r="AE16" s="90"/>
      <c r="AF16" s="90"/>
      <c r="AG16" s="96" t="s">
        <v>579</v>
      </c>
      <c r="AH16" s="96" t="s">
        <v>580</v>
      </c>
      <c r="AI16" s="96">
        <v>3</v>
      </c>
      <c r="AJ16" s="96">
        <v>3</v>
      </c>
      <c r="AK16" s="97">
        <v>0.5</v>
      </c>
      <c r="AL16" s="97">
        <v>0.5</v>
      </c>
      <c r="AM16" s="96">
        <v>0</v>
      </c>
      <c r="AN16" s="96">
        <v>15</v>
      </c>
      <c r="AO16" s="96">
        <v>0</v>
      </c>
      <c r="AP16" s="96">
        <v>0</v>
      </c>
      <c r="AQ16" s="96">
        <v>0</v>
      </c>
      <c r="AR16" s="96">
        <v>0</v>
      </c>
      <c r="AS16" s="96">
        <v>0</v>
      </c>
      <c r="AT16" s="96">
        <v>0</v>
      </c>
      <c r="AU16" s="96">
        <v>0</v>
      </c>
      <c r="AV16" s="96">
        <v>0</v>
      </c>
      <c r="AW16" s="96">
        <v>12</v>
      </c>
      <c r="AX16" s="96" t="s">
        <v>579</v>
      </c>
      <c r="AY16" s="96">
        <v>12</v>
      </c>
      <c r="AZ16" s="96" t="s">
        <v>31</v>
      </c>
      <c r="BA16" s="93"/>
      <c r="BB16" s="90"/>
      <c r="BC16" s="96"/>
      <c r="BD16" s="96" t="s">
        <v>581</v>
      </c>
      <c r="BE16" s="93"/>
    </row>
    <row r="17" spans="1:57" s="31" customFormat="1">
      <c r="A17" s="27"/>
      <c r="B17" s="26">
        <v>41550</v>
      </c>
      <c r="C17" s="29" t="s">
        <v>575</v>
      </c>
      <c r="D17" s="27" t="s">
        <v>588</v>
      </c>
      <c r="E17" s="26">
        <v>41508</v>
      </c>
      <c r="F17" s="28" t="s">
        <v>589</v>
      </c>
      <c r="G17" s="27" t="s">
        <v>590</v>
      </c>
      <c r="H17" s="27">
        <v>91.89</v>
      </c>
      <c r="I17" s="32" t="s">
        <v>578</v>
      </c>
      <c r="J17" s="35">
        <v>15208</v>
      </c>
      <c r="K17" s="35">
        <v>60833</v>
      </c>
      <c r="L17" s="35">
        <v>91250</v>
      </c>
      <c r="M17" s="35">
        <v>304167</v>
      </c>
      <c r="N17" s="35"/>
      <c r="O17" s="27">
        <v>1.82</v>
      </c>
      <c r="P17" s="27">
        <v>1.69</v>
      </c>
      <c r="Q17" s="27">
        <v>1.59</v>
      </c>
      <c r="R17" s="27">
        <v>1.53</v>
      </c>
      <c r="S17" s="27">
        <v>1.48</v>
      </c>
      <c r="T17" s="27"/>
      <c r="U17" s="27">
        <v>1.76</v>
      </c>
      <c r="V17" s="27">
        <v>1.66</v>
      </c>
      <c r="W17" s="27">
        <v>1.58</v>
      </c>
      <c r="X17" s="27">
        <v>1.53</v>
      </c>
      <c r="Y17" s="27">
        <v>1.47</v>
      </c>
      <c r="Z17" s="27"/>
      <c r="AA17" s="27">
        <v>1.79</v>
      </c>
      <c r="AB17" s="27">
        <v>1.66</v>
      </c>
      <c r="AC17" s="27">
        <v>1.59</v>
      </c>
      <c r="AD17" s="27">
        <v>1.53</v>
      </c>
      <c r="AE17" s="27">
        <v>1.48</v>
      </c>
      <c r="AF17" s="27"/>
      <c r="AG17" s="30" t="s">
        <v>579</v>
      </c>
      <c r="AH17" s="30" t="s">
        <v>580</v>
      </c>
      <c r="AI17" s="30">
        <v>3</v>
      </c>
      <c r="AJ17" s="30">
        <v>3</v>
      </c>
      <c r="AK17" s="85">
        <v>0.5</v>
      </c>
      <c r="AL17" s="85">
        <v>0.5</v>
      </c>
      <c r="AM17" s="30">
        <v>0</v>
      </c>
      <c r="AN17" s="30">
        <v>30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 t="s">
        <v>591</v>
      </c>
      <c r="AY17" s="30">
        <v>24</v>
      </c>
      <c r="AZ17" s="30" t="s">
        <v>31</v>
      </c>
      <c r="BA17" s="28" t="s">
        <v>24</v>
      </c>
      <c r="BB17" s="27" t="s">
        <v>150</v>
      </c>
      <c r="BC17" s="30">
        <v>50</v>
      </c>
      <c r="BD17" s="30" t="s">
        <v>592</v>
      </c>
      <c r="BE17" s="28"/>
    </row>
    <row r="18" spans="1:57" s="98" customFormat="1">
      <c r="A18" s="90">
        <v>15</v>
      </c>
      <c r="B18" s="91">
        <v>41550</v>
      </c>
      <c r="C18" s="92" t="s">
        <v>96</v>
      </c>
      <c r="D18" s="90" t="s">
        <v>84</v>
      </c>
      <c r="E18" s="91">
        <v>41455</v>
      </c>
      <c r="F18" s="93" t="s">
        <v>79</v>
      </c>
      <c r="G18" s="90" t="s">
        <v>54</v>
      </c>
      <c r="H18" s="90">
        <v>85.74</v>
      </c>
      <c r="I18" s="94" t="s">
        <v>135</v>
      </c>
      <c r="J18" s="95">
        <v>100000</v>
      </c>
      <c r="K18" s="95">
        <v>550000</v>
      </c>
      <c r="L18" s="95">
        <v>550000</v>
      </c>
      <c r="M18" s="95">
        <v>550000</v>
      </c>
      <c r="N18" s="95"/>
      <c r="O18" s="90">
        <v>1.6679999999999999</v>
      </c>
      <c r="P18" s="90">
        <v>1.3089999999999999</v>
      </c>
      <c r="Q18" s="90">
        <v>0</v>
      </c>
      <c r="R18" s="90">
        <v>0</v>
      </c>
      <c r="S18" s="90">
        <v>1.2849999999999999</v>
      </c>
      <c r="T18" s="90"/>
      <c r="U18" s="90">
        <v>1.659</v>
      </c>
      <c r="V18" s="90">
        <v>1.3029999999999999</v>
      </c>
      <c r="W18" s="90">
        <v>0</v>
      </c>
      <c r="X18" s="90">
        <v>0</v>
      </c>
      <c r="Y18" s="90">
        <v>1.276</v>
      </c>
      <c r="Z18" s="90"/>
      <c r="AA18" s="90"/>
      <c r="AB18" s="90"/>
      <c r="AC18" s="90"/>
      <c r="AD18" s="90"/>
      <c r="AE18" s="90"/>
      <c r="AF18" s="90"/>
      <c r="AG18" s="96" t="s">
        <v>107</v>
      </c>
      <c r="AH18" s="96" t="s">
        <v>156</v>
      </c>
      <c r="AI18" s="96">
        <v>2</v>
      </c>
      <c r="AJ18" s="96">
        <v>4</v>
      </c>
      <c r="AK18" s="99">
        <v>0.33329999999999999</v>
      </c>
      <c r="AL18" s="99">
        <v>0.66659999999999997</v>
      </c>
      <c r="AM18" s="96">
        <v>0</v>
      </c>
      <c r="AN18" s="96">
        <v>20</v>
      </c>
      <c r="AO18" s="96">
        <v>0</v>
      </c>
      <c r="AP18" s="96">
        <v>0</v>
      </c>
      <c r="AQ18" s="96">
        <v>0</v>
      </c>
      <c r="AR18" s="96">
        <v>0</v>
      </c>
      <c r="AS18" s="96">
        <v>0</v>
      </c>
      <c r="AT18" s="96">
        <v>0</v>
      </c>
      <c r="AU18" s="96">
        <v>0</v>
      </c>
      <c r="AV18" s="96">
        <v>0</v>
      </c>
      <c r="AW18" s="96">
        <v>0</v>
      </c>
      <c r="AX18" s="96" t="s">
        <v>157</v>
      </c>
      <c r="AY18" s="96">
        <v>24</v>
      </c>
      <c r="AZ18" s="96" t="s">
        <v>157</v>
      </c>
      <c r="BA18" s="93"/>
      <c r="BB18" s="90"/>
      <c r="BC18" s="96"/>
      <c r="BD18" s="96" t="s">
        <v>158</v>
      </c>
      <c r="BE18" s="93"/>
    </row>
    <row r="19" spans="1:57" s="98" customFormat="1">
      <c r="A19" s="90">
        <v>40</v>
      </c>
      <c r="B19" s="91">
        <v>41550</v>
      </c>
      <c r="C19" s="92" t="s">
        <v>96</v>
      </c>
      <c r="D19" s="90" t="s">
        <v>84</v>
      </c>
      <c r="E19" s="91">
        <v>41547</v>
      </c>
      <c r="F19" s="93" t="s">
        <v>26</v>
      </c>
      <c r="G19" s="90" t="s">
        <v>115</v>
      </c>
      <c r="H19" s="90">
        <v>103</v>
      </c>
      <c r="I19" s="94" t="s">
        <v>135</v>
      </c>
      <c r="J19" s="95">
        <v>6000</v>
      </c>
      <c r="K19" s="95">
        <v>12000</v>
      </c>
      <c r="L19" s="95">
        <v>84000</v>
      </c>
      <c r="M19" s="95">
        <f>L19</f>
        <v>84000</v>
      </c>
      <c r="N19" s="95"/>
      <c r="O19" s="90">
        <v>2.06</v>
      </c>
      <c r="P19" s="90">
        <v>2.06</v>
      </c>
      <c r="Q19" s="90">
        <v>2.0099999999999998</v>
      </c>
      <c r="R19" s="90">
        <v>0</v>
      </c>
      <c r="S19" s="90">
        <v>1.96</v>
      </c>
      <c r="T19" s="90"/>
      <c r="U19" s="90">
        <v>2.06</v>
      </c>
      <c r="V19" s="90">
        <v>1.96</v>
      </c>
      <c r="W19" s="90">
        <v>1.91</v>
      </c>
      <c r="X19" s="90">
        <v>0</v>
      </c>
      <c r="Y19" s="90">
        <v>1.91</v>
      </c>
      <c r="Z19" s="90"/>
      <c r="AA19" s="90"/>
      <c r="AB19" s="90"/>
      <c r="AC19" s="90"/>
      <c r="AD19" s="90"/>
      <c r="AE19" s="90"/>
      <c r="AF19" s="90"/>
      <c r="AG19" s="96" t="s">
        <v>107</v>
      </c>
      <c r="AH19" s="96" t="s">
        <v>156</v>
      </c>
      <c r="AI19" s="96">
        <v>2</v>
      </c>
      <c r="AJ19" s="96">
        <v>4</v>
      </c>
      <c r="AK19" s="99">
        <v>0.33329999999999999</v>
      </c>
      <c r="AL19" s="99">
        <v>0.66659999999999997</v>
      </c>
      <c r="AM19" s="96">
        <v>0</v>
      </c>
      <c r="AN19" s="96">
        <v>0</v>
      </c>
      <c r="AO19" s="96">
        <v>10</v>
      </c>
      <c r="AP19" s="96">
        <v>0</v>
      </c>
      <c r="AQ19" s="96">
        <v>0</v>
      </c>
      <c r="AR19" s="96">
        <v>0</v>
      </c>
      <c r="AS19" s="96">
        <v>0</v>
      </c>
      <c r="AT19" s="96">
        <v>0</v>
      </c>
      <c r="AU19" s="96">
        <v>0</v>
      </c>
      <c r="AV19" s="96">
        <v>0</v>
      </c>
      <c r="AW19" s="96">
        <v>0</v>
      </c>
      <c r="AX19" s="96" t="s">
        <v>157</v>
      </c>
      <c r="AY19" s="96"/>
      <c r="AZ19" s="96" t="s">
        <v>157</v>
      </c>
      <c r="BA19" s="93"/>
      <c r="BB19" s="90"/>
      <c r="BC19" s="96"/>
      <c r="BD19" s="96" t="s">
        <v>158</v>
      </c>
      <c r="BE19" s="93" t="s">
        <v>27</v>
      </c>
    </row>
    <row r="20" spans="1:57" s="98" customFormat="1">
      <c r="A20" s="90">
        <v>56</v>
      </c>
      <c r="B20" s="91">
        <v>41550</v>
      </c>
      <c r="C20" s="92" t="s">
        <v>96</v>
      </c>
      <c r="D20" s="90" t="s">
        <v>84</v>
      </c>
      <c r="E20" s="91">
        <v>41305</v>
      </c>
      <c r="F20" s="93" t="s">
        <v>25</v>
      </c>
      <c r="G20" s="90" t="s">
        <v>34</v>
      </c>
      <c r="H20" s="90">
        <v>85.8</v>
      </c>
      <c r="I20" s="94" t="s">
        <v>135</v>
      </c>
      <c r="J20" s="95">
        <v>6000</v>
      </c>
      <c r="K20" s="95">
        <v>12000</v>
      </c>
      <c r="L20" s="95">
        <v>84000</v>
      </c>
      <c r="M20" s="95">
        <f t="shared" ref="M20:M65" si="0">L20</f>
        <v>84000</v>
      </c>
      <c r="N20" s="95"/>
      <c r="O20" s="90">
        <v>2.0099999999999998</v>
      </c>
      <c r="P20" s="90">
        <v>1.95</v>
      </c>
      <c r="Q20" s="90">
        <v>1.94</v>
      </c>
      <c r="R20" s="90">
        <v>0</v>
      </c>
      <c r="S20" s="90">
        <v>1.83</v>
      </c>
      <c r="T20" s="90"/>
      <c r="U20" s="90">
        <v>1.76</v>
      </c>
      <c r="V20" s="90">
        <v>1.71</v>
      </c>
      <c r="W20" s="90">
        <v>1.67</v>
      </c>
      <c r="X20" s="90">
        <v>0</v>
      </c>
      <c r="Y20" s="90">
        <v>1.66</v>
      </c>
      <c r="Z20" s="90"/>
      <c r="AA20" s="90"/>
      <c r="AB20" s="90"/>
      <c r="AC20" s="90"/>
      <c r="AD20" s="90"/>
      <c r="AE20" s="90"/>
      <c r="AF20" s="90"/>
      <c r="AG20" s="96" t="s">
        <v>107</v>
      </c>
      <c r="AH20" s="96" t="s">
        <v>156</v>
      </c>
      <c r="AI20" s="96">
        <v>3</v>
      </c>
      <c r="AJ20" s="96">
        <v>3</v>
      </c>
      <c r="AK20" s="97">
        <v>0.5</v>
      </c>
      <c r="AL20" s="97">
        <v>0.5</v>
      </c>
      <c r="AM20" s="96">
        <v>0</v>
      </c>
      <c r="AN20" s="96">
        <v>0</v>
      </c>
      <c r="AO20" s="96">
        <v>0</v>
      </c>
      <c r="AP20" s="96">
        <v>20</v>
      </c>
      <c r="AQ20" s="96">
        <v>0</v>
      </c>
      <c r="AR20" s="96">
        <v>0</v>
      </c>
      <c r="AS20" s="96">
        <v>0</v>
      </c>
      <c r="AT20" s="96">
        <v>0</v>
      </c>
      <c r="AU20" s="96">
        <v>0</v>
      </c>
      <c r="AV20" s="96">
        <v>0</v>
      </c>
      <c r="AW20" s="96">
        <v>12</v>
      </c>
      <c r="AX20" s="96" t="s">
        <v>107</v>
      </c>
      <c r="AY20" s="96"/>
      <c r="AZ20" s="96" t="s">
        <v>157</v>
      </c>
      <c r="BA20" s="93"/>
      <c r="BB20" s="90"/>
      <c r="BC20" s="96"/>
      <c r="BD20" s="96" t="s">
        <v>49</v>
      </c>
      <c r="BE20" s="93"/>
    </row>
    <row r="21" spans="1:57" s="98" customFormat="1">
      <c r="A21" s="90">
        <v>23</v>
      </c>
      <c r="B21" s="91">
        <v>41550</v>
      </c>
      <c r="C21" s="92" t="s">
        <v>96</v>
      </c>
      <c r="D21" s="90" t="s">
        <v>84</v>
      </c>
      <c r="E21" s="91">
        <v>41509</v>
      </c>
      <c r="F21" s="93" t="s">
        <v>92</v>
      </c>
      <c r="G21" s="90" t="s">
        <v>141</v>
      </c>
      <c r="H21" s="90">
        <v>102.7</v>
      </c>
      <c r="I21" s="94" t="s">
        <v>135</v>
      </c>
      <c r="J21" s="95">
        <v>6000</v>
      </c>
      <c r="K21" s="95">
        <v>12000</v>
      </c>
      <c r="L21" s="95">
        <v>84000</v>
      </c>
      <c r="M21" s="95">
        <f t="shared" si="0"/>
        <v>84000</v>
      </c>
      <c r="N21" s="95"/>
      <c r="O21" s="90">
        <v>1.62</v>
      </c>
      <c r="P21" s="90">
        <v>1.55</v>
      </c>
      <c r="Q21" s="90">
        <v>1.55</v>
      </c>
      <c r="R21" s="90">
        <v>0</v>
      </c>
      <c r="S21" s="90">
        <v>1.45</v>
      </c>
      <c r="T21" s="90"/>
      <c r="U21" s="90">
        <v>1.61</v>
      </c>
      <c r="V21" s="90">
        <v>1.5</v>
      </c>
      <c r="W21" s="90">
        <v>1.44</v>
      </c>
      <c r="X21" s="90">
        <v>0</v>
      </c>
      <c r="Y21" s="90">
        <v>1.42</v>
      </c>
      <c r="Z21" s="90"/>
      <c r="AA21" s="90"/>
      <c r="AB21" s="90"/>
      <c r="AC21" s="90"/>
      <c r="AD21" s="90"/>
      <c r="AE21" s="90"/>
      <c r="AF21" s="90"/>
      <c r="AG21" s="96" t="s">
        <v>107</v>
      </c>
      <c r="AH21" s="96" t="s">
        <v>156</v>
      </c>
      <c r="AI21" s="96">
        <v>2</v>
      </c>
      <c r="AJ21" s="96">
        <v>4</v>
      </c>
      <c r="AK21" s="99">
        <v>0.33329999999999999</v>
      </c>
      <c r="AL21" s="99">
        <v>0.66659999999999997</v>
      </c>
      <c r="AM21" s="96">
        <v>0</v>
      </c>
      <c r="AN21" s="96">
        <v>20</v>
      </c>
      <c r="AO21" s="96">
        <v>0</v>
      </c>
      <c r="AP21" s="96">
        <v>0</v>
      </c>
      <c r="AQ21" s="96">
        <v>0</v>
      </c>
      <c r="AR21" s="96">
        <v>0</v>
      </c>
      <c r="AS21" s="96">
        <v>0</v>
      </c>
      <c r="AT21" s="96">
        <v>0</v>
      </c>
      <c r="AU21" s="96">
        <v>0</v>
      </c>
      <c r="AV21" s="96">
        <v>0</v>
      </c>
      <c r="AW21" s="96">
        <v>24</v>
      </c>
      <c r="AX21" s="96" t="s">
        <v>107</v>
      </c>
      <c r="AY21" s="96">
        <v>24</v>
      </c>
      <c r="AZ21" s="96" t="s">
        <v>157</v>
      </c>
      <c r="BA21" s="93"/>
      <c r="BB21" s="90"/>
      <c r="BC21" s="96"/>
      <c r="BD21" s="96" t="s">
        <v>158</v>
      </c>
      <c r="BE21" s="93"/>
    </row>
    <row r="22" spans="1:57" s="98" customFormat="1">
      <c r="A22" s="90">
        <v>31</v>
      </c>
      <c r="B22" s="91">
        <v>41550</v>
      </c>
      <c r="C22" s="92" t="s">
        <v>96</v>
      </c>
      <c r="D22" s="90" t="s">
        <v>84</v>
      </c>
      <c r="E22" s="91">
        <v>41274</v>
      </c>
      <c r="F22" s="93" t="s">
        <v>30</v>
      </c>
      <c r="G22" s="90" t="s">
        <v>114</v>
      </c>
      <c r="H22" s="90">
        <v>61.06</v>
      </c>
      <c r="I22" s="94" t="s">
        <v>135</v>
      </c>
      <c r="J22" s="95">
        <v>6083</v>
      </c>
      <c r="K22" s="95">
        <v>12166</v>
      </c>
      <c r="L22" s="95">
        <v>85166</v>
      </c>
      <c r="M22" s="95">
        <f t="shared" si="0"/>
        <v>85166</v>
      </c>
      <c r="N22" s="95"/>
      <c r="O22" s="90">
        <v>1.2250000000000001</v>
      </c>
      <c r="P22" s="90">
        <v>1.2210000000000001</v>
      </c>
      <c r="Q22" s="90">
        <v>1.2030000000000001</v>
      </c>
      <c r="R22" s="90">
        <v>0</v>
      </c>
      <c r="S22" s="90">
        <v>1.1619999999999999</v>
      </c>
      <c r="T22" s="90"/>
      <c r="U22" s="90">
        <v>1.218</v>
      </c>
      <c r="V22" s="90">
        <v>1.1599999999999999</v>
      </c>
      <c r="W22" s="90">
        <v>1.147</v>
      </c>
      <c r="X22" s="90">
        <v>0</v>
      </c>
      <c r="Y22" s="90">
        <v>1.137</v>
      </c>
      <c r="Z22" s="90"/>
      <c r="AA22" s="90"/>
      <c r="AB22" s="90"/>
      <c r="AC22" s="90"/>
      <c r="AD22" s="90"/>
      <c r="AE22" s="90"/>
      <c r="AF22" s="90"/>
      <c r="AG22" s="96" t="s">
        <v>107</v>
      </c>
      <c r="AH22" s="96" t="s">
        <v>156</v>
      </c>
      <c r="AI22" s="96">
        <v>2</v>
      </c>
      <c r="AJ22" s="96">
        <v>4</v>
      </c>
      <c r="AK22" s="99">
        <v>0.33329999999999999</v>
      </c>
      <c r="AL22" s="99">
        <v>0.66659999999999997</v>
      </c>
      <c r="AM22" s="96">
        <v>0</v>
      </c>
      <c r="AN22" s="96">
        <v>0</v>
      </c>
      <c r="AO22" s="96">
        <v>0</v>
      </c>
      <c r="AP22" s="96">
        <v>0</v>
      </c>
      <c r="AQ22" s="96">
        <v>0</v>
      </c>
      <c r="AR22" s="96">
        <v>0</v>
      </c>
      <c r="AS22" s="96">
        <v>0</v>
      </c>
      <c r="AT22" s="96">
        <v>0</v>
      </c>
      <c r="AU22" s="96">
        <v>0</v>
      </c>
      <c r="AV22" s="96">
        <v>0</v>
      </c>
      <c r="AW22" s="96">
        <v>36</v>
      </c>
      <c r="AX22" s="96" t="s">
        <v>157</v>
      </c>
      <c r="AY22" s="96"/>
      <c r="AZ22" s="96" t="s">
        <v>157</v>
      </c>
      <c r="BA22" s="93"/>
      <c r="BB22" s="90"/>
      <c r="BC22" s="96"/>
      <c r="BD22" s="96" t="s">
        <v>158</v>
      </c>
      <c r="BE22" s="93"/>
    </row>
    <row r="23" spans="1:57" s="98" customFormat="1">
      <c r="A23" s="90">
        <v>48</v>
      </c>
      <c r="B23" s="91">
        <v>41550</v>
      </c>
      <c r="C23" s="92" t="s">
        <v>96</v>
      </c>
      <c r="D23" s="90" t="s">
        <v>84</v>
      </c>
      <c r="E23" s="91">
        <v>41274</v>
      </c>
      <c r="F23" s="90" t="s">
        <v>33</v>
      </c>
      <c r="G23" s="90" t="s">
        <v>34</v>
      </c>
      <c r="H23" s="90">
        <v>92.05</v>
      </c>
      <c r="I23" s="94" t="s">
        <v>135</v>
      </c>
      <c r="J23" s="95">
        <v>6000</v>
      </c>
      <c r="K23" s="95">
        <v>12000</v>
      </c>
      <c r="L23" s="95">
        <v>84000</v>
      </c>
      <c r="M23" s="95">
        <f t="shared" si="0"/>
        <v>84000</v>
      </c>
      <c r="N23" s="95"/>
      <c r="O23" s="90">
        <v>1.286</v>
      </c>
      <c r="P23" s="90">
        <v>1.278</v>
      </c>
      <c r="Q23" s="90">
        <v>1.262</v>
      </c>
      <c r="R23" s="90">
        <v>0</v>
      </c>
      <c r="S23" s="90">
        <v>1.228</v>
      </c>
      <c r="T23" s="90"/>
      <c r="U23" s="90">
        <v>1.2070000000000001</v>
      </c>
      <c r="V23" s="90">
        <v>1.1619999999999999</v>
      </c>
      <c r="W23" s="90">
        <v>1.143</v>
      </c>
      <c r="X23" s="90">
        <v>0</v>
      </c>
      <c r="Y23" s="90">
        <v>1.139</v>
      </c>
      <c r="Z23" s="90"/>
      <c r="AA23" s="90"/>
      <c r="AB23" s="90"/>
      <c r="AC23" s="90"/>
      <c r="AD23" s="90"/>
      <c r="AE23" s="90"/>
      <c r="AF23" s="90"/>
      <c r="AG23" s="96" t="s">
        <v>107</v>
      </c>
      <c r="AH23" s="96" t="s">
        <v>156</v>
      </c>
      <c r="AI23" s="96">
        <v>2</v>
      </c>
      <c r="AJ23" s="96">
        <v>4</v>
      </c>
      <c r="AK23" s="99">
        <v>0.33329999999999999</v>
      </c>
      <c r="AL23" s="99">
        <v>0.66659999999999997</v>
      </c>
      <c r="AM23" s="96">
        <v>0</v>
      </c>
      <c r="AN23" s="96">
        <v>0</v>
      </c>
      <c r="AO23" s="96">
        <v>0</v>
      </c>
      <c r="AP23" s="96">
        <v>0</v>
      </c>
      <c r="AQ23" s="96">
        <v>0</v>
      </c>
      <c r="AR23" s="96">
        <v>0</v>
      </c>
      <c r="AS23" s="96">
        <v>0</v>
      </c>
      <c r="AT23" s="96">
        <v>0</v>
      </c>
      <c r="AU23" s="96">
        <v>0</v>
      </c>
      <c r="AV23" s="96">
        <v>0</v>
      </c>
      <c r="AW23" s="96">
        <v>0</v>
      </c>
      <c r="AX23" s="96" t="s">
        <v>157</v>
      </c>
      <c r="AY23" s="96"/>
      <c r="AZ23" s="96" t="s">
        <v>157</v>
      </c>
      <c r="BA23" s="93" t="s">
        <v>24</v>
      </c>
      <c r="BB23" s="90" t="s">
        <v>150</v>
      </c>
      <c r="BC23" s="96">
        <v>50</v>
      </c>
      <c r="BD23" s="96" t="s">
        <v>91</v>
      </c>
      <c r="BE23" s="93"/>
    </row>
    <row r="24" spans="1:57" s="98" customFormat="1">
      <c r="A24" s="90">
        <v>7</v>
      </c>
      <c r="B24" s="91">
        <v>41550</v>
      </c>
      <c r="C24" s="92" t="s">
        <v>132</v>
      </c>
      <c r="D24" s="90" t="s">
        <v>84</v>
      </c>
      <c r="E24" s="91">
        <v>41364</v>
      </c>
      <c r="F24" s="93" t="s">
        <v>134</v>
      </c>
      <c r="G24" s="90" t="s">
        <v>62</v>
      </c>
      <c r="H24" s="90">
        <v>93.87</v>
      </c>
      <c r="I24" s="94" t="s">
        <v>135</v>
      </c>
      <c r="J24" s="95">
        <v>98580</v>
      </c>
      <c r="K24" s="95">
        <v>542400</v>
      </c>
      <c r="L24" s="95">
        <f>K24</f>
        <v>542400</v>
      </c>
      <c r="M24" s="95">
        <f>L24</f>
        <v>542400</v>
      </c>
      <c r="N24" s="95"/>
      <c r="O24" s="90">
        <v>1.5469999999999999</v>
      </c>
      <c r="P24" s="90">
        <v>1.196</v>
      </c>
      <c r="Q24" s="90">
        <v>0</v>
      </c>
      <c r="R24" s="90">
        <v>0</v>
      </c>
      <c r="S24" s="90">
        <v>1.196</v>
      </c>
      <c r="T24" s="90"/>
      <c r="U24" s="90">
        <v>1.4350000000000001</v>
      </c>
      <c r="V24" s="90">
        <v>1.0820000000000001</v>
      </c>
      <c r="W24" s="90">
        <v>0</v>
      </c>
      <c r="X24" s="90">
        <v>0</v>
      </c>
      <c r="Y24" s="90">
        <v>1.0820000000000001</v>
      </c>
      <c r="Z24" s="90"/>
      <c r="AA24" s="90"/>
      <c r="AB24" s="90"/>
      <c r="AC24" s="90"/>
      <c r="AD24" s="90"/>
      <c r="AE24" s="90"/>
      <c r="AF24" s="90"/>
      <c r="AG24" s="96" t="s">
        <v>107</v>
      </c>
      <c r="AH24" s="96" t="s">
        <v>156</v>
      </c>
      <c r="AI24" s="96">
        <v>2</v>
      </c>
      <c r="AJ24" s="96">
        <v>4</v>
      </c>
      <c r="AK24" s="99">
        <v>0.33329999999999999</v>
      </c>
      <c r="AL24" s="99">
        <v>0.66659999999999997</v>
      </c>
      <c r="AM24" s="96">
        <v>0</v>
      </c>
      <c r="AN24" s="96">
        <v>15</v>
      </c>
      <c r="AO24" s="96">
        <v>0</v>
      </c>
      <c r="AP24" s="96">
        <v>0</v>
      </c>
      <c r="AQ24" s="96">
        <v>0</v>
      </c>
      <c r="AR24" s="96">
        <v>0</v>
      </c>
      <c r="AS24" s="96">
        <v>0</v>
      </c>
      <c r="AT24" s="96">
        <v>0</v>
      </c>
      <c r="AU24" s="96">
        <v>0</v>
      </c>
      <c r="AV24" s="96">
        <v>0</v>
      </c>
      <c r="AW24" s="96">
        <v>12</v>
      </c>
      <c r="AX24" s="96" t="s">
        <v>107</v>
      </c>
      <c r="AY24" s="96">
        <v>12</v>
      </c>
      <c r="AZ24" s="96" t="s">
        <v>157</v>
      </c>
      <c r="BA24" s="93"/>
      <c r="BB24" s="90"/>
      <c r="BC24" s="96"/>
      <c r="BD24" s="96" t="s">
        <v>158</v>
      </c>
      <c r="BE24" s="93"/>
    </row>
    <row r="25" spans="1:57" s="31" customFormat="1">
      <c r="A25" s="27"/>
      <c r="B25" s="26">
        <v>41550</v>
      </c>
      <c r="C25" s="29" t="s">
        <v>132</v>
      </c>
      <c r="D25" s="27" t="s">
        <v>84</v>
      </c>
      <c r="E25" s="26">
        <v>41508</v>
      </c>
      <c r="F25" s="28" t="s">
        <v>589</v>
      </c>
      <c r="G25" s="27" t="s">
        <v>590</v>
      </c>
      <c r="H25" s="27">
        <v>96.95</v>
      </c>
      <c r="I25" s="32" t="s">
        <v>135</v>
      </c>
      <c r="J25" s="35">
        <v>6083</v>
      </c>
      <c r="K25" s="35">
        <v>12166</v>
      </c>
      <c r="L25" s="35">
        <v>85166</v>
      </c>
      <c r="M25" s="35">
        <f t="shared" ref="M25" si="1">L25</f>
        <v>85166</v>
      </c>
      <c r="N25" s="35"/>
      <c r="O25" s="27">
        <v>1.68</v>
      </c>
      <c r="P25" s="27">
        <v>1.65</v>
      </c>
      <c r="Q25" s="27">
        <v>1.64</v>
      </c>
      <c r="R25" s="27">
        <v>0</v>
      </c>
      <c r="S25" s="27">
        <v>1.59</v>
      </c>
      <c r="T25" s="27"/>
      <c r="U25" s="27">
        <v>1.66</v>
      </c>
      <c r="V25" s="27">
        <v>1.59</v>
      </c>
      <c r="W25" s="27">
        <v>1.57</v>
      </c>
      <c r="X25" s="27">
        <v>0</v>
      </c>
      <c r="Y25" s="27">
        <v>1.56</v>
      </c>
      <c r="Z25" s="27"/>
      <c r="AA25" s="27"/>
      <c r="AB25" s="27"/>
      <c r="AC25" s="27"/>
      <c r="AD25" s="27"/>
      <c r="AE25" s="27"/>
      <c r="AF25" s="27"/>
      <c r="AG25" s="30" t="s">
        <v>107</v>
      </c>
      <c r="AH25" s="30" t="s">
        <v>156</v>
      </c>
      <c r="AI25" s="30">
        <v>2</v>
      </c>
      <c r="AJ25" s="30">
        <v>4</v>
      </c>
      <c r="AK25" s="40">
        <v>0.33329999999999999</v>
      </c>
      <c r="AL25" s="40">
        <v>0.66659999999999997</v>
      </c>
      <c r="AM25" s="30">
        <v>0</v>
      </c>
      <c r="AN25" s="30">
        <v>30</v>
      </c>
      <c r="AO25" s="30">
        <v>0</v>
      </c>
      <c r="AP25" s="30">
        <v>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0</v>
      </c>
      <c r="AX25" s="30" t="s">
        <v>591</v>
      </c>
      <c r="AY25" s="30">
        <v>24</v>
      </c>
      <c r="AZ25" s="30" t="s">
        <v>31</v>
      </c>
      <c r="BA25" s="28" t="s">
        <v>24</v>
      </c>
      <c r="BB25" s="27" t="s">
        <v>150</v>
      </c>
      <c r="BC25" s="30">
        <v>50</v>
      </c>
      <c r="BD25" s="30" t="s">
        <v>592</v>
      </c>
      <c r="BE25" s="28"/>
    </row>
    <row r="26" spans="1:57" s="98" customFormat="1">
      <c r="A26" s="90">
        <v>16</v>
      </c>
      <c r="B26" s="91">
        <v>41550</v>
      </c>
      <c r="C26" s="92" t="s">
        <v>575</v>
      </c>
      <c r="D26" s="90" t="s">
        <v>85</v>
      </c>
      <c r="E26" s="91">
        <v>41455</v>
      </c>
      <c r="F26" s="93" t="s">
        <v>587</v>
      </c>
      <c r="G26" s="90" t="s">
        <v>54</v>
      </c>
      <c r="H26" s="90">
        <v>84.74</v>
      </c>
      <c r="I26" s="94" t="s">
        <v>578</v>
      </c>
      <c r="J26" s="95">
        <v>110000</v>
      </c>
      <c r="K26" s="95">
        <v>600000</v>
      </c>
      <c r="L26" s="95">
        <f>K26</f>
        <v>600000</v>
      </c>
      <c r="M26" s="95">
        <f t="shared" ref="M26" si="2">L26</f>
        <v>600000</v>
      </c>
      <c r="N26" s="95"/>
      <c r="O26" s="90">
        <v>1.621</v>
      </c>
      <c r="P26" s="90">
        <v>1.39</v>
      </c>
      <c r="Q26" s="90">
        <v>0</v>
      </c>
      <c r="R26" s="90">
        <v>0</v>
      </c>
      <c r="S26" s="90">
        <v>1.3340000000000001</v>
      </c>
      <c r="T26" s="90"/>
      <c r="U26" s="90">
        <v>1.5640000000000001</v>
      </c>
      <c r="V26" s="90">
        <v>1.2989999999999999</v>
      </c>
      <c r="W26" s="90">
        <v>0</v>
      </c>
      <c r="X26" s="90">
        <v>0</v>
      </c>
      <c r="Y26" s="90">
        <v>1.2230000000000001</v>
      </c>
      <c r="Z26" s="90"/>
      <c r="AA26" s="90"/>
      <c r="AB26" s="90"/>
      <c r="AC26" s="90"/>
      <c r="AD26" s="90"/>
      <c r="AE26" s="90"/>
      <c r="AF26" s="90"/>
      <c r="AG26" s="96" t="s">
        <v>579</v>
      </c>
      <c r="AH26" s="96" t="s">
        <v>580</v>
      </c>
      <c r="AI26" s="96">
        <v>2</v>
      </c>
      <c r="AJ26" s="96">
        <v>4</v>
      </c>
      <c r="AK26" s="99">
        <v>0.33329999999999999</v>
      </c>
      <c r="AL26" s="99">
        <v>0.66659999999999997</v>
      </c>
      <c r="AM26" s="96">
        <v>0</v>
      </c>
      <c r="AN26" s="96">
        <v>20</v>
      </c>
      <c r="AO26" s="96">
        <v>0</v>
      </c>
      <c r="AP26" s="96">
        <v>0</v>
      </c>
      <c r="AQ26" s="96">
        <v>0</v>
      </c>
      <c r="AR26" s="96">
        <v>0</v>
      </c>
      <c r="AS26" s="96">
        <v>0</v>
      </c>
      <c r="AT26" s="96">
        <v>0</v>
      </c>
      <c r="AU26" s="96">
        <v>0</v>
      </c>
      <c r="AV26" s="96">
        <v>0</v>
      </c>
      <c r="AW26" s="96">
        <v>0</v>
      </c>
      <c r="AX26" s="96" t="s">
        <v>31</v>
      </c>
      <c r="AY26" s="96">
        <v>24</v>
      </c>
      <c r="AZ26" s="96" t="s">
        <v>31</v>
      </c>
      <c r="BA26" s="93"/>
      <c r="BB26" s="90"/>
      <c r="BC26" s="96"/>
      <c r="BD26" s="96" t="s">
        <v>581</v>
      </c>
      <c r="BE26" s="93"/>
    </row>
    <row r="27" spans="1:57" s="98" customFormat="1">
      <c r="A27" s="90">
        <v>41</v>
      </c>
      <c r="B27" s="91">
        <v>41550</v>
      </c>
      <c r="C27" s="92" t="s">
        <v>96</v>
      </c>
      <c r="D27" s="90" t="s">
        <v>85</v>
      </c>
      <c r="E27" s="91">
        <v>41547</v>
      </c>
      <c r="F27" s="93" t="s">
        <v>26</v>
      </c>
      <c r="G27" s="90" t="s">
        <v>115</v>
      </c>
      <c r="H27" s="90">
        <v>103</v>
      </c>
      <c r="I27" s="94" t="s">
        <v>135</v>
      </c>
      <c r="J27" s="95">
        <v>6000</v>
      </c>
      <c r="K27" s="95">
        <v>12000</v>
      </c>
      <c r="L27" s="95">
        <v>84000</v>
      </c>
      <c r="M27" s="95">
        <f>L27</f>
        <v>84000</v>
      </c>
      <c r="N27" s="95"/>
      <c r="O27" s="90">
        <v>2.06</v>
      </c>
      <c r="P27" s="90">
        <v>2.06</v>
      </c>
      <c r="Q27" s="90">
        <v>2.0099999999999998</v>
      </c>
      <c r="R27" s="90">
        <v>0</v>
      </c>
      <c r="S27" s="90">
        <v>1.96</v>
      </c>
      <c r="T27" s="90"/>
      <c r="U27" s="90">
        <v>2.06</v>
      </c>
      <c r="V27" s="90">
        <v>1.96</v>
      </c>
      <c r="W27" s="90">
        <v>1.91</v>
      </c>
      <c r="X27" s="90">
        <v>0</v>
      </c>
      <c r="Y27" s="90">
        <v>1.91</v>
      </c>
      <c r="Z27" s="90"/>
      <c r="AA27" s="90"/>
      <c r="AB27" s="90"/>
      <c r="AC27" s="90"/>
      <c r="AD27" s="90"/>
      <c r="AE27" s="90"/>
      <c r="AF27" s="90"/>
      <c r="AG27" s="96" t="s">
        <v>107</v>
      </c>
      <c r="AH27" s="96" t="s">
        <v>156</v>
      </c>
      <c r="AI27" s="96">
        <v>2</v>
      </c>
      <c r="AJ27" s="96">
        <v>4</v>
      </c>
      <c r="AK27" s="99">
        <v>0.33329999999999999</v>
      </c>
      <c r="AL27" s="99">
        <v>0.66659999999999997</v>
      </c>
      <c r="AM27" s="96">
        <v>0</v>
      </c>
      <c r="AN27" s="96">
        <v>0</v>
      </c>
      <c r="AO27" s="96">
        <v>10</v>
      </c>
      <c r="AP27" s="96">
        <v>0</v>
      </c>
      <c r="AQ27" s="96">
        <v>0</v>
      </c>
      <c r="AR27" s="96">
        <v>0</v>
      </c>
      <c r="AS27" s="96">
        <v>0</v>
      </c>
      <c r="AT27" s="96">
        <v>0</v>
      </c>
      <c r="AU27" s="96">
        <v>0</v>
      </c>
      <c r="AV27" s="96">
        <v>0</v>
      </c>
      <c r="AW27" s="96">
        <v>0</v>
      </c>
      <c r="AX27" s="96" t="s">
        <v>157</v>
      </c>
      <c r="AY27" s="96"/>
      <c r="AZ27" s="96" t="s">
        <v>157</v>
      </c>
      <c r="BA27" s="93"/>
      <c r="BB27" s="90"/>
      <c r="BC27" s="96"/>
      <c r="BD27" s="96" t="s">
        <v>158</v>
      </c>
      <c r="BE27" s="93" t="s">
        <v>27</v>
      </c>
    </row>
    <row r="28" spans="1:57" s="98" customFormat="1">
      <c r="A28" s="90">
        <v>57</v>
      </c>
      <c r="B28" s="91">
        <v>41550</v>
      </c>
      <c r="C28" s="92" t="s">
        <v>96</v>
      </c>
      <c r="D28" s="90" t="s">
        <v>85</v>
      </c>
      <c r="E28" s="91">
        <v>41305</v>
      </c>
      <c r="F28" s="93" t="s">
        <v>25</v>
      </c>
      <c r="G28" s="90" t="s">
        <v>34</v>
      </c>
      <c r="H28" s="90">
        <v>85.8</v>
      </c>
      <c r="I28" s="94" t="s">
        <v>135</v>
      </c>
      <c r="J28" s="95">
        <v>6000</v>
      </c>
      <c r="K28" s="95">
        <v>12000</v>
      </c>
      <c r="L28" s="95">
        <v>84000</v>
      </c>
      <c r="M28" s="95">
        <f>L28</f>
        <v>84000</v>
      </c>
      <c r="N28" s="95"/>
      <c r="O28" s="90">
        <v>2.0099999999999998</v>
      </c>
      <c r="P28" s="90">
        <v>1.95</v>
      </c>
      <c r="Q28" s="90">
        <v>1.94</v>
      </c>
      <c r="R28" s="90">
        <v>0</v>
      </c>
      <c r="S28" s="90">
        <v>1.83</v>
      </c>
      <c r="T28" s="90"/>
      <c r="U28" s="90">
        <v>1.76</v>
      </c>
      <c r="V28" s="90">
        <v>1.71</v>
      </c>
      <c r="W28" s="90">
        <v>1.67</v>
      </c>
      <c r="X28" s="90">
        <v>0</v>
      </c>
      <c r="Y28" s="90">
        <v>1.66</v>
      </c>
      <c r="Z28" s="90"/>
      <c r="AA28" s="90"/>
      <c r="AB28" s="90"/>
      <c r="AC28" s="90"/>
      <c r="AD28" s="90"/>
      <c r="AE28" s="90"/>
      <c r="AF28" s="90"/>
      <c r="AG28" s="96" t="s">
        <v>107</v>
      </c>
      <c r="AH28" s="96" t="s">
        <v>156</v>
      </c>
      <c r="AI28" s="96">
        <v>3</v>
      </c>
      <c r="AJ28" s="96">
        <v>3</v>
      </c>
      <c r="AK28" s="97">
        <v>0.5</v>
      </c>
      <c r="AL28" s="97">
        <v>0.5</v>
      </c>
      <c r="AM28" s="96">
        <v>0</v>
      </c>
      <c r="AN28" s="96">
        <v>0</v>
      </c>
      <c r="AO28" s="96">
        <v>0</v>
      </c>
      <c r="AP28" s="96">
        <v>20</v>
      </c>
      <c r="AQ28" s="96">
        <v>0</v>
      </c>
      <c r="AR28" s="96">
        <v>0</v>
      </c>
      <c r="AS28" s="96">
        <v>0</v>
      </c>
      <c r="AT28" s="96">
        <v>0</v>
      </c>
      <c r="AU28" s="96">
        <v>0</v>
      </c>
      <c r="AV28" s="96">
        <v>0</v>
      </c>
      <c r="AW28" s="96">
        <v>12</v>
      </c>
      <c r="AX28" s="96" t="s">
        <v>107</v>
      </c>
      <c r="AY28" s="96"/>
      <c r="AZ28" s="96" t="s">
        <v>157</v>
      </c>
      <c r="BA28" s="93"/>
      <c r="BB28" s="90"/>
      <c r="BC28" s="96"/>
      <c r="BD28" s="96" t="s">
        <v>49</v>
      </c>
      <c r="BE28" s="93"/>
    </row>
    <row r="29" spans="1:57" s="98" customFormat="1">
      <c r="A29" s="90">
        <v>24</v>
      </c>
      <c r="B29" s="91">
        <v>41550</v>
      </c>
      <c r="C29" s="92" t="s">
        <v>575</v>
      </c>
      <c r="D29" s="90" t="s">
        <v>85</v>
      </c>
      <c r="E29" s="91">
        <v>41509</v>
      </c>
      <c r="F29" s="93" t="s">
        <v>582</v>
      </c>
      <c r="G29" s="90" t="s">
        <v>583</v>
      </c>
      <c r="H29" s="90">
        <v>98.7</v>
      </c>
      <c r="I29" s="94" t="s">
        <v>578</v>
      </c>
      <c r="J29" s="95">
        <v>6000</v>
      </c>
      <c r="K29" s="95">
        <v>12000</v>
      </c>
      <c r="L29" s="95">
        <v>84000</v>
      </c>
      <c r="M29" s="95">
        <f t="shared" ref="M29" si="3">L29</f>
        <v>84000</v>
      </c>
      <c r="N29" s="95"/>
      <c r="O29" s="90">
        <v>1.59</v>
      </c>
      <c r="P29" s="90">
        <v>1.55</v>
      </c>
      <c r="Q29" s="90">
        <v>1.53</v>
      </c>
      <c r="R29" s="90">
        <v>0</v>
      </c>
      <c r="S29" s="90">
        <v>1.45</v>
      </c>
      <c r="T29" s="90"/>
      <c r="U29" s="90">
        <v>1.58</v>
      </c>
      <c r="V29" s="90">
        <v>1.47</v>
      </c>
      <c r="W29" s="90">
        <v>1.43</v>
      </c>
      <c r="X29" s="90">
        <v>0</v>
      </c>
      <c r="Y29" s="90">
        <v>1.41</v>
      </c>
      <c r="Z29" s="90"/>
      <c r="AA29" s="90"/>
      <c r="AB29" s="90"/>
      <c r="AC29" s="90"/>
      <c r="AD29" s="90"/>
      <c r="AE29" s="90"/>
      <c r="AF29" s="90"/>
      <c r="AG29" s="96" t="s">
        <v>579</v>
      </c>
      <c r="AH29" s="96" t="s">
        <v>580</v>
      </c>
      <c r="AI29" s="96">
        <v>2</v>
      </c>
      <c r="AJ29" s="96">
        <v>4</v>
      </c>
      <c r="AK29" s="99">
        <v>0.33329999999999999</v>
      </c>
      <c r="AL29" s="99">
        <v>0.66659999999999997</v>
      </c>
      <c r="AM29" s="96">
        <v>0</v>
      </c>
      <c r="AN29" s="96">
        <v>20</v>
      </c>
      <c r="AO29" s="96">
        <v>0</v>
      </c>
      <c r="AP29" s="96">
        <v>0</v>
      </c>
      <c r="AQ29" s="96">
        <v>0</v>
      </c>
      <c r="AR29" s="96">
        <v>0</v>
      </c>
      <c r="AS29" s="96">
        <v>0</v>
      </c>
      <c r="AT29" s="96">
        <v>0</v>
      </c>
      <c r="AU29" s="96">
        <v>0</v>
      </c>
      <c r="AV29" s="96">
        <v>0</v>
      </c>
      <c r="AW29" s="96">
        <v>24</v>
      </c>
      <c r="AX29" s="96" t="s">
        <v>579</v>
      </c>
      <c r="AY29" s="96">
        <v>24</v>
      </c>
      <c r="AZ29" s="96" t="s">
        <v>31</v>
      </c>
      <c r="BA29" s="93"/>
      <c r="BB29" s="90"/>
      <c r="BC29" s="96"/>
      <c r="BD29" s="96" t="s">
        <v>581</v>
      </c>
      <c r="BE29" s="93"/>
    </row>
    <row r="30" spans="1:57" s="98" customFormat="1">
      <c r="A30" s="90">
        <v>32</v>
      </c>
      <c r="B30" s="91">
        <v>41550</v>
      </c>
      <c r="C30" s="92" t="s">
        <v>96</v>
      </c>
      <c r="D30" s="90" t="s">
        <v>85</v>
      </c>
      <c r="E30" s="91">
        <v>41274</v>
      </c>
      <c r="F30" s="93" t="s">
        <v>30</v>
      </c>
      <c r="G30" s="90" t="s">
        <v>114</v>
      </c>
      <c r="H30" s="90">
        <v>79.12</v>
      </c>
      <c r="I30" s="94" t="s">
        <v>135</v>
      </c>
      <c r="J30" s="95">
        <v>6083</v>
      </c>
      <c r="K30" s="95">
        <v>12166</v>
      </c>
      <c r="L30" s="95">
        <v>85166</v>
      </c>
      <c r="M30" s="95">
        <f t="shared" si="0"/>
        <v>85166</v>
      </c>
      <c r="N30" s="95"/>
      <c r="O30" s="90">
        <v>1.18</v>
      </c>
      <c r="P30" s="90">
        <v>1.165</v>
      </c>
      <c r="Q30" s="90">
        <v>1.1459999999999999</v>
      </c>
      <c r="R30" s="90">
        <v>0</v>
      </c>
      <c r="S30" s="90">
        <v>1.1060000000000001</v>
      </c>
      <c r="T30" s="90"/>
      <c r="U30" s="90">
        <v>1.173</v>
      </c>
      <c r="V30" s="90">
        <v>1.1160000000000001</v>
      </c>
      <c r="W30" s="90">
        <v>1.091</v>
      </c>
      <c r="X30" s="90">
        <v>0</v>
      </c>
      <c r="Y30" s="90">
        <v>1.093</v>
      </c>
      <c r="Z30" s="90"/>
      <c r="AA30" s="90"/>
      <c r="AB30" s="90"/>
      <c r="AC30" s="90"/>
      <c r="AD30" s="90"/>
      <c r="AE30" s="90"/>
      <c r="AF30" s="90"/>
      <c r="AG30" s="96" t="s">
        <v>107</v>
      </c>
      <c r="AH30" s="96" t="s">
        <v>156</v>
      </c>
      <c r="AI30" s="96">
        <v>2</v>
      </c>
      <c r="AJ30" s="96">
        <v>4</v>
      </c>
      <c r="AK30" s="99">
        <v>0.33329999999999999</v>
      </c>
      <c r="AL30" s="99">
        <v>0.66659999999999997</v>
      </c>
      <c r="AM30" s="96">
        <v>0</v>
      </c>
      <c r="AN30" s="96">
        <v>0</v>
      </c>
      <c r="AO30" s="96">
        <v>0</v>
      </c>
      <c r="AP30" s="96">
        <v>0</v>
      </c>
      <c r="AQ30" s="96">
        <v>0</v>
      </c>
      <c r="AR30" s="96">
        <v>0</v>
      </c>
      <c r="AS30" s="96">
        <v>0</v>
      </c>
      <c r="AT30" s="96">
        <v>0</v>
      </c>
      <c r="AU30" s="96">
        <v>0</v>
      </c>
      <c r="AV30" s="96">
        <v>0</v>
      </c>
      <c r="AW30" s="96">
        <v>36</v>
      </c>
      <c r="AX30" s="96" t="s">
        <v>157</v>
      </c>
      <c r="AY30" s="96"/>
      <c r="AZ30" s="96" t="s">
        <v>157</v>
      </c>
      <c r="BA30" s="93"/>
      <c r="BB30" s="90"/>
      <c r="BC30" s="96"/>
      <c r="BD30" s="96" t="s">
        <v>158</v>
      </c>
      <c r="BE30" s="93"/>
    </row>
    <row r="31" spans="1:57" s="98" customFormat="1">
      <c r="A31" s="90">
        <v>49</v>
      </c>
      <c r="B31" s="91">
        <v>41550</v>
      </c>
      <c r="C31" s="92" t="s">
        <v>96</v>
      </c>
      <c r="D31" s="90" t="s">
        <v>85</v>
      </c>
      <c r="E31" s="91">
        <v>41274</v>
      </c>
      <c r="F31" s="90" t="s">
        <v>33</v>
      </c>
      <c r="G31" s="90" t="s">
        <v>34</v>
      </c>
      <c r="H31" s="90">
        <v>92.05</v>
      </c>
      <c r="I31" s="94" t="s">
        <v>135</v>
      </c>
      <c r="J31" s="95">
        <v>6000</v>
      </c>
      <c r="K31" s="95">
        <v>12000</v>
      </c>
      <c r="L31" s="95">
        <v>84000</v>
      </c>
      <c r="M31" s="95">
        <f>L31</f>
        <v>84000</v>
      </c>
      <c r="N31" s="95"/>
      <c r="O31" s="90">
        <v>1.286</v>
      </c>
      <c r="P31" s="90">
        <v>1.278</v>
      </c>
      <c r="Q31" s="90">
        <v>1.262</v>
      </c>
      <c r="R31" s="90">
        <v>0</v>
      </c>
      <c r="S31" s="90">
        <v>1.228</v>
      </c>
      <c r="T31" s="90"/>
      <c r="U31" s="90">
        <v>1.2070000000000001</v>
      </c>
      <c r="V31" s="90">
        <v>1.1619999999999999</v>
      </c>
      <c r="W31" s="90">
        <v>1.143</v>
      </c>
      <c r="X31" s="90">
        <v>0</v>
      </c>
      <c r="Y31" s="90">
        <v>1.139</v>
      </c>
      <c r="Z31" s="90"/>
      <c r="AA31" s="90"/>
      <c r="AB31" s="90"/>
      <c r="AC31" s="90"/>
      <c r="AD31" s="90"/>
      <c r="AE31" s="90"/>
      <c r="AF31" s="90"/>
      <c r="AG31" s="96" t="s">
        <v>107</v>
      </c>
      <c r="AH31" s="96" t="s">
        <v>156</v>
      </c>
      <c r="AI31" s="96">
        <v>2</v>
      </c>
      <c r="AJ31" s="96">
        <v>4</v>
      </c>
      <c r="AK31" s="99">
        <v>0.33329999999999999</v>
      </c>
      <c r="AL31" s="99">
        <v>0.66659999999999997</v>
      </c>
      <c r="AM31" s="96">
        <v>0</v>
      </c>
      <c r="AN31" s="96">
        <v>0</v>
      </c>
      <c r="AO31" s="96">
        <v>0</v>
      </c>
      <c r="AP31" s="96">
        <v>0</v>
      </c>
      <c r="AQ31" s="96">
        <v>0</v>
      </c>
      <c r="AR31" s="96">
        <v>0</v>
      </c>
      <c r="AS31" s="96">
        <v>0</v>
      </c>
      <c r="AT31" s="96">
        <v>0</v>
      </c>
      <c r="AU31" s="96">
        <v>0</v>
      </c>
      <c r="AV31" s="96">
        <v>0</v>
      </c>
      <c r="AW31" s="96">
        <v>0</v>
      </c>
      <c r="AX31" s="96" t="s">
        <v>157</v>
      </c>
      <c r="AY31" s="96"/>
      <c r="AZ31" s="96" t="s">
        <v>157</v>
      </c>
      <c r="BA31" s="93" t="s">
        <v>24</v>
      </c>
      <c r="BB31" s="90" t="s">
        <v>150</v>
      </c>
      <c r="BC31" s="96">
        <v>50</v>
      </c>
      <c r="BD31" s="96" t="s">
        <v>91</v>
      </c>
      <c r="BE31" s="93"/>
    </row>
    <row r="32" spans="1:57" s="98" customFormat="1">
      <c r="A32" s="90">
        <v>8</v>
      </c>
      <c r="B32" s="91">
        <v>41550</v>
      </c>
      <c r="C32" s="92" t="s">
        <v>575</v>
      </c>
      <c r="D32" s="90" t="s">
        <v>85</v>
      </c>
      <c r="E32" s="91">
        <v>41274</v>
      </c>
      <c r="F32" s="93" t="s">
        <v>584</v>
      </c>
      <c r="G32" s="90" t="s">
        <v>585</v>
      </c>
      <c r="H32" s="90">
        <v>93.87</v>
      </c>
      <c r="I32" s="94" t="s">
        <v>578</v>
      </c>
      <c r="J32" s="95">
        <v>98580</v>
      </c>
      <c r="K32" s="95">
        <v>542400</v>
      </c>
      <c r="L32" s="95">
        <f>K32</f>
        <v>542400</v>
      </c>
      <c r="M32" s="95">
        <f t="shared" ref="M32:M33" si="4">L32</f>
        <v>542400</v>
      </c>
      <c r="N32" s="95"/>
      <c r="O32" s="90">
        <v>1.5469999999999999</v>
      </c>
      <c r="P32" s="90">
        <v>1.196</v>
      </c>
      <c r="Q32" s="90">
        <v>0</v>
      </c>
      <c r="R32" s="90">
        <v>0</v>
      </c>
      <c r="S32" s="90">
        <v>1.196</v>
      </c>
      <c r="T32" s="90"/>
      <c r="U32" s="90">
        <v>1.4350000000000001</v>
      </c>
      <c r="V32" s="90">
        <v>1.0820000000000001</v>
      </c>
      <c r="W32" s="90">
        <v>0</v>
      </c>
      <c r="X32" s="90">
        <v>0</v>
      </c>
      <c r="Y32" s="90">
        <v>1.0820000000000001</v>
      </c>
      <c r="Z32" s="90"/>
      <c r="AA32" s="90"/>
      <c r="AB32" s="90"/>
      <c r="AC32" s="90"/>
      <c r="AD32" s="90"/>
      <c r="AE32" s="90"/>
      <c r="AF32" s="90"/>
      <c r="AG32" s="96" t="s">
        <v>579</v>
      </c>
      <c r="AH32" s="96" t="s">
        <v>580</v>
      </c>
      <c r="AI32" s="96">
        <v>2</v>
      </c>
      <c r="AJ32" s="96">
        <v>4</v>
      </c>
      <c r="AK32" s="99">
        <v>0.33329999999999999</v>
      </c>
      <c r="AL32" s="99">
        <v>0.66659999999999997</v>
      </c>
      <c r="AM32" s="96">
        <v>0</v>
      </c>
      <c r="AN32" s="96">
        <v>15</v>
      </c>
      <c r="AO32" s="96">
        <v>0</v>
      </c>
      <c r="AP32" s="96">
        <v>0</v>
      </c>
      <c r="AQ32" s="96">
        <v>0</v>
      </c>
      <c r="AR32" s="96">
        <v>0</v>
      </c>
      <c r="AS32" s="96">
        <v>0</v>
      </c>
      <c r="AT32" s="96">
        <v>0</v>
      </c>
      <c r="AU32" s="96">
        <v>0</v>
      </c>
      <c r="AV32" s="96">
        <v>0</v>
      </c>
      <c r="AW32" s="96">
        <v>12</v>
      </c>
      <c r="AX32" s="96" t="s">
        <v>579</v>
      </c>
      <c r="AY32" s="96">
        <v>12</v>
      </c>
      <c r="AZ32" s="96" t="s">
        <v>31</v>
      </c>
      <c r="BA32" s="93"/>
      <c r="BB32" s="90"/>
      <c r="BC32" s="96"/>
      <c r="BD32" s="96" t="s">
        <v>581</v>
      </c>
      <c r="BE32" s="93"/>
    </row>
    <row r="33" spans="1:57" s="31" customFormat="1">
      <c r="A33" s="27"/>
      <c r="B33" s="26">
        <v>41550</v>
      </c>
      <c r="C33" s="29" t="s">
        <v>575</v>
      </c>
      <c r="D33" s="27" t="s">
        <v>85</v>
      </c>
      <c r="E33" s="26">
        <v>41508</v>
      </c>
      <c r="F33" s="28" t="s">
        <v>589</v>
      </c>
      <c r="G33" s="27" t="s">
        <v>590</v>
      </c>
      <c r="H33" s="27">
        <v>96.95</v>
      </c>
      <c r="I33" s="32" t="s">
        <v>135</v>
      </c>
      <c r="J33" s="35">
        <v>6083</v>
      </c>
      <c r="K33" s="35">
        <v>12166</v>
      </c>
      <c r="L33" s="35">
        <v>85166</v>
      </c>
      <c r="M33" s="35">
        <f t="shared" si="4"/>
        <v>85166</v>
      </c>
      <c r="N33" s="35"/>
      <c r="O33" s="27">
        <v>1.68</v>
      </c>
      <c r="P33" s="27">
        <v>1.65</v>
      </c>
      <c r="Q33" s="27">
        <v>1.64</v>
      </c>
      <c r="R33" s="27">
        <v>0</v>
      </c>
      <c r="S33" s="27">
        <v>1.59</v>
      </c>
      <c r="T33" s="27"/>
      <c r="U33" s="27">
        <v>1.66</v>
      </c>
      <c r="V33" s="27">
        <v>1.59</v>
      </c>
      <c r="W33" s="27">
        <v>1.57</v>
      </c>
      <c r="X33" s="27">
        <v>0</v>
      </c>
      <c r="Y33" s="27">
        <v>1.56</v>
      </c>
      <c r="Z33" s="27"/>
      <c r="AA33" s="27"/>
      <c r="AB33" s="27"/>
      <c r="AC33" s="27"/>
      <c r="AD33" s="27"/>
      <c r="AE33" s="27"/>
      <c r="AF33" s="27"/>
      <c r="AG33" s="30" t="s">
        <v>579</v>
      </c>
      <c r="AH33" s="30" t="s">
        <v>580</v>
      </c>
      <c r="AI33" s="30">
        <v>2</v>
      </c>
      <c r="AJ33" s="30">
        <v>4</v>
      </c>
      <c r="AK33" s="40">
        <v>0.33329999999999999</v>
      </c>
      <c r="AL33" s="40">
        <v>0.66659999999999997</v>
      </c>
      <c r="AM33" s="30">
        <v>0</v>
      </c>
      <c r="AN33" s="30">
        <v>30</v>
      </c>
      <c r="AO33" s="30"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0</v>
      </c>
      <c r="AX33" s="30" t="s">
        <v>591</v>
      </c>
      <c r="AY33" s="30">
        <v>24</v>
      </c>
      <c r="AZ33" s="30" t="s">
        <v>31</v>
      </c>
      <c r="BA33" s="28" t="s">
        <v>24</v>
      </c>
      <c r="BB33" s="27" t="s">
        <v>150</v>
      </c>
      <c r="BC33" s="30">
        <v>50</v>
      </c>
      <c r="BD33" s="30" t="s">
        <v>592</v>
      </c>
      <c r="BE33" s="28"/>
    </row>
    <row r="34" spans="1:57" s="31" customFormat="1">
      <c r="A34" s="27">
        <v>14</v>
      </c>
      <c r="B34" s="26">
        <v>41550</v>
      </c>
      <c r="C34" s="29" t="s">
        <v>96</v>
      </c>
      <c r="D34" s="27" t="s">
        <v>139</v>
      </c>
      <c r="E34" s="26">
        <v>41455</v>
      </c>
      <c r="F34" s="28" t="s">
        <v>79</v>
      </c>
      <c r="G34" s="27" t="s">
        <v>54</v>
      </c>
      <c r="H34" s="27">
        <v>89.84</v>
      </c>
      <c r="I34" s="32" t="s">
        <v>135</v>
      </c>
      <c r="J34" s="35">
        <v>6000</v>
      </c>
      <c r="K34" s="35">
        <v>12000</v>
      </c>
      <c r="L34" s="35">
        <v>84000</v>
      </c>
      <c r="M34" s="35">
        <f t="shared" si="0"/>
        <v>84000</v>
      </c>
      <c r="N34" s="35"/>
      <c r="O34" s="27">
        <v>1.893</v>
      </c>
      <c r="P34" s="27">
        <v>1.792</v>
      </c>
      <c r="Q34" s="27">
        <v>1.698</v>
      </c>
      <c r="R34" s="27">
        <v>0</v>
      </c>
      <c r="S34" s="27">
        <v>1.407</v>
      </c>
      <c r="T34" s="27"/>
      <c r="U34" s="27">
        <v>1.831</v>
      </c>
      <c r="V34" s="27">
        <v>1.77</v>
      </c>
      <c r="W34" s="27">
        <v>1.6319999999999999</v>
      </c>
      <c r="X34" s="27">
        <v>0</v>
      </c>
      <c r="Y34" s="27">
        <v>1.4019999999999999</v>
      </c>
      <c r="Z34" s="27"/>
      <c r="AA34" s="27"/>
      <c r="AB34" s="27"/>
      <c r="AC34" s="27"/>
      <c r="AD34" s="27"/>
      <c r="AE34" s="27"/>
      <c r="AF34" s="27"/>
      <c r="AG34" s="30" t="s">
        <v>107</v>
      </c>
      <c r="AH34" s="30" t="s">
        <v>156</v>
      </c>
      <c r="AI34" s="30">
        <v>2</v>
      </c>
      <c r="AJ34" s="30">
        <v>4</v>
      </c>
      <c r="AK34" s="40">
        <v>0.33329999999999999</v>
      </c>
      <c r="AL34" s="40">
        <v>0.66659999999999997</v>
      </c>
      <c r="AM34" s="30">
        <v>0</v>
      </c>
      <c r="AN34" s="30">
        <v>20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 t="s">
        <v>157</v>
      </c>
      <c r="AY34" s="30">
        <v>24</v>
      </c>
      <c r="AZ34" s="30" t="s">
        <v>157</v>
      </c>
      <c r="BA34" s="28"/>
      <c r="BB34" s="27"/>
      <c r="BC34" s="30"/>
      <c r="BD34" s="30" t="s">
        <v>158</v>
      </c>
      <c r="BE34" s="28"/>
    </row>
    <row r="35" spans="1:57" s="31" customFormat="1">
      <c r="A35" s="27">
        <v>39</v>
      </c>
      <c r="B35" s="26">
        <v>41550</v>
      </c>
      <c r="C35" s="29" t="s">
        <v>96</v>
      </c>
      <c r="D35" s="27" t="s">
        <v>139</v>
      </c>
      <c r="E35" s="26">
        <v>41547</v>
      </c>
      <c r="F35" s="28" t="s">
        <v>26</v>
      </c>
      <c r="G35" s="27" t="s">
        <v>115</v>
      </c>
      <c r="H35" s="27">
        <v>103</v>
      </c>
      <c r="I35" s="32" t="s">
        <v>135</v>
      </c>
      <c r="J35" s="35">
        <v>6000</v>
      </c>
      <c r="K35" s="35">
        <v>12000</v>
      </c>
      <c r="L35" s="35">
        <v>84000</v>
      </c>
      <c r="M35" s="35">
        <f t="shared" si="0"/>
        <v>84000</v>
      </c>
      <c r="N35" s="35"/>
      <c r="O35" s="27">
        <v>2.21</v>
      </c>
      <c r="P35" s="27">
        <v>2.16</v>
      </c>
      <c r="Q35" s="27">
        <v>2.06</v>
      </c>
      <c r="R35" s="27">
        <v>0</v>
      </c>
      <c r="S35" s="27">
        <v>1.91</v>
      </c>
      <c r="T35" s="27"/>
      <c r="U35" s="27">
        <v>2.06</v>
      </c>
      <c r="V35" s="27">
        <v>2.0099999999999998</v>
      </c>
      <c r="W35" s="27">
        <v>1.96</v>
      </c>
      <c r="X35" s="27">
        <v>0</v>
      </c>
      <c r="Y35" s="27">
        <v>1.91</v>
      </c>
      <c r="Z35" s="27"/>
      <c r="AA35" s="27"/>
      <c r="AB35" s="27"/>
      <c r="AC35" s="27"/>
      <c r="AD35" s="27"/>
      <c r="AE35" s="27"/>
      <c r="AF35" s="27"/>
      <c r="AG35" s="30" t="s">
        <v>107</v>
      </c>
      <c r="AH35" s="30" t="s">
        <v>156</v>
      </c>
      <c r="AI35" s="30">
        <v>2</v>
      </c>
      <c r="AJ35" s="30">
        <v>4</v>
      </c>
      <c r="AK35" s="40">
        <v>0.33329999999999999</v>
      </c>
      <c r="AL35" s="40">
        <v>0.66659999999999997</v>
      </c>
      <c r="AM35" s="30">
        <v>0</v>
      </c>
      <c r="AN35" s="30">
        <v>0</v>
      </c>
      <c r="AO35" s="30">
        <v>10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 t="s">
        <v>157</v>
      </c>
      <c r="AY35" s="30"/>
      <c r="AZ35" s="30" t="s">
        <v>157</v>
      </c>
      <c r="BA35" s="28"/>
      <c r="BB35" s="27"/>
      <c r="BC35" s="30"/>
      <c r="BD35" s="30" t="s">
        <v>158</v>
      </c>
      <c r="BE35" s="28" t="s">
        <v>27</v>
      </c>
    </row>
    <row r="36" spans="1:57" s="31" customFormat="1">
      <c r="A36" s="27">
        <v>55</v>
      </c>
      <c r="B36" s="26">
        <v>41550</v>
      </c>
      <c r="C36" s="29" t="s">
        <v>96</v>
      </c>
      <c r="D36" s="27" t="s">
        <v>139</v>
      </c>
      <c r="E36" s="26">
        <v>41305</v>
      </c>
      <c r="F36" s="28" t="s">
        <v>25</v>
      </c>
      <c r="G36" s="27" t="s">
        <v>34</v>
      </c>
      <c r="H36" s="27">
        <v>88</v>
      </c>
      <c r="I36" s="32" t="s">
        <v>135</v>
      </c>
      <c r="J36" s="35">
        <v>6000</v>
      </c>
      <c r="K36" s="35">
        <v>12000</v>
      </c>
      <c r="L36" s="35">
        <v>84000</v>
      </c>
      <c r="M36" s="35">
        <f t="shared" si="0"/>
        <v>84000</v>
      </c>
      <c r="N36" s="35"/>
      <c r="O36" s="27">
        <v>2.19</v>
      </c>
      <c r="P36" s="27">
        <v>2.0699999999999998</v>
      </c>
      <c r="Q36" s="27">
        <v>1.87</v>
      </c>
      <c r="R36" s="27">
        <v>0</v>
      </c>
      <c r="S36" s="27">
        <v>1.79</v>
      </c>
      <c r="T36" s="27"/>
      <c r="U36" s="27">
        <v>1.82</v>
      </c>
      <c r="V36" s="27">
        <v>1.74</v>
      </c>
      <c r="W36" s="27">
        <v>1.64</v>
      </c>
      <c r="X36" s="27">
        <v>0</v>
      </c>
      <c r="Y36" s="27">
        <v>1.59</v>
      </c>
      <c r="Z36" s="27"/>
      <c r="AA36" s="27"/>
      <c r="AB36" s="27"/>
      <c r="AC36" s="27"/>
      <c r="AD36" s="27"/>
      <c r="AE36" s="27"/>
      <c r="AF36" s="27"/>
      <c r="AG36" s="30" t="s">
        <v>107</v>
      </c>
      <c r="AH36" s="30" t="s">
        <v>156</v>
      </c>
      <c r="AI36" s="30">
        <v>3</v>
      </c>
      <c r="AJ36" s="30">
        <v>3</v>
      </c>
      <c r="AK36" s="85">
        <v>0.5</v>
      </c>
      <c r="AL36" s="85">
        <v>0.5</v>
      </c>
      <c r="AM36" s="30">
        <v>0</v>
      </c>
      <c r="AN36" s="30">
        <v>0</v>
      </c>
      <c r="AO36" s="30">
        <v>0</v>
      </c>
      <c r="AP36" s="30">
        <v>20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12</v>
      </c>
      <c r="AX36" s="30" t="s">
        <v>107</v>
      </c>
      <c r="AY36" s="30"/>
      <c r="AZ36" s="30" t="s">
        <v>157</v>
      </c>
      <c r="BA36" s="28"/>
      <c r="BB36" s="27"/>
      <c r="BC36" s="30"/>
      <c r="BD36" s="30" t="s">
        <v>49</v>
      </c>
      <c r="BE36" s="28"/>
    </row>
    <row r="37" spans="1:57" s="31" customFormat="1">
      <c r="A37" s="27">
        <v>22</v>
      </c>
      <c r="B37" s="26">
        <v>41550</v>
      </c>
      <c r="C37" s="29" t="s">
        <v>96</v>
      </c>
      <c r="D37" s="27" t="s">
        <v>139</v>
      </c>
      <c r="E37" s="26">
        <v>41509</v>
      </c>
      <c r="F37" s="28" t="s">
        <v>92</v>
      </c>
      <c r="G37" s="27" t="s">
        <v>141</v>
      </c>
      <c r="H37" s="27">
        <v>105.7</v>
      </c>
      <c r="I37" s="32" t="s">
        <v>135</v>
      </c>
      <c r="J37" s="35">
        <v>6000</v>
      </c>
      <c r="K37" s="35">
        <v>12000</v>
      </c>
      <c r="L37" s="35">
        <v>84000</v>
      </c>
      <c r="M37" s="35">
        <f t="shared" si="0"/>
        <v>84000</v>
      </c>
      <c r="N37" s="35"/>
      <c r="O37" s="27">
        <v>1.95</v>
      </c>
      <c r="P37" s="27">
        <v>1.85</v>
      </c>
      <c r="Q37" s="27">
        <v>1.62</v>
      </c>
      <c r="R37" s="27">
        <v>0</v>
      </c>
      <c r="S37" s="27">
        <v>1.42</v>
      </c>
      <c r="T37" s="27"/>
      <c r="U37" s="27">
        <v>1.61</v>
      </c>
      <c r="V37" s="27">
        <v>1.56</v>
      </c>
      <c r="W37" s="27">
        <v>1.46</v>
      </c>
      <c r="X37" s="27">
        <v>0</v>
      </c>
      <c r="Y37" s="27">
        <v>1.41</v>
      </c>
      <c r="Z37" s="27"/>
      <c r="AA37" s="27"/>
      <c r="AB37" s="27"/>
      <c r="AC37" s="27"/>
      <c r="AD37" s="27"/>
      <c r="AE37" s="27"/>
      <c r="AF37" s="27"/>
      <c r="AG37" s="30" t="s">
        <v>107</v>
      </c>
      <c r="AH37" s="30" t="s">
        <v>156</v>
      </c>
      <c r="AI37" s="30">
        <v>2</v>
      </c>
      <c r="AJ37" s="30">
        <v>4</v>
      </c>
      <c r="AK37" s="40">
        <v>0.33329999999999999</v>
      </c>
      <c r="AL37" s="40">
        <v>0.66659999999999997</v>
      </c>
      <c r="AM37" s="30">
        <v>0</v>
      </c>
      <c r="AN37" s="30">
        <v>20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24</v>
      </c>
      <c r="AX37" s="30" t="s">
        <v>107</v>
      </c>
      <c r="AY37" s="30">
        <v>24</v>
      </c>
      <c r="AZ37" s="30" t="s">
        <v>157</v>
      </c>
      <c r="BA37" s="28"/>
      <c r="BB37" s="27"/>
      <c r="BC37" s="30"/>
      <c r="BD37" s="30" t="s">
        <v>158</v>
      </c>
      <c r="BE37" s="28"/>
    </row>
    <row r="38" spans="1:57" s="31" customFormat="1">
      <c r="A38" s="27">
        <v>30</v>
      </c>
      <c r="B38" s="26">
        <v>41550</v>
      </c>
      <c r="C38" s="29" t="s">
        <v>96</v>
      </c>
      <c r="D38" s="27" t="s">
        <v>139</v>
      </c>
      <c r="E38" s="26">
        <v>41274</v>
      </c>
      <c r="F38" s="28" t="s">
        <v>30</v>
      </c>
      <c r="G38" s="27" t="s">
        <v>114</v>
      </c>
      <c r="H38" s="27">
        <v>79.12</v>
      </c>
      <c r="I38" s="32" t="s">
        <v>135</v>
      </c>
      <c r="J38" s="35">
        <v>6083</v>
      </c>
      <c r="K38" s="35">
        <v>12166</v>
      </c>
      <c r="L38" s="35">
        <v>85166</v>
      </c>
      <c r="M38" s="35">
        <f t="shared" si="0"/>
        <v>85166</v>
      </c>
      <c r="N38" s="35"/>
      <c r="O38" s="27">
        <v>1.333</v>
      </c>
      <c r="P38" s="27">
        <v>1.2869999999999999</v>
      </c>
      <c r="Q38" s="27">
        <v>1.1819999999999999</v>
      </c>
      <c r="R38" s="27">
        <v>0</v>
      </c>
      <c r="S38" s="27">
        <v>1.099</v>
      </c>
      <c r="T38" s="27"/>
      <c r="U38" s="27">
        <v>1.1659999999999999</v>
      </c>
      <c r="V38" s="27">
        <v>1.153</v>
      </c>
      <c r="W38" s="27">
        <v>1.1080000000000001</v>
      </c>
      <c r="X38" s="27">
        <v>0</v>
      </c>
      <c r="Y38" s="27">
        <v>1.0920000000000001</v>
      </c>
      <c r="Z38" s="27"/>
      <c r="AA38" s="27"/>
      <c r="AB38" s="27"/>
      <c r="AC38" s="27"/>
      <c r="AD38" s="27"/>
      <c r="AE38" s="27"/>
      <c r="AF38" s="27"/>
      <c r="AG38" s="30" t="s">
        <v>107</v>
      </c>
      <c r="AH38" s="30" t="s">
        <v>156</v>
      </c>
      <c r="AI38" s="30">
        <v>2</v>
      </c>
      <c r="AJ38" s="30">
        <v>4</v>
      </c>
      <c r="AK38" s="40">
        <v>0.33329999999999999</v>
      </c>
      <c r="AL38" s="40">
        <v>0.66659999999999997</v>
      </c>
      <c r="AM38" s="30">
        <v>0</v>
      </c>
      <c r="AN38" s="30">
        <v>0</v>
      </c>
      <c r="AO38" s="30">
        <v>0</v>
      </c>
      <c r="AP38" s="30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36</v>
      </c>
      <c r="AX38" s="30" t="s">
        <v>157</v>
      </c>
      <c r="AY38" s="30"/>
      <c r="AZ38" s="30" t="s">
        <v>157</v>
      </c>
      <c r="BA38" s="28"/>
      <c r="BB38" s="27"/>
      <c r="BC38" s="30"/>
      <c r="BD38" s="30" t="s">
        <v>158</v>
      </c>
      <c r="BE38" s="28"/>
    </row>
    <row r="39" spans="1:57" s="31" customFormat="1">
      <c r="A39" s="27">
        <v>47</v>
      </c>
      <c r="B39" s="26">
        <v>41550</v>
      </c>
      <c r="C39" s="29" t="s">
        <v>96</v>
      </c>
      <c r="D39" s="27" t="s">
        <v>139</v>
      </c>
      <c r="E39" s="26">
        <v>41274</v>
      </c>
      <c r="F39" s="27" t="s">
        <v>33</v>
      </c>
      <c r="G39" s="27" t="s">
        <v>34</v>
      </c>
      <c r="H39" s="27">
        <v>90.98</v>
      </c>
      <c r="I39" s="32" t="s">
        <v>135</v>
      </c>
      <c r="J39" s="35">
        <v>6000</v>
      </c>
      <c r="K39" s="35">
        <v>12000</v>
      </c>
      <c r="L39" s="35">
        <v>84000</v>
      </c>
      <c r="M39" s="35">
        <f t="shared" si="0"/>
        <v>84000</v>
      </c>
      <c r="N39" s="35"/>
      <c r="O39" s="27">
        <v>1.4350000000000001</v>
      </c>
      <c r="P39" s="27">
        <v>1.393</v>
      </c>
      <c r="Q39" s="27">
        <v>1.2949999999999999</v>
      </c>
      <c r="R39" s="27">
        <v>0</v>
      </c>
      <c r="S39" s="27">
        <v>1.218</v>
      </c>
      <c r="T39" s="27"/>
      <c r="U39" s="27">
        <v>1.212</v>
      </c>
      <c r="V39" s="27">
        <v>1.1950000000000001</v>
      </c>
      <c r="W39" s="27">
        <v>1.153</v>
      </c>
      <c r="X39" s="27">
        <v>0</v>
      </c>
      <c r="Y39" s="27">
        <v>1.1399999999999999</v>
      </c>
      <c r="Z39" s="27"/>
      <c r="AA39" s="27"/>
      <c r="AB39" s="27"/>
      <c r="AC39" s="27"/>
      <c r="AD39" s="27"/>
      <c r="AE39" s="27"/>
      <c r="AF39" s="27"/>
      <c r="AG39" s="30" t="s">
        <v>107</v>
      </c>
      <c r="AH39" s="30" t="s">
        <v>156</v>
      </c>
      <c r="AI39" s="30">
        <v>2</v>
      </c>
      <c r="AJ39" s="30">
        <v>4</v>
      </c>
      <c r="AK39" s="40">
        <v>0.33329999999999999</v>
      </c>
      <c r="AL39" s="40">
        <v>0.66659999999999997</v>
      </c>
      <c r="AM39" s="30">
        <v>0</v>
      </c>
      <c r="AN39" s="30">
        <v>0</v>
      </c>
      <c r="AO39" s="30">
        <v>0</v>
      </c>
      <c r="AP39" s="30">
        <v>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0</v>
      </c>
      <c r="AX39" s="30" t="s">
        <v>157</v>
      </c>
      <c r="AY39" s="30"/>
      <c r="AZ39" s="30" t="s">
        <v>157</v>
      </c>
      <c r="BA39" s="28" t="s">
        <v>24</v>
      </c>
      <c r="BB39" s="27" t="s">
        <v>150</v>
      </c>
      <c r="BC39" s="30">
        <v>50</v>
      </c>
      <c r="BD39" s="30" t="s">
        <v>91</v>
      </c>
      <c r="BE39" s="28"/>
    </row>
    <row r="40" spans="1:57" s="31" customFormat="1">
      <c r="A40" s="27">
        <v>6</v>
      </c>
      <c r="B40" s="26">
        <v>41550</v>
      </c>
      <c r="C40" s="29" t="s">
        <v>132</v>
      </c>
      <c r="D40" s="27" t="s">
        <v>139</v>
      </c>
      <c r="E40" s="26">
        <v>41455</v>
      </c>
      <c r="F40" s="28" t="s">
        <v>134</v>
      </c>
      <c r="G40" s="27" t="s">
        <v>62</v>
      </c>
      <c r="H40" s="27">
        <v>94.85</v>
      </c>
      <c r="I40" s="32" t="s">
        <v>135</v>
      </c>
      <c r="J40" s="35">
        <v>98580</v>
      </c>
      <c r="K40" s="35">
        <v>542400</v>
      </c>
      <c r="L40" s="35">
        <f>K40</f>
        <v>542400</v>
      </c>
      <c r="M40" s="35">
        <f t="shared" si="0"/>
        <v>542400</v>
      </c>
      <c r="N40" s="35"/>
      <c r="O40" s="27">
        <v>1.6579999999999999</v>
      </c>
      <c r="P40" s="27">
        <v>1.306</v>
      </c>
      <c r="Q40" s="27">
        <v>0</v>
      </c>
      <c r="R40" s="27">
        <v>0</v>
      </c>
      <c r="S40" s="27">
        <v>1.306</v>
      </c>
      <c r="T40" s="27"/>
      <c r="U40" s="27">
        <v>1.484</v>
      </c>
      <c r="V40" s="27">
        <v>1.1830000000000001</v>
      </c>
      <c r="W40" s="27">
        <v>0</v>
      </c>
      <c r="X40" s="27">
        <v>0</v>
      </c>
      <c r="Y40" s="27">
        <v>1.1830000000000001</v>
      </c>
      <c r="Z40" s="27"/>
      <c r="AA40" s="27"/>
      <c r="AB40" s="27"/>
      <c r="AC40" s="27"/>
      <c r="AD40" s="27"/>
      <c r="AE40" s="27"/>
      <c r="AF40" s="27"/>
      <c r="AG40" s="30" t="s">
        <v>107</v>
      </c>
      <c r="AH40" s="30" t="s">
        <v>156</v>
      </c>
      <c r="AI40" s="30">
        <v>2</v>
      </c>
      <c r="AJ40" s="30">
        <v>4</v>
      </c>
      <c r="AK40" s="40">
        <v>0.33329999999999999</v>
      </c>
      <c r="AL40" s="40">
        <v>0.66659999999999997</v>
      </c>
      <c r="AM40" s="30">
        <v>0</v>
      </c>
      <c r="AN40" s="30">
        <v>15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12</v>
      </c>
      <c r="AX40" s="30" t="s">
        <v>107</v>
      </c>
      <c r="AY40" s="30">
        <v>12</v>
      </c>
      <c r="AZ40" s="30" t="s">
        <v>157</v>
      </c>
      <c r="BA40" s="28"/>
      <c r="BB40" s="27"/>
      <c r="BC40" s="30"/>
      <c r="BD40" s="30" t="s">
        <v>158</v>
      </c>
      <c r="BE40" s="28"/>
    </row>
    <row r="41" spans="1:57" s="31" customFormat="1">
      <c r="A41" s="27"/>
      <c r="B41" s="26">
        <v>41550</v>
      </c>
      <c r="C41" s="29" t="s">
        <v>132</v>
      </c>
      <c r="D41" s="27" t="s">
        <v>139</v>
      </c>
      <c r="E41" s="26">
        <v>41508</v>
      </c>
      <c r="F41" s="28" t="s">
        <v>589</v>
      </c>
      <c r="G41" s="27" t="s">
        <v>590</v>
      </c>
      <c r="H41" s="27">
        <v>96.95</v>
      </c>
      <c r="I41" s="32" t="s">
        <v>135</v>
      </c>
      <c r="J41" s="35">
        <v>6083</v>
      </c>
      <c r="K41" s="35">
        <v>12166</v>
      </c>
      <c r="L41" s="35">
        <v>85166</v>
      </c>
      <c r="M41" s="35">
        <f t="shared" si="0"/>
        <v>85166</v>
      </c>
      <c r="N41" s="35"/>
      <c r="O41" s="27">
        <v>1.68</v>
      </c>
      <c r="P41" s="27">
        <v>1.65</v>
      </c>
      <c r="Q41" s="27">
        <v>1.64</v>
      </c>
      <c r="R41" s="27">
        <v>0</v>
      </c>
      <c r="S41" s="27">
        <v>1.59</v>
      </c>
      <c r="T41" s="27"/>
      <c r="U41" s="27">
        <v>1.66</v>
      </c>
      <c r="V41" s="27">
        <v>1.59</v>
      </c>
      <c r="W41" s="27">
        <v>1.57</v>
      </c>
      <c r="X41" s="27">
        <v>0</v>
      </c>
      <c r="Y41" s="27">
        <v>1.56</v>
      </c>
      <c r="Z41" s="27"/>
      <c r="AA41" s="27"/>
      <c r="AB41" s="27"/>
      <c r="AC41" s="27"/>
      <c r="AD41" s="27"/>
      <c r="AE41" s="27"/>
      <c r="AF41" s="27"/>
      <c r="AG41" s="30" t="s">
        <v>107</v>
      </c>
      <c r="AH41" s="30" t="s">
        <v>156</v>
      </c>
      <c r="AI41" s="30">
        <v>2</v>
      </c>
      <c r="AJ41" s="30">
        <v>4</v>
      </c>
      <c r="AK41" s="40">
        <v>0.33329999999999999</v>
      </c>
      <c r="AL41" s="40">
        <v>0.66659999999999997</v>
      </c>
      <c r="AM41" s="30">
        <v>0</v>
      </c>
      <c r="AN41" s="30">
        <v>30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 t="s">
        <v>591</v>
      </c>
      <c r="AY41" s="30">
        <v>24</v>
      </c>
      <c r="AZ41" s="30" t="s">
        <v>31</v>
      </c>
      <c r="BA41" s="28" t="s">
        <v>24</v>
      </c>
      <c r="BB41" s="27" t="s">
        <v>150</v>
      </c>
      <c r="BC41" s="30">
        <v>50</v>
      </c>
      <c r="BD41" s="30" t="s">
        <v>592</v>
      </c>
      <c r="BE41" s="28"/>
    </row>
    <row r="42" spans="1:57" s="98" customFormat="1">
      <c r="A42" s="90">
        <v>12</v>
      </c>
      <c r="B42" s="91">
        <v>41550</v>
      </c>
      <c r="C42" s="92" t="s">
        <v>96</v>
      </c>
      <c r="D42" s="90" t="s">
        <v>81</v>
      </c>
      <c r="E42" s="91">
        <v>41455</v>
      </c>
      <c r="F42" s="93" t="s">
        <v>79</v>
      </c>
      <c r="G42" s="90" t="s">
        <v>54</v>
      </c>
      <c r="H42" s="90">
        <v>92.86</v>
      </c>
      <c r="I42" s="94" t="s">
        <v>135</v>
      </c>
      <c r="J42" s="95">
        <v>3000</v>
      </c>
      <c r="K42" s="95">
        <v>33000</v>
      </c>
      <c r="L42" s="95">
        <v>82200</v>
      </c>
      <c r="M42" s="95">
        <f t="shared" si="0"/>
        <v>82200</v>
      </c>
      <c r="N42" s="95"/>
      <c r="O42" s="90">
        <v>2.2170000000000001</v>
      </c>
      <c r="P42" s="90">
        <v>1.738</v>
      </c>
      <c r="Q42" s="90">
        <v>1.595</v>
      </c>
      <c r="R42" s="90">
        <v>0</v>
      </c>
      <c r="S42" s="90">
        <v>1.341</v>
      </c>
      <c r="T42" s="90"/>
      <c r="U42" s="90">
        <v>2.2170000000000001</v>
      </c>
      <c r="V42" s="90">
        <v>1.738</v>
      </c>
      <c r="W42" s="90">
        <v>1.595</v>
      </c>
      <c r="X42" s="90">
        <v>0</v>
      </c>
      <c r="Y42" s="90">
        <v>1.341</v>
      </c>
      <c r="Z42" s="90"/>
      <c r="AA42" s="90"/>
      <c r="AB42" s="90"/>
      <c r="AC42" s="90"/>
      <c r="AD42" s="90"/>
      <c r="AE42" s="90"/>
      <c r="AF42" s="90"/>
      <c r="AG42" s="96" t="s">
        <v>157</v>
      </c>
      <c r="AH42" s="96"/>
      <c r="AI42" s="96">
        <v>3</v>
      </c>
      <c r="AJ42" s="96">
        <v>3</v>
      </c>
      <c r="AK42" s="97">
        <v>0.5</v>
      </c>
      <c r="AL42" s="97">
        <v>0.5</v>
      </c>
      <c r="AM42" s="96">
        <v>0</v>
      </c>
      <c r="AN42" s="96">
        <v>20</v>
      </c>
      <c r="AO42" s="96">
        <v>0</v>
      </c>
      <c r="AP42" s="96">
        <v>0</v>
      </c>
      <c r="AQ42" s="96">
        <v>0</v>
      </c>
      <c r="AR42" s="96">
        <v>0</v>
      </c>
      <c r="AS42" s="96">
        <v>0</v>
      </c>
      <c r="AT42" s="96">
        <v>0</v>
      </c>
      <c r="AU42" s="96">
        <v>0</v>
      </c>
      <c r="AV42" s="96">
        <v>0</v>
      </c>
      <c r="AW42" s="96">
        <v>0</v>
      </c>
      <c r="AX42" s="96" t="s">
        <v>157</v>
      </c>
      <c r="AY42" s="96">
        <v>24</v>
      </c>
      <c r="AZ42" s="96" t="s">
        <v>157</v>
      </c>
      <c r="BA42" s="93"/>
      <c r="BB42" s="90"/>
      <c r="BC42" s="96"/>
      <c r="BD42" s="96" t="s">
        <v>158</v>
      </c>
      <c r="BE42" s="93"/>
    </row>
    <row r="43" spans="1:57" s="98" customFormat="1">
      <c r="A43" s="90">
        <v>37</v>
      </c>
      <c r="B43" s="91">
        <v>41550</v>
      </c>
      <c r="C43" s="92" t="s">
        <v>96</v>
      </c>
      <c r="D43" s="90" t="s">
        <v>81</v>
      </c>
      <c r="E43" s="91">
        <v>41547</v>
      </c>
      <c r="F43" s="93" t="s">
        <v>26</v>
      </c>
      <c r="G43" s="90" t="s">
        <v>115</v>
      </c>
      <c r="H43" s="90">
        <v>85.8</v>
      </c>
      <c r="I43" s="94" t="s">
        <v>135</v>
      </c>
      <c r="J43" s="95">
        <v>3000</v>
      </c>
      <c r="K43" s="95">
        <v>33000</v>
      </c>
      <c r="L43" s="95">
        <v>82200</v>
      </c>
      <c r="M43" s="95">
        <f t="shared" si="0"/>
        <v>82200</v>
      </c>
      <c r="N43" s="95"/>
      <c r="O43" s="90">
        <v>2.91</v>
      </c>
      <c r="P43" s="90">
        <v>2.2599999999999998</v>
      </c>
      <c r="Q43" s="90">
        <v>2.16</v>
      </c>
      <c r="R43" s="90">
        <v>0</v>
      </c>
      <c r="S43" s="90">
        <v>1.91</v>
      </c>
      <c r="T43" s="90"/>
      <c r="U43" s="90">
        <v>2.91</v>
      </c>
      <c r="V43" s="90">
        <v>2.2599999999999998</v>
      </c>
      <c r="W43" s="90">
        <v>2.16</v>
      </c>
      <c r="X43" s="90">
        <v>0</v>
      </c>
      <c r="Y43" s="90">
        <v>1.91</v>
      </c>
      <c r="Z43" s="90"/>
      <c r="AA43" s="90"/>
      <c r="AB43" s="90"/>
      <c r="AC43" s="90"/>
      <c r="AD43" s="90"/>
      <c r="AE43" s="90"/>
      <c r="AF43" s="90"/>
      <c r="AG43" s="96" t="s">
        <v>157</v>
      </c>
      <c r="AH43" s="96"/>
      <c r="AI43" s="96">
        <v>3</v>
      </c>
      <c r="AJ43" s="96">
        <v>3</v>
      </c>
      <c r="AK43" s="97">
        <v>0.5</v>
      </c>
      <c r="AL43" s="97">
        <v>0.5</v>
      </c>
      <c r="AM43" s="96">
        <v>0</v>
      </c>
      <c r="AN43" s="96">
        <v>0</v>
      </c>
      <c r="AO43" s="96">
        <v>10</v>
      </c>
      <c r="AP43" s="96">
        <v>0</v>
      </c>
      <c r="AQ43" s="96">
        <v>0</v>
      </c>
      <c r="AR43" s="96">
        <v>0</v>
      </c>
      <c r="AS43" s="96">
        <v>0</v>
      </c>
      <c r="AT43" s="96">
        <v>0</v>
      </c>
      <c r="AU43" s="96">
        <v>0</v>
      </c>
      <c r="AV43" s="96">
        <v>0</v>
      </c>
      <c r="AW43" s="96">
        <v>0</v>
      </c>
      <c r="AX43" s="96" t="s">
        <v>157</v>
      </c>
      <c r="AY43" s="96"/>
      <c r="AZ43" s="96" t="s">
        <v>157</v>
      </c>
      <c r="BA43" s="93"/>
      <c r="BB43" s="90"/>
      <c r="BC43" s="96"/>
      <c r="BD43" s="96" t="s">
        <v>158</v>
      </c>
      <c r="BE43" s="93" t="s">
        <v>27</v>
      </c>
    </row>
    <row r="44" spans="1:57" s="98" customFormat="1">
      <c r="A44" s="90">
        <v>53</v>
      </c>
      <c r="B44" s="91">
        <v>41550</v>
      </c>
      <c r="C44" s="92" t="s">
        <v>96</v>
      </c>
      <c r="D44" s="90" t="s">
        <v>81</v>
      </c>
      <c r="E44" s="91">
        <v>41305</v>
      </c>
      <c r="F44" s="93" t="s">
        <v>25</v>
      </c>
      <c r="G44" s="90" t="s">
        <v>34</v>
      </c>
      <c r="H44" s="90">
        <v>83.6</v>
      </c>
      <c r="I44" s="94" t="s">
        <v>135</v>
      </c>
      <c r="J44" s="95">
        <v>3000</v>
      </c>
      <c r="K44" s="95">
        <v>33000</v>
      </c>
      <c r="L44" s="95">
        <v>82200</v>
      </c>
      <c r="M44" s="95">
        <f t="shared" si="0"/>
        <v>82200</v>
      </c>
      <c r="N44" s="95"/>
      <c r="O44" s="90">
        <v>2.92</v>
      </c>
      <c r="P44" s="90">
        <v>2.3199999999999998</v>
      </c>
      <c r="Q44" s="90">
        <v>2.2000000000000002</v>
      </c>
      <c r="R44" s="90">
        <v>0</v>
      </c>
      <c r="S44" s="90">
        <v>1.9</v>
      </c>
      <c r="T44" s="90"/>
      <c r="U44" s="90">
        <v>2.41</v>
      </c>
      <c r="V44" s="90">
        <v>1.82</v>
      </c>
      <c r="W44" s="90">
        <v>1.66</v>
      </c>
      <c r="X44" s="90">
        <v>0</v>
      </c>
      <c r="Y44" s="90">
        <v>1.38</v>
      </c>
      <c r="Z44" s="90"/>
      <c r="AA44" s="90"/>
      <c r="AB44" s="90"/>
      <c r="AC44" s="90"/>
      <c r="AD44" s="90"/>
      <c r="AE44" s="90"/>
      <c r="AF44" s="90"/>
      <c r="AG44" s="96" t="s">
        <v>157</v>
      </c>
      <c r="AH44" s="96"/>
      <c r="AI44" s="96">
        <v>3</v>
      </c>
      <c r="AJ44" s="96">
        <v>3</v>
      </c>
      <c r="AK44" s="97">
        <v>0.5</v>
      </c>
      <c r="AL44" s="97">
        <v>0.5</v>
      </c>
      <c r="AM44" s="96">
        <v>0</v>
      </c>
      <c r="AN44" s="96">
        <v>0</v>
      </c>
      <c r="AO44" s="96">
        <v>0</v>
      </c>
      <c r="AP44" s="96">
        <v>20</v>
      </c>
      <c r="AQ44" s="96">
        <v>0</v>
      </c>
      <c r="AR44" s="96">
        <v>0</v>
      </c>
      <c r="AS44" s="96">
        <v>0</v>
      </c>
      <c r="AT44" s="96">
        <v>0</v>
      </c>
      <c r="AU44" s="96">
        <v>0</v>
      </c>
      <c r="AV44" s="96">
        <v>0</v>
      </c>
      <c r="AW44" s="96">
        <v>12</v>
      </c>
      <c r="AX44" s="96" t="s">
        <v>107</v>
      </c>
      <c r="AY44" s="96"/>
      <c r="AZ44" s="96" t="s">
        <v>157</v>
      </c>
      <c r="BA44" s="93"/>
      <c r="BB44" s="90"/>
      <c r="BC44" s="96"/>
      <c r="BD44" s="96" t="s">
        <v>49</v>
      </c>
      <c r="BE44" s="93"/>
    </row>
    <row r="45" spans="1:57" s="98" customFormat="1">
      <c r="A45" s="90">
        <v>20</v>
      </c>
      <c r="B45" s="91">
        <v>41550</v>
      </c>
      <c r="C45" s="92" t="s">
        <v>96</v>
      </c>
      <c r="D45" s="90" t="s">
        <v>81</v>
      </c>
      <c r="E45" s="91">
        <v>41509</v>
      </c>
      <c r="F45" s="93" t="s">
        <v>92</v>
      </c>
      <c r="G45" s="90" t="s">
        <v>141</v>
      </c>
      <c r="H45" s="90">
        <v>90.5</v>
      </c>
      <c r="I45" s="94" t="s">
        <v>135</v>
      </c>
      <c r="J45" s="95">
        <v>3000</v>
      </c>
      <c r="K45" s="95">
        <v>33000</v>
      </c>
      <c r="L45" s="95">
        <v>82200</v>
      </c>
      <c r="M45" s="95">
        <f t="shared" si="0"/>
        <v>82200</v>
      </c>
      <c r="N45" s="95"/>
      <c r="O45" s="90">
        <v>2.2000000000000002</v>
      </c>
      <c r="P45" s="90">
        <v>1.68</v>
      </c>
      <c r="Q45" s="90">
        <v>1.52</v>
      </c>
      <c r="R45" s="90">
        <v>0</v>
      </c>
      <c r="S45" s="90">
        <v>1.28</v>
      </c>
      <c r="T45" s="90"/>
      <c r="U45" s="90">
        <v>2.2000000000000002</v>
      </c>
      <c r="V45" s="90">
        <v>1.68</v>
      </c>
      <c r="W45" s="90">
        <v>1.52</v>
      </c>
      <c r="X45" s="90">
        <v>0</v>
      </c>
      <c r="Y45" s="90">
        <v>1.28</v>
      </c>
      <c r="Z45" s="90"/>
      <c r="AA45" s="90"/>
      <c r="AB45" s="90"/>
      <c r="AC45" s="90"/>
      <c r="AD45" s="90"/>
      <c r="AE45" s="90"/>
      <c r="AF45" s="90"/>
      <c r="AG45" s="96" t="s">
        <v>107</v>
      </c>
      <c r="AH45" s="96" t="s">
        <v>156</v>
      </c>
      <c r="AI45" s="96">
        <v>2</v>
      </c>
      <c r="AJ45" s="96">
        <v>4</v>
      </c>
      <c r="AK45" s="99">
        <v>0.33329999999999999</v>
      </c>
      <c r="AL45" s="99">
        <v>0.66659999999999997</v>
      </c>
      <c r="AM45" s="96">
        <v>0</v>
      </c>
      <c r="AN45" s="96">
        <v>20</v>
      </c>
      <c r="AO45" s="96">
        <v>0</v>
      </c>
      <c r="AP45" s="96">
        <v>0</v>
      </c>
      <c r="AQ45" s="96">
        <v>0</v>
      </c>
      <c r="AR45" s="96">
        <v>0</v>
      </c>
      <c r="AS45" s="96">
        <v>0</v>
      </c>
      <c r="AT45" s="96">
        <v>0</v>
      </c>
      <c r="AU45" s="96">
        <v>0</v>
      </c>
      <c r="AV45" s="96">
        <v>0</v>
      </c>
      <c r="AW45" s="96">
        <v>24</v>
      </c>
      <c r="AX45" s="96" t="s">
        <v>107</v>
      </c>
      <c r="AY45" s="96">
        <v>24</v>
      </c>
      <c r="AZ45" s="96" t="s">
        <v>157</v>
      </c>
      <c r="BA45" s="93"/>
      <c r="BB45" s="90"/>
      <c r="BC45" s="96"/>
      <c r="BD45" s="96" t="s">
        <v>158</v>
      </c>
      <c r="BE45" s="93"/>
    </row>
    <row r="46" spans="1:57" s="98" customFormat="1">
      <c r="A46" s="90">
        <v>28</v>
      </c>
      <c r="B46" s="91">
        <v>41550</v>
      </c>
      <c r="C46" s="92" t="s">
        <v>96</v>
      </c>
      <c r="D46" s="90" t="s">
        <v>81</v>
      </c>
      <c r="E46" s="91">
        <v>41274</v>
      </c>
      <c r="F46" s="93" t="s">
        <v>30</v>
      </c>
      <c r="G46" s="90" t="s">
        <v>114</v>
      </c>
      <c r="H46" s="90">
        <v>94.06</v>
      </c>
      <c r="I46" s="94" t="s">
        <v>135</v>
      </c>
      <c r="J46" s="95">
        <v>3042</v>
      </c>
      <c r="K46" s="95">
        <v>33459</v>
      </c>
      <c r="L46" s="95">
        <v>83342</v>
      </c>
      <c r="M46" s="95">
        <f t="shared" si="0"/>
        <v>83342</v>
      </c>
      <c r="N46" s="95"/>
      <c r="O46" s="90">
        <v>1.798</v>
      </c>
      <c r="P46" s="90">
        <v>1.3660000000000001</v>
      </c>
      <c r="Q46" s="90">
        <v>1.26</v>
      </c>
      <c r="R46" s="90">
        <v>0</v>
      </c>
      <c r="S46" s="90">
        <v>1.069</v>
      </c>
      <c r="T46" s="90"/>
      <c r="U46" s="90">
        <v>1.798</v>
      </c>
      <c r="V46" s="90">
        <v>1.3660000000000001</v>
      </c>
      <c r="W46" s="90">
        <v>1.26</v>
      </c>
      <c r="X46" s="90">
        <v>0</v>
      </c>
      <c r="Y46" s="90">
        <v>1.069</v>
      </c>
      <c r="Z46" s="90"/>
      <c r="AA46" s="90"/>
      <c r="AB46" s="90"/>
      <c r="AC46" s="90"/>
      <c r="AD46" s="90"/>
      <c r="AE46" s="90"/>
      <c r="AF46" s="90"/>
      <c r="AG46" s="96" t="s">
        <v>157</v>
      </c>
      <c r="AH46" s="96"/>
      <c r="AI46" s="96">
        <v>3</v>
      </c>
      <c r="AJ46" s="96">
        <v>3</v>
      </c>
      <c r="AK46" s="97">
        <v>0.5</v>
      </c>
      <c r="AL46" s="97">
        <v>0.5</v>
      </c>
      <c r="AM46" s="96">
        <v>0</v>
      </c>
      <c r="AN46" s="96">
        <v>0</v>
      </c>
      <c r="AO46" s="96">
        <v>0</v>
      </c>
      <c r="AP46" s="96">
        <v>0</v>
      </c>
      <c r="AQ46" s="96">
        <v>0</v>
      </c>
      <c r="AR46" s="96">
        <v>0</v>
      </c>
      <c r="AS46" s="96">
        <v>0</v>
      </c>
      <c r="AT46" s="96">
        <v>0</v>
      </c>
      <c r="AU46" s="96">
        <v>0</v>
      </c>
      <c r="AV46" s="96">
        <v>0</v>
      </c>
      <c r="AW46" s="96">
        <v>36</v>
      </c>
      <c r="AX46" s="96" t="s">
        <v>157</v>
      </c>
      <c r="AY46" s="96"/>
      <c r="AZ46" s="96" t="s">
        <v>157</v>
      </c>
      <c r="BA46" s="93"/>
      <c r="BB46" s="90"/>
      <c r="BC46" s="96"/>
      <c r="BD46" s="96" t="s">
        <v>158</v>
      </c>
      <c r="BE46" s="93"/>
    </row>
    <row r="47" spans="1:57" s="98" customFormat="1">
      <c r="A47" s="90">
        <v>45</v>
      </c>
      <c r="B47" s="91">
        <v>41550</v>
      </c>
      <c r="C47" s="92" t="s">
        <v>96</v>
      </c>
      <c r="D47" s="90" t="s">
        <v>81</v>
      </c>
      <c r="E47" s="91">
        <v>41274</v>
      </c>
      <c r="F47" s="90" t="s">
        <v>33</v>
      </c>
      <c r="G47" s="90" t="s">
        <v>34</v>
      </c>
      <c r="H47" s="90">
        <v>85.27</v>
      </c>
      <c r="I47" s="94" t="s">
        <v>135</v>
      </c>
      <c r="J47" s="95">
        <v>3000</v>
      </c>
      <c r="K47" s="95">
        <v>33000</v>
      </c>
      <c r="L47" s="95">
        <v>82200</v>
      </c>
      <c r="M47" s="95">
        <f t="shared" si="0"/>
        <v>82200</v>
      </c>
      <c r="N47" s="95"/>
      <c r="O47" s="90">
        <v>1.9239999999999999</v>
      </c>
      <c r="P47" s="90">
        <v>1.51</v>
      </c>
      <c r="Q47" s="90">
        <v>1.409</v>
      </c>
      <c r="R47" s="90">
        <v>0</v>
      </c>
      <c r="S47" s="90">
        <v>1.232</v>
      </c>
      <c r="T47" s="90"/>
      <c r="U47" s="90">
        <v>1.8540000000000001</v>
      </c>
      <c r="V47" s="90">
        <v>1.4410000000000001</v>
      </c>
      <c r="W47" s="90">
        <v>1.34</v>
      </c>
      <c r="X47" s="90">
        <v>0</v>
      </c>
      <c r="Y47" s="90">
        <v>1.1619999999999999</v>
      </c>
      <c r="Z47" s="90"/>
      <c r="AA47" s="90"/>
      <c r="AB47" s="90"/>
      <c r="AC47" s="90"/>
      <c r="AD47" s="90"/>
      <c r="AE47" s="90"/>
      <c r="AF47" s="90"/>
      <c r="AG47" s="96" t="s">
        <v>107</v>
      </c>
      <c r="AH47" s="96" t="s">
        <v>156</v>
      </c>
      <c r="AI47" s="96">
        <v>2</v>
      </c>
      <c r="AJ47" s="96">
        <v>4</v>
      </c>
      <c r="AK47" s="99">
        <v>0.33329999999999999</v>
      </c>
      <c r="AL47" s="99">
        <v>0.66659999999999997</v>
      </c>
      <c r="AM47" s="96">
        <v>0</v>
      </c>
      <c r="AN47" s="96">
        <v>0</v>
      </c>
      <c r="AO47" s="96">
        <v>0</v>
      </c>
      <c r="AP47" s="96">
        <v>0</v>
      </c>
      <c r="AQ47" s="96">
        <v>0</v>
      </c>
      <c r="AR47" s="96">
        <v>0</v>
      </c>
      <c r="AS47" s="96">
        <v>0</v>
      </c>
      <c r="AT47" s="96">
        <v>0</v>
      </c>
      <c r="AU47" s="96">
        <v>0</v>
      </c>
      <c r="AV47" s="96">
        <v>0</v>
      </c>
      <c r="AW47" s="96">
        <v>0</v>
      </c>
      <c r="AX47" s="96" t="s">
        <v>157</v>
      </c>
      <c r="AY47" s="96"/>
      <c r="AZ47" s="96" t="s">
        <v>157</v>
      </c>
      <c r="BA47" s="93" t="s">
        <v>24</v>
      </c>
      <c r="BB47" s="90" t="s">
        <v>150</v>
      </c>
      <c r="BC47" s="96">
        <v>50</v>
      </c>
      <c r="BD47" s="96" t="s">
        <v>91</v>
      </c>
      <c r="BE47" s="93"/>
    </row>
    <row r="48" spans="1:57" s="98" customFormat="1">
      <c r="A48" s="90">
        <v>4</v>
      </c>
      <c r="B48" s="91">
        <v>41550</v>
      </c>
      <c r="C48" s="92" t="s">
        <v>132</v>
      </c>
      <c r="D48" s="90" t="s">
        <v>81</v>
      </c>
      <c r="E48" s="91">
        <v>41455</v>
      </c>
      <c r="F48" s="93" t="s">
        <v>134</v>
      </c>
      <c r="G48" s="90" t="s">
        <v>62</v>
      </c>
      <c r="H48" s="90">
        <v>75.59</v>
      </c>
      <c r="I48" s="94" t="s">
        <v>135</v>
      </c>
      <c r="J48" s="95">
        <v>11820</v>
      </c>
      <c r="K48" s="95">
        <v>84780</v>
      </c>
      <c r="L48" s="95">
        <f>K48</f>
        <v>84780</v>
      </c>
      <c r="M48" s="95">
        <f t="shared" si="0"/>
        <v>84780</v>
      </c>
      <c r="N48" s="95"/>
      <c r="O48" s="90">
        <v>1.84</v>
      </c>
      <c r="P48" s="90">
        <v>1.538</v>
      </c>
      <c r="Q48" s="90">
        <v>0</v>
      </c>
      <c r="R48" s="90">
        <v>0</v>
      </c>
      <c r="S48" s="90">
        <v>1.3280000000000001</v>
      </c>
      <c r="T48" s="90"/>
      <c r="U48" s="90">
        <v>1.84</v>
      </c>
      <c r="V48" s="90">
        <v>1.538</v>
      </c>
      <c r="W48" s="90">
        <v>0</v>
      </c>
      <c r="X48" s="90">
        <v>0</v>
      </c>
      <c r="Y48" s="90">
        <v>1.3280000000000001</v>
      </c>
      <c r="Z48" s="90"/>
      <c r="AA48" s="90"/>
      <c r="AB48" s="90"/>
      <c r="AC48" s="90"/>
      <c r="AD48" s="90"/>
      <c r="AE48" s="90"/>
      <c r="AF48" s="90"/>
      <c r="AG48" s="96" t="s">
        <v>31</v>
      </c>
      <c r="AH48" s="96"/>
      <c r="AI48" s="96">
        <v>3</v>
      </c>
      <c r="AJ48" s="96">
        <v>3</v>
      </c>
      <c r="AK48" s="97">
        <v>0.5</v>
      </c>
      <c r="AL48" s="97">
        <v>0.5</v>
      </c>
      <c r="AM48" s="96">
        <v>0</v>
      </c>
      <c r="AN48" s="96">
        <v>15</v>
      </c>
      <c r="AO48" s="96">
        <v>0</v>
      </c>
      <c r="AP48" s="96">
        <v>0</v>
      </c>
      <c r="AQ48" s="96">
        <v>0</v>
      </c>
      <c r="AR48" s="96">
        <v>0</v>
      </c>
      <c r="AS48" s="96">
        <v>0</v>
      </c>
      <c r="AT48" s="96">
        <v>0</v>
      </c>
      <c r="AU48" s="96">
        <v>0</v>
      </c>
      <c r="AV48" s="96">
        <v>0</v>
      </c>
      <c r="AW48" s="96">
        <v>12</v>
      </c>
      <c r="AX48" s="96" t="s">
        <v>107</v>
      </c>
      <c r="AY48" s="96">
        <v>12</v>
      </c>
      <c r="AZ48" s="96" t="s">
        <v>157</v>
      </c>
      <c r="BA48" s="93"/>
      <c r="BB48" s="90"/>
      <c r="BC48" s="96"/>
      <c r="BD48" s="96" t="s">
        <v>158</v>
      </c>
      <c r="BE48" s="93"/>
    </row>
    <row r="49" spans="1:57" s="31" customFormat="1">
      <c r="A49" s="27"/>
      <c r="B49" s="26">
        <v>41550</v>
      </c>
      <c r="C49" s="29" t="s">
        <v>132</v>
      </c>
      <c r="D49" s="27" t="s">
        <v>81</v>
      </c>
      <c r="E49" s="26">
        <v>41508</v>
      </c>
      <c r="F49" s="28" t="s">
        <v>589</v>
      </c>
      <c r="G49" s="27" t="s">
        <v>590</v>
      </c>
      <c r="H49" s="27">
        <v>81.89</v>
      </c>
      <c r="I49" s="32" t="s">
        <v>135</v>
      </c>
      <c r="J49" s="35">
        <v>3042</v>
      </c>
      <c r="K49" s="35">
        <v>33459</v>
      </c>
      <c r="L49" s="35">
        <v>83342</v>
      </c>
      <c r="M49" s="35">
        <f t="shared" ref="M49" si="5">L49</f>
        <v>83342</v>
      </c>
      <c r="N49" s="35"/>
      <c r="O49" s="27">
        <v>2.27</v>
      </c>
      <c r="P49" s="27">
        <v>1.89</v>
      </c>
      <c r="Q49" s="27">
        <v>1.78</v>
      </c>
      <c r="R49" s="27">
        <v>0</v>
      </c>
      <c r="S49" s="27">
        <v>1.59</v>
      </c>
      <c r="T49" s="27"/>
      <c r="U49" s="27">
        <v>2.27</v>
      </c>
      <c r="V49" s="27">
        <v>1.89</v>
      </c>
      <c r="W49" s="27">
        <v>1.78</v>
      </c>
      <c r="X49" s="27">
        <v>0</v>
      </c>
      <c r="Y49" s="27">
        <v>1.59</v>
      </c>
      <c r="Z49" s="27"/>
      <c r="AA49" s="27"/>
      <c r="AB49" s="27"/>
      <c r="AC49" s="27"/>
      <c r="AD49" s="27"/>
      <c r="AE49" s="27"/>
      <c r="AF49" s="27"/>
      <c r="AG49" s="30" t="s">
        <v>31</v>
      </c>
      <c r="AH49" s="30"/>
      <c r="AI49" s="30">
        <v>3</v>
      </c>
      <c r="AJ49" s="30">
        <v>3</v>
      </c>
      <c r="AK49" s="85">
        <v>0.5</v>
      </c>
      <c r="AL49" s="85">
        <v>0.5</v>
      </c>
      <c r="AM49" s="30">
        <v>0</v>
      </c>
      <c r="AN49" s="30">
        <v>30</v>
      </c>
      <c r="AO49" s="30">
        <v>0</v>
      </c>
      <c r="AP49" s="30">
        <v>0</v>
      </c>
      <c r="AQ49" s="30">
        <v>0</v>
      </c>
      <c r="AR49" s="30">
        <v>0</v>
      </c>
      <c r="AS49" s="30">
        <v>0</v>
      </c>
      <c r="AT49" s="30">
        <v>0</v>
      </c>
      <c r="AU49" s="30">
        <v>0</v>
      </c>
      <c r="AV49" s="30">
        <v>0</v>
      </c>
      <c r="AW49" s="30">
        <v>0</v>
      </c>
      <c r="AX49" s="30" t="s">
        <v>591</v>
      </c>
      <c r="AY49" s="30">
        <v>24</v>
      </c>
      <c r="AZ49" s="30" t="s">
        <v>31</v>
      </c>
      <c r="BA49" s="28" t="s">
        <v>24</v>
      </c>
      <c r="BB49" s="27" t="s">
        <v>150</v>
      </c>
      <c r="BC49" s="30">
        <v>50</v>
      </c>
      <c r="BD49" s="30" t="s">
        <v>592</v>
      </c>
      <c r="BE49" s="28"/>
    </row>
    <row r="50" spans="1:57" s="31" customFormat="1">
      <c r="A50" s="27">
        <v>13</v>
      </c>
      <c r="B50" s="26">
        <v>41550</v>
      </c>
      <c r="C50" s="29" t="s">
        <v>575</v>
      </c>
      <c r="D50" s="27" t="s">
        <v>138</v>
      </c>
      <c r="E50" s="26">
        <v>41455</v>
      </c>
      <c r="F50" s="28" t="s">
        <v>587</v>
      </c>
      <c r="G50" s="27" t="s">
        <v>54</v>
      </c>
      <c r="H50" s="27">
        <v>84.18</v>
      </c>
      <c r="I50" s="32" t="s">
        <v>578</v>
      </c>
      <c r="J50" s="35">
        <v>3000</v>
      </c>
      <c r="K50" s="35">
        <v>33000</v>
      </c>
      <c r="L50" s="35">
        <v>82200</v>
      </c>
      <c r="M50" s="35">
        <f t="shared" si="0"/>
        <v>82200</v>
      </c>
      <c r="N50" s="35"/>
      <c r="O50" s="27">
        <v>2.085</v>
      </c>
      <c r="P50" s="27">
        <v>1.7709999999999999</v>
      </c>
      <c r="Q50" s="27">
        <v>1.6319999999999999</v>
      </c>
      <c r="R50" s="27">
        <v>0</v>
      </c>
      <c r="S50" s="27">
        <v>1.393</v>
      </c>
      <c r="T50" s="27"/>
      <c r="U50" s="27">
        <v>2.085</v>
      </c>
      <c r="V50" s="27">
        <v>1.7709999999999999</v>
      </c>
      <c r="W50" s="27">
        <v>1.6319999999999999</v>
      </c>
      <c r="X50" s="27">
        <v>0</v>
      </c>
      <c r="Y50" s="27">
        <v>1.393</v>
      </c>
      <c r="Z50" s="27"/>
      <c r="AA50" s="27"/>
      <c r="AB50" s="27"/>
      <c r="AC50" s="27"/>
      <c r="AD50" s="27"/>
      <c r="AE50" s="27"/>
      <c r="AF50" s="27"/>
      <c r="AG50" s="30" t="s">
        <v>31</v>
      </c>
      <c r="AH50" s="30"/>
      <c r="AI50" s="30">
        <v>3</v>
      </c>
      <c r="AJ50" s="30">
        <v>3</v>
      </c>
      <c r="AK50" s="85">
        <v>0.5</v>
      </c>
      <c r="AL50" s="85">
        <v>0.5</v>
      </c>
      <c r="AM50" s="30">
        <v>0</v>
      </c>
      <c r="AN50" s="30">
        <v>20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0</v>
      </c>
      <c r="AW50" s="30">
        <v>0</v>
      </c>
      <c r="AX50" s="30" t="s">
        <v>31</v>
      </c>
      <c r="AY50" s="30">
        <v>24</v>
      </c>
      <c r="AZ50" s="30" t="s">
        <v>31</v>
      </c>
      <c r="BA50" s="28"/>
      <c r="BB50" s="27"/>
      <c r="BC50" s="30"/>
      <c r="BD50" s="30" t="s">
        <v>581</v>
      </c>
      <c r="BE50" s="28"/>
    </row>
    <row r="51" spans="1:57" s="31" customFormat="1">
      <c r="A51" s="27">
        <v>38</v>
      </c>
      <c r="B51" s="26">
        <v>41550</v>
      </c>
      <c r="C51" s="29" t="s">
        <v>96</v>
      </c>
      <c r="D51" s="27" t="s">
        <v>138</v>
      </c>
      <c r="E51" s="26">
        <v>41547</v>
      </c>
      <c r="F51" s="28" t="s">
        <v>26</v>
      </c>
      <c r="G51" s="27" t="s">
        <v>115</v>
      </c>
      <c r="H51" s="27">
        <v>85.8</v>
      </c>
      <c r="I51" s="32" t="s">
        <v>135</v>
      </c>
      <c r="J51" s="35">
        <v>3000</v>
      </c>
      <c r="K51" s="35">
        <v>33000</v>
      </c>
      <c r="L51" s="35">
        <v>82200</v>
      </c>
      <c r="M51" s="35">
        <f t="shared" ref="M51" si="6">L51</f>
        <v>82200</v>
      </c>
      <c r="N51" s="35"/>
      <c r="O51" s="27">
        <v>2.91</v>
      </c>
      <c r="P51" s="27">
        <v>2.2599999999999998</v>
      </c>
      <c r="Q51" s="27">
        <v>2.16</v>
      </c>
      <c r="R51" s="27">
        <v>0</v>
      </c>
      <c r="S51" s="27">
        <v>1.91</v>
      </c>
      <c r="T51" s="27"/>
      <c r="U51" s="27">
        <v>2.91</v>
      </c>
      <c r="V51" s="27">
        <v>2.2599999999999998</v>
      </c>
      <c r="W51" s="27">
        <v>2.16</v>
      </c>
      <c r="X51" s="27">
        <v>0</v>
      </c>
      <c r="Y51" s="27">
        <v>1.91</v>
      </c>
      <c r="Z51" s="27"/>
      <c r="AA51" s="27"/>
      <c r="AB51" s="27"/>
      <c r="AC51" s="27"/>
      <c r="AD51" s="27"/>
      <c r="AE51" s="27"/>
      <c r="AF51" s="27"/>
      <c r="AG51" s="30" t="s">
        <v>157</v>
      </c>
      <c r="AH51" s="30"/>
      <c r="AI51" s="30">
        <v>3</v>
      </c>
      <c r="AJ51" s="30">
        <v>3</v>
      </c>
      <c r="AK51" s="85">
        <v>0.5</v>
      </c>
      <c r="AL51" s="85">
        <v>0.5</v>
      </c>
      <c r="AM51" s="30">
        <v>0</v>
      </c>
      <c r="AN51" s="30">
        <v>0</v>
      </c>
      <c r="AO51" s="30">
        <v>10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 t="s">
        <v>157</v>
      </c>
      <c r="AY51" s="30"/>
      <c r="AZ51" s="30" t="s">
        <v>157</v>
      </c>
      <c r="BA51" s="28"/>
      <c r="BB51" s="27"/>
      <c r="BC51" s="30"/>
      <c r="BD51" s="30" t="s">
        <v>158</v>
      </c>
      <c r="BE51" s="28" t="s">
        <v>27</v>
      </c>
    </row>
    <row r="52" spans="1:57" s="31" customFormat="1">
      <c r="A52" s="27">
        <v>54</v>
      </c>
      <c r="B52" s="26">
        <v>41550</v>
      </c>
      <c r="C52" s="29" t="s">
        <v>96</v>
      </c>
      <c r="D52" s="27" t="s">
        <v>138</v>
      </c>
      <c r="E52" s="26">
        <v>41305</v>
      </c>
      <c r="F52" s="28" t="s">
        <v>25</v>
      </c>
      <c r="G52" s="27" t="s">
        <v>34</v>
      </c>
      <c r="H52" s="27">
        <v>83.6</v>
      </c>
      <c r="I52" s="32" t="s">
        <v>135</v>
      </c>
      <c r="J52" s="35">
        <v>3000</v>
      </c>
      <c r="K52" s="35">
        <v>33000</v>
      </c>
      <c r="L52" s="35">
        <v>82200</v>
      </c>
      <c r="M52" s="35">
        <f>L52</f>
        <v>82200</v>
      </c>
      <c r="N52" s="35"/>
      <c r="O52" s="27">
        <v>2.92</v>
      </c>
      <c r="P52" s="27">
        <v>2.3199999999999998</v>
      </c>
      <c r="Q52" s="27">
        <v>2.2000000000000002</v>
      </c>
      <c r="R52" s="27">
        <v>0</v>
      </c>
      <c r="S52" s="27">
        <v>1.9</v>
      </c>
      <c r="T52" s="27"/>
      <c r="U52" s="27">
        <v>2.41</v>
      </c>
      <c r="V52" s="27">
        <v>1.82</v>
      </c>
      <c r="W52" s="27">
        <v>1.66</v>
      </c>
      <c r="X52" s="27">
        <v>0</v>
      </c>
      <c r="Y52" s="27">
        <v>1.38</v>
      </c>
      <c r="Z52" s="27"/>
      <c r="AA52" s="27"/>
      <c r="AB52" s="27"/>
      <c r="AC52" s="27"/>
      <c r="AD52" s="27"/>
      <c r="AE52" s="27"/>
      <c r="AF52" s="27"/>
      <c r="AG52" s="30" t="s">
        <v>157</v>
      </c>
      <c r="AH52" s="30"/>
      <c r="AI52" s="30">
        <v>3</v>
      </c>
      <c r="AJ52" s="30">
        <v>3</v>
      </c>
      <c r="AK52" s="85">
        <v>0.5</v>
      </c>
      <c r="AL52" s="85">
        <v>0.5</v>
      </c>
      <c r="AM52" s="30">
        <v>0</v>
      </c>
      <c r="AN52" s="30">
        <v>0</v>
      </c>
      <c r="AO52" s="30">
        <v>0</v>
      </c>
      <c r="AP52" s="30">
        <v>20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30">
        <v>12</v>
      </c>
      <c r="AX52" s="30" t="s">
        <v>107</v>
      </c>
      <c r="AY52" s="30"/>
      <c r="AZ52" s="30" t="s">
        <v>157</v>
      </c>
      <c r="BA52" s="28"/>
      <c r="BB52" s="27"/>
      <c r="BC52" s="30"/>
      <c r="BD52" s="30" t="s">
        <v>49</v>
      </c>
      <c r="BE52" s="28"/>
    </row>
    <row r="53" spans="1:57" s="31" customFormat="1">
      <c r="A53" s="27">
        <v>21</v>
      </c>
      <c r="B53" s="26">
        <v>41550</v>
      </c>
      <c r="C53" s="29" t="s">
        <v>575</v>
      </c>
      <c r="D53" s="27" t="s">
        <v>138</v>
      </c>
      <c r="E53" s="26">
        <v>41509</v>
      </c>
      <c r="F53" s="28" t="s">
        <v>582</v>
      </c>
      <c r="G53" s="27" t="s">
        <v>583</v>
      </c>
      <c r="H53" s="27">
        <v>84.5</v>
      </c>
      <c r="I53" s="32" t="s">
        <v>578</v>
      </c>
      <c r="J53" s="35">
        <v>3000</v>
      </c>
      <c r="K53" s="35">
        <v>33000</v>
      </c>
      <c r="L53" s="35">
        <v>82200</v>
      </c>
      <c r="M53" s="35">
        <f t="shared" ref="M53" si="7">L53</f>
        <v>82200</v>
      </c>
      <c r="N53" s="35"/>
      <c r="O53" s="27">
        <v>2.2200000000000002</v>
      </c>
      <c r="P53" s="27">
        <v>1.69</v>
      </c>
      <c r="Q53" s="27">
        <v>1.55</v>
      </c>
      <c r="R53" s="27">
        <v>0</v>
      </c>
      <c r="S53" s="27">
        <v>1.32</v>
      </c>
      <c r="T53" s="27"/>
      <c r="U53" s="27">
        <v>2.2200000000000002</v>
      </c>
      <c r="V53" s="27">
        <v>1.69</v>
      </c>
      <c r="W53" s="27">
        <v>1.55</v>
      </c>
      <c r="X53" s="27">
        <v>0</v>
      </c>
      <c r="Y53" s="27">
        <v>1.32</v>
      </c>
      <c r="Z53" s="27"/>
      <c r="AA53" s="27"/>
      <c r="AB53" s="27"/>
      <c r="AC53" s="27"/>
      <c r="AD53" s="27"/>
      <c r="AE53" s="27"/>
      <c r="AF53" s="27"/>
      <c r="AG53" s="30" t="s">
        <v>579</v>
      </c>
      <c r="AH53" s="30" t="s">
        <v>580</v>
      </c>
      <c r="AI53" s="30">
        <v>2</v>
      </c>
      <c r="AJ53" s="30">
        <v>4</v>
      </c>
      <c r="AK53" s="40">
        <v>0.33329999999999999</v>
      </c>
      <c r="AL53" s="40">
        <v>0.66659999999999997</v>
      </c>
      <c r="AM53" s="30">
        <v>0</v>
      </c>
      <c r="AN53" s="30">
        <v>20</v>
      </c>
      <c r="AO53" s="30">
        <v>0</v>
      </c>
      <c r="AP53" s="30">
        <v>0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24</v>
      </c>
      <c r="AX53" s="30" t="s">
        <v>579</v>
      </c>
      <c r="AY53" s="30">
        <v>24</v>
      </c>
      <c r="AZ53" s="30" t="s">
        <v>31</v>
      </c>
      <c r="BA53" s="28"/>
      <c r="BB53" s="27"/>
      <c r="BC53" s="30"/>
      <c r="BD53" s="30" t="s">
        <v>581</v>
      </c>
      <c r="BE53" s="28"/>
    </row>
    <row r="54" spans="1:57" s="31" customFormat="1">
      <c r="A54" s="27">
        <v>29</v>
      </c>
      <c r="B54" s="26">
        <v>41550</v>
      </c>
      <c r="C54" s="29" t="s">
        <v>96</v>
      </c>
      <c r="D54" s="27" t="s">
        <v>138</v>
      </c>
      <c r="E54" s="26">
        <v>41274</v>
      </c>
      <c r="F54" s="28" t="s">
        <v>30</v>
      </c>
      <c r="G54" s="27" t="s">
        <v>114</v>
      </c>
      <c r="H54" s="27">
        <v>64.06</v>
      </c>
      <c r="I54" s="32" t="s">
        <v>135</v>
      </c>
      <c r="J54" s="35">
        <v>3042</v>
      </c>
      <c r="K54" s="35">
        <v>33459</v>
      </c>
      <c r="L54" s="35">
        <v>83342</v>
      </c>
      <c r="M54" s="35">
        <f t="shared" si="0"/>
        <v>83342</v>
      </c>
      <c r="N54" s="35"/>
      <c r="O54" s="27">
        <v>1.8759999999999999</v>
      </c>
      <c r="P54" s="27">
        <v>1.409</v>
      </c>
      <c r="Q54" s="27">
        <v>1.2969999999999999</v>
      </c>
      <c r="R54" s="27">
        <v>0</v>
      </c>
      <c r="S54" s="27">
        <v>1.107</v>
      </c>
      <c r="T54" s="27"/>
      <c r="U54" s="27">
        <v>1.8759999999999999</v>
      </c>
      <c r="V54" s="27">
        <v>1.409</v>
      </c>
      <c r="W54" s="27">
        <v>1.2969999999999999</v>
      </c>
      <c r="X54" s="27">
        <v>0</v>
      </c>
      <c r="Y54" s="27">
        <v>1.107</v>
      </c>
      <c r="Z54" s="27"/>
      <c r="AA54" s="27"/>
      <c r="AB54" s="27"/>
      <c r="AC54" s="27"/>
      <c r="AD54" s="27"/>
      <c r="AE54" s="27"/>
      <c r="AF54" s="27"/>
      <c r="AG54" s="30" t="s">
        <v>157</v>
      </c>
      <c r="AH54" s="30"/>
      <c r="AI54" s="30">
        <v>3</v>
      </c>
      <c r="AJ54" s="30">
        <v>3</v>
      </c>
      <c r="AK54" s="85">
        <v>0.5</v>
      </c>
      <c r="AL54" s="85">
        <v>0.5</v>
      </c>
      <c r="AM54" s="30">
        <v>0</v>
      </c>
      <c r="AN54" s="30">
        <v>0</v>
      </c>
      <c r="AO54" s="30">
        <v>0</v>
      </c>
      <c r="AP54" s="30">
        <v>0</v>
      </c>
      <c r="AQ54" s="30">
        <v>0</v>
      </c>
      <c r="AR54" s="30">
        <v>0</v>
      </c>
      <c r="AS54" s="30">
        <v>0</v>
      </c>
      <c r="AT54" s="30">
        <v>0</v>
      </c>
      <c r="AU54" s="30">
        <v>0</v>
      </c>
      <c r="AV54" s="30">
        <v>0</v>
      </c>
      <c r="AW54" s="30">
        <v>36</v>
      </c>
      <c r="AX54" s="30" t="s">
        <v>157</v>
      </c>
      <c r="AY54" s="30"/>
      <c r="AZ54" s="30" t="s">
        <v>157</v>
      </c>
      <c r="BA54" s="28"/>
      <c r="BB54" s="27"/>
      <c r="BC54" s="30"/>
      <c r="BD54" s="30" t="s">
        <v>158</v>
      </c>
      <c r="BE54" s="28"/>
    </row>
    <row r="55" spans="1:57" s="31" customFormat="1">
      <c r="A55" s="27">
        <v>46</v>
      </c>
      <c r="B55" s="26">
        <v>41550</v>
      </c>
      <c r="C55" s="29" t="s">
        <v>96</v>
      </c>
      <c r="D55" s="27" t="s">
        <v>138</v>
      </c>
      <c r="E55" s="26">
        <v>41274</v>
      </c>
      <c r="F55" s="27" t="s">
        <v>33</v>
      </c>
      <c r="G55" s="27" t="s">
        <v>34</v>
      </c>
      <c r="H55" s="27">
        <v>85.27</v>
      </c>
      <c r="I55" s="32" t="s">
        <v>135</v>
      </c>
      <c r="J55" s="35">
        <v>3000</v>
      </c>
      <c r="K55" s="35">
        <v>33000</v>
      </c>
      <c r="L55" s="35">
        <v>82200</v>
      </c>
      <c r="M55" s="35">
        <f>L55</f>
        <v>82200</v>
      </c>
      <c r="N55" s="35"/>
      <c r="O55" s="27">
        <v>1.9239999999999999</v>
      </c>
      <c r="P55" s="27">
        <v>1.51</v>
      </c>
      <c r="Q55" s="27">
        <v>1.409</v>
      </c>
      <c r="R55" s="27">
        <v>0</v>
      </c>
      <c r="S55" s="27">
        <v>1.232</v>
      </c>
      <c r="T55" s="27"/>
      <c r="U55" s="27">
        <v>1.8540000000000001</v>
      </c>
      <c r="V55" s="27">
        <v>1.4410000000000001</v>
      </c>
      <c r="W55" s="27">
        <v>1.34</v>
      </c>
      <c r="X55" s="27">
        <v>0</v>
      </c>
      <c r="Y55" s="27">
        <v>1.1619999999999999</v>
      </c>
      <c r="Z55" s="27"/>
      <c r="AA55" s="27"/>
      <c r="AB55" s="27"/>
      <c r="AC55" s="27"/>
      <c r="AD55" s="27"/>
      <c r="AE55" s="27"/>
      <c r="AF55" s="27"/>
      <c r="AG55" s="30" t="s">
        <v>107</v>
      </c>
      <c r="AH55" s="30" t="s">
        <v>156</v>
      </c>
      <c r="AI55" s="30">
        <v>2</v>
      </c>
      <c r="AJ55" s="30">
        <v>4</v>
      </c>
      <c r="AK55" s="40">
        <v>0.33329999999999999</v>
      </c>
      <c r="AL55" s="40">
        <v>0.66659999999999997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0</v>
      </c>
      <c r="AX55" s="30" t="s">
        <v>157</v>
      </c>
      <c r="AY55" s="30"/>
      <c r="AZ55" s="30" t="s">
        <v>157</v>
      </c>
      <c r="BA55" s="28" t="s">
        <v>24</v>
      </c>
      <c r="BB55" s="27" t="s">
        <v>150</v>
      </c>
      <c r="BC55" s="30">
        <v>50</v>
      </c>
      <c r="BD55" s="30" t="s">
        <v>91</v>
      </c>
      <c r="BE55" s="28"/>
    </row>
    <row r="56" spans="1:57" s="31" customFormat="1">
      <c r="A56" s="27">
        <v>5</v>
      </c>
      <c r="B56" s="26">
        <v>41550</v>
      </c>
      <c r="C56" s="29" t="s">
        <v>575</v>
      </c>
      <c r="D56" s="27" t="s">
        <v>138</v>
      </c>
      <c r="E56" s="26">
        <v>41455</v>
      </c>
      <c r="F56" s="28" t="s">
        <v>584</v>
      </c>
      <c r="G56" s="27" t="s">
        <v>585</v>
      </c>
      <c r="H56" s="27">
        <v>75.59</v>
      </c>
      <c r="I56" s="32" t="s">
        <v>578</v>
      </c>
      <c r="J56" s="35">
        <v>11820</v>
      </c>
      <c r="K56" s="35">
        <v>84780</v>
      </c>
      <c r="L56" s="35">
        <f>K56</f>
        <v>84780</v>
      </c>
      <c r="M56" s="35">
        <f t="shared" ref="M56:M57" si="8">L56</f>
        <v>84780</v>
      </c>
      <c r="N56" s="35"/>
      <c r="O56" s="27">
        <v>1.84</v>
      </c>
      <c r="P56" s="27">
        <v>1.538</v>
      </c>
      <c r="Q56" s="27">
        <v>0</v>
      </c>
      <c r="R56" s="27">
        <v>0</v>
      </c>
      <c r="S56" s="27">
        <v>1.3280000000000001</v>
      </c>
      <c r="T56" s="27"/>
      <c r="U56" s="27">
        <v>1.84</v>
      </c>
      <c r="V56" s="27">
        <v>1.538</v>
      </c>
      <c r="W56" s="27">
        <v>0</v>
      </c>
      <c r="X56" s="27">
        <v>0</v>
      </c>
      <c r="Y56" s="27">
        <v>1.3280000000000001</v>
      </c>
      <c r="Z56" s="27"/>
      <c r="AA56" s="27"/>
      <c r="AB56" s="27"/>
      <c r="AC56" s="27"/>
      <c r="AD56" s="27"/>
      <c r="AE56" s="27"/>
      <c r="AF56" s="27"/>
      <c r="AG56" s="30" t="s">
        <v>31</v>
      </c>
      <c r="AH56" s="30"/>
      <c r="AI56" s="30">
        <v>3</v>
      </c>
      <c r="AJ56" s="30">
        <v>3</v>
      </c>
      <c r="AK56" s="85">
        <v>0.5</v>
      </c>
      <c r="AL56" s="85">
        <v>0.5</v>
      </c>
      <c r="AM56" s="30">
        <v>0</v>
      </c>
      <c r="AN56" s="30">
        <v>15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12</v>
      </c>
      <c r="AX56" s="30" t="s">
        <v>579</v>
      </c>
      <c r="AY56" s="30">
        <v>12</v>
      </c>
      <c r="AZ56" s="30" t="s">
        <v>31</v>
      </c>
      <c r="BA56" s="28"/>
      <c r="BB56" s="27"/>
      <c r="BC56" s="30"/>
      <c r="BD56" s="30" t="s">
        <v>581</v>
      </c>
      <c r="BE56" s="28"/>
    </row>
    <row r="57" spans="1:57" s="31" customFormat="1">
      <c r="A57" s="27"/>
      <c r="B57" s="26">
        <v>41550</v>
      </c>
      <c r="C57" s="29" t="s">
        <v>575</v>
      </c>
      <c r="D57" s="27" t="s">
        <v>138</v>
      </c>
      <c r="E57" s="26">
        <v>41508</v>
      </c>
      <c r="F57" s="28" t="s">
        <v>589</v>
      </c>
      <c r="G57" s="27" t="s">
        <v>590</v>
      </c>
      <c r="H57" s="27">
        <v>81.89</v>
      </c>
      <c r="I57" s="32" t="s">
        <v>135</v>
      </c>
      <c r="J57" s="35">
        <v>3042</v>
      </c>
      <c r="K57" s="35">
        <v>33459</v>
      </c>
      <c r="L57" s="35">
        <v>83342</v>
      </c>
      <c r="M57" s="35">
        <f t="shared" si="8"/>
        <v>83342</v>
      </c>
      <c r="N57" s="35"/>
      <c r="O57" s="27">
        <v>2.27</v>
      </c>
      <c r="P57" s="27">
        <v>1.89</v>
      </c>
      <c r="Q57" s="27">
        <v>1.78</v>
      </c>
      <c r="R57" s="27">
        <v>0</v>
      </c>
      <c r="S57" s="27">
        <v>1.59</v>
      </c>
      <c r="T57" s="27"/>
      <c r="U57" s="27">
        <v>2.27</v>
      </c>
      <c r="V57" s="27">
        <v>1.89</v>
      </c>
      <c r="W57" s="27">
        <v>1.78</v>
      </c>
      <c r="X57" s="27">
        <v>0</v>
      </c>
      <c r="Y57" s="27">
        <v>1.59</v>
      </c>
      <c r="Z57" s="27"/>
      <c r="AA57" s="27"/>
      <c r="AB57" s="27"/>
      <c r="AC57" s="27"/>
      <c r="AD57" s="27"/>
      <c r="AE57" s="27"/>
      <c r="AF57" s="27"/>
      <c r="AG57" s="30" t="s">
        <v>31</v>
      </c>
      <c r="AH57" s="30"/>
      <c r="AI57" s="30">
        <v>3</v>
      </c>
      <c r="AJ57" s="30">
        <v>3</v>
      </c>
      <c r="AK57" s="85">
        <v>0.5</v>
      </c>
      <c r="AL57" s="85">
        <v>0.5</v>
      </c>
      <c r="AM57" s="30">
        <v>0</v>
      </c>
      <c r="AN57" s="30">
        <v>30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0</v>
      </c>
      <c r="AX57" s="30" t="s">
        <v>591</v>
      </c>
      <c r="AY57" s="30">
        <v>24</v>
      </c>
      <c r="AZ57" s="30" t="s">
        <v>31</v>
      </c>
      <c r="BA57" s="28" t="s">
        <v>24</v>
      </c>
      <c r="BB57" s="27" t="s">
        <v>150</v>
      </c>
      <c r="BC57" s="30">
        <v>50</v>
      </c>
      <c r="BD57" s="30" t="s">
        <v>592</v>
      </c>
      <c r="BE57" s="28"/>
    </row>
    <row r="58" spans="1:57" s="98" customFormat="1">
      <c r="A58" s="90">
        <v>11</v>
      </c>
      <c r="B58" s="91">
        <v>41550</v>
      </c>
      <c r="C58" s="92" t="s">
        <v>96</v>
      </c>
      <c r="D58" s="90" t="s">
        <v>78</v>
      </c>
      <c r="E58" s="91">
        <v>41455</v>
      </c>
      <c r="F58" s="93" t="s">
        <v>79</v>
      </c>
      <c r="G58" s="90" t="s">
        <v>54</v>
      </c>
      <c r="H58" s="90">
        <v>87.97</v>
      </c>
      <c r="I58" s="94" t="s">
        <v>135</v>
      </c>
      <c r="J58" s="95">
        <v>3000</v>
      </c>
      <c r="K58" s="95">
        <v>33000</v>
      </c>
      <c r="L58" s="95">
        <v>82200</v>
      </c>
      <c r="M58" s="95">
        <f t="shared" si="0"/>
        <v>82200</v>
      </c>
      <c r="N58" s="95"/>
      <c r="O58" s="90">
        <v>2.1360000000000001</v>
      </c>
      <c r="P58" s="90">
        <v>1.716</v>
      </c>
      <c r="Q58" s="90">
        <v>1.446</v>
      </c>
      <c r="R58" s="90">
        <v>0</v>
      </c>
      <c r="S58" s="90">
        <v>1.3520000000000001</v>
      </c>
      <c r="T58" s="90"/>
      <c r="U58" s="90">
        <v>2.1360000000000001</v>
      </c>
      <c r="V58" s="90">
        <v>1.716</v>
      </c>
      <c r="W58" s="90">
        <v>1.446</v>
      </c>
      <c r="X58" s="90">
        <v>0</v>
      </c>
      <c r="Y58" s="90">
        <v>1.3520000000000001</v>
      </c>
      <c r="Z58" s="90"/>
      <c r="AA58" s="90"/>
      <c r="AB58" s="90"/>
      <c r="AC58" s="90"/>
      <c r="AD58" s="90"/>
      <c r="AE58" s="90"/>
      <c r="AF58" s="90"/>
      <c r="AG58" s="96" t="s">
        <v>157</v>
      </c>
      <c r="AH58" s="96"/>
      <c r="AI58" s="96">
        <v>3</v>
      </c>
      <c r="AJ58" s="96">
        <v>3</v>
      </c>
      <c r="AK58" s="97">
        <v>0.5</v>
      </c>
      <c r="AL58" s="97">
        <v>0.5</v>
      </c>
      <c r="AM58" s="96">
        <v>0</v>
      </c>
      <c r="AN58" s="96">
        <v>20</v>
      </c>
      <c r="AO58" s="96">
        <v>0</v>
      </c>
      <c r="AP58" s="96">
        <v>0</v>
      </c>
      <c r="AQ58" s="96">
        <v>0</v>
      </c>
      <c r="AR58" s="96">
        <v>0</v>
      </c>
      <c r="AS58" s="96">
        <v>0</v>
      </c>
      <c r="AT58" s="96">
        <v>0</v>
      </c>
      <c r="AU58" s="96">
        <v>0</v>
      </c>
      <c r="AV58" s="96">
        <v>0</v>
      </c>
      <c r="AW58" s="96">
        <v>0</v>
      </c>
      <c r="AX58" s="96" t="s">
        <v>157</v>
      </c>
      <c r="AY58" s="96">
        <v>24</v>
      </c>
      <c r="AZ58" s="96" t="s">
        <v>157</v>
      </c>
      <c r="BA58" s="93"/>
      <c r="BB58" s="90"/>
      <c r="BC58" s="96"/>
      <c r="BD58" s="96" t="s">
        <v>151</v>
      </c>
      <c r="BE58" s="93"/>
    </row>
    <row r="59" spans="1:57" s="98" customFormat="1">
      <c r="A59" s="90">
        <v>36</v>
      </c>
      <c r="B59" s="91">
        <v>41550</v>
      </c>
      <c r="C59" s="92" t="s">
        <v>96</v>
      </c>
      <c r="D59" s="90" t="s">
        <v>78</v>
      </c>
      <c r="E59" s="91">
        <v>41547</v>
      </c>
      <c r="F59" s="93" t="s">
        <v>26</v>
      </c>
      <c r="G59" s="90" t="s">
        <v>115</v>
      </c>
      <c r="H59" s="90">
        <v>85.8</v>
      </c>
      <c r="I59" s="94" t="s">
        <v>135</v>
      </c>
      <c r="J59" s="95">
        <v>3000</v>
      </c>
      <c r="K59" s="95">
        <v>33000</v>
      </c>
      <c r="L59" s="95">
        <v>82200</v>
      </c>
      <c r="M59" s="95">
        <f t="shared" si="0"/>
        <v>82200</v>
      </c>
      <c r="N59" s="95"/>
      <c r="O59" s="90">
        <v>2.86</v>
      </c>
      <c r="P59" s="90">
        <v>2.36</v>
      </c>
      <c r="Q59" s="90">
        <v>2.21</v>
      </c>
      <c r="R59" s="90">
        <v>0</v>
      </c>
      <c r="S59" s="90">
        <v>2.06</v>
      </c>
      <c r="T59" s="90"/>
      <c r="U59" s="90">
        <v>2.86</v>
      </c>
      <c r="V59" s="90">
        <v>2.36</v>
      </c>
      <c r="W59" s="90">
        <v>2.21</v>
      </c>
      <c r="X59" s="90">
        <v>0</v>
      </c>
      <c r="Y59" s="90">
        <v>2.06</v>
      </c>
      <c r="Z59" s="90"/>
      <c r="AA59" s="90"/>
      <c r="AB59" s="90"/>
      <c r="AC59" s="90"/>
      <c r="AD59" s="90"/>
      <c r="AE59" s="90"/>
      <c r="AF59" s="90"/>
      <c r="AG59" s="96" t="s">
        <v>157</v>
      </c>
      <c r="AH59" s="96"/>
      <c r="AI59" s="96">
        <v>3</v>
      </c>
      <c r="AJ59" s="96">
        <v>3</v>
      </c>
      <c r="AK59" s="97">
        <v>0.5</v>
      </c>
      <c r="AL59" s="97">
        <v>0.5</v>
      </c>
      <c r="AM59" s="96">
        <v>0</v>
      </c>
      <c r="AN59" s="96">
        <v>0</v>
      </c>
      <c r="AO59" s="96">
        <v>10</v>
      </c>
      <c r="AP59" s="96">
        <v>0</v>
      </c>
      <c r="AQ59" s="96">
        <v>0</v>
      </c>
      <c r="AR59" s="96">
        <v>0</v>
      </c>
      <c r="AS59" s="96">
        <v>0</v>
      </c>
      <c r="AT59" s="96">
        <v>0</v>
      </c>
      <c r="AU59" s="96">
        <v>0</v>
      </c>
      <c r="AV59" s="96">
        <v>0</v>
      </c>
      <c r="AW59" s="96">
        <v>0</v>
      </c>
      <c r="AX59" s="96" t="s">
        <v>157</v>
      </c>
      <c r="AY59" s="96"/>
      <c r="AZ59" s="96" t="s">
        <v>157</v>
      </c>
      <c r="BA59" s="93"/>
      <c r="BB59" s="90"/>
      <c r="BC59" s="96"/>
      <c r="BD59" s="96" t="s">
        <v>158</v>
      </c>
      <c r="BE59" s="93" t="s">
        <v>27</v>
      </c>
    </row>
    <row r="60" spans="1:57" s="98" customFormat="1">
      <c r="A60" s="90">
        <v>52</v>
      </c>
      <c r="B60" s="91">
        <v>41550</v>
      </c>
      <c r="C60" s="92" t="s">
        <v>96</v>
      </c>
      <c r="D60" s="90" t="s">
        <v>78</v>
      </c>
      <c r="E60" s="91">
        <v>41305</v>
      </c>
      <c r="F60" s="93" t="s">
        <v>25</v>
      </c>
      <c r="G60" s="90" t="s">
        <v>34</v>
      </c>
      <c r="H60" s="90">
        <v>83.6</v>
      </c>
      <c r="I60" s="94" t="s">
        <v>135</v>
      </c>
      <c r="J60" s="95">
        <v>3000</v>
      </c>
      <c r="K60" s="95">
        <v>33000</v>
      </c>
      <c r="L60" s="95">
        <v>82200</v>
      </c>
      <c r="M60" s="95">
        <f t="shared" si="0"/>
        <v>82200</v>
      </c>
      <c r="N60" s="95"/>
      <c r="O60" s="90">
        <v>2.74</v>
      </c>
      <c r="P60" s="90">
        <v>2.2000000000000002</v>
      </c>
      <c r="Q60" s="90">
        <v>2.08</v>
      </c>
      <c r="R60" s="90">
        <v>0</v>
      </c>
      <c r="S60" s="90">
        <v>1.86</v>
      </c>
      <c r="T60" s="90"/>
      <c r="U60" s="90">
        <v>2.74</v>
      </c>
      <c r="V60" s="90">
        <v>2.2000000000000002</v>
      </c>
      <c r="W60" s="90">
        <v>2.08</v>
      </c>
      <c r="X60" s="90">
        <v>0</v>
      </c>
      <c r="Y60" s="90">
        <v>1.86</v>
      </c>
      <c r="Z60" s="90"/>
      <c r="AA60" s="90"/>
      <c r="AB60" s="90"/>
      <c r="AC60" s="90"/>
      <c r="AD60" s="90"/>
      <c r="AE60" s="90"/>
      <c r="AF60" s="90"/>
      <c r="AG60" s="96" t="s">
        <v>157</v>
      </c>
      <c r="AH60" s="96"/>
      <c r="AI60" s="96">
        <v>3</v>
      </c>
      <c r="AJ60" s="96">
        <v>3</v>
      </c>
      <c r="AK60" s="97">
        <v>0.5</v>
      </c>
      <c r="AL60" s="97">
        <v>0.5</v>
      </c>
      <c r="AM60" s="96">
        <v>0</v>
      </c>
      <c r="AN60" s="96">
        <v>0</v>
      </c>
      <c r="AO60" s="96">
        <v>0</v>
      </c>
      <c r="AP60" s="96">
        <v>20</v>
      </c>
      <c r="AQ60" s="96">
        <v>0</v>
      </c>
      <c r="AR60" s="96">
        <v>0</v>
      </c>
      <c r="AS60" s="96">
        <v>0</v>
      </c>
      <c r="AT60" s="96">
        <v>0</v>
      </c>
      <c r="AU60" s="96">
        <v>0</v>
      </c>
      <c r="AV60" s="96">
        <v>0</v>
      </c>
      <c r="AW60" s="96">
        <v>12</v>
      </c>
      <c r="AX60" s="96" t="s">
        <v>107</v>
      </c>
      <c r="AY60" s="96"/>
      <c r="AZ60" s="96" t="s">
        <v>157</v>
      </c>
      <c r="BA60" s="93"/>
      <c r="BB60" s="90"/>
      <c r="BC60" s="96"/>
      <c r="BD60" s="96" t="s">
        <v>49</v>
      </c>
      <c r="BE60" s="93"/>
    </row>
    <row r="61" spans="1:57" s="98" customFormat="1">
      <c r="A61" s="90">
        <v>19</v>
      </c>
      <c r="B61" s="91">
        <v>41550</v>
      </c>
      <c r="C61" s="92" t="s">
        <v>96</v>
      </c>
      <c r="D61" s="90" t="s">
        <v>78</v>
      </c>
      <c r="E61" s="91">
        <v>41509</v>
      </c>
      <c r="F61" s="93" t="s">
        <v>92</v>
      </c>
      <c r="G61" s="90" t="s">
        <v>141</v>
      </c>
      <c r="H61" s="90">
        <v>86.8</v>
      </c>
      <c r="I61" s="94" t="s">
        <v>135</v>
      </c>
      <c r="J61" s="95">
        <v>3000</v>
      </c>
      <c r="K61" s="95">
        <v>33000</v>
      </c>
      <c r="L61" s="95">
        <v>82200</v>
      </c>
      <c r="M61" s="95">
        <f t="shared" si="0"/>
        <v>82200</v>
      </c>
      <c r="N61" s="95"/>
      <c r="O61" s="90">
        <v>2.2599999999999998</v>
      </c>
      <c r="P61" s="90">
        <v>1.73</v>
      </c>
      <c r="Q61" s="90">
        <v>1.6</v>
      </c>
      <c r="R61" s="90">
        <v>0</v>
      </c>
      <c r="S61" s="90">
        <v>1.37</v>
      </c>
      <c r="T61" s="90"/>
      <c r="U61" s="90">
        <v>2.2599999999999998</v>
      </c>
      <c r="V61" s="90">
        <v>1.73</v>
      </c>
      <c r="W61" s="90">
        <v>1.6</v>
      </c>
      <c r="X61" s="90">
        <v>0</v>
      </c>
      <c r="Y61" s="90">
        <v>1.37</v>
      </c>
      <c r="Z61" s="90"/>
      <c r="AA61" s="90"/>
      <c r="AB61" s="90"/>
      <c r="AC61" s="90"/>
      <c r="AD61" s="90"/>
      <c r="AE61" s="90"/>
      <c r="AF61" s="90"/>
      <c r="AG61" s="96" t="s">
        <v>107</v>
      </c>
      <c r="AH61" s="96" t="s">
        <v>156</v>
      </c>
      <c r="AI61" s="96">
        <v>2</v>
      </c>
      <c r="AJ61" s="96">
        <v>4</v>
      </c>
      <c r="AK61" s="99">
        <v>0.33329999999999999</v>
      </c>
      <c r="AL61" s="99">
        <v>0.66659999999999997</v>
      </c>
      <c r="AM61" s="96">
        <v>0</v>
      </c>
      <c r="AN61" s="96">
        <v>20</v>
      </c>
      <c r="AO61" s="96">
        <v>0</v>
      </c>
      <c r="AP61" s="96">
        <v>0</v>
      </c>
      <c r="AQ61" s="96">
        <v>0</v>
      </c>
      <c r="AR61" s="96">
        <v>0</v>
      </c>
      <c r="AS61" s="96">
        <v>0</v>
      </c>
      <c r="AT61" s="96">
        <v>0</v>
      </c>
      <c r="AU61" s="96">
        <v>0</v>
      </c>
      <c r="AV61" s="96">
        <v>0</v>
      </c>
      <c r="AW61" s="96">
        <v>24</v>
      </c>
      <c r="AX61" s="96" t="s">
        <v>107</v>
      </c>
      <c r="AY61" s="96">
        <v>24</v>
      </c>
      <c r="AZ61" s="96" t="s">
        <v>157</v>
      </c>
      <c r="BA61" s="93"/>
      <c r="BB61" s="90"/>
      <c r="BC61" s="96"/>
      <c r="BD61" s="96" t="s">
        <v>158</v>
      </c>
      <c r="BE61" s="93"/>
    </row>
    <row r="62" spans="1:57" s="98" customFormat="1">
      <c r="A62" s="90">
        <v>27</v>
      </c>
      <c r="B62" s="91">
        <v>41550</v>
      </c>
      <c r="C62" s="92" t="s">
        <v>96</v>
      </c>
      <c r="D62" s="90" t="s">
        <v>78</v>
      </c>
      <c r="E62" s="91">
        <v>41274</v>
      </c>
      <c r="F62" s="93" t="s">
        <v>30</v>
      </c>
      <c r="G62" s="90" t="s">
        <v>114</v>
      </c>
      <c r="H62" s="90">
        <v>64.06</v>
      </c>
      <c r="I62" s="94" t="s">
        <v>135</v>
      </c>
      <c r="J62" s="95">
        <v>3042</v>
      </c>
      <c r="K62" s="95">
        <v>33459</v>
      </c>
      <c r="L62" s="95">
        <v>83342</v>
      </c>
      <c r="M62" s="95">
        <f t="shared" si="0"/>
        <v>83342</v>
      </c>
      <c r="N62" s="95"/>
      <c r="O62" s="90">
        <v>1.847</v>
      </c>
      <c r="P62" s="90">
        <v>1.482</v>
      </c>
      <c r="Q62" s="90">
        <v>1.39</v>
      </c>
      <c r="R62" s="90">
        <v>0</v>
      </c>
      <c r="S62" s="90">
        <v>1.2270000000000001</v>
      </c>
      <c r="T62" s="90"/>
      <c r="U62" s="90">
        <v>1.847</v>
      </c>
      <c r="V62" s="90">
        <v>1.482</v>
      </c>
      <c r="W62" s="90">
        <v>1.39</v>
      </c>
      <c r="X62" s="90">
        <v>0</v>
      </c>
      <c r="Y62" s="90">
        <v>1.2270000000000001</v>
      </c>
      <c r="Z62" s="90"/>
      <c r="AA62" s="90"/>
      <c r="AB62" s="90"/>
      <c r="AC62" s="90"/>
      <c r="AD62" s="90"/>
      <c r="AE62" s="90"/>
      <c r="AF62" s="90"/>
      <c r="AG62" s="96" t="s">
        <v>157</v>
      </c>
      <c r="AH62" s="96"/>
      <c r="AI62" s="96">
        <v>3</v>
      </c>
      <c r="AJ62" s="96">
        <v>3</v>
      </c>
      <c r="AK62" s="97">
        <v>0.5</v>
      </c>
      <c r="AL62" s="97">
        <v>0.5</v>
      </c>
      <c r="AM62" s="96">
        <v>0</v>
      </c>
      <c r="AN62" s="96">
        <v>0</v>
      </c>
      <c r="AO62" s="96">
        <v>0</v>
      </c>
      <c r="AP62" s="96">
        <v>0</v>
      </c>
      <c r="AQ62" s="96">
        <v>0</v>
      </c>
      <c r="AR62" s="96">
        <v>0</v>
      </c>
      <c r="AS62" s="96">
        <v>0</v>
      </c>
      <c r="AT62" s="96">
        <v>0</v>
      </c>
      <c r="AU62" s="96">
        <v>0</v>
      </c>
      <c r="AV62" s="96">
        <v>0</v>
      </c>
      <c r="AW62" s="96">
        <v>36</v>
      </c>
      <c r="AX62" s="96" t="s">
        <v>157</v>
      </c>
      <c r="AY62" s="96"/>
      <c r="AZ62" s="96" t="s">
        <v>157</v>
      </c>
      <c r="BA62" s="93"/>
      <c r="BB62" s="90"/>
      <c r="BC62" s="96"/>
      <c r="BD62" s="96" t="s">
        <v>158</v>
      </c>
      <c r="BE62" s="93"/>
    </row>
    <row r="63" spans="1:57" s="98" customFormat="1">
      <c r="A63" s="90">
        <v>44</v>
      </c>
      <c r="B63" s="91">
        <v>41550</v>
      </c>
      <c r="C63" s="92" t="s">
        <v>96</v>
      </c>
      <c r="D63" s="90" t="s">
        <v>78</v>
      </c>
      <c r="E63" s="91">
        <v>41274</v>
      </c>
      <c r="F63" s="90" t="s">
        <v>33</v>
      </c>
      <c r="G63" s="90" t="s">
        <v>34</v>
      </c>
      <c r="H63" s="90">
        <v>88.73</v>
      </c>
      <c r="I63" s="94" t="s">
        <v>135</v>
      </c>
      <c r="J63" s="95">
        <v>3000</v>
      </c>
      <c r="K63" s="95">
        <v>33000</v>
      </c>
      <c r="L63" s="95">
        <v>82200</v>
      </c>
      <c r="M63" s="95">
        <f t="shared" si="0"/>
        <v>82200</v>
      </c>
      <c r="N63" s="95"/>
      <c r="O63" s="90">
        <v>1.901</v>
      </c>
      <c r="P63" s="90">
        <v>1.5329999999999999</v>
      </c>
      <c r="Q63" s="90">
        <v>1.4419999999999999</v>
      </c>
      <c r="R63" s="90">
        <v>0</v>
      </c>
      <c r="S63" s="90">
        <v>1.282</v>
      </c>
      <c r="T63" s="90"/>
      <c r="U63" s="90">
        <v>1.8320000000000001</v>
      </c>
      <c r="V63" s="90">
        <v>1.464</v>
      </c>
      <c r="W63" s="90">
        <v>1.3720000000000001</v>
      </c>
      <c r="X63" s="90">
        <v>0</v>
      </c>
      <c r="Y63" s="90">
        <v>1.212</v>
      </c>
      <c r="Z63" s="90"/>
      <c r="AA63" s="90"/>
      <c r="AB63" s="90"/>
      <c r="AC63" s="90"/>
      <c r="AD63" s="90"/>
      <c r="AE63" s="90"/>
      <c r="AF63" s="90"/>
      <c r="AG63" s="96" t="s">
        <v>107</v>
      </c>
      <c r="AH63" s="96" t="s">
        <v>156</v>
      </c>
      <c r="AI63" s="96">
        <v>2</v>
      </c>
      <c r="AJ63" s="96">
        <v>4</v>
      </c>
      <c r="AK63" s="99">
        <v>0.33329999999999999</v>
      </c>
      <c r="AL63" s="99">
        <v>0.66659999999999997</v>
      </c>
      <c r="AM63" s="96">
        <v>0</v>
      </c>
      <c r="AN63" s="96">
        <v>0</v>
      </c>
      <c r="AO63" s="96">
        <v>0</v>
      </c>
      <c r="AP63" s="96">
        <v>0</v>
      </c>
      <c r="AQ63" s="96">
        <v>0</v>
      </c>
      <c r="AR63" s="96">
        <v>0</v>
      </c>
      <c r="AS63" s="96">
        <v>0</v>
      </c>
      <c r="AT63" s="96">
        <v>0</v>
      </c>
      <c r="AU63" s="96">
        <v>0</v>
      </c>
      <c r="AV63" s="96">
        <v>0</v>
      </c>
      <c r="AW63" s="96">
        <v>0</v>
      </c>
      <c r="AX63" s="96" t="s">
        <v>157</v>
      </c>
      <c r="AY63" s="96"/>
      <c r="AZ63" s="96" t="s">
        <v>157</v>
      </c>
      <c r="BA63" s="93" t="s">
        <v>24</v>
      </c>
      <c r="BB63" s="90" t="s">
        <v>150</v>
      </c>
      <c r="BC63" s="96">
        <v>50</v>
      </c>
      <c r="BD63" s="96" t="s">
        <v>91</v>
      </c>
      <c r="BE63" s="93"/>
    </row>
    <row r="64" spans="1:57" s="98" customFormat="1">
      <c r="A64" s="90">
        <v>3</v>
      </c>
      <c r="B64" s="91">
        <v>41550</v>
      </c>
      <c r="C64" s="92" t="s">
        <v>132</v>
      </c>
      <c r="D64" s="90" t="s">
        <v>78</v>
      </c>
      <c r="E64" s="91">
        <v>41455</v>
      </c>
      <c r="F64" s="93" t="s">
        <v>134</v>
      </c>
      <c r="G64" s="90" t="s">
        <v>62</v>
      </c>
      <c r="H64" s="90">
        <v>75.59</v>
      </c>
      <c r="I64" s="94" t="s">
        <v>135</v>
      </c>
      <c r="J64" s="95">
        <v>11820</v>
      </c>
      <c r="K64" s="95">
        <v>84780</v>
      </c>
      <c r="L64" s="95">
        <f>K64</f>
        <v>84780</v>
      </c>
      <c r="M64" s="95">
        <f t="shared" si="0"/>
        <v>84780</v>
      </c>
      <c r="N64" s="95"/>
      <c r="O64" s="90">
        <v>1.9370000000000001</v>
      </c>
      <c r="P64" s="90">
        <v>1.5780000000000001</v>
      </c>
      <c r="Q64" s="90">
        <v>0</v>
      </c>
      <c r="R64" s="90">
        <v>0</v>
      </c>
      <c r="S64" s="90">
        <v>1.4590000000000001</v>
      </c>
      <c r="T64" s="90"/>
      <c r="U64" s="90">
        <v>1.9370000000000001</v>
      </c>
      <c r="V64" s="90">
        <v>1.5780000000000001</v>
      </c>
      <c r="W64" s="90">
        <v>0</v>
      </c>
      <c r="X64" s="90">
        <v>0</v>
      </c>
      <c r="Y64" s="90">
        <v>1.4590000000000001</v>
      </c>
      <c r="Z64" s="90"/>
      <c r="AA64" s="90"/>
      <c r="AB64" s="90"/>
      <c r="AC64" s="90"/>
      <c r="AD64" s="90"/>
      <c r="AE64" s="90"/>
      <c r="AF64" s="90"/>
      <c r="AG64" s="96" t="s">
        <v>157</v>
      </c>
      <c r="AH64" s="96"/>
      <c r="AI64" s="96">
        <v>3</v>
      </c>
      <c r="AJ64" s="96">
        <v>3</v>
      </c>
      <c r="AK64" s="97">
        <v>0.5</v>
      </c>
      <c r="AL64" s="97">
        <v>0.5</v>
      </c>
      <c r="AM64" s="96">
        <v>0</v>
      </c>
      <c r="AN64" s="96">
        <v>15</v>
      </c>
      <c r="AO64" s="96">
        <v>0</v>
      </c>
      <c r="AP64" s="96">
        <v>0</v>
      </c>
      <c r="AQ64" s="96">
        <v>0</v>
      </c>
      <c r="AR64" s="96">
        <v>0</v>
      </c>
      <c r="AS64" s="96">
        <v>0</v>
      </c>
      <c r="AT64" s="96">
        <v>0</v>
      </c>
      <c r="AU64" s="96">
        <v>0</v>
      </c>
      <c r="AV64" s="96">
        <v>0</v>
      </c>
      <c r="AW64" s="96">
        <v>12</v>
      </c>
      <c r="AX64" s="96" t="s">
        <v>107</v>
      </c>
      <c r="AY64" s="96">
        <v>12</v>
      </c>
      <c r="AZ64" s="96" t="s">
        <v>157</v>
      </c>
      <c r="BA64" s="93"/>
      <c r="BB64" s="90"/>
      <c r="BC64" s="96"/>
      <c r="BD64" s="96" t="s">
        <v>158</v>
      </c>
      <c r="BE64" s="93"/>
    </row>
    <row r="65" spans="1:57" s="31" customFormat="1">
      <c r="A65" s="27"/>
      <c r="B65" s="26">
        <v>41550</v>
      </c>
      <c r="C65" s="29" t="s">
        <v>132</v>
      </c>
      <c r="D65" s="27" t="s">
        <v>78</v>
      </c>
      <c r="E65" s="26">
        <v>41508</v>
      </c>
      <c r="F65" s="28" t="s">
        <v>589</v>
      </c>
      <c r="G65" s="27" t="s">
        <v>590</v>
      </c>
      <c r="H65" s="27">
        <v>81.89</v>
      </c>
      <c r="I65" s="32" t="s">
        <v>135</v>
      </c>
      <c r="J65" s="35">
        <v>3042</v>
      </c>
      <c r="K65" s="35">
        <v>33459</v>
      </c>
      <c r="L65" s="35">
        <v>83342</v>
      </c>
      <c r="M65" s="35">
        <f t="shared" si="0"/>
        <v>83342</v>
      </c>
      <c r="N65" s="35"/>
      <c r="O65" s="27">
        <v>2.27</v>
      </c>
      <c r="P65" s="27">
        <v>1.89</v>
      </c>
      <c r="Q65" s="27">
        <v>1.78</v>
      </c>
      <c r="R65" s="27">
        <v>0</v>
      </c>
      <c r="S65" s="27">
        <v>1.59</v>
      </c>
      <c r="T65" s="27"/>
      <c r="U65" s="27">
        <v>2.27</v>
      </c>
      <c r="V65" s="27">
        <v>1.89</v>
      </c>
      <c r="W65" s="27">
        <v>1.78</v>
      </c>
      <c r="X65" s="27">
        <v>0</v>
      </c>
      <c r="Y65" s="27">
        <v>1.59</v>
      </c>
      <c r="Z65" s="27"/>
      <c r="AA65" s="27"/>
      <c r="AB65" s="27"/>
      <c r="AC65" s="27"/>
      <c r="AD65" s="27"/>
      <c r="AE65" s="27"/>
      <c r="AF65" s="27"/>
      <c r="AG65" s="30" t="s">
        <v>157</v>
      </c>
      <c r="AH65" s="30"/>
      <c r="AI65" s="30">
        <v>3</v>
      </c>
      <c r="AJ65" s="30">
        <v>3</v>
      </c>
      <c r="AK65" s="85">
        <v>0.5</v>
      </c>
      <c r="AL65" s="85">
        <v>0.5</v>
      </c>
      <c r="AM65" s="30">
        <v>0</v>
      </c>
      <c r="AN65" s="30">
        <v>30</v>
      </c>
      <c r="AO65" s="30">
        <v>0</v>
      </c>
      <c r="AP65" s="30">
        <v>0</v>
      </c>
      <c r="AQ65" s="30">
        <v>0</v>
      </c>
      <c r="AR65" s="30">
        <v>0</v>
      </c>
      <c r="AS65" s="30">
        <v>0</v>
      </c>
      <c r="AT65" s="30">
        <v>0</v>
      </c>
      <c r="AU65" s="30">
        <v>0</v>
      </c>
      <c r="AV65" s="30">
        <v>0</v>
      </c>
      <c r="AW65" s="30">
        <v>0</v>
      </c>
      <c r="AX65" s="30" t="s">
        <v>591</v>
      </c>
      <c r="AY65" s="30">
        <v>24</v>
      </c>
      <c r="AZ65" s="30" t="s">
        <v>31</v>
      </c>
      <c r="BA65" s="28" t="s">
        <v>24</v>
      </c>
      <c r="BB65" s="27" t="s">
        <v>150</v>
      </c>
      <c r="BC65" s="30">
        <v>50</v>
      </c>
      <c r="BD65" s="30" t="s">
        <v>592</v>
      </c>
      <c r="BE65" s="28"/>
    </row>
    <row r="66" spans="1:57" s="31" customFormat="1">
      <c r="J66" s="86"/>
      <c r="K66" s="86"/>
      <c r="L66" s="86"/>
      <c r="M66" s="86"/>
      <c r="N66" s="86"/>
    </row>
    <row r="67" spans="1:57" s="31" customFormat="1">
      <c r="J67" s="86"/>
      <c r="K67" s="86"/>
      <c r="L67" s="86"/>
      <c r="M67" s="86"/>
      <c r="N67" s="86"/>
    </row>
  </sheetData>
  <sheetProtection algorithmName="SHA-512" hashValue="WxAj0MtCEl9jB3VewwhPKdZ6e5WQgzTFMksxa11drv9ruOaDTMdCW1WOSc4ghw9Vz8dIb2x1u5QbY6TuTWVcLw==" saltValue="DfYV/l1WRC074cUKPbm7TQ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60"/>
  <sheetViews>
    <sheetView topLeftCell="A2" zoomScale="120" zoomScaleNormal="120" zoomScalePageLayoutView="120" workbookViewId="0">
      <selection activeCell="H30" sqref="H30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36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6" t="s">
        <v>110</v>
      </c>
      <c r="J1" s="33" t="s">
        <v>111</v>
      </c>
      <c r="K1" s="33" t="s">
        <v>112</v>
      </c>
      <c r="L1" s="33" t="s">
        <v>0</v>
      </c>
      <c r="M1" s="33" t="s">
        <v>23</v>
      </c>
      <c r="N1" s="34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74</v>
      </c>
      <c r="X1" s="9" t="s">
        <v>116</v>
      </c>
      <c r="Y1" s="9" t="s">
        <v>117</v>
      </c>
      <c r="Z1" s="10" t="s">
        <v>61</v>
      </c>
      <c r="AA1" s="11" t="s">
        <v>3</v>
      </c>
      <c r="AB1" s="11" t="s">
        <v>59</v>
      </c>
      <c r="AC1" s="11" t="s">
        <v>60</v>
      </c>
      <c r="AD1" s="11" t="s">
        <v>21</v>
      </c>
      <c r="AE1" s="11" t="s">
        <v>22</v>
      </c>
      <c r="AF1" s="12" t="s">
        <v>63</v>
      </c>
      <c r="AG1" s="13" t="s">
        <v>64</v>
      </c>
      <c r="AH1" s="13" t="s">
        <v>86</v>
      </c>
      <c r="AI1" s="13" t="s">
        <v>43</v>
      </c>
      <c r="AJ1" s="14" t="s">
        <v>44</v>
      </c>
      <c r="AK1" s="13" t="s">
        <v>41</v>
      </c>
      <c r="AL1" s="13" t="s">
        <v>42</v>
      </c>
      <c r="AM1" s="15" t="s">
        <v>87</v>
      </c>
      <c r="AN1" s="16" t="s">
        <v>48</v>
      </c>
      <c r="AO1" s="17" t="s">
        <v>104</v>
      </c>
      <c r="AP1" s="7" t="s">
        <v>143</v>
      </c>
      <c r="AQ1" s="18" t="s">
        <v>144</v>
      </c>
      <c r="AR1" s="19" t="s">
        <v>145</v>
      </c>
      <c r="AS1" s="20" t="s">
        <v>76</v>
      </c>
      <c r="AT1" s="8" t="s">
        <v>140</v>
      </c>
      <c r="AU1" s="20" t="s">
        <v>4</v>
      </c>
      <c r="AV1" s="8" t="s">
        <v>5</v>
      </c>
      <c r="AW1" s="1" t="s">
        <v>6</v>
      </c>
      <c r="AX1" s="21" t="s">
        <v>7</v>
      </c>
      <c r="AY1" s="22" t="s">
        <v>8</v>
      </c>
      <c r="AZ1" s="21" t="s">
        <v>9</v>
      </c>
      <c r="BA1" s="23" t="s">
        <v>10</v>
      </c>
      <c r="BB1" s="24" t="s">
        <v>11</v>
      </c>
      <c r="BC1" s="25" t="s">
        <v>12</v>
      </c>
      <c r="BD1" s="25" t="s">
        <v>13</v>
      </c>
      <c r="BE1" s="24" t="s">
        <v>14</v>
      </c>
    </row>
    <row r="2" spans="1:57" s="31" customFormat="1">
      <c r="A2" s="27">
        <v>9</v>
      </c>
      <c r="B2" s="26">
        <v>41381</v>
      </c>
      <c r="C2" s="29" t="s">
        <v>132</v>
      </c>
      <c r="D2" s="27" t="s">
        <v>148</v>
      </c>
      <c r="E2" s="26">
        <v>41274</v>
      </c>
      <c r="F2" s="28" t="s">
        <v>149</v>
      </c>
      <c r="G2" s="27" t="s">
        <v>54</v>
      </c>
      <c r="H2" s="27">
        <v>105.37</v>
      </c>
      <c r="I2" s="32" t="s">
        <v>135</v>
      </c>
      <c r="J2" s="35">
        <v>15000</v>
      </c>
      <c r="K2" s="35">
        <v>60000</v>
      </c>
      <c r="L2" s="35">
        <v>90000</v>
      </c>
      <c r="M2" s="35">
        <v>300000</v>
      </c>
      <c r="N2" s="35"/>
      <c r="O2" s="27">
        <v>1.861</v>
      </c>
      <c r="P2" s="27">
        <v>1.4630000000000001</v>
      </c>
      <c r="Q2" s="27">
        <v>1.359</v>
      </c>
      <c r="R2" s="27">
        <v>1.2789999999999999</v>
      </c>
      <c r="S2" s="27">
        <v>1.206</v>
      </c>
      <c r="T2" s="27"/>
      <c r="U2" s="27">
        <v>1.7749999999999999</v>
      </c>
      <c r="V2" s="27">
        <v>1.4470000000000001</v>
      </c>
      <c r="W2" s="27">
        <v>1.341</v>
      </c>
      <c r="X2" s="27">
        <v>1.2749999999999999</v>
      </c>
      <c r="Y2" s="27">
        <v>1.1879999999999999</v>
      </c>
      <c r="Z2" s="27"/>
      <c r="AA2" s="27"/>
      <c r="AB2" s="27"/>
      <c r="AC2" s="27"/>
      <c r="AD2" s="27"/>
      <c r="AE2" s="27"/>
      <c r="AF2" s="27"/>
      <c r="AG2" s="30" t="s">
        <v>152</v>
      </c>
      <c r="AH2" s="30" t="s">
        <v>153</v>
      </c>
      <c r="AI2" s="30">
        <v>3</v>
      </c>
      <c r="AJ2" s="30">
        <v>3</v>
      </c>
      <c r="AK2" s="85">
        <v>0.5</v>
      </c>
      <c r="AL2" s="85">
        <v>0.5</v>
      </c>
      <c r="AM2" s="30">
        <v>0</v>
      </c>
      <c r="AN2" s="30">
        <v>20</v>
      </c>
      <c r="AO2" s="30">
        <v>0</v>
      </c>
      <c r="AP2" s="30">
        <v>0</v>
      </c>
      <c r="AQ2" s="30">
        <v>0</v>
      </c>
      <c r="AR2" s="30">
        <v>0</v>
      </c>
      <c r="AS2" s="30">
        <v>0</v>
      </c>
      <c r="AT2" s="30">
        <v>0</v>
      </c>
      <c r="AU2" s="30">
        <v>0</v>
      </c>
      <c r="AV2" s="30">
        <v>0</v>
      </c>
      <c r="AW2" s="30">
        <v>0</v>
      </c>
      <c r="AX2" s="30" t="s">
        <v>157</v>
      </c>
      <c r="AY2" s="30">
        <v>24</v>
      </c>
      <c r="AZ2" s="30" t="s">
        <v>157</v>
      </c>
      <c r="BA2" s="28"/>
      <c r="BB2" s="27"/>
      <c r="BC2" s="30"/>
      <c r="BD2" s="30" t="s">
        <v>151</v>
      </c>
      <c r="BE2" s="28"/>
    </row>
    <row r="3" spans="1:57" s="31" customFormat="1">
      <c r="A3" s="27">
        <v>34</v>
      </c>
      <c r="B3" s="26">
        <v>41381</v>
      </c>
      <c r="C3" s="29" t="s">
        <v>96</v>
      </c>
      <c r="D3" s="27" t="s">
        <v>148</v>
      </c>
      <c r="E3" s="26">
        <v>41274</v>
      </c>
      <c r="F3" s="28" t="s">
        <v>26</v>
      </c>
      <c r="G3" s="27" t="s">
        <v>115</v>
      </c>
      <c r="H3" s="27">
        <v>78</v>
      </c>
      <c r="I3" s="32" t="s">
        <v>135</v>
      </c>
      <c r="J3" s="35">
        <v>15000</v>
      </c>
      <c r="K3" s="35">
        <v>60000</v>
      </c>
      <c r="L3" s="35">
        <v>90000</v>
      </c>
      <c r="M3" s="35">
        <v>300000</v>
      </c>
      <c r="N3" s="35"/>
      <c r="O3" s="27">
        <v>1.55</v>
      </c>
      <c r="P3" s="27">
        <v>1.35</v>
      </c>
      <c r="Q3" s="27">
        <v>1.25</v>
      </c>
      <c r="R3" s="27">
        <v>1.2</v>
      </c>
      <c r="S3" s="27">
        <v>1.1000000000000001</v>
      </c>
      <c r="T3" s="27"/>
      <c r="U3" s="27">
        <v>1.45</v>
      </c>
      <c r="V3" s="27">
        <v>1.35</v>
      </c>
      <c r="W3" s="27">
        <v>1.25</v>
      </c>
      <c r="X3" s="27">
        <v>1.1499999999999999</v>
      </c>
      <c r="Y3" s="27">
        <v>1.1000000000000001</v>
      </c>
      <c r="Z3" s="27"/>
      <c r="AA3" s="27"/>
      <c r="AB3" s="27"/>
      <c r="AC3" s="27"/>
      <c r="AD3" s="27"/>
      <c r="AE3" s="27"/>
      <c r="AF3" s="27"/>
      <c r="AG3" s="30" t="s">
        <v>152</v>
      </c>
      <c r="AH3" s="30" t="s">
        <v>156</v>
      </c>
      <c r="AI3" s="30">
        <v>3</v>
      </c>
      <c r="AJ3" s="30">
        <v>3</v>
      </c>
      <c r="AK3" s="85">
        <v>0.5</v>
      </c>
      <c r="AL3" s="85">
        <v>0.5</v>
      </c>
      <c r="AM3" s="30">
        <v>0</v>
      </c>
      <c r="AN3" s="30">
        <v>0</v>
      </c>
      <c r="AO3" s="30">
        <v>10</v>
      </c>
      <c r="AP3" s="30">
        <v>0</v>
      </c>
      <c r="AQ3" s="30">
        <v>0</v>
      </c>
      <c r="AR3" s="30">
        <v>0</v>
      </c>
      <c r="AS3" s="30">
        <v>0</v>
      </c>
      <c r="AT3" s="30">
        <v>0</v>
      </c>
      <c r="AU3" s="30">
        <v>0</v>
      </c>
      <c r="AV3" s="30">
        <v>0</v>
      </c>
      <c r="AW3" s="30">
        <v>0</v>
      </c>
      <c r="AX3" s="30" t="s">
        <v>157</v>
      </c>
      <c r="AY3" s="30"/>
      <c r="AZ3" s="30" t="s">
        <v>157</v>
      </c>
      <c r="BA3" s="28"/>
      <c r="BB3" s="27"/>
      <c r="BC3" s="30"/>
      <c r="BD3" s="30" t="s">
        <v>158</v>
      </c>
      <c r="BE3" s="28" t="s">
        <v>27</v>
      </c>
    </row>
    <row r="4" spans="1:57" s="31" customFormat="1">
      <c r="A4" s="27">
        <v>50</v>
      </c>
      <c r="B4" s="26">
        <v>41381</v>
      </c>
      <c r="C4" s="29" t="s">
        <v>96</v>
      </c>
      <c r="D4" s="27" t="s">
        <v>148</v>
      </c>
      <c r="E4" s="26">
        <v>41305</v>
      </c>
      <c r="F4" s="28" t="s">
        <v>25</v>
      </c>
      <c r="G4" s="27" t="s">
        <v>34</v>
      </c>
      <c r="H4" s="27">
        <v>93.5</v>
      </c>
      <c r="I4" s="32" t="s">
        <v>135</v>
      </c>
      <c r="J4" s="35">
        <v>15000</v>
      </c>
      <c r="K4" s="35">
        <v>60000</v>
      </c>
      <c r="L4" s="35">
        <v>90000</v>
      </c>
      <c r="M4" s="35">
        <v>300000</v>
      </c>
      <c r="N4" s="35"/>
      <c r="O4" s="27">
        <v>2.2999999999999998</v>
      </c>
      <c r="P4" s="27">
        <v>2.0099999999999998</v>
      </c>
      <c r="Q4" s="27">
        <v>1.85</v>
      </c>
      <c r="R4" s="27">
        <v>1.8</v>
      </c>
      <c r="S4" s="27">
        <v>1.71</v>
      </c>
      <c r="T4" s="27"/>
      <c r="U4" s="27">
        <v>2.04</v>
      </c>
      <c r="V4" s="27">
        <v>1.83</v>
      </c>
      <c r="W4" s="27">
        <v>1.7</v>
      </c>
      <c r="X4" s="27">
        <v>1.6</v>
      </c>
      <c r="Y4" s="27">
        <v>1.54</v>
      </c>
      <c r="Z4" s="27"/>
      <c r="AA4" s="27"/>
      <c r="AB4" s="27"/>
      <c r="AC4" s="27"/>
      <c r="AD4" s="27"/>
      <c r="AE4" s="27"/>
      <c r="AF4" s="27"/>
      <c r="AG4" s="30" t="s">
        <v>152</v>
      </c>
      <c r="AH4" s="30" t="s">
        <v>156</v>
      </c>
      <c r="AI4" s="30">
        <v>3</v>
      </c>
      <c r="AJ4" s="30">
        <v>3</v>
      </c>
      <c r="AK4" s="85">
        <v>0.5</v>
      </c>
      <c r="AL4" s="85">
        <v>0.5</v>
      </c>
      <c r="AM4" s="30">
        <v>0</v>
      </c>
      <c r="AN4" s="30">
        <v>0</v>
      </c>
      <c r="AO4" s="30">
        <v>0</v>
      </c>
      <c r="AP4" s="30">
        <v>20</v>
      </c>
      <c r="AQ4" s="30">
        <v>0</v>
      </c>
      <c r="AR4" s="30">
        <v>0</v>
      </c>
      <c r="AS4" s="30">
        <v>0</v>
      </c>
      <c r="AT4" s="30">
        <v>0</v>
      </c>
      <c r="AU4" s="30">
        <v>0</v>
      </c>
      <c r="AV4" s="30">
        <v>0</v>
      </c>
      <c r="AW4" s="30">
        <v>12</v>
      </c>
      <c r="AX4" s="30" t="s">
        <v>152</v>
      </c>
      <c r="AY4" s="30"/>
      <c r="AZ4" s="30" t="s">
        <v>157</v>
      </c>
      <c r="BA4" s="28"/>
      <c r="BB4" s="27"/>
      <c r="BC4" s="30"/>
      <c r="BD4" s="30" t="s">
        <v>49</v>
      </c>
      <c r="BE4" s="28"/>
    </row>
    <row r="5" spans="1:57" s="31" customFormat="1">
      <c r="A5" s="27">
        <v>17</v>
      </c>
      <c r="B5" s="26">
        <v>41381</v>
      </c>
      <c r="C5" s="29" t="s">
        <v>96</v>
      </c>
      <c r="D5" s="27" t="s">
        <v>148</v>
      </c>
      <c r="E5" s="26">
        <v>41341</v>
      </c>
      <c r="F5" s="28" t="s">
        <v>92</v>
      </c>
      <c r="G5" s="27" t="s">
        <v>141</v>
      </c>
      <c r="H5" s="27">
        <v>99.6</v>
      </c>
      <c r="I5" s="32" t="s">
        <v>135</v>
      </c>
      <c r="J5" s="35">
        <v>15000</v>
      </c>
      <c r="K5" s="35">
        <v>60000</v>
      </c>
      <c r="L5" s="35">
        <v>90000</v>
      </c>
      <c r="M5" s="35">
        <v>300000</v>
      </c>
      <c r="N5" s="35"/>
      <c r="O5" s="27">
        <v>1.68</v>
      </c>
      <c r="P5" s="27">
        <v>1.49</v>
      </c>
      <c r="Q5" s="27">
        <v>1.36</v>
      </c>
      <c r="R5" s="27">
        <v>1.27</v>
      </c>
      <c r="S5" s="27">
        <v>1.19</v>
      </c>
      <c r="T5" s="27"/>
      <c r="U5" s="27">
        <v>1.58</v>
      </c>
      <c r="V5" s="27">
        <v>1.42</v>
      </c>
      <c r="W5" s="27">
        <v>1.3</v>
      </c>
      <c r="X5" s="27">
        <v>1.24</v>
      </c>
      <c r="Y5" s="27">
        <v>1.1599999999999999</v>
      </c>
      <c r="Z5" s="27"/>
      <c r="AA5" s="27"/>
      <c r="AB5" s="27"/>
      <c r="AC5" s="27"/>
      <c r="AD5" s="27"/>
      <c r="AE5" s="27"/>
      <c r="AF5" s="27"/>
      <c r="AG5" s="30" t="s">
        <v>152</v>
      </c>
      <c r="AH5" s="30" t="s">
        <v>156</v>
      </c>
      <c r="AI5" s="30">
        <v>3</v>
      </c>
      <c r="AJ5" s="30">
        <v>3</v>
      </c>
      <c r="AK5" s="85">
        <v>0.5</v>
      </c>
      <c r="AL5" s="85">
        <v>0.5</v>
      </c>
      <c r="AM5" s="30">
        <v>0</v>
      </c>
      <c r="AN5" s="30">
        <v>20</v>
      </c>
      <c r="AO5" s="30">
        <v>0</v>
      </c>
      <c r="AP5" s="30">
        <v>0</v>
      </c>
      <c r="AQ5" s="30">
        <v>0</v>
      </c>
      <c r="AR5" s="30">
        <v>0</v>
      </c>
      <c r="AS5" s="30">
        <v>0</v>
      </c>
      <c r="AT5" s="30">
        <v>0</v>
      </c>
      <c r="AU5" s="30">
        <v>0</v>
      </c>
      <c r="AV5" s="30">
        <v>0</v>
      </c>
      <c r="AW5" s="30">
        <v>24</v>
      </c>
      <c r="AX5" s="30" t="s">
        <v>152</v>
      </c>
      <c r="AY5" s="30">
        <v>24</v>
      </c>
      <c r="AZ5" s="30" t="s">
        <v>157</v>
      </c>
      <c r="BA5" s="28"/>
      <c r="BB5" s="27"/>
      <c r="BC5" s="30"/>
      <c r="BD5" s="30" t="s">
        <v>158</v>
      </c>
      <c r="BE5" s="28"/>
    </row>
    <row r="6" spans="1:57" s="31" customFormat="1">
      <c r="A6" s="27">
        <v>25</v>
      </c>
      <c r="B6" s="26">
        <v>41381</v>
      </c>
      <c r="C6" s="29" t="s">
        <v>96</v>
      </c>
      <c r="D6" s="27" t="s">
        <v>148</v>
      </c>
      <c r="E6" s="26">
        <v>41274</v>
      </c>
      <c r="F6" s="28" t="s">
        <v>30</v>
      </c>
      <c r="G6" s="27" t="s">
        <v>114</v>
      </c>
      <c r="H6" s="27">
        <v>74</v>
      </c>
      <c r="I6" s="32" t="s">
        <v>135</v>
      </c>
      <c r="J6" s="35">
        <v>15208</v>
      </c>
      <c r="K6" s="35">
        <v>60833</v>
      </c>
      <c r="L6" s="35">
        <v>91250</v>
      </c>
      <c r="M6" s="35">
        <v>304167</v>
      </c>
      <c r="N6" s="35"/>
      <c r="O6" s="27">
        <v>1.38</v>
      </c>
      <c r="P6" s="27">
        <v>1.2410000000000001</v>
      </c>
      <c r="Q6" s="27">
        <v>1.1379999999999999</v>
      </c>
      <c r="R6" s="27">
        <v>1.069</v>
      </c>
      <c r="S6" s="27">
        <v>1.022</v>
      </c>
      <c r="T6" s="27"/>
      <c r="U6" s="27">
        <v>1.3220000000000001</v>
      </c>
      <c r="V6" s="27">
        <v>1.2070000000000001</v>
      </c>
      <c r="W6" s="27">
        <v>1.1259999999999999</v>
      </c>
      <c r="X6" s="27">
        <v>1.069</v>
      </c>
      <c r="Y6" s="27">
        <v>1.0109999999999999</v>
      </c>
      <c r="Z6" s="27"/>
      <c r="AA6" s="27"/>
      <c r="AB6" s="27"/>
      <c r="AC6" s="27"/>
      <c r="AD6" s="27"/>
      <c r="AE6" s="27"/>
      <c r="AF6" s="27"/>
      <c r="AG6" s="30" t="s">
        <v>152</v>
      </c>
      <c r="AH6" s="30" t="s">
        <v>156</v>
      </c>
      <c r="AI6" s="30">
        <v>3</v>
      </c>
      <c r="AJ6" s="30">
        <v>3</v>
      </c>
      <c r="AK6" s="85">
        <v>0.5</v>
      </c>
      <c r="AL6" s="85">
        <v>0.5</v>
      </c>
      <c r="AM6" s="30">
        <v>0</v>
      </c>
      <c r="AN6" s="30">
        <v>0</v>
      </c>
      <c r="AO6" s="30">
        <v>0</v>
      </c>
      <c r="AP6" s="30">
        <v>0</v>
      </c>
      <c r="AQ6" s="30">
        <v>0</v>
      </c>
      <c r="AR6" s="30">
        <v>0</v>
      </c>
      <c r="AS6" s="30">
        <v>0</v>
      </c>
      <c r="AT6" s="30">
        <v>0</v>
      </c>
      <c r="AU6" s="30">
        <v>0</v>
      </c>
      <c r="AV6" s="30">
        <v>0</v>
      </c>
      <c r="AW6" s="30">
        <v>36</v>
      </c>
      <c r="AX6" s="30" t="s">
        <v>157</v>
      </c>
      <c r="AY6" s="30"/>
      <c r="AZ6" s="30" t="s">
        <v>157</v>
      </c>
      <c r="BA6" s="28"/>
      <c r="BB6" s="27"/>
      <c r="BC6" s="30"/>
      <c r="BD6" s="30" t="s">
        <v>158</v>
      </c>
      <c r="BE6" s="28"/>
    </row>
    <row r="7" spans="1:57" s="31" customFormat="1">
      <c r="A7" s="27">
        <v>42</v>
      </c>
      <c r="B7" s="26">
        <v>41381</v>
      </c>
      <c r="C7" s="29" t="s">
        <v>96</v>
      </c>
      <c r="D7" s="27" t="s">
        <v>148</v>
      </c>
      <c r="E7" s="26">
        <v>41274</v>
      </c>
      <c r="F7" s="27" t="s">
        <v>33</v>
      </c>
      <c r="G7" s="27" t="s">
        <v>34</v>
      </c>
      <c r="H7" s="27">
        <v>97.53</v>
      </c>
      <c r="I7" s="32" t="s">
        <v>135</v>
      </c>
      <c r="J7" s="35">
        <v>15000</v>
      </c>
      <c r="K7" s="35">
        <v>60000</v>
      </c>
      <c r="L7" s="35">
        <v>90000</v>
      </c>
      <c r="M7" s="35">
        <v>300000</v>
      </c>
      <c r="N7" s="35"/>
      <c r="O7" s="27">
        <v>1.4750000000000001</v>
      </c>
      <c r="P7" s="27">
        <v>1.343</v>
      </c>
      <c r="Q7" s="27">
        <v>1.2509999999999999</v>
      </c>
      <c r="R7" s="27">
        <v>1.19</v>
      </c>
      <c r="S7" s="27">
        <v>1.139</v>
      </c>
      <c r="T7" s="27"/>
      <c r="U7" s="27">
        <v>1.345</v>
      </c>
      <c r="V7" s="27">
        <v>1.2430000000000001</v>
      </c>
      <c r="W7" s="27">
        <v>1.163</v>
      </c>
      <c r="X7" s="27">
        <v>1.1160000000000001</v>
      </c>
      <c r="Y7" s="27">
        <v>1.0640000000000001</v>
      </c>
      <c r="Z7" s="27"/>
      <c r="AA7" s="27"/>
      <c r="AB7" s="27"/>
      <c r="AC7" s="27"/>
      <c r="AD7" s="27"/>
      <c r="AE7" s="27"/>
      <c r="AF7" s="27"/>
      <c r="AG7" s="30" t="s">
        <v>152</v>
      </c>
      <c r="AH7" s="30" t="s">
        <v>156</v>
      </c>
      <c r="AI7" s="30">
        <v>3</v>
      </c>
      <c r="AJ7" s="30">
        <v>3</v>
      </c>
      <c r="AK7" s="85">
        <v>0.5</v>
      </c>
      <c r="AL7" s="85">
        <v>0.5</v>
      </c>
      <c r="AM7" s="30">
        <v>0</v>
      </c>
      <c r="AN7" s="30">
        <v>0</v>
      </c>
      <c r="AO7" s="30">
        <v>0</v>
      </c>
      <c r="AP7" s="30">
        <v>0</v>
      </c>
      <c r="AQ7" s="30">
        <v>0</v>
      </c>
      <c r="AR7" s="30">
        <v>0</v>
      </c>
      <c r="AS7" s="30">
        <v>0</v>
      </c>
      <c r="AT7" s="30">
        <v>0</v>
      </c>
      <c r="AU7" s="30">
        <v>0</v>
      </c>
      <c r="AV7" s="30">
        <v>0</v>
      </c>
      <c r="AW7" s="30">
        <v>0</v>
      </c>
      <c r="AX7" s="30" t="s">
        <v>157</v>
      </c>
      <c r="AY7" s="30"/>
      <c r="AZ7" s="30" t="s">
        <v>157</v>
      </c>
      <c r="BA7" s="28" t="s">
        <v>24</v>
      </c>
      <c r="BB7" s="27" t="s">
        <v>150</v>
      </c>
      <c r="BC7" s="30">
        <v>50</v>
      </c>
      <c r="BD7" s="30" t="s">
        <v>91</v>
      </c>
      <c r="BE7" s="28"/>
    </row>
    <row r="8" spans="1:57" s="31" customFormat="1">
      <c r="A8" s="27">
        <v>1</v>
      </c>
      <c r="B8" s="26">
        <v>41381</v>
      </c>
      <c r="C8" s="29" t="s">
        <v>96</v>
      </c>
      <c r="D8" s="27" t="s">
        <v>148</v>
      </c>
      <c r="E8" s="26">
        <v>41274</v>
      </c>
      <c r="F8" s="28" t="s">
        <v>134</v>
      </c>
      <c r="G8" s="27" t="s">
        <v>62</v>
      </c>
      <c r="H8" s="27">
        <v>84.1</v>
      </c>
      <c r="I8" s="32" t="s">
        <v>135</v>
      </c>
      <c r="J8" s="35">
        <v>14760</v>
      </c>
      <c r="K8" s="35">
        <v>60120</v>
      </c>
      <c r="L8" s="35">
        <v>89700</v>
      </c>
      <c r="M8" s="35">
        <v>300720</v>
      </c>
      <c r="N8" s="35"/>
      <c r="O8" s="27">
        <v>1.794</v>
      </c>
      <c r="P8" s="27">
        <v>1.466</v>
      </c>
      <c r="Q8" s="27">
        <v>1.3180000000000001</v>
      </c>
      <c r="R8" s="27">
        <v>1.2130000000000001</v>
      </c>
      <c r="S8" s="27">
        <v>1.1879999999999999</v>
      </c>
      <c r="T8" s="27"/>
      <c r="U8" s="27">
        <v>1.6919999999999999</v>
      </c>
      <c r="V8" s="27">
        <v>1.4159999999999999</v>
      </c>
      <c r="W8" s="27">
        <v>1.2749999999999999</v>
      </c>
      <c r="X8" s="27">
        <v>1.1859999999999999</v>
      </c>
      <c r="Y8" s="27">
        <v>1.1579999999999999</v>
      </c>
      <c r="Z8" s="27"/>
      <c r="AA8" s="27"/>
      <c r="AB8" s="27"/>
      <c r="AC8" s="27"/>
      <c r="AD8" s="27"/>
      <c r="AE8" s="27"/>
      <c r="AF8" s="27"/>
      <c r="AG8" s="30" t="s">
        <v>152</v>
      </c>
      <c r="AH8" s="30" t="s">
        <v>156</v>
      </c>
      <c r="AI8" s="30">
        <v>3</v>
      </c>
      <c r="AJ8" s="30">
        <v>3</v>
      </c>
      <c r="AK8" s="85">
        <v>0.5</v>
      </c>
      <c r="AL8" s="85">
        <v>0.5</v>
      </c>
      <c r="AM8" s="30">
        <v>0</v>
      </c>
      <c r="AN8" s="30">
        <v>15</v>
      </c>
      <c r="AO8" s="30">
        <v>0</v>
      </c>
      <c r="AP8" s="30">
        <v>0</v>
      </c>
      <c r="AQ8" s="30">
        <v>0</v>
      </c>
      <c r="AR8" s="30">
        <v>0</v>
      </c>
      <c r="AS8" s="30">
        <v>0</v>
      </c>
      <c r="AT8" s="30">
        <v>0</v>
      </c>
      <c r="AU8" s="30">
        <v>0</v>
      </c>
      <c r="AV8" s="30">
        <v>0</v>
      </c>
      <c r="AW8" s="30">
        <v>12</v>
      </c>
      <c r="AX8" s="30" t="s">
        <v>152</v>
      </c>
      <c r="AY8" s="30">
        <v>12</v>
      </c>
      <c r="AZ8" s="30" t="s">
        <v>157</v>
      </c>
      <c r="BA8" s="28"/>
      <c r="BB8" s="27"/>
      <c r="BC8" s="30"/>
      <c r="BD8" s="30" t="s">
        <v>158</v>
      </c>
      <c r="BE8" s="28"/>
    </row>
    <row r="9" spans="1:57" s="31" customFormat="1">
      <c r="A9" s="27">
        <v>10</v>
      </c>
      <c r="B9" s="26">
        <v>41381</v>
      </c>
      <c r="C9" s="29" t="s">
        <v>96</v>
      </c>
      <c r="D9" s="27" t="s">
        <v>97</v>
      </c>
      <c r="E9" s="26">
        <v>41274</v>
      </c>
      <c r="F9" s="28" t="s">
        <v>98</v>
      </c>
      <c r="G9" s="27" t="s">
        <v>54</v>
      </c>
      <c r="H9" s="27">
        <v>105.28</v>
      </c>
      <c r="I9" s="32" t="s">
        <v>135</v>
      </c>
      <c r="J9" s="35">
        <v>110000</v>
      </c>
      <c r="K9" s="35">
        <v>600000</v>
      </c>
      <c r="L9" s="35">
        <v>600000</v>
      </c>
      <c r="M9" s="35">
        <v>600000</v>
      </c>
      <c r="N9" s="35"/>
      <c r="O9" s="27">
        <v>1.6679999999999999</v>
      </c>
      <c r="P9" s="27">
        <v>1.246</v>
      </c>
      <c r="Q9" s="27">
        <v>0</v>
      </c>
      <c r="R9" s="27">
        <v>0</v>
      </c>
      <c r="S9" s="27">
        <v>1.1060000000000001</v>
      </c>
      <c r="T9" s="27"/>
      <c r="U9" s="27">
        <v>1.468</v>
      </c>
      <c r="V9" s="27">
        <v>1.252</v>
      </c>
      <c r="W9" s="27">
        <v>0</v>
      </c>
      <c r="X9" s="27">
        <v>0</v>
      </c>
      <c r="Y9" s="27">
        <v>1.0449999999999999</v>
      </c>
      <c r="Z9" s="27"/>
      <c r="AA9" s="27"/>
      <c r="AB9" s="27"/>
      <c r="AC9" s="27"/>
      <c r="AD9" s="27"/>
      <c r="AE9" s="27"/>
      <c r="AF9" s="27"/>
      <c r="AG9" s="30" t="s">
        <v>152</v>
      </c>
      <c r="AH9" s="30" t="s">
        <v>156</v>
      </c>
      <c r="AI9" s="30">
        <v>3</v>
      </c>
      <c r="AJ9" s="30">
        <v>3</v>
      </c>
      <c r="AK9" s="85">
        <v>0.5</v>
      </c>
      <c r="AL9" s="85">
        <v>0.5</v>
      </c>
      <c r="AM9" s="30">
        <v>0</v>
      </c>
      <c r="AN9" s="30">
        <v>20</v>
      </c>
      <c r="AO9" s="30">
        <v>0</v>
      </c>
      <c r="AP9" s="30">
        <v>0</v>
      </c>
      <c r="AQ9" s="30">
        <v>0</v>
      </c>
      <c r="AR9" s="30">
        <v>0</v>
      </c>
      <c r="AS9" s="30">
        <v>0</v>
      </c>
      <c r="AT9" s="30">
        <v>0</v>
      </c>
      <c r="AU9" s="30">
        <v>0</v>
      </c>
      <c r="AV9" s="30">
        <v>0</v>
      </c>
      <c r="AW9" s="30">
        <v>0</v>
      </c>
      <c r="AX9" s="30" t="s">
        <v>157</v>
      </c>
      <c r="AY9" s="30">
        <v>24</v>
      </c>
      <c r="AZ9" s="30" t="s">
        <v>157</v>
      </c>
      <c r="BA9" s="28"/>
      <c r="BB9" s="27"/>
      <c r="BC9" s="30"/>
      <c r="BD9" s="30" t="s">
        <v>151</v>
      </c>
      <c r="BE9" s="28"/>
    </row>
    <row r="10" spans="1:57" s="31" customFormat="1">
      <c r="A10" s="27">
        <v>35</v>
      </c>
      <c r="B10" s="26">
        <v>41381</v>
      </c>
      <c r="C10" s="29" t="s">
        <v>96</v>
      </c>
      <c r="D10" s="27" t="s">
        <v>93</v>
      </c>
      <c r="E10" s="26">
        <v>41274</v>
      </c>
      <c r="F10" s="28" t="s">
        <v>26</v>
      </c>
      <c r="G10" s="27" t="s">
        <v>115</v>
      </c>
      <c r="H10" s="27">
        <v>78</v>
      </c>
      <c r="I10" s="32" t="s">
        <v>135</v>
      </c>
      <c r="J10" s="35">
        <v>15000</v>
      </c>
      <c r="K10" s="35">
        <v>60000</v>
      </c>
      <c r="L10" s="35">
        <v>90000</v>
      </c>
      <c r="M10" s="35">
        <v>300000</v>
      </c>
      <c r="N10" s="35"/>
      <c r="O10" s="27">
        <v>1.55</v>
      </c>
      <c r="P10" s="27">
        <v>1.35</v>
      </c>
      <c r="Q10" s="27">
        <v>1.25</v>
      </c>
      <c r="R10" s="27">
        <v>1.2</v>
      </c>
      <c r="S10" s="27">
        <v>1.1000000000000001</v>
      </c>
      <c r="T10" s="27"/>
      <c r="U10" s="27">
        <v>1.45</v>
      </c>
      <c r="V10" s="27">
        <v>1.35</v>
      </c>
      <c r="W10" s="27">
        <v>1.25</v>
      </c>
      <c r="X10" s="27">
        <v>1.1499999999999999</v>
      </c>
      <c r="Y10" s="27">
        <v>1.1000000000000001</v>
      </c>
      <c r="Z10" s="27"/>
      <c r="AA10" s="27"/>
      <c r="AB10" s="27"/>
      <c r="AC10" s="27"/>
      <c r="AD10" s="27"/>
      <c r="AE10" s="27"/>
      <c r="AF10" s="27"/>
      <c r="AG10" s="30" t="s">
        <v>152</v>
      </c>
      <c r="AH10" s="30" t="s">
        <v>156</v>
      </c>
      <c r="AI10" s="30">
        <v>3</v>
      </c>
      <c r="AJ10" s="30">
        <v>3</v>
      </c>
      <c r="AK10" s="85">
        <v>0.5</v>
      </c>
      <c r="AL10" s="85">
        <v>0.5</v>
      </c>
      <c r="AM10" s="30">
        <v>0</v>
      </c>
      <c r="AN10" s="30">
        <v>0</v>
      </c>
      <c r="AO10" s="30">
        <v>10</v>
      </c>
      <c r="AP10" s="30">
        <v>0</v>
      </c>
      <c r="AQ10" s="30">
        <v>0</v>
      </c>
      <c r="AR10" s="30">
        <v>0</v>
      </c>
      <c r="AS10" s="30">
        <v>0</v>
      </c>
      <c r="AT10" s="30">
        <v>0</v>
      </c>
      <c r="AU10" s="30">
        <v>0</v>
      </c>
      <c r="AV10" s="30">
        <v>0</v>
      </c>
      <c r="AW10" s="30">
        <v>0</v>
      </c>
      <c r="AX10" s="30" t="s">
        <v>157</v>
      </c>
      <c r="AY10" s="30"/>
      <c r="AZ10" s="30" t="s">
        <v>157</v>
      </c>
      <c r="BA10" s="28"/>
      <c r="BB10" s="27"/>
      <c r="BC10" s="30"/>
      <c r="BD10" s="30" t="s">
        <v>158</v>
      </c>
      <c r="BE10" s="28" t="s">
        <v>27</v>
      </c>
    </row>
    <row r="11" spans="1:57" s="31" customFormat="1">
      <c r="A11" s="27">
        <v>51</v>
      </c>
      <c r="B11" s="26">
        <v>41381</v>
      </c>
      <c r="C11" s="29" t="s">
        <v>96</v>
      </c>
      <c r="D11" s="27" t="s">
        <v>93</v>
      </c>
      <c r="E11" s="26">
        <v>41305</v>
      </c>
      <c r="F11" s="28" t="s">
        <v>25</v>
      </c>
      <c r="G11" s="27" t="s">
        <v>34</v>
      </c>
      <c r="H11" s="27">
        <v>93.5</v>
      </c>
      <c r="I11" s="32" t="s">
        <v>135</v>
      </c>
      <c r="J11" s="35">
        <v>15000</v>
      </c>
      <c r="K11" s="35">
        <v>60000</v>
      </c>
      <c r="L11" s="35">
        <v>90000</v>
      </c>
      <c r="M11" s="35">
        <v>300000</v>
      </c>
      <c r="N11" s="35"/>
      <c r="O11" s="27">
        <v>2.2999999999999998</v>
      </c>
      <c r="P11" s="27">
        <v>2.0099999999999998</v>
      </c>
      <c r="Q11" s="27">
        <v>1.85</v>
      </c>
      <c r="R11" s="27">
        <v>1.8</v>
      </c>
      <c r="S11" s="27">
        <v>1.71</v>
      </c>
      <c r="T11" s="27"/>
      <c r="U11" s="27">
        <v>2.04</v>
      </c>
      <c r="V11" s="27">
        <v>1.83</v>
      </c>
      <c r="W11" s="27">
        <v>1.7</v>
      </c>
      <c r="X11" s="27">
        <v>1.6</v>
      </c>
      <c r="Y11" s="27">
        <v>1.54</v>
      </c>
      <c r="Z11" s="27"/>
      <c r="AA11" s="27"/>
      <c r="AB11" s="27"/>
      <c r="AC11" s="27"/>
      <c r="AD11" s="27"/>
      <c r="AE11" s="27"/>
      <c r="AF11" s="27"/>
      <c r="AG11" s="30" t="s">
        <v>152</v>
      </c>
      <c r="AH11" s="30" t="s">
        <v>156</v>
      </c>
      <c r="AI11" s="30">
        <v>3</v>
      </c>
      <c r="AJ11" s="30">
        <v>3</v>
      </c>
      <c r="AK11" s="85">
        <v>0.5</v>
      </c>
      <c r="AL11" s="85">
        <v>0.5</v>
      </c>
      <c r="AM11" s="30">
        <v>0</v>
      </c>
      <c r="AN11" s="30">
        <v>0</v>
      </c>
      <c r="AO11" s="30">
        <v>0</v>
      </c>
      <c r="AP11" s="30">
        <v>20</v>
      </c>
      <c r="AQ11" s="30">
        <v>0</v>
      </c>
      <c r="AR11" s="30">
        <v>0</v>
      </c>
      <c r="AS11" s="30">
        <v>0</v>
      </c>
      <c r="AT11" s="30">
        <v>0</v>
      </c>
      <c r="AU11" s="30">
        <v>0</v>
      </c>
      <c r="AV11" s="30">
        <v>0</v>
      </c>
      <c r="AW11" s="30">
        <v>12</v>
      </c>
      <c r="AX11" s="30" t="s">
        <v>152</v>
      </c>
      <c r="AY11" s="30"/>
      <c r="AZ11" s="30" t="s">
        <v>157</v>
      </c>
      <c r="BA11" s="28"/>
      <c r="BB11" s="27"/>
      <c r="BC11" s="30"/>
      <c r="BD11" s="30" t="s">
        <v>49</v>
      </c>
      <c r="BE11" s="28"/>
    </row>
    <row r="12" spans="1:57" s="31" customFormat="1">
      <c r="A12" s="27">
        <v>18</v>
      </c>
      <c r="B12" s="26">
        <v>41381</v>
      </c>
      <c r="C12" s="29" t="s">
        <v>96</v>
      </c>
      <c r="D12" s="27" t="s">
        <v>93</v>
      </c>
      <c r="E12" s="26">
        <v>41341</v>
      </c>
      <c r="F12" s="28" t="s">
        <v>92</v>
      </c>
      <c r="G12" s="27" t="s">
        <v>141</v>
      </c>
      <c r="H12" s="27">
        <v>101.6</v>
      </c>
      <c r="I12" s="32" t="s">
        <v>135</v>
      </c>
      <c r="J12" s="35">
        <v>15000</v>
      </c>
      <c r="K12" s="35">
        <v>60000</v>
      </c>
      <c r="L12" s="35">
        <v>90000</v>
      </c>
      <c r="M12" s="35">
        <v>300000</v>
      </c>
      <c r="N12" s="35"/>
      <c r="O12" s="27">
        <v>1.68</v>
      </c>
      <c r="P12" s="27">
        <v>1.48</v>
      </c>
      <c r="Q12" s="27">
        <v>1.35</v>
      </c>
      <c r="R12" s="27">
        <v>1.27</v>
      </c>
      <c r="S12" s="27">
        <v>1.19</v>
      </c>
      <c r="T12" s="27"/>
      <c r="U12" s="27">
        <v>1.6</v>
      </c>
      <c r="V12" s="27">
        <v>1.44</v>
      </c>
      <c r="W12" s="27">
        <v>1.32</v>
      </c>
      <c r="X12" s="27">
        <v>1.25</v>
      </c>
      <c r="Y12" s="27">
        <v>1.18</v>
      </c>
      <c r="Z12" s="27"/>
      <c r="AA12" s="27"/>
      <c r="AB12" s="27"/>
      <c r="AC12" s="27"/>
      <c r="AD12" s="27"/>
      <c r="AE12" s="27"/>
      <c r="AF12" s="27"/>
      <c r="AG12" s="30" t="s">
        <v>152</v>
      </c>
      <c r="AH12" s="30" t="s">
        <v>156</v>
      </c>
      <c r="AI12" s="30">
        <v>3</v>
      </c>
      <c r="AJ12" s="30">
        <v>3</v>
      </c>
      <c r="AK12" s="85">
        <v>0.5</v>
      </c>
      <c r="AL12" s="85">
        <v>0.5</v>
      </c>
      <c r="AM12" s="30">
        <v>0</v>
      </c>
      <c r="AN12" s="30">
        <v>20</v>
      </c>
      <c r="AO12" s="30">
        <v>0</v>
      </c>
      <c r="AP12" s="30">
        <v>0</v>
      </c>
      <c r="AQ12" s="30">
        <v>0</v>
      </c>
      <c r="AR12" s="30">
        <v>0</v>
      </c>
      <c r="AS12" s="30">
        <v>0</v>
      </c>
      <c r="AT12" s="30">
        <v>0</v>
      </c>
      <c r="AU12" s="30">
        <v>0</v>
      </c>
      <c r="AV12" s="30">
        <v>0</v>
      </c>
      <c r="AW12" s="30">
        <v>24</v>
      </c>
      <c r="AX12" s="30" t="s">
        <v>152</v>
      </c>
      <c r="AY12" s="30">
        <v>24</v>
      </c>
      <c r="AZ12" s="30" t="s">
        <v>157</v>
      </c>
      <c r="BA12" s="28"/>
      <c r="BB12" s="27"/>
      <c r="BC12" s="30"/>
      <c r="BD12" s="30" t="s">
        <v>158</v>
      </c>
      <c r="BE12" s="28"/>
    </row>
    <row r="13" spans="1:57" s="31" customFormat="1">
      <c r="A13" s="27">
        <v>26</v>
      </c>
      <c r="B13" s="26">
        <v>41381</v>
      </c>
      <c r="C13" s="29" t="s">
        <v>96</v>
      </c>
      <c r="D13" s="27" t="s">
        <v>93</v>
      </c>
      <c r="E13" s="26">
        <v>41274</v>
      </c>
      <c r="F13" s="28" t="s">
        <v>30</v>
      </c>
      <c r="G13" s="27" t="s">
        <v>114</v>
      </c>
      <c r="H13" s="27">
        <v>74</v>
      </c>
      <c r="I13" s="32" t="s">
        <v>135</v>
      </c>
      <c r="J13" s="35">
        <v>15208</v>
      </c>
      <c r="K13" s="35">
        <v>60833</v>
      </c>
      <c r="L13" s="35">
        <v>91250</v>
      </c>
      <c r="M13" s="35">
        <v>304167</v>
      </c>
      <c r="N13" s="35"/>
      <c r="O13" s="27">
        <v>1.387</v>
      </c>
      <c r="P13" s="27">
        <v>1.238</v>
      </c>
      <c r="Q13" s="27">
        <v>1.1459999999999999</v>
      </c>
      <c r="R13" s="27">
        <v>1.077</v>
      </c>
      <c r="S13" s="27">
        <v>1.02</v>
      </c>
      <c r="T13" s="27"/>
      <c r="U13" s="27">
        <v>1.33</v>
      </c>
      <c r="V13" s="27">
        <v>1.2150000000000001</v>
      </c>
      <c r="W13" s="27">
        <v>1.123</v>
      </c>
      <c r="X13" s="27">
        <v>1.077</v>
      </c>
      <c r="Y13" s="27">
        <v>1.02</v>
      </c>
      <c r="Z13" s="27"/>
      <c r="AA13" s="27"/>
      <c r="AB13" s="27"/>
      <c r="AC13" s="27"/>
      <c r="AD13" s="27"/>
      <c r="AE13" s="27"/>
      <c r="AF13" s="27"/>
      <c r="AG13" s="30" t="s">
        <v>152</v>
      </c>
      <c r="AH13" s="30" t="s">
        <v>156</v>
      </c>
      <c r="AI13" s="30">
        <v>3</v>
      </c>
      <c r="AJ13" s="30">
        <v>3</v>
      </c>
      <c r="AK13" s="85">
        <v>0.5</v>
      </c>
      <c r="AL13" s="85">
        <v>0.5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36</v>
      </c>
      <c r="AX13" s="30" t="s">
        <v>31</v>
      </c>
      <c r="AY13" s="30"/>
      <c r="AZ13" s="30" t="s">
        <v>157</v>
      </c>
      <c r="BA13" s="28"/>
      <c r="BB13" s="27"/>
      <c r="BC13" s="30"/>
      <c r="BD13" s="30" t="s">
        <v>158</v>
      </c>
      <c r="BE13" s="28"/>
    </row>
    <row r="14" spans="1:57" s="31" customFormat="1">
      <c r="A14" s="27">
        <v>43</v>
      </c>
      <c r="B14" s="26">
        <v>41381</v>
      </c>
      <c r="C14" s="29" t="s">
        <v>96</v>
      </c>
      <c r="D14" s="27" t="s">
        <v>93</v>
      </c>
      <c r="E14" s="26">
        <v>41274</v>
      </c>
      <c r="F14" s="27" t="s">
        <v>33</v>
      </c>
      <c r="G14" s="27" t="s">
        <v>34</v>
      </c>
      <c r="H14" s="27">
        <v>97.53</v>
      </c>
      <c r="I14" s="32" t="s">
        <v>135</v>
      </c>
      <c r="J14" s="35">
        <v>15000</v>
      </c>
      <c r="K14" s="35">
        <v>60000</v>
      </c>
      <c r="L14" s="35">
        <v>90000</v>
      </c>
      <c r="M14" s="35">
        <v>300000</v>
      </c>
      <c r="N14" s="35"/>
      <c r="O14" s="27">
        <v>1.4750000000000001</v>
      </c>
      <c r="P14" s="27">
        <v>1.343</v>
      </c>
      <c r="Q14" s="27">
        <v>1.2509999999999999</v>
      </c>
      <c r="R14" s="27">
        <v>1.19</v>
      </c>
      <c r="S14" s="27">
        <v>1.139</v>
      </c>
      <c r="T14" s="27"/>
      <c r="U14" s="27">
        <v>1.345</v>
      </c>
      <c r="V14" s="27">
        <v>1.2430000000000001</v>
      </c>
      <c r="W14" s="27">
        <v>1.163</v>
      </c>
      <c r="X14" s="27">
        <v>1.1160000000000001</v>
      </c>
      <c r="Y14" s="27">
        <v>1.0640000000000001</v>
      </c>
      <c r="Z14" s="27"/>
      <c r="AA14" s="27"/>
      <c r="AB14" s="27"/>
      <c r="AC14" s="27"/>
      <c r="AD14" s="27"/>
      <c r="AE14" s="27"/>
      <c r="AF14" s="27"/>
      <c r="AG14" s="30" t="s">
        <v>152</v>
      </c>
      <c r="AH14" s="30" t="s">
        <v>156</v>
      </c>
      <c r="AI14" s="30">
        <v>3</v>
      </c>
      <c r="AJ14" s="30">
        <v>3</v>
      </c>
      <c r="AK14" s="85">
        <v>0.5</v>
      </c>
      <c r="AL14" s="85">
        <v>0.5</v>
      </c>
      <c r="AM14" s="30">
        <v>0</v>
      </c>
      <c r="AN14" s="30">
        <v>0</v>
      </c>
      <c r="AO14" s="30">
        <v>0</v>
      </c>
      <c r="AP14" s="30">
        <v>0</v>
      </c>
      <c r="AQ14" s="30">
        <v>0</v>
      </c>
      <c r="AR14" s="30">
        <v>0</v>
      </c>
      <c r="AS14" s="30">
        <v>0</v>
      </c>
      <c r="AT14" s="30">
        <v>0</v>
      </c>
      <c r="AU14" s="30">
        <v>0</v>
      </c>
      <c r="AV14" s="30">
        <v>0</v>
      </c>
      <c r="AW14" s="30">
        <v>0</v>
      </c>
      <c r="AX14" s="30" t="s">
        <v>157</v>
      </c>
      <c r="AY14" s="30"/>
      <c r="AZ14" s="30" t="s">
        <v>157</v>
      </c>
      <c r="BA14" s="28" t="s">
        <v>24</v>
      </c>
      <c r="BB14" s="27" t="s">
        <v>150</v>
      </c>
      <c r="BC14" s="30">
        <v>50</v>
      </c>
      <c r="BD14" s="30" t="s">
        <v>91</v>
      </c>
      <c r="BE14" s="28"/>
    </row>
    <row r="15" spans="1:57" s="31" customFormat="1">
      <c r="A15" s="27">
        <v>2</v>
      </c>
      <c r="B15" s="26">
        <v>41381</v>
      </c>
      <c r="C15" s="29" t="s">
        <v>132</v>
      </c>
      <c r="D15" s="27" t="s">
        <v>133</v>
      </c>
      <c r="E15" s="26">
        <v>41274</v>
      </c>
      <c r="F15" s="28" t="s">
        <v>134</v>
      </c>
      <c r="G15" s="27" t="s">
        <v>62</v>
      </c>
      <c r="H15" s="27">
        <v>84.1</v>
      </c>
      <c r="I15" s="32" t="s">
        <v>135</v>
      </c>
      <c r="J15" s="35">
        <v>14760</v>
      </c>
      <c r="K15" s="35">
        <v>60120</v>
      </c>
      <c r="L15" s="35">
        <v>89700</v>
      </c>
      <c r="M15" s="35">
        <v>300720</v>
      </c>
      <c r="N15" s="35"/>
      <c r="O15" s="27">
        <v>1.794</v>
      </c>
      <c r="P15" s="27">
        <v>1.466</v>
      </c>
      <c r="Q15" s="27">
        <v>1.3180000000000001</v>
      </c>
      <c r="R15" s="27">
        <v>1.2130000000000001</v>
      </c>
      <c r="S15" s="27">
        <v>1.1879999999999999</v>
      </c>
      <c r="T15" s="27"/>
      <c r="U15" s="27">
        <v>1.6919999999999999</v>
      </c>
      <c r="V15" s="27">
        <v>1.4159999999999999</v>
      </c>
      <c r="W15" s="27">
        <v>1.2749999999999999</v>
      </c>
      <c r="X15" s="27">
        <v>1.1859999999999999</v>
      </c>
      <c r="Y15" s="27">
        <v>1.1579999999999999</v>
      </c>
      <c r="Z15" s="27"/>
      <c r="AA15" s="27"/>
      <c r="AB15" s="27"/>
      <c r="AC15" s="27"/>
      <c r="AD15" s="27"/>
      <c r="AE15" s="27"/>
      <c r="AF15" s="27"/>
      <c r="AG15" s="30" t="s">
        <v>152</v>
      </c>
      <c r="AH15" s="30" t="s">
        <v>156</v>
      </c>
      <c r="AI15" s="30">
        <v>3</v>
      </c>
      <c r="AJ15" s="30">
        <v>3</v>
      </c>
      <c r="AK15" s="85">
        <v>0.5</v>
      </c>
      <c r="AL15" s="85">
        <v>0.5</v>
      </c>
      <c r="AM15" s="30">
        <v>0</v>
      </c>
      <c r="AN15" s="30">
        <v>15</v>
      </c>
      <c r="AO15" s="30">
        <v>0</v>
      </c>
      <c r="AP15" s="30">
        <v>0</v>
      </c>
      <c r="AQ15" s="30">
        <v>0</v>
      </c>
      <c r="AR15" s="30">
        <v>0</v>
      </c>
      <c r="AS15" s="30">
        <v>0</v>
      </c>
      <c r="AT15" s="30">
        <v>0</v>
      </c>
      <c r="AU15" s="30">
        <v>0</v>
      </c>
      <c r="AV15" s="30">
        <v>0</v>
      </c>
      <c r="AW15" s="30">
        <v>12</v>
      </c>
      <c r="AX15" s="30" t="s">
        <v>152</v>
      </c>
      <c r="AY15" s="30">
        <v>12</v>
      </c>
      <c r="AZ15" s="30" t="s">
        <v>157</v>
      </c>
      <c r="BA15" s="28"/>
      <c r="BB15" s="27"/>
      <c r="BC15" s="30"/>
      <c r="BD15" s="30" t="s">
        <v>158</v>
      </c>
      <c r="BE15" s="28"/>
    </row>
    <row r="16" spans="1:57" s="31" customFormat="1">
      <c r="A16" s="27">
        <v>15</v>
      </c>
      <c r="B16" s="26">
        <v>41381</v>
      </c>
      <c r="C16" s="29" t="s">
        <v>96</v>
      </c>
      <c r="D16" s="27" t="s">
        <v>147</v>
      </c>
      <c r="E16" s="26">
        <v>41274</v>
      </c>
      <c r="F16" s="28" t="s">
        <v>82</v>
      </c>
      <c r="G16" s="27" t="s">
        <v>54</v>
      </c>
      <c r="H16" s="27">
        <v>85.74</v>
      </c>
      <c r="I16" s="32" t="s">
        <v>135</v>
      </c>
      <c r="J16" s="35">
        <v>100000</v>
      </c>
      <c r="K16" s="35">
        <v>550000</v>
      </c>
      <c r="L16" s="35">
        <v>550000</v>
      </c>
      <c r="M16" s="35">
        <v>550000</v>
      </c>
      <c r="N16" s="35"/>
      <c r="O16" s="27">
        <v>1.6679999999999999</v>
      </c>
      <c r="P16" s="27">
        <v>1.3089999999999999</v>
      </c>
      <c r="Q16" s="27">
        <v>0</v>
      </c>
      <c r="R16" s="27">
        <v>0</v>
      </c>
      <c r="S16" s="27">
        <v>1.2849999999999999</v>
      </c>
      <c r="T16" s="27"/>
      <c r="U16" s="27">
        <v>1.659</v>
      </c>
      <c r="V16" s="27">
        <v>1.3029999999999999</v>
      </c>
      <c r="W16" s="27">
        <v>0</v>
      </c>
      <c r="X16" s="27">
        <v>0</v>
      </c>
      <c r="Y16" s="27">
        <v>1.276</v>
      </c>
      <c r="Z16" s="27"/>
      <c r="AA16" s="27"/>
      <c r="AB16" s="27"/>
      <c r="AC16" s="27"/>
      <c r="AD16" s="27"/>
      <c r="AE16" s="27"/>
      <c r="AF16" s="27"/>
      <c r="AG16" s="30" t="s">
        <v>152</v>
      </c>
      <c r="AH16" s="30" t="s">
        <v>156</v>
      </c>
      <c r="AI16" s="30">
        <v>2</v>
      </c>
      <c r="AJ16" s="30">
        <v>4</v>
      </c>
      <c r="AK16" s="40">
        <v>0.33329999999999999</v>
      </c>
      <c r="AL16" s="40">
        <v>0.66659999999999997</v>
      </c>
      <c r="AM16" s="30">
        <v>0</v>
      </c>
      <c r="AN16" s="30">
        <v>20</v>
      </c>
      <c r="AO16" s="30">
        <v>0</v>
      </c>
      <c r="AP16" s="30">
        <v>0</v>
      </c>
      <c r="AQ16" s="30">
        <v>0</v>
      </c>
      <c r="AR16" s="30">
        <v>0</v>
      </c>
      <c r="AS16" s="30">
        <v>0</v>
      </c>
      <c r="AT16" s="30">
        <v>0</v>
      </c>
      <c r="AU16" s="30">
        <v>0</v>
      </c>
      <c r="AV16" s="30">
        <v>0</v>
      </c>
      <c r="AW16" s="30">
        <v>0</v>
      </c>
      <c r="AX16" s="30" t="s">
        <v>157</v>
      </c>
      <c r="AY16" s="30">
        <v>24</v>
      </c>
      <c r="AZ16" s="30" t="s">
        <v>157</v>
      </c>
      <c r="BA16" s="28"/>
      <c r="BB16" s="27"/>
      <c r="BC16" s="30"/>
      <c r="BD16" s="30" t="s">
        <v>158</v>
      </c>
      <c r="BE16" s="28"/>
    </row>
    <row r="17" spans="1:57" s="31" customFormat="1">
      <c r="A17" s="27">
        <v>40</v>
      </c>
      <c r="B17" s="26">
        <v>41381</v>
      </c>
      <c r="C17" s="29" t="s">
        <v>96</v>
      </c>
      <c r="D17" s="27" t="s">
        <v>147</v>
      </c>
      <c r="E17" s="26">
        <v>41274</v>
      </c>
      <c r="F17" s="28" t="s">
        <v>26</v>
      </c>
      <c r="G17" s="27" t="s">
        <v>115</v>
      </c>
      <c r="H17" s="27">
        <v>94</v>
      </c>
      <c r="I17" s="32" t="s">
        <v>135</v>
      </c>
      <c r="J17" s="35">
        <v>6000</v>
      </c>
      <c r="K17" s="35">
        <v>12000</v>
      </c>
      <c r="L17" s="35">
        <v>84000</v>
      </c>
      <c r="M17" s="35">
        <f>L17</f>
        <v>84000</v>
      </c>
      <c r="N17" s="35"/>
      <c r="O17" s="27">
        <v>1.3</v>
      </c>
      <c r="P17" s="27">
        <v>1.3</v>
      </c>
      <c r="Q17" s="27">
        <v>1.25</v>
      </c>
      <c r="R17" s="27">
        <v>0</v>
      </c>
      <c r="S17" s="27">
        <v>1.25</v>
      </c>
      <c r="T17" s="27"/>
      <c r="U17" s="27">
        <v>1.3</v>
      </c>
      <c r="V17" s="27">
        <v>1.25</v>
      </c>
      <c r="W17" s="27">
        <v>1.2</v>
      </c>
      <c r="X17" s="27">
        <v>0</v>
      </c>
      <c r="Y17" s="27">
        <v>1.2</v>
      </c>
      <c r="Z17" s="27"/>
      <c r="AA17" s="27"/>
      <c r="AB17" s="27"/>
      <c r="AC17" s="27"/>
      <c r="AD17" s="27"/>
      <c r="AE17" s="27"/>
      <c r="AF17" s="27"/>
      <c r="AG17" s="30" t="s">
        <v>152</v>
      </c>
      <c r="AH17" s="30" t="s">
        <v>156</v>
      </c>
      <c r="AI17" s="30">
        <v>2</v>
      </c>
      <c r="AJ17" s="30">
        <v>4</v>
      </c>
      <c r="AK17" s="40">
        <v>0.33329999999999999</v>
      </c>
      <c r="AL17" s="40">
        <v>0.66659999999999997</v>
      </c>
      <c r="AM17" s="30">
        <v>0</v>
      </c>
      <c r="AN17" s="30">
        <v>0</v>
      </c>
      <c r="AO17" s="30">
        <v>10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 t="s">
        <v>157</v>
      </c>
      <c r="AY17" s="30"/>
      <c r="AZ17" s="30" t="s">
        <v>157</v>
      </c>
      <c r="BA17" s="28"/>
      <c r="BB17" s="27"/>
      <c r="BC17" s="30"/>
      <c r="BD17" s="30" t="s">
        <v>158</v>
      </c>
      <c r="BE17" s="28" t="s">
        <v>27</v>
      </c>
    </row>
    <row r="18" spans="1:57" s="31" customFormat="1">
      <c r="A18" s="27">
        <v>56</v>
      </c>
      <c r="B18" s="26">
        <v>41381</v>
      </c>
      <c r="C18" s="29" t="s">
        <v>96</v>
      </c>
      <c r="D18" s="27" t="s">
        <v>147</v>
      </c>
      <c r="E18" s="26">
        <v>41305</v>
      </c>
      <c r="F18" s="28" t="s">
        <v>25</v>
      </c>
      <c r="G18" s="27" t="s">
        <v>34</v>
      </c>
      <c r="H18" s="27">
        <v>85.8</v>
      </c>
      <c r="I18" s="32" t="s">
        <v>135</v>
      </c>
      <c r="J18" s="35">
        <v>6000</v>
      </c>
      <c r="K18" s="35">
        <v>12000</v>
      </c>
      <c r="L18" s="35">
        <v>84000</v>
      </c>
      <c r="M18" s="35">
        <f t="shared" ref="M18:M57" si="0">L18</f>
        <v>84000</v>
      </c>
      <c r="N18" s="35"/>
      <c r="O18" s="27">
        <v>2.0099999999999998</v>
      </c>
      <c r="P18" s="27">
        <v>1.95</v>
      </c>
      <c r="Q18" s="27">
        <v>1.94</v>
      </c>
      <c r="R18" s="27">
        <v>0</v>
      </c>
      <c r="S18" s="27">
        <v>1.83</v>
      </c>
      <c r="T18" s="27"/>
      <c r="U18" s="27">
        <v>1.76</v>
      </c>
      <c r="V18" s="27">
        <v>1.71</v>
      </c>
      <c r="W18" s="27">
        <v>1.67</v>
      </c>
      <c r="X18" s="27">
        <v>0</v>
      </c>
      <c r="Y18" s="27">
        <v>1.66</v>
      </c>
      <c r="Z18" s="27"/>
      <c r="AA18" s="27"/>
      <c r="AB18" s="27"/>
      <c r="AC18" s="27"/>
      <c r="AD18" s="27"/>
      <c r="AE18" s="27"/>
      <c r="AF18" s="27"/>
      <c r="AG18" s="30" t="s">
        <v>152</v>
      </c>
      <c r="AH18" s="30" t="s">
        <v>156</v>
      </c>
      <c r="AI18" s="30">
        <v>3</v>
      </c>
      <c r="AJ18" s="30">
        <v>3</v>
      </c>
      <c r="AK18" s="85">
        <v>0.5</v>
      </c>
      <c r="AL18" s="85">
        <v>0.5</v>
      </c>
      <c r="AM18" s="30">
        <v>0</v>
      </c>
      <c r="AN18" s="30">
        <v>0</v>
      </c>
      <c r="AO18" s="30">
        <v>0</v>
      </c>
      <c r="AP18" s="30">
        <v>20</v>
      </c>
      <c r="AQ18" s="30">
        <v>0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12</v>
      </c>
      <c r="AX18" s="30" t="s">
        <v>152</v>
      </c>
      <c r="AY18" s="30"/>
      <c r="AZ18" s="30" t="s">
        <v>157</v>
      </c>
      <c r="BA18" s="28"/>
      <c r="BB18" s="27"/>
      <c r="BC18" s="30"/>
      <c r="BD18" s="30" t="s">
        <v>49</v>
      </c>
      <c r="BE18" s="28"/>
    </row>
    <row r="19" spans="1:57" s="31" customFormat="1">
      <c r="A19" s="27">
        <v>23</v>
      </c>
      <c r="B19" s="26">
        <v>41381</v>
      </c>
      <c r="C19" s="29" t="s">
        <v>96</v>
      </c>
      <c r="D19" s="27" t="s">
        <v>147</v>
      </c>
      <c r="E19" s="26">
        <v>41341</v>
      </c>
      <c r="F19" s="28" t="s">
        <v>92</v>
      </c>
      <c r="G19" s="27" t="s">
        <v>141</v>
      </c>
      <c r="H19" s="27">
        <v>102.7</v>
      </c>
      <c r="I19" s="32" t="s">
        <v>135</v>
      </c>
      <c r="J19" s="35">
        <v>6000</v>
      </c>
      <c r="K19" s="35">
        <v>12000</v>
      </c>
      <c r="L19" s="35">
        <v>84000</v>
      </c>
      <c r="M19" s="35">
        <f t="shared" si="0"/>
        <v>84000</v>
      </c>
      <c r="N19" s="35"/>
      <c r="O19" s="27">
        <v>1.62</v>
      </c>
      <c r="P19" s="27">
        <v>1.55</v>
      </c>
      <c r="Q19" s="27">
        <v>1.55</v>
      </c>
      <c r="R19" s="27">
        <v>0</v>
      </c>
      <c r="S19" s="27">
        <v>1.45</v>
      </c>
      <c r="T19" s="27"/>
      <c r="U19" s="27">
        <v>1.61</v>
      </c>
      <c r="V19" s="27">
        <v>1.5</v>
      </c>
      <c r="W19" s="27">
        <v>1.44</v>
      </c>
      <c r="X19" s="27">
        <v>0</v>
      </c>
      <c r="Y19" s="27">
        <v>1.42</v>
      </c>
      <c r="Z19" s="27"/>
      <c r="AA19" s="27"/>
      <c r="AB19" s="27"/>
      <c r="AC19" s="27"/>
      <c r="AD19" s="27"/>
      <c r="AE19" s="27"/>
      <c r="AF19" s="27"/>
      <c r="AG19" s="30" t="s">
        <v>152</v>
      </c>
      <c r="AH19" s="30" t="s">
        <v>156</v>
      </c>
      <c r="AI19" s="30">
        <v>2</v>
      </c>
      <c r="AJ19" s="30">
        <v>4</v>
      </c>
      <c r="AK19" s="40">
        <v>0.33329999999999999</v>
      </c>
      <c r="AL19" s="40">
        <v>0.66659999999999997</v>
      </c>
      <c r="AM19" s="30">
        <v>0</v>
      </c>
      <c r="AN19" s="30">
        <v>20</v>
      </c>
      <c r="AO19" s="30">
        <v>0</v>
      </c>
      <c r="AP19" s="30">
        <v>0</v>
      </c>
      <c r="AQ19" s="30">
        <v>0</v>
      </c>
      <c r="AR19" s="30">
        <v>0</v>
      </c>
      <c r="AS19" s="30">
        <v>0</v>
      </c>
      <c r="AT19" s="30">
        <v>0</v>
      </c>
      <c r="AU19" s="30">
        <v>0</v>
      </c>
      <c r="AV19" s="30">
        <v>0</v>
      </c>
      <c r="AW19" s="30">
        <v>24</v>
      </c>
      <c r="AX19" s="30" t="s">
        <v>152</v>
      </c>
      <c r="AY19" s="30">
        <v>24</v>
      </c>
      <c r="AZ19" s="30" t="s">
        <v>157</v>
      </c>
      <c r="BA19" s="28"/>
      <c r="BB19" s="27"/>
      <c r="BC19" s="30"/>
      <c r="BD19" s="30" t="s">
        <v>158</v>
      </c>
      <c r="BE19" s="28"/>
    </row>
    <row r="20" spans="1:57" s="31" customFormat="1">
      <c r="A20" s="27">
        <v>31</v>
      </c>
      <c r="B20" s="26">
        <v>41381</v>
      </c>
      <c r="C20" s="29" t="s">
        <v>96</v>
      </c>
      <c r="D20" s="27" t="s">
        <v>147</v>
      </c>
      <c r="E20" s="26">
        <v>41274</v>
      </c>
      <c r="F20" s="28" t="s">
        <v>30</v>
      </c>
      <c r="G20" s="27" t="s">
        <v>114</v>
      </c>
      <c r="H20" s="27">
        <v>61.06</v>
      </c>
      <c r="I20" s="32" t="s">
        <v>135</v>
      </c>
      <c r="J20" s="35">
        <v>6083</v>
      </c>
      <c r="K20" s="35">
        <v>12166</v>
      </c>
      <c r="L20" s="35">
        <v>85166</v>
      </c>
      <c r="M20" s="35">
        <f t="shared" si="0"/>
        <v>85166</v>
      </c>
      <c r="N20" s="35"/>
      <c r="O20" s="27">
        <v>1.2250000000000001</v>
      </c>
      <c r="P20" s="27">
        <v>1.2210000000000001</v>
      </c>
      <c r="Q20" s="27">
        <v>1.2030000000000001</v>
      </c>
      <c r="R20" s="27">
        <v>0</v>
      </c>
      <c r="S20" s="27">
        <v>1.1619999999999999</v>
      </c>
      <c r="T20" s="27"/>
      <c r="U20" s="27">
        <v>1.218</v>
      </c>
      <c r="V20" s="27">
        <v>1.1599999999999999</v>
      </c>
      <c r="W20" s="27">
        <v>1.147</v>
      </c>
      <c r="X20" s="27">
        <v>0</v>
      </c>
      <c r="Y20" s="27">
        <v>1.137</v>
      </c>
      <c r="Z20" s="27"/>
      <c r="AA20" s="27"/>
      <c r="AB20" s="27"/>
      <c r="AC20" s="27"/>
      <c r="AD20" s="27"/>
      <c r="AE20" s="27"/>
      <c r="AF20" s="27"/>
      <c r="AG20" s="30" t="s">
        <v>152</v>
      </c>
      <c r="AH20" s="30" t="s">
        <v>156</v>
      </c>
      <c r="AI20" s="30">
        <v>2</v>
      </c>
      <c r="AJ20" s="30">
        <v>4</v>
      </c>
      <c r="AK20" s="40">
        <v>0.33329999999999999</v>
      </c>
      <c r="AL20" s="40">
        <v>0.66659999999999997</v>
      </c>
      <c r="AM20" s="30">
        <v>0</v>
      </c>
      <c r="AN20" s="30">
        <v>0</v>
      </c>
      <c r="AO20" s="30">
        <v>0</v>
      </c>
      <c r="AP20" s="30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36</v>
      </c>
      <c r="AX20" s="30" t="s">
        <v>157</v>
      </c>
      <c r="AY20" s="30"/>
      <c r="AZ20" s="30" t="s">
        <v>157</v>
      </c>
      <c r="BA20" s="28"/>
      <c r="BB20" s="27"/>
      <c r="BC20" s="30"/>
      <c r="BD20" s="30" t="s">
        <v>158</v>
      </c>
      <c r="BE20" s="28"/>
    </row>
    <row r="21" spans="1:57" s="31" customFormat="1">
      <c r="A21" s="27">
        <v>48</v>
      </c>
      <c r="B21" s="26">
        <v>41381</v>
      </c>
      <c r="C21" s="29" t="s">
        <v>96</v>
      </c>
      <c r="D21" s="27" t="s">
        <v>147</v>
      </c>
      <c r="E21" s="26">
        <v>41274</v>
      </c>
      <c r="F21" s="27" t="s">
        <v>33</v>
      </c>
      <c r="G21" s="27" t="s">
        <v>34</v>
      </c>
      <c r="H21" s="27">
        <v>92.05</v>
      </c>
      <c r="I21" s="32" t="s">
        <v>135</v>
      </c>
      <c r="J21" s="35">
        <v>6000</v>
      </c>
      <c r="K21" s="35">
        <v>12000</v>
      </c>
      <c r="L21" s="35">
        <v>84000</v>
      </c>
      <c r="M21" s="35">
        <f t="shared" si="0"/>
        <v>84000</v>
      </c>
      <c r="N21" s="35"/>
      <c r="O21" s="27">
        <v>1.286</v>
      </c>
      <c r="P21" s="27">
        <v>1.278</v>
      </c>
      <c r="Q21" s="27">
        <v>1.262</v>
      </c>
      <c r="R21" s="27">
        <v>0</v>
      </c>
      <c r="S21" s="27">
        <v>1.228</v>
      </c>
      <c r="T21" s="27"/>
      <c r="U21" s="27">
        <v>1.2070000000000001</v>
      </c>
      <c r="V21" s="27">
        <v>1.1619999999999999</v>
      </c>
      <c r="W21" s="27">
        <v>1.143</v>
      </c>
      <c r="X21" s="27">
        <v>0</v>
      </c>
      <c r="Y21" s="27">
        <v>1.139</v>
      </c>
      <c r="Z21" s="27"/>
      <c r="AA21" s="27"/>
      <c r="AB21" s="27"/>
      <c r="AC21" s="27"/>
      <c r="AD21" s="27"/>
      <c r="AE21" s="27"/>
      <c r="AF21" s="27"/>
      <c r="AG21" s="30" t="s">
        <v>152</v>
      </c>
      <c r="AH21" s="30" t="s">
        <v>156</v>
      </c>
      <c r="AI21" s="30">
        <v>2</v>
      </c>
      <c r="AJ21" s="30">
        <v>4</v>
      </c>
      <c r="AK21" s="40">
        <v>0.33329999999999999</v>
      </c>
      <c r="AL21" s="40">
        <v>0.66659999999999997</v>
      </c>
      <c r="AM21" s="30">
        <v>0</v>
      </c>
      <c r="AN21" s="30">
        <v>0</v>
      </c>
      <c r="AO21" s="30">
        <v>0</v>
      </c>
      <c r="AP21" s="30">
        <v>0</v>
      </c>
      <c r="AQ21" s="30">
        <v>0</v>
      </c>
      <c r="AR21" s="30">
        <v>0</v>
      </c>
      <c r="AS21" s="30">
        <v>0</v>
      </c>
      <c r="AT21" s="30">
        <v>0</v>
      </c>
      <c r="AU21" s="30">
        <v>0</v>
      </c>
      <c r="AV21" s="30">
        <v>0</v>
      </c>
      <c r="AW21" s="30">
        <v>0</v>
      </c>
      <c r="AX21" s="30" t="s">
        <v>157</v>
      </c>
      <c r="AY21" s="30"/>
      <c r="AZ21" s="30" t="s">
        <v>157</v>
      </c>
      <c r="BA21" s="28" t="s">
        <v>24</v>
      </c>
      <c r="BB21" s="27" t="s">
        <v>150</v>
      </c>
      <c r="BC21" s="30">
        <v>50</v>
      </c>
      <c r="BD21" s="30" t="s">
        <v>91</v>
      </c>
      <c r="BE21" s="28"/>
    </row>
    <row r="22" spans="1:57" s="31" customFormat="1">
      <c r="A22" s="27">
        <v>7</v>
      </c>
      <c r="B22" s="26">
        <v>41381</v>
      </c>
      <c r="C22" s="29" t="s">
        <v>132</v>
      </c>
      <c r="D22" s="27" t="s">
        <v>147</v>
      </c>
      <c r="E22" s="26">
        <v>41274</v>
      </c>
      <c r="F22" s="28" t="s">
        <v>134</v>
      </c>
      <c r="G22" s="27" t="s">
        <v>62</v>
      </c>
      <c r="H22" s="27">
        <v>93.87</v>
      </c>
      <c r="I22" s="32" t="s">
        <v>135</v>
      </c>
      <c r="J22" s="35">
        <v>98580</v>
      </c>
      <c r="K22" s="35">
        <v>542400</v>
      </c>
      <c r="L22" s="35">
        <f>K22</f>
        <v>542400</v>
      </c>
      <c r="M22" s="35">
        <f>L22</f>
        <v>542400</v>
      </c>
      <c r="N22" s="35"/>
      <c r="O22" s="27">
        <v>1.5469999999999999</v>
      </c>
      <c r="P22" s="27">
        <v>1.196</v>
      </c>
      <c r="Q22" s="27">
        <v>0</v>
      </c>
      <c r="R22" s="27">
        <v>0</v>
      </c>
      <c r="S22" s="27">
        <v>1.196</v>
      </c>
      <c r="T22" s="27"/>
      <c r="U22" s="27">
        <v>1.4350000000000001</v>
      </c>
      <c r="V22" s="27">
        <v>1.0820000000000001</v>
      </c>
      <c r="W22" s="27">
        <v>0</v>
      </c>
      <c r="X22" s="27">
        <v>0</v>
      </c>
      <c r="Y22" s="27">
        <v>1.0820000000000001</v>
      </c>
      <c r="Z22" s="27"/>
      <c r="AA22" s="27"/>
      <c r="AB22" s="27"/>
      <c r="AC22" s="27"/>
      <c r="AD22" s="27"/>
      <c r="AE22" s="27"/>
      <c r="AF22" s="27"/>
      <c r="AG22" s="30" t="s">
        <v>152</v>
      </c>
      <c r="AH22" s="30" t="s">
        <v>156</v>
      </c>
      <c r="AI22" s="30">
        <v>2</v>
      </c>
      <c r="AJ22" s="30">
        <v>4</v>
      </c>
      <c r="AK22" s="40">
        <v>0.33329999999999999</v>
      </c>
      <c r="AL22" s="40">
        <v>0.66659999999999997</v>
      </c>
      <c r="AM22" s="30">
        <v>0</v>
      </c>
      <c r="AN22" s="30">
        <v>15</v>
      </c>
      <c r="AO22" s="30">
        <v>0</v>
      </c>
      <c r="AP22" s="30">
        <v>0</v>
      </c>
      <c r="AQ22" s="30">
        <v>0</v>
      </c>
      <c r="AR22" s="30">
        <v>0</v>
      </c>
      <c r="AS22" s="30">
        <v>0</v>
      </c>
      <c r="AT22" s="30">
        <v>0</v>
      </c>
      <c r="AU22" s="30">
        <v>0</v>
      </c>
      <c r="AV22" s="30">
        <v>0</v>
      </c>
      <c r="AW22" s="30">
        <v>12</v>
      </c>
      <c r="AX22" s="30" t="s">
        <v>152</v>
      </c>
      <c r="AY22" s="30">
        <v>12</v>
      </c>
      <c r="AZ22" s="30" t="s">
        <v>157</v>
      </c>
      <c r="BA22" s="28"/>
      <c r="BB22" s="27"/>
      <c r="BC22" s="30"/>
      <c r="BD22" s="30" t="s">
        <v>158</v>
      </c>
      <c r="BE22" s="28"/>
    </row>
    <row r="23" spans="1:57" s="31" customFormat="1">
      <c r="A23" s="27">
        <v>16</v>
      </c>
      <c r="B23" s="26">
        <v>41381</v>
      </c>
      <c r="C23" s="29" t="s">
        <v>96</v>
      </c>
      <c r="D23" s="27" t="s">
        <v>85</v>
      </c>
      <c r="E23" s="26">
        <v>41274</v>
      </c>
      <c r="F23" s="28" t="s">
        <v>82</v>
      </c>
      <c r="G23" s="27" t="s">
        <v>54</v>
      </c>
      <c r="H23" s="27">
        <v>84.74</v>
      </c>
      <c r="I23" s="32" t="s">
        <v>135</v>
      </c>
      <c r="J23" s="35">
        <v>110000</v>
      </c>
      <c r="K23" s="35">
        <v>600000</v>
      </c>
      <c r="L23" s="35">
        <f>K23</f>
        <v>600000</v>
      </c>
      <c r="M23" s="35">
        <f t="shared" si="0"/>
        <v>600000</v>
      </c>
      <c r="N23" s="35"/>
      <c r="O23" s="27">
        <v>1.621</v>
      </c>
      <c r="P23" s="27">
        <v>1.39</v>
      </c>
      <c r="Q23" s="27">
        <v>0</v>
      </c>
      <c r="R23" s="27">
        <v>0</v>
      </c>
      <c r="S23" s="27">
        <v>1.3340000000000001</v>
      </c>
      <c r="T23" s="27"/>
      <c r="U23" s="27">
        <v>1.5640000000000001</v>
      </c>
      <c r="V23" s="27">
        <v>1.2989999999999999</v>
      </c>
      <c r="W23" s="27">
        <v>0</v>
      </c>
      <c r="X23" s="27">
        <v>0</v>
      </c>
      <c r="Y23" s="27">
        <v>1.2230000000000001</v>
      </c>
      <c r="Z23" s="27"/>
      <c r="AA23" s="27"/>
      <c r="AB23" s="27"/>
      <c r="AC23" s="27"/>
      <c r="AD23" s="27"/>
      <c r="AE23" s="27"/>
      <c r="AF23" s="27"/>
      <c r="AG23" s="30" t="s">
        <v>152</v>
      </c>
      <c r="AH23" s="30" t="s">
        <v>156</v>
      </c>
      <c r="AI23" s="30">
        <v>2</v>
      </c>
      <c r="AJ23" s="30">
        <v>4</v>
      </c>
      <c r="AK23" s="40">
        <v>0.33329999999999999</v>
      </c>
      <c r="AL23" s="40">
        <v>0.66659999999999997</v>
      </c>
      <c r="AM23" s="30">
        <v>0</v>
      </c>
      <c r="AN23" s="30">
        <v>20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 t="s">
        <v>157</v>
      </c>
      <c r="AY23" s="30">
        <v>24</v>
      </c>
      <c r="AZ23" s="30" t="s">
        <v>157</v>
      </c>
      <c r="BA23" s="28"/>
      <c r="BB23" s="27"/>
      <c r="BC23" s="30"/>
      <c r="BD23" s="30" t="s">
        <v>158</v>
      </c>
      <c r="BE23" s="28"/>
    </row>
    <row r="24" spans="1:57" s="31" customFormat="1">
      <c r="A24" s="27">
        <v>41</v>
      </c>
      <c r="B24" s="26">
        <v>41381</v>
      </c>
      <c r="C24" s="29" t="s">
        <v>96</v>
      </c>
      <c r="D24" s="27" t="s">
        <v>85</v>
      </c>
      <c r="E24" s="26">
        <v>41274</v>
      </c>
      <c r="F24" s="28" t="s">
        <v>26</v>
      </c>
      <c r="G24" s="27" t="s">
        <v>115</v>
      </c>
      <c r="H24" s="27">
        <v>94</v>
      </c>
      <c r="I24" s="32" t="s">
        <v>135</v>
      </c>
      <c r="J24" s="35">
        <v>6000</v>
      </c>
      <c r="K24" s="35">
        <v>12000</v>
      </c>
      <c r="L24" s="35">
        <v>84000</v>
      </c>
      <c r="M24" s="35">
        <f t="shared" si="0"/>
        <v>84000</v>
      </c>
      <c r="N24" s="35"/>
      <c r="O24" s="27">
        <v>1.3</v>
      </c>
      <c r="P24" s="27">
        <v>1.3</v>
      </c>
      <c r="Q24" s="27">
        <v>1.25</v>
      </c>
      <c r="R24" s="27">
        <v>0</v>
      </c>
      <c r="S24" s="27">
        <v>1.25</v>
      </c>
      <c r="T24" s="27"/>
      <c r="U24" s="27">
        <v>1.3</v>
      </c>
      <c r="V24" s="27">
        <v>1.25</v>
      </c>
      <c r="W24" s="27">
        <v>1.2</v>
      </c>
      <c r="X24" s="27">
        <v>0</v>
      </c>
      <c r="Y24" s="27">
        <v>1.2</v>
      </c>
      <c r="Z24" s="27"/>
      <c r="AA24" s="27"/>
      <c r="AB24" s="27"/>
      <c r="AC24" s="27"/>
      <c r="AD24" s="27"/>
      <c r="AE24" s="27"/>
      <c r="AF24" s="27"/>
      <c r="AG24" s="30" t="s">
        <v>152</v>
      </c>
      <c r="AH24" s="30" t="s">
        <v>156</v>
      </c>
      <c r="AI24" s="30">
        <v>2</v>
      </c>
      <c r="AJ24" s="30">
        <v>4</v>
      </c>
      <c r="AK24" s="40">
        <v>0.33329999999999999</v>
      </c>
      <c r="AL24" s="40">
        <v>0.66659999999999997</v>
      </c>
      <c r="AM24" s="30">
        <v>0</v>
      </c>
      <c r="AN24" s="30">
        <v>0</v>
      </c>
      <c r="AO24" s="30">
        <v>10</v>
      </c>
      <c r="AP24" s="30">
        <v>0</v>
      </c>
      <c r="AQ24" s="30">
        <v>0</v>
      </c>
      <c r="AR24" s="30">
        <v>0</v>
      </c>
      <c r="AS24" s="30">
        <v>0</v>
      </c>
      <c r="AT24" s="30">
        <v>0</v>
      </c>
      <c r="AU24" s="30">
        <v>0</v>
      </c>
      <c r="AV24" s="30">
        <v>0</v>
      </c>
      <c r="AW24" s="30">
        <v>0</v>
      </c>
      <c r="AX24" s="30" t="s">
        <v>157</v>
      </c>
      <c r="AY24" s="30"/>
      <c r="AZ24" s="30" t="s">
        <v>157</v>
      </c>
      <c r="BA24" s="28"/>
      <c r="BB24" s="27"/>
      <c r="BC24" s="30"/>
      <c r="BD24" s="30" t="s">
        <v>158</v>
      </c>
      <c r="BE24" s="28" t="s">
        <v>27</v>
      </c>
    </row>
    <row r="25" spans="1:57" s="31" customFormat="1">
      <c r="A25" s="27">
        <v>57</v>
      </c>
      <c r="B25" s="26">
        <v>41381</v>
      </c>
      <c r="C25" s="29" t="s">
        <v>96</v>
      </c>
      <c r="D25" s="27" t="s">
        <v>85</v>
      </c>
      <c r="E25" s="26">
        <v>41305</v>
      </c>
      <c r="F25" s="28" t="s">
        <v>25</v>
      </c>
      <c r="G25" s="27" t="s">
        <v>34</v>
      </c>
      <c r="H25" s="27">
        <v>85.8</v>
      </c>
      <c r="I25" s="32" t="s">
        <v>135</v>
      </c>
      <c r="J25" s="35">
        <v>6000</v>
      </c>
      <c r="K25" s="35">
        <v>12000</v>
      </c>
      <c r="L25" s="35">
        <v>84000</v>
      </c>
      <c r="M25" s="35">
        <f>L25</f>
        <v>84000</v>
      </c>
      <c r="N25" s="35"/>
      <c r="O25" s="27">
        <v>2.0099999999999998</v>
      </c>
      <c r="P25" s="27">
        <v>1.95</v>
      </c>
      <c r="Q25" s="27">
        <v>1.94</v>
      </c>
      <c r="R25" s="27">
        <v>0</v>
      </c>
      <c r="S25" s="27">
        <v>1.83</v>
      </c>
      <c r="T25" s="27"/>
      <c r="U25" s="27">
        <v>1.76</v>
      </c>
      <c r="V25" s="27">
        <v>1.71</v>
      </c>
      <c r="W25" s="27">
        <v>1.67</v>
      </c>
      <c r="X25" s="27">
        <v>0</v>
      </c>
      <c r="Y25" s="27">
        <v>1.66</v>
      </c>
      <c r="Z25" s="27"/>
      <c r="AA25" s="27"/>
      <c r="AB25" s="27"/>
      <c r="AC25" s="27"/>
      <c r="AD25" s="27"/>
      <c r="AE25" s="27"/>
      <c r="AF25" s="27"/>
      <c r="AG25" s="30" t="s">
        <v>152</v>
      </c>
      <c r="AH25" s="30" t="s">
        <v>156</v>
      </c>
      <c r="AI25" s="30">
        <v>3</v>
      </c>
      <c r="AJ25" s="30">
        <v>3</v>
      </c>
      <c r="AK25" s="85">
        <v>0.5</v>
      </c>
      <c r="AL25" s="85">
        <v>0.5</v>
      </c>
      <c r="AM25" s="30">
        <v>0</v>
      </c>
      <c r="AN25" s="30">
        <v>0</v>
      </c>
      <c r="AO25" s="30">
        <v>0</v>
      </c>
      <c r="AP25" s="30">
        <v>20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12</v>
      </c>
      <c r="AX25" s="30" t="s">
        <v>152</v>
      </c>
      <c r="AY25" s="30"/>
      <c r="AZ25" s="30" t="s">
        <v>157</v>
      </c>
      <c r="BA25" s="28"/>
      <c r="BB25" s="27"/>
      <c r="BC25" s="30"/>
      <c r="BD25" s="30" t="s">
        <v>49</v>
      </c>
      <c r="BE25" s="28"/>
    </row>
    <row r="26" spans="1:57" s="31" customFormat="1">
      <c r="A26" s="27">
        <v>24</v>
      </c>
      <c r="B26" s="26">
        <v>41381</v>
      </c>
      <c r="C26" s="29" t="s">
        <v>96</v>
      </c>
      <c r="D26" s="27" t="s">
        <v>85</v>
      </c>
      <c r="E26" s="26">
        <v>41341</v>
      </c>
      <c r="F26" s="28" t="s">
        <v>92</v>
      </c>
      <c r="G26" s="27" t="s">
        <v>141</v>
      </c>
      <c r="H26" s="27">
        <v>98.7</v>
      </c>
      <c r="I26" s="32" t="s">
        <v>135</v>
      </c>
      <c r="J26" s="35">
        <v>6000</v>
      </c>
      <c r="K26" s="35">
        <v>12000</v>
      </c>
      <c r="L26" s="35">
        <v>84000</v>
      </c>
      <c r="M26" s="35">
        <f t="shared" si="0"/>
        <v>84000</v>
      </c>
      <c r="N26" s="35"/>
      <c r="O26" s="27">
        <v>1.59</v>
      </c>
      <c r="P26" s="27">
        <v>1.55</v>
      </c>
      <c r="Q26" s="27">
        <v>1.53</v>
      </c>
      <c r="R26" s="27">
        <v>0</v>
      </c>
      <c r="S26" s="27">
        <v>1.45</v>
      </c>
      <c r="T26" s="27"/>
      <c r="U26" s="27">
        <v>1.58</v>
      </c>
      <c r="V26" s="27">
        <v>1.47</v>
      </c>
      <c r="W26" s="27">
        <v>1.43</v>
      </c>
      <c r="X26" s="27">
        <v>0</v>
      </c>
      <c r="Y26" s="27">
        <v>1.41</v>
      </c>
      <c r="Z26" s="27"/>
      <c r="AA26" s="27"/>
      <c r="AB26" s="27"/>
      <c r="AC26" s="27"/>
      <c r="AD26" s="27"/>
      <c r="AE26" s="27"/>
      <c r="AF26" s="27"/>
      <c r="AG26" s="30" t="s">
        <v>152</v>
      </c>
      <c r="AH26" s="30" t="s">
        <v>156</v>
      </c>
      <c r="AI26" s="30">
        <v>2</v>
      </c>
      <c r="AJ26" s="30">
        <v>4</v>
      </c>
      <c r="AK26" s="40">
        <v>0.33329999999999999</v>
      </c>
      <c r="AL26" s="40">
        <v>0.66659999999999997</v>
      </c>
      <c r="AM26" s="30">
        <v>0</v>
      </c>
      <c r="AN26" s="30">
        <v>20</v>
      </c>
      <c r="AO26" s="30">
        <v>0</v>
      </c>
      <c r="AP26" s="30">
        <v>0</v>
      </c>
      <c r="AQ26" s="30">
        <v>0</v>
      </c>
      <c r="AR26" s="30">
        <v>0</v>
      </c>
      <c r="AS26" s="30">
        <v>0</v>
      </c>
      <c r="AT26" s="30">
        <v>0</v>
      </c>
      <c r="AU26" s="30">
        <v>0</v>
      </c>
      <c r="AV26" s="30">
        <v>0</v>
      </c>
      <c r="AW26" s="30">
        <v>24</v>
      </c>
      <c r="AX26" s="30" t="s">
        <v>152</v>
      </c>
      <c r="AY26" s="30">
        <v>24</v>
      </c>
      <c r="AZ26" s="30" t="s">
        <v>157</v>
      </c>
      <c r="BA26" s="28"/>
      <c r="BB26" s="27"/>
      <c r="BC26" s="30"/>
      <c r="BD26" s="30" t="s">
        <v>158</v>
      </c>
      <c r="BE26" s="28"/>
    </row>
    <row r="27" spans="1:57" s="31" customFormat="1">
      <c r="A27" s="27">
        <v>32</v>
      </c>
      <c r="B27" s="26">
        <v>41381</v>
      </c>
      <c r="C27" s="29" t="s">
        <v>96</v>
      </c>
      <c r="D27" s="27" t="s">
        <v>85</v>
      </c>
      <c r="E27" s="26">
        <v>41274</v>
      </c>
      <c r="F27" s="28" t="s">
        <v>30</v>
      </c>
      <c r="G27" s="27" t="s">
        <v>114</v>
      </c>
      <c r="H27" s="27">
        <v>79.12</v>
      </c>
      <c r="I27" s="32" t="s">
        <v>135</v>
      </c>
      <c r="J27" s="35">
        <v>6083</v>
      </c>
      <c r="K27" s="35">
        <v>12166</v>
      </c>
      <c r="L27" s="35">
        <v>85166</v>
      </c>
      <c r="M27" s="35">
        <f t="shared" si="0"/>
        <v>85166</v>
      </c>
      <c r="N27" s="35"/>
      <c r="O27" s="27">
        <v>1.18</v>
      </c>
      <c r="P27" s="27">
        <v>1.165</v>
      </c>
      <c r="Q27" s="27">
        <v>1.1459999999999999</v>
      </c>
      <c r="R27" s="27">
        <v>0</v>
      </c>
      <c r="S27" s="27">
        <v>1.1060000000000001</v>
      </c>
      <c r="T27" s="27"/>
      <c r="U27" s="27">
        <v>1.173</v>
      </c>
      <c r="V27" s="27">
        <v>1.1160000000000001</v>
      </c>
      <c r="W27" s="27">
        <v>1.091</v>
      </c>
      <c r="X27" s="27">
        <v>0</v>
      </c>
      <c r="Y27" s="27">
        <v>1.093</v>
      </c>
      <c r="Z27" s="27"/>
      <c r="AA27" s="27"/>
      <c r="AB27" s="27"/>
      <c r="AC27" s="27"/>
      <c r="AD27" s="27"/>
      <c r="AE27" s="27"/>
      <c r="AF27" s="27"/>
      <c r="AG27" s="30" t="s">
        <v>152</v>
      </c>
      <c r="AH27" s="30" t="s">
        <v>156</v>
      </c>
      <c r="AI27" s="30">
        <v>2</v>
      </c>
      <c r="AJ27" s="30">
        <v>4</v>
      </c>
      <c r="AK27" s="40">
        <v>0.33329999999999999</v>
      </c>
      <c r="AL27" s="40">
        <v>0.66659999999999997</v>
      </c>
      <c r="AM27" s="30">
        <v>0</v>
      </c>
      <c r="AN27" s="30">
        <v>0</v>
      </c>
      <c r="AO27" s="30">
        <v>0</v>
      </c>
      <c r="AP27" s="30">
        <v>0</v>
      </c>
      <c r="AQ27" s="30">
        <v>0</v>
      </c>
      <c r="AR27" s="30">
        <v>0</v>
      </c>
      <c r="AS27" s="30">
        <v>0</v>
      </c>
      <c r="AT27" s="30">
        <v>0</v>
      </c>
      <c r="AU27" s="30">
        <v>0</v>
      </c>
      <c r="AV27" s="30">
        <v>0</v>
      </c>
      <c r="AW27" s="30">
        <v>36</v>
      </c>
      <c r="AX27" s="30" t="s">
        <v>157</v>
      </c>
      <c r="AY27" s="30"/>
      <c r="AZ27" s="30" t="s">
        <v>157</v>
      </c>
      <c r="BA27" s="28"/>
      <c r="BB27" s="27"/>
      <c r="BC27" s="30"/>
      <c r="BD27" s="30" t="s">
        <v>158</v>
      </c>
      <c r="BE27" s="28"/>
    </row>
    <row r="28" spans="1:57" s="31" customFormat="1">
      <c r="A28" s="27">
        <v>49</v>
      </c>
      <c r="B28" s="26">
        <v>41381</v>
      </c>
      <c r="C28" s="29" t="s">
        <v>96</v>
      </c>
      <c r="D28" s="27" t="s">
        <v>85</v>
      </c>
      <c r="E28" s="26">
        <v>41274</v>
      </c>
      <c r="F28" s="27" t="s">
        <v>33</v>
      </c>
      <c r="G28" s="27" t="s">
        <v>34</v>
      </c>
      <c r="H28" s="27">
        <v>92.05</v>
      </c>
      <c r="I28" s="32" t="s">
        <v>135</v>
      </c>
      <c r="J28" s="35">
        <v>6000</v>
      </c>
      <c r="K28" s="35">
        <v>12000</v>
      </c>
      <c r="L28" s="35">
        <v>84000</v>
      </c>
      <c r="M28" s="35">
        <f>L28</f>
        <v>84000</v>
      </c>
      <c r="N28" s="35"/>
      <c r="O28" s="27">
        <v>1.286</v>
      </c>
      <c r="P28" s="27">
        <v>1.278</v>
      </c>
      <c r="Q28" s="27">
        <v>1.262</v>
      </c>
      <c r="R28" s="27">
        <v>0</v>
      </c>
      <c r="S28" s="27">
        <v>1.228</v>
      </c>
      <c r="T28" s="27"/>
      <c r="U28" s="27">
        <v>1.2070000000000001</v>
      </c>
      <c r="V28" s="27">
        <v>1.1619999999999999</v>
      </c>
      <c r="W28" s="27">
        <v>1.143</v>
      </c>
      <c r="X28" s="27">
        <v>0</v>
      </c>
      <c r="Y28" s="27">
        <v>1.139</v>
      </c>
      <c r="Z28" s="27"/>
      <c r="AA28" s="27"/>
      <c r="AB28" s="27"/>
      <c r="AC28" s="27"/>
      <c r="AD28" s="27"/>
      <c r="AE28" s="27"/>
      <c r="AF28" s="27"/>
      <c r="AG28" s="30" t="s">
        <v>152</v>
      </c>
      <c r="AH28" s="30" t="s">
        <v>156</v>
      </c>
      <c r="AI28" s="30">
        <v>2</v>
      </c>
      <c r="AJ28" s="30">
        <v>4</v>
      </c>
      <c r="AK28" s="40">
        <v>0.33329999999999999</v>
      </c>
      <c r="AL28" s="40">
        <v>0.66659999999999997</v>
      </c>
      <c r="AM28" s="30">
        <v>0</v>
      </c>
      <c r="AN28" s="30">
        <v>0</v>
      </c>
      <c r="AO28" s="30">
        <v>0</v>
      </c>
      <c r="AP28" s="30">
        <v>0</v>
      </c>
      <c r="AQ28" s="30">
        <v>0</v>
      </c>
      <c r="AR28" s="30">
        <v>0</v>
      </c>
      <c r="AS28" s="30">
        <v>0</v>
      </c>
      <c r="AT28" s="30">
        <v>0</v>
      </c>
      <c r="AU28" s="30">
        <v>0</v>
      </c>
      <c r="AV28" s="30">
        <v>0</v>
      </c>
      <c r="AW28" s="30">
        <v>0</v>
      </c>
      <c r="AX28" s="30" t="s">
        <v>157</v>
      </c>
      <c r="AY28" s="30"/>
      <c r="AZ28" s="30" t="s">
        <v>157</v>
      </c>
      <c r="BA28" s="28" t="s">
        <v>24</v>
      </c>
      <c r="BB28" s="27" t="s">
        <v>150</v>
      </c>
      <c r="BC28" s="30">
        <v>50</v>
      </c>
      <c r="BD28" s="30" t="s">
        <v>91</v>
      </c>
      <c r="BE28" s="28"/>
    </row>
    <row r="29" spans="1:57" s="31" customFormat="1">
      <c r="A29" s="27">
        <v>8</v>
      </c>
      <c r="B29" s="26">
        <v>41381</v>
      </c>
      <c r="C29" s="29" t="s">
        <v>132</v>
      </c>
      <c r="D29" s="27" t="s">
        <v>85</v>
      </c>
      <c r="E29" s="26">
        <v>41274</v>
      </c>
      <c r="F29" s="28" t="s">
        <v>134</v>
      </c>
      <c r="G29" s="27" t="s">
        <v>62</v>
      </c>
      <c r="H29" s="27">
        <v>93.87</v>
      </c>
      <c r="I29" s="32" t="s">
        <v>135</v>
      </c>
      <c r="J29" s="35">
        <v>98580</v>
      </c>
      <c r="K29" s="35">
        <v>542400</v>
      </c>
      <c r="L29" s="35">
        <f>K29</f>
        <v>542400</v>
      </c>
      <c r="M29" s="35">
        <f t="shared" si="0"/>
        <v>542400</v>
      </c>
      <c r="N29" s="35"/>
      <c r="O29" s="27">
        <v>1.5469999999999999</v>
      </c>
      <c r="P29" s="27">
        <v>1.196</v>
      </c>
      <c r="Q29" s="27">
        <v>0</v>
      </c>
      <c r="R29" s="27">
        <v>0</v>
      </c>
      <c r="S29" s="27">
        <v>1.196</v>
      </c>
      <c r="T29" s="27"/>
      <c r="U29" s="27">
        <v>1.4350000000000001</v>
      </c>
      <c r="V29" s="27">
        <v>1.0820000000000001</v>
      </c>
      <c r="W29" s="27">
        <v>0</v>
      </c>
      <c r="X29" s="27">
        <v>0</v>
      </c>
      <c r="Y29" s="27">
        <v>1.0820000000000001</v>
      </c>
      <c r="Z29" s="27"/>
      <c r="AA29" s="27"/>
      <c r="AB29" s="27"/>
      <c r="AC29" s="27"/>
      <c r="AD29" s="27"/>
      <c r="AE29" s="27"/>
      <c r="AF29" s="27"/>
      <c r="AG29" s="30" t="s">
        <v>152</v>
      </c>
      <c r="AH29" s="30" t="s">
        <v>156</v>
      </c>
      <c r="AI29" s="30">
        <v>2</v>
      </c>
      <c r="AJ29" s="30">
        <v>4</v>
      </c>
      <c r="AK29" s="40">
        <v>0.33329999999999999</v>
      </c>
      <c r="AL29" s="40">
        <v>0.66659999999999997</v>
      </c>
      <c r="AM29" s="30">
        <v>0</v>
      </c>
      <c r="AN29" s="30">
        <v>15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12</v>
      </c>
      <c r="AX29" s="30" t="s">
        <v>152</v>
      </c>
      <c r="AY29" s="30">
        <v>12</v>
      </c>
      <c r="AZ29" s="30" t="s">
        <v>157</v>
      </c>
      <c r="BA29" s="28"/>
      <c r="BB29" s="27"/>
      <c r="BC29" s="30"/>
      <c r="BD29" s="30" t="s">
        <v>158</v>
      </c>
      <c r="BE29" s="28"/>
    </row>
    <row r="30" spans="1:57" s="31" customFormat="1">
      <c r="A30" s="27">
        <v>14</v>
      </c>
      <c r="B30" s="26">
        <v>41381</v>
      </c>
      <c r="C30" s="29" t="s">
        <v>96</v>
      </c>
      <c r="D30" s="27" t="s">
        <v>139</v>
      </c>
      <c r="E30" s="26">
        <v>41274</v>
      </c>
      <c r="F30" s="28" t="s">
        <v>82</v>
      </c>
      <c r="G30" s="27" t="s">
        <v>54</v>
      </c>
      <c r="H30" s="27">
        <v>89.84</v>
      </c>
      <c r="I30" s="32" t="s">
        <v>135</v>
      </c>
      <c r="J30" s="35">
        <v>6000</v>
      </c>
      <c r="K30" s="35">
        <v>12000</v>
      </c>
      <c r="L30" s="35">
        <v>84000</v>
      </c>
      <c r="M30" s="35">
        <f t="shared" si="0"/>
        <v>84000</v>
      </c>
      <c r="N30" s="35"/>
      <c r="O30" s="27">
        <v>1.893</v>
      </c>
      <c r="P30" s="27">
        <v>1.792</v>
      </c>
      <c r="Q30" s="27">
        <v>1.698</v>
      </c>
      <c r="R30" s="27">
        <v>0</v>
      </c>
      <c r="S30" s="27">
        <v>1.407</v>
      </c>
      <c r="T30" s="27"/>
      <c r="U30" s="27">
        <v>1.831</v>
      </c>
      <c r="V30" s="27">
        <v>1.77</v>
      </c>
      <c r="W30" s="27">
        <v>1.6319999999999999</v>
      </c>
      <c r="X30" s="27">
        <v>0</v>
      </c>
      <c r="Y30" s="27">
        <v>1.4019999999999999</v>
      </c>
      <c r="Z30" s="27"/>
      <c r="AA30" s="27"/>
      <c r="AB30" s="27"/>
      <c r="AC30" s="27"/>
      <c r="AD30" s="27"/>
      <c r="AE30" s="27"/>
      <c r="AF30" s="27"/>
      <c r="AG30" s="30" t="s">
        <v>152</v>
      </c>
      <c r="AH30" s="30" t="s">
        <v>156</v>
      </c>
      <c r="AI30" s="30">
        <v>2</v>
      </c>
      <c r="AJ30" s="30">
        <v>4</v>
      </c>
      <c r="AK30" s="40">
        <v>0.33329999999999999</v>
      </c>
      <c r="AL30" s="40">
        <v>0.66659999999999997</v>
      </c>
      <c r="AM30" s="30">
        <v>0</v>
      </c>
      <c r="AN30" s="30">
        <v>20</v>
      </c>
      <c r="AO30" s="30">
        <v>0</v>
      </c>
      <c r="AP30" s="30">
        <v>0</v>
      </c>
      <c r="AQ30" s="30">
        <v>0</v>
      </c>
      <c r="AR30" s="30">
        <v>0</v>
      </c>
      <c r="AS30" s="30">
        <v>0</v>
      </c>
      <c r="AT30" s="30">
        <v>0</v>
      </c>
      <c r="AU30" s="30">
        <v>0</v>
      </c>
      <c r="AV30" s="30">
        <v>0</v>
      </c>
      <c r="AW30" s="30">
        <v>0</v>
      </c>
      <c r="AX30" s="30" t="s">
        <v>157</v>
      </c>
      <c r="AY30" s="30">
        <v>24</v>
      </c>
      <c r="AZ30" s="30" t="s">
        <v>157</v>
      </c>
      <c r="BA30" s="28"/>
      <c r="BB30" s="27"/>
      <c r="BC30" s="30"/>
      <c r="BD30" s="30" t="s">
        <v>158</v>
      </c>
      <c r="BE30" s="28"/>
    </row>
    <row r="31" spans="1:57" s="31" customFormat="1">
      <c r="A31" s="27">
        <v>39</v>
      </c>
      <c r="B31" s="26">
        <v>41381</v>
      </c>
      <c r="C31" s="29" t="s">
        <v>96</v>
      </c>
      <c r="D31" s="27" t="s">
        <v>139</v>
      </c>
      <c r="E31" s="26">
        <v>41274</v>
      </c>
      <c r="F31" s="28" t="s">
        <v>26</v>
      </c>
      <c r="G31" s="27" t="s">
        <v>115</v>
      </c>
      <c r="H31" s="27">
        <v>94</v>
      </c>
      <c r="I31" s="32" t="s">
        <v>135</v>
      </c>
      <c r="J31" s="35">
        <v>6000</v>
      </c>
      <c r="K31" s="35">
        <v>12000</v>
      </c>
      <c r="L31" s="35">
        <v>84000</v>
      </c>
      <c r="M31" s="35">
        <f t="shared" si="0"/>
        <v>84000</v>
      </c>
      <c r="N31" s="35"/>
      <c r="O31" s="27">
        <v>1.45</v>
      </c>
      <c r="P31" s="27">
        <v>1.4</v>
      </c>
      <c r="Q31" s="27">
        <v>1.3</v>
      </c>
      <c r="R31" s="27">
        <v>0</v>
      </c>
      <c r="S31" s="27">
        <v>1.2</v>
      </c>
      <c r="T31" s="27"/>
      <c r="U31" s="27">
        <v>1.3</v>
      </c>
      <c r="V31" s="27">
        <v>1.25</v>
      </c>
      <c r="W31" s="27">
        <v>1.25</v>
      </c>
      <c r="X31" s="27">
        <v>0</v>
      </c>
      <c r="Y31" s="27">
        <v>1.4</v>
      </c>
      <c r="Z31" s="27"/>
      <c r="AA31" s="27"/>
      <c r="AB31" s="27"/>
      <c r="AC31" s="27"/>
      <c r="AD31" s="27"/>
      <c r="AE31" s="27"/>
      <c r="AF31" s="27"/>
      <c r="AG31" s="30" t="s">
        <v>152</v>
      </c>
      <c r="AH31" s="30" t="s">
        <v>156</v>
      </c>
      <c r="AI31" s="30">
        <v>2</v>
      </c>
      <c r="AJ31" s="30">
        <v>4</v>
      </c>
      <c r="AK31" s="40">
        <v>0.33329999999999999</v>
      </c>
      <c r="AL31" s="40">
        <v>0.66659999999999997</v>
      </c>
      <c r="AM31" s="30">
        <v>0</v>
      </c>
      <c r="AN31" s="30">
        <v>0</v>
      </c>
      <c r="AO31" s="30">
        <v>10</v>
      </c>
      <c r="AP31" s="30">
        <v>0</v>
      </c>
      <c r="AQ31" s="30">
        <v>0</v>
      </c>
      <c r="AR31" s="30">
        <v>0</v>
      </c>
      <c r="AS31" s="30">
        <v>0</v>
      </c>
      <c r="AT31" s="30">
        <v>0</v>
      </c>
      <c r="AU31" s="30">
        <v>0</v>
      </c>
      <c r="AV31" s="30">
        <v>0</v>
      </c>
      <c r="AW31" s="30">
        <v>0</v>
      </c>
      <c r="AX31" s="30" t="s">
        <v>157</v>
      </c>
      <c r="AY31" s="30"/>
      <c r="AZ31" s="30" t="s">
        <v>157</v>
      </c>
      <c r="BA31" s="28"/>
      <c r="BB31" s="27"/>
      <c r="BC31" s="30"/>
      <c r="BD31" s="30" t="s">
        <v>158</v>
      </c>
      <c r="BE31" s="28" t="s">
        <v>27</v>
      </c>
    </row>
    <row r="32" spans="1:57" s="31" customFormat="1">
      <c r="A32" s="27">
        <v>55</v>
      </c>
      <c r="B32" s="26">
        <v>41381</v>
      </c>
      <c r="C32" s="29" t="s">
        <v>96</v>
      </c>
      <c r="D32" s="27" t="s">
        <v>139</v>
      </c>
      <c r="E32" s="26">
        <v>41305</v>
      </c>
      <c r="F32" s="28" t="s">
        <v>25</v>
      </c>
      <c r="G32" s="27" t="s">
        <v>34</v>
      </c>
      <c r="H32" s="27">
        <v>88</v>
      </c>
      <c r="I32" s="32" t="s">
        <v>135</v>
      </c>
      <c r="J32" s="35">
        <v>6000</v>
      </c>
      <c r="K32" s="35">
        <v>12000</v>
      </c>
      <c r="L32" s="35">
        <v>84000</v>
      </c>
      <c r="M32" s="35">
        <f t="shared" si="0"/>
        <v>84000</v>
      </c>
      <c r="N32" s="35"/>
      <c r="O32" s="27">
        <v>2.19</v>
      </c>
      <c r="P32" s="27">
        <v>2.0699999999999998</v>
      </c>
      <c r="Q32" s="27">
        <v>1.87</v>
      </c>
      <c r="R32" s="27">
        <v>0</v>
      </c>
      <c r="S32" s="27">
        <v>1.79</v>
      </c>
      <c r="T32" s="27"/>
      <c r="U32" s="27">
        <v>1.82</v>
      </c>
      <c r="V32" s="27">
        <v>1.74</v>
      </c>
      <c r="W32" s="27">
        <v>1.64</v>
      </c>
      <c r="X32" s="27">
        <v>0</v>
      </c>
      <c r="Y32" s="27">
        <v>1.59</v>
      </c>
      <c r="Z32" s="27"/>
      <c r="AA32" s="27"/>
      <c r="AB32" s="27"/>
      <c r="AC32" s="27"/>
      <c r="AD32" s="27"/>
      <c r="AE32" s="27"/>
      <c r="AF32" s="27"/>
      <c r="AG32" s="30" t="s">
        <v>152</v>
      </c>
      <c r="AH32" s="30" t="s">
        <v>156</v>
      </c>
      <c r="AI32" s="30">
        <v>3</v>
      </c>
      <c r="AJ32" s="30">
        <v>3</v>
      </c>
      <c r="AK32" s="85">
        <v>0.5</v>
      </c>
      <c r="AL32" s="85">
        <v>0.5</v>
      </c>
      <c r="AM32" s="30">
        <v>0</v>
      </c>
      <c r="AN32" s="30">
        <v>0</v>
      </c>
      <c r="AO32" s="30">
        <v>0</v>
      </c>
      <c r="AP32" s="30">
        <v>20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12</v>
      </c>
      <c r="AX32" s="30" t="s">
        <v>152</v>
      </c>
      <c r="AY32" s="30"/>
      <c r="AZ32" s="30" t="s">
        <v>157</v>
      </c>
      <c r="BA32" s="28"/>
      <c r="BB32" s="27"/>
      <c r="BC32" s="30"/>
      <c r="BD32" s="30" t="s">
        <v>49</v>
      </c>
      <c r="BE32" s="28"/>
    </row>
    <row r="33" spans="1:57" s="31" customFormat="1">
      <c r="A33" s="27">
        <v>22</v>
      </c>
      <c r="B33" s="26">
        <v>41381</v>
      </c>
      <c r="C33" s="29" t="s">
        <v>96</v>
      </c>
      <c r="D33" s="27" t="s">
        <v>139</v>
      </c>
      <c r="E33" s="26">
        <v>41341</v>
      </c>
      <c r="F33" s="28" t="s">
        <v>92</v>
      </c>
      <c r="G33" s="27" t="s">
        <v>141</v>
      </c>
      <c r="H33" s="27">
        <v>105.7</v>
      </c>
      <c r="I33" s="32" t="s">
        <v>135</v>
      </c>
      <c r="J33" s="35">
        <v>6000</v>
      </c>
      <c r="K33" s="35">
        <v>12000</v>
      </c>
      <c r="L33" s="35">
        <v>84000</v>
      </c>
      <c r="M33" s="35">
        <f t="shared" si="0"/>
        <v>84000</v>
      </c>
      <c r="N33" s="35"/>
      <c r="O33" s="27">
        <v>1.95</v>
      </c>
      <c r="P33" s="27">
        <v>1.85</v>
      </c>
      <c r="Q33" s="27">
        <v>1.62</v>
      </c>
      <c r="R33" s="27">
        <v>0</v>
      </c>
      <c r="S33" s="27">
        <v>1.42</v>
      </c>
      <c r="T33" s="27"/>
      <c r="U33" s="27">
        <v>1.61</v>
      </c>
      <c r="V33" s="27">
        <v>1.56</v>
      </c>
      <c r="W33" s="27">
        <v>1.46</v>
      </c>
      <c r="X33" s="27">
        <v>0</v>
      </c>
      <c r="Y33" s="27">
        <v>1.41</v>
      </c>
      <c r="Z33" s="27"/>
      <c r="AA33" s="27"/>
      <c r="AB33" s="27"/>
      <c r="AC33" s="27"/>
      <c r="AD33" s="27"/>
      <c r="AE33" s="27"/>
      <c r="AF33" s="27"/>
      <c r="AG33" s="30" t="s">
        <v>152</v>
      </c>
      <c r="AH33" s="30" t="s">
        <v>156</v>
      </c>
      <c r="AI33" s="30">
        <v>2</v>
      </c>
      <c r="AJ33" s="30">
        <v>4</v>
      </c>
      <c r="AK33" s="40">
        <v>0.33329999999999999</v>
      </c>
      <c r="AL33" s="40">
        <v>0.66659999999999997</v>
      </c>
      <c r="AM33" s="30">
        <v>0</v>
      </c>
      <c r="AN33" s="30">
        <v>20</v>
      </c>
      <c r="AO33" s="30"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24</v>
      </c>
      <c r="AX33" s="30" t="s">
        <v>152</v>
      </c>
      <c r="AY33" s="30">
        <v>24</v>
      </c>
      <c r="AZ33" s="30" t="s">
        <v>157</v>
      </c>
      <c r="BA33" s="28"/>
      <c r="BB33" s="27"/>
      <c r="BC33" s="30"/>
      <c r="BD33" s="30" t="s">
        <v>158</v>
      </c>
      <c r="BE33" s="28"/>
    </row>
    <row r="34" spans="1:57" s="31" customFormat="1">
      <c r="A34" s="27">
        <v>30</v>
      </c>
      <c r="B34" s="26">
        <v>41381</v>
      </c>
      <c r="C34" s="29" t="s">
        <v>96</v>
      </c>
      <c r="D34" s="27" t="s">
        <v>139</v>
      </c>
      <c r="E34" s="26">
        <v>41274</v>
      </c>
      <c r="F34" s="28" t="s">
        <v>30</v>
      </c>
      <c r="G34" s="27" t="s">
        <v>114</v>
      </c>
      <c r="H34" s="27">
        <v>79.12</v>
      </c>
      <c r="I34" s="32" t="s">
        <v>135</v>
      </c>
      <c r="J34" s="35">
        <v>6083</v>
      </c>
      <c r="K34" s="35">
        <v>12166</v>
      </c>
      <c r="L34" s="35">
        <v>85166</v>
      </c>
      <c r="M34" s="35">
        <f t="shared" si="0"/>
        <v>85166</v>
      </c>
      <c r="N34" s="35"/>
      <c r="O34" s="27">
        <v>1.333</v>
      </c>
      <c r="P34" s="27">
        <v>1.2869999999999999</v>
      </c>
      <c r="Q34" s="27">
        <v>1.1819999999999999</v>
      </c>
      <c r="R34" s="27">
        <v>0</v>
      </c>
      <c r="S34" s="27">
        <v>1.099</v>
      </c>
      <c r="T34" s="27"/>
      <c r="U34" s="27">
        <v>1.1659999999999999</v>
      </c>
      <c r="V34" s="27">
        <v>1.153</v>
      </c>
      <c r="W34" s="27">
        <v>1.1080000000000001</v>
      </c>
      <c r="X34" s="27">
        <v>0</v>
      </c>
      <c r="Y34" s="27">
        <v>1.0920000000000001</v>
      </c>
      <c r="Z34" s="27"/>
      <c r="AA34" s="27"/>
      <c r="AB34" s="27"/>
      <c r="AC34" s="27"/>
      <c r="AD34" s="27"/>
      <c r="AE34" s="27"/>
      <c r="AF34" s="27"/>
      <c r="AG34" s="30" t="s">
        <v>152</v>
      </c>
      <c r="AH34" s="30" t="s">
        <v>156</v>
      </c>
      <c r="AI34" s="30">
        <v>2</v>
      </c>
      <c r="AJ34" s="30">
        <v>4</v>
      </c>
      <c r="AK34" s="40">
        <v>0.33329999999999999</v>
      </c>
      <c r="AL34" s="40">
        <v>0.66659999999999997</v>
      </c>
      <c r="AM34" s="30">
        <v>0</v>
      </c>
      <c r="AN34" s="30">
        <v>0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36</v>
      </c>
      <c r="AX34" s="30" t="s">
        <v>157</v>
      </c>
      <c r="AY34" s="30"/>
      <c r="AZ34" s="30" t="s">
        <v>157</v>
      </c>
      <c r="BA34" s="28"/>
      <c r="BB34" s="27"/>
      <c r="BC34" s="30"/>
      <c r="BD34" s="30" t="s">
        <v>158</v>
      </c>
      <c r="BE34" s="28"/>
    </row>
    <row r="35" spans="1:57" s="31" customFormat="1">
      <c r="A35" s="27">
        <v>47</v>
      </c>
      <c r="B35" s="26">
        <v>41381</v>
      </c>
      <c r="C35" s="29" t="s">
        <v>96</v>
      </c>
      <c r="D35" s="27" t="s">
        <v>139</v>
      </c>
      <c r="E35" s="26">
        <v>41274</v>
      </c>
      <c r="F35" s="27" t="s">
        <v>33</v>
      </c>
      <c r="G35" s="27" t="s">
        <v>34</v>
      </c>
      <c r="H35" s="27">
        <v>90.98</v>
      </c>
      <c r="I35" s="32" t="s">
        <v>135</v>
      </c>
      <c r="J35" s="35">
        <v>6000</v>
      </c>
      <c r="K35" s="35">
        <v>12000</v>
      </c>
      <c r="L35" s="35">
        <v>84000</v>
      </c>
      <c r="M35" s="35">
        <f t="shared" si="0"/>
        <v>84000</v>
      </c>
      <c r="N35" s="35"/>
      <c r="O35" s="27">
        <v>1.4350000000000001</v>
      </c>
      <c r="P35" s="27">
        <v>1.393</v>
      </c>
      <c r="Q35" s="27">
        <v>1.2949999999999999</v>
      </c>
      <c r="R35" s="27">
        <v>0</v>
      </c>
      <c r="S35" s="27">
        <v>1.218</v>
      </c>
      <c r="T35" s="27"/>
      <c r="U35" s="27">
        <v>1.212</v>
      </c>
      <c r="V35" s="27">
        <v>1.1950000000000001</v>
      </c>
      <c r="W35" s="27">
        <v>1.153</v>
      </c>
      <c r="X35" s="27">
        <v>0</v>
      </c>
      <c r="Y35" s="27">
        <v>1.1399999999999999</v>
      </c>
      <c r="Z35" s="27"/>
      <c r="AA35" s="27"/>
      <c r="AB35" s="27"/>
      <c r="AC35" s="27"/>
      <c r="AD35" s="27"/>
      <c r="AE35" s="27"/>
      <c r="AF35" s="27"/>
      <c r="AG35" s="30" t="s">
        <v>152</v>
      </c>
      <c r="AH35" s="30" t="s">
        <v>156</v>
      </c>
      <c r="AI35" s="30">
        <v>2</v>
      </c>
      <c r="AJ35" s="30">
        <v>4</v>
      </c>
      <c r="AK35" s="40">
        <v>0.33329999999999999</v>
      </c>
      <c r="AL35" s="40">
        <v>0.66659999999999997</v>
      </c>
      <c r="AM35" s="30">
        <v>0</v>
      </c>
      <c r="AN35" s="30">
        <v>0</v>
      </c>
      <c r="AO35" s="30">
        <v>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 t="s">
        <v>157</v>
      </c>
      <c r="AY35" s="30"/>
      <c r="AZ35" s="30" t="s">
        <v>157</v>
      </c>
      <c r="BA35" s="28" t="s">
        <v>24</v>
      </c>
      <c r="BB35" s="27" t="s">
        <v>150</v>
      </c>
      <c r="BC35" s="30">
        <v>50</v>
      </c>
      <c r="BD35" s="30" t="s">
        <v>91</v>
      </c>
      <c r="BE35" s="28"/>
    </row>
    <row r="36" spans="1:57" s="31" customFormat="1">
      <c r="A36" s="27">
        <v>6</v>
      </c>
      <c r="B36" s="26">
        <v>41381</v>
      </c>
      <c r="C36" s="29" t="s">
        <v>132</v>
      </c>
      <c r="D36" s="27" t="s">
        <v>139</v>
      </c>
      <c r="E36" s="26">
        <v>41274</v>
      </c>
      <c r="F36" s="28" t="s">
        <v>134</v>
      </c>
      <c r="G36" s="27" t="s">
        <v>62</v>
      </c>
      <c r="H36" s="27">
        <v>94.85</v>
      </c>
      <c r="I36" s="32" t="s">
        <v>135</v>
      </c>
      <c r="J36" s="35">
        <v>98580</v>
      </c>
      <c r="K36" s="35">
        <v>542400</v>
      </c>
      <c r="L36" s="35">
        <f>K36</f>
        <v>542400</v>
      </c>
      <c r="M36" s="35">
        <f t="shared" si="0"/>
        <v>542400</v>
      </c>
      <c r="N36" s="35"/>
      <c r="O36" s="27">
        <v>1.6579999999999999</v>
      </c>
      <c r="P36" s="27">
        <v>1.306</v>
      </c>
      <c r="Q36" s="27">
        <v>0</v>
      </c>
      <c r="R36" s="27">
        <v>0</v>
      </c>
      <c r="S36" s="27">
        <v>1.306</v>
      </c>
      <c r="T36" s="27"/>
      <c r="U36" s="27">
        <v>1.484</v>
      </c>
      <c r="V36" s="27">
        <v>1.1830000000000001</v>
      </c>
      <c r="W36" s="27">
        <v>0</v>
      </c>
      <c r="X36" s="27">
        <v>0</v>
      </c>
      <c r="Y36" s="27">
        <v>1.1830000000000001</v>
      </c>
      <c r="Z36" s="27"/>
      <c r="AA36" s="27"/>
      <c r="AB36" s="27"/>
      <c r="AC36" s="27"/>
      <c r="AD36" s="27"/>
      <c r="AE36" s="27"/>
      <c r="AF36" s="27"/>
      <c r="AG36" s="30" t="s">
        <v>152</v>
      </c>
      <c r="AH36" s="30" t="s">
        <v>156</v>
      </c>
      <c r="AI36" s="30">
        <v>2</v>
      </c>
      <c r="AJ36" s="30">
        <v>4</v>
      </c>
      <c r="AK36" s="40">
        <v>0.33329999999999999</v>
      </c>
      <c r="AL36" s="40">
        <v>0.66659999999999997</v>
      </c>
      <c r="AM36" s="30">
        <v>0</v>
      </c>
      <c r="AN36" s="30">
        <v>15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12</v>
      </c>
      <c r="AX36" s="30" t="s">
        <v>152</v>
      </c>
      <c r="AY36" s="30">
        <v>12</v>
      </c>
      <c r="AZ36" s="30" t="s">
        <v>157</v>
      </c>
      <c r="BA36" s="28"/>
      <c r="BB36" s="27"/>
      <c r="BC36" s="30"/>
      <c r="BD36" s="30" t="s">
        <v>158</v>
      </c>
      <c r="BE36" s="28"/>
    </row>
    <row r="37" spans="1:57" s="31" customFormat="1">
      <c r="A37" s="27">
        <v>12</v>
      </c>
      <c r="B37" s="26">
        <v>41381</v>
      </c>
      <c r="C37" s="29" t="s">
        <v>96</v>
      </c>
      <c r="D37" s="27" t="s">
        <v>81</v>
      </c>
      <c r="E37" s="26">
        <v>41274</v>
      </c>
      <c r="F37" s="28" t="s">
        <v>149</v>
      </c>
      <c r="G37" s="27" t="s">
        <v>54</v>
      </c>
      <c r="H37" s="27">
        <v>92.86</v>
      </c>
      <c r="I37" s="32" t="s">
        <v>135</v>
      </c>
      <c r="J37" s="35">
        <v>3000</v>
      </c>
      <c r="K37" s="35">
        <v>33000</v>
      </c>
      <c r="L37" s="35">
        <v>82200</v>
      </c>
      <c r="M37" s="35">
        <f t="shared" si="0"/>
        <v>82200</v>
      </c>
      <c r="N37" s="35"/>
      <c r="O37" s="27">
        <v>2.2170000000000001</v>
      </c>
      <c r="P37" s="27">
        <v>1.738</v>
      </c>
      <c r="Q37" s="27">
        <v>1.595</v>
      </c>
      <c r="R37" s="27">
        <v>0</v>
      </c>
      <c r="S37" s="27">
        <v>1.341</v>
      </c>
      <c r="T37" s="27"/>
      <c r="U37" s="27">
        <v>2.2170000000000001</v>
      </c>
      <c r="V37" s="27">
        <v>1.738</v>
      </c>
      <c r="W37" s="27">
        <v>1.595</v>
      </c>
      <c r="X37" s="27">
        <v>0</v>
      </c>
      <c r="Y37" s="27">
        <v>1.341</v>
      </c>
      <c r="Z37" s="27"/>
      <c r="AA37" s="27"/>
      <c r="AB37" s="27"/>
      <c r="AC37" s="27"/>
      <c r="AD37" s="27"/>
      <c r="AE37" s="27"/>
      <c r="AF37" s="27"/>
      <c r="AG37" s="30" t="s">
        <v>157</v>
      </c>
      <c r="AH37" s="30"/>
      <c r="AI37" s="30">
        <v>3</v>
      </c>
      <c r="AJ37" s="30">
        <v>3</v>
      </c>
      <c r="AK37" s="85">
        <v>0.5</v>
      </c>
      <c r="AL37" s="85">
        <v>0.5</v>
      </c>
      <c r="AM37" s="30">
        <v>0</v>
      </c>
      <c r="AN37" s="30">
        <v>20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 t="s">
        <v>157</v>
      </c>
      <c r="AY37" s="30">
        <v>24</v>
      </c>
      <c r="AZ37" s="30" t="s">
        <v>157</v>
      </c>
      <c r="BA37" s="28"/>
      <c r="BB37" s="27"/>
      <c r="BC37" s="30"/>
      <c r="BD37" s="30" t="s">
        <v>158</v>
      </c>
      <c r="BE37" s="28"/>
    </row>
    <row r="38" spans="1:57" s="31" customFormat="1">
      <c r="A38" s="27">
        <v>37</v>
      </c>
      <c r="B38" s="26">
        <v>41381</v>
      </c>
      <c r="C38" s="29" t="s">
        <v>96</v>
      </c>
      <c r="D38" s="27" t="s">
        <v>95</v>
      </c>
      <c r="E38" s="26">
        <v>41274</v>
      </c>
      <c r="F38" s="28" t="s">
        <v>26</v>
      </c>
      <c r="G38" s="27" t="s">
        <v>115</v>
      </c>
      <c r="H38" s="27">
        <v>78</v>
      </c>
      <c r="I38" s="32" t="s">
        <v>135</v>
      </c>
      <c r="J38" s="35">
        <v>3000</v>
      </c>
      <c r="K38" s="35">
        <v>33000</v>
      </c>
      <c r="L38" s="35">
        <v>82200</v>
      </c>
      <c r="M38" s="35">
        <f t="shared" si="0"/>
        <v>82200</v>
      </c>
      <c r="N38" s="35"/>
      <c r="O38" s="27">
        <v>2.1</v>
      </c>
      <c r="P38" s="27">
        <v>1.5</v>
      </c>
      <c r="Q38" s="27">
        <v>1.4</v>
      </c>
      <c r="R38" s="27">
        <v>0</v>
      </c>
      <c r="S38" s="27">
        <v>1.2</v>
      </c>
      <c r="T38" s="27"/>
      <c r="U38" s="27">
        <v>2.1</v>
      </c>
      <c r="V38" s="27">
        <v>1.5</v>
      </c>
      <c r="W38" s="27">
        <v>1.4</v>
      </c>
      <c r="X38" s="27">
        <v>0</v>
      </c>
      <c r="Y38" s="27">
        <v>1.2</v>
      </c>
      <c r="Z38" s="27"/>
      <c r="AA38" s="27"/>
      <c r="AB38" s="27"/>
      <c r="AC38" s="27"/>
      <c r="AD38" s="27"/>
      <c r="AE38" s="27"/>
      <c r="AF38" s="27"/>
      <c r="AG38" s="30" t="s">
        <v>157</v>
      </c>
      <c r="AH38" s="30"/>
      <c r="AI38" s="30">
        <v>3</v>
      </c>
      <c r="AJ38" s="30">
        <v>3</v>
      </c>
      <c r="AK38" s="85">
        <v>0.5</v>
      </c>
      <c r="AL38" s="85">
        <v>0.5</v>
      </c>
      <c r="AM38" s="30">
        <v>0</v>
      </c>
      <c r="AN38" s="30">
        <v>0</v>
      </c>
      <c r="AO38" s="30">
        <v>10</v>
      </c>
      <c r="AP38" s="30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0</v>
      </c>
      <c r="AX38" s="30" t="s">
        <v>157</v>
      </c>
      <c r="AY38" s="30"/>
      <c r="AZ38" s="30" t="s">
        <v>157</v>
      </c>
      <c r="BA38" s="28"/>
      <c r="BB38" s="27"/>
      <c r="BC38" s="30"/>
      <c r="BD38" s="30" t="s">
        <v>158</v>
      </c>
      <c r="BE38" s="28" t="s">
        <v>27</v>
      </c>
    </row>
    <row r="39" spans="1:57" s="31" customFormat="1">
      <c r="A39" s="27">
        <v>53</v>
      </c>
      <c r="B39" s="26">
        <v>41381</v>
      </c>
      <c r="C39" s="29" t="s">
        <v>96</v>
      </c>
      <c r="D39" s="27" t="s">
        <v>95</v>
      </c>
      <c r="E39" s="26">
        <v>41305</v>
      </c>
      <c r="F39" s="28" t="s">
        <v>25</v>
      </c>
      <c r="G39" s="27" t="s">
        <v>34</v>
      </c>
      <c r="H39" s="27">
        <v>83.6</v>
      </c>
      <c r="I39" s="32" t="s">
        <v>135</v>
      </c>
      <c r="J39" s="35">
        <v>3000</v>
      </c>
      <c r="K39" s="35">
        <v>33000</v>
      </c>
      <c r="L39" s="35">
        <v>82200</v>
      </c>
      <c r="M39" s="35">
        <f t="shared" si="0"/>
        <v>82200</v>
      </c>
      <c r="N39" s="35"/>
      <c r="O39" s="27">
        <v>2.92</v>
      </c>
      <c r="P39" s="27">
        <v>2.3199999999999998</v>
      </c>
      <c r="Q39" s="27">
        <v>2.2000000000000002</v>
      </c>
      <c r="R39" s="27">
        <v>0</v>
      </c>
      <c r="S39" s="27">
        <v>1.9</v>
      </c>
      <c r="T39" s="27"/>
      <c r="U39" s="27">
        <v>2.41</v>
      </c>
      <c r="V39" s="27">
        <v>1.82</v>
      </c>
      <c r="W39" s="27">
        <v>1.66</v>
      </c>
      <c r="X39" s="27">
        <v>0</v>
      </c>
      <c r="Y39" s="27">
        <v>1.38</v>
      </c>
      <c r="Z39" s="27"/>
      <c r="AA39" s="27"/>
      <c r="AB39" s="27"/>
      <c r="AC39" s="27"/>
      <c r="AD39" s="27"/>
      <c r="AE39" s="27"/>
      <c r="AF39" s="27"/>
      <c r="AG39" s="30" t="s">
        <v>157</v>
      </c>
      <c r="AH39" s="30"/>
      <c r="AI39" s="30">
        <v>3</v>
      </c>
      <c r="AJ39" s="30">
        <v>3</v>
      </c>
      <c r="AK39" s="85">
        <v>0.5</v>
      </c>
      <c r="AL39" s="85">
        <v>0.5</v>
      </c>
      <c r="AM39" s="30">
        <v>0</v>
      </c>
      <c r="AN39" s="30">
        <v>0</v>
      </c>
      <c r="AO39" s="30">
        <v>0</v>
      </c>
      <c r="AP39" s="30">
        <v>20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12</v>
      </c>
      <c r="AX39" s="30" t="s">
        <v>152</v>
      </c>
      <c r="AY39" s="30"/>
      <c r="AZ39" s="30" t="s">
        <v>157</v>
      </c>
      <c r="BA39" s="28"/>
      <c r="BB39" s="27"/>
      <c r="BC39" s="30"/>
      <c r="BD39" s="30" t="s">
        <v>49</v>
      </c>
      <c r="BE39" s="28"/>
    </row>
    <row r="40" spans="1:57" s="31" customFormat="1">
      <c r="A40" s="27">
        <v>20</v>
      </c>
      <c r="B40" s="26">
        <v>41381</v>
      </c>
      <c r="C40" s="29" t="s">
        <v>96</v>
      </c>
      <c r="D40" s="27" t="s">
        <v>95</v>
      </c>
      <c r="E40" s="26">
        <v>41341</v>
      </c>
      <c r="F40" s="28" t="s">
        <v>92</v>
      </c>
      <c r="G40" s="27" t="s">
        <v>141</v>
      </c>
      <c r="H40" s="27">
        <v>90.5</v>
      </c>
      <c r="I40" s="32" t="s">
        <v>135</v>
      </c>
      <c r="J40" s="35">
        <v>3000</v>
      </c>
      <c r="K40" s="35">
        <v>33000</v>
      </c>
      <c r="L40" s="35">
        <v>82200</v>
      </c>
      <c r="M40" s="35">
        <f t="shared" si="0"/>
        <v>82200</v>
      </c>
      <c r="N40" s="35"/>
      <c r="O40" s="27">
        <v>2.2000000000000002</v>
      </c>
      <c r="P40" s="27">
        <v>1.68</v>
      </c>
      <c r="Q40" s="27">
        <v>1.52</v>
      </c>
      <c r="R40" s="27">
        <v>0</v>
      </c>
      <c r="S40" s="27">
        <v>1.28</v>
      </c>
      <c r="T40" s="27"/>
      <c r="U40" s="27">
        <v>2.2000000000000002</v>
      </c>
      <c r="V40" s="27">
        <v>1.68</v>
      </c>
      <c r="W40" s="27">
        <v>1.52</v>
      </c>
      <c r="X40" s="27">
        <v>0</v>
      </c>
      <c r="Y40" s="27">
        <v>1.28</v>
      </c>
      <c r="Z40" s="27"/>
      <c r="AA40" s="27"/>
      <c r="AB40" s="27"/>
      <c r="AC40" s="27"/>
      <c r="AD40" s="27"/>
      <c r="AE40" s="27"/>
      <c r="AF40" s="27"/>
      <c r="AG40" s="30" t="s">
        <v>152</v>
      </c>
      <c r="AH40" s="30" t="s">
        <v>156</v>
      </c>
      <c r="AI40" s="30">
        <v>2</v>
      </c>
      <c r="AJ40" s="30">
        <v>4</v>
      </c>
      <c r="AK40" s="40">
        <v>0.33329999999999999</v>
      </c>
      <c r="AL40" s="40">
        <v>0.66659999999999997</v>
      </c>
      <c r="AM40" s="30">
        <v>0</v>
      </c>
      <c r="AN40" s="30">
        <v>20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24</v>
      </c>
      <c r="AX40" s="30" t="s">
        <v>152</v>
      </c>
      <c r="AY40" s="30">
        <v>24</v>
      </c>
      <c r="AZ40" s="30" t="s">
        <v>157</v>
      </c>
      <c r="BA40" s="28"/>
      <c r="BB40" s="27"/>
      <c r="BC40" s="30"/>
      <c r="BD40" s="30" t="s">
        <v>158</v>
      </c>
      <c r="BE40" s="28"/>
    </row>
    <row r="41" spans="1:57" s="31" customFormat="1">
      <c r="A41" s="27">
        <v>28</v>
      </c>
      <c r="B41" s="26">
        <v>41381</v>
      </c>
      <c r="C41" s="29" t="s">
        <v>96</v>
      </c>
      <c r="D41" s="27" t="s">
        <v>95</v>
      </c>
      <c r="E41" s="26">
        <v>41274</v>
      </c>
      <c r="F41" s="28" t="s">
        <v>30</v>
      </c>
      <c r="G41" s="27" t="s">
        <v>114</v>
      </c>
      <c r="H41" s="27">
        <v>94.06</v>
      </c>
      <c r="I41" s="32" t="s">
        <v>135</v>
      </c>
      <c r="J41" s="35">
        <v>3042</v>
      </c>
      <c r="K41" s="35">
        <v>33459</v>
      </c>
      <c r="L41" s="35">
        <v>83342</v>
      </c>
      <c r="M41" s="35">
        <f t="shared" si="0"/>
        <v>83342</v>
      </c>
      <c r="N41" s="35"/>
      <c r="O41" s="27">
        <v>1.798</v>
      </c>
      <c r="P41" s="27">
        <v>1.3660000000000001</v>
      </c>
      <c r="Q41" s="27">
        <v>1.26</v>
      </c>
      <c r="R41" s="27">
        <v>0</v>
      </c>
      <c r="S41" s="27">
        <v>1.069</v>
      </c>
      <c r="T41" s="27"/>
      <c r="U41" s="27">
        <v>1.798</v>
      </c>
      <c r="V41" s="27">
        <v>1.3660000000000001</v>
      </c>
      <c r="W41" s="27">
        <v>1.26</v>
      </c>
      <c r="X41" s="27">
        <v>0</v>
      </c>
      <c r="Y41" s="27">
        <v>1.069</v>
      </c>
      <c r="Z41" s="27"/>
      <c r="AA41" s="27"/>
      <c r="AB41" s="27"/>
      <c r="AC41" s="27"/>
      <c r="AD41" s="27"/>
      <c r="AE41" s="27"/>
      <c r="AF41" s="27"/>
      <c r="AG41" s="30" t="s">
        <v>157</v>
      </c>
      <c r="AH41" s="30"/>
      <c r="AI41" s="30">
        <v>3</v>
      </c>
      <c r="AJ41" s="30">
        <v>3</v>
      </c>
      <c r="AK41" s="85">
        <v>0.5</v>
      </c>
      <c r="AL41" s="85">
        <v>0.5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36</v>
      </c>
      <c r="AX41" s="30" t="s">
        <v>157</v>
      </c>
      <c r="AY41" s="30"/>
      <c r="AZ41" s="30" t="s">
        <v>157</v>
      </c>
      <c r="BA41" s="28"/>
      <c r="BB41" s="27"/>
      <c r="BC41" s="30"/>
      <c r="BD41" s="30" t="s">
        <v>158</v>
      </c>
      <c r="BE41" s="28"/>
    </row>
    <row r="42" spans="1:57" s="31" customFormat="1">
      <c r="A42" s="27">
        <v>45</v>
      </c>
      <c r="B42" s="26">
        <v>41381</v>
      </c>
      <c r="C42" s="29" t="s">
        <v>96</v>
      </c>
      <c r="D42" s="27" t="s">
        <v>95</v>
      </c>
      <c r="E42" s="26">
        <v>41274</v>
      </c>
      <c r="F42" s="27" t="s">
        <v>33</v>
      </c>
      <c r="G42" s="27" t="s">
        <v>34</v>
      </c>
      <c r="H42" s="27">
        <v>85.27</v>
      </c>
      <c r="I42" s="32" t="s">
        <v>135</v>
      </c>
      <c r="J42" s="35">
        <v>3000</v>
      </c>
      <c r="K42" s="35">
        <v>33000</v>
      </c>
      <c r="L42" s="35">
        <v>82200</v>
      </c>
      <c r="M42" s="35">
        <f t="shared" si="0"/>
        <v>82200</v>
      </c>
      <c r="N42" s="35"/>
      <c r="O42" s="27">
        <v>1.9239999999999999</v>
      </c>
      <c r="P42" s="27">
        <v>1.51</v>
      </c>
      <c r="Q42" s="27">
        <v>1.409</v>
      </c>
      <c r="R42" s="27">
        <v>0</v>
      </c>
      <c r="S42" s="27">
        <v>1.232</v>
      </c>
      <c r="T42" s="27"/>
      <c r="U42" s="27">
        <v>1.8540000000000001</v>
      </c>
      <c r="V42" s="27">
        <v>1.4410000000000001</v>
      </c>
      <c r="W42" s="27">
        <v>1.34</v>
      </c>
      <c r="X42" s="27">
        <v>0</v>
      </c>
      <c r="Y42" s="27">
        <v>1.1619999999999999</v>
      </c>
      <c r="Z42" s="27"/>
      <c r="AA42" s="27"/>
      <c r="AB42" s="27"/>
      <c r="AC42" s="27"/>
      <c r="AD42" s="27"/>
      <c r="AE42" s="27"/>
      <c r="AF42" s="27"/>
      <c r="AG42" s="30" t="s">
        <v>152</v>
      </c>
      <c r="AH42" s="30" t="s">
        <v>156</v>
      </c>
      <c r="AI42" s="30">
        <v>2</v>
      </c>
      <c r="AJ42" s="30">
        <v>4</v>
      </c>
      <c r="AK42" s="40">
        <v>0.33329999999999999</v>
      </c>
      <c r="AL42" s="40">
        <v>0.66659999999999997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 t="s">
        <v>157</v>
      </c>
      <c r="AY42" s="30"/>
      <c r="AZ42" s="30" t="s">
        <v>157</v>
      </c>
      <c r="BA42" s="28" t="s">
        <v>24</v>
      </c>
      <c r="BB42" s="27" t="s">
        <v>150</v>
      </c>
      <c r="BC42" s="30">
        <v>50</v>
      </c>
      <c r="BD42" s="30" t="s">
        <v>91</v>
      </c>
      <c r="BE42" s="28"/>
    </row>
    <row r="43" spans="1:57" s="31" customFormat="1">
      <c r="A43" s="27">
        <v>4</v>
      </c>
      <c r="B43" s="26">
        <v>41381</v>
      </c>
      <c r="C43" s="29" t="s">
        <v>132</v>
      </c>
      <c r="D43" s="27" t="s">
        <v>137</v>
      </c>
      <c r="E43" s="26">
        <v>41274</v>
      </c>
      <c r="F43" s="28" t="s">
        <v>134</v>
      </c>
      <c r="G43" s="27" t="s">
        <v>62</v>
      </c>
      <c r="H43" s="27">
        <v>75.59</v>
      </c>
      <c r="I43" s="32" t="s">
        <v>135</v>
      </c>
      <c r="J43" s="35">
        <v>11820</v>
      </c>
      <c r="K43" s="35">
        <v>84780</v>
      </c>
      <c r="L43" s="35">
        <f>K43</f>
        <v>84780</v>
      </c>
      <c r="M43" s="35">
        <f t="shared" si="0"/>
        <v>84780</v>
      </c>
      <c r="N43" s="35"/>
      <c r="O43" s="27">
        <v>1.84</v>
      </c>
      <c r="P43" s="27">
        <v>1.538</v>
      </c>
      <c r="Q43" s="27">
        <v>0</v>
      </c>
      <c r="R43" s="27">
        <v>0</v>
      </c>
      <c r="S43" s="27">
        <v>1.3280000000000001</v>
      </c>
      <c r="T43" s="27"/>
      <c r="U43" s="27">
        <v>1.84</v>
      </c>
      <c r="V43" s="27">
        <v>1.538</v>
      </c>
      <c r="W43" s="27">
        <v>0</v>
      </c>
      <c r="X43" s="27">
        <v>0</v>
      </c>
      <c r="Y43" s="27">
        <v>1.3280000000000001</v>
      </c>
      <c r="Z43" s="27"/>
      <c r="AA43" s="27"/>
      <c r="AB43" s="27"/>
      <c r="AC43" s="27"/>
      <c r="AD43" s="27"/>
      <c r="AE43" s="27"/>
      <c r="AF43" s="27"/>
      <c r="AG43" s="30" t="s">
        <v>31</v>
      </c>
      <c r="AH43" s="30"/>
      <c r="AI43" s="30">
        <v>3</v>
      </c>
      <c r="AJ43" s="30">
        <v>3</v>
      </c>
      <c r="AK43" s="85">
        <v>0.5</v>
      </c>
      <c r="AL43" s="85">
        <v>0.5</v>
      </c>
      <c r="AM43" s="30">
        <v>0</v>
      </c>
      <c r="AN43" s="30">
        <v>15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12</v>
      </c>
      <c r="AX43" s="30" t="s">
        <v>152</v>
      </c>
      <c r="AY43" s="30">
        <v>12</v>
      </c>
      <c r="AZ43" s="30" t="s">
        <v>157</v>
      </c>
      <c r="BA43" s="28"/>
      <c r="BB43" s="27"/>
      <c r="BC43" s="30"/>
      <c r="BD43" s="30" t="s">
        <v>158</v>
      </c>
      <c r="BE43" s="28"/>
    </row>
    <row r="44" spans="1:57" s="31" customFormat="1">
      <c r="A44" s="27">
        <v>13</v>
      </c>
      <c r="B44" s="26">
        <v>41381</v>
      </c>
      <c r="C44" s="29" t="s">
        <v>96</v>
      </c>
      <c r="D44" s="27" t="s">
        <v>138</v>
      </c>
      <c r="E44" s="26">
        <v>41274</v>
      </c>
      <c r="F44" s="28" t="s">
        <v>82</v>
      </c>
      <c r="G44" s="27" t="s">
        <v>54</v>
      </c>
      <c r="H44" s="27">
        <v>84.18</v>
      </c>
      <c r="I44" s="32" t="s">
        <v>135</v>
      </c>
      <c r="J44" s="35">
        <v>3000</v>
      </c>
      <c r="K44" s="35">
        <v>33000</v>
      </c>
      <c r="L44" s="35">
        <v>82200</v>
      </c>
      <c r="M44" s="35">
        <f t="shared" si="0"/>
        <v>82200</v>
      </c>
      <c r="N44" s="35"/>
      <c r="O44" s="27">
        <v>2.085</v>
      </c>
      <c r="P44" s="27">
        <v>1.7709999999999999</v>
      </c>
      <c r="Q44" s="27">
        <v>1.6319999999999999</v>
      </c>
      <c r="R44" s="27">
        <v>0</v>
      </c>
      <c r="S44" s="27">
        <v>1.393</v>
      </c>
      <c r="T44" s="27"/>
      <c r="U44" s="27">
        <v>2.085</v>
      </c>
      <c r="V44" s="27">
        <v>1.7709999999999999</v>
      </c>
      <c r="W44" s="27">
        <v>1.6319999999999999</v>
      </c>
      <c r="X44" s="27">
        <v>0</v>
      </c>
      <c r="Y44" s="27">
        <v>1.393</v>
      </c>
      <c r="Z44" s="27"/>
      <c r="AA44" s="27"/>
      <c r="AB44" s="27"/>
      <c r="AC44" s="27"/>
      <c r="AD44" s="27"/>
      <c r="AE44" s="27"/>
      <c r="AF44" s="27"/>
      <c r="AG44" s="30" t="s">
        <v>157</v>
      </c>
      <c r="AH44" s="30"/>
      <c r="AI44" s="30">
        <v>3</v>
      </c>
      <c r="AJ44" s="30">
        <v>3</v>
      </c>
      <c r="AK44" s="85">
        <v>0.5</v>
      </c>
      <c r="AL44" s="85">
        <v>0.5</v>
      </c>
      <c r="AM44" s="30">
        <v>0</v>
      </c>
      <c r="AN44" s="30">
        <v>20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 t="s">
        <v>157</v>
      </c>
      <c r="AY44" s="30">
        <v>24</v>
      </c>
      <c r="AZ44" s="30" t="s">
        <v>157</v>
      </c>
      <c r="BA44" s="28"/>
      <c r="BB44" s="27"/>
      <c r="BC44" s="30"/>
      <c r="BD44" s="30" t="s">
        <v>158</v>
      </c>
      <c r="BE44" s="28"/>
    </row>
    <row r="45" spans="1:57" s="31" customFormat="1">
      <c r="A45" s="27">
        <v>38</v>
      </c>
      <c r="B45" s="26">
        <v>41381</v>
      </c>
      <c r="C45" s="29" t="s">
        <v>96</v>
      </c>
      <c r="D45" s="27" t="s">
        <v>138</v>
      </c>
      <c r="E45" s="26">
        <v>41274</v>
      </c>
      <c r="F45" s="28" t="s">
        <v>26</v>
      </c>
      <c r="G45" s="27" t="s">
        <v>115</v>
      </c>
      <c r="H45" s="27">
        <v>78</v>
      </c>
      <c r="I45" s="32" t="s">
        <v>135</v>
      </c>
      <c r="J45" s="35">
        <v>3000</v>
      </c>
      <c r="K45" s="35">
        <v>33000</v>
      </c>
      <c r="L45" s="35">
        <v>82200</v>
      </c>
      <c r="M45" s="35">
        <f t="shared" si="0"/>
        <v>82200</v>
      </c>
      <c r="N45" s="35"/>
      <c r="O45" s="27">
        <v>2.1</v>
      </c>
      <c r="P45" s="27">
        <v>1.5</v>
      </c>
      <c r="Q45" s="27">
        <v>1.4</v>
      </c>
      <c r="R45" s="27">
        <v>0</v>
      </c>
      <c r="S45" s="27">
        <v>1.2</v>
      </c>
      <c r="T45" s="27"/>
      <c r="U45" s="27">
        <v>2.1</v>
      </c>
      <c r="V45" s="27">
        <v>1.5</v>
      </c>
      <c r="W45" s="27">
        <v>1.4</v>
      </c>
      <c r="X45" s="27">
        <v>0</v>
      </c>
      <c r="Y45" s="27">
        <v>1.2</v>
      </c>
      <c r="Z45" s="27"/>
      <c r="AA45" s="27"/>
      <c r="AB45" s="27"/>
      <c r="AC45" s="27"/>
      <c r="AD45" s="27"/>
      <c r="AE45" s="27"/>
      <c r="AF45" s="27"/>
      <c r="AG45" s="30" t="s">
        <v>157</v>
      </c>
      <c r="AH45" s="30"/>
      <c r="AI45" s="30">
        <v>3</v>
      </c>
      <c r="AJ45" s="30">
        <v>3</v>
      </c>
      <c r="AK45" s="85">
        <v>0.5</v>
      </c>
      <c r="AL45" s="85">
        <v>0.5</v>
      </c>
      <c r="AM45" s="30">
        <v>0</v>
      </c>
      <c r="AN45" s="30">
        <v>0</v>
      </c>
      <c r="AO45" s="30">
        <v>10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 t="s">
        <v>157</v>
      </c>
      <c r="AY45" s="30"/>
      <c r="AZ45" s="30" t="s">
        <v>157</v>
      </c>
      <c r="BA45" s="28"/>
      <c r="BB45" s="27"/>
      <c r="BC45" s="30"/>
      <c r="BD45" s="30" t="s">
        <v>158</v>
      </c>
      <c r="BE45" s="28" t="s">
        <v>27</v>
      </c>
    </row>
    <row r="46" spans="1:57" s="31" customFormat="1">
      <c r="A46" s="27">
        <v>54</v>
      </c>
      <c r="B46" s="26">
        <v>41381</v>
      </c>
      <c r="C46" s="29" t="s">
        <v>96</v>
      </c>
      <c r="D46" s="27" t="s">
        <v>138</v>
      </c>
      <c r="E46" s="26">
        <v>41305</v>
      </c>
      <c r="F46" s="28" t="s">
        <v>25</v>
      </c>
      <c r="G46" s="27" t="s">
        <v>34</v>
      </c>
      <c r="H46" s="27">
        <v>83.6</v>
      </c>
      <c r="I46" s="32" t="s">
        <v>135</v>
      </c>
      <c r="J46" s="35">
        <v>3000</v>
      </c>
      <c r="K46" s="35">
        <v>33000</v>
      </c>
      <c r="L46" s="35">
        <v>82200</v>
      </c>
      <c r="M46" s="35">
        <f>L46</f>
        <v>82200</v>
      </c>
      <c r="N46" s="35"/>
      <c r="O46" s="27">
        <v>2.92</v>
      </c>
      <c r="P46" s="27">
        <v>2.3199999999999998</v>
      </c>
      <c r="Q46" s="27">
        <v>2.2000000000000002</v>
      </c>
      <c r="R46" s="27">
        <v>0</v>
      </c>
      <c r="S46" s="27">
        <v>1.9</v>
      </c>
      <c r="T46" s="27"/>
      <c r="U46" s="27">
        <v>2.41</v>
      </c>
      <c r="V46" s="27">
        <v>1.82</v>
      </c>
      <c r="W46" s="27">
        <v>1.66</v>
      </c>
      <c r="X46" s="27">
        <v>0</v>
      </c>
      <c r="Y46" s="27">
        <v>1.38</v>
      </c>
      <c r="Z46" s="27"/>
      <c r="AA46" s="27"/>
      <c r="AB46" s="27"/>
      <c r="AC46" s="27"/>
      <c r="AD46" s="27"/>
      <c r="AE46" s="27"/>
      <c r="AF46" s="27"/>
      <c r="AG46" s="30" t="s">
        <v>157</v>
      </c>
      <c r="AH46" s="30"/>
      <c r="AI46" s="30">
        <v>3</v>
      </c>
      <c r="AJ46" s="30">
        <v>3</v>
      </c>
      <c r="AK46" s="85">
        <v>0.5</v>
      </c>
      <c r="AL46" s="85">
        <v>0.5</v>
      </c>
      <c r="AM46" s="30">
        <v>0</v>
      </c>
      <c r="AN46" s="30">
        <v>0</v>
      </c>
      <c r="AO46" s="30">
        <v>0</v>
      </c>
      <c r="AP46" s="30">
        <v>20</v>
      </c>
      <c r="AQ46" s="30">
        <v>0</v>
      </c>
      <c r="AR46" s="30">
        <v>0</v>
      </c>
      <c r="AS46" s="30">
        <v>0</v>
      </c>
      <c r="AT46" s="30">
        <v>0</v>
      </c>
      <c r="AU46" s="30">
        <v>0</v>
      </c>
      <c r="AV46" s="30">
        <v>0</v>
      </c>
      <c r="AW46" s="30">
        <v>12</v>
      </c>
      <c r="AX46" s="30" t="s">
        <v>152</v>
      </c>
      <c r="AY46" s="30"/>
      <c r="AZ46" s="30" t="s">
        <v>157</v>
      </c>
      <c r="BA46" s="28"/>
      <c r="BB46" s="27"/>
      <c r="BC46" s="30"/>
      <c r="BD46" s="30" t="s">
        <v>49</v>
      </c>
      <c r="BE46" s="28"/>
    </row>
    <row r="47" spans="1:57" s="31" customFormat="1">
      <c r="A47" s="27">
        <v>21</v>
      </c>
      <c r="B47" s="26">
        <v>41381</v>
      </c>
      <c r="C47" s="29" t="s">
        <v>96</v>
      </c>
      <c r="D47" s="27" t="s">
        <v>138</v>
      </c>
      <c r="E47" s="26">
        <v>41341</v>
      </c>
      <c r="F47" s="28" t="s">
        <v>92</v>
      </c>
      <c r="G47" s="27" t="s">
        <v>141</v>
      </c>
      <c r="H47" s="27">
        <v>84.5</v>
      </c>
      <c r="I47" s="32" t="s">
        <v>135</v>
      </c>
      <c r="J47" s="35">
        <v>3000</v>
      </c>
      <c r="K47" s="35">
        <v>33000</v>
      </c>
      <c r="L47" s="35">
        <v>82200</v>
      </c>
      <c r="M47" s="35">
        <f t="shared" si="0"/>
        <v>82200</v>
      </c>
      <c r="N47" s="35"/>
      <c r="O47" s="27">
        <v>2.2200000000000002</v>
      </c>
      <c r="P47" s="27">
        <v>1.69</v>
      </c>
      <c r="Q47" s="27">
        <v>1.55</v>
      </c>
      <c r="R47" s="27">
        <v>0</v>
      </c>
      <c r="S47" s="27">
        <v>1.32</v>
      </c>
      <c r="T47" s="27"/>
      <c r="U47" s="27">
        <v>2.2200000000000002</v>
      </c>
      <c r="V47" s="27">
        <v>1.69</v>
      </c>
      <c r="W47" s="27">
        <v>1.55</v>
      </c>
      <c r="X47" s="27">
        <v>0</v>
      </c>
      <c r="Y47" s="27">
        <v>1.32</v>
      </c>
      <c r="Z47" s="27"/>
      <c r="AA47" s="27"/>
      <c r="AB47" s="27"/>
      <c r="AC47" s="27"/>
      <c r="AD47" s="27"/>
      <c r="AE47" s="27"/>
      <c r="AF47" s="27"/>
      <c r="AG47" s="30" t="s">
        <v>152</v>
      </c>
      <c r="AH47" s="30" t="s">
        <v>156</v>
      </c>
      <c r="AI47" s="30">
        <v>2</v>
      </c>
      <c r="AJ47" s="30">
        <v>4</v>
      </c>
      <c r="AK47" s="40">
        <v>0.33329999999999999</v>
      </c>
      <c r="AL47" s="40">
        <v>0.66659999999999997</v>
      </c>
      <c r="AM47" s="30">
        <v>0</v>
      </c>
      <c r="AN47" s="30">
        <v>20</v>
      </c>
      <c r="AO47" s="30">
        <v>0</v>
      </c>
      <c r="AP47" s="30">
        <v>0</v>
      </c>
      <c r="AQ47" s="30">
        <v>0</v>
      </c>
      <c r="AR47" s="30">
        <v>0</v>
      </c>
      <c r="AS47" s="30">
        <v>0</v>
      </c>
      <c r="AT47" s="30">
        <v>0</v>
      </c>
      <c r="AU47" s="30">
        <v>0</v>
      </c>
      <c r="AV47" s="30">
        <v>0</v>
      </c>
      <c r="AW47" s="30">
        <v>24</v>
      </c>
      <c r="AX47" s="30" t="s">
        <v>152</v>
      </c>
      <c r="AY47" s="30">
        <v>24</v>
      </c>
      <c r="AZ47" s="30" t="s">
        <v>157</v>
      </c>
      <c r="BA47" s="28"/>
      <c r="BB47" s="27"/>
      <c r="BC47" s="30"/>
      <c r="BD47" s="30" t="s">
        <v>158</v>
      </c>
      <c r="BE47" s="28"/>
    </row>
    <row r="48" spans="1:57" s="31" customFormat="1">
      <c r="A48" s="27">
        <v>29</v>
      </c>
      <c r="B48" s="26">
        <v>41381</v>
      </c>
      <c r="C48" s="29" t="s">
        <v>96</v>
      </c>
      <c r="D48" s="27" t="s">
        <v>138</v>
      </c>
      <c r="E48" s="26">
        <v>41274</v>
      </c>
      <c r="F48" s="28" t="s">
        <v>30</v>
      </c>
      <c r="G48" s="27" t="s">
        <v>114</v>
      </c>
      <c r="H48" s="27">
        <v>64.06</v>
      </c>
      <c r="I48" s="32" t="s">
        <v>135</v>
      </c>
      <c r="J48" s="35">
        <v>3042</v>
      </c>
      <c r="K48" s="35">
        <v>33459</v>
      </c>
      <c r="L48" s="35">
        <v>83342</v>
      </c>
      <c r="M48" s="35">
        <f t="shared" si="0"/>
        <v>83342</v>
      </c>
      <c r="N48" s="35"/>
      <c r="O48" s="27">
        <v>1.8759999999999999</v>
      </c>
      <c r="P48" s="27">
        <v>1.409</v>
      </c>
      <c r="Q48" s="27">
        <v>1.2969999999999999</v>
      </c>
      <c r="R48" s="27">
        <v>0</v>
      </c>
      <c r="S48" s="27">
        <v>1.107</v>
      </c>
      <c r="T48" s="27"/>
      <c r="U48" s="27">
        <v>1.8759999999999999</v>
      </c>
      <c r="V48" s="27">
        <v>1.409</v>
      </c>
      <c r="W48" s="27">
        <v>1.2969999999999999</v>
      </c>
      <c r="X48" s="27">
        <v>0</v>
      </c>
      <c r="Y48" s="27">
        <v>1.107</v>
      </c>
      <c r="Z48" s="27"/>
      <c r="AA48" s="27"/>
      <c r="AB48" s="27"/>
      <c r="AC48" s="27"/>
      <c r="AD48" s="27"/>
      <c r="AE48" s="27"/>
      <c r="AF48" s="27"/>
      <c r="AG48" s="30" t="s">
        <v>157</v>
      </c>
      <c r="AH48" s="30"/>
      <c r="AI48" s="30">
        <v>3</v>
      </c>
      <c r="AJ48" s="30">
        <v>3</v>
      </c>
      <c r="AK48" s="85">
        <v>0.5</v>
      </c>
      <c r="AL48" s="85">
        <v>0.5</v>
      </c>
      <c r="AM48" s="30">
        <v>0</v>
      </c>
      <c r="AN48" s="30">
        <v>0</v>
      </c>
      <c r="AO48" s="30">
        <v>0</v>
      </c>
      <c r="AP48" s="30">
        <v>0</v>
      </c>
      <c r="AQ48" s="30">
        <v>0</v>
      </c>
      <c r="AR48" s="30">
        <v>0</v>
      </c>
      <c r="AS48" s="30">
        <v>0</v>
      </c>
      <c r="AT48" s="30">
        <v>0</v>
      </c>
      <c r="AU48" s="30">
        <v>0</v>
      </c>
      <c r="AV48" s="30">
        <v>0</v>
      </c>
      <c r="AW48" s="30">
        <v>36</v>
      </c>
      <c r="AX48" s="30" t="s">
        <v>157</v>
      </c>
      <c r="AY48" s="30"/>
      <c r="AZ48" s="30" t="s">
        <v>157</v>
      </c>
      <c r="BA48" s="28"/>
      <c r="BB48" s="27"/>
      <c r="BC48" s="30"/>
      <c r="BD48" s="30" t="s">
        <v>158</v>
      </c>
      <c r="BE48" s="28"/>
    </row>
    <row r="49" spans="1:57" s="31" customFormat="1">
      <c r="A49" s="27">
        <v>46</v>
      </c>
      <c r="B49" s="26">
        <v>41381</v>
      </c>
      <c r="C49" s="29" t="s">
        <v>96</v>
      </c>
      <c r="D49" s="27" t="s">
        <v>138</v>
      </c>
      <c r="E49" s="26">
        <v>41274</v>
      </c>
      <c r="F49" s="27" t="s">
        <v>33</v>
      </c>
      <c r="G49" s="27" t="s">
        <v>34</v>
      </c>
      <c r="H49" s="27">
        <v>85.27</v>
      </c>
      <c r="I49" s="32" t="s">
        <v>135</v>
      </c>
      <c r="J49" s="35">
        <v>3000</v>
      </c>
      <c r="K49" s="35">
        <v>33000</v>
      </c>
      <c r="L49" s="35">
        <v>82200</v>
      </c>
      <c r="M49" s="35">
        <f>L49</f>
        <v>82200</v>
      </c>
      <c r="N49" s="35"/>
      <c r="O49" s="27">
        <v>1.9239999999999999</v>
      </c>
      <c r="P49" s="27">
        <v>1.51</v>
      </c>
      <c r="Q49" s="27">
        <v>1.409</v>
      </c>
      <c r="R49" s="27">
        <v>0</v>
      </c>
      <c r="S49" s="27">
        <v>1.232</v>
      </c>
      <c r="T49" s="27"/>
      <c r="U49" s="27">
        <v>1.8540000000000001</v>
      </c>
      <c r="V49" s="27">
        <v>1.4410000000000001</v>
      </c>
      <c r="W49" s="27">
        <v>1.34</v>
      </c>
      <c r="X49" s="27">
        <v>0</v>
      </c>
      <c r="Y49" s="27">
        <v>1.1619999999999999</v>
      </c>
      <c r="Z49" s="27"/>
      <c r="AA49" s="27"/>
      <c r="AB49" s="27"/>
      <c r="AC49" s="27"/>
      <c r="AD49" s="27"/>
      <c r="AE49" s="27"/>
      <c r="AF49" s="27"/>
      <c r="AG49" s="30" t="s">
        <v>152</v>
      </c>
      <c r="AH49" s="30" t="s">
        <v>156</v>
      </c>
      <c r="AI49" s="30">
        <v>2</v>
      </c>
      <c r="AJ49" s="30">
        <v>4</v>
      </c>
      <c r="AK49" s="40">
        <v>0.33329999999999999</v>
      </c>
      <c r="AL49" s="40">
        <v>0.66659999999999997</v>
      </c>
      <c r="AM49" s="30">
        <v>0</v>
      </c>
      <c r="AN49" s="30">
        <v>0</v>
      </c>
      <c r="AO49" s="30">
        <v>0</v>
      </c>
      <c r="AP49" s="30">
        <v>0</v>
      </c>
      <c r="AQ49" s="30">
        <v>0</v>
      </c>
      <c r="AR49" s="30">
        <v>0</v>
      </c>
      <c r="AS49" s="30">
        <v>0</v>
      </c>
      <c r="AT49" s="30">
        <v>0</v>
      </c>
      <c r="AU49" s="30">
        <v>0</v>
      </c>
      <c r="AV49" s="30">
        <v>0</v>
      </c>
      <c r="AW49" s="30">
        <v>0</v>
      </c>
      <c r="AX49" s="30" t="s">
        <v>157</v>
      </c>
      <c r="AY49" s="30"/>
      <c r="AZ49" s="30" t="s">
        <v>157</v>
      </c>
      <c r="BA49" s="28" t="s">
        <v>24</v>
      </c>
      <c r="BB49" s="27" t="s">
        <v>150</v>
      </c>
      <c r="BC49" s="30">
        <v>50</v>
      </c>
      <c r="BD49" s="30" t="s">
        <v>91</v>
      </c>
      <c r="BE49" s="28"/>
    </row>
    <row r="50" spans="1:57" s="31" customFormat="1">
      <c r="A50" s="27">
        <v>5</v>
      </c>
      <c r="B50" s="26">
        <v>41381</v>
      </c>
      <c r="C50" s="29" t="s">
        <v>132</v>
      </c>
      <c r="D50" s="27" t="s">
        <v>138</v>
      </c>
      <c r="E50" s="26">
        <v>41274</v>
      </c>
      <c r="F50" s="28" t="s">
        <v>134</v>
      </c>
      <c r="G50" s="27" t="s">
        <v>62</v>
      </c>
      <c r="H50" s="27">
        <v>75.59</v>
      </c>
      <c r="I50" s="32" t="s">
        <v>135</v>
      </c>
      <c r="J50" s="35">
        <v>11820</v>
      </c>
      <c r="K50" s="35">
        <v>84780</v>
      </c>
      <c r="L50" s="35">
        <f>K50</f>
        <v>84780</v>
      </c>
      <c r="M50" s="35">
        <f>L50</f>
        <v>84780</v>
      </c>
      <c r="N50" s="35"/>
      <c r="O50" s="27">
        <v>1.84</v>
      </c>
      <c r="P50" s="27">
        <v>1.538</v>
      </c>
      <c r="Q50" s="27">
        <v>0</v>
      </c>
      <c r="R50" s="27">
        <v>0</v>
      </c>
      <c r="S50" s="27">
        <v>1.3280000000000001</v>
      </c>
      <c r="T50" s="27"/>
      <c r="U50" s="27">
        <v>1.84</v>
      </c>
      <c r="V50" s="27">
        <v>1.538</v>
      </c>
      <c r="W50" s="27">
        <v>0</v>
      </c>
      <c r="X50" s="27">
        <v>0</v>
      </c>
      <c r="Y50" s="27">
        <v>1.3280000000000001</v>
      </c>
      <c r="Z50" s="27"/>
      <c r="AA50" s="27"/>
      <c r="AB50" s="27"/>
      <c r="AC50" s="27"/>
      <c r="AD50" s="27"/>
      <c r="AE50" s="27"/>
      <c r="AF50" s="27"/>
      <c r="AG50" s="30" t="s">
        <v>157</v>
      </c>
      <c r="AH50" s="30"/>
      <c r="AI50" s="30">
        <v>3</v>
      </c>
      <c r="AJ50" s="30">
        <v>3</v>
      </c>
      <c r="AK50" s="85">
        <v>0.5</v>
      </c>
      <c r="AL50" s="85">
        <v>0.5</v>
      </c>
      <c r="AM50" s="30">
        <v>0</v>
      </c>
      <c r="AN50" s="30">
        <v>15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0</v>
      </c>
      <c r="AW50" s="30">
        <v>12</v>
      </c>
      <c r="AX50" s="30" t="s">
        <v>152</v>
      </c>
      <c r="AY50" s="30">
        <v>12</v>
      </c>
      <c r="AZ50" s="30" t="s">
        <v>157</v>
      </c>
      <c r="BA50" s="28"/>
      <c r="BB50" s="27"/>
      <c r="BC50" s="30"/>
      <c r="BD50" s="30" t="s">
        <v>158</v>
      </c>
      <c r="BE50" s="28"/>
    </row>
    <row r="51" spans="1:57" s="31" customFormat="1">
      <c r="A51" s="27">
        <v>11</v>
      </c>
      <c r="B51" s="26">
        <v>41381</v>
      </c>
      <c r="C51" s="29" t="s">
        <v>96</v>
      </c>
      <c r="D51" s="27" t="s">
        <v>78</v>
      </c>
      <c r="E51" s="26">
        <v>41274</v>
      </c>
      <c r="F51" s="28" t="s">
        <v>149</v>
      </c>
      <c r="G51" s="27" t="s">
        <v>54</v>
      </c>
      <c r="H51" s="27">
        <v>87.97</v>
      </c>
      <c r="I51" s="32" t="s">
        <v>135</v>
      </c>
      <c r="J51" s="35">
        <v>3000</v>
      </c>
      <c r="K51" s="35">
        <v>33000</v>
      </c>
      <c r="L51" s="35">
        <v>82200</v>
      </c>
      <c r="M51" s="35">
        <f t="shared" si="0"/>
        <v>82200</v>
      </c>
      <c r="N51" s="35"/>
      <c r="O51" s="27">
        <v>2.1360000000000001</v>
      </c>
      <c r="P51" s="27">
        <v>1.716</v>
      </c>
      <c r="Q51" s="27">
        <v>1.446</v>
      </c>
      <c r="R51" s="27">
        <v>0</v>
      </c>
      <c r="S51" s="27">
        <v>1.3520000000000001</v>
      </c>
      <c r="T51" s="27"/>
      <c r="U51" s="27">
        <v>2.1360000000000001</v>
      </c>
      <c r="V51" s="27">
        <v>1.716</v>
      </c>
      <c r="W51" s="27">
        <v>1.446</v>
      </c>
      <c r="X51" s="27">
        <v>0</v>
      </c>
      <c r="Y51" s="27">
        <v>1.3520000000000001</v>
      </c>
      <c r="Z51" s="27"/>
      <c r="AA51" s="27"/>
      <c r="AB51" s="27"/>
      <c r="AC51" s="27"/>
      <c r="AD51" s="27"/>
      <c r="AE51" s="27"/>
      <c r="AF51" s="27"/>
      <c r="AG51" s="30" t="s">
        <v>157</v>
      </c>
      <c r="AH51" s="30"/>
      <c r="AI51" s="30">
        <v>3</v>
      </c>
      <c r="AJ51" s="30">
        <v>3</v>
      </c>
      <c r="AK51" s="85">
        <v>0.5</v>
      </c>
      <c r="AL51" s="85">
        <v>0.5</v>
      </c>
      <c r="AM51" s="30">
        <v>0</v>
      </c>
      <c r="AN51" s="30">
        <v>20</v>
      </c>
      <c r="AO51" s="30">
        <v>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 t="s">
        <v>157</v>
      </c>
      <c r="AY51" s="30">
        <v>24</v>
      </c>
      <c r="AZ51" s="30" t="s">
        <v>157</v>
      </c>
      <c r="BA51" s="28"/>
      <c r="BB51" s="27"/>
      <c r="BC51" s="30"/>
      <c r="BD51" s="30" t="s">
        <v>151</v>
      </c>
      <c r="BE51" s="28"/>
    </row>
    <row r="52" spans="1:57" s="31" customFormat="1">
      <c r="A52" s="27">
        <v>36</v>
      </c>
      <c r="B52" s="26">
        <v>41381</v>
      </c>
      <c r="C52" s="29" t="s">
        <v>96</v>
      </c>
      <c r="D52" s="27" t="s">
        <v>136</v>
      </c>
      <c r="E52" s="26">
        <v>41274</v>
      </c>
      <c r="F52" s="28" t="s">
        <v>26</v>
      </c>
      <c r="G52" s="27" t="s">
        <v>115</v>
      </c>
      <c r="H52" s="27">
        <v>78</v>
      </c>
      <c r="I52" s="32" t="s">
        <v>135</v>
      </c>
      <c r="J52" s="35">
        <v>3000</v>
      </c>
      <c r="K52" s="35">
        <v>33000</v>
      </c>
      <c r="L52" s="35">
        <v>82200</v>
      </c>
      <c r="M52" s="35">
        <f t="shared" si="0"/>
        <v>82200</v>
      </c>
      <c r="N52" s="35"/>
      <c r="O52" s="27">
        <v>2.0499999999999998</v>
      </c>
      <c r="P52" s="27">
        <v>1.6</v>
      </c>
      <c r="Q52" s="27">
        <v>1.45</v>
      </c>
      <c r="R52" s="27">
        <v>0</v>
      </c>
      <c r="S52" s="27">
        <v>1.3</v>
      </c>
      <c r="T52" s="27"/>
      <c r="U52" s="27">
        <v>2.0499999999999998</v>
      </c>
      <c r="V52" s="27">
        <v>1.6</v>
      </c>
      <c r="W52" s="27">
        <v>1.45</v>
      </c>
      <c r="X52" s="27">
        <v>0</v>
      </c>
      <c r="Y52" s="27">
        <v>1.3</v>
      </c>
      <c r="Z52" s="27"/>
      <c r="AA52" s="27"/>
      <c r="AB52" s="27"/>
      <c r="AC52" s="27"/>
      <c r="AD52" s="27"/>
      <c r="AE52" s="27"/>
      <c r="AF52" s="27"/>
      <c r="AG52" s="30" t="s">
        <v>157</v>
      </c>
      <c r="AH52" s="30"/>
      <c r="AI52" s="30">
        <v>3</v>
      </c>
      <c r="AJ52" s="30">
        <v>3</v>
      </c>
      <c r="AK52" s="85">
        <v>0.5</v>
      </c>
      <c r="AL52" s="85">
        <v>0.5</v>
      </c>
      <c r="AM52" s="30">
        <v>0</v>
      </c>
      <c r="AN52" s="30">
        <v>0</v>
      </c>
      <c r="AO52" s="30">
        <v>10</v>
      </c>
      <c r="AP52" s="30">
        <v>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30">
        <v>0</v>
      </c>
      <c r="AX52" s="30" t="s">
        <v>157</v>
      </c>
      <c r="AY52" s="30"/>
      <c r="AZ52" s="30" t="s">
        <v>157</v>
      </c>
      <c r="BA52" s="28"/>
      <c r="BB52" s="27"/>
      <c r="BC52" s="30"/>
      <c r="BD52" s="30" t="s">
        <v>158</v>
      </c>
      <c r="BE52" s="28" t="s">
        <v>27</v>
      </c>
    </row>
    <row r="53" spans="1:57" s="31" customFormat="1">
      <c r="A53" s="27">
        <v>52</v>
      </c>
      <c r="B53" s="26">
        <v>41381</v>
      </c>
      <c r="C53" s="29" t="s">
        <v>96</v>
      </c>
      <c r="D53" s="27" t="s">
        <v>136</v>
      </c>
      <c r="E53" s="26">
        <v>41305</v>
      </c>
      <c r="F53" s="28" t="s">
        <v>25</v>
      </c>
      <c r="G53" s="27" t="s">
        <v>34</v>
      </c>
      <c r="H53" s="27">
        <v>83.6</v>
      </c>
      <c r="I53" s="32" t="s">
        <v>135</v>
      </c>
      <c r="J53" s="35">
        <v>3000</v>
      </c>
      <c r="K53" s="35">
        <v>33000</v>
      </c>
      <c r="L53" s="35">
        <v>82200</v>
      </c>
      <c r="M53" s="35">
        <f t="shared" si="0"/>
        <v>82200</v>
      </c>
      <c r="N53" s="35"/>
      <c r="O53" s="27">
        <v>2.74</v>
      </c>
      <c r="P53" s="27">
        <v>2.2000000000000002</v>
      </c>
      <c r="Q53" s="27">
        <v>2.08</v>
      </c>
      <c r="R53" s="27">
        <v>0</v>
      </c>
      <c r="S53" s="27">
        <v>1.86</v>
      </c>
      <c r="T53" s="27"/>
      <c r="U53" s="27">
        <v>2.74</v>
      </c>
      <c r="V53" s="27">
        <v>2.2000000000000002</v>
      </c>
      <c r="W53" s="27">
        <v>2.08</v>
      </c>
      <c r="X53" s="27">
        <v>0</v>
      </c>
      <c r="Y53" s="27">
        <v>1.86</v>
      </c>
      <c r="Z53" s="27"/>
      <c r="AA53" s="27"/>
      <c r="AB53" s="27"/>
      <c r="AC53" s="27"/>
      <c r="AD53" s="27"/>
      <c r="AE53" s="27"/>
      <c r="AF53" s="27"/>
      <c r="AG53" s="30" t="s">
        <v>157</v>
      </c>
      <c r="AH53" s="30"/>
      <c r="AI53" s="30">
        <v>3</v>
      </c>
      <c r="AJ53" s="30">
        <v>3</v>
      </c>
      <c r="AK53" s="85">
        <v>0.5</v>
      </c>
      <c r="AL53" s="85">
        <v>0.5</v>
      </c>
      <c r="AM53" s="30">
        <v>0</v>
      </c>
      <c r="AN53" s="30">
        <v>0</v>
      </c>
      <c r="AO53" s="30">
        <v>0</v>
      </c>
      <c r="AP53" s="30">
        <v>20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12</v>
      </c>
      <c r="AX53" s="30" t="s">
        <v>152</v>
      </c>
      <c r="AY53" s="30"/>
      <c r="AZ53" s="30" t="s">
        <v>157</v>
      </c>
      <c r="BA53" s="28"/>
      <c r="BB53" s="27"/>
      <c r="BC53" s="30"/>
      <c r="BD53" s="30" t="s">
        <v>49</v>
      </c>
      <c r="BE53" s="28"/>
    </row>
    <row r="54" spans="1:57" s="31" customFormat="1">
      <c r="A54" s="27">
        <v>19</v>
      </c>
      <c r="B54" s="26">
        <v>41381</v>
      </c>
      <c r="C54" s="29" t="s">
        <v>96</v>
      </c>
      <c r="D54" s="27" t="s">
        <v>136</v>
      </c>
      <c r="E54" s="26">
        <v>41341</v>
      </c>
      <c r="F54" s="28" t="s">
        <v>92</v>
      </c>
      <c r="G54" s="27" t="s">
        <v>141</v>
      </c>
      <c r="H54" s="27">
        <v>86.8</v>
      </c>
      <c r="I54" s="32" t="s">
        <v>135</v>
      </c>
      <c r="J54" s="35">
        <v>3000</v>
      </c>
      <c r="K54" s="35">
        <v>33000</v>
      </c>
      <c r="L54" s="35">
        <v>82200</v>
      </c>
      <c r="M54" s="35">
        <f t="shared" si="0"/>
        <v>82200</v>
      </c>
      <c r="N54" s="35"/>
      <c r="O54" s="27">
        <v>2.2599999999999998</v>
      </c>
      <c r="P54" s="27">
        <v>1.73</v>
      </c>
      <c r="Q54" s="27">
        <v>1.6</v>
      </c>
      <c r="R54" s="27">
        <v>0</v>
      </c>
      <c r="S54" s="27">
        <v>1.37</v>
      </c>
      <c r="T54" s="27"/>
      <c r="U54" s="27">
        <v>2.2599999999999998</v>
      </c>
      <c r="V54" s="27">
        <v>1.73</v>
      </c>
      <c r="W54" s="27">
        <v>1.6</v>
      </c>
      <c r="X54" s="27">
        <v>0</v>
      </c>
      <c r="Y54" s="27">
        <v>1.37</v>
      </c>
      <c r="Z54" s="27"/>
      <c r="AA54" s="27"/>
      <c r="AB54" s="27"/>
      <c r="AC54" s="27"/>
      <c r="AD54" s="27"/>
      <c r="AE54" s="27"/>
      <c r="AF54" s="27"/>
      <c r="AG54" s="30" t="s">
        <v>152</v>
      </c>
      <c r="AH54" s="30" t="s">
        <v>156</v>
      </c>
      <c r="AI54" s="30">
        <v>2</v>
      </c>
      <c r="AJ54" s="30">
        <v>4</v>
      </c>
      <c r="AK54" s="40">
        <v>0.33329999999999999</v>
      </c>
      <c r="AL54" s="40">
        <v>0.66659999999999997</v>
      </c>
      <c r="AM54" s="30">
        <v>0</v>
      </c>
      <c r="AN54" s="30">
        <v>20</v>
      </c>
      <c r="AO54" s="30">
        <v>0</v>
      </c>
      <c r="AP54" s="30">
        <v>0</v>
      </c>
      <c r="AQ54" s="30">
        <v>0</v>
      </c>
      <c r="AR54" s="30">
        <v>0</v>
      </c>
      <c r="AS54" s="30">
        <v>0</v>
      </c>
      <c r="AT54" s="30">
        <v>0</v>
      </c>
      <c r="AU54" s="30">
        <v>0</v>
      </c>
      <c r="AV54" s="30">
        <v>0</v>
      </c>
      <c r="AW54" s="30">
        <v>24</v>
      </c>
      <c r="AX54" s="30" t="s">
        <v>152</v>
      </c>
      <c r="AY54" s="30">
        <v>24</v>
      </c>
      <c r="AZ54" s="30" t="s">
        <v>157</v>
      </c>
      <c r="BA54" s="28"/>
      <c r="BB54" s="27"/>
      <c r="BC54" s="30"/>
      <c r="BD54" s="30" t="s">
        <v>158</v>
      </c>
      <c r="BE54" s="28"/>
    </row>
    <row r="55" spans="1:57" s="31" customFormat="1">
      <c r="A55" s="27">
        <v>27</v>
      </c>
      <c r="B55" s="26">
        <v>41381</v>
      </c>
      <c r="C55" s="29" t="s">
        <v>96</v>
      </c>
      <c r="D55" s="27" t="s">
        <v>136</v>
      </c>
      <c r="E55" s="26">
        <v>41274</v>
      </c>
      <c r="F55" s="28" t="s">
        <v>30</v>
      </c>
      <c r="G55" s="27" t="s">
        <v>114</v>
      </c>
      <c r="H55" s="27">
        <v>64.06</v>
      </c>
      <c r="I55" s="32" t="s">
        <v>135</v>
      </c>
      <c r="J55" s="35">
        <v>3042</v>
      </c>
      <c r="K55" s="35">
        <v>33459</v>
      </c>
      <c r="L55" s="35">
        <v>83342</v>
      </c>
      <c r="M55" s="35">
        <f t="shared" si="0"/>
        <v>83342</v>
      </c>
      <c r="N55" s="35"/>
      <c r="O55" s="27">
        <v>1.847</v>
      </c>
      <c r="P55" s="27">
        <v>1.482</v>
      </c>
      <c r="Q55" s="27">
        <v>1.39</v>
      </c>
      <c r="R55" s="27">
        <v>0</v>
      </c>
      <c r="S55" s="27">
        <v>1.2270000000000001</v>
      </c>
      <c r="T55" s="27"/>
      <c r="U55" s="27">
        <v>1.847</v>
      </c>
      <c r="V55" s="27">
        <v>1.482</v>
      </c>
      <c r="W55" s="27">
        <v>1.39</v>
      </c>
      <c r="X55" s="27">
        <v>0</v>
      </c>
      <c r="Y55" s="27">
        <v>1.2270000000000001</v>
      </c>
      <c r="Z55" s="27"/>
      <c r="AA55" s="27"/>
      <c r="AB55" s="27"/>
      <c r="AC55" s="27"/>
      <c r="AD55" s="27"/>
      <c r="AE55" s="27"/>
      <c r="AF55" s="27"/>
      <c r="AG55" s="30" t="s">
        <v>157</v>
      </c>
      <c r="AH55" s="30"/>
      <c r="AI55" s="30">
        <v>3</v>
      </c>
      <c r="AJ55" s="30">
        <v>3</v>
      </c>
      <c r="AK55" s="85">
        <v>0.5</v>
      </c>
      <c r="AL55" s="85">
        <v>0.5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36</v>
      </c>
      <c r="AX55" s="30" t="s">
        <v>157</v>
      </c>
      <c r="AY55" s="30"/>
      <c r="AZ55" s="30" t="s">
        <v>157</v>
      </c>
      <c r="BA55" s="28"/>
      <c r="BB55" s="27"/>
      <c r="BC55" s="30"/>
      <c r="BD55" s="30" t="s">
        <v>158</v>
      </c>
      <c r="BE55" s="28"/>
    </row>
    <row r="56" spans="1:57" s="31" customFormat="1">
      <c r="A56" s="27">
        <v>44</v>
      </c>
      <c r="B56" s="26">
        <v>41381</v>
      </c>
      <c r="C56" s="29" t="s">
        <v>96</v>
      </c>
      <c r="D56" s="27" t="s">
        <v>136</v>
      </c>
      <c r="E56" s="26">
        <v>41274</v>
      </c>
      <c r="F56" s="27" t="s">
        <v>33</v>
      </c>
      <c r="G56" s="27" t="s">
        <v>34</v>
      </c>
      <c r="H56" s="27">
        <v>88.73</v>
      </c>
      <c r="I56" s="32" t="s">
        <v>135</v>
      </c>
      <c r="J56" s="35">
        <v>3000</v>
      </c>
      <c r="K56" s="35">
        <v>33000</v>
      </c>
      <c r="L56" s="35">
        <v>82200</v>
      </c>
      <c r="M56" s="35">
        <f t="shared" si="0"/>
        <v>82200</v>
      </c>
      <c r="N56" s="35"/>
      <c r="O56" s="27">
        <v>1.901</v>
      </c>
      <c r="P56" s="27">
        <v>1.5329999999999999</v>
      </c>
      <c r="Q56" s="27">
        <v>1.4419999999999999</v>
      </c>
      <c r="R56" s="27">
        <v>0</v>
      </c>
      <c r="S56" s="27">
        <v>1.282</v>
      </c>
      <c r="T56" s="27"/>
      <c r="U56" s="27">
        <v>1.8320000000000001</v>
      </c>
      <c r="V56" s="27">
        <v>1.464</v>
      </c>
      <c r="W56" s="27">
        <v>1.3720000000000001</v>
      </c>
      <c r="X56" s="27">
        <v>0</v>
      </c>
      <c r="Y56" s="27">
        <v>1.212</v>
      </c>
      <c r="Z56" s="27"/>
      <c r="AA56" s="27"/>
      <c r="AB56" s="27"/>
      <c r="AC56" s="27"/>
      <c r="AD56" s="27"/>
      <c r="AE56" s="27"/>
      <c r="AF56" s="27"/>
      <c r="AG56" s="30" t="s">
        <v>152</v>
      </c>
      <c r="AH56" s="30" t="s">
        <v>156</v>
      </c>
      <c r="AI56" s="30">
        <v>2</v>
      </c>
      <c r="AJ56" s="30">
        <v>4</v>
      </c>
      <c r="AK56" s="40">
        <v>0.33329999999999999</v>
      </c>
      <c r="AL56" s="40">
        <v>0.66659999999999997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 t="s">
        <v>157</v>
      </c>
      <c r="AY56" s="30"/>
      <c r="AZ56" s="30" t="s">
        <v>157</v>
      </c>
      <c r="BA56" s="28" t="s">
        <v>24</v>
      </c>
      <c r="BB56" s="27" t="s">
        <v>150</v>
      </c>
      <c r="BC56" s="30">
        <v>50</v>
      </c>
      <c r="BD56" s="30" t="s">
        <v>91</v>
      </c>
      <c r="BE56" s="28"/>
    </row>
    <row r="57" spans="1:57" s="31" customFormat="1">
      <c r="A57" s="27">
        <v>3</v>
      </c>
      <c r="B57" s="26">
        <v>41381</v>
      </c>
      <c r="C57" s="29" t="s">
        <v>132</v>
      </c>
      <c r="D57" s="27" t="s">
        <v>136</v>
      </c>
      <c r="E57" s="26">
        <v>41274</v>
      </c>
      <c r="F57" s="28" t="s">
        <v>134</v>
      </c>
      <c r="G57" s="27" t="s">
        <v>62</v>
      </c>
      <c r="H57" s="27">
        <v>75.59</v>
      </c>
      <c r="I57" s="32" t="s">
        <v>135</v>
      </c>
      <c r="J57" s="35">
        <v>11820</v>
      </c>
      <c r="K57" s="35">
        <v>84780</v>
      </c>
      <c r="L57" s="35">
        <f>K57</f>
        <v>84780</v>
      </c>
      <c r="M57" s="35">
        <f t="shared" si="0"/>
        <v>84780</v>
      </c>
      <c r="N57" s="35"/>
      <c r="O57" s="27">
        <v>1.9370000000000001</v>
      </c>
      <c r="P57" s="27">
        <v>1.5780000000000001</v>
      </c>
      <c r="Q57" s="27">
        <v>0</v>
      </c>
      <c r="R57" s="27">
        <v>0</v>
      </c>
      <c r="S57" s="27">
        <v>1.4590000000000001</v>
      </c>
      <c r="T57" s="27"/>
      <c r="U57" s="27">
        <v>1.9370000000000001</v>
      </c>
      <c r="V57" s="27">
        <v>1.5780000000000001</v>
      </c>
      <c r="W57" s="27">
        <v>0</v>
      </c>
      <c r="X57" s="27">
        <v>0</v>
      </c>
      <c r="Y57" s="27">
        <v>1.4590000000000001</v>
      </c>
      <c r="Z57" s="27"/>
      <c r="AA57" s="27"/>
      <c r="AB57" s="27"/>
      <c r="AC57" s="27"/>
      <c r="AD57" s="27"/>
      <c r="AE57" s="27"/>
      <c r="AF57" s="27"/>
      <c r="AG57" s="30" t="s">
        <v>157</v>
      </c>
      <c r="AH57" s="30"/>
      <c r="AI57" s="30">
        <v>3</v>
      </c>
      <c r="AJ57" s="30">
        <v>3</v>
      </c>
      <c r="AK57" s="85">
        <v>0.5</v>
      </c>
      <c r="AL57" s="85">
        <v>0.5</v>
      </c>
      <c r="AM57" s="30">
        <v>0</v>
      </c>
      <c r="AN57" s="30">
        <v>15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12</v>
      </c>
      <c r="AX57" s="30" t="s">
        <v>152</v>
      </c>
      <c r="AY57" s="30">
        <v>12</v>
      </c>
      <c r="AZ57" s="30" t="s">
        <v>157</v>
      </c>
      <c r="BA57" s="28"/>
      <c r="BB57" s="27"/>
      <c r="BC57" s="30"/>
      <c r="BD57" s="30" t="s">
        <v>158</v>
      </c>
      <c r="BE57" s="28"/>
    </row>
    <row r="58" spans="1:57" s="31" customFormat="1">
      <c r="J58" s="86"/>
      <c r="K58" s="86"/>
      <c r="L58" s="86"/>
      <c r="M58" s="86"/>
      <c r="N58" s="86"/>
    </row>
    <row r="59" spans="1:57" s="31" customFormat="1">
      <c r="J59" s="86"/>
      <c r="K59" s="86"/>
      <c r="L59" s="86"/>
      <c r="M59" s="86"/>
      <c r="N59" s="86"/>
    </row>
    <row r="60" spans="1:57" s="31" customFormat="1">
      <c r="J60" s="86"/>
      <c r="K60" s="86"/>
      <c r="L60" s="86"/>
      <c r="M60" s="86"/>
      <c r="N60" s="86"/>
    </row>
  </sheetData>
  <sheetProtection algorithmName="SHA-512" hashValue="dB5jtTBUxKwRHb/soH/7+T1ixan/4OQ9JT/RmAxF2kzPbods4l48sx2eAQ1wa5kl8+KDG33ERit+GTI5dHpwOw==" saltValue="0w34qwQ40qz+21ejQWBL9Q==" spinCount="100000" sheet="1" objects="1" scenarios="1"/>
  <phoneticPr fontId="3" type="noConversion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66"/>
  <sheetViews>
    <sheetView zoomScale="120" zoomScaleNormal="120" zoomScalePageLayoutView="120" workbookViewId="0">
      <selection activeCell="A2" sqref="A2:XFD66"/>
    </sheetView>
  </sheetViews>
  <sheetFormatPr baseColWidth="10" defaultRowHeight="13"/>
  <cols>
    <col min="4" max="4" width="17" customWidth="1"/>
    <col min="10" max="14" width="10.83203125" style="36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6" t="s">
        <v>110</v>
      </c>
      <c r="J1" s="33" t="s">
        <v>111</v>
      </c>
      <c r="K1" s="33" t="s">
        <v>112</v>
      </c>
      <c r="L1" s="33" t="s">
        <v>0</v>
      </c>
      <c r="M1" s="33" t="s">
        <v>23</v>
      </c>
      <c r="N1" s="34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74</v>
      </c>
      <c r="X1" s="9" t="s">
        <v>116</v>
      </c>
      <c r="Y1" s="9" t="s">
        <v>117</v>
      </c>
      <c r="Z1" s="10" t="s">
        <v>61</v>
      </c>
      <c r="AA1" s="11" t="s">
        <v>3</v>
      </c>
      <c r="AB1" s="11" t="s">
        <v>59</v>
      </c>
      <c r="AC1" s="11" t="s">
        <v>60</v>
      </c>
      <c r="AD1" s="11" t="s">
        <v>21</v>
      </c>
      <c r="AE1" s="11" t="s">
        <v>22</v>
      </c>
      <c r="AF1" s="12" t="s">
        <v>63</v>
      </c>
      <c r="AG1" s="13" t="s">
        <v>64</v>
      </c>
      <c r="AH1" s="13" t="s">
        <v>86</v>
      </c>
      <c r="AI1" s="13" t="s">
        <v>43</v>
      </c>
      <c r="AJ1" s="14" t="s">
        <v>44</v>
      </c>
      <c r="AK1" s="13" t="s">
        <v>41</v>
      </c>
      <c r="AL1" s="13" t="s">
        <v>42</v>
      </c>
      <c r="AM1" s="15" t="s">
        <v>87</v>
      </c>
      <c r="AN1" s="16" t="s">
        <v>48</v>
      </c>
      <c r="AO1" s="17" t="s">
        <v>104</v>
      </c>
      <c r="AP1" s="7" t="s">
        <v>143</v>
      </c>
      <c r="AQ1" s="18" t="s">
        <v>144</v>
      </c>
      <c r="AR1" s="19" t="s">
        <v>145</v>
      </c>
      <c r="AS1" s="20" t="s">
        <v>76</v>
      </c>
      <c r="AT1" s="8" t="s">
        <v>140</v>
      </c>
      <c r="AU1" s="20" t="s">
        <v>4</v>
      </c>
      <c r="AV1" s="8" t="s">
        <v>5</v>
      </c>
      <c r="AW1" s="1" t="s">
        <v>6</v>
      </c>
      <c r="AX1" s="21" t="s">
        <v>7</v>
      </c>
      <c r="AY1" s="22" t="s">
        <v>8</v>
      </c>
      <c r="AZ1" s="21" t="s">
        <v>9</v>
      </c>
      <c r="BA1" s="23" t="s">
        <v>10</v>
      </c>
      <c r="BB1" s="24" t="s">
        <v>11</v>
      </c>
      <c r="BC1" s="25" t="s">
        <v>12</v>
      </c>
      <c r="BD1" s="25" t="s">
        <v>13</v>
      </c>
      <c r="BE1" s="24" t="s">
        <v>14</v>
      </c>
    </row>
    <row r="2" spans="1:57" s="31" customFormat="1">
      <c r="A2" s="27">
        <v>9</v>
      </c>
      <c r="B2" s="26">
        <v>41020</v>
      </c>
      <c r="C2" s="29" t="s">
        <v>132</v>
      </c>
      <c r="D2" s="27" t="s">
        <v>16</v>
      </c>
      <c r="E2" s="26">
        <v>40929</v>
      </c>
      <c r="F2" s="28" t="s">
        <v>149</v>
      </c>
      <c r="G2" s="27" t="s">
        <v>54</v>
      </c>
      <c r="H2" s="27">
        <v>94.76</v>
      </c>
      <c r="I2" s="32" t="s">
        <v>154</v>
      </c>
      <c r="J2" s="35">
        <v>15000</v>
      </c>
      <c r="K2" s="35">
        <v>60000</v>
      </c>
      <c r="L2" s="35">
        <v>90000</v>
      </c>
      <c r="M2" s="35">
        <v>300000</v>
      </c>
      <c r="N2" s="35"/>
      <c r="O2" s="27">
        <v>1.6739999999999999</v>
      </c>
      <c r="P2" s="27">
        <v>1.3160000000000001</v>
      </c>
      <c r="Q2" s="27">
        <v>1.2230000000000001</v>
      </c>
      <c r="R2" s="27">
        <v>1.151</v>
      </c>
      <c r="S2" s="27">
        <v>1.085</v>
      </c>
      <c r="T2" s="27"/>
      <c r="U2" s="27">
        <v>1.597</v>
      </c>
      <c r="V2" s="27">
        <v>1.302</v>
      </c>
      <c r="W2" s="27">
        <v>1.206</v>
      </c>
      <c r="X2" s="27">
        <v>1.147</v>
      </c>
      <c r="Y2" s="27">
        <v>1.069</v>
      </c>
      <c r="Z2" s="27"/>
      <c r="AA2" s="27"/>
      <c r="AB2" s="27"/>
      <c r="AC2" s="27"/>
      <c r="AD2" s="27"/>
      <c r="AE2" s="27"/>
      <c r="AF2" s="27"/>
      <c r="AG2" s="30" t="s">
        <v>152</v>
      </c>
      <c r="AH2" s="30" t="s">
        <v>153</v>
      </c>
      <c r="AI2" s="30">
        <v>3</v>
      </c>
      <c r="AJ2" s="30">
        <v>3</v>
      </c>
      <c r="AK2" s="85">
        <v>0.5</v>
      </c>
      <c r="AL2" s="85">
        <v>0.5</v>
      </c>
      <c r="AM2" s="30">
        <v>0</v>
      </c>
      <c r="AN2" s="30">
        <v>19</v>
      </c>
      <c r="AO2" s="30">
        <v>0</v>
      </c>
      <c r="AP2" s="30">
        <v>0</v>
      </c>
      <c r="AQ2" s="30">
        <v>0</v>
      </c>
      <c r="AR2" s="30">
        <v>0</v>
      </c>
      <c r="AS2" s="30">
        <v>0</v>
      </c>
      <c r="AT2" s="30">
        <v>0</v>
      </c>
      <c r="AU2" s="30">
        <v>0</v>
      </c>
      <c r="AV2" s="30">
        <v>0</v>
      </c>
      <c r="AW2" s="30">
        <v>0</v>
      </c>
      <c r="AX2" s="30" t="s">
        <v>157</v>
      </c>
      <c r="AY2" s="30">
        <v>24</v>
      </c>
      <c r="AZ2" s="30" t="s">
        <v>157</v>
      </c>
      <c r="BA2" s="28" t="s">
        <v>55</v>
      </c>
      <c r="BB2" s="27" t="s">
        <v>150</v>
      </c>
      <c r="BC2" s="30">
        <v>100</v>
      </c>
      <c r="BD2" s="30" t="s">
        <v>151</v>
      </c>
      <c r="BE2" s="28"/>
    </row>
    <row r="3" spans="1:57" s="31" customFormat="1">
      <c r="A3" s="27">
        <v>34</v>
      </c>
      <c r="B3" s="26">
        <v>41020</v>
      </c>
      <c r="C3" s="29" t="s">
        <v>96</v>
      </c>
      <c r="D3" s="27" t="s">
        <v>148</v>
      </c>
      <c r="E3" s="26">
        <v>40999</v>
      </c>
      <c r="F3" s="28" t="s">
        <v>26</v>
      </c>
      <c r="G3" s="27" t="s">
        <v>115</v>
      </c>
      <c r="H3" s="27">
        <v>76.5</v>
      </c>
      <c r="I3" s="32" t="s">
        <v>105</v>
      </c>
      <c r="J3" s="35">
        <v>15000</v>
      </c>
      <c r="K3" s="35">
        <v>60000</v>
      </c>
      <c r="L3" s="35">
        <v>90000</v>
      </c>
      <c r="M3" s="35">
        <v>300000</v>
      </c>
      <c r="N3" s="35"/>
      <c r="O3" s="27">
        <v>1.42</v>
      </c>
      <c r="P3" s="27">
        <v>1.27</v>
      </c>
      <c r="Q3" s="27">
        <v>1.17</v>
      </c>
      <c r="R3" s="27">
        <v>1.1000000000000001</v>
      </c>
      <c r="S3" s="27">
        <v>1.04</v>
      </c>
      <c r="T3" s="27"/>
      <c r="U3" s="27">
        <v>1.35</v>
      </c>
      <c r="V3" s="27">
        <v>1.24</v>
      </c>
      <c r="W3" s="27">
        <v>1.1499999999999999</v>
      </c>
      <c r="X3" s="27">
        <v>1.0900000000000001</v>
      </c>
      <c r="Y3" s="27">
        <v>1.03</v>
      </c>
      <c r="Z3" s="27"/>
      <c r="AA3" s="27"/>
      <c r="AB3" s="27"/>
      <c r="AC3" s="27"/>
      <c r="AD3" s="27"/>
      <c r="AE3" s="27"/>
      <c r="AF3" s="27"/>
      <c r="AG3" s="30" t="s">
        <v>155</v>
      </c>
      <c r="AH3" s="30" t="s">
        <v>156</v>
      </c>
      <c r="AI3" s="30">
        <v>3</v>
      </c>
      <c r="AJ3" s="30">
        <v>3</v>
      </c>
      <c r="AK3" s="85">
        <v>0.5</v>
      </c>
      <c r="AL3" s="85">
        <v>0.5</v>
      </c>
      <c r="AM3" s="30">
        <v>0</v>
      </c>
      <c r="AN3" s="30">
        <v>0</v>
      </c>
      <c r="AO3" s="30">
        <v>10</v>
      </c>
      <c r="AP3" s="30">
        <v>0</v>
      </c>
      <c r="AQ3" s="30">
        <v>0</v>
      </c>
      <c r="AR3" s="30">
        <v>0</v>
      </c>
      <c r="AS3" s="30">
        <v>0</v>
      </c>
      <c r="AT3" s="30">
        <v>0</v>
      </c>
      <c r="AU3" s="30">
        <v>0</v>
      </c>
      <c r="AV3" s="30">
        <v>0</v>
      </c>
      <c r="AW3" s="30">
        <v>0</v>
      </c>
      <c r="AX3" s="30" t="s">
        <v>157</v>
      </c>
      <c r="AY3" s="30"/>
      <c r="AZ3" s="30" t="s">
        <v>157</v>
      </c>
      <c r="BA3" s="28"/>
      <c r="BB3" s="27"/>
      <c r="BC3" s="30"/>
      <c r="BD3" s="30" t="s">
        <v>158</v>
      </c>
      <c r="BE3" s="28" t="s">
        <v>27</v>
      </c>
    </row>
    <row r="4" spans="1:57" s="31" customFormat="1">
      <c r="A4" s="27">
        <v>50</v>
      </c>
      <c r="B4" s="26">
        <v>41020</v>
      </c>
      <c r="C4" s="29" t="s">
        <v>96</v>
      </c>
      <c r="D4" s="27" t="s">
        <v>148</v>
      </c>
      <c r="E4" s="26">
        <v>40908</v>
      </c>
      <c r="F4" s="28" t="s">
        <v>25</v>
      </c>
      <c r="G4" s="27" t="s">
        <v>34</v>
      </c>
      <c r="H4" s="27">
        <v>85</v>
      </c>
      <c r="I4" s="32" t="s">
        <v>105</v>
      </c>
      <c r="J4" s="35">
        <v>15000</v>
      </c>
      <c r="K4" s="35">
        <v>60000</v>
      </c>
      <c r="L4" s="35">
        <v>90000</v>
      </c>
      <c r="M4" s="35">
        <v>300000</v>
      </c>
      <c r="N4" s="35"/>
      <c r="O4" s="27">
        <v>1.75</v>
      </c>
      <c r="P4" s="27">
        <v>1.54</v>
      </c>
      <c r="Q4" s="27">
        <v>1.4</v>
      </c>
      <c r="R4" s="27">
        <v>1.31</v>
      </c>
      <c r="S4" s="27">
        <v>1.23</v>
      </c>
      <c r="T4" s="27"/>
      <c r="U4" s="27">
        <v>1.48</v>
      </c>
      <c r="V4" s="27">
        <v>1.33</v>
      </c>
      <c r="W4" s="27">
        <v>1.2</v>
      </c>
      <c r="X4" s="27">
        <v>1.1299999999999999</v>
      </c>
      <c r="Y4" s="27">
        <v>1.05</v>
      </c>
      <c r="Z4" s="27"/>
      <c r="AA4" s="27"/>
      <c r="AB4" s="27"/>
      <c r="AC4" s="27"/>
      <c r="AD4" s="27"/>
      <c r="AE4" s="27"/>
      <c r="AF4" s="27"/>
      <c r="AG4" s="30" t="s">
        <v>155</v>
      </c>
      <c r="AH4" s="30" t="s">
        <v>156</v>
      </c>
      <c r="AI4" s="30">
        <v>3</v>
      </c>
      <c r="AJ4" s="30">
        <v>3</v>
      </c>
      <c r="AK4" s="85">
        <v>0.5</v>
      </c>
      <c r="AL4" s="85">
        <v>0.5</v>
      </c>
      <c r="AM4" s="30">
        <v>0</v>
      </c>
      <c r="AN4" s="30">
        <v>0</v>
      </c>
      <c r="AO4" s="30">
        <v>0</v>
      </c>
      <c r="AP4" s="30">
        <v>16</v>
      </c>
      <c r="AQ4" s="30">
        <v>0</v>
      </c>
      <c r="AR4" s="30">
        <v>0</v>
      </c>
      <c r="AS4" s="30">
        <v>0</v>
      </c>
      <c r="AT4" s="30">
        <v>0</v>
      </c>
      <c r="AU4" s="30">
        <v>0</v>
      </c>
      <c r="AV4" s="30">
        <v>0</v>
      </c>
      <c r="AW4" s="30">
        <v>12</v>
      </c>
      <c r="AX4" s="30" t="s">
        <v>155</v>
      </c>
      <c r="AY4" s="30"/>
      <c r="AZ4" s="30" t="s">
        <v>157</v>
      </c>
      <c r="BA4" s="28"/>
      <c r="BB4" s="27"/>
      <c r="BC4" s="30"/>
      <c r="BD4" s="30" t="s">
        <v>91</v>
      </c>
      <c r="BE4" s="28"/>
    </row>
    <row r="5" spans="1:57" s="31" customFormat="1">
      <c r="A5" s="27">
        <v>17</v>
      </c>
      <c r="B5" s="26">
        <v>41020</v>
      </c>
      <c r="C5" s="29" t="s">
        <v>96</v>
      </c>
      <c r="D5" s="27" t="s">
        <v>148</v>
      </c>
      <c r="E5" s="26">
        <v>40908</v>
      </c>
      <c r="F5" s="28" t="s">
        <v>92</v>
      </c>
      <c r="G5" s="27" t="s">
        <v>141</v>
      </c>
      <c r="H5" s="27">
        <v>96</v>
      </c>
      <c r="I5" s="32" t="s">
        <v>105</v>
      </c>
      <c r="J5" s="35">
        <v>15000</v>
      </c>
      <c r="K5" s="35">
        <v>60000</v>
      </c>
      <c r="L5" s="35">
        <v>90000</v>
      </c>
      <c r="M5" s="35">
        <v>300000</v>
      </c>
      <c r="N5" s="35"/>
      <c r="O5" s="27">
        <v>1.5429999999999999</v>
      </c>
      <c r="P5" s="27">
        <v>1.363</v>
      </c>
      <c r="Q5" s="27">
        <v>1.2450000000000001</v>
      </c>
      <c r="R5" s="27">
        <v>1.1639999999999999</v>
      </c>
      <c r="S5" s="27">
        <v>1.093</v>
      </c>
      <c r="T5" s="27"/>
      <c r="U5" s="27">
        <v>1.4450000000000001</v>
      </c>
      <c r="V5" s="27">
        <v>1.306</v>
      </c>
      <c r="W5" s="27">
        <v>1.1970000000000001</v>
      </c>
      <c r="X5" s="27">
        <v>1.133</v>
      </c>
      <c r="Y5" s="27">
        <v>1.0629999999999999</v>
      </c>
      <c r="Z5" s="27"/>
      <c r="AA5" s="27"/>
      <c r="AB5" s="27"/>
      <c r="AC5" s="27"/>
      <c r="AD5" s="27"/>
      <c r="AE5" s="27"/>
      <c r="AF5" s="27"/>
      <c r="AG5" s="30" t="s">
        <v>155</v>
      </c>
      <c r="AH5" s="30" t="s">
        <v>156</v>
      </c>
      <c r="AI5" s="30">
        <v>3</v>
      </c>
      <c r="AJ5" s="30">
        <v>3</v>
      </c>
      <c r="AK5" s="85">
        <v>0.5</v>
      </c>
      <c r="AL5" s="85">
        <v>0.5</v>
      </c>
      <c r="AM5" s="30">
        <v>0</v>
      </c>
      <c r="AN5" s="30">
        <v>22</v>
      </c>
      <c r="AO5" s="30">
        <v>0</v>
      </c>
      <c r="AP5" s="30">
        <v>0</v>
      </c>
      <c r="AQ5" s="30">
        <v>0</v>
      </c>
      <c r="AR5" s="30">
        <v>0</v>
      </c>
      <c r="AS5" s="30">
        <v>0</v>
      </c>
      <c r="AT5" s="30">
        <v>0</v>
      </c>
      <c r="AU5" s="30">
        <v>0</v>
      </c>
      <c r="AV5" s="30">
        <v>0</v>
      </c>
      <c r="AW5" s="30">
        <v>24</v>
      </c>
      <c r="AX5" s="30" t="s">
        <v>155</v>
      </c>
      <c r="AY5" s="30">
        <v>24</v>
      </c>
      <c r="AZ5" s="30" t="s">
        <v>157</v>
      </c>
      <c r="BA5" s="28"/>
      <c r="BB5" s="27"/>
      <c r="BC5" s="30"/>
      <c r="BD5" s="30" t="s">
        <v>158</v>
      </c>
      <c r="BE5" s="28"/>
    </row>
    <row r="6" spans="1:57" s="31" customFormat="1">
      <c r="A6" s="27">
        <v>25</v>
      </c>
      <c r="B6" s="26">
        <v>41020</v>
      </c>
      <c r="C6" s="29" t="s">
        <v>96</v>
      </c>
      <c r="D6" s="27" t="s">
        <v>148</v>
      </c>
      <c r="E6" s="26">
        <v>40912</v>
      </c>
      <c r="F6" s="28" t="s">
        <v>30</v>
      </c>
      <c r="G6" s="27" t="s">
        <v>114</v>
      </c>
      <c r="H6" s="27">
        <v>72.64</v>
      </c>
      <c r="I6" s="32" t="s">
        <v>105</v>
      </c>
      <c r="J6" s="35">
        <v>15208</v>
      </c>
      <c r="K6" s="35">
        <v>60833</v>
      </c>
      <c r="L6" s="35">
        <v>91250</v>
      </c>
      <c r="M6" s="35">
        <v>304167</v>
      </c>
      <c r="N6" s="35"/>
      <c r="O6" s="27">
        <v>1.24</v>
      </c>
      <c r="P6" s="27">
        <v>1.1200000000000001</v>
      </c>
      <c r="Q6" s="27">
        <v>1.03</v>
      </c>
      <c r="R6" s="27">
        <v>0.97</v>
      </c>
      <c r="S6" s="27">
        <v>0.93</v>
      </c>
      <c r="T6" s="27"/>
      <c r="U6" s="27">
        <v>1.19</v>
      </c>
      <c r="V6" s="27">
        <v>1.0900000000000001</v>
      </c>
      <c r="W6" s="27">
        <v>1.02</v>
      </c>
      <c r="X6" s="27">
        <v>0.97</v>
      </c>
      <c r="Y6" s="27">
        <v>0.92</v>
      </c>
      <c r="Z6" s="27"/>
      <c r="AA6" s="27"/>
      <c r="AB6" s="27"/>
      <c r="AC6" s="27"/>
      <c r="AD6" s="27"/>
      <c r="AE6" s="27"/>
      <c r="AF6" s="27"/>
      <c r="AG6" s="30" t="s">
        <v>155</v>
      </c>
      <c r="AH6" s="30" t="s">
        <v>156</v>
      </c>
      <c r="AI6" s="30">
        <v>3</v>
      </c>
      <c r="AJ6" s="30">
        <v>3</v>
      </c>
      <c r="AK6" s="85">
        <v>0.5</v>
      </c>
      <c r="AL6" s="85">
        <v>0.5</v>
      </c>
      <c r="AM6" s="30">
        <v>0</v>
      </c>
      <c r="AN6" s="30">
        <v>0</v>
      </c>
      <c r="AO6" s="30">
        <v>0</v>
      </c>
      <c r="AP6" s="30">
        <v>0</v>
      </c>
      <c r="AQ6" s="30">
        <v>0</v>
      </c>
      <c r="AR6" s="30">
        <v>0</v>
      </c>
      <c r="AS6" s="30">
        <v>0</v>
      </c>
      <c r="AT6" s="30">
        <v>0</v>
      </c>
      <c r="AU6" s="30">
        <v>0</v>
      </c>
      <c r="AV6" s="30">
        <v>0</v>
      </c>
      <c r="AW6" s="30">
        <v>36</v>
      </c>
      <c r="AX6" s="30" t="s">
        <v>157</v>
      </c>
      <c r="AY6" s="30"/>
      <c r="AZ6" s="30" t="s">
        <v>157</v>
      </c>
      <c r="BA6" s="28"/>
      <c r="BB6" s="27"/>
      <c r="BC6" s="30"/>
      <c r="BD6" s="30" t="s">
        <v>158</v>
      </c>
      <c r="BE6" s="28"/>
    </row>
    <row r="7" spans="1:57" s="31" customFormat="1">
      <c r="A7" s="27">
        <v>42</v>
      </c>
      <c r="B7" s="26">
        <v>41020</v>
      </c>
      <c r="C7" s="29" t="s">
        <v>96</v>
      </c>
      <c r="D7" s="27" t="s">
        <v>148</v>
      </c>
      <c r="E7" s="26">
        <v>40969</v>
      </c>
      <c r="F7" s="27" t="s">
        <v>33</v>
      </c>
      <c r="G7" s="27" t="s">
        <v>34</v>
      </c>
      <c r="H7" s="27">
        <v>87.53</v>
      </c>
      <c r="I7" s="32" t="s">
        <v>105</v>
      </c>
      <c r="J7" s="35">
        <v>15000</v>
      </c>
      <c r="K7" s="35">
        <v>60000</v>
      </c>
      <c r="L7" s="35">
        <v>90000</v>
      </c>
      <c r="M7" s="35">
        <v>300000</v>
      </c>
      <c r="N7" s="35"/>
      <c r="O7" s="27">
        <v>1.2170000000000001</v>
      </c>
      <c r="P7" s="27">
        <v>1.091</v>
      </c>
      <c r="Q7" s="27">
        <v>1.004</v>
      </c>
      <c r="R7" s="27">
        <v>0.94599999999999995</v>
      </c>
      <c r="S7" s="27">
        <v>0.89600000000000002</v>
      </c>
      <c r="T7" s="27"/>
      <c r="U7" s="27">
        <v>1.105</v>
      </c>
      <c r="V7" s="27">
        <v>1.008</v>
      </c>
      <c r="W7" s="27">
        <v>0.93200000000000005</v>
      </c>
      <c r="X7" s="27">
        <v>0.88700000000000001</v>
      </c>
      <c r="Y7" s="27">
        <v>0.83699999999999997</v>
      </c>
      <c r="Z7" s="27"/>
      <c r="AA7" s="27"/>
      <c r="AB7" s="27"/>
      <c r="AC7" s="27"/>
      <c r="AD7" s="27"/>
      <c r="AE7" s="27"/>
      <c r="AF7" s="27"/>
      <c r="AG7" s="30" t="s">
        <v>155</v>
      </c>
      <c r="AH7" s="30" t="s">
        <v>156</v>
      </c>
      <c r="AI7" s="30">
        <v>3</v>
      </c>
      <c r="AJ7" s="30">
        <v>3</v>
      </c>
      <c r="AK7" s="85">
        <v>0.5</v>
      </c>
      <c r="AL7" s="85">
        <v>0.5</v>
      </c>
      <c r="AM7" s="30">
        <v>0</v>
      </c>
      <c r="AN7" s="30">
        <v>0</v>
      </c>
      <c r="AO7" s="30">
        <v>0</v>
      </c>
      <c r="AP7" s="30">
        <v>0</v>
      </c>
      <c r="AQ7" s="30">
        <v>0</v>
      </c>
      <c r="AR7" s="30">
        <v>0</v>
      </c>
      <c r="AS7" s="30">
        <v>0</v>
      </c>
      <c r="AT7" s="30">
        <v>0</v>
      </c>
      <c r="AU7" s="30">
        <v>0</v>
      </c>
      <c r="AV7" s="30">
        <v>0</v>
      </c>
      <c r="AW7" s="30">
        <v>0</v>
      </c>
      <c r="AX7" s="30" t="s">
        <v>157</v>
      </c>
      <c r="AY7" s="30"/>
      <c r="AZ7" s="30" t="s">
        <v>157</v>
      </c>
      <c r="BA7" s="28" t="s">
        <v>24</v>
      </c>
      <c r="BB7" s="27" t="s">
        <v>150</v>
      </c>
      <c r="BC7" s="30">
        <v>50</v>
      </c>
      <c r="BD7" s="30" t="s">
        <v>91</v>
      </c>
      <c r="BE7" s="28"/>
    </row>
    <row r="8" spans="1:57" s="31" customFormat="1">
      <c r="A8" s="27">
        <v>1</v>
      </c>
      <c r="B8" s="26">
        <v>41020</v>
      </c>
      <c r="C8" s="29" t="s">
        <v>15</v>
      </c>
      <c r="D8" s="27" t="s">
        <v>16</v>
      </c>
      <c r="E8" s="26">
        <v>40999</v>
      </c>
      <c r="F8" s="28" t="s">
        <v>17</v>
      </c>
      <c r="G8" s="27" t="s">
        <v>62</v>
      </c>
      <c r="H8" s="27">
        <v>77.739999999999995</v>
      </c>
      <c r="I8" s="32" t="s">
        <v>154</v>
      </c>
      <c r="J8" s="35">
        <v>14760</v>
      </c>
      <c r="K8" s="35">
        <v>60120</v>
      </c>
      <c r="L8" s="35">
        <v>89700</v>
      </c>
      <c r="M8" s="35">
        <v>300720</v>
      </c>
      <c r="N8" s="35"/>
      <c r="O8" s="27">
        <v>1.6879999999999999</v>
      </c>
      <c r="P8" s="27">
        <v>1.361</v>
      </c>
      <c r="Q8" s="27">
        <v>1.2130000000000001</v>
      </c>
      <c r="R8" s="27">
        <v>1.1080000000000001</v>
      </c>
      <c r="S8" s="27">
        <v>1.083</v>
      </c>
      <c r="T8" s="27"/>
      <c r="U8" s="27">
        <v>1.5860000000000001</v>
      </c>
      <c r="V8" s="27">
        <v>1.3109999999999999</v>
      </c>
      <c r="W8" s="27">
        <v>1.17</v>
      </c>
      <c r="X8" s="27">
        <v>1.081</v>
      </c>
      <c r="Y8" s="27">
        <v>1.0529999999999999</v>
      </c>
      <c r="Z8" s="27"/>
      <c r="AA8" s="27"/>
      <c r="AB8" s="27"/>
      <c r="AC8" s="27"/>
      <c r="AD8" s="27"/>
      <c r="AE8" s="27"/>
      <c r="AF8" s="27"/>
      <c r="AG8" s="30" t="s">
        <v>155</v>
      </c>
      <c r="AH8" s="30" t="s">
        <v>156</v>
      </c>
      <c r="AI8" s="30">
        <v>3</v>
      </c>
      <c r="AJ8" s="30">
        <v>3</v>
      </c>
      <c r="AK8" s="85">
        <v>0.5</v>
      </c>
      <c r="AL8" s="85">
        <v>0.5</v>
      </c>
      <c r="AM8" s="30">
        <v>0</v>
      </c>
      <c r="AN8" s="30">
        <v>15</v>
      </c>
      <c r="AO8" s="30">
        <v>0</v>
      </c>
      <c r="AP8" s="30">
        <v>0</v>
      </c>
      <c r="AQ8" s="30">
        <v>0</v>
      </c>
      <c r="AR8" s="30">
        <v>0</v>
      </c>
      <c r="AS8" s="30">
        <v>0</v>
      </c>
      <c r="AT8" s="30">
        <v>0</v>
      </c>
      <c r="AU8" s="30">
        <v>0</v>
      </c>
      <c r="AV8" s="30">
        <v>0</v>
      </c>
      <c r="AW8" s="30">
        <v>12</v>
      </c>
      <c r="AX8" s="30" t="s">
        <v>155</v>
      </c>
      <c r="AY8" s="30">
        <v>12</v>
      </c>
      <c r="AZ8" s="30" t="s">
        <v>157</v>
      </c>
      <c r="BA8" s="28"/>
      <c r="BB8" s="27"/>
      <c r="BC8" s="30"/>
      <c r="BD8" s="30" t="s">
        <v>158</v>
      </c>
      <c r="BE8" s="28"/>
    </row>
    <row r="9" spans="1:57" s="31" customFormat="1">
      <c r="A9" s="27">
        <v>33</v>
      </c>
      <c r="B9" s="26">
        <v>41020</v>
      </c>
      <c r="C9" s="29" t="s">
        <v>96</v>
      </c>
      <c r="D9" s="27" t="s">
        <v>148</v>
      </c>
      <c r="E9" s="26">
        <v>40908</v>
      </c>
      <c r="F9" s="28" t="s">
        <v>28</v>
      </c>
      <c r="G9" s="27" t="s">
        <v>29</v>
      </c>
      <c r="H9" s="27">
        <v>68</v>
      </c>
      <c r="I9" s="32" t="s">
        <v>105</v>
      </c>
      <c r="J9" s="35">
        <v>15000</v>
      </c>
      <c r="K9" s="35">
        <v>60000</v>
      </c>
      <c r="L9" s="35">
        <v>90000</v>
      </c>
      <c r="M9" s="35">
        <v>300000</v>
      </c>
      <c r="N9" s="35"/>
      <c r="O9" s="27">
        <v>1.62</v>
      </c>
      <c r="P9" s="27">
        <v>1.242</v>
      </c>
      <c r="Q9" s="27">
        <v>1.4039999999999999</v>
      </c>
      <c r="R9" s="27">
        <v>1.1339999999999999</v>
      </c>
      <c r="S9" s="27">
        <v>0.96799999999999997</v>
      </c>
      <c r="T9" s="27"/>
      <c r="U9" s="27">
        <v>1.52</v>
      </c>
      <c r="V9" s="27">
        <v>1</v>
      </c>
      <c r="W9" s="27">
        <v>0</v>
      </c>
      <c r="X9" s="27">
        <v>0</v>
      </c>
      <c r="Y9" s="27">
        <v>1.2589999999999999</v>
      </c>
      <c r="Z9" s="27"/>
      <c r="AA9" s="27"/>
      <c r="AB9" s="27"/>
      <c r="AC9" s="27"/>
      <c r="AD9" s="27"/>
      <c r="AE9" s="27"/>
      <c r="AF9" s="27"/>
      <c r="AG9" s="30" t="s">
        <v>155</v>
      </c>
      <c r="AH9" s="30" t="s">
        <v>156</v>
      </c>
      <c r="AI9" s="30">
        <v>3</v>
      </c>
      <c r="AJ9" s="30">
        <v>3</v>
      </c>
      <c r="AK9" s="85">
        <v>0.5</v>
      </c>
      <c r="AL9" s="85">
        <v>0.5</v>
      </c>
      <c r="AM9" s="30">
        <v>0</v>
      </c>
      <c r="AN9" s="30">
        <v>0</v>
      </c>
      <c r="AO9" s="30">
        <v>10</v>
      </c>
      <c r="AP9" s="30">
        <v>0</v>
      </c>
      <c r="AQ9" s="30">
        <v>0</v>
      </c>
      <c r="AR9" s="30">
        <v>0</v>
      </c>
      <c r="AS9" s="30">
        <v>0</v>
      </c>
      <c r="AT9" s="30">
        <v>0</v>
      </c>
      <c r="AU9" s="30">
        <v>0</v>
      </c>
      <c r="AV9" s="30">
        <v>0</v>
      </c>
      <c r="AW9" s="30">
        <v>24</v>
      </c>
      <c r="AX9" s="30" t="s">
        <v>155</v>
      </c>
      <c r="AY9" s="30"/>
      <c r="AZ9" s="30" t="s">
        <v>157</v>
      </c>
      <c r="BA9" s="28"/>
      <c r="BB9" s="27"/>
      <c r="BC9" s="30"/>
      <c r="BD9" s="30" t="s">
        <v>91</v>
      </c>
      <c r="BE9" s="28"/>
    </row>
    <row r="10" spans="1:57" s="31" customFormat="1">
      <c r="A10" s="27">
        <v>58</v>
      </c>
      <c r="B10" s="26">
        <v>41020</v>
      </c>
      <c r="C10" s="29" t="s">
        <v>96</v>
      </c>
      <c r="D10" s="27" t="s">
        <v>148</v>
      </c>
      <c r="E10" s="87">
        <v>40968</v>
      </c>
      <c r="F10" s="28" t="s">
        <v>83</v>
      </c>
      <c r="G10" s="27" t="s">
        <v>56</v>
      </c>
      <c r="H10" s="27">
        <v>55.75</v>
      </c>
      <c r="I10" s="32" t="s">
        <v>105</v>
      </c>
      <c r="J10" s="35">
        <v>3042</v>
      </c>
      <c r="K10" s="35">
        <v>6083</v>
      </c>
      <c r="L10" s="35">
        <v>9125</v>
      </c>
      <c r="M10" s="35">
        <v>15208</v>
      </c>
      <c r="N10" s="35"/>
      <c r="O10" s="27">
        <v>2.0459999999999998</v>
      </c>
      <c r="P10" s="27">
        <v>1.83</v>
      </c>
      <c r="Q10" s="27">
        <v>1.5629999999999999</v>
      </c>
      <c r="R10" s="27">
        <v>1.4259999999999999</v>
      </c>
      <c r="S10" s="27">
        <v>1.39</v>
      </c>
      <c r="T10" s="27"/>
      <c r="U10" s="27">
        <v>1.94</v>
      </c>
      <c r="V10" s="27">
        <v>1.75</v>
      </c>
      <c r="W10" s="27">
        <v>1.53</v>
      </c>
      <c r="X10" s="27">
        <v>1.4</v>
      </c>
      <c r="Y10" s="27">
        <v>1.37</v>
      </c>
      <c r="Z10" s="27"/>
      <c r="AA10" s="27"/>
      <c r="AB10" s="27"/>
      <c r="AC10" s="27"/>
      <c r="AD10" s="27"/>
      <c r="AE10" s="27"/>
      <c r="AF10" s="27"/>
      <c r="AG10" s="30" t="s">
        <v>155</v>
      </c>
      <c r="AH10" s="30" t="s">
        <v>156</v>
      </c>
      <c r="AI10" s="30">
        <v>3</v>
      </c>
      <c r="AJ10" s="30">
        <v>3</v>
      </c>
      <c r="AK10" s="85">
        <v>0.5</v>
      </c>
      <c r="AL10" s="85">
        <v>0.5</v>
      </c>
      <c r="AM10" s="30">
        <v>0</v>
      </c>
      <c r="AN10" s="30">
        <v>15</v>
      </c>
      <c r="AO10" s="30">
        <v>0</v>
      </c>
      <c r="AP10" s="30">
        <v>5</v>
      </c>
      <c r="AQ10" s="30">
        <v>0</v>
      </c>
      <c r="AR10" s="30">
        <v>0</v>
      </c>
      <c r="AS10" s="30">
        <v>0</v>
      </c>
      <c r="AT10" s="30">
        <v>0</v>
      </c>
      <c r="AU10" s="30">
        <v>0</v>
      </c>
      <c r="AV10" s="30">
        <v>0</v>
      </c>
      <c r="AW10" s="30">
        <v>24</v>
      </c>
      <c r="AX10" s="30" t="s">
        <v>157</v>
      </c>
      <c r="AY10" s="30"/>
      <c r="AZ10" s="30" t="s">
        <v>157</v>
      </c>
      <c r="BA10" s="28" t="s">
        <v>32</v>
      </c>
      <c r="BB10" s="27" t="s">
        <v>150</v>
      </c>
      <c r="BC10" s="30">
        <v>25</v>
      </c>
      <c r="BD10" s="30" t="s">
        <v>91</v>
      </c>
      <c r="BE10" s="28"/>
    </row>
    <row r="11" spans="1:57" s="31" customFormat="1">
      <c r="A11" s="27">
        <v>10</v>
      </c>
      <c r="B11" s="26">
        <v>41020</v>
      </c>
      <c r="C11" s="29" t="s">
        <v>15</v>
      </c>
      <c r="D11" s="27" t="s">
        <v>97</v>
      </c>
      <c r="E11" s="26">
        <v>40929</v>
      </c>
      <c r="F11" s="28" t="s">
        <v>98</v>
      </c>
      <c r="G11" s="27" t="s">
        <v>54</v>
      </c>
      <c r="H11" s="27">
        <v>94.68</v>
      </c>
      <c r="I11" s="32" t="s">
        <v>106</v>
      </c>
      <c r="J11" s="35">
        <v>110000</v>
      </c>
      <c r="K11" s="35">
        <v>600000</v>
      </c>
      <c r="L11" s="35">
        <f>K11</f>
        <v>600000</v>
      </c>
      <c r="M11" s="35">
        <f>L11</f>
        <v>600000</v>
      </c>
      <c r="N11" s="35"/>
      <c r="O11" s="27">
        <v>1.5</v>
      </c>
      <c r="P11" s="27">
        <v>1.137</v>
      </c>
      <c r="Q11" s="27">
        <v>0</v>
      </c>
      <c r="R11" s="27">
        <v>0</v>
      </c>
      <c r="S11" s="27">
        <v>0.995</v>
      </c>
      <c r="T11" s="27"/>
      <c r="U11" s="27">
        <v>1.321</v>
      </c>
      <c r="V11" s="27">
        <v>1.1259999999999999</v>
      </c>
      <c r="W11" s="27">
        <v>0</v>
      </c>
      <c r="X11" s="27">
        <v>0</v>
      </c>
      <c r="Y11" s="27">
        <v>0.94</v>
      </c>
      <c r="Z11" s="27"/>
      <c r="AA11" s="27"/>
      <c r="AB11" s="27"/>
      <c r="AC11" s="27"/>
      <c r="AD11" s="27"/>
      <c r="AE11" s="27"/>
      <c r="AF11" s="27"/>
      <c r="AG11" s="30" t="s">
        <v>107</v>
      </c>
      <c r="AH11" s="30" t="s">
        <v>156</v>
      </c>
      <c r="AI11" s="30">
        <v>3</v>
      </c>
      <c r="AJ11" s="30">
        <v>3</v>
      </c>
      <c r="AK11" s="85">
        <v>0.5</v>
      </c>
      <c r="AL11" s="85">
        <v>0.5</v>
      </c>
      <c r="AM11" s="30">
        <v>0</v>
      </c>
      <c r="AN11" s="30">
        <v>19</v>
      </c>
      <c r="AO11" s="30">
        <v>0</v>
      </c>
      <c r="AP11" s="30">
        <v>0</v>
      </c>
      <c r="AQ11" s="30">
        <v>0</v>
      </c>
      <c r="AR11" s="30">
        <v>0</v>
      </c>
      <c r="AS11" s="30">
        <v>0</v>
      </c>
      <c r="AT11" s="30">
        <v>0</v>
      </c>
      <c r="AU11" s="30">
        <v>0</v>
      </c>
      <c r="AV11" s="30">
        <v>0</v>
      </c>
      <c r="AW11" s="30">
        <v>0</v>
      </c>
      <c r="AX11" s="30" t="s">
        <v>157</v>
      </c>
      <c r="AY11" s="30">
        <v>24</v>
      </c>
      <c r="AZ11" s="30" t="s">
        <v>157</v>
      </c>
      <c r="BA11" s="28" t="s">
        <v>55</v>
      </c>
      <c r="BB11" s="27" t="s">
        <v>150</v>
      </c>
      <c r="BC11" s="30">
        <v>100</v>
      </c>
      <c r="BD11" s="30" t="s">
        <v>151</v>
      </c>
      <c r="BE11" s="28"/>
    </row>
    <row r="12" spans="1:57" s="31" customFormat="1">
      <c r="A12" s="27">
        <v>35</v>
      </c>
      <c r="B12" s="26">
        <v>41020</v>
      </c>
      <c r="C12" s="29" t="s">
        <v>96</v>
      </c>
      <c r="D12" s="27" t="s">
        <v>93</v>
      </c>
      <c r="E12" s="26">
        <v>40999</v>
      </c>
      <c r="F12" s="28" t="s">
        <v>26</v>
      </c>
      <c r="G12" s="27" t="s">
        <v>115</v>
      </c>
      <c r="H12" s="27">
        <v>76.5</v>
      </c>
      <c r="I12" s="32" t="s">
        <v>105</v>
      </c>
      <c r="J12" s="35">
        <v>15000</v>
      </c>
      <c r="K12" s="35">
        <v>60000</v>
      </c>
      <c r="L12" s="35">
        <v>90000</v>
      </c>
      <c r="M12" s="35">
        <v>300000</v>
      </c>
      <c r="N12" s="35"/>
      <c r="O12" s="27">
        <v>1.42</v>
      </c>
      <c r="P12" s="27">
        <v>1.27</v>
      </c>
      <c r="Q12" s="27">
        <v>1.17</v>
      </c>
      <c r="R12" s="27">
        <v>1.1000000000000001</v>
      </c>
      <c r="S12" s="27">
        <v>1.04</v>
      </c>
      <c r="T12" s="27"/>
      <c r="U12" s="27">
        <v>1.35</v>
      </c>
      <c r="V12" s="27">
        <v>1.24</v>
      </c>
      <c r="W12" s="27">
        <v>1.1499999999999999</v>
      </c>
      <c r="X12" s="27">
        <v>1.0900000000000001</v>
      </c>
      <c r="Y12" s="27">
        <v>1.03</v>
      </c>
      <c r="Z12" s="27"/>
      <c r="AA12" s="27"/>
      <c r="AB12" s="27"/>
      <c r="AC12" s="27"/>
      <c r="AD12" s="27"/>
      <c r="AE12" s="27"/>
      <c r="AF12" s="27"/>
      <c r="AG12" s="30" t="s">
        <v>155</v>
      </c>
      <c r="AH12" s="30" t="s">
        <v>156</v>
      </c>
      <c r="AI12" s="30">
        <v>3</v>
      </c>
      <c r="AJ12" s="30">
        <v>3</v>
      </c>
      <c r="AK12" s="85">
        <v>0.5</v>
      </c>
      <c r="AL12" s="85">
        <v>0.5</v>
      </c>
      <c r="AM12" s="30">
        <v>0</v>
      </c>
      <c r="AN12" s="30">
        <v>0</v>
      </c>
      <c r="AO12" s="30">
        <v>10</v>
      </c>
      <c r="AP12" s="30">
        <v>0</v>
      </c>
      <c r="AQ12" s="30">
        <v>0</v>
      </c>
      <c r="AR12" s="30">
        <v>0</v>
      </c>
      <c r="AS12" s="30">
        <v>0</v>
      </c>
      <c r="AT12" s="30">
        <v>0</v>
      </c>
      <c r="AU12" s="30">
        <v>0</v>
      </c>
      <c r="AV12" s="30">
        <v>0</v>
      </c>
      <c r="AW12" s="30">
        <v>0</v>
      </c>
      <c r="AX12" s="30" t="s">
        <v>157</v>
      </c>
      <c r="AY12" s="30"/>
      <c r="AZ12" s="30" t="s">
        <v>157</v>
      </c>
      <c r="BA12" s="28"/>
      <c r="BB12" s="27"/>
      <c r="BC12" s="30"/>
      <c r="BD12" s="30" t="s">
        <v>158</v>
      </c>
      <c r="BE12" s="28" t="s">
        <v>27</v>
      </c>
    </row>
    <row r="13" spans="1:57" s="31" customFormat="1">
      <c r="A13" s="27">
        <v>51</v>
      </c>
      <c r="B13" s="26">
        <v>41020</v>
      </c>
      <c r="C13" s="29" t="s">
        <v>96</v>
      </c>
      <c r="D13" s="27" t="s">
        <v>93</v>
      </c>
      <c r="E13" s="26">
        <v>40908</v>
      </c>
      <c r="F13" s="28" t="s">
        <v>25</v>
      </c>
      <c r="G13" s="27" t="s">
        <v>34</v>
      </c>
      <c r="H13" s="27">
        <v>85</v>
      </c>
      <c r="I13" s="32" t="s">
        <v>105</v>
      </c>
      <c r="J13" s="35">
        <v>15000</v>
      </c>
      <c r="K13" s="35">
        <v>60000</v>
      </c>
      <c r="L13" s="35">
        <v>90000</v>
      </c>
      <c r="M13" s="35">
        <v>300000</v>
      </c>
      <c r="N13" s="35"/>
      <c r="O13" s="27">
        <v>1.75</v>
      </c>
      <c r="P13" s="27">
        <v>1.54</v>
      </c>
      <c r="Q13" s="27">
        <v>1.4</v>
      </c>
      <c r="R13" s="27">
        <v>1.31</v>
      </c>
      <c r="S13" s="27">
        <v>1.23</v>
      </c>
      <c r="T13" s="27"/>
      <c r="U13" s="27">
        <v>1.48</v>
      </c>
      <c r="V13" s="27">
        <v>1.33</v>
      </c>
      <c r="W13" s="27">
        <v>1.2</v>
      </c>
      <c r="X13" s="27">
        <v>1.1299999999999999</v>
      </c>
      <c r="Y13" s="27">
        <v>1.05</v>
      </c>
      <c r="Z13" s="27"/>
      <c r="AA13" s="27"/>
      <c r="AB13" s="27"/>
      <c r="AC13" s="27"/>
      <c r="AD13" s="27"/>
      <c r="AE13" s="27"/>
      <c r="AF13" s="27"/>
      <c r="AG13" s="30" t="s">
        <v>155</v>
      </c>
      <c r="AH13" s="30" t="s">
        <v>156</v>
      </c>
      <c r="AI13" s="30">
        <v>3</v>
      </c>
      <c r="AJ13" s="30">
        <v>3</v>
      </c>
      <c r="AK13" s="85">
        <v>0.5</v>
      </c>
      <c r="AL13" s="85">
        <v>0.5</v>
      </c>
      <c r="AM13" s="30">
        <v>0</v>
      </c>
      <c r="AN13" s="30">
        <v>0</v>
      </c>
      <c r="AO13" s="30">
        <v>0</v>
      </c>
      <c r="AP13" s="30">
        <v>16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12</v>
      </c>
      <c r="AX13" s="30" t="s">
        <v>155</v>
      </c>
      <c r="AY13" s="30"/>
      <c r="AZ13" s="30" t="s">
        <v>157</v>
      </c>
      <c r="BA13" s="28"/>
      <c r="BB13" s="27"/>
      <c r="BC13" s="30"/>
      <c r="BD13" s="30" t="s">
        <v>91</v>
      </c>
      <c r="BE13" s="28"/>
    </row>
    <row r="14" spans="1:57" s="31" customFormat="1">
      <c r="A14" s="27">
        <v>18</v>
      </c>
      <c r="B14" s="26">
        <v>41020</v>
      </c>
      <c r="C14" s="29" t="s">
        <v>96</v>
      </c>
      <c r="D14" s="27" t="s">
        <v>93</v>
      </c>
      <c r="E14" s="26">
        <v>40908</v>
      </c>
      <c r="F14" s="28" t="s">
        <v>92</v>
      </c>
      <c r="G14" s="27" t="s">
        <v>141</v>
      </c>
      <c r="H14" s="27">
        <v>98</v>
      </c>
      <c r="I14" s="32" t="s">
        <v>105</v>
      </c>
      <c r="J14" s="35">
        <v>15000</v>
      </c>
      <c r="K14" s="35">
        <v>60000</v>
      </c>
      <c r="L14" s="35">
        <v>90000</v>
      </c>
      <c r="M14" s="35">
        <v>300000</v>
      </c>
      <c r="N14" s="35"/>
      <c r="O14" s="27">
        <v>1.534</v>
      </c>
      <c r="P14" s="27">
        <v>1.355</v>
      </c>
      <c r="Q14" s="27">
        <v>1.2370000000000001</v>
      </c>
      <c r="R14" s="27">
        <v>1.1599999999999999</v>
      </c>
      <c r="S14" s="27">
        <v>1.0900000000000001</v>
      </c>
      <c r="T14" s="27"/>
      <c r="U14" s="27">
        <v>1.462</v>
      </c>
      <c r="V14" s="27">
        <v>1.3220000000000001</v>
      </c>
      <c r="W14" s="27">
        <v>1.212</v>
      </c>
      <c r="X14" s="27">
        <v>1.1499999999999999</v>
      </c>
      <c r="Y14" s="27">
        <v>1.08</v>
      </c>
      <c r="Z14" s="27"/>
      <c r="AA14" s="27"/>
      <c r="AB14" s="27"/>
      <c r="AC14" s="27"/>
      <c r="AD14" s="27"/>
      <c r="AE14" s="27"/>
      <c r="AF14" s="27"/>
      <c r="AG14" s="30" t="s">
        <v>155</v>
      </c>
      <c r="AH14" s="30" t="s">
        <v>156</v>
      </c>
      <c r="AI14" s="30">
        <v>3</v>
      </c>
      <c r="AJ14" s="30">
        <v>3</v>
      </c>
      <c r="AK14" s="85">
        <v>0.5</v>
      </c>
      <c r="AL14" s="85">
        <v>0.5</v>
      </c>
      <c r="AM14" s="30">
        <v>0</v>
      </c>
      <c r="AN14" s="30">
        <v>22</v>
      </c>
      <c r="AO14" s="30">
        <v>0</v>
      </c>
      <c r="AP14" s="30">
        <v>0</v>
      </c>
      <c r="AQ14" s="30">
        <v>0</v>
      </c>
      <c r="AR14" s="30">
        <v>0</v>
      </c>
      <c r="AS14" s="30">
        <v>0</v>
      </c>
      <c r="AT14" s="30">
        <v>0</v>
      </c>
      <c r="AU14" s="30">
        <v>0</v>
      </c>
      <c r="AV14" s="30">
        <v>0</v>
      </c>
      <c r="AW14" s="30">
        <v>24</v>
      </c>
      <c r="AX14" s="30" t="s">
        <v>155</v>
      </c>
      <c r="AY14" s="30">
        <v>24</v>
      </c>
      <c r="AZ14" s="30" t="s">
        <v>157</v>
      </c>
      <c r="BA14" s="28"/>
      <c r="BB14" s="27"/>
      <c r="BC14" s="30"/>
      <c r="BD14" s="30" t="s">
        <v>158</v>
      </c>
      <c r="BE14" s="28"/>
    </row>
    <row r="15" spans="1:57" s="31" customFormat="1">
      <c r="A15" s="27">
        <v>26</v>
      </c>
      <c r="B15" s="26">
        <v>41020</v>
      </c>
      <c r="C15" s="29" t="s">
        <v>96</v>
      </c>
      <c r="D15" s="27" t="s">
        <v>93</v>
      </c>
      <c r="E15" s="26">
        <v>40912</v>
      </c>
      <c r="F15" s="28" t="s">
        <v>30</v>
      </c>
      <c r="G15" s="27" t="s">
        <v>114</v>
      </c>
      <c r="H15" s="27">
        <v>72.64</v>
      </c>
      <c r="I15" s="32" t="s">
        <v>105</v>
      </c>
      <c r="J15" s="35">
        <v>15208</v>
      </c>
      <c r="K15" s="35">
        <v>60833</v>
      </c>
      <c r="L15" s="35">
        <v>91250</v>
      </c>
      <c r="M15" s="35">
        <v>304167</v>
      </c>
      <c r="N15" s="35"/>
      <c r="O15" s="27">
        <v>1.25</v>
      </c>
      <c r="P15" s="27">
        <v>1.1200000000000001</v>
      </c>
      <c r="Q15" s="27">
        <v>1.04</v>
      </c>
      <c r="R15" s="27">
        <v>0.98</v>
      </c>
      <c r="S15" s="27">
        <v>0.93</v>
      </c>
      <c r="T15" s="27"/>
      <c r="U15" s="27">
        <v>1.2</v>
      </c>
      <c r="V15" s="27">
        <v>1.1000000000000001</v>
      </c>
      <c r="W15" s="27">
        <v>1.02</v>
      </c>
      <c r="X15" s="27">
        <v>0.98</v>
      </c>
      <c r="Y15" s="27">
        <v>0.93</v>
      </c>
      <c r="Z15" s="27"/>
      <c r="AA15" s="27"/>
      <c r="AB15" s="27"/>
      <c r="AC15" s="27"/>
      <c r="AD15" s="27"/>
      <c r="AE15" s="27"/>
      <c r="AF15" s="27"/>
      <c r="AG15" s="30" t="s">
        <v>155</v>
      </c>
      <c r="AH15" s="30" t="s">
        <v>156</v>
      </c>
      <c r="AI15" s="30">
        <v>3</v>
      </c>
      <c r="AJ15" s="30">
        <v>3</v>
      </c>
      <c r="AK15" s="85">
        <v>0.5</v>
      </c>
      <c r="AL15" s="85">
        <v>0.5</v>
      </c>
      <c r="AM15" s="30">
        <v>0</v>
      </c>
      <c r="AN15" s="30">
        <v>0</v>
      </c>
      <c r="AO15" s="30">
        <v>0</v>
      </c>
      <c r="AP15" s="30">
        <v>0</v>
      </c>
      <c r="AQ15" s="30">
        <v>0</v>
      </c>
      <c r="AR15" s="30">
        <v>0</v>
      </c>
      <c r="AS15" s="30">
        <v>0</v>
      </c>
      <c r="AT15" s="30">
        <v>0</v>
      </c>
      <c r="AU15" s="30">
        <v>0</v>
      </c>
      <c r="AV15" s="30">
        <v>0</v>
      </c>
      <c r="AW15" s="30">
        <v>36</v>
      </c>
      <c r="AX15" s="30" t="s">
        <v>31</v>
      </c>
      <c r="AY15" s="30"/>
      <c r="AZ15" s="30" t="s">
        <v>157</v>
      </c>
      <c r="BA15" s="28"/>
      <c r="BB15" s="27"/>
      <c r="BC15" s="30"/>
      <c r="BD15" s="30" t="s">
        <v>158</v>
      </c>
      <c r="BE15" s="28"/>
    </row>
    <row r="16" spans="1:57" s="31" customFormat="1">
      <c r="A16" s="27">
        <v>43</v>
      </c>
      <c r="B16" s="26">
        <v>41020</v>
      </c>
      <c r="C16" s="29" t="s">
        <v>96</v>
      </c>
      <c r="D16" s="27" t="s">
        <v>93</v>
      </c>
      <c r="E16" s="26">
        <v>40969</v>
      </c>
      <c r="F16" s="27" t="s">
        <v>33</v>
      </c>
      <c r="G16" s="27" t="s">
        <v>34</v>
      </c>
      <c r="H16" s="27">
        <v>87.53</v>
      </c>
      <c r="I16" s="32" t="s">
        <v>105</v>
      </c>
      <c r="J16" s="35">
        <v>15000</v>
      </c>
      <c r="K16" s="35">
        <v>60000</v>
      </c>
      <c r="L16" s="35">
        <v>90000</v>
      </c>
      <c r="M16" s="35">
        <v>300000</v>
      </c>
      <c r="N16" s="35"/>
      <c r="O16" s="27">
        <v>1.2170000000000001</v>
      </c>
      <c r="P16" s="27">
        <v>1.091</v>
      </c>
      <c r="Q16" s="27">
        <v>1.004</v>
      </c>
      <c r="R16" s="27">
        <v>0.94599999999999995</v>
      </c>
      <c r="S16" s="27">
        <v>0.89600000000000002</v>
      </c>
      <c r="T16" s="27"/>
      <c r="U16" s="27">
        <v>1.105</v>
      </c>
      <c r="V16" s="27">
        <v>1.008</v>
      </c>
      <c r="W16" s="27">
        <v>0.93200000000000005</v>
      </c>
      <c r="X16" s="27">
        <v>0.88700000000000001</v>
      </c>
      <c r="Y16" s="27">
        <v>0.83699999999999997</v>
      </c>
      <c r="Z16" s="27"/>
      <c r="AA16" s="27"/>
      <c r="AB16" s="27"/>
      <c r="AC16" s="27"/>
      <c r="AD16" s="27"/>
      <c r="AE16" s="27"/>
      <c r="AF16" s="27"/>
      <c r="AG16" s="30" t="s">
        <v>155</v>
      </c>
      <c r="AH16" s="30" t="s">
        <v>156</v>
      </c>
      <c r="AI16" s="30">
        <v>3</v>
      </c>
      <c r="AJ16" s="30">
        <v>3</v>
      </c>
      <c r="AK16" s="85">
        <v>0.5</v>
      </c>
      <c r="AL16" s="85">
        <v>0.5</v>
      </c>
      <c r="AM16" s="30">
        <v>0</v>
      </c>
      <c r="AN16" s="30">
        <v>0</v>
      </c>
      <c r="AO16" s="30">
        <v>0</v>
      </c>
      <c r="AP16" s="30">
        <v>0</v>
      </c>
      <c r="AQ16" s="30">
        <v>0</v>
      </c>
      <c r="AR16" s="30">
        <v>0</v>
      </c>
      <c r="AS16" s="30">
        <v>0</v>
      </c>
      <c r="AT16" s="30">
        <v>0</v>
      </c>
      <c r="AU16" s="30">
        <v>0</v>
      </c>
      <c r="AV16" s="30">
        <v>0</v>
      </c>
      <c r="AW16" s="30">
        <v>0</v>
      </c>
      <c r="AX16" s="30" t="s">
        <v>157</v>
      </c>
      <c r="AY16" s="30"/>
      <c r="AZ16" s="30" t="s">
        <v>157</v>
      </c>
      <c r="BA16" s="28" t="s">
        <v>24</v>
      </c>
      <c r="BB16" s="27" t="s">
        <v>150</v>
      </c>
      <c r="BC16" s="30">
        <v>50</v>
      </c>
      <c r="BD16" s="30" t="s">
        <v>91</v>
      </c>
      <c r="BE16" s="28"/>
    </row>
    <row r="17" spans="1:57" s="31" customFormat="1">
      <c r="A17" s="27">
        <v>2</v>
      </c>
      <c r="B17" s="26">
        <v>41020</v>
      </c>
      <c r="C17" s="29" t="s">
        <v>132</v>
      </c>
      <c r="D17" s="27" t="s">
        <v>133</v>
      </c>
      <c r="E17" s="26">
        <v>40999</v>
      </c>
      <c r="F17" s="28" t="s">
        <v>134</v>
      </c>
      <c r="G17" s="27" t="s">
        <v>62</v>
      </c>
      <c r="H17" s="27">
        <v>84.96</v>
      </c>
      <c r="I17" s="32" t="s">
        <v>135</v>
      </c>
      <c r="J17" s="35">
        <v>14760</v>
      </c>
      <c r="K17" s="35">
        <v>60120</v>
      </c>
      <c r="L17" s="35">
        <v>89700</v>
      </c>
      <c r="M17" s="35">
        <v>300720</v>
      </c>
      <c r="N17" s="35"/>
      <c r="O17" s="27">
        <v>1.6240000000000001</v>
      </c>
      <c r="P17" s="27">
        <v>1.3180000000000001</v>
      </c>
      <c r="Q17" s="27">
        <v>1.212</v>
      </c>
      <c r="R17" s="27">
        <v>1.1910000000000001</v>
      </c>
      <c r="S17" s="27">
        <v>1.175</v>
      </c>
      <c r="T17" s="27"/>
      <c r="U17" s="27">
        <v>1.611</v>
      </c>
      <c r="V17" s="27">
        <v>1.3120000000000001</v>
      </c>
      <c r="W17" s="27">
        <v>1.206</v>
      </c>
      <c r="X17" s="27">
        <v>1.167</v>
      </c>
      <c r="Y17" s="27">
        <v>1.167</v>
      </c>
      <c r="Z17" s="27"/>
      <c r="AA17" s="27"/>
      <c r="AB17" s="27"/>
      <c r="AC17" s="27"/>
      <c r="AD17" s="27"/>
      <c r="AE17" s="27"/>
      <c r="AF17" s="27"/>
      <c r="AG17" s="30" t="s">
        <v>155</v>
      </c>
      <c r="AH17" s="30" t="s">
        <v>156</v>
      </c>
      <c r="AI17" s="30">
        <v>3</v>
      </c>
      <c r="AJ17" s="30">
        <v>3</v>
      </c>
      <c r="AK17" s="85">
        <v>0.5</v>
      </c>
      <c r="AL17" s="85">
        <v>0.5</v>
      </c>
      <c r="AM17" s="30">
        <v>0</v>
      </c>
      <c r="AN17" s="30">
        <v>15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12</v>
      </c>
      <c r="AX17" s="30" t="s">
        <v>155</v>
      </c>
      <c r="AY17" s="30">
        <v>12</v>
      </c>
      <c r="AZ17" s="30" t="s">
        <v>157</v>
      </c>
      <c r="BA17" s="28"/>
      <c r="BB17" s="27"/>
      <c r="BC17" s="30"/>
      <c r="BD17" s="30" t="s">
        <v>158</v>
      </c>
      <c r="BE17" s="28"/>
    </row>
    <row r="18" spans="1:57" s="31" customFormat="1">
      <c r="A18" s="27">
        <v>59</v>
      </c>
      <c r="B18" s="26">
        <v>41020</v>
      </c>
      <c r="C18" s="29" t="s">
        <v>96</v>
      </c>
      <c r="D18" s="27" t="s">
        <v>93</v>
      </c>
      <c r="E18" s="87">
        <v>40968</v>
      </c>
      <c r="F18" s="28" t="s">
        <v>83</v>
      </c>
      <c r="G18" s="27" t="s">
        <v>56</v>
      </c>
      <c r="H18" s="27">
        <v>55.75</v>
      </c>
      <c r="I18" s="32" t="s">
        <v>105</v>
      </c>
      <c r="J18" s="35">
        <v>3042</v>
      </c>
      <c r="K18" s="35">
        <v>6083</v>
      </c>
      <c r="L18" s="35">
        <v>9125</v>
      </c>
      <c r="M18" s="35">
        <v>15208</v>
      </c>
      <c r="N18" s="35"/>
      <c r="O18" s="27">
        <v>2.0459999999999998</v>
      </c>
      <c r="P18" s="27">
        <v>1.83</v>
      </c>
      <c r="Q18" s="27">
        <v>1.5629999999999999</v>
      </c>
      <c r="R18" s="27">
        <v>1.4259999999999999</v>
      </c>
      <c r="S18" s="27">
        <v>1.39</v>
      </c>
      <c r="T18" s="27"/>
      <c r="U18" s="27">
        <v>1.94</v>
      </c>
      <c r="V18" s="27">
        <v>1.75</v>
      </c>
      <c r="W18" s="27">
        <v>1.53</v>
      </c>
      <c r="X18" s="27">
        <v>1.4</v>
      </c>
      <c r="Y18" s="27">
        <v>1.37</v>
      </c>
      <c r="Z18" s="27"/>
      <c r="AA18" s="27"/>
      <c r="AB18" s="27"/>
      <c r="AC18" s="27"/>
      <c r="AD18" s="27"/>
      <c r="AE18" s="27"/>
      <c r="AF18" s="27"/>
      <c r="AG18" s="30" t="s">
        <v>155</v>
      </c>
      <c r="AH18" s="30" t="s">
        <v>156</v>
      </c>
      <c r="AI18" s="30">
        <v>3</v>
      </c>
      <c r="AJ18" s="30">
        <v>3</v>
      </c>
      <c r="AK18" s="85">
        <v>0.5</v>
      </c>
      <c r="AL18" s="85">
        <v>0.5</v>
      </c>
      <c r="AM18" s="30">
        <v>0</v>
      </c>
      <c r="AN18" s="30">
        <v>15</v>
      </c>
      <c r="AO18" s="30">
        <v>0</v>
      </c>
      <c r="AP18" s="30">
        <v>5</v>
      </c>
      <c r="AQ18" s="30">
        <v>0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24</v>
      </c>
      <c r="AX18" s="30" t="s">
        <v>157</v>
      </c>
      <c r="AY18" s="30"/>
      <c r="AZ18" s="30" t="s">
        <v>157</v>
      </c>
      <c r="BA18" s="28" t="s">
        <v>32</v>
      </c>
      <c r="BB18" s="27" t="s">
        <v>150</v>
      </c>
      <c r="BC18" s="30">
        <v>25</v>
      </c>
      <c r="BD18" s="30" t="s">
        <v>91</v>
      </c>
      <c r="BE18" s="28"/>
    </row>
    <row r="19" spans="1:57" s="31" customFormat="1">
      <c r="A19" s="27">
        <v>15</v>
      </c>
      <c r="B19" s="26">
        <v>41020</v>
      </c>
      <c r="C19" s="29" t="s">
        <v>15</v>
      </c>
      <c r="D19" s="27" t="s">
        <v>147</v>
      </c>
      <c r="E19" s="26">
        <v>40929</v>
      </c>
      <c r="F19" s="28" t="s">
        <v>82</v>
      </c>
      <c r="G19" s="27" t="s">
        <v>54</v>
      </c>
      <c r="H19" s="27">
        <v>77.11</v>
      </c>
      <c r="I19" s="32" t="s">
        <v>105</v>
      </c>
      <c r="J19" s="35">
        <v>100000</v>
      </c>
      <c r="K19" s="35">
        <v>550000</v>
      </c>
      <c r="L19" s="35">
        <f>K19</f>
        <v>550000</v>
      </c>
      <c r="M19" s="35">
        <f>L19</f>
        <v>550000</v>
      </c>
      <c r="N19" s="35"/>
      <c r="O19" s="27">
        <v>1.5</v>
      </c>
      <c r="P19" s="27">
        <v>1.1779999999999999</v>
      </c>
      <c r="Q19" s="27">
        <v>0</v>
      </c>
      <c r="R19" s="27">
        <v>0</v>
      </c>
      <c r="S19" s="27">
        <v>1.1559999999999999</v>
      </c>
      <c r="T19" s="27"/>
      <c r="U19" s="27">
        <v>1.492</v>
      </c>
      <c r="V19" s="27">
        <v>1.1719999999999999</v>
      </c>
      <c r="W19" s="27">
        <v>0</v>
      </c>
      <c r="X19" s="27">
        <v>0</v>
      </c>
      <c r="Y19" s="27">
        <v>1.1479999999999999</v>
      </c>
      <c r="Z19" s="27"/>
      <c r="AA19" s="27"/>
      <c r="AB19" s="27"/>
      <c r="AC19" s="27"/>
      <c r="AD19" s="27"/>
      <c r="AE19" s="27"/>
      <c r="AF19" s="27"/>
      <c r="AG19" s="30" t="s">
        <v>155</v>
      </c>
      <c r="AH19" s="30" t="s">
        <v>156</v>
      </c>
      <c r="AI19" s="30">
        <v>2</v>
      </c>
      <c r="AJ19" s="30">
        <v>4</v>
      </c>
      <c r="AK19" s="40">
        <v>0.33329999999999999</v>
      </c>
      <c r="AL19" s="40">
        <v>0.66659999999999997</v>
      </c>
      <c r="AM19" s="30">
        <v>0</v>
      </c>
      <c r="AN19" s="30">
        <v>19</v>
      </c>
      <c r="AO19" s="30">
        <v>0</v>
      </c>
      <c r="AP19" s="30">
        <v>0</v>
      </c>
      <c r="AQ19" s="30">
        <v>0</v>
      </c>
      <c r="AR19" s="30">
        <v>0</v>
      </c>
      <c r="AS19" s="30">
        <v>0</v>
      </c>
      <c r="AT19" s="30">
        <v>0</v>
      </c>
      <c r="AU19" s="30">
        <v>0</v>
      </c>
      <c r="AV19" s="30">
        <v>0</v>
      </c>
      <c r="AW19" s="30">
        <v>0</v>
      </c>
      <c r="AX19" s="30" t="s">
        <v>157</v>
      </c>
      <c r="AY19" s="30">
        <v>24</v>
      </c>
      <c r="AZ19" s="30" t="s">
        <v>157</v>
      </c>
      <c r="BA19" s="28" t="s">
        <v>55</v>
      </c>
      <c r="BB19" s="27" t="s">
        <v>150</v>
      </c>
      <c r="BC19" s="30">
        <v>100</v>
      </c>
      <c r="BD19" s="30" t="s">
        <v>158</v>
      </c>
      <c r="BE19" s="28"/>
    </row>
    <row r="20" spans="1:57" s="31" customFormat="1">
      <c r="A20" s="27">
        <v>40</v>
      </c>
      <c r="B20" s="26">
        <v>41020</v>
      </c>
      <c r="C20" s="29" t="s">
        <v>96</v>
      </c>
      <c r="D20" s="27" t="s">
        <v>147</v>
      </c>
      <c r="E20" s="26">
        <v>40999</v>
      </c>
      <c r="F20" s="28" t="s">
        <v>26</v>
      </c>
      <c r="G20" s="27" t="s">
        <v>115</v>
      </c>
      <c r="H20" s="27">
        <v>76.5</v>
      </c>
      <c r="I20" s="32" t="s">
        <v>105</v>
      </c>
      <c r="J20" s="35">
        <v>6000</v>
      </c>
      <c r="K20" s="35">
        <v>12000</v>
      </c>
      <c r="L20" s="35">
        <v>84000</v>
      </c>
      <c r="M20" s="35">
        <f>L20</f>
        <v>84000</v>
      </c>
      <c r="N20" s="35"/>
      <c r="O20" s="27">
        <v>1.29</v>
      </c>
      <c r="P20" s="27">
        <v>1.27</v>
      </c>
      <c r="Q20" s="27">
        <v>1.25</v>
      </c>
      <c r="R20" s="27">
        <v>0</v>
      </c>
      <c r="S20" s="27">
        <v>1.2</v>
      </c>
      <c r="T20" s="27"/>
      <c r="U20" s="27">
        <v>1.28</v>
      </c>
      <c r="V20" s="27">
        <v>1.2</v>
      </c>
      <c r="W20" s="27">
        <v>1.17</v>
      </c>
      <c r="X20" s="27">
        <v>0</v>
      </c>
      <c r="Y20" s="27">
        <v>1.1599999999999999</v>
      </c>
      <c r="Z20" s="27"/>
      <c r="AA20" s="27"/>
      <c r="AB20" s="27"/>
      <c r="AC20" s="27"/>
      <c r="AD20" s="27"/>
      <c r="AE20" s="27"/>
      <c r="AF20" s="27"/>
      <c r="AG20" s="30" t="s">
        <v>155</v>
      </c>
      <c r="AH20" s="30" t="s">
        <v>156</v>
      </c>
      <c r="AI20" s="30">
        <v>2</v>
      </c>
      <c r="AJ20" s="30">
        <v>4</v>
      </c>
      <c r="AK20" s="40">
        <v>0.33329999999999999</v>
      </c>
      <c r="AL20" s="40">
        <v>0.66659999999999997</v>
      </c>
      <c r="AM20" s="30">
        <v>0</v>
      </c>
      <c r="AN20" s="30">
        <v>0</v>
      </c>
      <c r="AO20" s="30">
        <v>10</v>
      </c>
      <c r="AP20" s="30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0</v>
      </c>
      <c r="AX20" s="30" t="s">
        <v>157</v>
      </c>
      <c r="AY20" s="30"/>
      <c r="AZ20" s="30" t="s">
        <v>157</v>
      </c>
      <c r="BA20" s="28"/>
      <c r="BB20" s="27"/>
      <c r="BC20" s="30"/>
      <c r="BD20" s="30" t="s">
        <v>158</v>
      </c>
      <c r="BE20" s="28" t="s">
        <v>27</v>
      </c>
    </row>
    <row r="21" spans="1:57" s="31" customFormat="1">
      <c r="A21" s="27">
        <v>56</v>
      </c>
      <c r="B21" s="26">
        <v>41020</v>
      </c>
      <c r="C21" s="29" t="s">
        <v>96</v>
      </c>
      <c r="D21" s="27" t="s">
        <v>147</v>
      </c>
      <c r="E21" s="26">
        <v>40908</v>
      </c>
      <c r="F21" s="28" t="s">
        <v>25</v>
      </c>
      <c r="G21" s="27" t="s">
        <v>34</v>
      </c>
      <c r="H21" s="27">
        <v>78</v>
      </c>
      <c r="I21" s="32" t="s">
        <v>105</v>
      </c>
      <c r="J21" s="35">
        <v>6000</v>
      </c>
      <c r="K21" s="35">
        <v>12000</v>
      </c>
      <c r="L21" s="35">
        <v>84000</v>
      </c>
      <c r="M21" s="35">
        <f t="shared" ref="M21:M66" si="0">L21</f>
        <v>84000</v>
      </c>
      <c r="N21" s="35"/>
      <c r="O21" s="27">
        <v>1.57</v>
      </c>
      <c r="P21" s="27">
        <v>1.53</v>
      </c>
      <c r="Q21" s="27">
        <v>1.52</v>
      </c>
      <c r="R21" s="27">
        <v>0</v>
      </c>
      <c r="S21" s="27">
        <v>1.44</v>
      </c>
      <c r="T21" s="27"/>
      <c r="U21" s="27">
        <v>1.38</v>
      </c>
      <c r="V21" s="27">
        <v>1.28</v>
      </c>
      <c r="W21" s="27">
        <v>1.23</v>
      </c>
      <c r="X21" s="27">
        <v>0</v>
      </c>
      <c r="Y21" s="27">
        <v>1.22</v>
      </c>
      <c r="Z21" s="27"/>
      <c r="AA21" s="27"/>
      <c r="AB21" s="27"/>
      <c r="AC21" s="27"/>
      <c r="AD21" s="27"/>
      <c r="AE21" s="27"/>
      <c r="AF21" s="27"/>
      <c r="AG21" s="30" t="s">
        <v>155</v>
      </c>
      <c r="AH21" s="30" t="s">
        <v>156</v>
      </c>
      <c r="AI21" s="30">
        <v>3</v>
      </c>
      <c r="AJ21" s="30">
        <v>3</v>
      </c>
      <c r="AK21" s="85">
        <v>0.5</v>
      </c>
      <c r="AL21" s="85">
        <v>0.5</v>
      </c>
      <c r="AM21" s="30">
        <v>0</v>
      </c>
      <c r="AN21" s="30">
        <v>0</v>
      </c>
      <c r="AO21" s="30">
        <v>0</v>
      </c>
      <c r="AP21" s="30">
        <v>16</v>
      </c>
      <c r="AQ21" s="30">
        <v>0</v>
      </c>
      <c r="AR21" s="30">
        <v>0</v>
      </c>
      <c r="AS21" s="30">
        <v>0</v>
      </c>
      <c r="AT21" s="30">
        <v>0</v>
      </c>
      <c r="AU21" s="30">
        <v>0</v>
      </c>
      <c r="AV21" s="30">
        <v>0</v>
      </c>
      <c r="AW21" s="30">
        <v>12</v>
      </c>
      <c r="AX21" s="30" t="s">
        <v>155</v>
      </c>
      <c r="AY21" s="30"/>
      <c r="AZ21" s="30" t="s">
        <v>157</v>
      </c>
      <c r="BA21" s="28"/>
      <c r="BB21" s="27"/>
      <c r="BC21" s="30"/>
      <c r="BD21" s="30" t="s">
        <v>91</v>
      </c>
      <c r="BE21" s="28"/>
    </row>
    <row r="22" spans="1:57" s="31" customFormat="1">
      <c r="A22" s="27">
        <v>23</v>
      </c>
      <c r="B22" s="26">
        <v>41020</v>
      </c>
      <c r="C22" s="29" t="s">
        <v>96</v>
      </c>
      <c r="D22" s="27" t="s">
        <v>147</v>
      </c>
      <c r="E22" s="26">
        <v>40908</v>
      </c>
      <c r="F22" s="28" t="s">
        <v>92</v>
      </c>
      <c r="G22" s="27" t="s">
        <v>141</v>
      </c>
      <c r="H22" s="27">
        <v>85</v>
      </c>
      <c r="I22" s="32" t="s">
        <v>105</v>
      </c>
      <c r="J22" s="35">
        <v>6000</v>
      </c>
      <c r="K22" s="35">
        <v>12000</v>
      </c>
      <c r="L22" s="35">
        <v>84000</v>
      </c>
      <c r="M22" s="35">
        <f t="shared" si="0"/>
        <v>84000</v>
      </c>
      <c r="N22" s="35"/>
      <c r="O22" s="27">
        <v>1.53</v>
      </c>
      <c r="P22" s="27">
        <v>1.47</v>
      </c>
      <c r="Q22" s="27">
        <v>1.46</v>
      </c>
      <c r="R22" s="27">
        <v>0</v>
      </c>
      <c r="S22" s="27">
        <v>1.37</v>
      </c>
      <c r="T22" s="27"/>
      <c r="U22" s="27">
        <v>1.52</v>
      </c>
      <c r="V22" s="27">
        <v>1.42</v>
      </c>
      <c r="W22" s="27">
        <v>1.36</v>
      </c>
      <c r="X22" s="27">
        <v>0</v>
      </c>
      <c r="Y22" s="27">
        <v>1.34</v>
      </c>
      <c r="Z22" s="27"/>
      <c r="AA22" s="27"/>
      <c r="AB22" s="27"/>
      <c r="AC22" s="27"/>
      <c r="AD22" s="27"/>
      <c r="AE22" s="27"/>
      <c r="AF22" s="27"/>
      <c r="AG22" s="30" t="s">
        <v>155</v>
      </c>
      <c r="AH22" s="30" t="s">
        <v>156</v>
      </c>
      <c r="AI22" s="30">
        <v>2</v>
      </c>
      <c r="AJ22" s="30">
        <v>4</v>
      </c>
      <c r="AK22" s="40">
        <v>0.33329999999999999</v>
      </c>
      <c r="AL22" s="40">
        <v>0.66659999999999997</v>
      </c>
      <c r="AM22" s="30">
        <v>0</v>
      </c>
      <c r="AN22" s="30">
        <v>22</v>
      </c>
      <c r="AO22" s="30">
        <v>0</v>
      </c>
      <c r="AP22" s="30">
        <v>0</v>
      </c>
      <c r="AQ22" s="30">
        <v>0</v>
      </c>
      <c r="AR22" s="30">
        <v>0</v>
      </c>
      <c r="AS22" s="30">
        <v>0</v>
      </c>
      <c r="AT22" s="30">
        <v>0</v>
      </c>
      <c r="AU22" s="30">
        <v>0</v>
      </c>
      <c r="AV22" s="30">
        <v>0</v>
      </c>
      <c r="AW22" s="30">
        <v>24</v>
      </c>
      <c r="AX22" s="30" t="s">
        <v>155</v>
      </c>
      <c r="AY22" s="30">
        <v>24</v>
      </c>
      <c r="AZ22" s="30" t="s">
        <v>157</v>
      </c>
      <c r="BA22" s="28"/>
      <c r="BB22" s="27"/>
      <c r="BC22" s="30"/>
      <c r="BD22" s="30" t="s">
        <v>158</v>
      </c>
      <c r="BE22" s="28"/>
    </row>
    <row r="23" spans="1:57" s="31" customFormat="1">
      <c r="A23" s="27">
        <v>31</v>
      </c>
      <c r="B23" s="26">
        <v>41020</v>
      </c>
      <c r="C23" s="29" t="s">
        <v>96</v>
      </c>
      <c r="D23" s="27" t="s">
        <v>147</v>
      </c>
      <c r="E23" s="26">
        <v>40912</v>
      </c>
      <c r="F23" s="28" t="s">
        <v>30</v>
      </c>
      <c r="G23" s="27" t="s">
        <v>114</v>
      </c>
      <c r="H23" s="27">
        <v>63.5</v>
      </c>
      <c r="I23" s="32" t="s">
        <v>105</v>
      </c>
      <c r="J23" s="35">
        <v>6083</v>
      </c>
      <c r="K23" s="35">
        <v>12166</v>
      </c>
      <c r="L23" s="35">
        <v>85166</v>
      </c>
      <c r="M23" s="35">
        <f t="shared" si="0"/>
        <v>85166</v>
      </c>
      <c r="N23" s="35"/>
      <c r="O23" s="27">
        <v>1.1499999999999999</v>
      </c>
      <c r="P23" s="27">
        <v>1.1299999999999999</v>
      </c>
      <c r="Q23" s="27">
        <v>1.1200000000000001</v>
      </c>
      <c r="R23" s="27">
        <v>0</v>
      </c>
      <c r="S23" s="27">
        <v>1.07</v>
      </c>
      <c r="T23" s="27"/>
      <c r="U23" s="27">
        <v>1.1399999999999999</v>
      </c>
      <c r="V23" s="27">
        <v>1.07</v>
      </c>
      <c r="W23" s="27">
        <v>1.05</v>
      </c>
      <c r="X23" s="27">
        <v>0</v>
      </c>
      <c r="Y23" s="27">
        <v>1.04</v>
      </c>
      <c r="Z23" s="27"/>
      <c r="AA23" s="27"/>
      <c r="AB23" s="27"/>
      <c r="AC23" s="27"/>
      <c r="AD23" s="27"/>
      <c r="AE23" s="27"/>
      <c r="AF23" s="27"/>
      <c r="AG23" s="30" t="s">
        <v>155</v>
      </c>
      <c r="AH23" s="30" t="s">
        <v>156</v>
      </c>
      <c r="AI23" s="30">
        <v>2</v>
      </c>
      <c r="AJ23" s="30">
        <v>4</v>
      </c>
      <c r="AK23" s="40">
        <v>0.33329999999999999</v>
      </c>
      <c r="AL23" s="40">
        <v>0.66659999999999997</v>
      </c>
      <c r="AM23" s="30">
        <v>0</v>
      </c>
      <c r="AN23" s="30">
        <v>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36</v>
      </c>
      <c r="AX23" s="30" t="s">
        <v>157</v>
      </c>
      <c r="AY23" s="30"/>
      <c r="AZ23" s="30" t="s">
        <v>157</v>
      </c>
      <c r="BA23" s="28"/>
      <c r="BB23" s="27"/>
      <c r="BC23" s="30"/>
      <c r="BD23" s="30" t="s">
        <v>158</v>
      </c>
      <c r="BE23" s="28"/>
    </row>
    <row r="24" spans="1:57" s="31" customFormat="1">
      <c r="A24" s="27">
        <v>48</v>
      </c>
      <c r="B24" s="26">
        <v>41020</v>
      </c>
      <c r="C24" s="29" t="s">
        <v>96</v>
      </c>
      <c r="D24" s="27" t="s">
        <v>147</v>
      </c>
      <c r="E24" s="26">
        <v>40969</v>
      </c>
      <c r="F24" s="27" t="s">
        <v>33</v>
      </c>
      <c r="G24" s="27" t="s">
        <v>34</v>
      </c>
      <c r="H24" s="27">
        <v>82.05</v>
      </c>
      <c r="I24" s="32" t="s">
        <v>105</v>
      </c>
      <c r="J24" s="35">
        <v>6000</v>
      </c>
      <c r="K24" s="35">
        <v>12000</v>
      </c>
      <c r="L24" s="35">
        <v>84000</v>
      </c>
      <c r="M24" s="35">
        <f t="shared" si="0"/>
        <v>84000</v>
      </c>
      <c r="N24" s="35"/>
      <c r="O24" s="27">
        <v>1.115</v>
      </c>
      <c r="P24" s="27">
        <v>1.0900000000000001</v>
      </c>
      <c r="Q24" s="27">
        <v>1.081</v>
      </c>
      <c r="R24" s="27">
        <v>0</v>
      </c>
      <c r="S24" s="27">
        <v>1.032</v>
      </c>
      <c r="T24" s="27"/>
      <c r="U24" s="27">
        <v>1.048</v>
      </c>
      <c r="V24" s="27">
        <v>0.98299999999999998</v>
      </c>
      <c r="W24" s="27">
        <v>0.95699999999999996</v>
      </c>
      <c r="X24" s="27">
        <v>0</v>
      </c>
      <c r="Y24" s="27">
        <v>0.95099999999999996</v>
      </c>
      <c r="Z24" s="27"/>
      <c r="AA24" s="27"/>
      <c r="AB24" s="27"/>
      <c r="AC24" s="27"/>
      <c r="AD24" s="27"/>
      <c r="AE24" s="27"/>
      <c r="AF24" s="27"/>
      <c r="AG24" s="30" t="s">
        <v>155</v>
      </c>
      <c r="AH24" s="30" t="s">
        <v>156</v>
      </c>
      <c r="AI24" s="30">
        <v>2</v>
      </c>
      <c r="AJ24" s="30">
        <v>4</v>
      </c>
      <c r="AK24" s="40">
        <v>0.33329999999999999</v>
      </c>
      <c r="AL24" s="40">
        <v>0.66659999999999997</v>
      </c>
      <c r="AM24" s="30">
        <v>0</v>
      </c>
      <c r="AN24" s="30">
        <v>0</v>
      </c>
      <c r="AO24" s="30">
        <v>0</v>
      </c>
      <c r="AP24" s="30">
        <v>0</v>
      </c>
      <c r="AQ24" s="30">
        <v>0</v>
      </c>
      <c r="AR24" s="30">
        <v>0</v>
      </c>
      <c r="AS24" s="30">
        <v>0</v>
      </c>
      <c r="AT24" s="30">
        <v>0</v>
      </c>
      <c r="AU24" s="30">
        <v>0</v>
      </c>
      <c r="AV24" s="30">
        <v>0</v>
      </c>
      <c r="AW24" s="30">
        <v>0</v>
      </c>
      <c r="AX24" s="30" t="s">
        <v>157</v>
      </c>
      <c r="AY24" s="30"/>
      <c r="AZ24" s="30" t="s">
        <v>157</v>
      </c>
      <c r="BA24" s="28" t="s">
        <v>24</v>
      </c>
      <c r="BB24" s="27" t="s">
        <v>150</v>
      </c>
      <c r="BC24" s="30">
        <v>50</v>
      </c>
      <c r="BD24" s="30" t="s">
        <v>91</v>
      </c>
      <c r="BE24" s="28"/>
    </row>
    <row r="25" spans="1:57" s="31" customFormat="1">
      <c r="A25" s="27">
        <v>7</v>
      </c>
      <c r="B25" s="26">
        <v>41020</v>
      </c>
      <c r="C25" s="29" t="s">
        <v>132</v>
      </c>
      <c r="D25" s="27" t="s">
        <v>84</v>
      </c>
      <c r="E25" s="26">
        <v>40999</v>
      </c>
      <c r="F25" s="28" t="s">
        <v>134</v>
      </c>
      <c r="G25" s="27" t="s">
        <v>62</v>
      </c>
      <c r="H25" s="27">
        <v>74.5</v>
      </c>
      <c r="I25" s="32" t="s">
        <v>135</v>
      </c>
      <c r="J25" s="35">
        <v>180480</v>
      </c>
      <c r="K25" s="35">
        <v>663720</v>
      </c>
      <c r="L25" s="35">
        <f>K25</f>
        <v>663720</v>
      </c>
      <c r="M25" s="35">
        <f t="shared" si="0"/>
        <v>663720</v>
      </c>
      <c r="N25" s="35"/>
      <c r="O25" s="27">
        <v>1.6439999999999999</v>
      </c>
      <c r="P25" s="27">
        <v>1.23</v>
      </c>
      <c r="Q25" s="27">
        <v>0</v>
      </c>
      <c r="R25" s="27">
        <v>0</v>
      </c>
      <c r="S25" s="27">
        <v>0.97899999999999998</v>
      </c>
      <c r="T25" s="27"/>
      <c r="U25" s="27">
        <v>1.2</v>
      </c>
      <c r="V25" s="27">
        <v>0.85299999999999998</v>
      </c>
      <c r="W25" s="27">
        <v>0</v>
      </c>
      <c r="X25" s="27">
        <v>0</v>
      </c>
      <c r="Y25" s="27">
        <v>0.81499999999999995</v>
      </c>
      <c r="Z25" s="27"/>
      <c r="AA25" s="27"/>
      <c r="AB25" s="27"/>
      <c r="AC25" s="27"/>
      <c r="AD25" s="27"/>
      <c r="AE25" s="27"/>
      <c r="AF25" s="27"/>
      <c r="AG25" s="30" t="s">
        <v>155</v>
      </c>
      <c r="AH25" s="30" t="s">
        <v>156</v>
      </c>
      <c r="AI25" s="30">
        <v>2</v>
      </c>
      <c r="AJ25" s="30">
        <v>4</v>
      </c>
      <c r="AK25" s="40">
        <v>0.33329999999999999</v>
      </c>
      <c r="AL25" s="40">
        <v>0.66659999999999997</v>
      </c>
      <c r="AM25" s="30">
        <v>0</v>
      </c>
      <c r="AN25" s="30">
        <v>15</v>
      </c>
      <c r="AO25" s="30">
        <v>0</v>
      </c>
      <c r="AP25" s="30">
        <v>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12</v>
      </c>
      <c r="AX25" s="30" t="s">
        <v>155</v>
      </c>
      <c r="AY25" s="30">
        <v>12</v>
      </c>
      <c r="AZ25" s="30" t="s">
        <v>157</v>
      </c>
      <c r="BA25" s="28"/>
      <c r="BB25" s="27"/>
      <c r="BC25" s="30"/>
      <c r="BD25" s="30" t="s">
        <v>158</v>
      </c>
      <c r="BE25" s="28"/>
    </row>
    <row r="26" spans="1:57" s="31" customFormat="1">
      <c r="A26" s="27">
        <v>64</v>
      </c>
      <c r="B26" s="26">
        <v>41020</v>
      </c>
      <c r="C26" s="29" t="s">
        <v>96</v>
      </c>
      <c r="D26" s="27" t="s">
        <v>147</v>
      </c>
      <c r="E26" s="87">
        <v>40968</v>
      </c>
      <c r="F26" s="28" t="s">
        <v>83</v>
      </c>
      <c r="G26" s="27" t="s">
        <v>56</v>
      </c>
      <c r="H26" s="27">
        <v>56.85</v>
      </c>
      <c r="I26" s="32" t="s">
        <v>105</v>
      </c>
      <c r="J26" s="35">
        <v>6083</v>
      </c>
      <c r="K26" s="35">
        <v>12167</v>
      </c>
      <c r="L26" s="35">
        <v>85167</v>
      </c>
      <c r="M26" s="35">
        <f t="shared" si="0"/>
        <v>85167</v>
      </c>
      <c r="N26" s="35"/>
      <c r="O26" s="27">
        <v>2.15</v>
      </c>
      <c r="P26" s="27">
        <v>2.11</v>
      </c>
      <c r="Q26" s="27">
        <v>1.43</v>
      </c>
      <c r="R26" s="27">
        <v>0</v>
      </c>
      <c r="S26" s="27">
        <v>1.39</v>
      </c>
      <c r="T26" s="27"/>
      <c r="U26" s="27">
        <v>1.64</v>
      </c>
      <c r="V26" s="27">
        <v>1.58</v>
      </c>
      <c r="W26" s="27">
        <v>1.42</v>
      </c>
      <c r="X26" s="27">
        <v>0</v>
      </c>
      <c r="Y26" s="27">
        <v>1.33</v>
      </c>
      <c r="Z26" s="27"/>
      <c r="AA26" s="27"/>
      <c r="AB26" s="27"/>
      <c r="AC26" s="27"/>
      <c r="AD26" s="27"/>
      <c r="AE26" s="27"/>
      <c r="AF26" s="27"/>
      <c r="AG26" s="30" t="s">
        <v>155</v>
      </c>
      <c r="AH26" s="30" t="s">
        <v>156</v>
      </c>
      <c r="AI26" s="30">
        <v>2</v>
      </c>
      <c r="AJ26" s="30">
        <v>4</v>
      </c>
      <c r="AK26" s="40">
        <v>0.33329999999999999</v>
      </c>
      <c r="AL26" s="40">
        <v>0.66659999999999997</v>
      </c>
      <c r="AM26" s="30">
        <v>0</v>
      </c>
      <c r="AN26" s="30">
        <v>15</v>
      </c>
      <c r="AO26" s="30">
        <v>0</v>
      </c>
      <c r="AP26" s="30">
        <v>5</v>
      </c>
      <c r="AQ26" s="30">
        <v>0</v>
      </c>
      <c r="AR26" s="30">
        <v>0</v>
      </c>
      <c r="AS26" s="30">
        <v>0</v>
      </c>
      <c r="AT26" s="30">
        <v>0</v>
      </c>
      <c r="AU26" s="30">
        <v>0</v>
      </c>
      <c r="AV26" s="30">
        <v>0</v>
      </c>
      <c r="AW26" s="30">
        <v>24</v>
      </c>
      <c r="AX26" s="30" t="s">
        <v>157</v>
      </c>
      <c r="AY26" s="30"/>
      <c r="AZ26" s="30" t="s">
        <v>157</v>
      </c>
      <c r="BA26" s="28" t="s">
        <v>32</v>
      </c>
      <c r="BB26" s="27" t="s">
        <v>150</v>
      </c>
      <c r="BC26" s="30">
        <v>25</v>
      </c>
      <c r="BD26" s="30" t="s">
        <v>91</v>
      </c>
      <c r="BE26" s="28"/>
    </row>
    <row r="27" spans="1:57" s="31" customFormat="1">
      <c r="A27" s="27">
        <v>16</v>
      </c>
      <c r="B27" s="26">
        <v>41020</v>
      </c>
      <c r="C27" s="29" t="s">
        <v>15</v>
      </c>
      <c r="D27" s="27" t="s">
        <v>85</v>
      </c>
      <c r="E27" s="26">
        <v>40929</v>
      </c>
      <c r="F27" s="28" t="s">
        <v>82</v>
      </c>
      <c r="G27" s="27" t="s">
        <v>54</v>
      </c>
      <c r="H27" s="27">
        <v>76.209999999999994</v>
      </c>
      <c r="I27" s="32" t="s">
        <v>105</v>
      </c>
      <c r="J27" s="35">
        <v>110000</v>
      </c>
      <c r="K27" s="35">
        <v>600000</v>
      </c>
      <c r="L27" s="35">
        <f>K27</f>
        <v>600000</v>
      </c>
      <c r="M27" s="35">
        <f t="shared" si="0"/>
        <v>600000</v>
      </c>
      <c r="N27" s="35"/>
      <c r="O27" s="27">
        <v>1.458</v>
      </c>
      <c r="P27" s="27">
        <v>1.25</v>
      </c>
      <c r="Q27" s="27">
        <v>0</v>
      </c>
      <c r="R27" s="27">
        <v>0</v>
      </c>
      <c r="S27" s="27">
        <v>1.2</v>
      </c>
      <c r="T27" s="27"/>
      <c r="U27" s="27">
        <v>1.407</v>
      </c>
      <c r="V27" s="27">
        <v>1.169</v>
      </c>
      <c r="W27" s="27">
        <v>0</v>
      </c>
      <c r="X27" s="27">
        <v>0</v>
      </c>
      <c r="Y27" s="27">
        <v>1.1000000000000001</v>
      </c>
      <c r="Z27" s="27"/>
      <c r="AA27" s="27"/>
      <c r="AB27" s="27"/>
      <c r="AC27" s="27"/>
      <c r="AD27" s="27"/>
      <c r="AE27" s="27"/>
      <c r="AF27" s="27"/>
      <c r="AG27" s="30" t="s">
        <v>155</v>
      </c>
      <c r="AH27" s="30" t="s">
        <v>156</v>
      </c>
      <c r="AI27" s="30">
        <v>2</v>
      </c>
      <c r="AJ27" s="30">
        <v>4</v>
      </c>
      <c r="AK27" s="40">
        <v>0.33329999999999999</v>
      </c>
      <c r="AL27" s="40">
        <v>0.66659999999999997</v>
      </c>
      <c r="AM27" s="30">
        <v>0</v>
      </c>
      <c r="AN27" s="30">
        <v>19</v>
      </c>
      <c r="AO27" s="30">
        <v>0</v>
      </c>
      <c r="AP27" s="30">
        <v>0</v>
      </c>
      <c r="AQ27" s="30">
        <v>0</v>
      </c>
      <c r="AR27" s="30">
        <v>0</v>
      </c>
      <c r="AS27" s="30">
        <v>0</v>
      </c>
      <c r="AT27" s="30">
        <v>0</v>
      </c>
      <c r="AU27" s="30">
        <v>0</v>
      </c>
      <c r="AV27" s="30">
        <v>0</v>
      </c>
      <c r="AW27" s="30">
        <v>0</v>
      </c>
      <c r="AX27" s="30" t="s">
        <v>157</v>
      </c>
      <c r="AY27" s="30">
        <v>24</v>
      </c>
      <c r="AZ27" s="30" t="s">
        <v>157</v>
      </c>
      <c r="BA27" s="28" t="s">
        <v>55</v>
      </c>
      <c r="BB27" s="27" t="s">
        <v>150</v>
      </c>
      <c r="BC27" s="30">
        <v>100</v>
      </c>
      <c r="BD27" s="30" t="s">
        <v>158</v>
      </c>
      <c r="BE27" s="28"/>
    </row>
    <row r="28" spans="1:57" s="31" customFormat="1">
      <c r="A28" s="27">
        <v>41</v>
      </c>
      <c r="B28" s="26">
        <v>41020</v>
      </c>
      <c r="C28" s="29" t="s">
        <v>96</v>
      </c>
      <c r="D28" s="27" t="s">
        <v>85</v>
      </c>
      <c r="E28" s="26">
        <v>40999</v>
      </c>
      <c r="F28" s="28" t="s">
        <v>26</v>
      </c>
      <c r="G28" s="27" t="s">
        <v>115</v>
      </c>
      <c r="H28" s="27">
        <v>76.5</v>
      </c>
      <c r="I28" s="32" t="s">
        <v>105</v>
      </c>
      <c r="J28" s="35">
        <v>6000</v>
      </c>
      <c r="K28" s="35">
        <v>12000</v>
      </c>
      <c r="L28" s="35">
        <v>84000</v>
      </c>
      <c r="M28" s="35">
        <f t="shared" si="0"/>
        <v>84000</v>
      </c>
      <c r="N28" s="35"/>
      <c r="O28" s="27">
        <v>1.29</v>
      </c>
      <c r="P28" s="27">
        <v>1.27</v>
      </c>
      <c r="Q28" s="27">
        <v>1.25</v>
      </c>
      <c r="R28" s="27">
        <v>0</v>
      </c>
      <c r="S28" s="27">
        <v>1.2</v>
      </c>
      <c r="T28" s="27"/>
      <c r="U28" s="27">
        <v>1.28</v>
      </c>
      <c r="V28" s="27">
        <v>1.2</v>
      </c>
      <c r="W28" s="27">
        <v>1.17</v>
      </c>
      <c r="X28" s="27">
        <v>0</v>
      </c>
      <c r="Y28" s="27">
        <v>1.1599999999999999</v>
      </c>
      <c r="Z28" s="27"/>
      <c r="AA28" s="27"/>
      <c r="AB28" s="27"/>
      <c r="AC28" s="27"/>
      <c r="AD28" s="27"/>
      <c r="AE28" s="27"/>
      <c r="AF28" s="27"/>
      <c r="AG28" s="30" t="s">
        <v>155</v>
      </c>
      <c r="AH28" s="30" t="s">
        <v>156</v>
      </c>
      <c r="AI28" s="30">
        <v>2</v>
      </c>
      <c r="AJ28" s="30">
        <v>4</v>
      </c>
      <c r="AK28" s="40">
        <v>0.33329999999999999</v>
      </c>
      <c r="AL28" s="40">
        <v>0.66659999999999997</v>
      </c>
      <c r="AM28" s="30">
        <v>0</v>
      </c>
      <c r="AN28" s="30">
        <v>0</v>
      </c>
      <c r="AO28" s="30">
        <v>10</v>
      </c>
      <c r="AP28" s="30">
        <v>0</v>
      </c>
      <c r="AQ28" s="30">
        <v>0</v>
      </c>
      <c r="AR28" s="30">
        <v>0</v>
      </c>
      <c r="AS28" s="30">
        <v>0</v>
      </c>
      <c r="AT28" s="30">
        <v>0</v>
      </c>
      <c r="AU28" s="30">
        <v>0</v>
      </c>
      <c r="AV28" s="30">
        <v>0</v>
      </c>
      <c r="AW28" s="30">
        <v>0</v>
      </c>
      <c r="AX28" s="30" t="s">
        <v>157</v>
      </c>
      <c r="AY28" s="30"/>
      <c r="AZ28" s="30" t="s">
        <v>157</v>
      </c>
      <c r="BA28" s="28"/>
      <c r="BB28" s="27"/>
      <c r="BC28" s="30"/>
      <c r="BD28" s="30" t="s">
        <v>158</v>
      </c>
      <c r="BE28" s="28" t="s">
        <v>27</v>
      </c>
    </row>
    <row r="29" spans="1:57" s="31" customFormat="1">
      <c r="A29" s="27">
        <v>57</v>
      </c>
      <c r="B29" s="26">
        <v>41020</v>
      </c>
      <c r="C29" s="29" t="s">
        <v>96</v>
      </c>
      <c r="D29" s="27" t="s">
        <v>85</v>
      </c>
      <c r="E29" s="26">
        <v>40908</v>
      </c>
      <c r="F29" s="28" t="s">
        <v>25</v>
      </c>
      <c r="G29" s="27" t="s">
        <v>34</v>
      </c>
      <c r="H29" s="27">
        <v>78</v>
      </c>
      <c r="I29" s="32" t="s">
        <v>105</v>
      </c>
      <c r="J29" s="35">
        <v>6000</v>
      </c>
      <c r="K29" s="35">
        <v>12000</v>
      </c>
      <c r="L29" s="35">
        <v>84000</v>
      </c>
      <c r="M29" s="35">
        <f t="shared" si="0"/>
        <v>84000</v>
      </c>
      <c r="N29" s="35"/>
      <c r="O29" s="27">
        <v>1.57</v>
      </c>
      <c r="P29" s="27">
        <v>1.53</v>
      </c>
      <c r="Q29" s="27">
        <v>1.52</v>
      </c>
      <c r="R29" s="27">
        <v>0</v>
      </c>
      <c r="S29" s="27">
        <v>1.44</v>
      </c>
      <c r="T29" s="27"/>
      <c r="U29" s="27">
        <v>1.38</v>
      </c>
      <c r="V29" s="27">
        <v>1.28</v>
      </c>
      <c r="W29" s="27">
        <v>1.23</v>
      </c>
      <c r="X29" s="27">
        <v>0</v>
      </c>
      <c r="Y29" s="27">
        <v>1.22</v>
      </c>
      <c r="Z29" s="27"/>
      <c r="AA29" s="27"/>
      <c r="AB29" s="27"/>
      <c r="AC29" s="27"/>
      <c r="AD29" s="27"/>
      <c r="AE29" s="27"/>
      <c r="AF29" s="27"/>
      <c r="AG29" s="30" t="s">
        <v>155</v>
      </c>
      <c r="AH29" s="30" t="s">
        <v>156</v>
      </c>
      <c r="AI29" s="30">
        <v>3</v>
      </c>
      <c r="AJ29" s="30">
        <v>3</v>
      </c>
      <c r="AK29" s="85">
        <v>0.5</v>
      </c>
      <c r="AL29" s="85">
        <v>0.5</v>
      </c>
      <c r="AM29" s="30">
        <v>0</v>
      </c>
      <c r="AN29" s="30">
        <v>0</v>
      </c>
      <c r="AO29" s="30">
        <v>0</v>
      </c>
      <c r="AP29" s="30">
        <v>16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12</v>
      </c>
      <c r="AX29" s="30" t="s">
        <v>155</v>
      </c>
      <c r="AY29" s="30"/>
      <c r="AZ29" s="30" t="s">
        <v>157</v>
      </c>
      <c r="BA29" s="28"/>
      <c r="BB29" s="27"/>
      <c r="BC29" s="30"/>
      <c r="BD29" s="30" t="s">
        <v>91</v>
      </c>
      <c r="BE29" s="28"/>
    </row>
    <row r="30" spans="1:57" s="31" customFormat="1">
      <c r="A30" s="27">
        <v>24</v>
      </c>
      <c r="B30" s="26">
        <v>41020</v>
      </c>
      <c r="C30" s="29" t="s">
        <v>96</v>
      </c>
      <c r="D30" s="27" t="s">
        <v>85</v>
      </c>
      <c r="E30" s="26">
        <v>40908</v>
      </c>
      <c r="F30" s="28" t="s">
        <v>92</v>
      </c>
      <c r="G30" s="27" t="s">
        <v>141</v>
      </c>
      <c r="H30" s="27">
        <v>81</v>
      </c>
      <c r="I30" s="32" t="s">
        <v>105</v>
      </c>
      <c r="J30" s="35">
        <v>6000</v>
      </c>
      <c r="K30" s="35">
        <v>12000</v>
      </c>
      <c r="L30" s="35">
        <v>84000</v>
      </c>
      <c r="M30" s="35">
        <f t="shared" si="0"/>
        <v>84000</v>
      </c>
      <c r="N30" s="35"/>
      <c r="O30" s="27">
        <v>1.472</v>
      </c>
      <c r="P30" s="27">
        <v>1.4279999999999999</v>
      </c>
      <c r="Q30" s="27">
        <v>1.413</v>
      </c>
      <c r="R30" s="27">
        <v>0</v>
      </c>
      <c r="S30" s="27">
        <v>1.339</v>
      </c>
      <c r="T30" s="27"/>
      <c r="U30" s="27">
        <v>1.4650000000000001</v>
      </c>
      <c r="V30" s="27">
        <v>1.37</v>
      </c>
      <c r="W30" s="27">
        <v>1.325</v>
      </c>
      <c r="X30" s="27">
        <v>0</v>
      </c>
      <c r="Y30" s="27">
        <v>1.3149999999999999</v>
      </c>
      <c r="Z30" s="27"/>
      <c r="AA30" s="27"/>
      <c r="AB30" s="27"/>
      <c r="AC30" s="27"/>
      <c r="AD30" s="27"/>
      <c r="AE30" s="27"/>
      <c r="AF30" s="27"/>
      <c r="AG30" s="30" t="s">
        <v>155</v>
      </c>
      <c r="AH30" s="30" t="s">
        <v>156</v>
      </c>
      <c r="AI30" s="30">
        <v>2</v>
      </c>
      <c r="AJ30" s="30">
        <v>4</v>
      </c>
      <c r="AK30" s="40">
        <v>0.33329999999999999</v>
      </c>
      <c r="AL30" s="40">
        <v>0.66659999999999997</v>
      </c>
      <c r="AM30" s="30">
        <v>0</v>
      </c>
      <c r="AN30" s="30">
        <v>22</v>
      </c>
      <c r="AO30" s="30">
        <v>0</v>
      </c>
      <c r="AP30" s="30">
        <v>0</v>
      </c>
      <c r="AQ30" s="30">
        <v>0</v>
      </c>
      <c r="AR30" s="30">
        <v>0</v>
      </c>
      <c r="AS30" s="30">
        <v>0</v>
      </c>
      <c r="AT30" s="30">
        <v>0</v>
      </c>
      <c r="AU30" s="30">
        <v>0</v>
      </c>
      <c r="AV30" s="30">
        <v>0</v>
      </c>
      <c r="AW30" s="30">
        <v>24</v>
      </c>
      <c r="AX30" s="30" t="s">
        <v>155</v>
      </c>
      <c r="AY30" s="30">
        <v>24</v>
      </c>
      <c r="AZ30" s="30" t="s">
        <v>157</v>
      </c>
      <c r="BA30" s="28"/>
      <c r="BB30" s="27"/>
      <c r="BC30" s="30"/>
      <c r="BD30" s="30" t="s">
        <v>158</v>
      </c>
      <c r="BE30" s="28"/>
    </row>
    <row r="31" spans="1:57" s="31" customFormat="1">
      <c r="A31" s="27">
        <v>32</v>
      </c>
      <c r="B31" s="26">
        <v>41020</v>
      </c>
      <c r="C31" s="29" t="s">
        <v>96</v>
      </c>
      <c r="D31" s="27" t="s">
        <v>85</v>
      </c>
      <c r="E31" s="26">
        <v>40912</v>
      </c>
      <c r="F31" s="28" t="s">
        <v>30</v>
      </c>
      <c r="G31" s="27" t="s">
        <v>114</v>
      </c>
      <c r="H31" s="27">
        <v>63.5</v>
      </c>
      <c r="I31" s="32" t="s">
        <v>105</v>
      </c>
      <c r="J31" s="35">
        <v>6083</v>
      </c>
      <c r="K31" s="35">
        <v>12166</v>
      </c>
      <c r="L31" s="35">
        <v>85166</v>
      </c>
      <c r="M31" s="35">
        <f t="shared" si="0"/>
        <v>85166</v>
      </c>
      <c r="N31" s="35"/>
      <c r="O31" s="27">
        <v>1.1100000000000001</v>
      </c>
      <c r="P31" s="27">
        <v>1.08</v>
      </c>
      <c r="Q31" s="27">
        <v>1.07</v>
      </c>
      <c r="R31" s="27">
        <v>0</v>
      </c>
      <c r="S31" s="27">
        <v>1.02</v>
      </c>
      <c r="T31" s="27"/>
      <c r="U31" s="27">
        <v>1.1000000000000001</v>
      </c>
      <c r="V31" s="27">
        <v>1.03</v>
      </c>
      <c r="W31" s="27">
        <v>1</v>
      </c>
      <c r="X31" s="27">
        <v>0</v>
      </c>
      <c r="Y31" s="27">
        <v>1</v>
      </c>
      <c r="Z31" s="27"/>
      <c r="AA31" s="27"/>
      <c r="AB31" s="27"/>
      <c r="AC31" s="27"/>
      <c r="AD31" s="27"/>
      <c r="AE31" s="27"/>
      <c r="AF31" s="27"/>
      <c r="AG31" s="30" t="s">
        <v>155</v>
      </c>
      <c r="AH31" s="30" t="s">
        <v>156</v>
      </c>
      <c r="AI31" s="30">
        <v>2</v>
      </c>
      <c r="AJ31" s="30">
        <v>4</v>
      </c>
      <c r="AK31" s="40">
        <v>0.33329999999999999</v>
      </c>
      <c r="AL31" s="40">
        <v>0.66659999999999997</v>
      </c>
      <c r="AM31" s="30">
        <v>0</v>
      </c>
      <c r="AN31" s="30">
        <v>0</v>
      </c>
      <c r="AO31" s="30">
        <v>0</v>
      </c>
      <c r="AP31" s="30">
        <v>0</v>
      </c>
      <c r="AQ31" s="30">
        <v>0</v>
      </c>
      <c r="AR31" s="30">
        <v>0</v>
      </c>
      <c r="AS31" s="30">
        <v>0</v>
      </c>
      <c r="AT31" s="30">
        <v>0</v>
      </c>
      <c r="AU31" s="30">
        <v>0</v>
      </c>
      <c r="AV31" s="30">
        <v>0</v>
      </c>
      <c r="AW31" s="30">
        <v>36</v>
      </c>
      <c r="AX31" s="30" t="s">
        <v>157</v>
      </c>
      <c r="AY31" s="30"/>
      <c r="AZ31" s="30" t="s">
        <v>157</v>
      </c>
      <c r="BA31" s="28"/>
      <c r="BB31" s="27"/>
      <c r="BC31" s="30"/>
      <c r="BD31" s="30" t="s">
        <v>158</v>
      </c>
      <c r="BE31" s="28"/>
    </row>
    <row r="32" spans="1:57" s="31" customFormat="1">
      <c r="A32" s="27">
        <v>49</v>
      </c>
      <c r="B32" s="26">
        <v>41020</v>
      </c>
      <c r="C32" s="29" t="s">
        <v>96</v>
      </c>
      <c r="D32" s="27" t="s">
        <v>85</v>
      </c>
      <c r="E32" s="26">
        <v>40969</v>
      </c>
      <c r="F32" s="27" t="s">
        <v>33</v>
      </c>
      <c r="G32" s="27" t="s">
        <v>34</v>
      </c>
      <c r="H32" s="27">
        <v>82.05</v>
      </c>
      <c r="I32" s="32" t="s">
        <v>105</v>
      </c>
      <c r="J32" s="35">
        <v>6000</v>
      </c>
      <c r="K32" s="35">
        <v>12000</v>
      </c>
      <c r="L32" s="35">
        <v>84000</v>
      </c>
      <c r="M32" s="35">
        <f t="shared" si="0"/>
        <v>84000</v>
      </c>
      <c r="N32" s="35"/>
      <c r="O32" s="27">
        <v>1.115</v>
      </c>
      <c r="P32" s="27">
        <v>1.0900000000000001</v>
      </c>
      <c r="Q32" s="27">
        <v>1.081</v>
      </c>
      <c r="R32" s="27">
        <v>0</v>
      </c>
      <c r="S32" s="27">
        <v>1.032</v>
      </c>
      <c r="T32" s="27"/>
      <c r="U32" s="27">
        <v>1.048</v>
      </c>
      <c r="V32" s="27">
        <v>0.98299999999999998</v>
      </c>
      <c r="W32" s="27">
        <v>0.95699999999999996</v>
      </c>
      <c r="X32" s="27">
        <v>0</v>
      </c>
      <c r="Y32" s="27">
        <v>0.95099999999999996</v>
      </c>
      <c r="Z32" s="27"/>
      <c r="AA32" s="27"/>
      <c r="AB32" s="27"/>
      <c r="AC32" s="27"/>
      <c r="AD32" s="27"/>
      <c r="AE32" s="27"/>
      <c r="AF32" s="27"/>
      <c r="AG32" s="30" t="s">
        <v>155</v>
      </c>
      <c r="AH32" s="30" t="s">
        <v>156</v>
      </c>
      <c r="AI32" s="30">
        <v>2</v>
      </c>
      <c r="AJ32" s="30">
        <v>4</v>
      </c>
      <c r="AK32" s="40">
        <v>0.33329999999999999</v>
      </c>
      <c r="AL32" s="40">
        <v>0.66659999999999997</v>
      </c>
      <c r="AM32" s="30">
        <v>0</v>
      </c>
      <c r="AN32" s="30">
        <v>0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 t="s">
        <v>157</v>
      </c>
      <c r="AY32" s="30"/>
      <c r="AZ32" s="30" t="s">
        <v>157</v>
      </c>
      <c r="BA32" s="28" t="s">
        <v>24</v>
      </c>
      <c r="BB32" s="27" t="s">
        <v>150</v>
      </c>
      <c r="BC32" s="30">
        <v>50</v>
      </c>
      <c r="BD32" s="30" t="s">
        <v>91</v>
      </c>
      <c r="BE32" s="28"/>
    </row>
    <row r="33" spans="1:57" s="31" customFormat="1">
      <c r="A33" s="27">
        <v>8</v>
      </c>
      <c r="B33" s="26">
        <v>41020</v>
      </c>
      <c r="C33" s="29" t="s">
        <v>132</v>
      </c>
      <c r="D33" s="27" t="s">
        <v>85</v>
      </c>
      <c r="E33" s="26">
        <v>40999</v>
      </c>
      <c r="F33" s="28" t="s">
        <v>134</v>
      </c>
      <c r="G33" s="27" t="s">
        <v>62</v>
      </c>
      <c r="H33" s="27">
        <v>73.25</v>
      </c>
      <c r="I33" s="32" t="s">
        <v>135</v>
      </c>
      <c r="J33" s="35">
        <v>98580</v>
      </c>
      <c r="K33" s="35">
        <v>542400</v>
      </c>
      <c r="L33" s="35">
        <f>K33</f>
        <v>542400</v>
      </c>
      <c r="M33" s="35">
        <f t="shared" si="0"/>
        <v>542400</v>
      </c>
      <c r="N33" s="35"/>
      <c r="O33" s="27">
        <v>1.5609999999999999</v>
      </c>
      <c r="P33" s="27">
        <v>1.1970000000000001</v>
      </c>
      <c r="Q33" s="27">
        <v>0</v>
      </c>
      <c r="R33" s="27">
        <v>0</v>
      </c>
      <c r="S33" s="27">
        <v>1.1970000000000001</v>
      </c>
      <c r="T33" s="27"/>
      <c r="U33" s="27">
        <v>1.4330000000000001</v>
      </c>
      <c r="V33" s="27">
        <v>1.0669999999999999</v>
      </c>
      <c r="W33" s="27">
        <v>0</v>
      </c>
      <c r="X33" s="27">
        <v>0</v>
      </c>
      <c r="Y33" s="27">
        <v>1.0669999999999999</v>
      </c>
      <c r="Z33" s="27"/>
      <c r="AA33" s="27"/>
      <c r="AB33" s="27"/>
      <c r="AC33" s="27"/>
      <c r="AD33" s="27"/>
      <c r="AE33" s="27"/>
      <c r="AF33" s="27"/>
      <c r="AG33" s="30" t="s">
        <v>155</v>
      </c>
      <c r="AH33" s="30" t="s">
        <v>156</v>
      </c>
      <c r="AI33" s="30">
        <v>2</v>
      </c>
      <c r="AJ33" s="30">
        <v>4</v>
      </c>
      <c r="AK33" s="40">
        <v>0.33329999999999999</v>
      </c>
      <c r="AL33" s="40">
        <v>0.66659999999999997</v>
      </c>
      <c r="AM33" s="30">
        <v>0</v>
      </c>
      <c r="AN33" s="30">
        <v>15</v>
      </c>
      <c r="AO33" s="30"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12</v>
      </c>
      <c r="AX33" s="30" t="s">
        <v>155</v>
      </c>
      <c r="AY33" s="30">
        <v>12</v>
      </c>
      <c r="AZ33" s="30" t="s">
        <v>157</v>
      </c>
      <c r="BA33" s="28"/>
      <c r="BB33" s="27"/>
      <c r="BC33" s="30"/>
      <c r="BD33" s="30" t="s">
        <v>158</v>
      </c>
      <c r="BE33" s="28"/>
    </row>
    <row r="34" spans="1:57" s="31" customFormat="1">
      <c r="A34" s="27">
        <v>65</v>
      </c>
      <c r="B34" s="26">
        <v>41020</v>
      </c>
      <c r="C34" s="29" t="s">
        <v>96</v>
      </c>
      <c r="D34" s="27" t="s">
        <v>85</v>
      </c>
      <c r="E34" s="87">
        <v>40968</v>
      </c>
      <c r="F34" s="28" t="s">
        <v>83</v>
      </c>
      <c r="G34" s="27" t="s">
        <v>56</v>
      </c>
      <c r="H34" s="27">
        <v>56.85</v>
      </c>
      <c r="I34" s="32" t="s">
        <v>105</v>
      </c>
      <c r="J34" s="35">
        <v>6083</v>
      </c>
      <c r="K34" s="35">
        <v>12167</v>
      </c>
      <c r="L34" s="35">
        <v>85167</v>
      </c>
      <c r="M34" s="35">
        <f t="shared" si="0"/>
        <v>85167</v>
      </c>
      <c r="N34" s="35"/>
      <c r="O34" s="27">
        <v>2.15</v>
      </c>
      <c r="P34" s="27">
        <v>2.11</v>
      </c>
      <c r="Q34" s="27">
        <v>1.43</v>
      </c>
      <c r="R34" s="27">
        <v>0</v>
      </c>
      <c r="S34" s="27">
        <v>1.39</v>
      </c>
      <c r="T34" s="27"/>
      <c r="U34" s="27">
        <v>1.64</v>
      </c>
      <c r="V34" s="27">
        <v>1.58</v>
      </c>
      <c r="W34" s="27">
        <v>1.42</v>
      </c>
      <c r="X34" s="27">
        <v>0</v>
      </c>
      <c r="Y34" s="27">
        <v>1.33</v>
      </c>
      <c r="Z34" s="27"/>
      <c r="AA34" s="27"/>
      <c r="AB34" s="27"/>
      <c r="AC34" s="27"/>
      <c r="AD34" s="27"/>
      <c r="AE34" s="27"/>
      <c r="AF34" s="27"/>
      <c r="AG34" s="30" t="s">
        <v>155</v>
      </c>
      <c r="AH34" s="30" t="s">
        <v>156</v>
      </c>
      <c r="AI34" s="30">
        <v>2</v>
      </c>
      <c r="AJ34" s="30">
        <v>4</v>
      </c>
      <c r="AK34" s="40">
        <v>0.33329999999999999</v>
      </c>
      <c r="AL34" s="40">
        <v>0.66659999999999997</v>
      </c>
      <c r="AM34" s="30">
        <v>0</v>
      </c>
      <c r="AN34" s="30">
        <v>15</v>
      </c>
      <c r="AO34" s="30">
        <v>0</v>
      </c>
      <c r="AP34" s="30">
        <v>5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24</v>
      </c>
      <c r="AX34" s="30" t="s">
        <v>157</v>
      </c>
      <c r="AY34" s="30"/>
      <c r="AZ34" s="30" t="s">
        <v>157</v>
      </c>
      <c r="BA34" s="28" t="s">
        <v>32</v>
      </c>
      <c r="BB34" s="27" t="s">
        <v>150</v>
      </c>
      <c r="BC34" s="30">
        <v>25</v>
      </c>
      <c r="BD34" s="30" t="s">
        <v>91</v>
      </c>
      <c r="BE34" s="28"/>
    </row>
    <row r="35" spans="1:57" s="31" customFormat="1">
      <c r="A35" s="27">
        <v>14</v>
      </c>
      <c r="B35" s="26">
        <v>41020</v>
      </c>
      <c r="C35" s="29" t="s">
        <v>15</v>
      </c>
      <c r="D35" s="27" t="s">
        <v>146</v>
      </c>
      <c r="E35" s="26">
        <v>40929</v>
      </c>
      <c r="F35" s="28" t="s">
        <v>82</v>
      </c>
      <c r="G35" s="27" t="s">
        <v>54</v>
      </c>
      <c r="H35" s="27">
        <v>80.8</v>
      </c>
      <c r="I35" s="32" t="s">
        <v>105</v>
      </c>
      <c r="J35" s="35">
        <v>6000</v>
      </c>
      <c r="K35" s="35">
        <v>12000</v>
      </c>
      <c r="L35" s="35">
        <v>84000</v>
      </c>
      <c r="M35" s="35">
        <f t="shared" si="0"/>
        <v>84000</v>
      </c>
      <c r="N35" s="35"/>
      <c r="O35" s="27">
        <v>1.7030000000000001</v>
      </c>
      <c r="P35" s="27">
        <v>1.6120000000000001</v>
      </c>
      <c r="Q35" s="27">
        <v>1.5269999999999999</v>
      </c>
      <c r="R35" s="27">
        <v>0</v>
      </c>
      <c r="S35" s="27">
        <v>1.266</v>
      </c>
      <c r="T35" s="27"/>
      <c r="U35" s="27">
        <v>1.647</v>
      </c>
      <c r="V35" s="27">
        <v>1.5920000000000001</v>
      </c>
      <c r="W35" s="27">
        <v>1.468</v>
      </c>
      <c r="X35" s="27">
        <v>0</v>
      </c>
      <c r="Y35" s="27">
        <v>1.2609999999999999</v>
      </c>
      <c r="Z35" s="27"/>
      <c r="AA35" s="27"/>
      <c r="AB35" s="27"/>
      <c r="AC35" s="27"/>
      <c r="AD35" s="27"/>
      <c r="AE35" s="27"/>
      <c r="AF35" s="27"/>
      <c r="AG35" s="30" t="s">
        <v>155</v>
      </c>
      <c r="AH35" s="30" t="s">
        <v>156</v>
      </c>
      <c r="AI35" s="30">
        <v>2</v>
      </c>
      <c r="AJ35" s="30">
        <v>4</v>
      </c>
      <c r="AK35" s="40">
        <v>0.33329999999999999</v>
      </c>
      <c r="AL35" s="40">
        <v>0.66659999999999997</v>
      </c>
      <c r="AM35" s="30">
        <v>0</v>
      </c>
      <c r="AN35" s="30">
        <v>19</v>
      </c>
      <c r="AO35" s="30">
        <v>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 t="s">
        <v>157</v>
      </c>
      <c r="AY35" s="30">
        <v>24</v>
      </c>
      <c r="AZ35" s="30" t="s">
        <v>157</v>
      </c>
      <c r="BA35" s="28" t="s">
        <v>55</v>
      </c>
      <c r="BB35" s="27" t="s">
        <v>150</v>
      </c>
      <c r="BC35" s="30">
        <v>100</v>
      </c>
      <c r="BD35" s="30" t="s">
        <v>158</v>
      </c>
      <c r="BE35" s="28"/>
    </row>
    <row r="36" spans="1:57" s="31" customFormat="1">
      <c r="A36" s="27">
        <v>39</v>
      </c>
      <c r="B36" s="26">
        <v>41020</v>
      </c>
      <c r="C36" s="29" t="s">
        <v>96</v>
      </c>
      <c r="D36" s="27" t="s">
        <v>146</v>
      </c>
      <c r="E36" s="26">
        <v>40999</v>
      </c>
      <c r="F36" s="28" t="s">
        <v>26</v>
      </c>
      <c r="G36" s="27" t="s">
        <v>115</v>
      </c>
      <c r="H36" s="27">
        <v>76.5</v>
      </c>
      <c r="I36" s="32" t="s">
        <v>105</v>
      </c>
      <c r="J36" s="35">
        <v>6000</v>
      </c>
      <c r="K36" s="35">
        <v>12000</v>
      </c>
      <c r="L36" s="35">
        <v>84000</v>
      </c>
      <c r="M36" s="35">
        <f t="shared" si="0"/>
        <v>84000</v>
      </c>
      <c r="N36" s="35"/>
      <c r="O36" s="27">
        <v>1.5</v>
      </c>
      <c r="P36" s="27">
        <v>1.44</v>
      </c>
      <c r="Q36" s="27">
        <v>1.28</v>
      </c>
      <c r="R36" s="27">
        <v>0</v>
      </c>
      <c r="S36" s="27">
        <v>1.1499999999999999</v>
      </c>
      <c r="T36" s="27"/>
      <c r="U36" s="27">
        <v>1.26</v>
      </c>
      <c r="V36" s="27">
        <v>1.23</v>
      </c>
      <c r="W36" s="27">
        <v>1.1599999999999999</v>
      </c>
      <c r="X36" s="27">
        <v>0</v>
      </c>
      <c r="Y36" s="27">
        <v>1.1399999999999999</v>
      </c>
      <c r="Z36" s="27"/>
      <c r="AA36" s="27"/>
      <c r="AB36" s="27"/>
      <c r="AC36" s="27"/>
      <c r="AD36" s="27"/>
      <c r="AE36" s="27"/>
      <c r="AF36" s="27"/>
      <c r="AG36" s="30" t="s">
        <v>155</v>
      </c>
      <c r="AH36" s="30" t="s">
        <v>156</v>
      </c>
      <c r="AI36" s="30">
        <v>2</v>
      </c>
      <c r="AJ36" s="30">
        <v>4</v>
      </c>
      <c r="AK36" s="40">
        <v>0.33329999999999999</v>
      </c>
      <c r="AL36" s="40">
        <v>0.66659999999999997</v>
      </c>
      <c r="AM36" s="30">
        <v>0</v>
      </c>
      <c r="AN36" s="30">
        <v>0</v>
      </c>
      <c r="AO36" s="30">
        <v>10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 t="s">
        <v>157</v>
      </c>
      <c r="AY36" s="30"/>
      <c r="AZ36" s="30" t="s">
        <v>157</v>
      </c>
      <c r="BA36" s="28"/>
      <c r="BB36" s="27"/>
      <c r="BC36" s="30"/>
      <c r="BD36" s="30" t="s">
        <v>158</v>
      </c>
      <c r="BE36" s="28" t="s">
        <v>27</v>
      </c>
    </row>
    <row r="37" spans="1:57" s="31" customFormat="1">
      <c r="A37" s="27">
        <v>55</v>
      </c>
      <c r="B37" s="26">
        <v>41020</v>
      </c>
      <c r="C37" s="29" t="s">
        <v>96</v>
      </c>
      <c r="D37" s="27" t="s">
        <v>146</v>
      </c>
      <c r="E37" s="26">
        <v>40908</v>
      </c>
      <c r="F37" s="28" t="s">
        <v>25</v>
      </c>
      <c r="G37" s="27" t="s">
        <v>34</v>
      </c>
      <c r="H37" s="27">
        <v>80</v>
      </c>
      <c r="I37" s="32" t="s">
        <v>105</v>
      </c>
      <c r="J37" s="35">
        <v>6000</v>
      </c>
      <c r="K37" s="35">
        <v>12000</v>
      </c>
      <c r="L37" s="35">
        <v>84000</v>
      </c>
      <c r="M37" s="35">
        <f t="shared" si="0"/>
        <v>84000</v>
      </c>
      <c r="N37" s="35"/>
      <c r="O37" s="27">
        <v>1.81</v>
      </c>
      <c r="P37" s="27">
        <v>1.71</v>
      </c>
      <c r="Q37" s="27">
        <v>1.48</v>
      </c>
      <c r="R37" s="27">
        <v>0</v>
      </c>
      <c r="S37" s="27">
        <v>1.31</v>
      </c>
      <c r="T37" s="27"/>
      <c r="U37" s="27">
        <v>1.28</v>
      </c>
      <c r="V37" s="27">
        <v>1.24</v>
      </c>
      <c r="W37" s="27">
        <v>1.1499999999999999</v>
      </c>
      <c r="X37" s="27">
        <v>0</v>
      </c>
      <c r="Y37" s="27">
        <v>1.1200000000000001</v>
      </c>
      <c r="Z37" s="27"/>
      <c r="AA37" s="27"/>
      <c r="AB37" s="27"/>
      <c r="AC37" s="27"/>
      <c r="AD37" s="27"/>
      <c r="AE37" s="27"/>
      <c r="AF37" s="27"/>
      <c r="AG37" s="30" t="s">
        <v>155</v>
      </c>
      <c r="AH37" s="30" t="s">
        <v>156</v>
      </c>
      <c r="AI37" s="30">
        <v>3</v>
      </c>
      <c r="AJ37" s="30">
        <v>3</v>
      </c>
      <c r="AK37" s="85">
        <v>0.5</v>
      </c>
      <c r="AL37" s="85">
        <v>0.5</v>
      </c>
      <c r="AM37" s="30">
        <v>0</v>
      </c>
      <c r="AN37" s="30">
        <v>0</v>
      </c>
      <c r="AO37" s="30">
        <v>0</v>
      </c>
      <c r="AP37" s="30">
        <v>16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12</v>
      </c>
      <c r="AX37" s="30" t="s">
        <v>155</v>
      </c>
      <c r="AY37" s="30"/>
      <c r="AZ37" s="30" t="s">
        <v>157</v>
      </c>
      <c r="BA37" s="28"/>
      <c r="BB37" s="27"/>
      <c r="BC37" s="30"/>
      <c r="BD37" s="30" t="s">
        <v>91</v>
      </c>
      <c r="BE37" s="28"/>
    </row>
    <row r="38" spans="1:57" s="31" customFormat="1">
      <c r="A38" s="27">
        <v>22</v>
      </c>
      <c r="B38" s="26">
        <v>41020</v>
      </c>
      <c r="C38" s="29" t="s">
        <v>96</v>
      </c>
      <c r="D38" s="27" t="s">
        <v>146</v>
      </c>
      <c r="E38" s="26">
        <v>40908</v>
      </c>
      <c r="F38" s="28" t="s">
        <v>92</v>
      </c>
      <c r="G38" s="27" t="s">
        <v>141</v>
      </c>
      <c r="H38" s="27">
        <v>88</v>
      </c>
      <c r="I38" s="32" t="s">
        <v>105</v>
      </c>
      <c r="J38" s="35">
        <v>6000</v>
      </c>
      <c r="K38" s="35">
        <v>12000</v>
      </c>
      <c r="L38" s="35">
        <v>84000</v>
      </c>
      <c r="M38" s="35">
        <f t="shared" si="0"/>
        <v>84000</v>
      </c>
      <c r="N38" s="35"/>
      <c r="O38" s="27">
        <v>1.81</v>
      </c>
      <c r="P38" s="27">
        <v>1.72</v>
      </c>
      <c r="Q38" s="27">
        <v>1.5</v>
      </c>
      <c r="R38" s="27">
        <v>0</v>
      </c>
      <c r="S38" s="27">
        <v>1.32</v>
      </c>
      <c r="T38" s="27"/>
      <c r="U38" s="27">
        <v>1.5</v>
      </c>
      <c r="V38" s="27">
        <v>1.45</v>
      </c>
      <c r="W38" s="27">
        <v>1.36</v>
      </c>
      <c r="X38" s="27">
        <v>0</v>
      </c>
      <c r="Y38" s="27">
        <v>1.31</v>
      </c>
      <c r="Z38" s="27"/>
      <c r="AA38" s="27"/>
      <c r="AB38" s="27"/>
      <c r="AC38" s="27"/>
      <c r="AD38" s="27"/>
      <c r="AE38" s="27"/>
      <c r="AF38" s="27"/>
      <c r="AG38" s="30" t="s">
        <v>155</v>
      </c>
      <c r="AH38" s="30" t="s">
        <v>156</v>
      </c>
      <c r="AI38" s="30">
        <v>2</v>
      </c>
      <c r="AJ38" s="30">
        <v>4</v>
      </c>
      <c r="AK38" s="40">
        <v>0.33329999999999999</v>
      </c>
      <c r="AL38" s="40">
        <v>0.66659999999999997</v>
      </c>
      <c r="AM38" s="30">
        <v>0</v>
      </c>
      <c r="AN38" s="30">
        <v>22</v>
      </c>
      <c r="AO38" s="30">
        <v>0</v>
      </c>
      <c r="AP38" s="30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24</v>
      </c>
      <c r="AX38" s="30" t="s">
        <v>155</v>
      </c>
      <c r="AY38" s="30">
        <v>24</v>
      </c>
      <c r="AZ38" s="30" t="s">
        <v>157</v>
      </c>
      <c r="BA38" s="28"/>
      <c r="BB38" s="27"/>
      <c r="BC38" s="30"/>
      <c r="BD38" s="30" t="s">
        <v>158</v>
      </c>
      <c r="BE38" s="28"/>
    </row>
    <row r="39" spans="1:57" s="31" customFormat="1">
      <c r="A39" s="27">
        <v>30</v>
      </c>
      <c r="B39" s="26">
        <v>41020</v>
      </c>
      <c r="C39" s="29" t="s">
        <v>96</v>
      </c>
      <c r="D39" s="27" t="s">
        <v>146</v>
      </c>
      <c r="E39" s="26">
        <v>40912</v>
      </c>
      <c r="F39" s="28" t="s">
        <v>30</v>
      </c>
      <c r="G39" s="27" t="s">
        <v>114</v>
      </c>
      <c r="H39" s="27">
        <v>63.5</v>
      </c>
      <c r="I39" s="32" t="s">
        <v>105</v>
      </c>
      <c r="J39" s="35">
        <v>6083</v>
      </c>
      <c r="K39" s="35">
        <v>12166</v>
      </c>
      <c r="L39" s="35">
        <v>85166</v>
      </c>
      <c r="M39" s="35">
        <f t="shared" si="0"/>
        <v>85166</v>
      </c>
      <c r="N39" s="35"/>
      <c r="O39" s="27">
        <v>1.35</v>
      </c>
      <c r="P39" s="27">
        <v>1.29</v>
      </c>
      <c r="Q39" s="27">
        <v>1.1499999999999999</v>
      </c>
      <c r="R39" s="27">
        <v>0</v>
      </c>
      <c r="S39" s="27">
        <v>1.04</v>
      </c>
      <c r="T39" s="27"/>
      <c r="U39" s="27">
        <v>1.1299999999999999</v>
      </c>
      <c r="V39" s="27">
        <v>1.1100000000000001</v>
      </c>
      <c r="W39" s="27">
        <v>1.05</v>
      </c>
      <c r="X39" s="27">
        <v>0</v>
      </c>
      <c r="Y39" s="27">
        <v>1.03</v>
      </c>
      <c r="Z39" s="27"/>
      <c r="AA39" s="27"/>
      <c r="AB39" s="27"/>
      <c r="AC39" s="27"/>
      <c r="AD39" s="27"/>
      <c r="AE39" s="27"/>
      <c r="AF39" s="27"/>
      <c r="AG39" s="30" t="s">
        <v>155</v>
      </c>
      <c r="AH39" s="30" t="s">
        <v>156</v>
      </c>
      <c r="AI39" s="30">
        <v>2</v>
      </c>
      <c r="AJ39" s="30">
        <v>4</v>
      </c>
      <c r="AK39" s="40">
        <v>0.33329999999999999</v>
      </c>
      <c r="AL39" s="40">
        <v>0.66659999999999997</v>
      </c>
      <c r="AM39" s="30">
        <v>0</v>
      </c>
      <c r="AN39" s="30">
        <v>0</v>
      </c>
      <c r="AO39" s="30">
        <v>0</v>
      </c>
      <c r="AP39" s="30">
        <v>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36</v>
      </c>
      <c r="AX39" s="30" t="s">
        <v>157</v>
      </c>
      <c r="AY39" s="30"/>
      <c r="AZ39" s="30" t="s">
        <v>157</v>
      </c>
      <c r="BA39" s="28"/>
      <c r="BB39" s="27"/>
      <c r="BC39" s="30"/>
      <c r="BD39" s="30" t="s">
        <v>158</v>
      </c>
      <c r="BE39" s="28"/>
    </row>
    <row r="40" spans="1:57" s="31" customFormat="1">
      <c r="A40" s="27">
        <v>47</v>
      </c>
      <c r="B40" s="26">
        <v>41020</v>
      </c>
      <c r="C40" s="29" t="s">
        <v>96</v>
      </c>
      <c r="D40" s="27" t="s">
        <v>146</v>
      </c>
      <c r="E40" s="26">
        <v>40969</v>
      </c>
      <c r="F40" s="27" t="s">
        <v>33</v>
      </c>
      <c r="G40" s="27" t="s">
        <v>34</v>
      </c>
      <c r="H40" s="27">
        <v>80.98</v>
      </c>
      <c r="I40" s="32" t="s">
        <v>105</v>
      </c>
      <c r="J40" s="35">
        <v>6000</v>
      </c>
      <c r="K40" s="35">
        <v>12000</v>
      </c>
      <c r="L40" s="35">
        <v>84000</v>
      </c>
      <c r="M40" s="35">
        <f t="shared" si="0"/>
        <v>84000</v>
      </c>
      <c r="N40" s="35"/>
      <c r="O40" s="27">
        <v>1.319</v>
      </c>
      <c r="P40" s="27">
        <v>1.26</v>
      </c>
      <c r="Q40" s="27">
        <v>1.1180000000000001</v>
      </c>
      <c r="R40" s="27">
        <v>0</v>
      </c>
      <c r="S40" s="27">
        <v>1.0089999999999999</v>
      </c>
      <c r="T40" s="27"/>
      <c r="U40" s="27">
        <v>1.046</v>
      </c>
      <c r="V40" s="27">
        <v>1.0209999999999999</v>
      </c>
      <c r="W40" s="27">
        <v>0.96099999999999997</v>
      </c>
      <c r="X40" s="27">
        <v>0</v>
      </c>
      <c r="Y40" s="27">
        <v>0.94299999999999995</v>
      </c>
      <c r="Z40" s="27"/>
      <c r="AA40" s="27"/>
      <c r="AB40" s="27"/>
      <c r="AC40" s="27"/>
      <c r="AD40" s="27"/>
      <c r="AE40" s="27"/>
      <c r="AF40" s="27"/>
      <c r="AG40" s="30" t="s">
        <v>155</v>
      </c>
      <c r="AH40" s="30" t="s">
        <v>156</v>
      </c>
      <c r="AI40" s="30">
        <v>2</v>
      </c>
      <c r="AJ40" s="30">
        <v>4</v>
      </c>
      <c r="AK40" s="40">
        <v>0.33329999999999999</v>
      </c>
      <c r="AL40" s="40">
        <v>0.66659999999999997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 t="s">
        <v>157</v>
      </c>
      <c r="AY40" s="30"/>
      <c r="AZ40" s="30" t="s">
        <v>157</v>
      </c>
      <c r="BA40" s="28" t="s">
        <v>24</v>
      </c>
      <c r="BB40" s="27" t="s">
        <v>150</v>
      </c>
      <c r="BC40" s="30">
        <v>50</v>
      </c>
      <c r="BD40" s="30" t="s">
        <v>91</v>
      </c>
      <c r="BE40" s="28"/>
    </row>
    <row r="41" spans="1:57" s="31" customFormat="1">
      <c r="A41" s="27">
        <v>6</v>
      </c>
      <c r="B41" s="26">
        <v>41020</v>
      </c>
      <c r="C41" s="29" t="s">
        <v>132</v>
      </c>
      <c r="D41" s="27" t="s">
        <v>139</v>
      </c>
      <c r="E41" s="26">
        <v>40999</v>
      </c>
      <c r="F41" s="28" t="s">
        <v>134</v>
      </c>
      <c r="G41" s="27" t="s">
        <v>62</v>
      </c>
      <c r="H41" s="27">
        <v>73.959999999999994</v>
      </c>
      <c r="I41" s="32" t="s">
        <v>135</v>
      </c>
      <c r="J41" s="35">
        <v>98580</v>
      </c>
      <c r="K41" s="35">
        <v>542400</v>
      </c>
      <c r="L41" s="35">
        <f>K41</f>
        <v>542400</v>
      </c>
      <c r="M41" s="35">
        <f t="shared" si="0"/>
        <v>542400</v>
      </c>
      <c r="N41" s="35"/>
      <c r="O41" s="27">
        <v>1.605</v>
      </c>
      <c r="P41" s="27">
        <v>1.2529999999999999</v>
      </c>
      <c r="Q41" s="27">
        <v>0</v>
      </c>
      <c r="R41" s="27">
        <v>0</v>
      </c>
      <c r="S41" s="27">
        <v>1.2529999999999999</v>
      </c>
      <c r="T41" s="27"/>
      <c r="U41" s="27">
        <v>1.4079999999999999</v>
      </c>
      <c r="V41" s="27">
        <v>1.107</v>
      </c>
      <c r="W41" s="27">
        <v>0</v>
      </c>
      <c r="X41" s="27">
        <v>0</v>
      </c>
      <c r="Y41" s="27">
        <v>1.107</v>
      </c>
      <c r="Z41" s="27"/>
      <c r="AA41" s="27"/>
      <c r="AB41" s="27"/>
      <c r="AC41" s="27"/>
      <c r="AD41" s="27"/>
      <c r="AE41" s="27"/>
      <c r="AF41" s="27"/>
      <c r="AG41" s="30" t="s">
        <v>155</v>
      </c>
      <c r="AH41" s="30" t="s">
        <v>156</v>
      </c>
      <c r="AI41" s="30">
        <v>2</v>
      </c>
      <c r="AJ41" s="30">
        <v>4</v>
      </c>
      <c r="AK41" s="40">
        <v>0.33329999999999999</v>
      </c>
      <c r="AL41" s="40">
        <v>0.66659999999999997</v>
      </c>
      <c r="AM41" s="30">
        <v>0</v>
      </c>
      <c r="AN41" s="30">
        <v>15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12</v>
      </c>
      <c r="AX41" s="30" t="s">
        <v>155</v>
      </c>
      <c r="AY41" s="30">
        <v>12</v>
      </c>
      <c r="AZ41" s="30" t="s">
        <v>157</v>
      </c>
      <c r="BA41" s="28"/>
      <c r="BB41" s="27"/>
      <c r="BC41" s="30"/>
      <c r="BD41" s="30" t="s">
        <v>158</v>
      </c>
      <c r="BE41" s="28"/>
    </row>
    <row r="42" spans="1:57" s="31" customFormat="1">
      <c r="A42" s="27">
        <v>63</v>
      </c>
      <c r="B42" s="26">
        <v>41020</v>
      </c>
      <c r="C42" s="29" t="s">
        <v>96</v>
      </c>
      <c r="D42" s="27" t="s">
        <v>146</v>
      </c>
      <c r="E42" s="87">
        <v>40968</v>
      </c>
      <c r="F42" s="28" t="s">
        <v>83</v>
      </c>
      <c r="G42" s="27" t="s">
        <v>56</v>
      </c>
      <c r="H42" s="27">
        <v>56.85</v>
      </c>
      <c r="I42" s="32" t="s">
        <v>105</v>
      </c>
      <c r="J42" s="35">
        <v>6083</v>
      </c>
      <c r="K42" s="35">
        <v>12167</v>
      </c>
      <c r="L42" s="35">
        <v>85167</v>
      </c>
      <c r="M42" s="35">
        <f t="shared" si="0"/>
        <v>85167</v>
      </c>
      <c r="N42" s="35"/>
      <c r="O42" s="27">
        <v>1.87</v>
      </c>
      <c r="P42" s="27">
        <v>1.84</v>
      </c>
      <c r="Q42" s="27">
        <v>1.46</v>
      </c>
      <c r="R42" s="27">
        <v>0</v>
      </c>
      <c r="S42" s="27">
        <v>1.45</v>
      </c>
      <c r="T42" s="27"/>
      <c r="U42" s="27">
        <v>1.5</v>
      </c>
      <c r="V42" s="27">
        <v>1.41</v>
      </c>
      <c r="W42" s="27">
        <v>0</v>
      </c>
      <c r="X42" s="27">
        <v>0</v>
      </c>
      <c r="Y42" s="27">
        <v>1.31</v>
      </c>
      <c r="Z42" s="27"/>
      <c r="AA42" s="27"/>
      <c r="AB42" s="27"/>
      <c r="AC42" s="27"/>
      <c r="AD42" s="27"/>
      <c r="AE42" s="27"/>
      <c r="AF42" s="27"/>
      <c r="AG42" s="30" t="s">
        <v>155</v>
      </c>
      <c r="AH42" s="30" t="s">
        <v>156</v>
      </c>
      <c r="AI42" s="30">
        <v>2</v>
      </c>
      <c r="AJ42" s="30">
        <v>4</v>
      </c>
      <c r="AK42" s="40">
        <v>0.33329999999999999</v>
      </c>
      <c r="AL42" s="40">
        <v>0.66659999999999997</v>
      </c>
      <c r="AM42" s="30">
        <v>0</v>
      </c>
      <c r="AN42" s="30">
        <v>15</v>
      </c>
      <c r="AO42" s="30">
        <v>0</v>
      </c>
      <c r="AP42" s="30">
        <v>5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24</v>
      </c>
      <c r="AX42" s="30" t="s">
        <v>157</v>
      </c>
      <c r="AY42" s="30"/>
      <c r="AZ42" s="30" t="s">
        <v>157</v>
      </c>
      <c r="BA42" s="28" t="s">
        <v>32</v>
      </c>
      <c r="BB42" s="27" t="s">
        <v>150</v>
      </c>
      <c r="BC42" s="30">
        <v>25</v>
      </c>
      <c r="BD42" s="30" t="s">
        <v>91</v>
      </c>
      <c r="BE42" s="28"/>
    </row>
    <row r="43" spans="1:57" s="31" customFormat="1">
      <c r="A43" s="27">
        <v>12</v>
      </c>
      <c r="B43" s="26">
        <v>41020</v>
      </c>
      <c r="C43" s="29" t="s">
        <v>15</v>
      </c>
      <c r="D43" s="27" t="s">
        <v>81</v>
      </c>
      <c r="E43" s="26">
        <v>40929</v>
      </c>
      <c r="F43" s="28" t="s">
        <v>149</v>
      </c>
      <c r="G43" s="27" t="s">
        <v>54</v>
      </c>
      <c r="H43" s="27">
        <v>83.51</v>
      </c>
      <c r="I43" s="32" t="s">
        <v>154</v>
      </c>
      <c r="J43" s="35">
        <v>3000</v>
      </c>
      <c r="K43" s="35">
        <v>33000</v>
      </c>
      <c r="L43" s="35">
        <v>82200</v>
      </c>
      <c r="M43" s="35">
        <f t="shared" si="0"/>
        <v>82200</v>
      </c>
      <c r="N43" s="35"/>
      <c r="O43" s="27">
        <v>1.994</v>
      </c>
      <c r="P43" s="27">
        <v>1.5629999999999999</v>
      </c>
      <c r="Q43" s="27">
        <v>1.4350000000000001</v>
      </c>
      <c r="R43" s="27">
        <v>0</v>
      </c>
      <c r="S43" s="27">
        <v>1.206</v>
      </c>
      <c r="T43" s="27"/>
      <c r="U43" s="27">
        <v>1.994</v>
      </c>
      <c r="V43" s="27">
        <v>1.5629999999999999</v>
      </c>
      <c r="W43" s="27">
        <v>1.4350000000000001</v>
      </c>
      <c r="X43" s="27">
        <v>0</v>
      </c>
      <c r="Y43" s="27">
        <v>1.206</v>
      </c>
      <c r="Z43" s="27"/>
      <c r="AA43" s="27"/>
      <c r="AB43" s="27"/>
      <c r="AC43" s="27"/>
      <c r="AD43" s="27"/>
      <c r="AE43" s="27"/>
      <c r="AF43" s="27"/>
      <c r="AG43" s="30" t="s">
        <v>157</v>
      </c>
      <c r="AH43" s="30"/>
      <c r="AI43" s="30">
        <v>3</v>
      </c>
      <c r="AJ43" s="30">
        <v>3</v>
      </c>
      <c r="AK43" s="85">
        <v>0.5</v>
      </c>
      <c r="AL43" s="85">
        <v>0.5</v>
      </c>
      <c r="AM43" s="30">
        <v>0</v>
      </c>
      <c r="AN43" s="30">
        <v>19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 t="s">
        <v>157</v>
      </c>
      <c r="AY43" s="30">
        <v>24</v>
      </c>
      <c r="AZ43" s="30" t="s">
        <v>157</v>
      </c>
      <c r="BA43" s="28" t="s">
        <v>55</v>
      </c>
      <c r="BB43" s="27" t="s">
        <v>150</v>
      </c>
      <c r="BC43" s="30">
        <v>100</v>
      </c>
      <c r="BD43" s="30" t="s">
        <v>158</v>
      </c>
      <c r="BE43" s="28"/>
    </row>
    <row r="44" spans="1:57" s="31" customFormat="1">
      <c r="A44" s="27">
        <v>37</v>
      </c>
      <c r="B44" s="26">
        <v>41020</v>
      </c>
      <c r="C44" s="29" t="s">
        <v>96</v>
      </c>
      <c r="D44" s="27" t="s">
        <v>95</v>
      </c>
      <c r="E44" s="26">
        <v>40999</v>
      </c>
      <c r="F44" s="28" t="s">
        <v>26</v>
      </c>
      <c r="G44" s="27" t="s">
        <v>115</v>
      </c>
      <c r="H44" s="27">
        <v>76.5</v>
      </c>
      <c r="I44" s="32" t="s">
        <v>105</v>
      </c>
      <c r="J44" s="35">
        <v>3000</v>
      </c>
      <c r="K44" s="35">
        <v>33000</v>
      </c>
      <c r="L44" s="35">
        <v>82200</v>
      </c>
      <c r="M44" s="35">
        <f t="shared" si="0"/>
        <v>82200</v>
      </c>
      <c r="N44" s="35"/>
      <c r="O44" s="27">
        <v>1.859</v>
      </c>
      <c r="P44" s="27">
        <v>1.4350000000000001</v>
      </c>
      <c r="Q44" s="27">
        <v>1.3180000000000001</v>
      </c>
      <c r="R44" s="27">
        <v>0</v>
      </c>
      <c r="S44" s="27">
        <v>1.1120000000000001</v>
      </c>
      <c r="T44" s="27"/>
      <c r="U44" s="27">
        <v>1.859</v>
      </c>
      <c r="V44" s="27">
        <v>1.4350000000000001</v>
      </c>
      <c r="W44" s="27">
        <v>1.3180000000000001</v>
      </c>
      <c r="X44" s="27">
        <v>0</v>
      </c>
      <c r="Y44" s="27">
        <v>1.1120000000000001</v>
      </c>
      <c r="Z44" s="27"/>
      <c r="AA44" s="27"/>
      <c r="AB44" s="27"/>
      <c r="AC44" s="27"/>
      <c r="AD44" s="27"/>
      <c r="AE44" s="27"/>
      <c r="AF44" s="27"/>
      <c r="AG44" s="30" t="s">
        <v>157</v>
      </c>
      <c r="AH44" s="30"/>
      <c r="AI44" s="30">
        <v>3</v>
      </c>
      <c r="AJ44" s="30">
        <v>3</v>
      </c>
      <c r="AK44" s="85">
        <v>0.5</v>
      </c>
      <c r="AL44" s="85">
        <v>0.5</v>
      </c>
      <c r="AM44" s="30">
        <v>0</v>
      </c>
      <c r="AN44" s="30">
        <v>0</v>
      </c>
      <c r="AO44" s="30">
        <v>10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 t="s">
        <v>157</v>
      </c>
      <c r="AY44" s="30"/>
      <c r="AZ44" s="30" t="s">
        <v>157</v>
      </c>
      <c r="BA44" s="28"/>
      <c r="BB44" s="27"/>
      <c r="BC44" s="30"/>
      <c r="BD44" s="30" t="s">
        <v>158</v>
      </c>
      <c r="BE44" s="28" t="s">
        <v>27</v>
      </c>
    </row>
    <row r="45" spans="1:57" s="31" customFormat="1">
      <c r="A45" s="27">
        <v>53</v>
      </c>
      <c r="B45" s="26">
        <v>41020</v>
      </c>
      <c r="C45" s="29" t="s">
        <v>96</v>
      </c>
      <c r="D45" s="27" t="s">
        <v>95</v>
      </c>
      <c r="E45" s="26">
        <v>40908</v>
      </c>
      <c r="F45" s="28" t="s">
        <v>25</v>
      </c>
      <c r="G45" s="27" t="s">
        <v>34</v>
      </c>
      <c r="H45" s="27">
        <v>76</v>
      </c>
      <c r="I45" s="32" t="s">
        <v>105</v>
      </c>
      <c r="J45" s="35">
        <v>3000</v>
      </c>
      <c r="K45" s="35">
        <v>33000</v>
      </c>
      <c r="L45" s="35">
        <v>82200</v>
      </c>
      <c r="M45" s="35">
        <f t="shared" si="0"/>
        <v>82200</v>
      </c>
      <c r="N45" s="35"/>
      <c r="O45" s="27">
        <v>2.41</v>
      </c>
      <c r="P45" s="27">
        <v>1.82</v>
      </c>
      <c r="Q45" s="27">
        <v>1.66</v>
      </c>
      <c r="R45" s="27">
        <v>0</v>
      </c>
      <c r="S45" s="27">
        <v>1.38</v>
      </c>
      <c r="T45" s="27"/>
      <c r="U45" s="27">
        <v>2.41</v>
      </c>
      <c r="V45" s="27">
        <v>1.82</v>
      </c>
      <c r="W45" s="27">
        <v>1.66</v>
      </c>
      <c r="X45" s="27">
        <v>0</v>
      </c>
      <c r="Y45" s="27">
        <v>1.38</v>
      </c>
      <c r="Z45" s="27"/>
      <c r="AA45" s="27"/>
      <c r="AB45" s="27"/>
      <c r="AC45" s="27"/>
      <c r="AD45" s="27"/>
      <c r="AE45" s="27"/>
      <c r="AF45" s="27"/>
      <c r="AG45" s="30" t="s">
        <v>157</v>
      </c>
      <c r="AH45" s="30"/>
      <c r="AI45" s="30">
        <v>3</v>
      </c>
      <c r="AJ45" s="30">
        <v>3</v>
      </c>
      <c r="AK45" s="85">
        <v>0.5</v>
      </c>
      <c r="AL45" s="85">
        <v>0.5</v>
      </c>
      <c r="AM45" s="30">
        <v>0</v>
      </c>
      <c r="AN45" s="30">
        <v>0</v>
      </c>
      <c r="AO45" s="30">
        <v>0</v>
      </c>
      <c r="AP45" s="30">
        <v>16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12</v>
      </c>
      <c r="AX45" s="30" t="s">
        <v>155</v>
      </c>
      <c r="AY45" s="30"/>
      <c r="AZ45" s="30" t="s">
        <v>157</v>
      </c>
      <c r="BA45" s="28"/>
      <c r="BB45" s="27"/>
      <c r="BC45" s="30"/>
      <c r="BD45" s="30" t="s">
        <v>91</v>
      </c>
      <c r="BE45" s="28"/>
    </row>
    <row r="46" spans="1:57" s="31" customFormat="1">
      <c r="A46" s="27">
        <v>20</v>
      </c>
      <c r="B46" s="26">
        <v>41020</v>
      </c>
      <c r="C46" s="29" t="s">
        <v>96</v>
      </c>
      <c r="D46" s="27" t="s">
        <v>95</v>
      </c>
      <c r="E46" s="26">
        <v>40908</v>
      </c>
      <c r="F46" s="28" t="s">
        <v>92</v>
      </c>
      <c r="G46" s="27" t="s">
        <v>141</v>
      </c>
      <c r="H46" s="27">
        <v>87</v>
      </c>
      <c r="I46" s="32" t="s">
        <v>105</v>
      </c>
      <c r="J46" s="35">
        <v>3000</v>
      </c>
      <c r="K46" s="35">
        <v>33000</v>
      </c>
      <c r="L46" s="35">
        <v>82200</v>
      </c>
      <c r="M46" s="35">
        <f t="shared" si="0"/>
        <v>82200</v>
      </c>
      <c r="N46" s="35"/>
      <c r="O46" s="27">
        <v>2.02</v>
      </c>
      <c r="P46" s="27">
        <v>1.55</v>
      </c>
      <c r="Q46" s="27">
        <v>1.4</v>
      </c>
      <c r="R46" s="27">
        <v>0</v>
      </c>
      <c r="S46" s="27">
        <v>1.18</v>
      </c>
      <c r="T46" s="27"/>
      <c r="U46" s="27">
        <v>2.02</v>
      </c>
      <c r="V46" s="27">
        <v>1.55</v>
      </c>
      <c r="W46" s="27">
        <v>1.4</v>
      </c>
      <c r="X46" s="27">
        <v>0</v>
      </c>
      <c r="Y46" s="27">
        <v>1.18</v>
      </c>
      <c r="Z46" s="27"/>
      <c r="AA46" s="27"/>
      <c r="AB46" s="27"/>
      <c r="AC46" s="27"/>
      <c r="AD46" s="27"/>
      <c r="AE46" s="27"/>
      <c r="AF46" s="27"/>
      <c r="AG46" s="30" t="s">
        <v>155</v>
      </c>
      <c r="AH46" s="30" t="s">
        <v>156</v>
      </c>
      <c r="AI46" s="30">
        <v>2</v>
      </c>
      <c r="AJ46" s="30">
        <v>4</v>
      </c>
      <c r="AK46" s="40">
        <v>0.33329999999999999</v>
      </c>
      <c r="AL46" s="40">
        <v>0.66659999999999997</v>
      </c>
      <c r="AM46" s="30">
        <v>0</v>
      </c>
      <c r="AN46" s="30">
        <v>22</v>
      </c>
      <c r="AO46" s="30">
        <v>0</v>
      </c>
      <c r="AP46" s="30">
        <v>0</v>
      </c>
      <c r="AQ46" s="30">
        <v>0</v>
      </c>
      <c r="AR46" s="30">
        <v>0</v>
      </c>
      <c r="AS46" s="30">
        <v>0</v>
      </c>
      <c r="AT46" s="30">
        <v>0</v>
      </c>
      <c r="AU46" s="30">
        <v>0</v>
      </c>
      <c r="AV46" s="30">
        <v>0</v>
      </c>
      <c r="AW46" s="30">
        <v>24</v>
      </c>
      <c r="AX46" s="30" t="s">
        <v>155</v>
      </c>
      <c r="AY46" s="30">
        <v>24</v>
      </c>
      <c r="AZ46" s="30" t="s">
        <v>157</v>
      </c>
      <c r="BA46" s="28"/>
      <c r="BB46" s="27"/>
      <c r="BC46" s="30"/>
      <c r="BD46" s="30" t="s">
        <v>158</v>
      </c>
      <c r="BE46" s="28"/>
    </row>
    <row r="47" spans="1:57" s="31" customFormat="1">
      <c r="A47" s="27">
        <v>28</v>
      </c>
      <c r="B47" s="26">
        <v>41020</v>
      </c>
      <c r="C47" s="29" t="s">
        <v>96</v>
      </c>
      <c r="D47" s="27" t="s">
        <v>95</v>
      </c>
      <c r="E47" s="26">
        <v>40912</v>
      </c>
      <c r="F47" s="28" t="s">
        <v>30</v>
      </c>
      <c r="G47" s="27" t="s">
        <v>114</v>
      </c>
      <c r="H47" s="27">
        <v>62.7</v>
      </c>
      <c r="I47" s="32" t="s">
        <v>105</v>
      </c>
      <c r="J47" s="35">
        <v>3042</v>
      </c>
      <c r="K47" s="35">
        <v>33459</v>
      </c>
      <c r="L47" s="35">
        <v>83342</v>
      </c>
      <c r="M47" s="35">
        <f t="shared" si="0"/>
        <v>83342</v>
      </c>
      <c r="N47" s="35"/>
      <c r="O47" s="27">
        <v>1.66</v>
      </c>
      <c r="P47" s="27">
        <v>1.3</v>
      </c>
      <c r="Q47" s="27">
        <v>1.2</v>
      </c>
      <c r="R47" s="27">
        <v>0</v>
      </c>
      <c r="S47" s="27">
        <v>1.02</v>
      </c>
      <c r="T47" s="27"/>
      <c r="U47" s="27">
        <v>1.66</v>
      </c>
      <c r="V47" s="27">
        <v>1.3</v>
      </c>
      <c r="W47" s="27">
        <v>1.2</v>
      </c>
      <c r="X47" s="27">
        <v>0</v>
      </c>
      <c r="Y47" s="27">
        <v>1.02</v>
      </c>
      <c r="Z47" s="27"/>
      <c r="AA47" s="27"/>
      <c r="AB47" s="27"/>
      <c r="AC47" s="27"/>
      <c r="AD47" s="27"/>
      <c r="AE47" s="27"/>
      <c r="AF47" s="27"/>
      <c r="AG47" s="30" t="s">
        <v>157</v>
      </c>
      <c r="AH47" s="30"/>
      <c r="AI47" s="30">
        <v>3</v>
      </c>
      <c r="AJ47" s="30">
        <v>3</v>
      </c>
      <c r="AK47" s="85">
        <v>0.5</v>
      </c>
      <c r="AL47" s="85">
        <v>0.5</v>
      </c>
      <c r="AM47" s="30">
        <v>0</v>
      </c>
      <c r="AN47" s="30">
        <v>0</v>
      </c>
      <c r="AO47" s="30">
        <v>0</v>
      </c>
      <c r="AP47" s="30">
        <v>0</v>
      </c>
      <c r="AQ47" s="30">
        <v>0</v>
      </c>
      <c r="AR47" s="30">
        <v>0</v>
      </c>
      <c r="AS47" s="30">
        <v>0</v>
      </c>
      <c r="AT47" s="30">
        <v>0</v>
      </c>
      <c r="AU47" s="30">
        <v>0</v>
      </c>
      <c r="AV47" s="30">
        <v>0</v>
      </c>
      <c r="AW47" s="30">
        <v>36</v>
      </c>
      <c r="AX47" s="30" t="s">
        <v>157</v>
      </c>
      <c r="AY47" s="30"/>
      <c r="AZ47" s="30" t="s">
        <v>157</v>
      </c>
      <c r="BA47" s="28"/>
      <c r="BB47" s="27"/>
      <c r="BC47" s="30"/>
      <c r="BD47" s="30" t="s">
        <v>158</v>
      </c>
      <c r="BE47" s="28"/>
    </row>
    <row r="48" spans="1:57" s="31" customFormat="1">
      <c r="A48" s="27">
        <v>45</v>
      </c>
      <c r="B48" s="26">
        <v>41020</v>
      </c>
      <c r="C48" s="29" t="s">
        <v>96</v>
      </c>
      <c r="D48" s="27" t="s">
        <v>95</v>
      </c>
      <c r="E48" s="26">
        <v>40969</v>
      </c>
      <c r="F48" s="27" t="s">
        <v>33</v>
      </c>
      <c r="G48" s="27" t="s">
        <v>34</v>
      </c>
      <c r="H48" s="27">
        <v>75.27</v>
      </c>
      <c r="I48" s="32" t="s">
        <v>105</v>
      </c>
      <c r="J48" s="35">
        <v>3000</v>
      </c>
      <c r="K48" s="35">
        <v>33000</v>
      </c>
      <c r="L48" s="35">
        <v>82200</v>
      </c>
      <c r="M48" s="35">
        <f t="shared" si="0"/>
        <v>82200</v>
      </c>
      <c r="N48" s="35"/>
      <c r="O48" s="27">
        <v>1.6259999999999999</v>
      </c>
      <c r="P48" s="27">
        <v>1.2649999999999999</v>
      </c>
      <c r="Q48" s="27">
        <v>1.165</v>
      </c>
      <c r="R48" s="27">
        <v>0</v>
      </c>
      <c r="S48" s="27">
        <v>0.98899999999999999</v>
      </c>
      <c r="T48" s="27"/>
      <c r="U48" s="27">
        <v>1.5720000000000001</v>
      </c>
      <c r="V48" s="27">
        <v>1.2110000000000001</v>
      </c>
      <c r="W48" s="27">
        <v>1.111</v>
      </c>
      <c r="X48" s="27">
        <v>0</v>
      </c>
      <c r="Y48" s="27">
        <v>0.93500000000000005</v>
      </c>
      <c r="Z48" s="27"/>
      <c r="AA48" s="27"/>
      <c r="AB48" s="27"/>
      <c r="AC48" s="27"/>
      <c r="AD48" s="27"/>
      <c r="AE48" s="27"/>
      <c r="AF48" s="27"/>
      <c r="AG48" s="30" t="s">
        <v>155</v>
      </c>
      <c r="AH48" s="30" t="s">
        <v>156</v>
      </c>
      <c r="AI48" s="30">
        <v>2</v>
      </c>
      <c r="AJ48" s="30">
        <v>4</v>
      </c>
      <c r="AK48" s="40">
        <v>0.33329999999999999</v>
      </c>
      <c r="AL48" s="40">
        <v>0.66659999999999997</v>
      </c>
      <c r="AM48" s="30">
        <v>0</v>
      </c>
      <c r="AN48" s="30">
        <v>0</v>
      </c>
      <c r="AO48" s="30">
        <v>0</v>
      </c>
      <c r="AP48" s="30">
        <v>0</v>
      </c>
      <c r="AQ48" s="30">
        <v>0</v>
      </c>
      <c r="AR48" s="30">
        <v>0</v>
      </c>
      <c r="AS48" s="30">
        <v>0</v>
      </c>
      <c r="AT48" s="30">
        <v>0</v>
      </c>
      <c r="AU48" s="30">
        <v>0</v>
      </c>
      <c r="AV48" s="30">
        <v>0</v>
      </c>
      <c r="AW48" s="30">
        <v>0</v>
      </c>
      <c r="AX48" s="30" t="s">
        <v>157</v>
      </c>
      <c r="AY48" s="30"/>
      <c r="AZ48" s="30" t="s">
        <v>157</v>
      </c>
      <c r="BA48" s="28" t="s">
        <v>24</v>
      </c>
      <c r="BB48" s="27" t="s">
        <v>150</v>
      </c>
      <c r="BC48" s="30">
        <v>50</v>
      </c>
      <c r="BD48" s="30" t="s">
        <v>91</v>
      </c>
      <c r="BE48" s="28"/>
    </row>
    <row r="49" spans="1:57" s="31" customFormat="1">
      <c r="A49" s="27">
        <v>4</v>
      </c>
      <c r="B49" s="26">
        <v>41020</v>
      </c>
      <c r="C49" s="29" t="s">
        <v>132</v>
      </c>
      <c r="D49" s="27" t="s">
        <v>137</v>
      </c>
      <c r="E49" s="26">
        <v>40999</v>
      </c>
      <c r="F49" s="28" t="s">
        <v>134</v>
      </c>
      <c r="G49" s="27" t="s">
        <v>62</v>
      </c>
      <c r="H49" s="27">
        <v>69.23</v>
      </c>
      <c r="I49" s="32" t="s">
        <v>135</v>
      </c>
      <c r="J49" s="35">
        <v>11820</v>
      </c>
      <c r="K49" s="35">
        <v>84780</v>
      </c>
      <c r="L49" s="35">
        <f>K49</f>
        <v>84780</v>
      </c>
      <c r="M49" s="35">
        <f t="shared" si="0"/>
        <v>84780</v>
      </c>
      <c r="N49" s="35"/>
      <c r="O49" s="27">
        <v>1.734</v>
      </c>
      <c r="P49" s="27">
        <v>1.4319999999999999</v>
      </c>
      <c r="Q49" s="27">
        <v>0</v>
      </c>
      <c r="R49" s="27">
        <v>0</v>
      </c>
      <c r="S49" s="27">
        <v>1.222</v>
      </c>
      <c r="T49" s="27"/>
      <c r="U49" s="27">
        <v>1.734</v>
      </c>
      <c r="V49" s="27">
        <v>1.4319999999999999</v>
      </c>
      <c r="W49" s="27">
        <v>0</v>
      </c>
      <c r="X49" s="27">
        <v>0</v>
      </c>
      <c r="Y49" s="27">
        <v>1.222</v>
      </c>
      <c r="Z49" s="27"/>
      <c r="AA49" s="27"/>
      <c r="AB49" s="27"/>
      <c r="AC49" s="27"/>
      <c r="AD49" s="27"/>
      <c r="AE49" s="27"/>
      <c r="AF49" s="27"/>
      <c r="AG49" s="30" t="s">
        <v>31</v>
      </c>
      <c r="AH49" s="30"/>
      <c r="AI49" s="30">
        <v>3</v>
      </c>
      <c r="AJ49" s="30">
        <v>3</v>
      </c>
      <c r="AK49" s="85">
        <v>0.5</v>
      </c>
      <c r="AL49" s="85">
        <v>0.5</v>
      </c>
      <c r="AM49" s="30">
        <v>0</v>
      </c>
      <c r="AN49" s="30">
        <v>15</v>
      </c>
      <c r="AO49" s="30">
        <v>0</v>
      </c>
      <c r="AP49" s="30">
        <v>0</v>
      </c>
      <c r="AQ49" s="30">
        <v>0</v>
      </c>
      <c r="AR49" s="30">
        <v>0</v>
      </c>
      <c r="AS49" s="30">
        <v>0</v>
      </c>
      <c r="AT49" s="30">
        <v>0</v>
      </c>
      <c r="AU49" s="30">
        <v>0</v>
      </c>
      <c r="AV49" s="30">
        <v>0</v>
      </c>
      <c r="AW49" s="30">
        <v>12</v>
      </c>
      <c r="AX49" s="30" t="s">
        <v>155</v>
      </c>
      <c r="AY49" s="30">
        <v>12</v>
      </c>
      <c r="AZ49" s="30" t="s">
        <v>157</v>
      </c>
      <c r="BA49" s="28"/>
      <c r="BB49" s="27"/>
      <c r="BC49" s="30"/>
      <c r="BD49" s="30" t="s">
        <v>158</v>
      </c>
      <c r="BE49" s="28"/>
    </row>
    <row r="50" spans="1:57" s="31" customFormat="1">
      <c r="A50" s="27">
        <v>61</v>
      </c>
      <c r="B50" s="26">
        <v>41020</v>
      </c>
      <c r="C50" s="29" t="s">
        <v>96</v>
      </c>
      <c r="D50" s="27" t="s">
        <v>95</v>
      </c>
      <c r="E50" s="87">
        <v>40968</v>
      </c>
      <c r="F50" s="28" t="s">
        <v>83</v>
      </c>
      <c r="G50" s="27" t="s">
        <v>56</v>
      </c>
      <c r="H50" s="27">
        <v>57.02</v>
      </c>
      <c r="I50" s="32" t="s">
        <v>105</v>
      </c>
      <c r="J50" s="35">
        <v>1667</v>
      </c>
      <c r="K50" s="35">
        <v>2999</v>
      </c>
      <c r="L50" s="35">
        <f>K50</f>
        <v>2999</v>
      </c>
      <c r="M50" s="35">
        <f t="shared" si="0"/>
        <v>2999</v>
      </c>
      <c r="N50" s="35"/>
      <c r="O50" s="27">
        <v>2.2999999999999998</v>
      </c>
      <c r="P50" s="27">
        <v>1.93</v>
      </c>
      <c r="Q50" s="27">
        <v>0</v>
      </c>
      <c r="R50" s="27">
        <v>0</v>
      </c>
      <c r="S50" s="27">
        <v>1.62</v>
      </c>
      <c r="T50" s="27"/>
      <c r="U50" s="27">
        <v>2.2999999999999998</v>
      </c>
      <c r="V50" s="27">
        <v>1.93</v>
      </c>
      <c r="W50" s="27">
        <v>0</v>
      </c>
      <c r="X50" s="27">
        <v>0</v>
      </c>
      <c r="Y50" s="27">
        <v>1.62</v>
      </c>
      <c r="Z50" s="27"/>
      <c r="AA50" s="27"/>
      <c r="AB50" s="27"/>
      <c r="AC50" s="27"/>
      <c r="AD50" s="27"/>
      <c r="AE50" s="27"/>
      <c r="AF50" s="27"/>
      <c r="AG50" s="30" t="s">
        <v>157</v>
      </c>
      <c r="AH50" s="30"/>
      <c r="AI50" s="30">
        <v>3</v>
      </c>
      <c r="AJ50" s="30">
        <v>3</v>
      </c>
      <c r="AK50" s="85">
        <v>0.5</v>
      </c>
      <c r="AL50" s="85">
        <v>0.5</v>
      </c>
      <c r="AM50" s="30">
        <v>0</v>
      </c>
      <c r="AN50" s="30">
        <v>15</v>
      </c>
      <c r="AO50" s="30">
        <v>0</v>
      </c>
      <c r="AP50" s="30">
        <v>5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0</v>
      </c>
      <c r="AW50" s="30">
        <v>24</v>
      </c>
      <c r="AX50" s="30" t="s">
        <v>157</v>
      </c>
      <c r="AY50" s="30"/>
      <c r="AZ50" s="30" t="s">
        <v>157</v>
      </c>
      <c r="BA50" s="28" t="s">
        <v>32</v>
      </c>
      <c r="BB50" s="27" t="s">
        <v>150</v>
      </c>
      <c r="BC50" s="30">
        <v>25</v>
      </c>
      <c r="BD50" s="30" t="s">
        <v>91</v>
      </c>
      <c r="BE50" s="28"/>
    </row>
    <row r="51" spans="1:57" s="31" customFormat="1">
      <c r="A51" s="27">
        <v>13</v>
      </c>
      <c r="B51" s="26">
        <v>41020</v>
      </c>
      <c r="C51" s="29" t="s">
        <v>15</v>
      </c>
      <c r="D51" s="27" t="s">
        <v>138</v>
      </c>
      <c r="E51" s="26">
        <v>40929</v>
      </c>
      <c r="F51" s="28" t="s">
        <v>82</v>
      </c>
      <c r="G51" s="27" t="s">
        <v>54</v>
      </c>
      <c r="H51" s="27">
        <v>75.709999999999994</v>
      </c>
      <c r="I51" s="32" t="s">
        <v>105</v>
      </c>
      <c r="J51" s="35">
        <v>3000</v>
      </c>
      <c r="K51" s="35">
        <v>33000</v>
      </c>
      <c r="L51" s="35">
        <v>82200</v>
      </c>
      <c r="M51" s="35">
        <f t="shared" si="0"/>
        <v>82200</v>
      </c>
      <c r="N51" s="35"/>
      <c r="O51" s="27">
        <v>1.875</v>
      </c>
      <c r="P51" s="27">
        <v>1.593</v>
      </c>
      <c r="Q51" s="27">
        <v>1.468</v>
      </c>
      <c r="R51" s="27">
        <v>0</v>
      </c>
      <c r="S51" s="27">
        <v>1.2529999999999999</v>
      </c>
      <c r="T51" s="27"/>
      <c r="U51" s="27">
        <v>1.875</v>
      </c>
      <c r="V51" s="27">
        <v>1.593</v>
      </c>
      <c r="W51" s="27">
        <v>1.468</v>
      </c>
      <c r="X51" s="27">
        <v>0</v>
      </c>
      <c r="Y51" s="27">
        <v>1.2529999999999999</v>
      </c>
      <c r="Z51" s="27"/>
      <c r="AA51" s="27"/>
      <c r="AB51" s="27"/>
      <c r="AC51" s="27"/>
      <c r="AD51" s="27"/>
      <c r="AE51" s="27"/>
      <c r="AF51" s="27"/>
      <c r="AG51" s="30" t="s">
        <v>157</v>
      </c>
      <c r="AH51" s="30"/>
      <c r="AI51" s="30">
        <v>3</v>
      </c>
      <c r="AJ51" s="30">
        <v>3</v>
      </c>
      <c r="AK51" s="85">
        <v>0.5</v>
      </c>
      <c r="AL51" s="85">
        <v>0.5</v>
      </c>
      <c r="AM51" s="30">
        <v>0</v>
      </c>
      <c r="AN51" s="30">
        <v>19</v>
      </c>
      <c r="AO51" s="30">
        <v>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 t="s">
        <v>157</v>
      </c>
      <c r="AY51" s="30">
        <v>24</v>
      </c>
      <c r="AZ51" s="30" t="s">
        <v>157</v>
      </c>
      <c r="BA51" s="28" t="s">
        <v>55</v>
      </c>
      <c r="BB51" s="27" t="s">
        <v>150</v>
      </c>
      <c r="BC51" s="30">
        <v>100</v>
      </c>
      <c r="BD51" s="30" t="s">
        <v>158</v>
      </c>
      <c r="BE51" s="28"/>
    </row>
    <row r="52" spans="1:57" s="31" customFormat="1">
      <c r="A52" s="27">
        <v>38</v>
      </c>
      <c r="B52" s="26">
        <v>41020</v>
      </c>
      <c r="C52" s="29" t="s">
        <v>96</v>
      </c>
      <c r="D52" s="27" t="s">
        <v>138</v>
      </c>
      <c r="E52" s="26">
        <v>40999</v>
      </c>
      <c r="F52" s="28" t="s">
        <v>26</v>
      </c>
      <c r="G52" s="27" t="s">
        <v>115</v>
      </c>
      <c r="H52" s="27">
        <v>76.5</v>
      </c>
      <c r="I52" s="32" t="s">
        <v>105</v>
      </c>
      <c r="J52" s="35">
        <v>3000</v>
      </c>
      <c r="K52" s="35">
        <v>33000</v>
      </c>
      <c r="L52" s="35">
        <v>82200</v>
      </c>
      <c r="M52" s="35">
        <f t="shared" si="0"/>
        <v>82200</v>
      </c>
      <c r="N52" s="35"/>
      <c r="O52" s="27">
        <v>1.859</v>
      </c>
      <c r="P52" s="27">
        <v>1.4350000000000001</v>
      </c>
      <c r="Q52" s="27">
        <v>1.3180000000000001</v>
      </c>
      <c r="R52" s="27">
        <v>0</v>
      </c>
      <c r="S52" s="27">
        <v>1.1120000000000001</v>
      </c>
      <c r="T52" s="27"/>
      <c r="U52" s="27">
        <v>1.859</v>
      </c>
      <c r="V52" s="27">
        <v>1.4350000000000001</v>
      </c>
      <c r="W52" s="27">
        <v>1.3180000000000001</v>
      </c>
      <c r="X52" s="27">
        <v>0</v>
      </c>
      <c r="Y52" s="27">
        <v>1.1120000000000001</v>
      </c>
      <c r="Z52" s="27"/>
      <c r="AA52" s="27"/>
      <c r="AB52" s="27"/>
      <c r="AC52" s="27"/>
      <c r="AD52" s="27"/>
      <c r="AE52" s="27"/>
      <c r="AF52" s="27"/>
      <c r="AG52" s="30" t="s">
        <v>157</v>
      </c>
      <c r="AH52" s="30"/>
      <c r="AI52" s="30">
        <v>3</v>
      </c>
      <c r="AJ52" s="30">
        <v>3</v>
      </c>
      <c r="AK52" s="85">
        <v>0.5</v>
      </c>
      <c r="AL52" s="85">
        <v>0.5</v>
      </c>
      <c r="AM52" s="30">
        <v>0</v>
      </c>
      <c r="AN52" s="30">
        <v>0</v>
      </c>
      <c r="AO52" s="30">
        <v>10</v>
      </c>
      <c r="AP52" s="30">
        <v>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30">
        <v>0</v>
      </c>
      <c r="AX52" s="30" t="s">
        <v>157</v>
      </c>
      <c r="AY52" s="30"/>
      <c r="AZ52" s="30" t="s">
        <v>157</v>
      </c>
      <c r="BA52" s="28"/>
      <c r="BB52" s="27"/>
      <c r="BC52" s="30"/>
      <c r="BD52" s="30" t="s">
        <v>158</v>
      </c>
      <c r="BE52" s="28" t="s">
        <v>27</v>
      </c>
    </row>
    <row r="53" spans="1:57" s="31" customFormat="1">
      <c r="A53" s="27">
        <v>54</v>
      </c>
      <c r="B53" s="26">
        <v>41020</v>
      </c>
      <c r="C53" s="29" t="s">
        <v>96</v>
      </c>
      <c r="D53" s="27" t="s">
        <v>138</v>
      </c>
      <c r="E53" s="26">
        <v>40908</v>
      </c>
      <c r="F53" s="28" t="s">
        <v>25</v>
      </c>
      <c r="G53" s="27" t="s">
        <v>34</v>
      </c>
      <c r="H53" s="27">
        <v>76</v>
      </c>
      <c r="I53" s="32" t="s">
        <v>105</v>
      </c>
      <c r="J53" s="35">
        <v>3000</v>
      </c>
      <c r="K53" s="35">
        <v>33000</v>
      </c>
      <c r="L53" s="35">
        <v>82200</v>
      </c>
      <c r="M53" s="35">
        <f t="shared" si="0"/>
        <v>82200</v>
      </c>
      <c r="N53" s="35"/>
      <c r="O53" s="27">
        <v>2.41</v>
      </c>
      <c r="P53" s="27">
        <v>1.82</v>
      </c>
      <c r="Q53" s="27">
        <v>1.66</v>
      </c>
      <c r="R53" s="27">
        <v>0</v>
      </c>
      <c r="S53" s="27">
        <v>1.38</v>
      </c>
      <c r="T53" s="27"/>
      <c r="U53" s="27">
        <v>2.41</v>
      </c>
      <c r="V53" s="27">
        <v>1.82</v>
      </c>
      <c r="W53" s="27">
        <v>1.66</v>
      </c>
      <c r="X53" s="27">
        <v>0</v>
      </c>
      <c r="Y53" s="27">
        <v>1.38</v>
      </c>
      <c r="Z53" s="27"/>
      <c r="AA53" s="27"/>
      <c r="AB53" s="27"/>
      <c r="AC53" s="27"/>
      <c r="AD53" s="27"/>
      <c r="AE53" s="27"/>
      <c r="AF53" s="27"/>
      <c r="AG53" s="30" t="s">
        <v>157</v>
      </c>
      <c r="AH53" s="30"/>
      <c r="AI53" s="30">
        <v>3</v>
      </c>
      <c r="AJ53" s="30">
        <v>3</v>
      </c>
      <c r="AK53" s="85">
        <v>0.5</v>
      </c>
      <c r="AL53" s="85">
        <v>0.5</v>
      </c>
      <c r="AM53" s="30">
        <v>0</v>
      </c>
      <c r="AN53" s="30">
        <v>0</v>
      </c>
      <c r="AO53" s="30">
        <v>0</v>
      </c>
      <c r="AP53" s="30">
        <v>16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12</v>
      </c>
      <c r="AX53" s="30" t="s">
        <v>155</v>
      </c>
      <c r="AY53" s="30"/>
      <c r="AZ53" s="30" t="s">
        <v>157</v>
      </c>
      <c r="BA53" s="28"/>
      <c r="BB53" s="27"/>
      <c r="BC53" s="30"/>
      <c r="BD53" s="30" t="s">
        <v>91</v>
      </c>
      <c r="BE53" s="28"/>
    </row>
    <row r="54" spans="1:57" s="31" customFormat="1">
      <c r="A54" s="27">
        <v>21</v>
      </c>
      <c r="B54" s="26">
        <v>41020</v>
      </c>
      <c r="C54" s="29" t="s">
        <v>96</v>
      </c>
      <c r="D54" s="27" t="s">
        <v>138</v>
      </c>
      <c r="E54" s="26">
        <v>40908</v>
      </c>
      <c r="F54" s="28" t="s">
        <v>92</v>
      </c>
      <c r="G54" s="27" t="s">
        <v>141</v>
      </c>
      <c r="H54" s="27">
        <v>81</v>
      </c>
      <c r="I54" s="32" t="s">
        <v>105</v>
      </c>
      <c r="J54" s="35">
        <v>3000</v>
      </c>
      <c r="K54" s="35">
        <v>33000</v>
      </c>
      <c r="L54" s="35">
        <v>82200</v>
      </c>
      <c r="M54" s="35">
        <f t="shared" si="0"/>
        <v>82200</v>
      </c>
      <c r="N54" s="35"/>
      <c r="O54" s="27">
        <v>1.08</v>
      </c>
      <c r="P54" s="27">
        <v>1.59</v>
      </c>
      <c r="Q54" s="27">
        <v>1.44</v>
      </c>
      <c r="R54" s="27">
        <v>0</v>
      </c>
      <c r="S54" s="27">
        <v>1.19</v>
      </c>
      <c r="T54" s="27"/>
      <c r="U54" s="27">
        <v>1.08</v>
      </c>
      <c r="V54" s="27">
        <v>1.59</v>
      </c>
      <c r="W54" s="27">
        <v>1.44</v>
      </c>
      <c r="X54" s="27">
        <v>0</v>
      </c>
      <c r="Y54" s="27">
        <v>1.19</v>
      </c>
      <c r="Z54" s="27"/>
      <c r="AA54" s="27"/>
      <c r="AB54" s="27"/>
      <c r="AC54" s="27"/>
      <c r="AD54" s="27"/>
      <c r="AE54" s="27"/>
      <c r="AF54" s="27"/>
      <c r="AG54" s="30" t="s">
        <v>155</v>
      </c>
      <c r="AH54" s="30" t="s">
        <v>156</v>
      </c>
      <c r="AI54" s="30">
        <v>2</v>
      </c>
      <c r="AJ54" s="30">
        <v>4</v>
      </c>
      <c r="AK54" s="40">
        <v>0.33329999999999999</v>
      </c>
      <c r="AL54" s="40">
        <v>0.66659999999999997</v>
      </c>
      <c r="AM54" s="30">
        <v>0</v>
      </c>
      <c r="AN54" s="30">
        <v>22</v>
      </c>
      <c r="AO54" s="30">
        <v>0</v>
      </c>
      <c r="AP54" s="30">
        <v>0</v>
      </c>
      <c r="AQ54" s="30">
        <v>0</v>
      </c>
      <c r="AR54" s="30">
        <v>0</v>
      </c>
      <c r="AS54" s="30">
        <v>0</v>
      </c>
      <c r="AT54" s="30">
        <v>0</v>
      </c>
      <c r="AU54" s="30">
        <v>0</v>
      </c>
      <c r="AV54" s="30">
        <v>0</v>
      </c>
      <c r="AW54" s="30">
        <v>24</v>
      </c>
      <c r="AX54" s="30" t="s">
        <v>155</v>
      </c>
      <c r="AY54" s="30">
        <v>24</v>
      </c>
      <c r="AZ54" s="30" t="s">
        <v>157</v>
      </c>
      <c r="BA54" s="28"/>
      <c r="BB54" s="27"/>
      <c r="BC54" s="30"/>
      <c r="BD54" s="30" t="s">
        <v>158</v>
      </c>
      <c r="BE54" s="28"/>
    </row>
    <row r="55" spans="1:57" s="31" customFormat="1">
      <c r="A55" s="27">
        <v>29</v>
      </c>
      <c r="B55" s="26">
        <v>41020</v>
      </c>
      <c r="C55" s="29" t="s">
        <v>96</v>
      </c>
      <c r="D55" s="27" t="s">
        <v>138</v>
      </c>
      <c r="E55" s="26">
        <v>40912</v>
      </c>
      <c r="F55" s="28" t="s">
        <v>30</v>
      </c>
      <c r="G55" s="27" t="s">
        <v>114</v>
      </c>
      <c r="H55" s="27">
        <v>62.7</v>
      </c>
      <c r="I55" s="32" t="s">
        <v>105</v>
      </c>
      <c r="J55" s="35">
        <v>3042</v>
      </c>
      <c r="K55" s="35">
        <v>33459</v>
      </c>
      <c r="L55" s="35">
        <v>83342</v>
      </c>
      <c r="M55" s="35">
        <f t="shared" si="0"/>
        <v>83342</v>
      </c>
      <c r="N55" s="35"/>
      <c r="O55" s="27">
        <v>1.64</v>
      </c>
      <c r="P55" s="27">
        <v>1.27</v>
      </c>
      <c r="Q55" s="27">
        <v>1.17</v>
      </c>
      <c r="R55" s="27">
        <v>0</v>
      </c>
      <c r="S55" s="27">
        <v>1</v>
      </c>
      <c r="T55" s="27"/>
      <c r="U55" s="27">
        <v>1.64</v>
      </c>
      <c r="V55" s="27">
        <v>1.27</v>
      </c>
      <c r="W55" s="27">
        <v>1.17</v>
      </c>
      <c r="X55" s="27">
        <v>0</v>
      </c>
      <c r="Y55" s="27">
        <v>1</v>
      </c>
      <c r="Z55" s="27"/>
      <c r="AA55" s="27"/>
      <c r="AB55" s="27"/>
      <c r="AC55" s="27"/>
      <c r="AD55" s="27"/>
      <c r="AE55" s="27"/>
      <c r="AF55" s="27"/>
      <c r="AG55" s="30" t="s">
        <v>157</v>
      </c>
      <c r="AH55" s="30"/>
      <c r="AI55" s="30">
        <v>3</v>
      </c>
      <c r="AJ55" s="30">
        <v>3</v>
      </c>
      <c r="AK55" s="85">
        <v>0.5</v>
      </c>
      <c r="AL55" s="85">
        <v>0.5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36</v>
      </c>
      <c r="AX55" s="30" t="s">
        <v>157</v>
      </c>
      <c r="AY55" s="30"/>
      <c r="AZ55" s="30" t="s">
        <v>157</v>
      </c>
      <c r="BA55" s="28"/>
      <c r="BB55" s="27"/>
      <c r="BC55" s="30"/>
      <c r="BD55" s="30" t="s">
        <v>158</v>
      </c>
      <c r="BE55" s="28"/>
    </row>
    <row r="56" spans="1:57" s="31" customFormat="1">
      <c r="A56" s="27">
        <v>46</v>
      </c>
      <c r="B56" s="26">
        <v>41020</v>
      </c>
      <c r="C56" s="29" t="s">
        <v>96</v>
      </c>
      <c r="D56" s="27" t="s">
        <v>138</v>
      </c>
      <c r="E56" s="26">
        <v>40969</v>
      </c>
      <c r="F56" s="27" t="s">
        <v>33</v>
      </c>
      <c r="G56" s="27" t="s">
        <v>34</v>
      </c>
      <c r="H56" s="27">
        <v>75.27</v>
      </c>
      <c r="I56" s="32" t="s">
        <v>105</v>
      </c>
      <c r="J56" s="35">
        <v>3000</v>
      </c>
      <c r="K56" s="35">
        <v>33000</v>
      </c>
      <c r="L56" s="35">
        <v>82200</v>
      </c>
      <c r="M56" s="35">
        <f t="shared" si="0"/>
        <v>82200</v>
      </c>
      <c r="N56" s="35"/>
      <c r="O56" s="27">
        <v>1.6259999999999999</v>
      </c>
      <c r="P56" s="27">
        <v>1.2649999999999999</v>
      </c>
      <c r="Q56" s="27">
        <v>1.165</v>
      </c>
      <c r="R56" s="27">
        <v>0</v>
      </c>
      <c r="S56" s="27">
        <v>0.98899999999999999</v>
      </c>
      <c r="T56" s="27"/>
      <c r="U56" s="27">
        <v>1.5720000000000001</v>
      </c>
      <c r="V56" s="27">
        <v>1.2110000000000001</v>
      </c>
      <c r="W56" s="27">
        <v>1.111</v>
      </c>
      <c r="X56" s="27">
        <v>0</v>
      </c>
      <c r="Y56" s="27">
        <v>0.93500000000000005</v>
      </c>
      <c r="Z56" s="27"/>
      <c r="AA56" s="27"/>
      <c r="AB56" s="27"/>
      <c r="AC56" s="27"/>
      <c r="AD56" s="27"/>
      <c r="AE56" s="27"/>
      <c r="AF56" s="27"/>
      <c r="AG56" s="30" t="s">
        <v>155</v>
      </c>
      <c r="AH56" s="30" t="s">
        <v>156</v>
      </c>
      <c r="AI56" s="30">
        <v>2</v>
      </c>
      <c r="AJ56" s="30">
        <v>4</v>
      </c>
      <c r="AK56" s="40">
        <v>0.33329999999999999</v>
      </c>
      <c r="AL56" s="40">
        <v>0.66659999999999997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 t="s">
        <v>157</v>
      </c>
      <c r="AY56" s="30"/>
      <c r="AZ56" s="30" t="s">
        <v>157</v>
      </c>
      <c r="BA56" s="28" t="s">
        <v>24</v>
      </c>
      <c r="BB56" s="27" t="s">
        <v>150</v>
      </c>
      <c r="BC56" s="30">
        <v>50</v>
      </c>
      <c r="BD56" s="30" t="s">
        <v>91</v>
      </c>
      <c r="BE56" s="28"/>
    </row>
    <row r="57" spans="1:57" s="31" customFormat="1">
      <c r="A57" s="27">
        <v>5</v>
      </c>
      <c r="B57" s="26">
        <v>41020</v>
      </c>
      <c r="C57" s="29" t="s">
        <v>132</v>
      </c>
      <c r="D57" s="27" t="s">
        <v>138</v>
      </c>
      <c r="E57" s="26">
        <v>40999</v>
      </c>
      <c r="F57" s="28" t="s">
        <v>134</v>
      </c>
      <c r="G57" s="27" t="s">
        <v>62</v>
      </c>
      <c r="H57" s="27">
        <v>62.14</v>
      </c>
      <c r="I57" s="32" t="s">
        <v>135</v>
      </c>
      <c r="J57" s="35">
        <v>98580</v>
      </c>
      <c r="K57" s="35">
        <v>542400</v>
      </c>
      <c r="L57" s="35">
        <f>K57</f>
        <v>542400</v>
      </c>
      <c r="M57" s="35">
        <f t="shared" si="0"/>
        <v>542400</v>
      </c>
      <c r="N57" s="35"/>
      <c r="O57" s="27">
        <v>1.52</v>
      </c>
      <c r="P57" s="27">
        <v>1.1870000000000001</v>
      </c>
      <c r="Q57" s="27">
        <v>0</v>
      </c>
      <c r="R57" s="27">
        <v>0</v>
      </c>
      <c r="S57" s="27">
        <v>1.1870000000000001</v>
      </c>
      <c r="T57" s="27"/>
      <c r="U57" s="27">
        <v>1.52</v>
      </c>
      <c r="V57" s="27">
        <v>1.1870000000000001</v>
      </c>
      <c r="W57" s="27">
        <v>0</v>
      </c>
      <c r="X57" s="27">
        <v>0</v>
      </c>
      <c r="Y57" s="27">
        <v>1.1870000000000001</v>
      </c>
      <c r="Z57" s="27"/>
      <c r="AA57" s="27"/>
      <c r="AB57" s="27"/>
      <c r="AC57" s="27"/>
      <c r="AD57" s="27"/>
      <c r="AE57" s="27"/>
      <c r="AF57" s="27"/>
      <c r="AG57" s="30" t="s">
        <v>157</v>
      </c>
      <c r="AH57" s="30"/>
      <c r="AI57" s="30">
        <v>3</v>
      </c>
      <c r="AJ57" s="30">
        <v>3</v>
      </c>
      <c r="AK57" s="85">
        <v>0.5</v>
      </c>
      <c r="AL57" s="85">
        <v>0.5</v>
      </c>
      <c r="AM57" s="30">
        <v>0</v>
      </c>
      <c r="AN57" s="30">
        <v>15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12</v>
      </c>
      <c r="AX57" s="30" t="s">
        <v>155</v>
      </c>
      <c r="AY57" s="30">
        <v>12</v>
      </c>
      <c r="AZ57" s="30" t="s">
        <v>157</v>
      </c>
      <c r="BA57" s="28"/>
      <c r="BB57" s="27"/>
      <c r="BC57" s="30"/>
      <c r="BD57" s="30" t="s">
        <v>158</v>
      </c>
      <c r="BE57" s="28"/>
    </row>
    <row r="58" spans="1:57" s="31" customFormat="1">
      <c r="A58" s="27">
        <v>62</v>
      </c>
      <c r="B58" s="26">
        <v>41020</v>
      </c>
      <c r="C58" s="29" t="s">
        <v>96</v>
      </c>
      <c r="D58" s="27" t="s">
        <v>138</v>
      </c>
      <c r="E58" s="87">
        <v>40968</v>
      </c>
      <c r="F58" s="28" t="s">
        <v>83</v>
      </c>
      <c r="G58" s="27" t="s">
        <v>56</v>
      </c>
      <c r="H58" s="27">
        <v>57.02</v>
      </c>
      <c r="I58" s="32" t="s">
        <v>105</v>
      </c>
      <c r="J58" s="35">
        <v>1667</v>
      </c>
      <c r="K58" s="35">
        <v>2999</v>
      </c>
      <c r="L58" s="35">
        <f>K58</f>
        <v>2999</v>
      </c>
      <c r="M58" s="35">
        <f t="shared" si="0"/>
        <v>2999</v>
      </c>
      <c r="N58" s="35"/>
      <c r="O58" s="27">
        <v>2.2999999999999998</v>
      </c>
      <c r="P58" s="27">
        <v>1.93</v>
      </c>
      <c r="Q58" s="27">
        <v>0</v>
      </c>
      <c r="R58" s="27">
        <v>0</v>
      </c>
      <c r="S58" s="27">
        <v>1.62</v>
      </c>
      <c r="T58" s="27"/>
      <c r="U58" s="27">
        <v>2.2999999999999998</v>
      </c>
      <c r="V58" s="27">
        <v>1.93</v>
      </c>
      <c r="W58" s="27">
        <v>0</v>
      </c>
      <c r="X58" s="27">
        <v>0</v>
      </c>
      <c r="Y58" s="27">
        <v>1.62</v>
      </c>
      <c r="Z58" s="27"/>
      <c r="AA58" s="27"/>
      <c r="AB58" s="27"/>
      <c r="AC58" s="27"/>
      <c r="AD58" s="27"/>
      <c r="AE58" s="27"/>
      <c r="AF58" s="27"/>
      <c r="AG58" s="30" t="s">
        <v>157</v>
      </c>
      <c r="AH58" s="30"/>
      <c r="AI58" s="30">
        <v>3</v>
      </c>
      <c r="AJ58" s="30">
        <v>3</v>
      </c>
      <c r="AK58" s="85">
        <v>0.5</v>
      </c>
      <c r="AL58" s="85">
        <v>0.5</v>
      </c>
      <c r="AM58" s="30">
        <v>0</v>
      </c>
      <c r="AN58" s="30">
        <v>15</v>
      </c>
      <c r="AO58" s="30">
        <v>0</v>
      </c>
      <c r="AP58" s="30">
        <v>5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24</v>
      </c>
      <c r="AX58" s="30" t="s">
        <v>157</v>
      </c>
      <c r="AY58" s="30"/>
      <c r="AZ58" s="30" t="s">
        <v>157</v>
      </c>
      <c r="BA58" s="28" t="s">
        <v>32</v>
      </c>
      <c r="BB58" s="27" t="s">
        <v>150</v>
      </c>
      <c r="BC58" s="30">
        <v>25</v>
      </c>
      <c r="BD58" s="30" t="s">
        <v>91</v>
      </c>
      <c r="BE58" s="28"/>
    </row>
    <row r="59" spans="1:57" s="31" customFormat="1">
      <c r="A59" s="27">
        <v>11</v>
      </c>
      <c r="B59" s="26">
        <v>41020</v>
      </c>
      <c r="C59" s="29" t="s">
        <v>15</v>
      </c>
      <c r="D59" s="27" t="s">
        <v>78</v>
      </c>
      <c r="E59" s="26">
        <v>40929</v>
      </c>
      <c r="F59" s="28" t="s">
        <v>79</v>
      </c>
      <c r="G59" s="27" t="s">
        <v>54</v>
      </c>
      <c r="H59" s="27">
        <v>79.11</v>
      </c>
      <c r="I59" s="32" t="s">
        <v>80</v>
      </c>
      <c r="J59" s="35">
        <v>3000</v>
      </c>
      <c r="K59" s="35">
        <v>33000</v>
      </c>
      <c r="L59" s="35">
        <v>82200</v>
      </c>
      <c r="M59" s="35">
        <f t="shared" si="0"/>
        <v>82200</v>
      </c>
      <c r="N59" s="35"/>
      <c r="O59" s="27">
        <v>1.921</v>
      </c>
      <c r="P59" s="27">
        <v>1.544</v>
      </c>
      <c r="Q59" s="27">
        <v>1.3009999999999999</v>
      </c>
      <c r="R59" s="27">
        <v>0</v>
      </c>
      <c r="S59" s="27">
        <v>1.216</v>
      </c>
      <c r="T59" s="27"/>
      <c r="U59" s="27">
        <v>1.921</v>
      </c>
      <c r="V59" s="27">
        <v>1.544</v>
      </c>
      <c r="W59" s="27">
        <v>1.3009999999999999</v>
      </c>
      <c r="X59" s="27">
        <v>0</v>
      </c>
      <c r="Y59" s="27">
        <v>1.216</v>
      </c>
      <c r="Z59" s="27"/>
      <c r="AA59" s="27"/>
      <c r="AB59" s="27"/>
      <c r="AC59" s="27"/>
      <c r="AD59" s="27"/>
      <c r="AE59" s="27"/>
      <c r="AF59" s="27"/>
      <c r="AG59" s="30" t="s">
        <v>157</v>
      </c>
      <c r="AH59" s="30"/>
      <c r="AI59" s="30">
        <v>3</v>
      </c>
      <c r="AJ59" s="30">
        <v>3</v>
      </c>
      <c r="AK59" s="85">
        <v>0.5</v>
      </c>
      <c r="AL59" s="85">
        <v>0.5</v>
      </c>
      <c r="AM59" s="30">
        <v>0</v>
      </c>
      <c r="AN59" s="30">
        <v>19</v>
      </c>
      <c r="AO59" s="30">
        <v>0</v>
      </c>
      <c r="AP59" s="30">
        <v>0</v>
      </c>
      <c r="AQ59" s="30">
        <v>0</v>
      </c>
      <c r="AR59" s="30">
        <v>0</v>
      </c>
      <c r="AS59" s="30">
        <v>0</v>
      </c>
      <c r="AT59" s="30">
        <v>0</v>
      </c>
      <c r="AU59" s="30">
        <v>0</v>
      </c>
      <c r="AV59" s="30">
        <v>0</v>
      </c>
      <c r="AW59" s="30">
        <v>0</v>
      </c>
      <c r="AX59" s="30" t="s">
        <v>157</v>
      </c>
      <c r="AY59" s="30">
        <v>24</v>
      </c>
      <c r="AZ59" s="30" t="s">
        <v>157</v>
      </c>
      <c r="BA59" s="28" t="s">
        <v>55</v>
      </c>
      <c r="BB59" s="27" t="s">
        <v>150</v>
      </c>
      <c r="BC59" s="30">
        <v>100</v>
      </c>
      <c r="BD59" s="30" t="s">
        <v>151</v>
      </c>
      <c r="BE59" s="28"/>
    </row>
    <row r="60" spans="1:57" s="31" customFormat="1">
      <c r="A60" s="27">
        <v>36</v>
      </c>
      <c r="B60" s="26">
        <v>41020</v>
      </c>
      <c r="C60" s="29" t="s">
        <v>96</v>
      </c>
      <c r="D60" s="27" t="s">
        <v>94</v>
      </c>
      <c r="E60" s="26">
        <v>40999</v>
      </c>
      <c r="F60" s="28" t="s">
        <v>26</v>
      </c>
      <c r="G60" s="27" t="s">
        <v>115</v>
      </c>
      <c r="H60" s="27">
        <v>76.5</v>
      </c>
      <c r="I60" s="32" t="s">
        <v>105</v>
      </c>
      <c r="J60" s="35">
        <v>3000</v>
      </c>
      <c r="K60" s="35">
        <v>33000</v>
      </c>
      <c r="L60" s="35">
        <v>82200</v>
      </c>
      <c r="M60" s="35">
        <f t="shared" si="0"/>
        <v>82200</v>
      </c>
      <c r="N60" s="35"/>
      <c r="O60" s="27">
        <v>1.855</v>
      </c>
      <c r="P60" s="27">
        <v>1.4830000000000001</v>
      </c>
      <c r="Q60" s="27">
        <v>1.379</v>
      </c>
      <c r="R60" s="27">
        <v>0</v>
      </c>
      <c r="S60" s="27">
        <v>1.198</v>
      </c>
      <c r="T60" s="27"/>
      <c r="U60" s="27">
        <v>1.855</v>
      </c>
      <c r="V60" s="27">
        <v>1.4830000000000001</v>
      </c>
      <c r="W60" s="27">
        <v>1.379</v>
      </c>
      <c r="X60" s="27">
        <v>0</v>
      </c>
      <c r="Y60" s="27">
        <v>1.198</v>
      </c>
      <c r="Z60" s="27"/>
      <c r="AA60" s="27"/>
      <c r="AB60" s="27"/>
      <c r="AC60" s="27"/>
      <c r="AD60" s="27"/>
      <c r="AE60" s="27"/>
      <c r="AF60" s="27"/>
      <c r="AG60" s="30" t="s">
        <v>157</v>
      </c>
      <c r="AH60" s="30"/>
      <c r="AI60" s="30">
        <v>3</v>
      </c>
      <c r="AJ60" s="30">
        <v>3</v>
      </c>
      <c r="AK60" s="85">
        <v>0.5</v>
      </c>
      <c r="AL60" s="85">
        <v>0.5</v>
      </c>
      <c r="AM60" s="30">
        <v>0</v>
      </c>
      <c r="AN60" s="30">
        <v>0</v>
      </c>
      <c r="AO60" s="30">
        <v>10</v>
      </c>
      <c r="AP60" s="30">
        <v>0</v>
      </c>
      <c r="AQ60" s="30">
        <v>0</v>
      </c>
      <c r="AR60" s="30">
        <v>0</v>
      </c>
      <c r="AS60" s="30">
        <v>0</v>
      </c>
      <c r="AT60" s="30">
        <v>0</v>
      </c>
      <c r="AU60" s="30">
        <v>0</v>
      </c>
      <c r="AV60" s="30">
        <v>0</v>
      </c>
      <c r="AW60" s="30">
        <v>0</v>
      </c>
      <c r="AX60" s="30" t="s">
        <v>157</v>
      </c>
      <c r="AY60" s="30"/>
      <c r="AZ60" s="30" t="s">
        <v>157</v>
      </c>
      <c r="BA60" s="28"/>
      <c r="BB60" s="27"/>
      <c r="BC60" s="30"/>
      <c r="BD60" s="30" t="s">
        <v>158</v>
      </c>
      <c r="BE60" s="28" t="s">
        <v>27</v>
      </c>
    </row>
    <row r="61" spans="1:57" s="31" customFormat="1">
      <c r="A61" s="27">
        <v>52</v>
      </c>
      <c r="B61" s="26">
        <v>41020</v>
      </c>
      <c r="C61" s="29" t="s">
        <v>96</v>
      </c>
      <c r="D61" s="27" t="s">
        <v>94</v>
      </c>
      <c r="E61" s="26">
        <v>40908</v>
      </c>
      <c r="F61" s="28" t="s">
        <v>25</v>
      </c>
      <c r="G61" s="27" t="s">
        <v>34</v>
      </c>
      <c r="H61" s="27">
        <v>76</v>
      </c>
      <c r="I61" s="32" t="s">
        <v>105</v>
      </c>
      <c r="J61" s="35">
        <v>3000</v>
      </c>
      <c r="K61" s="35">
        <v>33000</v>
      </c>
      <c r="L61" s="35">
        <v>82200</v>
      </c>
      <c r="M61" s="35">
        <f t="shared" si="0"/>
        <v>82200</v>
      </c>
      <c r="N61" s="35"/>
      <c r="O61" s="27">
        <v>2.2599999999999998</v>
      </c>
      <c r="P61" s="27">
        <v>1.75</v>
      </c>
      <c r="Q61" s="27">
        <v>1.6</v>
      </c>
      <c r="R61" s="27">
        <v>0</v>
      </c>
      <c r="S61" s="27">
        <v>1.35</v>
      </c>
      <c r="T61" s="27"/>
      <c r="U61" s="27">
        <v>2.2599999999999998</v>
      </c>
      <c r="V61" s="27">
        <v>1.75</v>
      </c>
      <c r="W61" s="27">
        <v>1.6</v>
      </c>
      <c r="X61" s="27">
        <v>0</v>
      </c>
      <c r="Y61" s="27">
        <v>1.35</v>
      </c>
      <c r="Z61" s="27"/>
      <c r="AA61" s="27"/>
      <c r="AB61" s="27"/>
      <c r="AC61" s="27"/>
      <c r="AD61" s="27"/>
      <c r="AE61" s="27"/>
      <c r="AF61" s="27"/>
      <c r="AG61" s="30" t="s">
        <v>157</v>
      </c>
      <c r="AH61" s="30"/>
      <c r="AI61" s="30">
        <v>3</v>
      </c>
      <c r="AJ61" s="30">
        <v>3</v>
      </c>
      <c r="AK61" s="85">
        <v>0.5</v>
      </c>
      <c r="AL61" s="85">
        <v>0.5</v>
      </c>
      <c r="AM61" s="30">
        <v>0</v>
      </c>
      <c r="AN61" s="30">
        <v>0</v>
      </c>
      <c r="AO61" s="30">
        <v>0</v>
      </c>
      <c r="AP61" s="30">
        <v>16</v>
      </c>
      <c r="AQ61" s="30">
        <v>0</v>
      </c>
      <c r="AR61" s="30">
        <v>0</v>
      </c>
      <c r="AS61" s="30">
        <v>0</v>
      </c>
      <c r="AT61" s="30">
        <v>0</v>
      </c>
      <c r="AU61" s="30">
        <v>0</v>
      </c>
      <c r="AV61" s="30">
        <v>0</v>
      </c>
      <c r="AW61" s="30">
        <v>12</v>
      </c>
      <c r="AX61" s="30" t="s">
        <v>155</v>
      </c>
      <c r="AY61" s="30"/>
      <c r="AZ61" s="30" t="s">
        <v>157</v>
      </c>
      <c r="BA61" s="28"/>
      <c r="BB61" s="27"/>
      <c r="BC61" s="30"/>
      <c r="BD61" s="30" t="s">
        <v>91</v>
      </c>
      <c r="BE61" s="28"/>
    </row>
    <row r="62" spans="1:57" s="31" customFormat="1">
      <c r="A62" s="27">
        <v>19</v>
      </c>
      <c r="B62" s="26">
        <v>41020</v>
      </c>
      <c r="C62" s="29" t="s">
        <v>96</v>
      </c>
      <c r="D62" s="27" t="s">
        <v>94</v>
      </c>
      <c r="E62" s="26">
        <v>40908</v>
      </c>
      <c r="F62" s="28" t="s">
        <v>92</v>
      </c>
      <c r="G62" s="27" t="s">
        <v>141</v>
      </c>
      <c r="H62" s="27">
        <v>83</v>
      </c>
      <c r="I62" s="32" t="s">
        <v>105</v>
      </c>
      <c r="J62" s="35">
        <v>3000</v>
      </c>
      <c r="K62" s="35">
        <v>33000</v>
      </c>
      <c r="L62" s="35">
        <v>82200</v>
      </c>
      <c r="M62" s="35">
        <f t="shared" si="0"/>
        <v>82200</v>
      </c>
      <c r="N62" s="35"/>
      <c r="O62" s="27">
        <v>2.1</v>
      </c>
      <c r="P62" s="27">
        <v>1.6</v>
      </c>
      <c r="Q62" s="27">
        <v>1.48</v>
      </c>
      <c r="R62" s="27">
        <v>0</v>
      </c>
      <c r="S62" s="27">
        <v>1.26</v>
      </c>
      <c r="T62" s="27"/>
      <c r="U62" s="27">
        <v>2.1</v>
      </c>
      <c r="V62" s="27">
        <v>1.6</v>
      </c>
      <c r="W62" s="27">
        <v>1.48</v>
      </c>
      <c r="X62" s="27">
        <v>0</v>
      </c>
      <c r="Y62" s="27">
        <v>1.26</v>
      </c>
      <c r="Z62" s="27"/>
      <c r="AA62" s="27"/>
      <c r="AB62" s="27"/>
      <c r="AC62" s="27"/>
      <c r="AD62" s="27"/>
      <c r="AE62" s="27"/>
      <c r="AF62" s="27"/>
      <c r="AG62" s="30" t="s">
        <v>155</v>
      </c>
      <c r="AH62" s="30" t="s">
        <v>156</v>
      </c>
      <c r="AI62" s="30">
        <v>2</v>
      </c>
      <c r="AJ62" s="30">
        <v>4</v>
      </c>
      <c r="AK62" s="40">
        <v>0.33329999999999999</v>
      </c>
      <c r="AL62" s="40">
        <v>0.66659999999999997</v>
      </c>
      <c r="AM62" s="30">
        <v>0</v>
      </c>
      <c r="AN62" s="30">
        <v>22</v>
      </c>
      <c r="AO62" s="30">
        <v>0</v>
      </c>
      <c r="AP62" s="30">
        <v>0</v>
      </c>
      <c r="AQ62" s="30">
        <v>0</v>
      </c>
      <c r="AR62" s="30">
        <v>0</v>
      </c>
      <c r="AS62" s="30">
        <v>0</v>
      </c>
      <c r="AT62" s="30">
        <v>0</v>
      </c>
      <c r="AU62" s="30">
        <v>0</v>
      </c>
      <c r="AV62" s="30">
        <v>0</v>
      </c>
      <c r="AW62" s="30">
        <v>24</v>
      </c>
      <c r="AX62" s="30" t="s">
        <v>155</v>
      </c>
      <c r="AY62" s="30">
        <v>24</v>
      </c>
      <c r="AZ62" s="30" t="s">
        <v>157</v>
      </c>
      <c r="BA62" s="28"/>
      <c r="BB62" s="27"/>
      <c r="BC62" s="30"/>
      <c r="BD62" s="30" t="s">
        <v>158</v>
      </c>
      <c r="BE62" s="28"/>
    </row>
    <row r="63" spans="1:57" s="31" customFormat="1">
      <c r="A63" s="27">
        <v>27</v>
      </c>
      <c r="B63" s="26">
        <v>41020</v>
      </c>
      <c r="C63" s="29" t="s">
        <v>96</v>
      </c>
      <c r="D63" s="27" t="s">
        <v>94</v>
      </c>
      <c r="E63" s="26">
        <v>40912</v>
      </c>
      <c r="F63" s="28" t="s">
        <v>30</v>
      </c>
      <c r="G63" s="27" t="s">
        <v>114</v>
      </c>
      <c r="H63" s="27">
        <v>62.7</v>
      </c>
      <c r="I63" s="32" t="s">
        <v>105</v>
      </c>
      <c r="J63" s="35">
        <v>3042</v>
      </c>
      <c r="K63" s="35">
        <v>33459</v>
      </c>
      <c r="L63" s="35">
        <v>83342</v>
      </c>
      <c r="M63" s="35">
        <f t="shared" si="0"/>
        <v>83342</v>
      </c>
      <c r="N63" s="35"/>
      <c r="O63" s="27">
        <v>1.81</v>
      </c>
      <c r="P63" s="27">
        <v>1.49</v>
      </c>
      <c r="Q63" s="27">
        <v>1.4</v>
      </c>
      <c r="R63" s="27">
        <v>0</v>
      </c>
      <c r="S63" s="27">
        <v>1.24</v>
      </c>
      <c r="T63" s="27"/>
      <c r="U63" s="27">
        <v>1.81</v>
      </c>
      <c r="V63" s="27">
        <v>1.49</v>
      </c>
      <c r="W63" s="27">
        <v>1.4</v>
      </c>
      <c r="X63" s="27">
        <v>0</v>
      </c>
      <c r="Y63" s="27">
        <v>1.24</v>
      </c>
      <c r="Z63" s="27"/>
      <c r="AA63" s="27"/>
      <c r="AB63" s="27"/>
      <c r="AC63" s="27"/>
      <c r="AD63" s="27"/>
      <c r="AE63" s="27"/>
      <c r="AF63" s="27"/>
      <c r="AG63" s="30" t="s">
        <v>157</v>
      </c>
      <c r="AH63" s="30"/>
      <c r="AI63" s="30">
        <v>3</v>
      </c>
      <c r="AJ63" s="30">
        <v>3</v>
      </c>
      <c r="AK63" s="85">
        <v>0.5</v>
      </c>
      <c r="AL63" s="85">
        <v>0.5</v>
      </c>
      <c r="AM63" s="30">
        <v>0</v>
      </c>
      <c r="AN63" s="30">
        <v>0</v>
      </c>
      <c r="AO63" s="30">
        <v>0</v>
      </c>
      <c r="AP63" s="30">
        <v>0</v>
      </c>
      <c r="AQ63" s="30">
        <v>0</v>
      </c>
      <c r="AR63" s="30">
        <v>0</v>
      </c>
      <c r="AS63" s="30">
        <v>0</v>
      </c>
      <c r="AT63" s="30">
        <v>0</v>
      </c>
      <c r="AU63" s="30">
        <v>0</v>
      </c>
      <c r="AV63" s="30">
        <v>0</v>
      </c>
      <c r="AW63" s="30">
        <v>36</v>
      </c>
      <c r="AX63" s="30" t="s">
        <v>157</v>
      </c>
      <c r="AY63" s="30"/>
      <c r="AZ63" s="30" t="s">
        <v>157</v>
      </c>
      <c r="BA63" s="28"/>
      <c r="BB63" s="27"/>
      <c r="BC63" s="30"/>
      <c r="BD63" s="30" t="s">
        <v>158</v>
      </c>
      <c r="BE63" s="28"/>
    </row>
    <row r="64" spans="1:57" s="31" customFormat="1">
      <c r="A64" s="27">
        <v>44</v>
      </c>
      <c r="B64" s="26">
        <v>41020</v>
      </c>
      <c r="C64" s="29" t="s">
        <v>96</v>
      </c>
      <c r="D64" s="27" t="s">
        <v>94</v>
      </c>
      <c r="E64" s="26">
        <v>40969</v>
      </c>
      <c r="F64" s="27" t="s">
        <v>33</v>
      </c>
      <c r="G64" s="27" t="s">
        <v>34</v>
      </c>
      <c r="H64" s="27">
        <v>78.73</v>
      </c>
      <c r="I64" s="32" t="s">
        <v>105</v>
      </c>
      <c r="J64" s="35">
        <v>3000</v>
      </c>
      <c r="K64" s="35">
        <v>33000</v>
      </c>
      <c r="L64" s="35">
        <v>82200</v>
      </c>
      <c r="M64" s="35">
        <f t="shared" si="0"/>
        <v>82200</v>
      </c>
      <c r="N64" s="35"/>
      <c r="O64" s="27">
        <v>1.538</v>
      </c>
      <c r="P64" s="27">
        <v>1.2210000000000001</v>
      </c>
      <c r="Q64" s="27">
        <v>1.133</v>
      </c>
      <c r="R64" s="27">
        <v>0</v>
      </c>
      <c r="S64" s="27">
        <v>0.97799999999999998</v>
      </c>
      <c r="T64" s="27"/>
      <c r="U64" s="27">
        <v>1.484</v>
      </c>
      <c r="V64" s="27">
        <v>1.1659999999999999</v>
      </c>
      <c r="W64" s="27">
        <v>1.0780000000000001</v>
      </c>
      <c r="X64" s="27">
        <v>0</v>
      </c>
      <c r="Y64" s="27">
        <v>0.92400000000000004</v>
      </c>
      <c r="Z64" s="27"/>
      <c r="AA64" s="27"/>
      <c r="AB64" s="27"/>
      <c r="AC64" s="27"/>
      <c r="AD64" s="27"/>
      <c r="AE64" s="27"/>
      <c r="AF64" s="27"/>
      <c r="AG64" s="30" t="s">
        <v>155</v>
      </c>
      <c r="AH64" s="30" t="s">
        <v>156</v>
      </c>
      <c r="AI64" s="30">
        <v>2</v>
      </c>
      <c r="AJ64" s="30">
        <v>4</v>
      </c>
      <c r="AK64" s="40">
        <v>0.33329999999999999</v>
      </c>
      <c r="AL64" s="40">
        <v>0.66659999999999997</v>
      </c>
      <c r="AM64" s="30">
        <v>0</v>
      </c>
      <c r="AN64" s="30">
        <v>0</v>
      </c>
      <c r="AO64" s="30">
        <v>0</v>
      </c>
      <c r="AP64" s="30">
        <v>0</v>
      </c>
      <c r="AQ64" s="30">
        <v>0</v>
      </c>
      <c r="AR64" s="30">
        <v>0</v>
      </c>
      <c r="AS64" s="30">
        <v>0</v>
      </c>
      <c r="AT64" s="30">
        <v>0</v>
      </c>
      <c r="AU64" s="30">
        <v>0</v>
      </c>
      <c r="AV64" s="30">
        <v>0</v>
      </c>
      <c r="AW64" s="30">
        <v>0</v>
      </c>
      <c r="AX64" s="30" t="s">
        <v>157</v>
      </c>
      <c r="AY64" s="30"/>
      <c r="AZ64" s="30" t="s">
        <v>157</v>
      </c>
      <c r="BA64" s="28" t="s">
        <v>24</v>
      </c>
      <c r="BB64" s="27" t="s">
        <v>150</v>
      </c>
      <c r="BC64" s="30">
        <v>50</v>
      </c>
      <c r="BD64" s="30" t="s">
        <v>91</v>
      </c>
      <c r="BE64" s="28"/>
    </row>
    <row r="65" spans="1:57" s="31" customFormat="1">
      <c r="A65" s="27">
        <v>3</v>
      </c>
      <c r="B65" s="26">
        <v>41020</v>
      </c>
      <c r="C65" s="29" t="s">
        <v>132</v>
      </c>
      <c r="D65" s="27" t="s">
        <v>136</v>
      </c>
      <c r="E65" s="26">
        <v>40999</v>
      </c>
      <c r="F65" s="28" t="s">
        <v>134</v>
      </c>
      <c r="G65" s="27" t="s">
        <v>62</v>
      </c>
      <c r="H65" s="27">
        <v>69.23</v>
      </c>
      <c r="I65" s="32" t="s">
        <v>135</v>
      </c>
      <c r="J65" s="35">
        <v>11820</v>
      </c>
      <c r="K65" s="35">
        <v>84780</v>
      </c>
      <c r="L65" s="35">
        <f>K65</f>
        <v>84780</v>
      </c>
      <c r="M65" s="35">
        <f t="shared" si="0"/>
        <v>84780</v>
      </c>
      <c r="N65" s="35"/>
      <c r="O65" s="27">
        <v>1.825</v>
      </c>
      <c r="P65" s="27">
        <v>1.466</v>
      </c>
      <c r="Q65" s="27">
        <v>0</v>
      </c>
      <c r="R65" s="27">
        <v>0</v>
      </c>
      <c r="S65" s="27">
        <v>1.3480000000000001</v>
      </c>
      <c r="T65" s="27"/>
      <c r="U65" s="27">
        <v>1.825</v>
      </c>
      <c r="V65" s="27">
        <v>1.466</v>
      </c>
      <c r="W65" s="27">
        <v>0</v>
      </c>
      <c r="X65" s="27">
        <v>0</v>
      </c>
      <c r="Y65" s="27">
        <v>1.3480000000000001</v>
      </c>
      <c r="Z65" s="27"/>
      <c r="AA65" s="27"/>
      <c r="AB65" s="27"/>
      <c r="AC65" s="27"/>
      <c r="AD65" s="27"/>
      <c r="AE65" s="27"/>
      <c r="AF65" s="27"/>
      <c r="AG65" s="30" t="s">
        <v>157</v>
      </c>
      <c r="AH65" s="30"/>
      <c r="AI65" s="30">
        <v>3</v>
      </c>
      <c r="AJ65" s="30">
        <v>3</v>
      </c>
      <c r="AK65" s="85">
        <v>0.5</v>
      </c>
      <c r="AL65" s="85">
        <v>0.5</v>
      </c>
      <c r="AM65" s="30">
        <v>0</v>
      </c>
      <c r="AN65" s="30">
        <v>15</v>
      </c>
      <c r="AO65" s="30">
        <v>0</v>
      </c>
      <c r="AP65" s="30">
        <v>0</v>
      </c>
      <c r="AQ65" s="30">
        <v>0</v>
      </c>
      <c r="AR65" s="30">
        <v>0</v>
      </c>
      <c r="AS65" s="30">
        <v>0</v>
      </c>
      <c r="AT65" s="30">
        <v>0</v>
      </c>
      <c r="AU65" s="30">
        <v>0</v>
      </c>
      <c r="AV65" s="30">
        <v>0</v>
      </c>
      <c r="AW65" s="30">
        <v>12</v>
      </c>
      <c r="AX65" s="30" t="s">
        <v>155</v>
      </c>
      <c r="AY65" s="30">
        <v>12</v>
      </c>
      <c r="AZ65" s="30" t="s">
        <v>157</v>
      </c>
      <c r="BA65" s="28"/>
      <c r="BB65" s="27"/>
      <c r="BC65" s="30"/>
      <c r="BD65" s="30" t="s">
        <v>158</v>
      </c>
      <c r="BE65" s="28"/>
    </row>
    <row r="66" spans="1:57" s="31" customFormat="1">
      <c r="A66" s="27">
        <v>60</v>
      </c>
      <c r="B66" s="26">
        <v>41020</v>
      </c>
      <c r="C66" s="29" t="s">
        <v>96</v>
      </c>
      <c r="D66" s="27" t="s">
        <v>94</v>
      </c>
      <c r="E66" s="87">
        <v>40968</v>
      </c>
      <c r="F66" s="28" t="s">
        <v>83</v>
      </c>
      <c r="G66" s="27" t="s">
        <v>56</v>
      </c>
      <c r="H66" s="27">
        <v>57.02</v>
      </c>
      <c r="I66" s="32" t="s">
        <v>105</v>
      </c>
      <c r="J66" s="35">
        <v>1667</v>
      </c>
      <c r="K66" s="35">
        <v>2999</v>
      </c>
      <c r="L66" s="35">
        <f>K66</f>
        <v>2999</v>
      </c>
      <c r="M66" s="35">
        <f t="shared" si="0"/>
        <v>2999</v>
      </c>
      <c r="N66" s="35"/>
      <c r="O66" s="27">
        <v>2.21</v>
      </c>
      <c r="P66" s="27">
        <v>1.89</v>
      </c>
      <c r="Q66" s="27">
        <v>0</v>
      </c>
      <c r="R66" s="27">
        <v>0</v>
      </c>
      <c r="S66" s="27">
        <v>1.62</v>
      </c>
      <c r="T66" s="27"/>
      <c r="U66" s="27">
        <v>2.21</v>
      </c>
      <c r="V66" s="27">
        <v>1.89</v>
      </c>
      <c r="W66" s="27">
        <v>0</v>
      </c>
      <c r="X66" s="27">
        <v>0</v>
      </c>
      <c r="Y66" s="27">
        <v>1.62</v>
      </c>
      <c r="Z66" s="27"/>
      <c r="AA66" s="27"/>
      <c r="AB66" s="27"/>
      <c r="AC66" s="27"/>
      <c r="AD66" s="27"/>
      <c r="AE66" s="27"/>
      <c r="AF66" s="27"/>
      <c r="AG66" s="30" t="s">
        <v>157</v>
      </c>
      <c r="AH66" s="30"/>
      <c r="AI66" s="30">
        <v>3</v>
      </c>
      <c r="AJ66" s="30">
        <v>3</v>
      </c>
      <c r="AK66" s="85">
        <v>0.5</v>
      </c>
      <c r="AL66" s="85">
        <v>0.5</v>
      </c>
      <c r="AM66" s="30">
        <v>0</v>
      </c>
      <c r="AN66" s="30">
        <v>15</v>
      </c>
      <c r="AO66" s="30">
        <v>0</v>
      </c>
      <c r="AP66" s="30">
        <v>5</v>
      </c>
      <c r="AQ66" s="30">
        <v>0</v>
      </c>
      <c r="AR66" s="30">
        <v>0</v>
      </c>
      <c r="AS66" s="30">
        <v>0</v>
      </c>
      <c r="AT66" s="30">
        <v>0</v>
      </c>
      <c r="AU66" s="30">
        <v>0</v>
      </c>
      <c r="AV66" s="30">
        <v>0</v>
      </c>
      <c r="AW66" s="30">
        <v>24</v>
      </c>
      <c r="AX66" s="30" t="s">
        <v>157</v>
      </c>
      <c r="AY66" s="30"/>
      <c r="AZ66" s="30" t="s">
        <v>157</v>
      </c>
      <c r="BA66" s="28" t="s">
        <v>32</v>
      </c>
      <c r="BB66" s="27" t="s">
        <v>150</v>
      </c>
      <c r="BC66" s="30">
        <v>25</v>
      </c>
      <c r="BD66" s="30" t="s">
        <v>91</v>
      </c>
      <c r="BE66" s="28"/>
    </row>
  </sheetData>
  <sheetProtection algorithmName="SHA-512" hashValue="NbbPyMWe9iSQ1OnOn6pgbhqlpBbS4yzyLw6MmgMyR6dHqmiraEcNnLRXVytFUoONimh/aEskoa+a09qy7uzAmw==" saltValue="rUQcJFsYhPmbtcN8+6edXA==" spinCount="100000" sheet="1" objects="1" scenarios="1"/>
  <sortState xmlns:xlrd2="http://schemas.microsoft.com/office/spreadsheetml/2017/richdata2" ref="A2:XFD1048576">
    <sortCondition ref="D3:D1048576"/>
  </sortState>
  <phoneticPr fontId="3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765EB-599A-AF45-9038-6F4F7BC22598}">
  <sheetPr codeName="Sheet23">
    <tabColor theme="9" tint="0.79998168889431442"/>
  </sheetPr>
  <dimension ref="A1:AR132"/>
  <sheetViews>
    <sheetView zoomScaleNormal="100" workbookViewId="0">
      <selection activeCell="G35" sqref="G35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4" ht="14">
      <c r="A1" s="490" t="s">
        <v>35</v>
      </c>
      <c r="B1" s="490"/>
      <c r="C1" s="490"/>
      <c r="D1" s="490"/>
      <c r="E1" s="491"/>
      <c r="F1" s="491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2"/>
      <c r="T1" s="490"/>
      <c r="U1" s="490"/>
      <c r="V1" s="490"/>
      <c r="W1" s="490"/>
      <c r="X1" s="490"/>
      <c r="Y1" s="490"/>
      <c r="Z1" s="490"/>
      <c r="AA1" s="490"/>
      <c r="AB1" s="490"/>
      <c r="AC1" s="490"/>
      <c r="AD1" s="490"/>
      <c r="AE1" s="490"/>
      <c r="AF1" s="489"/>
      <c r="AG1" s="489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</row>
    <row r="2" spans="1:44" ht="14">
      <c r="A2" s="492" t="s">
        <v>99</v>
      </c>
      <c r="B2" s="490"/>
      <c r="C2" s="490"/>
      <c r="D2" s="490"/>
      <c r="E2" s="491"/>
      <c r="F2" s="491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2"/>
      <c r="T2" s="490"/>
      <c r="U2" s="490"/>
      <c r="V2" s="490"/>
      <c r="W2" s="490"/>
      <c r="X2" s="490"/>
      <c r="Y2" s="490"/>
      <c r="Z2" s="490"/>
      <c r="AA2" s="490"/>
      <c r="AB2" s="490"/>
      <c r="AC2" s="490"/>
      <c r="AD2" s="490"/>
      <c r="AE2" s="490"/>
      <c r="AF2" s="489"/>
      <c r="AG2" s="489"/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</row>
    <row r="3" spans="1:44" ht="15" thickBot="1">
      <c r="A3" s="490"/>
      <c r="B3" s="493"/>
      <c r="C3" s="490"/>
      <c r="D3" s="490"/>
      <c r="E3" s="491"/>
      <c r="F3" s="491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2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0"/>
      <c r="AE3" s="490"/>
      <c r="AF3" s="489"/>
      <c r="AG3" s="489"/>
      <c r="AH3" s="489"/>
      <c r="AI3" s="489"/>
      <c r="AJ3" s="489"/>
      <c r="AK3" s="489"/>
      <c r="AL3" s="489"/>
      <c r="AM3" s="489"/>
      <c r="AN3" s="489"/>
      <c r="AO3" s="489"/>
      <c r="AP3" s="489"/>
      <c r="AQ3" s="489"/>
      <c r="AR3" s="489"/>
    </row>
    <row r="4" spans="1:44" ht="14">
      <c r="A4" s="104" t="s">
        <v>100</v>
      </c>
      <c r="B4" s="105"/>
      <c r="C4" s="105"/>
      <c r="D4" s="105"/>
      <c r="E4" s="389"/>
      <c r="F4" s="389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397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6"/>
      <c r="AF4" s="489"/>
      <c r="AG4" s="489"/>
      <c r="AH4" s="489"/>
      <c r="AI4" s="489"/>
      <c r="AJ4" s="489"/>
      <c r="AK4" s="489"/>
      <c r="AL4" s="489"/>
      <c r="AM4" s="489"/>
      <c r="AN4" s="489"/>
      <c r="AO4" s="489"/>
      <c r="AP4" s="489"/>
      <c r="AQ4" s="489"/>
      <c r="AR4" s="489"/>
    </row>
    <row r="5" spans="1:44" ht="14">
      <c r="A5" s="107" t="s">
        <v>761</v>
      </c>
      <c r="B5" s="108"/>
      <c r="C5" s="117">
        <v>100000</v>
      </c>
      <c r="D5" s="109"/>
      <c r="E5" s="108"/>
      <c r="F5" s="390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39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10"/>
      <c r="AF5" s="489"/>
      <c r="AG5" s="489"/>
      <c r="AH5" s="489"/>
      <c r="AI5" s="489"/>
      <c r="AJ5" s="489"/>
      <c r="AK5" s="489"/>
      <c r="AL5" s="489"/>
      <c r="AM5" s="489"/>
      <c r="AN5" s="489"/>
      <c r="AO5" s="489"/>
      <c r="AP5" s="489"/>
      <c r="AQ5" s="489"/>
      <c r="AR5" s="489"/>
    </row>
    <row r="6" spans="1:44" ht="14">
      <c r="A6" s="41" t="s">
        <v>108</v>
      </c>
      <c r="B6" s="108"/>
      <c r="C6" s="108"/>
      <c r="D6" s="108"/>
      <c r="E6" s="391"/>
      <c r="F6" s="39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39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10"/>
      <c r="AF6" s="489"/>
      <c r="AG6" s="489"/>
      <c r="AH6" s="489"/>
      <c r="AI6" s="489"/>
      <c r="AJ6" s="489"/>
      <c r="AK6" s="489"/>
      <c r="AL6" s="489"/>
      <c r="AM6" s="489"/>
      <c r="AN6" s="489"/>
      <c r="AO6" s="489"/>
      <c r="AP6" s="489"/>
      <c r="AQ6" s="489"/>
      <c r="AR6" s="489"/>
    </row>
    <row r="7" spans="1:44" ht="75">
      <c r="A7" s="243" t="s">
        <v>57</v>
      </c>
      <c r="B7" s="176" t="s">
        <v>126</v>
      </c>
      <c r="C7" s="176" t="s">
        <v>127</v>
      </c>
      <c r="D7" s="177" t="s">
        <v>40</v>
      </c>
      <c r="E7" s="413" t="s">
        <v>754</v>
      </c>
      <c r="F7" s="413" t="s">
        <v>755</v>
      </c>
      <c r="G7" s="177" t="s">
        <v>109</v>
      </c>
      <c r="H7" s="177" t="s">
        <v>53</v>
      </c>
      <c r="I7" s="177" t="s">
        <v>88</v>
      </c>
      <c r="J7" s="177" t="s">
        <v>89</v>
      </c>
      <c r="K7" s="177" t="s">
        <v>90</v>
      </c>
      <c r="L7" s="177" t="s">
        <v>128</v>
      </c>
      <c r="M7" s="177" t="s">
        <v>36</v>
      </c>
      <c r="N7" s="177" t="s">
        <v>37</v>
      </c>
      <c r="O7" s="177" t="s">
        <v>38</v>
      </c>
      <c r="P7" s="177" t="s">
        <v>39</v>
      </c>
      <c r="Q7" s="393" t="s">
        <v>739</v>
      </c>
      <c r="R7" s="412" t="s">
        <v>102</v>
      </c>
      <c r="S7" s="179" t="s">
        <v>756</v>
      </c>
      <c r="T7" s="180" t="s">
        <v>87</v>
      </c>
      <c r="U7" s="180" t="s">
        <v>48</v>
      </c>
      <c r="V7" s="180" t="s">
        <v>47</v>
      </c>
      <c r="W7" s="180" t="s">
        <v>130</v>
      </c>
      <c r="X7" s="422" t="s">
        <v>757</v>
      </c>
      <c r="Y7" s="422" t="s">
        <v>758</v>
      </c>
      <c r="Z7" s="181" t="s">
        <v>131</v>
      </c>
      <c r="AA7" s="181" t="s">
        <v>75</v>
      </c>
      <c r="AB7" s="182" t="s">
        <v>142</v>
      </c>
      <c r="AC7" s="182" t="s">
        <v>2</v>
      </c>
      <c r="AD7" s="183" t="s">
        <v>6</v>
      </c>
      <c r="AE7" s="184" t="s">
        <v>77</v>
      </c>
      <c r="AF7" s="489"/>
      <c r="AG7" s="489"/>
      <c r="AH7" s="489"/>
      <c r="AI7" s="489"/>
      <c r="AJ7" s="489"/>
      <c r="AK7" s="489"/>
      <c r="AL7" s="489"/>
      <c r="AM7" s="489"/>
      <c r="AN7" s="489"/>
      <c r="AO7" s="489"/>
      <c r="AP7" s="489"/>
      <c r="AQ7" s="489"/>
      <c r="AR7" s="489"/>
    </row>
    <row r="8" spans="1:44" ht="17" customHeight="1">
      <c r="A8" s="527" t="str">
        <f>'Vic Oct 2021'!D2</f>
        <v>Multinet 1</v>
      </c>
      <c r="B8" s="499" t="str">
        <f>'Vic Oct 2021'!F2</f>
        <v>AGL</v>
      </c>
      <c r="C8" s="210" t="str">
        <f>'Vic Oct 2021'!G2</f>
        <v>Business Super Saver</v>
      </c>
      <c r="D8" s="206">
        <f>365*'Vic Oct 2021'!H2/100</f>
        <v>351.26272727272726</v>
      </c>
      <c r="E8" s="414">
        <f>IF('Vic Oct 2021'!AQ2=3,0.5,IF('Vic Oct 2021'!AQ2=2,0.33,0))</f>
        <v>0.5</v>
      </c>
      <c r="F8" s="414">
        <f>1-E8</f>
        <v>0.5</v>
      </c>
      <c r="G8" s="206">
        <f>IF('Vic Oct 2021'!K2="",($C$5*E8/'Vic Oct 2021'!AQ2*'Vic Oct 2021'!W2/100)*'Vic Oct 2021'!AQ2,IF($C$5*E8/'Vic Oct 2021'!AQ2&gt;='Vic Oct 2021'!L2,('Vic Oct 2021'!L2*'Vic Oct 2021'!W2/100)*'Vic Oct 2021'!AQ2,($C$5*E8/'Vic Oct 2021'!AQ2*'Vic Oct 2021'!W2/100)*'Vic Oct 2021'!AQ2))</f>
        <v>826.36363636363626</v>
      </c>
      <c r="H8" s="206">
        <f>IF(AND('Vic Oct 2021'!L2&gt;0,'Vic Oct 2021'!M2&gt;0),IF($C$5*E8/'Vic Oct 2021'!AQ2&lt;'Vic Oct 2021'!L2,0,IF(($C$5*E8/'Vic Oct 2021'!AQ2-'Vic Oct 2021'!L2)&lt;=('Vic Oct 2021'!M2+'Vic Oct 2021'!L2),((($C$5*E8/'Vic Oct 2021'!AQ2-'Vic Oct 2021'!L2)*'Vic Oct 2021'!X2/100))*'Vic Oct 2021'!AQ2,((('Vic Oct 2021'!M2)*'Vic Oct 2021'!X2/100)*'Vic Oct 2021'!AQ2))),0)</f>
        <v>74.090909090909136</v>
      </c>
      <c r="I8" s="206">
        <f>IF(AND('Vic Oct 2021'!M2&gt;0,'Vic Oct 2021'!N2&gt;0),IF($C$5*E8/'Vic Oct 2021'!AQ2&lt;('Vic Oct 2021'!L2+'Vic Oct 2021'!M2),0,IF(($C$5*E8/'Vic Oct 2021'!AQ2-'Vic Oct 2021'!L2+'Vic Oct 2021'!M2)&lt;=('Vic Oct 2021'!L2+'Vic Oct 2021'!M2+'Vic Oct 2021'!N2),((($C$5*E8/'Vic Oct 2021'!AQ2-('Vic Oct 2021'!L2+'Vic Oct 2021'!M2))*'Vic Oct 2021'!Y2/100))*'Vic Oct 2021'!AQ2,('Vic Oct 2021'!N2*'Vic Oct 2021'!Y2/100)* 'Vic Oct 2021'!AQ2)),0)</f>
        <v>0</v>
      </c>
      <c r="J8" s="206">
        <f>IF(AND('Vic Oct 2021'!N2&gt;0,'Vic Oct 2021'!O2&gt;0),IF($C$5*E8/'Vic Oct 2021'!AQ2&lt;('Vic Oct 2021'!L2+'Vic Oct 2021'!M2+'Vic Oct 2021'!N2),0,IF(($C$5*E8/'Vic Oct 2021'!AQ2-'Vic Oct 2021'!L2+'Vic Oct 2021'!M2+'Vic Oct 2021'!N2)&lt;=('Vic Oct 2021'!L2+'Vic Oct 2021'!M2+'Vic Oct 2021'!N2+'Vic Oct 2021'!O2),(($C$5*E8/'Vic Oct 2021'!AQ2-('Vic Oct 2021'!L2+'Vic Oct 2021'!M2+'Vic Oct 2021'!N2))*'Vic Oct 2021'!Z2/100)*'Vic Oct 2021'!AQ2,('Vic Oct 2021'!O2*'Vic Oct 2021'!Z2/100)*'Vic Oct 2021'!AQ2)),0)</f>
        <v>0</v>
      </c>
      <c r="K8" s="206">
        <f>IF(AND('Vic Oct 2021'!P2&gt;0,'Vic Oct 2021'!O2&gt;0),IF(($C$5*E8/'Vic Oct 2021'!AQ2&lt;SUM('Vic Oct 2021'!L2:P2)),(0),($C$5*E8/'Vic Oct 2021'!AQ2-SUM('Vic Oct 2021'!L2:P2))*'Vic Oct 2021'!AB2/100)* 'Vic Oct 2021'!AQ2,IF(AND('Vic Oct 2021'!O2&gt;0,'Vic Oct 2021'!P2=""),IF(($C$5*E8/'Vic Oct 2021'!AQ2&lt; SUM('Vic Oct 2021'!L2:O2)),(0),($C$5*E8/'Vic Oct 2021'!AQ2-SUM('Vic Oct 2021'!L2:O2))*'Vic Oct 2021'!AA2/100)* 'Vic Oct 2021'!AQ2,IF(AND('Vic Oct 2021'!N2&gt;0,'Vic Oct 2021'!O2=""),IF(($C$5*E8/'Vic Oct 2021'!AQ2&lt; SUM('Vic Oct 2021'!L2:N2)),(0),($C$5*E8/'Vic Oct 2021'!AQ2-SUM('Vic Oct 2021'!L2:N2))*'Vic Oct 2021'!Z2/100)* 'Vic Oct 2021'!AQ2,IF(AND('Vic Oct 2021'!M2&gt;0,'Vic Oct 2021'!N2=""),IF(($C$5*E8/'Vic Oct 2021'!AQ2&lt;'Vic Oct 2021'!M2+'Vic Oct 2021'!L2),(0),(($C$5*E8/'Vic Oct 2021'!AQ2-('Vic Oct 2021'!M2+'Vic Oct 2021'!L2))*'Vic Oct 2021'!Y2/100))*'Vic Oct 2021'!AQ2,IF(AND('Vic Oct 2021'!L2&gt;0,'Vic Oct 2021'!M2=""&gt;0),IF(($C$5*E8/'Vic Oct 2021'!AQ2&lt;'Vic Oct 2021'!L2),(0),($C$5*E8/'Vic Oct 2021'!AQ2-'Vic Oct 2021'!L2)*'Vic Oct 2021'!X2/100)*'Vic Oct 2021'!AQ2,0)))))</f>
        <v>0</v>
      </c>
      <c r="L8" s="206">
        <f>IF('Vic Oct 2021'!K2="",($C$5*F8/'Vic Oct 2021'!AR2*'Vic Oct 2021'!AC2/100)*'Vic Oct 2021'!AR2,IF($C$5*F8/'Vic Oct 2021'!AR2&gt;='Vic Oct 2021'!L2,('Vic Oct 2021'!L2*'Vic Oct 2021'!AC2/100)*'Vic Oct 2021'!AR2,($C$5*F8/'Vic Oct 2021'!AR2*'Vic Oct 2021'!AC2/100)*'Vic Oct 2021'!AR2))</f>
        <v>789.5454545454545</v>
      </c>
      <c r="M8" s="206">
        <f>IF(AND('Vic Oct 2021'!L2&gt;0,'Vic Oct 2021'!M2&gt;0),IF($C$5*F8/'Vic Oct 2021'!AR2&lt;'Vic Oct 2021'!L2,0,IF(($C$5*F8/'Vic Oct 2021'!AR2-'Vic Oct 2021'!L2)&lt;=('Vic Oct 2021'!M2+'Vic Oct 2021'!L2),((($C$5*F8/'Vic Oct 2021'!AR2-'Vic Oct 2021'!L2)*'Vic Oct 2021'!AD2/100))*'Vic Oct 2021'!AR2,((('Vic Oct 2021'!M2)*'Vic Oct 2021'!AD2/100)*'Vic Oct 2021'!AR2))),0)</f>
        <v>73.636363636363697</v>
      </c>
      <c r="N8" s="206">
        <f>IF(AND('Vic Oct 2021'!M2&gt;0,'Vic Oct 2021'!N2&gt;0),IF($C$5*F8/'Vic Oct 2021'!AR2&lt;('Vic Oct 2021'!L2+'Vic Oct 2021'!M2),0,IF(($C$5*F8/'Vic Oct 2021'!AR2-'Vic Oct 2021'!L2+'Vic Oct 2021'!M2)&lt;=('Vic Oct 2021'!L2+'Vic Oct 2021'!M2+'Vic Oct 2021'!N2),((($C$5*F8/'Vic Oct 2021'!AR2-('Vic Oct 2021'!L2+'Vic Oct 2021'!M2))*'Vic Oct 2021'!AE2/100))*'Vic Oct 2021'!AR2,('Vic Oct 2021'!N2*'Vic Oct 2021'!AE2/100)*'Vic Oct 2021'!AR2)),0)</f>
        <v>0</v>
      </c>
      <c r="O8" s="206">
        <f>IF(AND('Vic Oct 2021'!N2&gt;0,'Vic Oct 2021'!O2&gt;0),IF($C$5*F8/'Vic Oct 2021'!AR2&lt;('Vic Oct 2021'!L2+'Vic Oct 2021'!M2+'Vic Oct 2021'!N2),0,IF(($C$5*F8/'Vic Oct 2021'!AR2-'Vic Oct 2021'!L2+'Vic Oct 2021'!M2+'Vic Oct 2021'!N2)&lt;=('Vic Oct 2021'!L2+'Vic Oct 2021'!M2+'Vic Oct 2021'!N2+'Vic Oct 2021'!O2),(($C$5*F8/'Vic Oct 2021'!AR2-('Vic Oct 2021'!L2+'Vic Oct 2021'!M2+'Vic Oct 2021'!N2))*'Vic Oct 2021'!AF2/100)*'Vic Oct 2021'!AR2,('Vic Oct 2021'!O2*'Vic Oct 2021'!AF2/100)*'Vic Oct 2021'!AR2)),0)</f>
        <v>0</v>
      </c>
      <c r="P8" s="206">
        <f>IF(AND('Vic Oct 2021'!P2&gt;0,'Vic Oct 2021'!O2&gt;0),IF(($C$5*F8/'Vic Oct 2021'!AR2&lt;SUM('Vic Oct 2021'!L2:P2)),(0),($C$5*F8/'Vic Oct 2021'!AR2-SUM('Vic Oct 2021'!L2:P2))*'Vic Oct 2021'!AB2/100)* 'Vic Oct 2021'!AR2,IF(AND('Vic Oct 2021'!O2&gt;0,'Vic Oct 2021'!P2=""),IF(($C$5*F8/'Vic Oct 2021'!AR2&lt; SUM('Vic Oct 2021'!L2:O2)),(0),($C$5*F8/'Vic Oct 2021'!AR2-SUM('Vic Oct 2021'!L2:O2))*'Vic Oct 2021'!AG2/100)* 'Vic Oct 2021'!AR2,IF(AND('Vic Oct 2021'!N2&gt;0,'Vic Oct 2021'!O2=""),IF(($C$5*F8/'Vic Oct 2021'!AR2&lt; SUM('Vic Oct 2021'!L2:N2)),(0),($C$5*F8/'Vic Oct 2021'!AR2-SUM('Vic Oct 2021'!L2:N2))*'Vic Oct 2021'!AF2/100)* 'Vic Oct 2021'!AR2,IF(AND('Vic Oct 2021'!M2&gt;0,'Vic Oct 2021'!N2=""),IF(($C$5*F8/'Vic Oct 2021'!AR2&lt;'Vic Oct 2021'!M2+'Vic Oct 2021'!L2),(0),(($C$5*F8/'Vic Oct 2021'!AR2-('Vic Oct 2021'!M2+'Vic Oct 2021'!L2))*'Vic Oct 2021'!AE2/100))*'Vic Oct 2021'!AR2,IF(AND('Vic Oct 2021'!L2&gt;0,'Vic Oct 2021'!M2=""&gt;0),IF(($C$5*F8/'Vic Oct 2021'!AR2&lt;'Vic Oct 2021'!L2),(0),($C$5*F8/'Vic Oct 2021'!AR2-'Vic Oct 2021'!L2)*'Vic Oct 2021'!AD2/100)*'Vic Oct 2021'!AR2,0)))))</f>
        <v>0</v>
      </c>
      <c r="Q8" s="392">
        <f>SUM(G8:P8)</f>
        <v>1763.6363636363637</v>
      </c>
      <c r="R8" s="418">
        <f>Q8+D8</f>
        <v>2114.8990909090908</v>
      </c>
      <c r="S8" s="209">
        <f>R8*1.1</f>
        <v>2326.3890000000001</v>
      </c>
      <c r="T8" s="246">
        <f>'Vic Oct 2021'!AT2</f>
        <v>0</v>
      </c>
      <c r="U8" s="246">
        <f>'Vic Oct 2021'!AU2</f>
        <v>0</v>
      </c>
      <c r="V8" s="246">
        <f>'Vic Oct 2021'!AV2</f>
        <v>0</v>
      </c>
      <c r="W8" s="246">
        <f>'Vic Oct 2021'!AW2</f>
        <v>0</v>
      </c>
      <c r="X8" s="418" t="str">
        <f>IF(SUM(T8:W8)=0,"No discount",IF(T8&gt;0,"Guaranteed off bill",IF(U8&gt;0,"Guaranteed off usage",IF(V8&gt;0,"Pay-on-time off bill","Pay-on-time off usage"))))</f>
        <v>No discount</v>
      </c>
      <c r="Y8" s="418" t="str">
        <f>IF(OR(B8="Origin Energy",B8="Red Energy",B8="Powershop"),"Inclusive","Exclusive")</f>
        <v>Exclusive</v>
      </c>
      <c r="Z8" s="494">
        <f t="shared" ref="Z8:Z78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2114.8990909090908</v>
      </c>
      <c r="AA8" s="494">
        <f t="shared" ref="AA8:AA78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2114.8990909090908</v>
      </c>
      <c r="AB8" s="400">
        <f t="shared" ref="AB8:AC24" si="2">Z8*1.1</f>
        <v>2326.3890000000001</v>
      </c>
      <c r="AC8" s="400">
        <f t="shared" si="2"/>
        <v>2326.3890000000001</v>
      </c>
      <c r="AD8" s="249">
        <f>'Vic Oct 2021'!BF2</f>
        <v>0</v>
      </c>
      <c r="AE8" s="212" t="str">
        <f>'Vic Oct 2021'!BG2</f>
        <v>n</v>
      </c>
      <c r="AF8" s="489"/>
      <c r="AG8" s="489"/>
      <c r="AH8" s="489"/>
      <c r="AI8" s="489"/>
      <c r="AJ8" s="489"/>
      <c r="AK8" s="489"/>
      <c r="AL8" s="489"/>
      <c r="AM8" s="489"/>
      <c r="AN8" s="489"/>
      <c r="AO8" s="489"/>
      <c r="AP8" s="489"/>
      <c r="AQ8" s="489"/>
      <c r="AR8" s="489"/>
    </row>
    <row r="9" spans="1:44" ht="17" customHeight="1">
      <c r="A9" s="528"/>
      <c r="B9" s="500" t="str">
        <f>'Vic Oct 2021'!F3</f>
        <v>Covau</v>
      </c>
      <c r="C9" s="194" t="str">
        <f>'Vic Oct 2021'!G3</f>
        <v>Super Saver Plus</v>
      </c>
      <c r="D9" s="190">
        <f>365*'Vic Oct 2021'!H3/100</f>
        <v>364.99999999999994</v>
      </c>
      <c r="E9" s="415">
        <f>IF('Vic Oct 2021'!AQ3=3,0.5,IF('Vic Oct 2021'!AQ3=2,0.33,0))</f>
        <v>0.5</v>
      </c>
      <c r="F9" s="415">
        <f t="shared" ref="F9:F79" si="3">1-E9</f>
        <v>0.5</v>
      </c>
      <c r="G9" s="190">
        <f>IF('Vic Oct 2021'!K3="",($C$5*E9/'Vic Oct 2021'!AQ3*'Vic Oct 2021'!W3/100)*'Vic Oct 2021'!AQ3,IF($C$5*E9/'Vic Oct 2021'!AQ3&gt;='Vic Oct 2021'!L3,('Vic Oct 2021'!L3*'Vic Oct 2021'!W3/100)*'Vic Oct 2021'!AQ3,($C$5*E9/'Vic Oct 2021'!AQ3*'Vic Oct 2021'!W3/100)*'Vic Oct 2021'!AQ3))</f>
        <v>940.90909090909076</v>
      </c>
      <c r="H9" s="190">
        <f>IF(AND('Vic Oct 2021'!L3&gt;0,'Vic Oct 2021'!M3&gt;0),IF($C$5*E9/'Vic Oct 2021'!AQ3&lt;'Vic Oct 2021'!L3,0,IF(($C$5*E9/'Vic Oct 2021'!AQ3-'Vic Oct 2021'!L3)&lt;=('Vic Oct 2021'!M3+'Vic Oct 2021'!L3),((($C$5*E9/'Vic Oct 2021'!AQ3-'Vic Oct 2021'!L3)*'Vic Oct 2021'!X3/100))*'Vic Oct 2021'!AQ3,((('Vic Oct 2021'!M3)*'Vic Oct 2021'!X3/100)*'Vic Oct 2021'!AQ3))),0)</f>
        <v>90.909090909090963</v>
      </c>
      <c r="I9" s="190">
        <f>IF(AND('Vic Oct 2021'!M3&gt;0,'Vic Oct 2021'!N3&gt;0),IF($C$5*E9/'Vic Oct 2021'!AQ3&lt;('Vic Oct 2021'!L3+'Vic Oct 2021'!M3),0,IF(($C$5*E9/'Vic Oct 2021'!AQ3-'Vic Oct 2021'!L3+'Vic Oct 2021'!M3)&lt;=('Vic Oct 2021'!L3+'Vic Oct 2021'!M3+'Vic Oct 2021'!N3),((($C$5*E9/'Vic Oct 2021'!AQ3-('Vic Oct 2021'!L3+'Vic Oct 2021'!M3))*'Vic Oct 2021'!Y3/100))*'Vic Oct 2021'!AQ3,('Vic Oct 2021'!N3*'Vic Oct 2021'!Y3/100)* 'Vic Oct 2021'!AQ3)),0)</f>
        <v>0</v>
      </c>
      <c r="J9" s="190">
        <f>IF(AND('Vic Oct 2021'!N3&gt;0,'Vic Oct 2021'!O3&gt;0),IF($C$5*E9/'Vic Oct 2021'!AQ3&lt;('Vic Oct 2021'!L3+'Vic Oct 2021'!M3+'Vic Oct 2021'!N3),0,IF(($C$5*E9/'Vic Oct 2021'!AQ3-'Vic Oct 2021'!L3+'Vic Oct 2021'!M3+'Vic Oct 2021'!N3)&lt;=('Vic Oct 2021'!L3+'Vic Oct 2021'!M3+'Vic Oct 2021'!N3+'Vic Oct 2021'!O3),(($C$5*E9/'Vic Oct 2021'!AQ3-('Vic Oct 2021'!L3+'Vic Oct 2021'!M3+'Vic Oct 2021'!N3))*'Vic Oct 2021'!Z3/100)*'Vic Oct 2021'!AQ3,('Vic Oct 2021'!O3*'Vic Oct 2021'!Z3/100)*'Vic Oct 2021'!AQ3)),0)</f>
        <v>0</v>
      </c>
      <c r="K9" s="190">
        <f>IF(AND('Vic Oct 2021'!P3&gt;0,'Vic Oct 2021'!O3&gt;0),IF(($C$5*E9/'Vic Oct 2021'!AQ3&lt;SUM('Vic Oct 2021'!L3:P3)),(0),($C$5*E9/'Vic Oct 2021'!AQ3-SUM('Vic Oct 2021'!L3:P3))*'Vic Oct 2021'!AB3/100)* 'Vic Oct 2021'!AQ3,IF(AND('Vic Oct 2021'!O3&gt;0,'Vic Oct 2021'!P3=""),IF(($C$5*E9/'Vic Oct 2021'!AQ3&lt; SUM('Vic Oct 2021'!L3:O3)),(0),($C$5*E9/'Vic Oct 2021'!AQ3-SUM('Vic Oct 2021'!L3:O3))*'Vic Oct 2021'!AA3/100)* 'Vic Oct 2021'!AQ3,IF(AND('Vic Oct 2021'!N3&gt;0,'Vic Oct 2021'!O3=""),IF(($C$5*E9/'Vic Oct 2021'!AQ3&lt; SUM('Vic Oct 2021'!L3:N3)),(0),($C$5*E9/'Vic Oct 2021'!AQ3-SUM('Vic Oct 2021'!L3:N3))*'Vic Oct 2021'!Z3/100)* 'Vic Oct 2021'!AQ3,IF(AND('Vic Oct 2021'!M3&gt;0,'Vic Oct 2021'!N3=""),IF(($C$5*E9/'Vic Oct 2021'!AQ3&lt;'Vic Oct 2021'!M3+'Vic Oct 2021'!L3),(0),(($C$5*E9/'Vic Oct 2021'!AQ3-('Vic Oct 2021'!M3+'Vic Oct 2021'!L3))*'Vic Oct 2021'!Y3/100))*'Vic Oct 2021'!AQ3,IF(AND('Vic Oct 2021'!L3&gt;0,'Vic Oct 2021'!M3=""&gt;0),IF(($C$5*E9/'Vic Oct 2021'!AQ3&lt;'Vic Oct 2021'!L3),(0),($C$5*E9/'Vic Oct 2021'!AQ3-'Vic Oct 2021'!L3)*'Vic Oct 2021'!X3/100)*'Vic Oct 2021'!AQ3,0)))))</f>
        <v>0</v>
      </c>
      <c r="L9" s="190">
        <f>IF('Vic Oct 2021'!K3="",($C$5*F9/'Vic Oct 2021'!AR3*'Vic Oct 2021'!AC3/100)*'Vic Oct 2021'!AR3,IF($C$5*F9/'Vic Oct 2021'!AR3&gt;='Vic Oct 2021'!L3,('Vic Oct 2021'!L3*'Vic Oct 2021'!AC3/100)*'Vic Oct 2021'!AR3,($C$5*F9/'Vic Oct 2021'!AR3*'Vic Oct 2021'!AC3/100)*'Vic Oct 2021'!AR3))</f>
        <v>854.99999999999977</v>
      </c>
      <c r="M9" s="190">
        <f>IF(AND('Vic Oct 2021'!L3&gt;0,'Vic Oct 2021'!M3&gt;0),IF($C$5*F9/'Vic Oct 2021'!AR3&lt;'Vic Oct 2021'!L3,0,IF(($C$5*F9/'Vic Oct 2021'!AR3-'Vic Oct 2021'!L3)&lt;=('Vic Oct 2021'!M3+'Vic Oct 2021'!L3),((($C$5*F9/'Vic Oct 2021'!AR3-'Vic Oct 2021'!L3)*'Vic Oct 2021'!AD3/100))*'Vic Oct 2021'!AR3,((('Vic Oct 2021'!M3)*'Vic Oct 2021'!AD3/100)*'Vic Oct 2021'!AR3))),0)</f>
        <v>84.545454545454604</v>
      </c>
      <c r="N9" s="190">
        <f>IF(AND('Vic Oct 2021'!M3&gt;0,'Vic Oct 2021'!N3&gt;0),IF($C$5*F9/'Vic Oct 2021'!AR3&lt;('Vic Oct 2021'!L3+'Vic Oct 2021'!M3),0,IF(($C$5*F9/'Vic Oct 2021'!AR3-'Vic Oct 2021'!L3+'Vic Oct 2021'!M3)&lt;=('Vic Oct 2021'!L3+'Vic Oct 2021'!M3+'Vic Oct 2021'!N3),((($C$5*F9/'Vic Oct 2021'!AR3-('Vic Oct 2021'!L3+'Vic Oct 2021'!M3))*'Vic Oct 2021'!AE3/100))*'Vic Oct 2021'!AR3,('Vic Oct 2021'!N3*'Vic Oct 2021'!AE3/100)*'Vic Oct 2021'!AR3)),0)</f>
        <v>0</v>
      </c>
      <c r="O9" s="190">
        <f>IF(AND('Vic Oct 2021'!N3&gt;0,'Vic Oct 2021'!O3&gt;0),IF($C$5*F9/'Vic Oct 2021'!AR3&lt;('Vic Oct 2021'!L3+'Vic Oct 2021'!M3+'Vic Oct 2021'!N3),0,IF(($C$5*F9/'Vic Oct 2021'!AR3-'Vic Oct 2021'!L3+'Vic Oct 2021'!M3+'Vic Oct 2021'!N3)&lt;=('Vic Oct 2021'!L3+'Vic Oct 2021'!M3+'Vic Oct 2021'!N3+'Vic Oct 2021'!O3),(($C$5*F9/'Vic Oct 2021'!AR3-('Vic Oct 2021'!L3+'Vic Oct 2021'!M3+'Vic Oct 2021'!N3))*'Vic Oct 2021'!AF3/100)*'Vic Oct 2021'!AR3,('Vic Oct 2021'!O3*'Vic Oct 2021'!AF3/100)*'Vic Oct 2021'!AR3)),0)</f>
        <v>0</v>
      </c>
      <c r="P9" s="190">
        <f>IF(AND('Vic Oct 2021'!P3&gt;0,'Vic Oct 2021'!O3&gt;0),IF(($C$5*F9/'Vic Oct 2021'!AR3&lt;SUM('Vic Oct 2021'!L3:P3)),(0),($C$5*F9/'Vic Oct 2021'!AR3-SUM('Vic Oct 2021'!L3:P3))*'Vic Oct 2021'!AB3/100)* 'Vic Oct 2021'!AR3,IF(AND('Vic Oct 2021'!O3&gt;0,'Vic Oct 2021'!P3=""),IF(($C$5*F9/'Vic Oct 2021'!AR3&lt; SUM('Vic Oct 2021'!L3:O3)),(0),($C$5*F9/'Vic Oct 2021'!AR3-SUM('Vic Oct 2021'!L3:O3))*'Vic Oct 2021'!AG3/100)* 'Vic Oct 2021'!AR3,IF(AND('Vic Oct 2021'!N3&gt;0,'Vic Oct 2021'!O3=""),IF(($C$5*F9/'Vic Oct 2021'!AR3&lt; SUM('Vic Oct 2021'!L3:N3)),(0),($C$5*F9/'Vic Oct 2021'!AR3-SUM('Vic Oct 2021'!L3:N3))*'Vic Oct 2021'!AF3/100)* 'Vic Oct 2021'!AR3,IF(AND('Vic Oct 2021'!M3&gt;0,'Vic Oct 2021'!N3=""),IF(($C$5*F9/'Vic Oct 2021'!AR3&lt;'Vic Oct 2021'!M3+'Vic Oct 2021'!L3),(0),(($C$5*F9/'Vic Oct 2021'!AR3-('Vic Oct 2021'!M3+'Vic Oct 2021'!L3))*'Vic Oct 2021'!AE3/100))*'Vic Oct 2021'!AR3,IF(AND('Vic Oct 2021'!L3&gt;0,'Vic Oct 2021'!M3=""&gt;0),IF(($C$5*F9/'Vic Oct 2021'!AR3&lt;'Vic Oct 2021'!L3),(0),($C$5*F9/'Vic Oct 2021'!AR3-'Vic Oct 2021'!L3)*'Vic Oct 2021'!AD3/100)*'Vic Oct 2021'!AR3,0)))))</f>
        <v>0</v>
      </c>
      <c r="Q9" s="394">
        <f t="shared" ref="Q9:Q65" si="4">SUM(G9:P9)</f>
        <v>1971.363636363636</v>
      </c>
      <c r="R9" s="419">
        <f t="shared" ref="R9:R79" si="5">Q9+D9</f>
        <v>2336.363636363636</v>
      </c>
      <c r="S9" s="193">
        <f t="shared" ref="S9:S79" si="6">R9*1.1</f>
        <v>2570</v>
      </c>
      <c r="T9" s="247">
        <f>'Vic Oct 2021'!AT3</f>
        <v>0</v>
      </c>
      <c r="U9" s="247">
        <f>'Vic Oct 2021'!AU3</f>
        <v>20</v>
      </c>
      <c r="V9" s="247">
        <f>'Vic Oct 2021'!AV3</f>
        <v>0</v>
      </c>
      <c r="W9" s="247">
        <f>'Vic Oct 2021'!AW3</f>
        <v>0</v>
      </c>
      <c r="X9" s="419" t="str">
        <f t="shared" ref="X9:X79" si="7">IF(SUM(T9:W9)=0,"No discount",IF(T9&gt;0,"Guaranteed off bill",IF(U9&gt;0,"Guaranteed off usage",IF(V9&gt;0,"Pay-on-time off bill","Pay-on-time off usage"))))</f>
        <v>Guaranteed off usage</v>
      </c>
      <c r="Y9" s="419" t="str">
        <f t="shared" ref="Y9:Y79" si="8">IF(OR(B9="Origin Energy",B9="Red Energy",B9="Powershop"),"Inclusive","Exclusive")</f>
        <v>Exclusive</v>
      </c>
      <c r="Z9" s="494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1942.0909090909088</v>
      </c>
      <c r="AA9" s="494">
        <f t="shared" si="1"/>
        <v>1942.0909090909088</v>
      </c>
      <c r="AB9" s="400">
        <f t="shared" si="2"/>
        <v>2136.2999999999997</v>
      </c>
      <c r="AC9" s="400">
        <f t="shared" si="2"/>
        <v>2136.2999999999997</v>
      </c>
      <c r="AD9" s="244">
        <f>'Vic Oct 2021'!BF3</f>
        <v>0</v>
      </c>
      <c r="AE9" s="196" t="str">
        <f>'Vic Oct 2021'!BG3</f>
        <v>n</v>
      </c>
      <c r="AF9" s="489"/>
      <c r="AG9" s="489"/>
      <c r="AH9" s="489"/>
      <c r="AI9" s="489"/>
      <c r="AJ9" s="489"/>
      <c r="AK9" s="489"/>
      <c r="AL9" s="489"/>
      <c r="AM9" s="489"/>
      <c r="AN9" s="489"/>
      <c r="AO9" s="489"/>
      <c r="AP9" s="489"/>
      <c r="AQ9" s="489"/>
      <c r="AR9" s="489"/>
    </row>
    <row r="10" spans="1:44" ht="17" customHeight="1">
      <c r="A10" s="528"/>
      <c r="B10" s="500" t="str">
        <f>'Vic Oct 2021'!F4</f>
        <v>EnergyAustralia</v>
      </c>
      <c r="C10" s="194" t="str">
        <f>'Vic Oct 2021'!G4</f>
        <v>Total Business</v>
      </c>
      <c r="D10" s="190">
        <f>365*'Vic Oct 2021'!H4/100</f>
        <v>441.28500000000003</v>
      </c>
      <c r="E10" s="415">
        <f>IF('Vic Oct 2021'!AQ4=3,0.5,IF('Vic Oct 2021'!AQ4=2,0.33,0))</f>
        <v>0.5</v>
      </c>
      <c r="F10" s="415">
        <f t="shared" si="3"/>
        <v>0.5</v>
      </c>
      <c r="G10" s="190">
        <f>IF('Vic Oct 2021'!K4="",($C$5*E10/'Vic Oct 2021'!AQ4*'Vic Oct 2021'!W4/100)*'Vic Oct 2021'!AQ4,IF($C$5*E10/'Vic Oct 2021'!AQ4&gt;='Vic Oct 2021'!L4,('Vic Oct 2021'!L4*'Vic Oct 2021'!W4/100)*'Vic Oct 2021'!AQ4,($C$5*E10/'Vic Oct 2021'!AQ4*'Vic Oct 2021'!W4/100)*'Vic Oct 2021'!AQ4))</f>
        <v>1071.8181818181818</v>
      </c>
      <c r="H10" s="190">
        <f>IF(AND('Vic Oct 2021'!L4&gt;0,'Vic Oct 2021'!M4&gt;0),IF($C$5*E10/'Vic Oct 2021'!AQ4&lt;'Vic Oct 2021'!L4,0,IF(($C$5*E10/'Vic Oct 2021'!AQ4-'Vic Oct 2021'!L4)&lt;=('Vic Oct 2021'!M4+'Vic Oct 2021'!L4),((($C$5*E10/'Vic Oct 2021'!AQ4-'Vic Oct 2021'!L4)*'Vic Oct 2021'!X4/100))*'Vic Oct 2021'!AQ4,((('Vic Oct 2021'!M4)*'Vic Oct 2021'!X4/100)*'Vic Oct 2021'!AQ4))),0)</f>
        <v>106.36363636363643</v>
      </c>
      <c r="I10" s="190">
        <f>IF(AND('Vic Oct 2021'!M4&gt;0,'Vic Oct 2021'!N4&gt;0),IF($C$5*E10/'Vic Oct 2021'!AQ4&lt;('Vic Oct 2021'!L4+'Vic Oct 2021'!M4),0,IF(($C$5*E10/'Vic Oct 2021'!AQ4-'Vic Oct 2021'!L4+'Vic Oct 2021'!M4)&lt;=('Vic Oct 2021'!L4+'Vic Oct 2021'!M4+'Vic Oct 2021'!N4),((($C$5*E10/'Vic Oct 2021'!AQ4-('Vic Oct 2021'!L4+'Vic Oct 2021'!M4))*'Vic Oct 2021'!Y4/100))*'Vic Oct 2021'!AQ4,('Vic Oct 2021'!N4*'Vic Oct 2021'!Y4/100)* 'Vic Oct 2021'!AQ4)),0)</f>
        <v>0</v>
      </c>
      <c r="J10" s="190">
        <f>IF(AND('Vic Oct 2021'!N4&gt;0,'Vic Oct 2021'!O4&gt;0),IF($C$5*E10/'Vic Oct 2021'!AQ4&lt;('Vic Oct 2021'!L4+'Vic Oct 2021'!M4+'Vic Oct 2021'!N4),0,IF(($C$5*E10/'Vic Oct 2021'!AQ4-'Vic Oct 2021'!L4+'Vic Oct 2021'!M4+'Vic Oct 2021'!N4)&lt;=('Vic Oct 2021'!L4+'Vic Oct 2021'!M4+'Vic Oct 2021'!N4+'Vic Oct 2021'!O4),(($C$5*E10/'Vic Oct 2021'!AQ4-('Vic Oct 2021'!L4+'Vic Oct 2021'!M4+'Vic Oct 2021'!N4))*'Vic Oct 2021'!Z4/100)*'Vic Oct 2021'!AQ4,('Vic Oct 2021'!O4*'Vic Oct 2021'!Z4/100)*'Vic Oct 2021'!AQ4)),0)</f>
        <v>0</v>
      </c>
      <c r="K10" s="190">
        <f>IF(AND('Vic Oct 2021'!P4&gt;0,'Vic Oct 2021'!O4&gt;0),IF(($C$5*E10/'Vic Oct 2021'!AQ4&lt;SUM('Vic Oct 2021'!L4:P4)),(0),($C$5*E10/'Vic Oct 2021'!AQ4-SUM('Vic Oct 2021'!L4:P4))*'Vic Oct 2021'!AB4/100)* 'Vic Oct 2021'!AQ4,IF(AND('Vic Oct 2021'!O4&gt;0,'Vic Oct 2021'!P4=""),IF(($C$5*E10/'Vic Oct 2021'!AQ4&lt; SUM('Vic Oct 2021'!L4:O4)),(0),($C$5*E10/'Vic Oct 2021'!AQ4-SUM('Vic Oct 2021'!L4:O4))*'Vic Oct 2021'!AA4/100)* 'Vic Oct 2021'!AQ4,IF(AND('Vic Oct 2021'!N4&gt;0,'Vic Oct 2021'!O4=""),IF(($C$5*E10/'Vic Oct 2021'!AQ4&lt; SUM('Vic Oct 2021'!L4:N4)),(0),($C$5*E10/'Vic Oct 2021'!AQ4-SUM('Vic Oct 2021'!L4:N4))*'Vic Oct 2021'!Z4/100)* 'Vic Oct 2021'!AQ4,IF(AND('Vic Oct 2021'!M4&gt;0,'Vic Oct 2021'!N4=""),IF(($C$5*E10/'Vic Oct 2021'!AQ4&lt;'Vic Oct 2021'!M4+'Vic Oct 2021'!L4),(0),(($C$5*E10/'Vic Oct 2021'!AQ4-('Vic Oct 2021'!M4+'Vic Oct 2021'!L4))*'Vic Oct 2021'!Y4/100))*'Vic Oct 2021'!AQ4,IF(AND('Vic Oct 2021'!L4&gt;0,'Vic Oct 2021'!M4=""&gt;0),IF(($C$5*E10/'Vic Oct 2021'!AQ4&lt;'Vic Oct 2021'!L4),(0),($C$5*E10/'Vic Oct 2021'!AQ4-'Vic Oct 2021'!L4)*'Vic Oct 2021'!X4/100)*'Vic Oct 2021'!AQ4,0)))))</f>
        <v>0</v>
      </c>
      <c r="L10" s="190">
        <f>IF('Vic Oct 2021'!K4="",($C$5*F10/'Vic Oct 2021'!AR4*'Vic Oct 2021'!AC4/100)*'Vic Oct 2021'!AR4,IF($C$5*F10/'Vic Oct 2021'!AR4&gt;='Vic Oct 2021'!L4,('Vic Oct 2021'!L4*'Vic Oct 2021'!AC4/100)*'Vic Oct 2021'!AR4,($C$5*F10/'Vic Oct 2021'!AR4*'Vic Oct 2021'!AC4/100)*'Vic Oct 2021'!AR4))</f>
        <v>957.27272727272725</v>
      </c>
      <c r="M10" s="190">
        <f>IF(AND('Vic Oct 2021'!L4&gt;0,'Vic Oct 2021'!M4&gt;0),IF($C$5*F10/'Vic Oct 2021'!AR4&lt;'Vic Oct 2021'!L4,0,IF(($C$5*F10/'Vic Oct 2021'!AR4-'Vic Oct 2021'!L4)&lt;=('Vic Oct 2021'!M4+'Vic Oct 2021'!L4),((($C$5*F10/'Vic Oct 2021'!AR4-'Vic Oct 2021'!L4)*'Vic Oct 2021'!AD4/100))*'Vic Oct 2021'!AR4,((('Vic Oct 2021'!M4)*'Vic Oct 2021'!AD4/100)*'Vic Oct 2021'!AR4))),0)</f>
        <v>99.545454545454604</v>
      </c>
      <c r="N10" s="190">
        <f>IF(AND('Vic Oct 2021'!M4&gt;0,'Vic Oct 2021'!N4&gt;0),IF($C$5*F10/'Vic Oct 2021'!AR4&lt;('Vic Oct 2021'!L4+'Vic Oct 2021'!M4),0,IF(($C$5*F10/'Vic Oct 2021'!AR4-'Vic Oct 2021'!L4+'Vic Oct 2021'!M4)&lt;=('Vic Oct 2021'!L4+'Vic Oct 2021'!M4+'Vic Oct 2021'!N4),((($C$5*F10/'Vic Oct 2021'!AR4-('Vic Oct 2021'!L4+'Vic Oct 2021'!M4))*'Vic Oct 2021'!AE4/100))*'Vic Oct 2021'!AR4,('Vic Oct 2021'!N4*'Vic Oct 2021'!AE4/100)*'Vic Oct 2021'!AR4)),0)</f>
        <v>0</v>
      </c>
      <c r="O10" s="190">
        <f>IF(AND('Vic Oct 2021'!N4&gt;0,'Vic Oct 2021'!O4&gt;0),IF($C$5*F10/'Vic Oct 2021'!AR4&lt;('Vic Oct 2021'!L4+'Vic Oct 2021'!M4+'Vic Oct 2021'!N4),0,IF(($C$5*F10/'Vic Oct 2021'!AR4-'Vic Oct 2021'!L4+'Vic Oct 2021'!M4+'Vic Oct 2021'!N4)&lt;=('Vic Oct 2021'!L4+'Vic Oct 2021'!M4+'Vic Oct 2021'!N4+'Vic Oct 2021'!O4),(($C$5*F10/'Vic Oct 2021'!AR4-('Vic Oct 2021'!L4+'Vic Oct 2021'!M4+'Vic Oct 2021'!N4))*'Vic Oct 2021'!AF4/100)*'Vic Oct 2021'!AR4,('Vic Oct 2021'!O4*'Vic Oct 2021'!AF4/100)*'Vic Oct 2021'!AR4)),0)</f>
        <v>0</v>
      </c>
      <c r="P10" s="190">
        <f>IF(AND('Vic Oct 2021'!P4&gt;0,'Vic Oct 2021'!O4&gt;0),IF(($C$5*F10/'Vic Oct 2021'!AR4&lt;SUM('Vic Oct 2021'!L4:P4)),(0),($C$5*F10/'Vic Oct 2021'!AR4-SUM('Vic Oct 2021'!L4:P4))*'Vic Oct 2021'!AB4/100)* 'Vic Oct 2021'!AR4,IF(AND('Vic Oct 2021'!O4&gt;0,'Vic Oct 2021'!P4=""),IF(($C$5*F10/'Vic Oct 2021'!AR4&lt; SUM('Vic Oct 2021'!L4:O4)),(0),($C$5*F10/'Vic Oct 2021'!AR4-SUM('Vic Oct 2021'!L4:O4))*'Vic Oct 2021'!AG4/100)* 'Vic Oct 2021'!AR4,IF(AND('Vic Oct 2021'!N4&gt;0,'Vic Oct 2021'!O4=""),IF(($C$5*F10/'Vic Oct 2021'!AR4&lt; SUM('Vic Oct 2021'!L4:N4)),(0),($C$5*F10/'Vic Oct 2021'!AR4-SUM('Vic Oct 2021'!L4:N4))*'Vic Oct 2021'!AF4/100)* 'Vic Oct 2021'!AR4,IF(AND('Vic Oct 2021'!M4&gt;0,'Vic Oct 2021'!N4=""),IF(($C$5*F10/'Vic Oct 2021'!AR4&lt;'Vic Oct 2021'!M4+'Vic Oct 2021'!L4),(0),(($C$5*F10/'Vic Oct 2021'!AR4-('Vic Oct 2021'!M4+'Vic Oct 2021'!L4))*'Vic Oct 2021'!AE4/100))*'Vic Oct 2021'!AR4,IF(AND('Vic Oct 2021'!L4&gt;0,'Vic Oct 2021'!M4=""&gt;0),IF(($C$5*F10/'Vic Oct 2021'!AR4&lt;'Vic Oct 2021'!L4),(0),($C$5*F10/'Vic Oct 2021'!AR4-'Vic Oct 2021'!L4)*'Vic Oct 2021'!AD4/100)*'Vic Oct 2021'!AR4,0)))))</f>
        <v>0</v>
      </c>
      <c r="Q10" s="394">
        <f t="shared" si="4"/>
        <v>2235</v>
      </c>
      <c r="R10" s="419">
        <f t="shared" si="5"/>
        <v>2676.2849999999999</v>
      </c>
      <c r="S10" s="193">
        <f t="shared" si="6"/>
        <v>2943.9135000000001</v>
      </c>
      <c r="T10" s="247">
        <f>'Vic Oct 2021'!AT4</f>
        <v>23</v>
      </c>
      <c r="U10" s="247">
        <f>'Vic Oct 2021'!AU4</f>
        <v>0</v>
      </c>
      <c r="V10" s="247">
        <f>'Vic Oct 2021'!AV4</f>
        <v>0</v>
      </c>
      <c r="W10" s="247">
        <f>'Vic Oct 2021'!AW4</f>
        <v>0</v>
      </c>
      <c r="X10" s="419" t="str">
        <f t="shared" si="7"/>
        <v>Guaranteed off bill</v>
      </c>
      <c r="Y10" s="419" t="str">
        <f t="shared" si="8"/>
        <v>Exclusive</v>
      </c>
      <c r="Z10" s="494">
        <f t="shared" si="0"/>
        <v>2060.73945</v>
      </c>
      <c r="AA10" s="494">
        <f t="shared" si="1"/>
        <v>2060.73945</v>
      </c>
      <c r="AB10" s="400">
        <f t="shared" si="2"/>
        <v>2266.8133950000001</v>
      </c>
      <c r="AC10" s="400">
        <f t="shared" si="2"/>
        <v>2266.8133950000001</v>
      </c>
      <c r="AD10" s="244">
        <f>'Vic Oct 2021'!BF4</f>
        <v>0</v>
      </c>
      <c r="AE10" s="196" t="str">
        <f>'Vic Oct 2021'!BG4</f>
        <v>n</v>
      </c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</row>
    <row r="11" spans="1:44" ht="17" customHeight="1">
      <c r="A11" s="528"/>
      <c r="B11" s="500" t="str">
        <f>'Vic Oct 2021'!F5</f>
        <v>Lumo Energy</v>
      </c>
      <c r="C11" s="194" t="str">
        <f>'Vic Oct 2021'!G5</f>
        <v>Value</v>
      </c>
      <c r="D11" s="190">
        <f>365*'Vic Oct 2021'!H5/100</f>
        <v>322.19545454545454</v>
      </c>
      <c r="E11" s="415">
        <f>IF('Vic Oct 2021'!AQ5=3,0.5,IF('Vic Oct 2021'!AQ5=2,0.33,0))</f>
        <v>0.5</v>
      </c>
      <c r="F11" s="415">
        <f t="shared" si="3"/>
        <v>0.5</v>
      </c>
      <c r="G11" s="190">
        <f>IF('Vic Oct 2021'!K5="",($C$5*E11/'Vic Oct 2021'!AQ5*'Vic Oct 2021'!W5/100)*'Vic Oct 2021'!AQ5,IF($C$5*E11/'Vic Oct 2021'!AQ5&gt;='Vic Oct 2021'!L5,('Vic Oct 2021'!L5*'Vic Oct 2021'!W5/100)*'Vic Oct 2021'!AQ5,($C$5*E11/'Vic Oct 2021'!AQ5*'Vic Oct 2021'!W5/100)*'Vic Oct 2021'!AQ5))</f>
        <v>734.13163636363629</v>
      </c>
      <c r="H11" s="190">
        <f>IF(AND('Vic Oct 2021'!L5&gt;0,'Vic Oct 2021'!M5&gt;0),IF($C$5*E11/'Vic Oct 2021'!AQ5&lt;'Vic Oct 2021'!L5,0,IF(($C$5*E11/'Vic Oct 2021'!AQ5-'Vic Oct 2021'!L5)&lt;=('Vic Oct 2021'!M5+'Vic Oct 2021'!L5),((($C$5*E11/'Vic Oct 2021'!AQ5-'Vic Oct 2021'!L5)*'Vic Oct 2021'!X5/100))*'Vic Oct 2021'!AQ5,((('Vic Oct 2021'!M5)*'Vic Oct 2021'!X5/100)*'Vic Oct 2021'!AQ5))),0)</f>
        <v>67.231272727272781</v>
      </c>
      <c r="I11" s="190">
        <f>IF(AND('Vic Oct 2021'!M5&gt;0,'Vic Oct 2021'!N5&gt;0),IF($C$5*E11/'Vic Oct 2021'!AQ5&lt;('Vic Oct 2021'!L5+'Vic Oct 2021'!M5),0,IF(($C$5*E11/'Vic Oct 2021'!AQ5-'Vic Oct 2021'!L5+'Vic Oct 2021'!M5)&lt;=('Vic Oct 2021'!L5+'Vic Oct 2021'!M5+'Vic Oct 2021'!N5),((($C$5*E11/'Vic Oct 2021'!AQ5-('Vic Oct 2021'!L5+'Vic Oct 2021'!M5))*'Vic Oct 2021'!Y5/100))*'Vic Oct 2021'!AQ5,('Vic Oct 2021'!N5*'Vic Oct 2021'!Y5/100)* 'Vic Oct 2021'!AQ5)),0)</f>
        <v>0</v>
      </c>
      <c r="J11" s="190">
        <f>IF(AND('Vic Oct 2021'!N5&gt;0,'Vic Oct 2021'!O5&gt;0),IF($C$5*E11/'Vic Oct 2021'!AQ5&lt;('Vic Oct 2021'!L5+'Vic Oct 2021'!M5+'Vic Oct 2021'!N5),0,IF(($C$5*E11/'Vic Oct 2021'!AQ5-'Vic Oct 2021'!L5+'Vic Oct 2021'!M5+'Vic Oct 2021'!N5)&lt;=('Vic Oct 2021'!L5+'Vic Oct 2021'!M5+'Vic Oct 2021'!N5+'Vic Oct 2021'!O5),(($C$5*E11/'Vic Oct 2021'!AQ5-('Vic Oct 2021'!L5+'Vic Oct 2021'!M5+'Vic Oct 2021'!N5))*'Vic Oct 2021'!Z5/100)*'Vic Oct 2021'!AQ5,('Vic Oct 2021'!O5*'Vic Oct 2021'!Z5/100)*'Vic Oct 2021'!AQ5)),0)</f>
        <v>0</v>
      </c>
      <c r="K11" s="190">
        <f>IF(AND('Vic Oct 2021'!P5&gt;0,'Vic Oct 2021'!O5&gt;0),IF(($C$5*E11/'Vic Oct 2021'!AQ5&lt;SUM('Vic Oct 2021'!L5:P5)),(0),($C$5*E11/'Vic Oct 2021'!AQ5-SUM('Vic Oct 2021'!L5:P5))*'Vic Oct 2021'!AB5/100)* 'Vic Oct 2021'!AQ5,IF(AND('Vic Oct 2021'!O5&gt;0,'Vic Oct 2021'!P5=""),IF(($C$5*E11/'Vic Oct 2021'!AQ5&lt; SUM('Vic Oct 2021'!L5:O5)),(0),($C$5*E11/'Vic Oct 2021'!AQ5-SUM('Vic Oct 2021'!L5:O5))*'Vic Oct 2021'!AA5/100)* 'Vic Oct 2021'!AQ5,IF(AND('Vic Oct 2021'!N5&gt;0,'Vic Oct 2021'!O5=""),IF(($C$5*E11/'Vic Oct 2021'!AQ5&lt; SUM('Vic Oct 2021'!L5:N5)),(0),($C$5*E11/'Vic Oct 2021'!AQ5-SUM('Vic Oct 2021'!L5:N5))*'Vic Oct 2021'!Z5/100)* 'Vic Oct 2021'!AQ5,IF(AND('Vic Oct 2021'!M5&gt;0,'Vic Oct 2021'!N5=""),IF(($C$5*E11/'Vic Oct 2021'!AQ5&lt;'Vic Oct 2021'!M5+'Vic Oct 2021'!L5),(0),(($C$5*E11/'Vic Oct 2021'!AQ5-('Vic Oct 2021'!M5+'Vic Oct 2021'!L5))*'Vic Oct 2021'!Y5/100))*'Vic Oct 2021'!AQ5,IF(AND('Vic Oct 2021'!L5&gt;0,'Vic Oct 2021'!M5=""&gt;0),IF(($C$5*E11/'Vic Oct 2021'!AQ5&lt;'Vic Oct 2021'!L5),(0),($C$5*E11/'Vic Oct 2021'!AQ5-'Vic Oct 2021'!L5)*'Vic Oct 2021'!X5/100)*'Vic Oct 2021'!AQ5,0)))))</f>
        <v>0</v>
      </c>
      <c r="L11" s="190">
        <f>IF('Vic Oct 2021'!K5="",($C$5*F11/'Vic Oct 2021'!AR5*'Vic Oct 2021'!AC5/100)*'Vic Oct 2021'!AR5,IF($C$5*F11/'Vic Oct 2021'!AR5&gt;='Vic Oct 2021'!L5,('Vic Oct 2021'!L5*'Vic Oct 2021'!AC5/100)*'Vic Oct 2021'!AR5,($C$5*F11/'Vic Oct 2021'!AR5*'Vic Oct 2021'!AC5/100)*'Vic Oct 2021'!AR5))</f>
        <v>729.98400000000004</v>
      </c>
      <c r="M11" s="190">
        <f>IF(AND('Vic Oct 2021'!L5&gt;0,'Vic Oct 2021'!M5&gt;0),IF($C$5*F11/'Vic Oct 2021'!AR5&lt;'Vic Oct 2021'!L5,0,IF(($C$5*F11/'Vic Oct 2021'!AR5-'Vic Oct 2021'!L5)&lt;=('Vic Oct 2021'!M5+'Vic Oct 2021'!L5),((($C$5*F11/'Vic Oct 2021'!AR5-'Vic Oct 2021'!L5)*'Vic Oct 2021'!AD5/100))*'Vic Oct 2021'!AR5,((('Vic Oct 2021'!M5)*'Vic Oct 2021'!AD5/100)*'Vic Oct 2021'!AR5))),0)</f>
        <v>65.242181818181862</v>
      </c>
      <c r="N11" s="190">
        <f>IF(AND('Vic Oct 2021'!M5&gt;0,'Vic Oct 2021'!N5&gt;0),IF($C$5*F11/'Vic Oct 2021'!AR5&lt;('Vic Oct 2021'!L5+'Vic Oct 2021'!M5),0,IF(($C$5*F11/'Vic Oct 2021'!AR5-'Vic Oct 2021'!L5+'Vic Oct 2021'!M5)&lt;=('Vic Oct 2021'!L5+'Vic Oct 2021'!M5+'Vic Oct 2021'!N5),((($C$5*F11/'Vic Oct 2021'!AR5-('Vic Oct 2021'!L5+'Vic Oct 2021'!M5))*'Vic Oct 2021'!AE5/100))*'Vic Oct 2021'!AR5,('Vic Oct 2021'!N5*'Vic Oct 2021'!AE5/100)*'Vic Oct 2021'!AR5)),0)</f>
        <v>0</v>
      </c>
      <c r="O11" s="190">
        <f>IF(AND('Vic Oct 2021'!N5&gt;0,'Vic Oct 2021'!O5&gt;0),IF($C$5*F11/'Vic Oct 2021'!AR5&lt;('Vic Oct 2021'!L5+'Vic Oct 2021'!M5+'Vic Oct 2021'!N5),0,IF(($C$5*F11/'Vic Oct 2021'!AR5-'Vic Oct 2021'!L5+'Vic Oct 2021'!M5+'Vic Oct 2021'!N5)&lt;=('Vic Oct 2021'!L5+'Vic Oct 2021'!M5+'Vic Oct 2021'!N5+'Vic Oct 2021'!O5),(($C$5*F11/'Vic Oct 2021'!AR5-('Vic Oct 2021'!L5+'Vic Oct 2021'!M5+'Vic Oct 2021'!N5))*'Vic Oct 2021'!AF5/100)*'Vic Oct 2021'!AR5,('Vic Oct 2021'!O5*'Vic Oct 2021'!AF5/100)*'Vic Oct 2021'!AR5)),0)</f>
        <v>0</v>
      </c>
      <c r="P11" s="190">
        <f>IF(AND('Vic Oct 2021'!P5&gt;0,'Vic Oct 2021'!O5&gt;0),IF(($C$5*F11/'Vic Oct 2021'!AR5&lt;SUM('Vic Oct 2021'!L5:P5)),(0),($C$5*F11/'Vic Oct 2021'!AR5-SUM('Vic Oct 2021'!L5:P5))*'Vic Oct 2021'!AB5/100)* 'Vic Oct 2021'!AR5,IF(AND('Vic Oct 2021'!O5&gt;0,'Vic Oct 2021'!P5=""),IF(($C$5*F11/'Vic Oct 2021'!AR5&lt; SUM('Vic Oct 2021'!L5:O5)),(0),($C$5*F11/'Vic Oct 2021'!AR5-SUM('Vic Oct 2021'!L5:O5))*'Vic Oct 2021'!AG5/100)* 'Vic Oct 2021'!AR5,IF(AND('Vic Oct 2021'!N5&gt;0,'Vic Oct 2021'!O5=""),IF(($C$5*F11/'Vic Oct 2021'!AR5&lt; SUM('Vic Oct 2021'!L5:N5)),(0),($C$5*F11/'Vic Oct 2021'!AR5-SUM('Vic Oct 2021'!L5:N5))*'Vic Oct 2021'!AF5/100)* 'Vic Oct 2021'!AR5,IF(AND('Vic Oct 2021'!M5&gt;0,'Vic Oct 2021'!N5=""),IF(($C$5*F11/'Vic Oct 2021'!AR5&lt;'Vic Oct 2021'!M5+'Vic Oct 2021'!L5),(0),(($C$5*F11/'Vic Oct 2021'!AR5-('Vic Oct 2021'!M5+'Vic Oct 2021'!L5))*'Vic Oct 2021'!AE5/100))*'Vic Oct 2021'!AR5,IF(AND('Vic Oct 2021'!L5&gt;0,'Vic Oct 2021'!M5=""&gt;0),IF(($C$5*F11/'Vic Oct 2021'!AR5&lt;'Vic Oct 2021'!L5),(0),($C$5*F11/'Vic Oct 2021'!AR5-'Vic Oct 2021'!L5)*'Vic Oct 2021'!AD5/100)*'Vic Oct 2021'!AR5,0)))))</f>
        <v>0</v>
      </c>
      <c r="Q11" s="394">
        <f t="shared" si="4"/>
        <v>1596.5890909090911</v>
      </c>
      <c r="R11" s="419">
        <f t="shared" si="5"/>
        <v>1918.7845454545457</v>
      </c>
      <c r="S11" s="193">
        <f t="shared" si="6"/>
        <v>2110.6630000000005</v>
      </c>
      <c r="T11" s="247">
        <f>'Vic Oct 2021'!AT5</f>
        <v>0</v>
      </c>
      <c r="U11" s="247">
        <f>'Vic Oct 2021'!AU5</f>
        <v>0</v>
      </c>
      <c r="V11" s="247">
        <f>'Vic Oct 2021'!AV5</f>
        <v>0</v>
      </c>
      <c r="W11" s="247">
        <f>'Vic Oct 2021'!AW5</f>
        <v>0</v>
      </c>
      <c r="X11" s="419" t="str">
        <f t="shared" si="7"/>
        <v>No discount</v>
      </c>
      <c r="Y11" s="419" t="str">
        <f t="shared" si="8"/>
        <v>Exclusive</v>
      </c>
      <c r="Z11" s="494">
        <f t="shared" si="0"/>
        <v>1918.7845454545457</v>
      </c>
      <c r="AA11" s="494">
        <f t="shared" si="1"/>
        <v>1918.7845454545457</v>
      </c>
      <c r="AB11" s="400">
        <f t="shared" si="2"/>
        <v>2110.6630000000005</v>
      </c>
      <c r="AC11" s="400">
        <f t="shared" si="2"/>
        <v>2110.6630000000005</v>
      </c>
      <c r="AD11" s="244">
        <f>'Vic Oct 2021'!BF5</f>
        <v>0</v>
      </c>
      <c r="AE11" s="196" t="str">
        <f>'Vic Oct 2021'!BG5</f>
        <v>n</v>
      </c>
      <c r="AF11" s="489"/>
      <c r="AG11" s="489"/>
      <c r="AH11" s="489"/>
      <c r="AI11" s="489"/>
      <c r="AJ11" s="489"/>
      <c r="AK11" s="489"/>
      <c r="AL11" s="489"/>
      <c r="AM11" s="489"/>
      <c r="AN11" s="489"/>
      <c r="AO11" s="489"/>
      <c r="AP11" s="489"/>
      <c r="AQ11" s="489"/>
      <c r="AR11" s="489"/>
    </row>
    <row r="12" spans="1:44" ht="17" customHeight="1">
      <c r="A12" s="528"/>
      <c r="B12" s="500" t="str">
        <f>'Vic Oct 2021'!F6</f>
        <v>Momentum Energy</v>
      </c>
      <c r="C12" s="194" t="str">
        <f>'Vic Oct 2021'!G6</f>
        <v>Market offer</v>
      </c>
      <c r="D12" s="190">
        <f>365*'Vic Oct 2021'!H6/100</f>
        <v>433.9849999999999</v>
      </c>
      <c r="E12" s="415">
        <f>IF('Vic Oct 2021'!AQ6=3,0.5,IF('Vic Oct 2021'!AQ6=2,0.33,0))</f>
        <v>0.5</v>
      </c>
      <c r="F12" s="415">
        <f t="shared" si="3"/>
        <v>0.5</v>
      </c>
      <c r="G12" s="190">
        <f>IF('Vic Oct 2021'!K6="",($C$5*E12/'Vic Oct 2021'!AQ6*'Vic Oct 2021'!W6/100)*'Vic Oct 2021'!AQ6,IF($C$5*E12/'Vic Oct 2021'!AQ6&gt;='Vic Oct 2021'!L6,('Vic Oct 2021'!L6*'Vic Oct 2021'!W6/100)*'Vic Oct 2021'!AQ6,($C$5*E12/'Vic Oct 2021'!AQ6*'Vic Oct 2021'!W6/100)*'Vic Oct 2021'!AQ6))</f>
        <v>854.99999999999977</v>
      </c>
      <c r="H12" s="190">
        <f>IF(AND('Vic Oct 2021'!L6&gt;0,'Vic Oct 2021'!M6&gt;0),IF($C$5*E12/'Vic Oct 2021'!AQ6&lt;'Vic Oct 2021'!L6,0,IF(($C$5*E12/'Vic Oct 2021'!AQ6-'Vic Oct 2021'!L6)&lt;=('Vic Oct 2021'!M6+'Vic Oct 2021'!L6),((($C$5*E12/'Vic Oct 2021'!AQ6-'Vic Oct 2021'!L6)*'Vic Oct 2021'!X6/100))*'Vic Oct 2021'!AQ6,((('Vic Oct 2021'!M6)*'Vic Oct 2021'!X6/100)*'Vic Oct 2021'!AQ6))),0)</f>
        <v>90.000000000000057</v>
      </c>
      <c r="I12" s="190">
        <f>IF(AND('Vic Oct 2021'!M6&gt;0,'Vic Oct 2021'!N6&gt;0),IF($C$5*E12/'Vic Oct 2021'!AQ6&lt;('Vic Oct 2021'!L6+'Vic Oct 2021'!M6),0,IF(($C$5*E12/'Vic Oct 2021'!AQ6-'Vic Oct 2021'!L6+'Vic Oct 2021'!M6)&lt;=('Vic Oct 2021'!L6+'Vic Oct 2021'!M6+'Vic Oct 2021'!N6),((($C$5*E12/'Vic Oct 2021'!AQ6-('Vic Oct 2021'!L6+'Vic Oct 2021'!M6))*'Vic Oct 2021'!Y6/100))*'Vic Oct 2021'!AQ6,('Vic Oct 2021'!N6*'Vic Oct 2021'!Y6/100)* 'Vic Oct 2021'!AQ6)),0)</f>
        <v>0</v>
      </c>
      <c r="J12" s="190">
        <f>IF(AND('Vic Oct 2021'!N6&gt;0,'Vic Oct 2021'!O6&gt;0),IF($C$5*E12/'Vic Oct 2021'!AQ6&lt;('Vic Oct 2021'!L6+'Vic Oct 2021'!M6+'Vic Oct 2021'!N6),0,IF(($C$5*E12/'Vic Oct 2021'!AQ6-'Vic Oct 2021'!L6+'Vic Oct 2021'!M6+'Vic Oct 2021'!N6)&lt;=('Vic Oct 2021'!L6+'Vic Oct 2021'!M6+'Vic Oct 2021'!N6+'Vic Oct 2021'!O6),(($C$5*E12/'Vic Oct 2021'!AQ6-('Vic Oct 2021'!L6+'Vic Oct 2021'!M6+'Vic Oct 2021'!N6))*'Vic Oct 2021'!Z6/100)*'Vic Oct 2021'!AQ6,('Vic Oct 2021'!O6*'Vic Oct 2021'!Z6/100)*'Vic Oct 2021'!AQ6)),0)</f>
        <v>0</v>
      </c>
      <c r="K12" s="190">
        <f>IF(AND('Vic Oct 2021'!P6&gt;0,'Vic Oct 2021'!O6&gt;0),IF(($C$5*E12/'Vic Oct 2021'!AQ6&lt;SUM('Vic Oct 2021'!L6:P6)),(0),($C$5*E12/'Vic Oct 2021'!AQ6-SUM('Vic Oct 2021'!L6:P6))*'Vic Oct 2021'!AB6/100)* 'Vic Oct 2021'!AQ6,IF(AND('Vic Oct 2021'!O6&gt;0,'Vic Oct 2021'!P6=""),IF(($C$5*E12/'Vic Oct 2021'!AQ6&lt; SUM('Vic Oct 2021'!L6:O6)),(0),($C$5*E12/'Vic Oct 2021'!AQ6-SUM('Vic Oct 2021'!L6:O6))*'Vic Oct 2021'!AA6/100)* 'Vic Oct 2021'!AQ6,IF(AND('Vic Oct 2021'!N6&gt;0,'Vic Oct 2021'!O6=""),IF(($C$5*E12/'Vic Oct 2021'!AQ6&lt; SUM('Vic Oct 2021'!L6:N6)),(0),($C$5*E12/'Vic Oct 2021'!AQ6-SUM('Vic Oct 2021'!L6:N6))*'Vic Oct 2021'!Z6/100)* 'Vic Oct 2021'!AQ6,IF(AND('Vic Oct 2021'!M6&gt;0,'Vic Oct 2021'!N6=""),IF(($C$5*E12/'Vic Oct 2021'!AQ6&lt;'Vic Oct 2021'!M6+'Vic Oct 2021'!L6),(0),(($C$5*E12/'Vic Oct 2021'!AQ6-('Vic Oct 2021'!M6+'Vic Oct 2021'!L6))*'Vic Oct 2021'!Y6/100))*'Vic Oct 2021'!AQ6,IF(AND('Vic Oct 2021'!L6&gt;0,'Vic Oct 2021'!M6=""&gt;0),IF(($C$5*E12/'Vic Oct 2021'!AQ6&lt;'Vic Oct 2021'!L6),(0),($C$5*E12/'Vic Oct 2021'!AQ6-'Vic Oct 2021'!L6)*'Vic Oct 2021'!X6/100)*'Vic Oct 2021'!AQ6,0)))))</f>
        <v>0</v>
      </c>
      <c r="L12" s="190">
        <f>IF('Vic Oct 2021'!K6="",($C$5*F12/'Vic Oct 2021'!AR6*'Vic Oct 2021'!AC6/100)*'Vic Oct 2021'!AR6,IF($C$5*F12/'Vic Oct 2021'!AR6&gt;='Vic Oct 2021'!L6,('Vic Oct 2021'!L6*'Vic Oct 2021'!AC6/100)*'Vic Oct 2021'!AR6,($C$5*F12/'Vic Oct 2021'!AR6*'Vic Oct 2021'!AC6/100)*'Vic Oct 2021'!AR6))</f>
        <v>765</v>
      </c>
      <c r="M12" s="190">
        <f>IF(AND('Vic Oct 2021'!L6&gt;0,'Vic Oct 2021'!M6&gt;0),IF($C$5*F12/'Vic Oct 2021'!AR6&lt;'Vic Oct 2021'!L6,0,IF(($C$5*F12/'Vic Oct 2021'!AR6-'Vic Oct 2021'!L6)&lt;=('Vic Oct 2021'!M6+'Vic Oct 2021'!L6),((($C$5*F12/'Vic Oct 2021'!AR6-'Vic Oct 2021'!L6)*'Vic Oct 2021'!AD6/100))*'Vic Oct 2021'!AR6,((('Vic Oct 2021'!M6)*'Vic Oct 2021'!AD6/100)*'Vic Oct 2021'!AR6))),0)</f>
        <v>80.000000000000043</v>
      </c>
      <c r="N12" s="190">
        <f>IF(AND('Vic Oct 2021'!M6&gt;0,'Vic Oct 2021'!N6&gt;0),IF($C$5*F12/'Vic Oct 2021'!AR6&lt;('Vic Oct 2021'!L6+'Vic Oct 2021'!M6),0,IF(($C$5*F12/'Vic Oct 2021'!AR6-'Vic Oct 2021'!L6+'Vic Oct 2021'!M6)&lt;=('Vic Oct 2021'!L6+'Vic Oct 2021'!M6+'Vic Oct 2021'!N6),((($C$5*F12/'Vic Oct 2021'!AR6-('Vic Oct 2021'!L6+'Vic Oct 2021'!M6))*'Vic Oct 2021'!AE6/100))*'Vic Oct 2021'!AR6,('Vic Oct 2021'!N6*'Vic Oct 2021'!AE6/100)*'Vic Oct 2021'!AR6)),0)</f>
        <v>0</v>
      </c>
      <c r="O12" s="190">
        <f>IF(AND('Vic Oct 2021'!N6&gt;0,'Vic Oct 2021'!O6&gt;0),IF($C$5*F12/'Vic Oct 2021'!AR6&lt;('Vic Oct 2021'!L6+'Vic Oct 2021'!M6+'Vic Oct 2021'!N6),0,IF(($C$5*F12/'Vic Oct 2021'!AR6-'Vic Oct 2021'!L6+'Vic Oct 2021'!M6+'Vic Oct 2021'!N6)&lt;=('Vic Oct 2021'!L6+'Vic Oct 2021'!M6+'Vic Oct 2021'!N6+'Vic Oct 2021'!O6),(($C$5*F12/'Vic Oct 2021'!AR6-('Vic Oct 2021'!L6+'Vic Oct 2021'!M6+'Vic Oct 2021'!N6))*'Vic Oct 2021'!AF6/100)*'Vic Oct 2021'!AR6,('Vic Oct 2021'!O6*'Vic Oct 2021'!AF6/100)*'Vic Oct 2021'!AR6)),0)</f>
        <v>0</v>
      </c>
      <c r="P12" s="190">
        <f>IF(AND('Vic Oct 2021'!P6&gt;0,'Vic Oct 2021'!O6&gt;0),IF(($C$5*F12/'Vic Oct 2021'!AR6&lt;SUM('Vic Oct 2021'!L6:P6)),(0),($C$5*F12/'Vic Oct 2021'!AR6-SUM('Vic Oct 2021'!L6:P6))*'Vic Oct 2021'!AB6/100)* 'Vic Oct 2021'!AR6,IF(AND('Vic Oct 2021'!O6&gt;0,'Vic Oct 2021'!P6=""),IF(($C$5*F12/'Vic Oct 2021'!AR6&lt; SUM('Vic Oct 2021'!L6:O6)),(0),($C$5*F12/'Vic Oct 2021'!AR6-SUM('Vic Oct 2021'!L6:O6))*'Vic Oct 2021'!AG6/100)* 'Vic Oct 2021'!AR6,IF(AND('Vic Oct 2021'!N6&gt;0,'Vic Oct 2021'!O6=""),IF(($C$5*F12/'Vic Oct 2021'!AR6&lt; SUM('Vic Oct 2021'!L6:N6)),(0),($C$5*F12/'Vic Oct 2021'!AR6-SUM('Vic Oct 2021'!L6:N6))*'Vic Oct 2021'!AF6/100)* 'Vic Oct 2021'!AR6,IF(AND('Vic Oct 2021'!M6&gt;0,'Vic Oct 2021'!N6=""),IF(($C$5*F12/'Vic Oct 2021'!AR6&lt;'Vic Oct 2021'!M6+'Vic Oct 2021'!L6),(0),(($C$5*F12/'Vic Oct 2021'!AR6-('Vic Oct 2021'!M6+'Vic Oct 2021'!L6))*'Vic Oct 2021'!AE6/100))*'Vic Oct 2021'!AR6,IF(AND('Vic Oct 2021'!L6&gt;0,'Vic Oct 2021'!M6=""&gt;0),IF(($C$5*F12/'Vic Oct 2021'!AR6&lt;'Vic Oct 2021'!L6),(0),($C$5*F12/'Vic Oct 2021'!AR6-'Vic Oct 2021'!L6)*'Vic Oct 2021'!AD6/100)*'Vic Oct 2021'!AR6,0)))))</f>
        <v>0</v>
      </c>
      <c r="Q12" s="394">
        <f t="shared" si="4"/>
        <v>1789.9999999999998</v>
      </c>
      <c r="R12" s="419">
        <f t="shared" si="5"/>
        <v>2223.9849999999997</v>
      </c>
      <c r="S12" s="193">
        <f t="shared" si="6"/>
        <v>2446.3834999999999</v>
      </c>
      <c r="T12" s="247">
        <f>'Vic Oct 2021'!AT6</f>
        <v>0</v>
      </c>
      <c r="U12" s="247">
        <f>'Vic Oct 2021'!AU6</f>
        <v>0</v>
      </c>
      <c r="V12" s="247">
        <f>'Vic Oct 2021'!AV6</f>
        <v>0</v>
      </c>
      <c r="W12" s="247">
        <f>'Vic Oct 2021'!AW6</f>
        <v>0</v>
      </c>
      <c r="X12" s="419" t="str">
        <f t="shared" si="7"/>
        <v>No discount</v>
      </c>
      <c r="Y12" s="419" t="str">
        <f t="shared" si="8"/>
        <v>Exclusive</v>
      </c>
      <c r="Z12" s="494">
        <f t="shared" si="0"/>
        <v>2223.9849999999997</v>
      </c>
      <c r="AA12" s="494">
        <f t="shared" si="1"/>
        <v>2223.9849999999997</v>
      </c>
      <c r="AB12" s="400">
        <f t="shared" si="2"/>
        <v>2446.3834999999999</v>
      </c>
      <c r="AC12" s="400">
        <f t="shared" si="2"/>
        <v>2446.3834999999999</v>
      </c>
      <c r="AD12" s="244">
        <f>'Vic Oct 2021'!BF6</f>
        <v>0</v>
      </c>
      <c r="AE12" s="196" t="str">
        <f>'Vic Oct 2021'!BG6</f>
        <v>n</v>
      </c>
      <c r="AF12" s="489"/>
      <c r="AG12" s="489"/>
      <c r="AH12" s="489"/>
      <c r="AI12" s="489"/>
      <c r="AJ12" s="489"/>
      <c r="AK12" s="489"/>
      <c r="AL12" s="489"/>
      <c r="AM12" s="489"/>
      <c r="AN12" s="489"/>
      <c r="AO12" s="489"/>
      <c r="AP12" s="489"/>
      <c r="AQ12" s="489"/>
      <c r="AR12" s="489"/>
    </row>
    <row r="13" spans="1:44" ht="17" customHeight="1">
      <c r="A13" s="528"/>
      <c r="B13" s="501" t="str">
        <f>'Vic Oct 2021'!F7</f>
        <v>Origin Energy</v>
      </c>
      <c r="C13" s="423" t="str">
        <f>'Vic Oct 2021'!G7</f>
        <v>Business Go</v>
      </c>
      <c r="D13" s="190">
        <f>365*'Vic Oct 2021'!H7/100</f>
        <v>291.27</v>
      </c>
      <c r="E13" s="415">
        <f>IF('Vic Oct 2021'!AQ7=3,0.5,IF('Vic Oct 2021'!AQ7=2,0.33,0))</f>
        <v>0.5</v>
      </c>
      <c r="F13" s="415">
        <f t="shared" si="3"/>
        <v>0.5</v>
      </c>
      <c r="G13" s="190">
        <f>IF('Vic Oct 2021'!K7="",($C$5*E13/'Vic Oct 2021'!AQ7*'Vic Oct 2021'!W7/100)*'Vic Oct 2021'!AQ7,IF($C$5*E13/'Vic Oct 2021'!AQ7&gt;='Vic Oct 2021'!L7,('Vic Oct 2021'!L7*'Vic Oct 2021'!W7/100)*'Vic Oct 2021'!AQ7,($C$5*E13/'Vic Oct 2021'!AQ7*'Vic Oct 2021'!W7/100)*'Vic Oct 2021'!AQ7))</f>
        <v>854.99999999999977</v>
      </c>
      <c r="H13" s="190">
        <f>IF(AND('Vic Oct 2021'!L7&gt;0,'Vic Oct 2021'!M7&gt;0),IF($C$5*E13/'Vic Oct 2021'!AQ7&lt;'Vic Oct 2021'!L7,0,IF(($C$5*E13/'Vic Oct 2021'!AQ7-'Vic Oct 2021'!L7)&lt;=('Vic Oct 2021'!M7+'Vic Oct 2021'!L7),((($C$5*E13/'Vic Oct 2021'!AQ7-'Vic Oct 2021'!L7)*'Vic Oct 2021'!X7/100))*'Vic Oct 2021'!AQ7,((('Vic Oct 2021'!M7)*'Vic Oct 2021'!X7/100)*'Vic Oct 2021'!AQ7))),0)</f>
        <v>81.81818181818187</v>
      </c>
      <c r="I13" s="190">
        <f>IF(AND('Vic Oct 2021'!M7&gt;0,'Vic Oct 2021'!N7&gt;0),IF($C$5*E13/'Vic Oct 2021'!AQ7&lt;('Vic Oct 2021'!L7+'Vic Oct 2021'!M7),0,IF(($C$5*E13/'Vic Oct 2021'!AQ7-'Vic Oct 2021'!L7+'Vic Oct 2021'!M7)&lt;=('Vic Oct 2021'!L7+'Vic Oct 2021'!M7+'Vic Oct 2021'!N7),((($C$5*E13/'Vic Oct 2021'!AQ7-('Vic Oct 2021'!L7+'Vic Oct 2021'!M7))*'Vic Oct 2021'!Y7/100))*'Vic Oct 2021'!AQ7,('Vic Oct 2021'!N7*'Vic Oct 2021'!Y7/100)* 'Vic Oct 2021'!AQ7)),0)</f>
        <v>0</v>
      </c>
      <c r="J13" s="190">
        <f>IF(AND('Vic Oct 2021'!N7&gt;0,'Vic Oct 2021'!O7&gt;0),IF($C$5*E13/'Vic Oct 2021'!AQ7&lt;('Vic Oct 2021'!L7+'Vic Oct 2021'!M7+'Vic Oct 2021'!N7),0,IF(($C$5*E13/'Vic Oct 2021'!AQ7-'Vic Oct 2021'!L7+'Vic Oct 2021'!M7+'Vic Oct 2021'!N7)&lt;=('Vic Oct 2021'!L7+'Vic Oct 2021'!M7+'Vic Oct 2021'!N7+'Vic Oct 2021'!O7),(($C$5*E13/'Vic Oct 2021'!AQ7-('Vic Oct 2021'!L7+'Vic Oct 2021'!M7+'Vic Oct 2021'!N7))*'Vic Oct 2021'!Z7/100)*'Vic Oct 2021'!AQ7,('Vic Oct 2021'!O7*'Vic Oct 2021'!Z7/100)*'Vic Oct 2021'!AQ7)),0)</f>
        <v>0</v>
      </c>
      <c r="K13" s="190">
        <f>IF(AND('Vic Oct 2021'!P7&gt;0,'Vic Oct 2021'!O7&gt;0),IF(($C$5*E13/'Vic Oct 2021'!AQ7&lt;SUM('Vic Oct 2021'!L7:P7)),(0),($C$5*E13/'Vic Oct 2021'!AQ7-SUM('Vic Oct 2021'!L7:P7))*'Vic Oct 2021'!AB7/100)* 'Vic Oct 2021'!AQ7,IF(AND('Vic Oct 2021'!O7&gt;0,'Vic Oct 2021'!P7=""),IF(($C$5*E13/'Vic Oct 2021'!AQ7&lt; SUM('Vic Oct 2021'!L7:O7)),(0),($C$5*E13/'Vic Oct 2021'!AQ7-SUM('Vic Oct 2021'!L7:O7))*'Vic Oct 2021'!AA7/100)* 'Vic Oct 2021'!AQ7,IF(AND('Vic Oct 2021'!N7&gt;0,'Vic Oct 2021'!O7=""),IF(($C$5*E13/'Vic Oct 2021'!AQ7&lt; SUM('Vic Oct 2021'!L7:N7)),(0),($C$5*E13/'Vic Oct 2021'!AQ7-SUM('Vic Oct 2021'!L7:N7))*'Vic Oct 2021'!Z7/100)* 'Vic Oct 2021'!AQ7,IF(AND('Vic Oct 2021'!M7&gt;0,'Vic Oct 2021'!N7=""),IF(($C$5*E13/'Vic Oct 2021'!AQ7&lt;'Vic Oct 2021'!M7+'Vic Oct 2021'!L7),(0),(($C$5*E13/'Vic Oct 2021'!AQ7-('Vic Oct 2021'!M7+'Vic Oct 2021'!L7))*'Vic Oct 2021'!Y7/100))*'Vic Oct 2021'!AQ7,IF(AND('Vic Oct 2021'!L7&gt;0,'Vic Oct 2021'!M7=""&gt;0),IF(($C$5*E13/'Vic Oct 2021'!AQ7&lt;'Vic Oct 2021'!L7),(0),($C$5*E13/'Vic Oct 2021'!AQ7-'Vic Oct 2021'!L7)*'Vic Oct 2021'!X7/100)*'Vic Oct 2021'!AQ7,0)))))</f>
        <v>0</v>
      </c>
      <c r="L13" s="190">
        <f>IF('Vic Oct 2021'!K7="",($C$5*F13/'Vic Oct 2021'!AR7*'Vic Oct 2021'!AC7/100)*'Vic Oct 2021'!AR7,IF($C$5*F13/'Vic Oct 2021'!AR7&gt;='Vic Oct 2021'!L7,('Vic Oct 2021'!L7*'Vic Oct 2021'!AC7/100)*'Vic Oct 2021'!AR7,($C$5*F13/'Vic Oct 2021'!AR7*'Vic Oct 2021'!AC7/100)*'Vic Oct 2021'!AR7))</f>
        <v>854.99999999999977</v>
      </c>
      <c r="M13" s="190">
        <f>IF(AND('Vic Oct 2021'!L7&gt;0,'Vic Oct 2021'!M7&gt;0),IF($C$5*F13/'Vic Oct 2021'!AR7&lt;'Vic Oct 2021'!L7,0,IF(($C$5*F13/'Vic Oct 2021'!AR7-'Vic Oct 2021'!L7)&lt;=('Vic Oct 2021'!M7+'Vic Oct 2021'!L7),((($C$5*F13/'Vic Oct 2021'!AR7-'Vic Oct 2021'!L7)*'Vic Oct 2021'!AD7/100))*'Vic Oct 2021'!AR7,((('Vic Oct 2021'!M7)*'Vic Oct 2021'!AD7/100)*'Vic Oct 2021'!AR7))),0)</f>
        <v>81.81818181818187</v>
      </c>
      <c r="N13" s="190">
        <f>IF(AND('Vic Oct 2021'!M7&gt;0,'Vic Oct 2021'!N7&gt;0),IF($C$5*F13/'Vic Oct 2021'!AR7&lt;('Vic Oct 2021'!L7+'Vic Oct 2021'!M7),0,IF(($C$5*F13/'Vic Oct 2021'!AR7-'Vic Oct 2021'!L7+'Vic Oct 2021'!M7)&lt;=('Vic Oct 2021'!L7+'Vic Oct 2021'!M7+'Vic Oct 2021'!N7),((($C$5*F13/'Vic Oct 2021'!AR7-('Vic Oct 2021'!L7+'Vic Oct 2021'!M7))*'Vic Oct 2021'!AE7/100))*'Vic Oct 2021'!AR7,('Vic Oct 2021'!N7*'Vic Oct 2021'!AE7/100)*'Vic Oct 2021'!AR7)),0)</f>
        <v>0</v>
      </c>
      <c r="O13" s="190">
        <f>IF(AND('Vic Oct 2021'!N7&gt;0,'Vic Oct 2021'!O7&gt;0),IF($C$5*F13/'Vic Oct 2021'!AR7&lt;('Vic Oct 2021'!L7+'Vic Oct 2021'!M7+'Vic Oct 2021'!N7),0,IF(($C$5*F13/'Vic Oct 2021'!AR7-'Vic Oct 2021'!L7+'Vic Oct 2021'!M7+'Vic Oct 2021'!N7)&lt;=('Vic Oct 2021'!L7+'Vic Oct 2021'!M7+'Vic Oct 2021'!N7+'Vic Oct 2021'!O7),(($C$5*F13/'Vic Oct 2021'!AR7-('Vic Oct 2021'!L7+'Vic Oct 2021'!M7+'Vic Oct 2021'!N7))*'Vic Oct 2021'!AF7/100)*'Vic Oct 2021'!AR7,('Vic Oct 2021'!O7*'Vic Oct 2021'!AF7/100)*'Vic Oct 2021'!AR7)),0)</f>
        <v>0</v>
      </c>
      <c r="P13" s="190">
        <f>IF(AND('Vic Oct 2021'!P7&gt;0,'Vic Oct 2021'!O7&gt;0),IF(($C$5*F13/'Vic Oct 2021'!AR7&lt;SUM('Vic Oct 2021'!L7:P7)),(0),($C$5*F13/'Vic Oct 2021'!AR7-SUM('Vic Oct 2021'!L7:P7))*'Vic Oct 2021'!AB7/100)* 'Vic Oct 2021'!AR7,IF(AND('Vic Oct 2021'!O7&gt;0,'Vic Oct 2021'!P7=""),IF(($C$5*F13/'Vic Oct 2021'!AR7&lt; SUM('Vic Oct 2021'!L7:O7)),(0),($C$5*F13/'Vic Oct 2021'!AR7-SUM('Vic Oct 2021'!L7:O7))*'Vic Oct 2021'!AG7/100)* 'Vic Oct 2021'!AR7,IF(AND('Vic Oct 2021'!N7&gt;0,'Vic Oct 2021'!O7=""),IF(($C$5*F13/'Vic Oct 2021'!AR7&lt; SUM('Vic Oct 2021'!L7:N7)),(0),($C$5*F13/'Vic Oct 2021'!AR7-SUM('Vic Oct 2021'!L7:N7))*'Vic Oct 2021'!AF7/100)* 'Vic Oct 2021'!AR7,IF(AND('Vic Oct 2021'!M7&gt;0,'Vic Oct 2021'!N7=""),IF(($C$5*F13/'Vic Oct 2021'!AR7&lt;'Vic Oct 2021'!M7+'Vic Oct 2021'!L7),(0),(($C$5*F13/'Vic Oct 2021'!AR7-('Vic Oct 2021'!M7+'Vic Oct 2021'!L7))*'Vic Oct 2021'!AE7/100))*'Vic Oct 2021'!AR7,IF(AND('Vic Oct 2021'!L7&gt;0,'Vic Oct 2021'!M7=""&gt;0),IF(($C$5*F13/'Vic Oct 2021'!AR7&lt;'Vic Oct 2021'!L7),(0),($C$5*F13/'Vic Oct 2021'!AR7-'Vic Oct 2021'!L7)*'Vic Oct 2021'!AD7/100)*'Vic Oct 2021'!AR7,0)))))</f>
        <v>0</v>
      </c>
      <c r="Q13" s="394">
        <f t="shared" si="4"/>
        <v>1873.6363636363635</v>
      </c>
      <c r="R13" s="419">
        <f t="shared" si="5"/>
        <v>2164.9063636363635</v>
      </c>
      <c r="S13" s="193">
        <f t="shared" si="6"/>
        <v>2381.3969999999999</v>
      </c>
      <c r="T13" s="247">
        <f>'Vic Oct 2021'!AT7</f>
        <v>0</v>
      </c>
      <c r="U13" s="247">
        <f>'Vic Oct 2021'!AU7</f>
        <v>0</v>
      </c>
      <c r="V13" s="247">
        <f>'Vic Oct 2021'!AV7</f>
        <v>0</v>
      </c>
      <c r="W13" s="247">
        <f>'Vic Oct 2021'!AW7</f>
        <v>0</v>
      </c>
      <c r="X13" s="419" t="str">
        <f t="shared" si="7"/>
        <v>No discount</v>
      </c>
      <c r="Y13" s="419" t="str">
        <f t="shared" si="8"/>
        <v>Inclusive</v>
      </c>
      <c r="Z13" s="494">
        <f t="shared" si="0"/>
        <v>2164.9063636363635</v>
      </c>
      <c r="AA13" s="494">
        <f t="shared" si="1"/>
        <v>2164.9063636363635</v>
      </c>
      <c r="AB13" s="400">
        <f t="shared" si="2"/>
        <v>2381.3969999999999</v>
      </c>
      <c r="AC13" s="400">
        <f t="shared" si="2"/>
        <v>2381.3969999999999</v>
      </c>
      <c r="AD13" s="244">
        <f>'Vic Oct 2021'!BF7</f>
        <v>0</v>
      </c>
      <c r="AE13" s="196" t="str">
        <f>'Vic Oct 2021'!BG7</f>
        <v>n</v>
      </c>
      <c r="AF13" s="489"/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</row>
    <row r="14" spans="1:44" ht="17" customHeight="1">
      <c r="A14" s="528"/>
      <c r="B14" s="500" t="str">
        <f>'Vic Oct 2021'!F8</f>
        <v>Simply Energy</v>
      </c>
      <c r="C14" s="194" t="str">
        <f>'Vic Oct 2021'!G8</f>
        <v>Business Saver</v>
      </c>
      <c r="D14" s="190">
        <f>365*'Vic Oct 2021'!H8/100</f>
        <v>393.76863636363635</v>
      </c>
      <c r="E14" s="415">
        <f>IF('Vic Oct 2021'!AQ8=3,0.5,IF('Vic Oct 2021'!AQ8=2,0.33,0))</f>
        <v>0.5</v>
      </c>
      <c r="F14" s="415">
        <f t="shared" si="3"/>
        <v>0.5</v>
      </c>
      <c r="G14" s="190">
        <f>IF('Vic Oct 2021'!K8="",($C$5*E14/'Vic Oct 2021'!AQ8*'Vic Oct 2021'!W8/100)*'Vic Oct 2021'!AQ8,IF($C$5*E14/'Vic Oct 2021'!AQ8&gt;='Vic Oct 2021'!L8,('Vic Oct 2021'!L8*'Vic Oct 2021'!W8/100)*'Vic Oct 2021'!AQ8,($C$5*E14/'Vic Oct 2021'!AQ8*'Vic Oct 2021'!W8/100)*'Vic Oct 2021'!AQ8))</f>
        <v>866.85599999999999</v>
      </c>
      <c r="H14" s="190">
        <f>IF(AND('Vic Oct 2021'!L8&gt;0,'Vic Oct 2021'!M8&gt;0),IF($C$5*E14/'Vic Oct 2021'!AQ8&lt;'Vic Oct 2021'!L8,0,IF(($C$5*E14/'Vic Oct 2021'!AQ8-'Vic Oct 2021'!L8)&lt;=('Vic Oct 2021'!M8+'Vic Oct 2021'!L8),((($C$5*E14/'Vic Oct 2021'!AQ8-'Vic Oct 2021'!L8)*'Vic Oct 2021'!X8/100))*'Vic Oct 2021'!AQ8,((('Vic Oct 2021'!M8)*'Vic Oct 2021'!X8/100)*'Vic Oct 2021'!AQ8))),0)</f>
        <v>74.392000000000067</v>
      </c>
      <c r="I14" s="190">
        <f>IF(AND('Vic Oct 2021'!M8&gt;0,'Vic Oct 2021'!N8&gt;0),IF($C$5*E14/'Vic Oct 2021'!AQ8&lt;('Vic Oct 2021'!L8+'Vic Oct 2021'!M8),0,IF(($C$5*E14/'Vic Oct 2021'!AQ8-'Vic Oct 2021'!L8+'Vic Oct 2021'!M8)&lt;=('Vic Oct 2021'!L8+'Vic Oct 2021'!M8+'Vic Oct 2021'!N8),((($C$5*E14/'Vic Oct 2021'!AQ8-('Vic Oct 2021'!L8+'Vic Oct 2021'!M8))*'Vic Oct 2021'!Y8/100))*'Vic Oct 2021'!AQ8,('Vic Oct 2021'!N8*'Vic Oct 2021'!Y8/100)* 'Vic Oct 2021'!AQ8)),0)</f>
        <v>0</v>
      </c>
      <c r="J14" s="190">
        <f>IF(AND('Vic Oct 2021'!N8&gt;0,'Vic Oct 2021'!O8&gt;0),IF($C$5*E14/'Vic Oct 2021'!AQ8&lt;('Vic Oct 2021'!L8+'Vic Oct 2021'!M8+'Vic Oct 2021'!N8),0,IF(($C$5*E14/'Vic Oct 2021'!AQ8-'Vic Oct 2021'!L8+'Vic Oct 2021'!M8+'Vic Oct 2021'!N8)&lt;=('Vic Oct 2021'!L8+'Vic Oct 2021'!M8+'Vic Oct 2021'!N8+'Vic Oct 2021'!O8),(($C$5*E14/'Vic Oct 2021'!AQ8-('Vic Oct 2021'!L8+'Vic Oct 2021'!M8+'Vic Oct 2021'!N8))*'Vic Oct 2021'!Z8/100)*'Vic Oct 2021'!AQ8,('Vic Oct 2021'!O8*'Vic Oct 2021'!Z8/100)*'Vic Oct 2021'!AQ8)),0)</f>
        <v>0</v>
      </c>
      <c r="K14" s="190">
        <f>IF(AND('Vic Oct 2021'!P8&gt;0,'Vic Oct 2021'!O8&gt;0),IF(($C$5*E14/'Vic Oct 2021'!AQ8&lt;SUM('Vic Oct 2021'!L8:P8)),(0),($C$5*E14/'Vic Oct 2021'!AQ8-SUM('Vic Oct 2021'!L8:P8))*'Vic Oct 2021'!AB8/100)* 'Vic Oct 2021'!AQ8,IF(AND('Vic Oct 2021'!O8&gt;0,'Vic Oct 2021'!P8=""),IF(($C$5*E14/'Vic Oct 2021'!AQ8&lt; SUM('Vic Oct 2021'!L8:O8)),(0),($C$5*E14/'Vic Oct 2021'!AQ8-SUM('Vic Oct 2021'!L8:O8))*'Vic Oct 2021'!AA8/100)* 'Vic Oct 2021'!AQ8,IF(AND('Vic Oct 2021'!N8&gt;0,'Vic Oct 2021'!O8=""),IF(($C$5*E14/'Vic Oct 2021'!AQ8&lt; SUM('Vic Oct 2021'!L8:N8)),(0),($C$5*E14/'Vic Oct 2021'!AQ8-SUM('Vic Oct 2021'!L8:N8))*'Vic Oct 2021'!Z8/100)* 'Vic Oct 2021'!AQ8,IF(AND('Vic Oct 2021'!M8&gt;0,'Vic Oct 2021'!N8=""),IF(($C$5*E14/'Vic Oct 2021'!AQ8&lt;'Vic Oct 2021'!M8+'Vic Oct 2021'!L8),(0),(($C$5*E14/'Vic Oct 2021'!AQ8-('Vic Oct 2021'!M8+'Vic Oct 2021'!L8))*'Vic Oct 2021'!Y8/100))*'Vic Oct 2021'!AQ8,IF(AND('Vic Oct 2021'!L8&gt;0,'Vic Oct 2021'!M8=""&gt;0),IF(($C$5*E14/'Vic Oct 2021'!AQ8&lt;'Vic Oct 2021'!L8),(0),($C$5*E14/'Vic Oct 2021'!AQ8-'Vic Oct 2021'!L8)*'Vic Oct 2021'!X8/100)*'Vic Oct 2021'!AQ8,0)))))</f>
        <v>0</v>
      </c>
      <c r="L14" s="190">
        <f>IF('Vic Oct 2021'!K8="",($C$5*F14/'Vic Oct 2021'!AR8*'Vic Oct 2021'!AC8/100)*'Vic Oct 2021'!AR8,IF($C$5*F14/'Vic Oct 2021'!AR8&gt;='Vic Oct 2021'!L8,('Vic Oct 2021'!L8*'Vic Oct 2021'!AC8/100)*'Vic Oct 2021'!AR8,($C$5*F14/'Vic Oct 2021'!AR8*'Vic Oct 2021'!AC8/100)*'Vic Oct 2021'!AR8))</f>
        <v>829.5272727272727</v>
      </c>
      <c r="M14" s="190">
        <f>IF(AND('Vic Oct 2021'!L8&gt;0,'Vic Oct 2021'!M8&gt;0),IF($C$5*F14/'Vic Oct 2021'!AR8&lt;'Vic Oct 2021'!L8,0,IF(($C$5*F14/'Vic Oct 2021'!AR8-'Vic Oct 2021'!L8)&lt;=('Vic Oct 2021'!M8+'Vic Oct 2021'!L8),((($C$5*F14/'Vic Oct 2021'!AR8-'Vic Oct 2021'!L8)*'Vic Oct 2021'!AD8/100))*'Vic Oct 2021'!AR8,((('Vic Oct 2021'!M8)*'Vic Oct 2021'!AD8/100)*'Vic Oct 2021'!AR8))),0)</f>
        <v>73.994181818181872</v>
      </c>
      <c r="N14" s="190">
        <f>IF(AND('Vic Oct 2021'!M8&gt;0,'Vic Oct 2021'!N8&gt;0),IF($C$5*F14/'Vic Oct 2021'!AR8&lt;('Vic Oct 2021'!L8+'Vic Oct 2021'!M8),0,IF(($C$5*F14/'Vic Oct 2021'!AR8-'Vic Oct 2021'!L8+'Vic Oct 2021'!M8)&lt;=('Vic Oct 2021'!L8+'Vic Oct 2021'!M8+'Vic Oct 2021'!N8),((($C$5*F14/'Vic Oct 2021'!AR8-('Vic Oct 2021'!L8+'Vic Oct 2021'!M8))*'Vic Oct 2021'!AE8/100))*'Vic Oct 2021'!AR8,('Vic Oct 2021'!N8*'Vic Oct 2021'!AE8/100)*'Vic Oct 2021'!AR8)),0)</f>
        <v>0</v>
      </c>
      <c r="O14" s="190">
        <f>IF(AND('Vic Oct 2021'!N8&gt;0,'Vic Oct 2021'!O8&gt;0),IF($C$5*F14/'Vic Oct 2021'!AR8&lt;('Vic Oct 2021'!L8+'Vic Oct 2021'!M8+'Vic Oct 2021'!N8),0,IF(($C$5*F14/'Vic Oct 2021'!AR8-'Vic Oct 2021'!L8+'Vic Oct 2021'!M8+'Vic Oct 2021'!N8)&lt;=('Vic Oct 2021'!L8+'Vic Oct 2021'!M8+'Vic Oct 2021'!N8+'Vic Oct 2021'!O8),(($C$5*F14/'Vic Oct 2021'!AR8-('Vic Oct 2021'!L8+'Vic Oct 2021'!M8+'Vic Oct 2021'!N8))*'Vic Oct 2021'!AF8/100)*'Vic Oct 2021'!AR8,('Vic Oct 2021'!O8*'Vic Oct 2021'!AF8/100)*'Vic Oct 2021'!AR8)),0)</f>
        <v>0</v>
      </c>
      <c r="P14" s="190">
        <f>IF(AND('Vic Oct 2021'!P8&gt;0,'Vic Oct 2021'!O8&gt;0),IF(($C$5*F14/'Vic Oct 2021'!AR8&lt;SUM('Vic Oct 2021'!L8:P8)),(0),($C$5*F14/'Vic Oct 2021'!AR8-SUM('Vic Oct 2021'!L8:P8))*'Vic Oct 2021'!AB8/100)* 'Vic Oct 2021'!AR8,IF(AND('Vic Oct 2021'!O8&gt;0,'Vic Oct 2021'!P8=""),IF(($C$5*F14/'Vic Oct 2021'!AR8&lt; SUM('Vic Oct 2021'!L8:O8)),(0),($C$5*F14/'Vic Oct 2021'!AR8-SUM('Vic Oct 2021'!L8:O8))*'Vic Oct 2021'!AG8/100)* 'Vic Oct 2021'!AR8,IF(AND('Vic Oct 2021'!N8&gt;0,'Vic Oct 2021'!O8=""),IF(($C$5*F14/'Vic Oct 2021'!AR8&lt; SUM('Vic Oct 2021'!L8:N8)),(0),($C$5*F14/'Vic Oct 2021'!AR8-SUM('Vic Oct 2021'!L8:N8))*'Vic Oct 2021'!AF8/100)* 'Vic Oct 2021'!AR8,IF(AND('Vic Oct 2021'!M8&gt;0,'Vic Oct 2021'!N8=""),IF(($C$5*F14/'Vic Oct 2021'!AR8&lt;'Vic Oct 2021'!M8+'Vic Oct 2021'!L8),(0),(($C$5*F14/'Vic Oct 2021'!AR8-('Vic Oct 2021'!M8+'Vic Oct 2021'!L8))*'Vic Oct 2021'!AE8/100))*'Vic Oct 2021'!AR8,IF(AND('Vic Oct 2021'!L8&gt;0,'Vic Oct 2021'!M8=""&gt;0),IF(($C$5*F14/'Vic Oct 2021'!AR8&lt;'Vic Oct 2021'!L8),(0),($C$5*F14/'Vic Oct 2021'!AR8-'Vic Oct 2021'!L8)*'Vic Oct 2021'!AD8/100)*'Vic Oct 2021'!AR8,0)))))</f>
        <v>0</v>
      </c>
      <c r="Q14" s="394">
        <f t="shared" si="4"/>
        <v>1844.7694545454547</v>
      </c>
      <c r="R14" s="419">
        <f t="shared" si="5"/>
        <v>2238.5380909090909</v>
      </c>
      <c r="S14" s="193">
        <f t="shared" si="6"/>
        <v>2462.3919000000001</v>
      </c>
      <c r="T14" s="247">
        <f>'Vic Oct 2021'!AT8</f>
        <v>17</v>
      </c>
      <c r="U14" s="247">
        <f>'Vic Oct 2021'!AU8</f>
        <v>0</v>
      </c>
      <c r="V14" s="247">
        <f>'Vic Oct 2021'!AV8</f>
        <v>0</v>
      </c>
      <c r="W14" s="247">
        <f>'Vic Oct 2021'!AW8</f>
        <v>0</v>
      </c>
      <c r="X14" s="419" t="str">
        <f t="shared" si="7"/>
        <v>Guaranteed off bill</v>
      </c>
      <c r="Y14" s="419" t="str">
        <f t="shared" si="8"/>
        <v>Exclusive</v>
      </c>
      <c r="Z14" s="494">
        <f t="shared" si="0"/>
        <v>1857.9866154545455</v>
      </c>
      <c r="AA14" s="494">
        <f t="shared" si="1"/>
        <v>1857.9866154545455</v>
      </c>
      <c r="AB14" s="400">
        <f t="shared" si="2"/>
        <v>2043.7852770000002</v>
      </c>
      <c r="AC14" s="400">
        <f t="shared" si="2"/>
        <v>2043.7852770000002</v>
      </c>
      <c r="AD14" s="244">
        <f>'Vic Oct 2021'!BF8</f>
        <v>0</v>
      </c>
      <c r="AE14" s="196" t="str">
        <f>'Vic Oct 2021'!BG8</f>
        <v>n</v>
      </c>
      <c r="AF14" s="489"/>
      <c r="AG14" s="489"/>
      <c r="AH14" s="489"/>
      <c r="AI14" s="489"/>
      <c r="AJ14" s="489"/>
      <c r="AK14" s="489"/>
      <c r="AL14" s="489"/>
      <c r="AM14" s="489"/>
      <c r="AN14" s="489"/>
      <c r="AO14" s="489"/>
      <c r="AP14" s="489"/>
      <c r="AQ14" s="489"/>
      <c r="AR14" s="489"/>
    </row>
    <row r="15" spans="1:44" ht="17" customHeight="1">
      <c r="A15" s="528"/>
      <c r="B15" s="500" t="str">
        <f>'Vic Oct 2021'!F9</f>
        <v>Powershop</v>
      </c>
      <c r="C15" s="194" t="str">
        <f>'Vic Oct 2021'!G9</f>
        <v>Carbon Neutral</v>
      </c>
      <c r="D15" s="190">
        <f>365*'Vic Oct 2021'!H9/100</f>
        <v>308.69045454545454</v>
      </c>
      <c r="E15" s="415">
        <f>IF('Vic Oct 2021'!AQ9=3,0.5,IF('Vic Oct 2021'!AQ9=2,0.33,0))</f>
        <v>0.5</v>
      </c>
      <c r="F15" s="415">
        <f t="shared" si="3"/>
        <v>0.5</v>
      </c>
      <c r="G15" s="190">
        <f>IF('Vic Oct 2021'!K9="",($C$5*E15/'Vic Oct 2021'!AQ9*'Vic Oct 2021'!W9/100)*'Vic Oct 2021'!AQ9,IF($C$5*E15/'Vic Oct 2021'!AQ9&gt;='Vic Oct 2021'!L9,('Vic Oct 2021'!L9*'Vic Oct 2021'!W9/100)*'Vic Oct 2021'!AQ9,($C$5*E15/'Vic Oct 2021'!AQ9*'Vic Oct 2021'!W9/100)*'Vic Oct 2021'!AQ9))</f>
        <v>800</v>
      </c>
      <c r="H15" s="190">
        <f>IF(AND('Vic Oct 2021'!L9&gt;0,'Vic Oct 2021'!M9&gt;0),IF($C$5*E15/'Vic Oct 2021'!AQ9&lt;'Vic Oct 2021'!L9,0,IF(($C$5*E15/'Vic Oct 2021'!AQ9-'Vic Oct 2021'!L9)&lt;=('Vic Oct 2021'!M9+'Vic Oct 2021'!L9),((($C$5*E15/'Vic Oct 2021'!AQ9-'Vic Oct 2021'!L9)*'Vic Oct 2021'!X9/100))*'Vic Oct 2021'!AQ9,((('Vic Oct 2021'!M9)*'Vic Oct 2021'!X9/100)*'Vic Oct 2021'!AQ9))),0)</f>
        <v>0</v>
      </c>
      <c r="I15" s="190">
        <f>IF(AND('Vic Oct 2021'!M9&gt;0,'Vic Oct 2021'!N9&gt;0),IF($C$5*E15/'Vic Oct 2021'!AQ9&lt;('Vic Oct 2021'!L9+'Vic Oct 2021'!M9),0,IF(($C$5*E15/'Vic Oct 2021'!AQ9-'Vic Oct 2021'!L9+'Vic Oct 2021'!M9)&lt;=('Vic Oct 2021'!L9+'Vic Oct 2021'!M9+'Vic Oct 2021'!N9),((($C$5*E15/'Vic Oct 2021'!AQ9-('Vic Oct 2021'!L9+'Vic Oct 2021'!M9))*'Vic Oct 2021'!Y9/100))*'Vic Oct 2021'!AQ9,('Vic Oct 2021'!N9*'Vic Oct 2021'!Y9/100)* 'Vic Oct 2021'!AQ9)),0)</f>
        <v>0</v>
      </c>
      <c r="J15" s="190">
        <f>IF(AND('Vic Oct 2021'!N9&gt;0,'Vic Oct 2021'!O9&gt;0),IF($C$5*E15/'Vic Oct 2021'!AQ9&lt;('Vic Oct 2021'!L9+'Vic Oct 2021'!M9+'Vic Oct 2021'!N9),0,IF(($C$5*E15/'Vic Oct 2021'!AQ9-'Vic Oct 2021'!L9+'Vic Oct 2021'!M9+'Vic Oct 2021'!N9)&lt;=('Vic Oct 2021'!L9+'Vic Oct 2021'!M9+'Vic Oct 2021'!N9+'Vic Oct 2021'!O9),(($C$5*E15/'Vic Oct 2021'!AQ9-('Vic Oct 2021'!L9+'Vic Oct 2021'!M9+'Vic Oct 2021'!N9))*'Vic Oct 2021'!Z9/100)*'Vic Oct 2021'!AQ9,('Vic Oct 2021'!O9*'Vic Oct 2021'!Z9/100)*'Vic Oct 2021'!AQ9)),0)</f>
        <v>0</v>
      </c>
      <c r="K15" s="190">
        <f>IF(AND('Vic Oct 2021'!P9&gt;0,'Vic Oct 2021'!O9&gt;0),IF(($C$5*E15/'Vic Oct 2021'!AQ9&lt;SUM('Vic Oct 2021'!L9:P9)),(0),($C$5*E15/'Vic Oct 2021'!AQ9-SUM('Vic Oct 2021'!L9:P9))*'Vic Oct 2021'!AB9/100)* 'Vic Oct 2021'!AQ9,IF(AND('Vic Oct 2021'!O9&gt;0,'Vic Oct 2021'!P9=""),IF(($C$5*E15/'Vic Oct 2021'!AQ9&lt; SUM('Vic Oct 2021'!L9:O9)),(0),($C$5*E15/'Vic Oct 2021'!AQ9-SUM('Vic Oct 2021'!L9:O9))*'Vic Oct 2021'!AA9/100)* 'Vic Oct 2021'!AQ9,IF(AND('Vic Oct 2021'!N9&gt;0,'Vic Oct 2021'!O9=""),IF(($C$5*E15/'Vic Oct 2021'!AQ9&lt; SUM('Vic Oct 2021'!L9:N9)),(0),($C$5*E15/'Vic Oct 2021'!AQ9-SUM('Vic Oct 2021'!L9:N9))*'Vic Oct 2021'!Z9/100)* 'Vic Oct 2021'!AQ9,IF(AND('Vic Oct 2021'!M9&gt;0,'Vic Oct 2021'!N9=""),IF(($C$5*E15/'Vic Oct 2021'!AQ9&lt;'Vic Oct 2021'!M9+'Vic Oct 2021'!L9),(0),(($C$5*E15/'Vic Oct 2021'!AQ9-('Vic Oct 2021'!M9+'Vic Oct 2021'!L9))*'Vic Oct 2021'!Y9/100))*'Vic Oct 2021'!AQ9,IF(AND('Vic Oct 2021'!L9&gt;0,'Vic Oct 2021'!M9=""&gt;0),IF(($C$5*E15/'Vic Oct 2021'!AQ9&lt;'Vic Oct 2021'!L9),(0),($C$5*E15/'Vic Oct 2021'!AQ9-'Vic Oct 2021'!L9)*'Vic Oct 2021'!X9/100)*'Vic Oct 2021'!AQ9,0)))))</f>
        <v>0</v>
      </c>
      <c r="L15" s="190">
        <f>IF('Vic Oct 2021'!K9="",($C$5*F15/'Vic Oct 2021'!AR9*'Vic Oct 2021'!AC9/100)*'Vic Oct 2021'!AR9,IF($C$5*F15/'Vic Oct 2021'!AR9&gt;='Vic Oct 2021'!L9,('Vic Oct 2021'!L9*'Vic Oct 2021'!AC9/100)*'Vic Oct 2021'!AR9,($C$5*F15/'Vic Oct 2021'!AR9*'Vic Oct 2021'!AC9/100)*'Vic Oct 2021'!AR9))</f>
        <v>800</v>
      </c>
      <c r="M15" s="190">
        <f>IF(AND('Vic Oct 2021'!L9&gt;0,'Vic Oct 2021'!M9&gt;0),IF($C$5*F15/'Vic Oct 2021'!AR9&lt;'Vic Oct 2021'!L9,0,IF(($C$5*F15/'Vic Oct 2021'!AR9-'Vic Oct 2021'!L9)&lt;=('Vic Oct 2021'!M9+'Vic Oct 2021'!L9),((($C$5*F15/'Vic Oct 2021'!AR9-'Vic Oct 2021'!L9)*'Vic Oct 2021'!AD9/100))*'Vic Oct 2021'!AR9,((('Vic Oct 2021'!M9)*'Vic Oct 2021'!AD9/100)*'Vic Oct 2021'!AR9))),0)</f>
        <v>0</v>
      </c>
      <c r="N15" s="190">
        <f>IF(AND('Vic Oct 2021'!M9&gt;0,'Vic Oct 2021'!N9&gt;0),IF($C$5*F15/'Vic Oct 2021'!AR9&lt;('Vic Oct 2021'!L9+'Vic Oct 2021'!M9),0,IF(($C$5*F15/'Vic Oct 2021'!AR9-'Vic Oct 2021'!L9+'Vic Oct 2021'!M9)&lt;=('Vic Oct 2021'!L9+'Vic Oct 2021'!M9+'Vic Oct 2021'!N9),((($C$5*F15/'Vic Oct 2021'!AR9-('Vic Oct 2021'!L9+'Vic Oct 2021'!M9))*'Vic Oct 2021'!AE9/100))*'Vic Oct 2021'!AR9,('Vic Oct 2021'!N9*'Vic Oct 2021'!AE9/100)*'Vic Oct 2021'!AR9)),0)</f>
        <v>0</v>
      </c>
      <c r="O15" s="190">
        <f>IF(AND('Vic Oct 2021'!N9&gt;0,'Vic Oct 2021'!O9&gt;0),IF($C$5*F15/'Vic Oct 2021'!AR9&lt;('Vic Oct 2021'!L9+'Vic Oct 2021'!M9+'Vic Oct 2021'!N9),0,IF(($C$5*F15/'Vic Oct 2021'!AR9-'Vic Oct 2021'!L9+'Vic Oct 2021'!M9+'Vic Oct 2021'!N9)&lt;=('Vic Oct 2021'!L9+'Vic Oct 2021'!M9+'Vic Oct 2021'!N9+'Vic Oct 2021'!O9),(($C$5*F15/'Vic Oct 2021'!AR9-('Vic Oct 2021'!L9+'Vic Oct 2021'!M9+'Vic Oct 2021'!N9))*'Vic Oct 2021'!AF9/100)*'Vic Oct 2021'!AR9,('Vic Oct 2021'!O9*'Vic Oct 2021'!AF9/100)*'Vic Oct 2021'!AR9)),0)</f>
        <v>0</v>
      </c>
      <c r="P15" s="190">
        <f>IF(AND('Vic Oct 2021'!P9&gt;0,'Vic Oct 2021'!O9&gt;0),IF(($C$5*F15/'Vic Oct 2021'!AR9&lt;SUM('Vic Oct 2021'!L9:P9)),(0),($C$5*F15/'Vic Oct 2021'!AR9-SUM('Vic Oct 2021'!L9:P9))*'Vic Oct 2021'!AB9/100)* 'Vic Oct 2021'!AR9,IF(AND('Vic Oct 2021'!O9&gt;0,'Vic Oct 2021'!P9=""),IF(($C$5*F15/'Vic Oct 2021'!AR9&lt; SUM('Vic Oct 2021'!L9:O9)),(0),($C$5*F15/'Vic Oct 2021'!AR9-SUM('Vic Oct 2021'!L9:O9))*'Vic Oct 2021'!AG9/100)* 'Vic Oct 2021'!AR9,IF(AND('Vic Oct 2021'!N9&gt;0,'Vic Oct 2021'!O9=""),IF(($C$5*F15/'Vic Oct 2021'!AR9&lt; SUM('Vic Oct 2021'!L9:N9)),(0),($C$5*F15/'Vic Oct 2021'!AR9-SUM('Vic Oct 2021'!L9:N9))*'Vic Oct 2021'!AF9/100)* 'Vic Oct 2021'!AR9,IF(AND('Vic Oct 2021'!M9&gt;0,'Vic Oct 2021'!N9=""),IF(($C$5*F15/'Vic Oct 2021'!AR9&lt;'Vic Oct 2021'!M9+'Vic Oct 2021'!L9),(0),(($C$5*F15/'Vic Oct 2021'!AR9-('Vic Oct 2021'!M9+'Vic Oct 2021'!L9))*'Vic Oct 2021'!AE9/100))*'Vic Oct 2021'!AR9,IF(AND('Vic Oct 2021'!L9&gt;0,'Vic Oct 2021'!M9=""&gt;0),IF(($C$5*F15/'Vic Oct 2021'!AR9&lt;'Vic Oct 2021'!L9),(0),($C$5*F15/'Vic Oct 2021'!AR9-'Vic Oct 2021'!L9)*'Vic Oct 2021'!AD9/100)*'Vic Oct 2021'!AR9,0)))))</f>
        <v>0</v>
      </c>
      <c r="Q15" s="394">
        <f t="shared" si="4"/>
        <v>1600</v>
      </c>
      <c r="R15" s="419">
        <f t="shared" si="5"/>
        <v>1908.6904545454545</v>
      </c>
      <c r="S15" s="193">
        <f t="shared" si="6"/>
        <v>2099.5595000000003</v>
      </c>
      <c r="T15" s="247">
        <f>'Vic Oct 2021'!AT9</f>
        <v>0</v>
      </c>
      <c r="U15" s="247">
        <f>'Vic Oct 2021'!AU9</f>
        <v>0</v>
      </c>
      <c r="V15" s="247">
        <f>'Vic Oct 2021'!AV9</f>
        <v>0</v>
      </c>
      <c r="W15" s="247">
        <f>'Vic Oct 2021'!AW9</f>
        <v>0</v>
      </c>
      <c r="X15" s="419" t="str">
        <f t="shared" si="7"/>
        <v>No discount</v>
      </c>
      <c r="Y15" s="419" t="str">
        <f t="shared" si="8"/>
        <v>Inclusive</v>
      </c>
      <c r="Z15" s="494">
        <f t="shared" si="0"/>
        <v>1908.6904545454547</v>
      </c>
      <c r="AA15" s="494">
        <f t="shared" si="1"/>
        <v>1908.6904545454547</v>
      </c>
      <c r="AB15" s="400">
        <f t="shared" si="2"/>
        <v>2099.5595000000003</v>
      </c>
      <c r="AC15" s="400">
        <f t="shared" si="2"/>
        <v>2099.5595000000003</v>
      </c>
      <c r="AD15" s="244">
        <f>'Vic Oct 2021'!BF9</f>
        <v>0</v>
      </c>
      <c r="AE15" s="196" t="str">
        <f>'Vic Oct 2021'!BG9</f>
        <v>n</v>
      </c>
      <c r="AF15" s="489"/>
      <c r="AG15" s="489"/>
      <c r="AH15" s="489"/>
      <c r="AI15" s="489"/>
      <c r="AJ15" s="489"/>
      <c r="AK15" s="489"/>
      <c r="AL15" s="489"/>
      <c r="AM15" s="489"/>
      <c r="AN15" s="489"/>
      <c r="AO15" s="489"/>
      <c r="AP15" s="489"/>
      <c r="AQ15" s="489"/>
      <c r="AR15" s="489"/>
    </row>
    <row r="16" spans="1:44" ht="17" customHeight="1">
      <c r="A16" s="528"/>
      <c r="B16" s="194" t="str">
        <f>'Vic Oct 2021'!F10</f>
        <v>Red Energy</v>
      </c>
      <c r="C16" s="194" t="str">
        <f>'Vic Oct 2021'!G10</f>
        <v>Business Saver</v>
      </c>
      <c r="D16" s="190">
        <f>365*'Vic Oct 2021'!H10/100</f>
        <v>239.14136363636356</v>
      </c>
      <c r="E16" s="497">
        <f>IF('Vic Oct 2021'!AQ10=3,0.5,IF('Vic Oct 2021'!AQ10=2,0.33,0))</f>
        <v>0.5</v>
      </c>
      <c r="F16" s="497">
        <f t="shared" si="3"/>
        <v>0.5</v>
      </c>
      <c r="G16" s="496">
        <f>IF('Vic Oct 2021'!K10="",($C$5*E16/'Vic Oct 2021'!AQ10*'Vic Oct 2021'!W10/100)*'Vic Oct 2021'!AQ10,IF($C$5*E16/'Vic Oct 2021'!AQ10&gt;='Vic Oct 2021'!L10,('Vic Oct 2021'!L10*'Vic Oct 2021'!W10/100)*'Vic Oct 2021'!AQ10,($C$5*E16/'Vic Oct 2021'!AQ10*'Vic Oct 2021'!W10/100)*'Vic Oct 2021'!AQ10))</f>
        <v>185.72727272727269</v>
      </c>
      <c r="H16" s="190">
        <f>IF(AND('Vic Oct 2021'!L10&gt;0,'Vic Oct 2021'!M10&gt;0),IF($C$5*E16/'Vic Oct 2021'!AQ10&lt;'Vic Oct 2021'!L10,0,IF(($C$5*E16/'Vic Oct 2021'!AQ10-'Vic Oct 2021'!L10)&lt;=('Vic Oct 2021'!M10+'Vic Oct 2021'!L10),((($C$5*E16/'Vic Oct 2021'!AQ10-'Vic Oct 2021'!L10)*'Vic Oct 2021'!X10/100))*'Vic Oct 2021'!AQ10,((('Vic Oct 2021'!M10)*'Vic Oct 2021'!X10/100)*'Vic Oct 2021'!AQ10))),0)</f>
        <v>174.27272727272725</v>
      </c>
      <c r="I16" s="190">
        <f>IF(AND('Vic Oct 2021'!M10&gt;0,'Vic Oct 2021'!N10&gt;0),IF($C$5*E16/'Vic Oct 2021'!AQ10&lt;('Vic Oct 2021'!L10+'Vic Oct 2021'!M10),0,IF(($C$5*E16/'Vic Oct 2021'!AQ10-'Vic Oct 2021'!L10+'Vic Oct 2021'!M10)&lt;=('Vic Oct 2021'!L10+'Vic Oct 2021'!M10+'Vic Oct 2021'!N10),((($C$5*E16/'Vic Oct 2021'!AQ10-('Vic Oct 2021'!L10+'Vic Oct 2021'!M10))*'Vic Oct 2021'!Y10/100))*'Vic Oct 2021'!AQ10,('Vic Oct 2021'!N10*'Vic Oct 2021'!Y10/100)* 'Vic Oct 2021'!AQ10)),0)</f>
        <v>153.81818181818178</v>
      </c>
      <c r="J16" s="190">
        <f>IF(AND('Vic Oct 2021'!N10&gt;0,'Vic Oct 2021'!O10&gt;0),IF($C$5*E16/'Vic Oct 2021'!AQ10&lt;('Vic Oct 2021'!L10+'Vic Oct 2021'!M10+'Vic Oct 2021'!N10),0,IF(($C$5*E16/'Vic Oct 2021'!AQ10-'Vic Oct 2021'!L10+'Vic Oct 2021'!M10+'Vic Oct 2021'!N10)&lt;=('Vic Oct 2021'!L10+'Vic Oct 2021'!M10+'Vic Oct 2021'!N10+'Vic Oct 2021'!O10),(($C$5*E16/'Vic Oct 2021'!AQ10-('Vic Oct 2021'!L10+'Vic Oct 2021'!M10+'Vic Oct 2021'!N10))*'Vic Oct 2021'!Z10/100)*'Vic Oct 2021'!AQ10,('Vic Oct 2021'!O10*'Vic Oct 2021'!Z10/100)*'Vic Oct 2021'!AQ10)),0)</f>
        <v>291.27272727272725</v>
      </c>
      <c r="K16" s="190">
        <f>IF(AND('Vic Oct 2021'!P10&gt;0,'Vic Oct 2021'!O10&gt;0),IF(($C$5*E16/'Vic Oct 2021'!AQ10&lt;SUM('Vic Oct 2021'!L10:P10)),(0),($C$5*E16/'Vic Oct 2021'!AQ10-SUM('Vic Oct 2021'!L10:P10))*'Vic Oct 2021'!AB10/100)* 'Vic Oct 2021'!AQ10,IF(AND('Vic Oct 2021'!O10&gt;0,'Vic Oct 2021'!P10=""),IF(($C$5*E16/'Vic Oct 2021'!AQ10&lt; SUM('Vic Oct 2021'!L10:O10)),(0),($C$5*E16/'Vic Oct 2021'!AQ10-SUM('Vic Oct 2021'!L10:O10))*'Vic Oct 2021'!AA10/100)* 'Vic Oct 2021'!AQ10,IF(AND('Vic Oct 2021'!N10&gt;0,'Vic Oct 2021'!O10=""),IF(($C$5*E16/'Vic Oct 2021'!AQ10&lt; SUM('Vic Oct 2021'!L10:N10)),(0),($C$5*E16/'Vic Oct 2021'!AQ10-SUM('Vic Oct 2021'!L10:N10))*'Vic Oct 2021'!Z10/100)* 'Vic Oct 2021'!AQ10,IF(AND('Vic Oct 2021'!M10&gt;0,'Vic Oct 2021'!N10=""),IF(($C$5*E16/'Vic Oct 2021'!AQ10&lt;'Vic Oct 2021'!M10+'Vic Oct 2021'!L10),(0),(($C$5*E16/'Vic Oct 2021'!AQ10-('Vic Oct 2021'!M10+'Vic Oct 2021'!L10))*'Vic Oct 2021'!Y10/100))*'Vic Oct 2021'!AQ10,IF(AND('Vic Oct 2021'!L10&gt;0,'Vic Oct 2021'!M10=""&gt;0),IF(($C$5*E16/'Vic Oct 2021'!AQ10&lt;'Vic Oct 2021'!L10),(0),($C$5*E16/'Vic Oct 2021'!AQ10-'Vic Oct 2021'!L10)*'Vic Oct 2021'!X10/100)*'Vic Oct 2021'!AQ10,0)))))</f>
        <v>76.363636363636402</v>
      </c>
      <c r="L16" s="190">
        <f>IF('Vic Oct 2021'!K10="",($C$5*F16/'Vic Oct 2021'!AR10*'Vic Oct 2021'!AC10/100)*'Vic Oct 2021'!AR10,IF($C$5*F16/'Vic Oct 2021'!AR10&gt;='Vic Oct 2021'!L10,('Vic Oct 2021'!L10*'Vic Oct 2021'!AC10/100)*'Vic Oct 2021'!AR10,($C$5*F16/'Vic Oct 2021'!AR10*'Vic Oct 2021'!AC10/100)*'Vic Oct 2021'!AR10))</f>
        <v>176.72727272727272</v>
      </c>
      <c r="M16" s="190">
        <f>IF(AND('Vic Oct 2021'!L10&gt;0,'Vic Oct 2021'!M10&gt;0),IF($C$5*F16/'Vic Oct 2021'!AR10&lt;'Vic Oct 2021'!L10,0,IF(($C$5*F16/'Vic Oct 2021'!AR10-'Vic Oct 2021'!L10)&lt;=('Vic Oct 2021'!M10+'Vic Oct 2021'!L10),((($C$5*F16/'Vic Oct 2021'!AR10-'Vic Oct 2021'!L10)*'Vic Oct 2021'!AD10/100))*'Vic Oct 2021'!AR10,((('Vic Oct 2021'!M10)*'Vic Oct 2021'!AD10/100)*'Vic Oct 2021'!AR10))),0)</f>
        <v>161.99999999999997</v>
      </c>
      <c r="N16" s="190">
        <f>IF(AND('Vic Oct 2021'!M10&gt;0,'Vic Oct 2021'!N10&gt;0),IF($C$5*F16/'Vic Oct 2021'!AR10&lt;('Vic Oct 2021'!L10+'Vic Oct 2021'!M10),0,IF(($C$5*F16/'Vic Oct 2021'!AR10-'Vic Oct 2021'!L10+'Vic Oct 2021'!M10)&lt;=('Vic Oct 2021'!L10+'Vic Oct 2021'!M10+'Vic Oct 2021'!N10),((($C$5*F16/'Vic Oct 2021'!AR10-('Vic Oct 2021'!L10+'Vic Oct 2021'!M10))*'Vic Oct 2021'!AE10/100))*'Vic Oct 2021'!AR10,('Vic Oct 2021'!N10*'Vic Oct 2021'!AE10/100)*'Vic Oct 2021'!AR10)),0)</f>
        <v>145.63636363636363</v>
      </c>
      <c r="O16" s="190">
        <f>IF(AND('Vic Oct 2021'!N10&gt;0,'Vic Oct 2021'!O10&gt;0),IF($C$5*F16/'Vic Oct 2021'!AR10&lt;('Vic Oct 2021'!L10+'Vic Oct 2021'!M10+'Vic Oct 2021'!N10),0,IF(($C$5*F16/'Vic Oct 2021'!AR10-'Vic Oct 2021'!L10+'Vic Oct 2021'!M10+'Vic Oct 2021'!N10)&lt;=('Vic Oct 2021'!L10+'Vic Oct 2021'!M10+'Vic Oct 2021'!N10+'Vic Oct 2021'!O10),(($C$5*F16/'Vic Oct 2021'!AR10-('Vic Oct 2021'!L10+'Vic Oct 2021'!M10+'Vic Oct 2021'!N10))*'Vic Oct 2021'!AF10/100)*'Vic Oct 2021'!AR10,('Vic Oct 2021'!O10*'Vic Oct 2021'!AF10/100)*'Vic Oct 2021'!AR10)),0)</f>
        <v>274.90909090909088</v>
      </c>
      <c r="P16" s="190">
        <f>IF(AND('Vic Oct 2021'!P10&gt;0,'Vic Oct 2021'!O10&gt;0),IF(($C$5*F16/'Vic Oct 2021'!AR10&lt;SUM('Vic Oct 2021'!L10:P10)),(0),($C$5*F16/'Vic Oct 2021'!AR10-SUM('Vic Oct 2021'!L10:P10))*'Vic Oct 2021'!AB10/100)* 'Vic Oct 2021'!AR10,IF(AND('Vic Oct 2021'!O10&gt;0,'Vic Oct 2021'!P10=""),IF(($C$5*F16/'Vic Oct 2021'!AR10&lt; SUM('Vic Oct 2021'!L10:O10)),(0),($C$5*F16/'Vic Oct 2021'!AR10-SUM('Vic Oct 2021'!L10:O10))*'Vic Oct 2021'!AG10/100)* 'Vic Oct 2021'!AR10,IF(AND('Vic Oct 2021'!N10&gt;0,'Vic Oct 2021'!O10=""),IF(($C$5*F16/'Vic Oct 2021'!AR10&lt; SUM('Vic Oct 2021'!L10:N10)),(0),($C$5*F16/'Vic Oct 2021'!AR10-SUM('Vic Oct 2021'!L10:N10))*'Vic Oct 2021'!AF10/100)* 'Vic Oct 2021'!AR10,IF(AND('Vic Oct 2021'!M10&gt;0,'Vic Oct 2021'!N10=""),IF(($C$5*F16/'Vic Oct 2021'!AR10&lt;'Vic Oct 2021'!M10+'Vic Oct 2021'!L10),(0),(($C$5*F16/'Vic Oct 2021'!AR10-('Vic Oct 2021'!M10+'Vic Oct 2021'!L10))*'Vic Oct 2021'!AE10/100))*'Vic Oct 2021'!AR10,IF(AND('Vic Oct 2021'!L10&gt;0,'Vic Oct 2021'!M10=""&gt;0),IF(($C$5*F16/'Vic Oct 2021'!AR10&lt;'Vic Oct 2021'!L10),(0),($C$5*F16/'Vic Oct 2021'!AR10-'Vic Oct 2021'!L10)*'Vic Oct 2021'!AD10/100)*'Vic Oct 2021'!AR10,0)))))</f>
        <v>74.090909090909136</v>
      </c>
      <c r="Q16" s="498">
        <f t="shared" si="4"/>
        <v>1714.8181818181818</v>
      </c>
      <c r="R16" s="494">
        <f t="shared" si="5"/>
        <v>1953.9595454545454</v>
      </c>
      <c r="S16" s="502">
        <f t="shared" si="6"/>
        <v>2149.3555000000001</v>
      </c>
      <c r="T16" s="247">
        <f>'Vic Oct 2021'!AT10</f>
        <v>0</v>
      </c>
      <c r="U16" s="247">
        <f>'Vic Oct 2021'!AU10</f>
        <v>0</v>
      </c>
      <c r="V16" s="247">
        <f>'Vic Oct 2021'!AV10</f>
        <v>0</v>
      </c>
      <c r="W16" s="247">
        <f>'Vic Oct 2021'!AW10</f>
        <v>0</v>
      </c>
      <c r="X16" s="494" t="str">
        <f t="shared" si="7"/>
        <v>No discount</v>
      </c>
      <c r="Y16" s="494" t="str">
        <f t="shared" si="8"/>
        <v>Inclusive</v>
      </c>
      <c r="Z16" s="494">
        <f t="shared" si="0"/>
        <v>1953.9595454545454</v>
      </c>
      <c r="AA16" s="494">
        <f t="shared" si="1"/>
        <v>1953.9595454545454</v>
      </c>
      <c r="AB16" s="503">
        <f t="shared" si="2"/>
        <v>2149.3555000000001</v>
      </c>
      <c r="AC16" s="400">
        <f t="shared" si="2"/>
        <v>2149.3555000000001</v>
      </c>
      <c r="AD16" s="244">
        <f>'Vic Oct 2021'!BF10</f>
        <v>0</v>
      </c>
      <c r="AE16" s="196" t="str">
        <f>'Vic Oct 2021'!BG10</f>
        <v>n</v>
      </c>
      <c r="AF16" s="489"/>
      <c r="AG16" s="489"/>
      <c r="AH16" s="489"/>
      <c r="AI16" s="489"/>
      <c r="AJ16" s="489"/>
      <c r="AK16" s="489"/>
      <c r="AL16" s="489"/>
      <c r="AM16" s="489"/>
      <c r="AN16" s="489"/>
      <c r="AO16" s="489"/>
      <c r="AP16" s="489"/>
      <c r="AQ16" s="489"/>
      <c r="AR16" s="489"/>
    </row>
    <row r="17" spans="1:44" ht="17" customHeight="1" thickBot="1">
      <c r="A17" s="529"/>
      <c r="B17" s="238" t="str">
        <f>'Vic Oct 2021'!F11</f>
        <v>Discover Energy</v>
      </c>
      <c r="C17" s="213" t="str">
        <f>'Vic Oct 2021'!G11</f>
        <v>Budget</v>
      </c>
      <c r="D17" s="115">
        <f>365*'Vic Oct 2021'!H11/100</f>
        <v>331.78500000000003</v>
      </c>
      <c r="E17" s="507">
        <f>IF('Vic Oct 2021'!AQ11=3,0.5,IF('Vic Oct 2021'!AQ11=2,0.33,0))</f>
        <v>0.5</v>
      </c>
      <c r="F17" s="507">
        <f t="shared" ref="F17" si="9">1-E17</f>
        <v>0.5</v>
      </c>
      <c r="G17" s="495">
        <f>IF('Vic Oct 2021'!K11="",($C$5*E17/'Vic Oct 2021'!AQ11*'Vic Oct 2021'!W11/100)*'Vic Oct 2021'!AQ11,IF($C$5*E17/'Vic Oct 2021'!AQ11&gt;='Vic Oct 2021'!L11,('Vic Oct 2021'!L11*'Vic Oct 2021'!W11/100)*'Vic Oct 2021'!AQ11,($C$5*E17/'Vic Oct 2021'!AQ11*'Vic Oct 2021'!W11/100)*'Vic Oct 2021'!AQ11))</f>
        <v>912.27272727272725</v>
      </c>
      <c r="H17" s="115">
        <f>IF(AND('Vic Oct 2021'!L11&gt;0,'Vic Oct 2021'!M11&gt;0),IF($C$5*E17/'Vic Oct 2021'!AQ11&lt;'Vic Oct 2021'!L11,0,IF(($C$5*E17/'Vic Oct 2021'!AQ11-'Vic Oct 2021'!L11)&lt;=('Vic Oct 2021'!M11+'Vic Oct 2021'!L11),((($C$5*E17/'Vic Oct 2021'!AQ11-'Vic Oct 2021'!L11)*'Vic Oct 2021'!X11/100))*'Vic Oct 2021'!AQ11,((('Vic Oct 2021'!M11)*'Vic Oct 2021'!X11/100)*'Vic Oct 2021'!AQ11))),0)</f>
        <v>81.363636363636417</v>
      </c>
      <c r="I17" s="115">
        <f>IF(AND('Vic Oct 2021'!M11&gt;0,'Vic Oct 2021'!N11&gt;0),IF($C$5*E17/'Vic Oct 2021'!AQ11&lt;('Vic Oct 2021'!L11+'Vic Oct 2021'!M11),0,IF(($C$5*E17/'Vic Oct 2021'!AQ11-'Vic Oct 2021'!L11+'Vic Oct 2021'!M11)&lt;=('Vic Oct 2021'!L11+'Vic Oct 2021'!M11+'Vic Oct 2021'!N11),((($C$5*E17/'Vic Oct 2021'!AQ11-('Vic Oct 2021'!L11+'Vic Oct 2021'!M11))*'Vic Oct 2021'!Y11/100))*'Vic Oct 2021'!AQ11,('Vic Oct 2021'!N11*'Vic Oct 2021'!Y11/100)* 'Vic Oct 2021'!AQ11)),0)</f>
        <v>0</v>
      </c>
      <c r="J17" s="115">
        <f>IF(AND('Vic Oct 2021'!N11&gt;0,'Vic Oct 2021'!O11&gt;0),IF($C$5*E17/'Vic Oct 2021'!AQ11&lt;('Vic Oct 2021'!L11+'Vic Oct 2021'!M11+'Vic Oct 2021'!N11),0,IF(($C$5*E17/'Vic Oct 2021'!AQ11-'Vic Oct 2021'!L11+'Vic Oct 2021'!M11+'Vic Oct 2021'!N11)&lt;=('Vic Oct 2021'!L11+'Vic Oct 2021'!M11+'Vic Oct 2021'!N11+'Vic Oct 2021'!O11),(($C$5*E17/'Vic Oct 2021'!AQ11-('Vic Oct 2021'!L11+'Vic Oct 2021'!M11+'Vic Oct 2021'!N11))*'Vic Oct 2021'!Z11/100)*'Vic Oct 2021'!AQ11,('Vic Oct 2021'!O11*'Vic Oct 2021'!Z11/100)*'Vic Oct 2021'!AQ11)),0)</f>
        <v>0</v>
      </c>
      <c r="K17" s="115">
        <f>IF(AND('Vic Oct 2021'!P11&gt;0,'Vic Oct 2021'!O11&gt;0),IF(($C$5*E17/'Vic Oct 2021'!AQ11&lt;SUM('Vic Oct 2021'!L11:P11)),(0),($C$5*E17/'Vic Oct 2021'!AQ11-SUM('Vic Oct 2021'!L11:P11))*'Vic Oct 2021'!AB11/100)* 'Vic Oct 2021'!AQ11,IF(AND('Vic Oct 2021'!O11&gt;0,'Vic Oct 2021'!P11=""),IF(($C$5*E17/'Vic Oct 2021'!AQ11&lt; SUM('Vic Oct 2021'!L11:O11)),(0),($C$5*E17/'Vic Oct 2021'!AQ11-SUM('Vic Oct 2021'!L11:O11))*'Vic Oct 2021'!AA11/100)* 'Vic Oct 2021'!AQ11,IF(AND('Vic Oct 2021'!N11&gt;0,'Vic Oct 2021'!O11=""),IF(($C$5*E17/'Vic Oct 2021'!AQ11&lt; SUM('Vic Oct 2021'!L11:N11)),(0),($C$5*E17/'Vic Oct 2021'!AQ11-SUM('Vic Oct 2021'!L11:N11))*'Vic Oct 2021'!Z11/100)* 'Vic Oct 2021'!AQ11,IF(AND('Vic Oct 2021'!M11&gt;0,'Vic Oct 2021'!N11=""),IF(($C$5*E17/'Vic Oct 2021'!AQ11&lt;'Vic Oct 2021'!M11+'Vic Oct 2021'!L11),(0),(($C$5*E17/'Vic Oct 2021'!AQ11-('Vic Oct 2021'!M11+'Vic Oct 2021'!L11))*'Vic Oct 2021'!Y11/100))*'Vic Oct 2021'!AQ11,IF(AND('Vic Oct 2021'!L11&gt;0,'Vic Oct 2021'!M11=""&gt;0),IF(($C$5*E17/'Vic Oct 2021'!AQ11&lt;'Vic Oct 2021'!L11),(0),($C$5*E17/'Vic Oct 2021'!AQ11-'Vic Oct 2021'!L11)*'Vic Oct 2021'!X11/100)*'Vic Oct 2021'!AQ11,0)))))</f>
        <v>0</v>
      </c>
      <c r="L17" s="115">
        <f>IF('Vic Oct 2021'!K11="",($C$5*F17/'Vic Oct 2021'!AR11*'Vic Oct 2021'!AC11/100)*'Vic Oct 2021'!AR11,IF($C$5*F17/'Vic Oct 2021'!AR11&gt;='Vic Oct 2021'!L11,('Vic Oct 2021'!L11*'Vic Oct 2021'!AC11/100)*'Vic Oct 2021'!AR11,($C$5*F17/'Vic Oct 2021'!AR11*'Vic Oct 2021'!AC11/100)*'Vic Oct 2021'!AR11))</f>
        <v>867.27272727272725</v>
      </c>
      <c r="M17" s="115">
        <f>IF(AND('Vic Oct 2021'!L11&gt;0,'Vic Oct 2021'!M11&gt;0),IF($C$5*F17/'Vic Oct 2021'!AR11&lt;'Vic Oct 2021'!L11,0,IF(($C$5*F17/'Vic Oct 2021'!AR11-'Vic Oct 2021'!L11)&lt;=('Vic Oct 2021'!M11+'Vic Oct 2021'!L11),((($C$5*F17/'Vic Oct 2021'!AR11-'Vic Oct 2021'!L11)*'Vic Oct 2021'!AD11/100))*'Vic Oct 2021'!AR11,((('Vic Oct 2021'!M11)*'Vic Oct 2021'!AD11/100)*'Vic Oct 2021'!AR11))),0)</f>
        <v>80.909090909090963</v>
      </c>
      <c r="N17" s="115">
        <f>IF(AND('Vic Oct 2021'!M11&gt;0,'Vic Oct 2021'!N11&gt;0),IF($C$5*F17/'Vic Oct 2021'!AR11&lt;('Vic Oct 2021'!L11+'Vic Oct 2021'!M11),0,IF(($C$5*F17/'Vic Oct 2021'!AR11-'Vic Oct 2021'!L11+'Vic Oct 2021'!M11)&lt;=('Vic Oct 2021'!L11+'Vic Oct 2021'!M11+'Vic Oct 2021'!N11),((($C$5*F17/'Vic Oct 2021'!AR11-('Vic Oct 2021'!L11+'Vic Oct 2021'!M11))*'Vic Oct 2021'!AE11/100))*'Vic Oct 2021'!AR11,('Vic Oct 2021'!N11*'Vic Oct 2021'!AE11/100)*'Vic Oct 2021'!AR11)),0)</f>
        <v>0</v>
      </c>
      <c r="O17" s="115">
        <f>IF(AND('Vic Oct 2021'!N11&gt;0,'Vic Oct 2021'!O11&gt;0),IF($C$5*F17/'Vic Oct 2021'!AR11&lt;('Vic Oct 2021'!L11+'Vic Oct 2021'!M11+'Vic Oct 2021'!N11),0,IF(($C$5*F17/'Vic Oct 2021'!AR11-'Vic Oct 2021'!L11+'Vic Oct 2021'!M11+'Vic Oct 2021'!N11)&lt;=('Vic Oct 2021'!L11+'Vic Oct 2021'!M11+'Vic Oct 2021'!N11+'Vic Oct 2021'!O11),(($C$5*F17/'Vic Oct 2021'!AR11-('Vic Oct 2021'!L11+'Vic Oct 2021'!M11+'Vic Oct 2021'!N11))*'Vic Oct 2021'!AF11/100)*'Vic Oct 2021'!AR11,('Vic Oct 2021'!O11*'Vic Oct 2021'!AF11/100)*'Vic Oct 2021'!AR11)),0)</f>
        <v>0</v>
      </c>
      <c r="P17" s="115">
        <f>IF(AND('Vic Oct 2021'!P11&gt;0,'Vic Oct 2021'!O11&gt;0),IF(($C$5*F17/'Vic Oct 2021'!AR11&lt;SUM('Vic Oct 2021'!L11:P11)),(0),($C$5*F17/'Vic Oct 2021'!AR11-SUM('Vic Oct 2021'!L11:P11))*'Vic Oct 2021'!AB11/100)* 'Vic Oct 2021'!AR11,IF(AND('Vic Oct 2021'!O11&gt;0,'Vic Oct 2021'!P11=""),IF(($C$5*F17/'Vic Oct 2021'!AR11&lt; SUM('Vic Oct 2021'!L11:O11)),(0),($C$5*F17/'Vic Oct 2021'!AR11-SUM('Vic Oct 2021'!L11:O11))*'Vic Oct 2021'!AG11/100)* 'Vic Oct 2021'!AR11,IF(AND('Vic Oct 2021'!N11&gt;0,'Vic Oct 2021'!O11=""),IF(($C$5*F17/'Vic Oct 2021'!AR11&lt; SUM('Vic Oct 2021'!L11:N11)),(0),($C$5*F17/'Vic Oct 2021'!AR11-SUM('Vic Oct 2021'!L11:N11))*'Vic Oct 2021'!AF11/100)* 'Vic Oct 2021'!AR11,IF(AND('Vic Oct 2021'!M11&gt;0,'Vic Oct 2021'!N11=""),IF(($C$5*F17/'Vic Oct 2021'!AR11&lt;'Vic Oct 2021'!M11+'Vic Oct 2021'!L11),(0),(($C$5*F17/'Vic Oct 2021'!AR11-('Vic Oct 2021'!M11+'Vic Oct 2021'!L11))*'Vic Oct 2021'!AE11/100))*'Vic Oct 2021'!AR11,IF(AND('Vic Oct 2021'!L11&gt;0,'Vic Oct 2021'!M11=""&gt;0),IF(($C$5*F17/'Vic Oct 2021'!AR11&lt;'Vic Oct 2021'!L11),(0),($C$5*F17/'Vic Oct 2021'!AR11-'Vic Oct 2021'!L11)*'Vic Oct 2021'!AD11/100)*'Vic Oct 2021'!AR11,0)))))</f>
        <v>0</v>
      </c>
      <c r="Q17" s="508">
        <f t="shared" ref="Q17" si="10">SUM(G17:P17)</f>
        <v>1941.818181818182</v>
      </c>
      <c r="R17" s="402">
        <f t="shared" ref="R17" si="11">Q17+D17</f>
        <v>2273.6031818181818</v>
      </c>
      <c r="S17" s="509">
        <f t="shared" ref="S17" si="12">R17*1.1</f>
        <v>2500.9635000000003</v>
      </c>
      <c r="T17" s="248">
        <f>'Vic Oct 2021'!AT11</f>
        <v>0</v>
      </c>
      <c r="U17" s="248">
        <f>'Vic Oct 2021'!AU11</f>
        <v>22</v>
      </c>
      <c r="V17" s="248">
        <f>'Vic Oct 2021'!AV11</f>
        <v>0</v>
      </c>
      <c r="W17" s="248">
        <f>'Vic Oct 2021'!AW11</f>
        <v>0</v>
      </c>
      <c r="X17" s="402" t="str">
        <f t="shared" ref="X17" si="13">IF(SUM(T17:W17)=0,"No discount",IF(T17&gt;0,"Guaranteed off bill",IF(U17&gt;0,"Guaranteed off usage",IF(V17&gt;0,"Pay-on-time off bill","Pay-on-time off usage"))))</f>
        <v>Guaranteed off usage</v>
      </c>
      <c r="Y17" s="402" t="str">
        <f t="shared" ref="Y17" si="14">IF(OR(B17="Origin Energy",B17="Red Energy",B17="Powershop"),"Inclusive","Exclusive")</f>
        <v>Exclusive</v>
      </c>
      <c r="Z17" s="402">
        <f t="shared" ref="Z17" si="15">IF(AND(X17="Guaranteed off bill",Y17="Inclusive"),((R17*1.1)-((R17*1.1)*T17/100))/1.1,IF(AND(X17="Guaranteed off usage",Y17="Inclusive"),((R17*1.1)-((Q17*1.1)*U17/100))/1.1,IF(AND(X17="Guaranteed off bill",Y17="Exclusive"),R17-(R17*T17/100),IF(AND(X17="Guaranteed off usage",Y17="Exclusive"),R17-(Q17*U17/100),IF(Y17="Inclusive",((R17*1.1))/1.1,R17)))))</f>
        <v>1846.4031818181818</v>
      </c>
      <c r="AA17" s="402">
        <f t="shared" ref="AA17" si="16">IF(AND(X17="Pay-on-time off bill",Y17="Inclusive"),((Z17*1.1)-((Z17*1.1)*V17/100))/1.1,IF(AND(X17="Pay-on-time off usage",Y17="Inclusive"),((Z17*1.1)-((Q17*1.1)*W17/100))/1.1,IF(AND(X17="Pay-on-time off bill",Y17="Exclusive"),Z17-(Z17*V17/100),IF(AND(X17="Pay-on-time off usage",Y17="Exclusive"),Z17-(Q17*W17/100),IF(Y17="Inclusive",((Z17*1.1))/1.1,Z17)))))</f>
        <v>1846.4031818181818</v>
      </c>
      <c r="AB17" s="510">
        <f t="shared" ref="AB17" si="17">Z17*1.1</f>
        <v>2031.0435000000002</v>
      </c>
      <c r="AC17" s="403">
        <f t="shared" ref="AC17" si="18">AA17*1.1</f>
        <v>2031.0435000000002</v>
      </c>
      <c r="AD17" s="245">
        <f>'Vic Oct 2021'!BF11</f>
        <v>0</v>
      </c>
      <c r="AE17" s="217" t="str">
        <f>'Vic Oct 2021'!BG11</f>
        <v>n</v>
      </c>
      <c r="AF17" s="489"/>
      <c r="AG17" s="489"/>
      <c r="AH17" s="489"/>
      <c r="AI17" s="489"/>
      <c r="AJ17" s="489"/>
      <c r="AK17" s="489"/>
      <c r="AL17" s="489"/>
      <c r="AM17" s="489"/>
      <c r="AN17" s="489"/>
      <c r="AO17" s="489"/>
      <c r="AP17" s="489"/>
      <c r="AQ17" s="489"/>
      <c r="AR17" s="489"/>
    </row>
    <row r="18" spans="1:44" ht="17" customHeight="1" thickTop="1">
      <c r="A18" s="527" t="str">
        <f>'Vic Oct 2021'!D12</f>
        <v>Multinet 2</v>
      </c>
      <c r="B18" s="501" t="str">
        <f>'Vic Oct 2021'!F12</f>
        <v>AGL</v>
      </c>
      <c r="C18" s="423" t="str">
        <f>'Vic Oct 2021'!G12</f>
        <v>Business Super Saver</v>
      </c>
      <c r="D18" s="190">
        <f>365*'Vic Oct 2021'!H12/100</f>
        <v>351.26272727272726</v>
      </c>
      <c r="E18" s="415">
        <f>IF('Vic Oct 2021'!AQ12=3,0.5,IF('Vic Oct 2021'!AQ12=2,0.33,0))</f>
        <v>0.5</v>
      </c>
      <c r="F18" s="415">
        <f t="shared" si="3"/>
        <v>0.5</v>
      </c>
      <c r="G18" s="190">
        <f>IF('Vic Oct 2021'!K12="",($C$5*E18/'Vic Oct 2021'!AQ12*'Vic Oct 2021'!W12/100)*'Vic Oct 2021'!AQ12,IF($C$5*E18/'Vic Oct 2021'!AQ12&gt;='Vic Oct 2021'!L12,('Vic Oct 2021'!L12*'Vic Oct 2021'!W12/100)*'Vic Oct 2021'!AQ12,($C$5*E18/'Vic Oct 2021'!AQ12*'Vic Oct 2021'!W12/100)*'Vic Oct 2021'!AQ12))</f>
        <v>818.18181818181824</v>
      </c>
      <c r="H18" s="190">
        <f>IF(AND('Vic Oct 2021'!L12&gt;0,'Vic Oct 2021'!M12&gt;0),IF($C$5*E18/'Vic Oct 2021'!AQ12&lt;'Vic Oct 2021'!L12,0,IF(($C$5*E18/'Vic Oct 2021'!AQ12-'Vic Oct 2021'!L12)&lt;=('Vic Oct 2021'!M12+'Vic Oct 2021'!L12),((($C$5*E18/'Vic Oct 2021'!AQ12-'Vic Oct 2021'!L12)*'Vic Oct 2021'!X12/100))*'Vic Oct 2021'!AQ12,((('Vic Oct 2021'!M12)*'Vic Oct 2021'!X12/100)*'Vic Oct 2021'!AQ12))),0)</f>
        <v>0</v>
      </c>
      <c r="I18" s="190">
        <f>IF(AND('Vic Oct 2021'!M12&gt;0,'Vic Oct 2021'!N12&gt;0),IF($C$5*E18/'Vic Oct 2021'!AQ12&lt;('Vic Oct 2021'!L12+'Vic Oct 2021'!M12),0,IF(($C$5*E18/'Vic Oct 2021'!AQ12-'Vic Oct 2021'!L12+'Vic Oct 2021'!M12)&lt;=('Vic Oct 2021'!L12+'Vic Oct 2021'!M12+'Vic Oct 2021'!N12),((($C$5*E18/'Vic Oct 2021'!AQ12-('Vic Oct 2021'!L12+'Vic Oct 2021'!M12))*'Vic Oct 2021'!Y12/100))*'Vic Oct 2021'!AQ12,('Vic Oct 2021'!N12*'Vic Oct 2021'!Y12/100)* 'Vic Oct 2021'!AQ12)),0)</f>
        <v>0</v>
      </c>
      <c r="J18" s="190">
        <f>IF(AND('Vic Oct 2021'!N12&gt;0,'Vic Oct 2021'!O12&gt;0),IF($C$5*E18/'Vic Oct 2021'!AQ12&lt;('Vic Oct 2021'!L12+'Vic Oct 2021'!M12+'Vic Oct 2021'!N12),0,IF(($C$5*E18/'Vic Oct 2021'!AQ12-'Vic Oct 2021'!L12+'Vic Oct 2021'!M12+'Vic Oct 2021'!N12)&lt;=('Vic Oct 2021'!L12+'Vic Oct 2021'!M12+'Vic Oct 2021'!N12+'Vic Oct 2021'!O12),(($C$5*E18/'Vic Oct 2021'!AQ12-('Vic Oct 2021'!L12+'Vic Oct 2021'!M12+'Vic Oct 2021'!N12))*'Vic Oct 2021'!Z12/100)*'Vic Oct 2021'!AQ12,('Vic Oct 2021'!O12*'Vic Oct 2021'!Z12/100)*'Vic Oct 2021'!AQ12)),0)</f>
        <v>0</v>
      </c>
      <c r="K18" s="190">
        <f>IF(AND('Vic Oct 2021'!P12&gt;0,'Vic Oct 2021'!O12&gt;0),IF(($C$5*E18/'Vic Oct 2021'!AQ12&lt;SUM('Vic Oct 2021'!L12:P12)),(0),($C$5*E18/'Vic Oct 2021'!AQ12-SUM('Vic Oct 2021'!L12:P12))*'Vic Oct 2021'!AB12/100)* 'Vic Oct 2021'!AQ12,IF(AND('Vic Oct 2021'!O12&gt;0,'Vic Oct 2021'!P12=""),IF(($C$5*E18/'Vic Oct 2021'!AQ12&lt; SUM('Vic Oct 2021'!L12:O12)),(0),($C$5*E18/'Vic Oct 2021'!AQ12-SUM('Vic Oct 2021'!L12:O12))*'Vic Oct 2021'!AA12/100)* 'Vic Oct 2021'!AQ12,IF(AND('Vic Oct 2021'!N12&gt;0,'Vic Oct 2021'!O12=""),IF(($C$5*E18/'Vic Oct 2021'!AQ12&lt; SUM('Vic Oct 2021'!L12:N12)),(0),($C$5*E18/'Vic Oct 2021'!AQ12-SUM('Vic Oct 2021'!L12:N12))*'Vic Oct 2021'!Z12/100)* 'Vic Oct 2021'!AQ12,IF(AND('Vic Oct 2021'!M12&gt;0,'Vic Oct 2021'!N12=""),IF(($C$5*E18/'Vic Oct 2021'!AQ12&lt;'Vic Oct 2021'!M12+'Vic Oct 2021'!L12),(0),(($C$5*E18/'Vic Oct 2021'!AQ12-('Vic Oct 2021'!M12+'Vic Oct 2021'!L12))*'Vic Oct 2021'!Y12/100))*'Vic Oct 2021'!AQ12,IF(AND('Vic Oct 2021'!L12&gt;0,'Vic Oct 2021'!M12=""&gt;0),IF(($C$5*E18/'Vic Oct 2021'!AQ12&lt;'Vic Oct 2021'!L12),(0),($C$5*E18/'Vic Oct 2021'!AQ12-'Vic Oct 2021'!L12)*'Vic Oct 2021'!X12/100)*'Vic Oct 2021'!AQ12,0)))))</f>
        <v>0</v>
      </c>
      <c r="L18" s="190">
        <f>IF('Vic Oct 2021'!K12="",($C$5*F18/'Vic Oct 2021'!AR12*'Vic Oct 2021'!AC12/100)*'Vic Oct 2021'!AR12,IF($C$5*F18/'Vic Oct 2021'!AR12&gt;='Vic Oct 2021'!L12,('Vic Oct 2021'!L12*'Vic Oct 2021'!AC12/100)*'Vic Oct 2021'!AR12,($C$5*F18/'Vic Oct 2021'!AR12*'Vic Oct 2021'!AC12/100)*'Vic Oct 2021'!AR12))</f>
        <v>727.27272727272725</v>
      </c>
      <c r="M18" s="190">
        <f>IF(AND('Vic Oct 2021'!L12&gt;0,'Vic Oct 2021'!M12&gt;0),IF($C$5*F18/'Vic Oct 2021'!AR12&lt;'Vic Oct 2021'!L12,0,IF(($C$5*F18/'Vic Oct 2021'!AR12-'Vic Oct 2021'!L12)&lt;=('Vic Oct 2021'!M12+'Vic Oct 2021'!L12),((($C$5*F18/'Vic Oct 2021'!AR12-'Vic Oct 2021'!L12)*'Vic Oct 2021'!AD12/100))*'Vic Oct 2021'!AR12,((('Vic Oct 2021'!M12)*'Vic Oct 2021'!AD12/100)*'Vic Oct 2021'!AR12))),0)</f>
        <v>0</v>
      </c>
      <c r="N18" s="190">
        <f>IF(AND('Vic Oct 2021'!M12&gt;0,'Vic Oct 2021'!N12&gt;0),IF($C$5*F18/'Vic Oct 2021'!AR12&lt;('Vic Oct 2021'!L12+'Vic Oct 2021'!M12),0,IF(($C$5*F18/'Vic Oct 2021'!AR12-'Vic Oct 2021'!L12+'Vic Oct 2021'!M12)&lt;=('Vic Oct 2021'!L12+'Vic Oct 2021'!M12+'Vic Oct 2021'!N12),((($C$5*F18/'Vic Oct 2021'!AR12-('Vic Oct 2021'!L12+'Vic Oct 2021'!M12))*'Vic Oct 2021'!AE12/100))*'Vic Oct 2021'!AR12,('Vic Oct 2021'!N12*'Vic Oct 2021'!AE12/100)*'Vic Oct 2021'!AR12)),0)</f>
        <v>0</v>
      </c>
      <c r="O18" s="190">
        <f>IF(AND('Vic Oct 2021'!N12&gt;0,'Vic Oct 2021'!O12&gt;0),IF($C$5*F18/'Vic Oct 2021'!AR12&lt;('Vic Oct 2021'!L12+'Vic Oct 2021'!M12+'Vic Oct 2021'!N12),0,IF(($C$5*F18/'Vic Oct 2021'!AR12-'Vic Oct 2021'!L12+'Vic Oct 2021'!M12+'Vic Oct 2021'!N12)&lt;=('Vic Oct 2021'!L12+'Vic Oct 2021'!M12+'Vic Oct 2021'!N12+'Vic Oct 2021'!O12),(($C$5*F18/'Vic Oct 2021'!AR12-('Vic Oct 2021'!L12+'Vic Oct 2021'!M12+'Vic Oct 2021'!N12))*'Vic Oct 2021'!AF12/100)*'Vic Oct 2021'!AR12,('Vic Oct 2021'!O12*'Vic Oct 2021'!AF12/100)*'Vic Oct 2021'!AR12)),0)</f>
        <v>0</v>
      </c>
      <c r="P18" s="190">
        <f>IF(AND('Vic Oct 2021'!P12&gt;0,'Vic Oct 2021'!O12&gt;0),IF(($C$5*F18/'Vic Oct 2021'!AR12&lt;SUM('Vic Oct 2021'!L12:P12)),(0),($C$5*F18/'Vic Oct 2021'!AR12-SUM('Vic Oct 2021'!L12:P12))*'Vic Oct 2021'!AB12/100)* 'Vic Oct 2021'!AR12,IF(AND('Vic Oct 2021'!O12&gt;0,'Vic Oct 2021'!P12=""),IF(($C$5*F18/'Vic Oct 2021'!AR12&lt; SUM('Vic Oct 2021'!L12:O12)),(0),($C$5*F18/'Vic Oct 2021'!AR12-SUM('Vic Oct 2021'!L12:O12))*'Vic Oct 2021'!AG12/100)* 'Vic Oct 2021'!AR12,IF(AND('Vic Oct 2021'!N12&gt;0,'Vic Oct 2021'!O12=""),IF(($C$5*F18/'Vic Oct 2021'!AR12&lt; SUM('Vic Oct 2021'!L12:N12)),(0),($C$5*F18/'Vic Oct 2021'!AR12-SUM('Vic Oct 2021'!L12:N12))*'Vic Oct 2021'!AF12/100)* 'Vic Oct 2021'!AR12,IF(AND('Vic Oct 2021'!M12&gt;0,'Vic Oct 2021'!N12=""),IF(($C$5*F18/'Vic Oct 2021'!AR12&lt;'Vic Oct 2021'!M12+'Vic Oct 2021'!L12),(0),(($C$5*F18/'Vic Oct 2021'!AR12-('Vic Oct 2021'!M12+'Vic Oct 2021'!L12))*'Vic Oct 2021'!AE12/100))*'Vic Oct 2021'!AR12,IF(AND('Vic Oct 2021'!L12&gt;0,'Vic Oct 2021'!M12=""&gt;0),IF(($C$5*F18/'Vic Oct 2021'!AR12&lt;'Vic Oct 2021'!L12),(0),($C$5*F18/'Vic Oct 2021'!AR12-'Vic Oct 2021'!L12)*'Vic Oct 2021'!AD12/100)*'Vic Oct 2021'!AR12,0)))))</f>
        <v>0</v>
      </c>
      <c r="Q18" s="394">
        <f t="shared" si="4"/>
        <v>1545.4545454545455</v>
      </c>
      <c r="R18" s="419">
        <f t="shared" si="5"/>
        <v>1896.7172727272728</v>
      </c>
      <c r="S18" s="193">
        <f t="shared" si="6"/>
        <v>2086.3890000000001</v>
      </c>
      <c r="T18" s="247">
        <f>'Vic Oct 2021'!AT12</f>
        <v>0</v>
      </c>
      <c r="U18" s="247">
        <f>'Vic Oct 2021'!AU12</f>
        <v>0</v>
      </c>
      <c r="V18" s="247">
        <f>'Vic Oct 2021'!AV12</f>
        <v>0</v>
      </c>
      <c r="W18" s="247">
        <f>'Vic Oct 2021'!AW12</f>
        <v>0</v>
      </c>
      <c r="X18" s="419" t="str">
        <f t="shared" si="7"/>
        <v>No discount</v>
      </c>
      <c r="Y18" s="419" t="str">
        <f t="shared" si="8"/>
        <v>Exclusive</v>
      </c>
      <c r="Z18" s="494">
        <f t="shared" si="0"/>
        <v>1896.7172727272728</v>
      </c>
      <c r="AA18" s="494">
        <f t="shared" si="1"/>
        <v>1896.7172727272728</v>
      </c>
      <c r="AB18" s="400">
        <f t="shared" si="2"/>
        <v>2086.3890000000001</v>
      </c>
      <c r="AC18" s="400">
        <f t="shared" si="2"/>
        <v>2086.3890000000001</v>
      </c>
      <c r="AD18" s="244">
        <f>'Vic Oct 2021'!BF12</f>
        <v>0</v>
      </c>
      <c r="AE18" s="196" t="str">
        <f>'Vic Oct 2021'!BG12</f>
        <v>n</v>
      </c>
      <c r="AF18" s="489"/>
      <c r="AG18" s="489"/>
      <c r="AH18" s="489"/>
      <c r="AI18" s="489"/>
      <c r="AJ18" s="489"/>
      <c r="AK18" s="489"/>
      <c r="AL18" s="489"/>
      <c r="AM18" s="489"/>
      <c r="AN18" s="489"/>
      <c r="AO18" s="489"/>
      <c r="AP18" s="489"/>
      <c r="AQ18" s="489"/>
      <c r="AR18" s="489"/>
    </row>
    <row r="19" spans="1:44" ht="17" customHeight="1">
      <c r="A19" s="528"/>
      <c r="B19" s="501" t="str">
        <f>'Vic Oct 2021'!F13</f>
        <v>Covau</v>
      </c>
      <c r="C19" s="423" t="str">
        <f>'Vic Oct 2021'!G13</f>
        <v>Super Saver Plus</v>
      </c>
      <c r="D19" s="190">
        <f>365*'Vic Oct 2021'!H13/100</f>
        <v>364.99999999999994</v>
      </c>
      <c r="E19" s="415">
        <f>IF('Vic Oct 2021'!AQ13=3,0.5,IF('Vic Oct 2021'!AQ13=2,0.33,0))</f>
        <v>0.5</v>
      </c>
      <c r="F19" s="415">
        <f t="shared" si="3"/>
        <v>0.5</v>
      </c>
      <c r="G19" s="190">
        <f>IF('Vic Oct 2021'!K13="",($C$5*E19/'Vic Oct 2021'!AQ13*'Vic Oct 2021'!W13/100)*'Vic Oct 2021'!AQ13,IF($C$5*E19/'Vic Oct 2021'!AQ13&gt;='Vic Oct 2021'!L13,('Vic Oct 2021'!L13*'Vic Oct 2021'!W13/100)*'Vic Oct 2021'!AQ13,($C$5*E19/'Vic Oct 2021'!AQ13*'Vic Oct 2021'!W13/100)*'Vic Oct 2021'!AQ13))</f>
        <v>940.90909090909076</v>
      </c>
      <c r="H19" s="190">
        <f>IF(AND('Vic Oct 2021'!L13&gt;0,'Vic Oct 2021'!M13&gt;0),IF($C$5*E19/'Vic Oct 2021'!AQ13&lt;'Vic Oct 2021'!L13,0,IF(($C$5*E19/'Vic Oct 2021'!AQ13-'Vic Oct 2021'!L13)&lt;=('Vic Oct 2021'!M13+'Vic Oct 2021'!L13),((($C$5*E19/'Vic Oct 2021'!AQ13-'Vic Oct 2021'!L13)*'Vic Oct 2021'!X13/100))*'Vic Oct 2021'!AQ13,((('Vic Oct 2021'!M13)*'Vic Oct 2021'!X13/100)*'Vic Oct 2021'!AQ13))),0)</f>
        <v>90.909090909090963</v>
      </c>
      <c r="I19" s="190">
        <f>IF(AND('Vic Oct 2021'!M13&gt;0,'Vic Oct 2021'!N13&gt;0),IF($C$5*E19/'Vic Oct 2021'!AQ13&lt;('Vic Oct 2021'!L13+'Vic Oct 2021'!M13),0,IF(($C$5*E19/'Vic Oct 2021'!AQ13-'Vic Oct 2021'!L13+'Vic Oct 2021'!M13)&lt;=('Vic Oct 2021'!L13+'Vic Oct 2021'!M13+'Vic Oct 2021'!N13),((($C$5*E19/'Vic Oct 2021'!AQ13-('Vic Oct 2021'!L13+'Vic Oct 2021'!M13))*'Vic Oct 2021'!Y13/100))*'Vic Oct 2021'!AQ13,('Vic Oct 2021'!N13*'Vic Oct 2021'!Y13/100)* 'Vic Oct 2021'!AQ13)),0)</f>
        <v>0</v>
      </c>
      <c r="J19" s="190">
        <f>IF(AND('Vic Oct 2021'!N13&gt;0,'Vic Oct 2021'!O13&gt;0),IF($C$5*E19/'Vic Oct 2021'!AQ13&lt;('Vic Oct 2021'!L13+'Vic Oct 2021'!M13+'Vic Oct 2021'!N13),0,IF(($C$5*E19/'Vic Oct 2021'!AQ13-'Vic Oct 2021'!L13+'Vic Oct 2021'!M13+'Vic Oct 2021'!N13)&lt;=('Vic Oct 2021'!L13+'Vic Oct 2021'!M13+'Vic Oct 2021'!N13+'Vic Oct 2021'!O13),(($C$5*E19/'Vic Oct 2021'!AQ13-('Vic Oct 2021'!L13+'Vic Oct 2021'!M13+'Vic Oct 2021'!N13))*'Vic Oct 2021'!Z13/100)*'Vic Oct 2021'!AQ13,('Vic Oct 2021'!O13*'Vic Oct 2021'!Z13/100)*'Vic Oct 2021'!AQ13)),0)</f>
        <v>0</v>
      </c>
      <c r="K19" s="190">
        <f>IF(AND('Vic Oct 2021'!P13&gt;0,'Vic Oct 2021'!O13&gt;0),IF(($C$5*E19/'Vic Oct 2021'!AQ13&lt;SUM('Vic Oct 2021'!L13:P13)),(0),($C$5*E19/'Vic Oct 2021'!AQ13-SUM('Vic Oct 2021'!L13:P13))*'Vic Oct 2021'!AB13/100)* 'Vic Oct 2021'!AQ13,IF(AND('Vic Oct 2021'!O13&gt;0,'Vic Oct 2021'!P13=""),IF(($C$5*E19/'Vic Oct 2021'!AQ13&lt; SUM('Vic Oct 2021'!L13:O13)),(0),($C$5*E19/'Vic Oct 2021'!AQ13-SUM('Vic Oct 2021'!L13:O13))*'Vic Oct 2021'!AA13/100)* 'Vic Oct 2021'!AQ13,IF(AND('Vic Oct 2021'!N13&gt;0,'Vic Oct 2021'!O13=""),IF(($C$5*E19/'Vic Oct 2021'!AQ13&lt; SUM('Vic Oct 2021'!L13:N13)),(0),($C$5*E19/'Vic Oct 2021'!AQ13-SUM('Vic Oct 2021'!L13:N13))*'Vic Oct 2021'!Z13/100)* 'Vic Oct 2021'!AQ13,IF(AND('Vic Oct 2021'!M13&gt;0,'Vic Oct 2021'!N13=""),IF(($C$5*E19/'Vic Oct 2021'!AQ13&lt;'Vic Oct 2021'!M13+'Vic Oct 2021'!L13),(0),(($C$5*E19/'Vic Oct 2021'!AQ13-('Vic Oct 2021'!M13+'Vic Oct 2021'!L13))*'Vic Oct 2021'!Y13/100))*'Vic Oct 2021'!AQ13,IF(AND('Vic Oct 2021'!L13&gt;0,'Vic Oct 2021'!M13=""&gt;0),IF(($C$5*E19/'Vic Oct 2021'!AQ13&lt;'Vic Oct 2021'!L13),(0),($C$5*E19/'Vic Oct 2021'!AQ13-'Vic Oct 2021'!L13)*'Vic Oct 2021'!X13/100)*'Vic Oct 2021'!AQ13,0)))))</f>
        <v>0</v>
      </c>
      <c r="L19" s="190">
        <f>IF('Vic Oct 2021'!K13="",($C$5*F19/'Vic Oct 2021'!AR13*'Vic Oct 2021'!AC13/100)*'Vic Oct 2021'!AR13,IF($C$5*F19/'Vic Oct 2021'!AR13&gt;='Vic Oct 2021'!L13,('Vic Oct 2021'!L13*'Vic Oct 2021'!AC13/100)*'Vic Oct 2021'!AR13,($C$5*F19/'Vic Oct 2021'!AR13*'Vic Oct 2021'!AC13/100)*'Vic Oct 2021'!AR13))</f>
        <v>854.99999999999977</v>
      </c>
      <c r="M19" s="190">
        <f>IF(AND('Vic Oct 2021'!L13&gt;0,'Vic Oct 2021'!M13&gt;0),IF($C$5*F19/'Vic Oct 2021'!AR13&lt;'Vic Oct 2021'!L13,0,IF(($C$5*F19/'Vic Oct 2021'!AR13-'Vic Oct 2021'!L13)&lt;=('Vic Oct 2021'!M13+'Vic Oct 2021'!L13),((($C$5*F19/'Vic Oct 2021'!AR13-'Vic Oct 2021'!L13)*'Vic Oct 2021'!AD13/100))*'Vic Oct 2021'!AR13,((('Vic Oct 2021'!M13)*'Vic Oct 2021'!AD13/100)*'Vic Oct 2021'!AR13))),0)</f>
        <v>84.545454545454604</v>
      </c>
      <c r="N19" s="190">
        <f>IF(AND('Vic Oct 2021'!M13&gt;0,'Vic Oct 2021'!N13&gt;0),IF($C$5*F19/'Vic Oct 2021'!AR13&lt;('Vic Oct 2021'!L13+'Vic Oct 2021'!M13),0,IF(($C$5*F19/'Vic Oct 2021'!AR13-'Vic Oct 2021'!L13+'Vic Oct 2021'!M13)&lt;=('Vic Oct 2021'!L13+'Vic Oct 2021'!M13+'Vic Oct 2021'!N13),((($C$5*F19/'Vic Oct 2021'!AR13-('Vic Oct 2021'!L13+'Vic Oct 2021'!M13))*'Vic Oct 2021'!AE13/100))*'Vic Oct 2021'!AR13,('Vic Oct 2021'!N13*'Vic Oct 2021'!AE13/100)*'Vic Oct 2021'!AR13)),0)</f>
        <v>0</v>
      </c>
      <c r="O19" s="190">
        <f>IF(AND('Vic Oct 2021'!N13&gt;0,'Vic Oct 2021'!O13&gt;0),IF($C$5*F19/'Vic Oct 2021'!AR13&lt;('Vic Oct 2021'!L13+'Vic Oct 2021'!M13+'Vic Oct 2021'!N13),0,IF(($C$5*F19/'Vic Oct 2021'!AR13-'Vic Oct 2021'!L13+'Vic Oct 2021'!M13+'Vic Oct 2021'!N13)&lt;=('Vic Oct 2021'!L13+'Vic Oct 2021'!M13+'Vic Oct 2021'!N13+'Vic Oct 2021'!O13),(($C$5*F19/'Vic Oct 2021'!AR13-('Vic Oct 2021'!L13+'Vic Oct 2021'!M13+'Vic Oct 2021'!N13))*'Vic Oct 2021'!AF13/100)*'Vic Oct 2021'!AR13,('Vic Oct 2021'!O13*'Vic Oct 2021'!AF13/100)*'Vic Oct 2021'!AR13)),0)</f>
        <v>0</v>
      </c>
      <c r="P19" s="190">
        <f>IF(AND('Vic Oct 2021'!P13&gt;0,'Vic Oct 2021'!O13&gt;0),IF(($C$5*F19/'Vic Oct 2021'!AR13&lt;SUM('Vic Oct 2021'!L13:P13)),(0),($C$5*F19/'Vic Oct 2021'!AR13-SUM('Vic Oct 2021'!L13:P13))*'Vic Oct 2021'!AB13/100)* 'Vic Oct 2021'!AR13,IF(AND('Vic Oct 2021'!O13&gt;0,'Vic Oct 2021'!P13=""),IF(($C$5*F19/'Vic Oct 2021'!AR13&lt; SUM('Vic Oct 2021'!L13:O13)),(0),($C$5*F19/'Vic Oct 2021'!AR13-SUM('Vic Oct 2021'!L13:O13))*'Vic Oct 2021'!AG13/100)* 'Vic Oct 2021'!AR13,IF(AND('Vic Oct 2021'!N13&gt;0,'Vic Oct 2021'!O13=""),IF(($C$5*F19/'Vic Oct 2021'!AR13&lt; SUM('Vic Oct 2021'!L13:N13)),(0),($C$5*F19/'Vic Oct 2021'!AR13-SUM('Vic Oct 2021'!L13:N13))*'Vic Oct 2021'!AF13/100)* 'Vic Oct 2021'!AR13,IF(AND('Vic Oct 2021'!M13&gt;0,'Vic Oct 2021'!N13=""),IF(($C$5*F19/'Vic Oct 2021'!AR13&lt;'Vic Oct 2021'!M13+'Vic Oct 2021'!L13),(0),(($C$5*F19/'Vic Oct 2021'!AR13-('Vic Oct 2021'!M13+'Vic Oct 2021'!L13))*'Vic Oct 2021'!AE13/100))*'Vic Oct 2021'!AR13,IF(AND('Vic Oct 2021'!L13&gt;0,'Vic Oct 2021'!M13=""&gt;0),IF(($C$5*F19/'Vic Oct 2021'!AR13&lt;'Vic Oct 2021'!L13),(0),($C$5*F19/'Vic Oct 2021'!AR13-'Vic Oct 2021'!L13)*'Vic Oct 2021'!AD13/100)*'Vic Oct 2021'!AR13,0)))))</f>
        <v>0</v>
      </c>
      <c r="Q19" s="394">
        <f t="shared" si="4"/>
        <v>1971.363636363636</v>
      </c>
      <c r="R19" s="419">
        <f t="shared" si="5"/>
        <v>2336.363636363636</v>
      </c>
      <c r="S19" s="193">
        <f t="shared" si="6"/>
        <v>2570</v>
      </c>
      <c r="T19" s="247">
        <f>'Vic Oct 2021'!AT13</f>
        <v>0</v>
      </c>
      <c r="U19" s="247">
        <f>'Vic Oct 2021'!AU13</f>
        <v>20</v>
      </c>
      <c r="V19" s="247">
        <f>'Vic Oct 2021'!AV13</f>
        <v>0</v>
      </c>
      <c r="W19" s="247">
        <f>'Vic Oct 2021'!AW13</f>
        <v>0</v>
      </c>
      <c r="X19" s="419" t="str">
        <f t="shared" si="7"/>
        <v>Guaranteed off usage</v>
      </c>
      <c r="Y19" s="419" t="str">
        <f t="shared" si="8"/>
        <v>Exclusive</v>
      </c>
      <c r="Z19" s="494">
        <f t="shared" si="0"/>
        <v>1942.0909090909088</v>
      </c>
      <c r="AA19" s="494">
        <f t="shared" si="1"/>
        <v>1942.0909090909088</v>
      </c>
      <c r="AB19" s="400">
        <f t="shared" si="2"/>
        <v>2136.2999999999997</v>
      </c>
      <c r="AC19" s="400">
        <f t="shared" si="2"/>
        <v>2136.2999999999997</v>
      </c>
      <c r="AD19" s="244">
        <f>'Vic Oct 2021'!BF13</f>
        <v>0</v>
      </c>
      <c r="AE19" s="196" t="str">
        <f>'Vic Oct 2021'!BG13</f>
        <v>n</v>
      </c>
      <c r="AF19" s="489"/>
      <c r="AG19" s="489"/>
      <c r="AH19" s="489"/>
      <c r="AI19" s="489"/>
      <c r="AJ19" s="489"/>
      <c r="AK19" s="489"/>
      <c r="AL19" s="489"/>
      <c r="AM19" s="489"/>
      <c r="AN19" s="489"/>
      <c r="AO19" s="489"/>
      <c r="AP19" s="489"/>
      <c r="AQ19" s="489"/>
      <c r="AR19" s="489"/>
    </row>
    <row r="20" spans="1:44" ht="17" customHeight="1">
      <c r="A20" s="528"/>
      <c r="B20" s="501" t="str">
        <f>'Vic Oct 2021'!F14</f>
        <v>EnergyAustralia</v>
      </c>
      <c r="C20" s="423" t="str">
        <f>'Vic Oct 2021'!G14</f>
        <v>Total Business</v>
      </c>
      <c r="D20" s="190">
        <f>365*'Vic Oct 2021'!H14/100</f>
        <v>456.24999999999994</v>
      </c>
      <c r="E20" s="415">
        <f>IF('Vic Oct 2021'!AQ14=3,0.5,IF('Vic Oct 2021'!AQ14=2,0.33,0))</f>
        <v>0.5</v>
      </c>
      <c r="F20" s="415">
        <f t="shared" si="3"/>
        <v>0.5</v>
      </c>
      <c r="G20" s="190">
        <f>IF('Vic Oct 2021'!K14="",($C$5*E20/'Vic Oct 2021'!AQ14*'Vic Oct 2021'!W14/100)*'Vic Oct 2021'!AQ14,IF($C$5*E20/'Vic Oct 2021'!AQ14&gt;='Vic Oct 2021'!L14,('Vic Oct 2021'!L14*'Vic Oct 2021'!W14/100)*'Vic Oct 2021'!AQ14,($C$5*E20/'Vic Oct 2021'!AQ14*'Vic Oct 2021'!W14/100)*'Vic Oct 2021'!AQ14))</f>
        <v>1047.2727272727273</v>
      </c>
      <c r="H20" s="190">
        <f>IF(AND('Vic Oct 2021'!L14&gt;0,'Vic Oct 2021'!M14&gt;0),IF($C$5*E20/'Vic Oct 2021'!AQ14&lt;'Vic Oct 2021'!L14,0,IF(($C$5*E20/'Vic Oct 2021'!AQ14-'Vic Oct 2021'!L14)&lt;=('Vic Oct 2021'!M14+'Vic Oct 2021'!L14),((($C$5*E20/'Vic Oct 2021'!AQ14-'Vic Oct 2021'!L14)*'Vic Oct 2021'!X14/100))*'Vic Oct 2021'!AQ14,((('Vic Oct 2021'!M14)*'Vic Oct 2021'!X14/100)*'Vic Oct 2021'!AQ14))),0)</f>
        <v>102.72727272727279</v>
      </c>
      <c r="I20" s="190">
        <f>IF(AND('Vic Oct 2021'!M14&gt;0,'Vic Oct 2021'!N14&gt;0),IF($C$5*E20/'Vic Oct 2021'!AQ14&lt;('Vic Oct 2021'!L14+'Vic Oct 2021'!M14),0,IF(($C$5*E20/'Vic Oct 2021'!AQ14-'Vic Oct 2021'!L14+'Vic Oct 2021'!M14)&lt;=('Vic Oct 2021'!L14+'Vic Oct 2021'!M14+'Vic Oct 2021'!N14),((($C$5*E20/'Vic Oct 2021'!AQ14-('Vic Oct 2021'!L14+'Vic Oct 2021'!M14))*'Vic Oct 2021'!Y14/100))*'Vic Oct 2021'!AQ14,('Vic Oct 2021'!N14*'Vic Oct 2021'!Y14/100)* 'Vic Oct 2021'!AQ14)),0)</f>
        <v>0</v>
      </c>
      <c r="J20" s="190">
        <f>IF(AND('Vic Oct 2021'!N14&gt;0,'Vic Oct 2021'!O14&gt;0),IF($C$5*E20/'Vic Oct 2021'!AQ14&lt;('Vic Oct 2021'!L14+'Vic Oct 2021'!M14+'Vic Oct 2021'!N14),0,IF(($C$5*E20/'Vic Oct 2021'!AQ14-'Vic Oct 2021'!L14+'Vic Oct 2021'!M14+'Vic Oct 2021'!N14)&lt;=('Vic Oct 2021'!L14+'Vic Oct 2021'!M14+'Vic Oct 2021'!N14+'Vic Oct 2021'!O14),(($C$5*E20/'Vic Oct 2021'!AQ14-('Vic Oct 2021'!L14+'Vic Oct 2021'!M14+'Vic Oct 2021'!N14))*'Vic Oct 2021'!Z14/100)*'Vic Oct 2021'!AQ14,('Vic Oct 2021'!O14*'Vic Oct 2021'!Z14/100)*'Vic Oct 2021'!AQ14)),0)</f>
        <v>0</v>
      </c>
      <c r="K20" s="190">
        <f>IF(AND('Vic Oct 2021'!P14&gt;0,'Vic Oct 2021'!O14&gt;0),IF(($C$5*E20/'Vic Oct 2021'!AQ14&lt;SUM('Vic Oct 2021'!L14:P14)),(0),($C$5*E20/'Vic Oct 2021'!AQ14-SUM('Vic Oct 2021'!L14:P14))*'Vic Oct 2021'!AB14/100)* 'Vic Oct 2021'!AQ14,IF(AND('Vic Oct 2021'!O14&gt;0,'Vic Oct 2021'!P14=""),IF(($C$5*E20/'Vic Oct 2021'!AQ14&lt; SUM('Vic Oct 2021'!L14:O14)),(0),($C$5*E20/'Vic Oct 2021'!AQ14-SUM('Vic Oct 2021'!L14:O14))*'Vic Oct 2021'!AA14/100)* 'Vic Oct 2021'!AQ14,IF(AND('Vic Oct 2021'!N14&gt;0,'Vic Oct 2021'!O14=""),IF(($C$5*E20/'Vic Oct 2021'!AQ14&lt; SUM('Vic Oct 2021'!L14:N14)),(0),($C$5*E20/'Vic Oct 2021'!AQ14-SUM('Vic Oct 2021'!L14:N14))*'Vic Oct 2021'!Z14/100)* 'Vic Oct 2021'!AQ14,IF(AND('Vic Oct 2021'!M14&gt;0,'Vic Oct 2021'!N14=""),IF(($C$5*E20/'Vic Oct 2021'!AQ14&lt;'Vic Oct 2021'!M14+'Vic Oct 2021'!L14),(0),(($C$5*E20/'Vic Oct 2021'!AQ14-('Vic Oct 2021'!M14+'Vic Oct 2021'!L14))*'Vic Oct 2021'!Y14/100))*'Vic Oct 2021'!AQ14,IF(AND('Vic Oct 2021'!L14&gt;0,'Vic Oct 2021'!M14=""&gt;0),IF(($C$5*E20/'Vic Oct 2021'!AQ14&lt;'Vic Oct 2021'!L14),(0),($C$5*E20/'Vic Oct 2021'!AQ14-'Vic Oct 2021'!L14)*'Vic Oct 2021'!X14/100)*'Vic Oct 2021'!AQ14,0)))))</f>
        <v>0</v>
      </c>
      <c r="L20" s="190">
        <f>IF('Vic Oct 2021'!K14="",($C$5*F20/'Vic Oct 2021'!AR14*'Vic Oct 2021'!AC14/100)*'Vic Oct 2021'!AR14,IF($C$5*F20/'Vic Oct 2021'!AR14&gt;='Vic Oct 2021'!L14,('Vic Oct 2021'!L14*'Vic Oct 2021'!AC14/100)*'Vic Oct 2021'!AR14,($C$5*F20/'Vic Oct 2021'!AR14*'Vic Oct 2021'!AC14/100)*'Vic Oct 2021'!AR14))</f>
        <v>994.09090909090901</v>
      </c>
      <c r="M20" s="190">
        <f>IF(AND('Vic Oct 2021'!L14&gt;0,'Vic Oct 2021'!M14&gt;0),IF($C$5*F20/'Vic Oct 2021'!AR14&lt;'Vic Oct 2021'!L14,0,IF(($C$5*F20/'Vic Oct 2021'!AR14-'Vic Oct 2021'!L14)&lt;=('Vic Oct 2021'!M14+'Vic Oct 2021'!L14),((($C$5*F20/'Vic Oct 2021'!AR14-'Vic Oct 2021'!L14)*'Vic Oct 2021'!AD14/100))*'Vic Oct 2021'!AR14,((('Vic Oct 2021'!M14)*'Vic Oct 2021'!AD14/100)*'Vic Oct 2021'!AR14))),0)</f>
        <v>100.00000000000007</v>
      </c>
      <c r="N20" s="190">
        <f>IF(AND('Vic Oct 2021'!M14&gt;0,'Vic Oct 2021'!N14&gt;0),IF($C$5*F20/'Vic Oct 2021'!AR14&lt;('Vic Oct 2021'!L14+'Vic Oct 2021'!M14),0,IF(($C$5*F20/'Vic Oct 2021'!AR14-'Vic Oct 2021'!L14+'Vic Oct 2021'!M14)&lt;=('Vic Oct 2021'!L14+'Vic Oct 2021'!M14+'Vic Oct 2021'!N14),((($C$5*F20/'Vic Oct 2021'!AR14-('Vic Oct 2021'!L14+'Vic Oct 2021'!M14))*'Vic Oct 2021'!AE14/100))*'Vic Oct 2021'!AR14,('Vic Oct 2021'!N14*'Vic Oct 2021'!AE14/100)*'Vic Oct 2021'!AR14)),0)</f>
        <v>0</v>
      </c>
      <c r="O20" s="190">
        <f>IF(AND('Vic Oct 2021'!N14&gt;0,'Vic Oct 2021'!O14&gt;0),IF($C$5*F20/'Vic Oct 2021'!AR14&lt;('Vic Oct 2021'!L14+'Vic Oct 2021'!M14+'Vic Oct 2021'!N14),0,IF(($C$5*F20/'Vic Oct 2021'!AR14-'Vic Oct 2021'!L14+'Vic Oct 2021'!M14+'Vic Oct 2021'!N14)&lt;=('Vic Oct 2021'!L14+'Vic Oct 2021'!M14+'Vic Oct 2021'!N14+'Vic Oct 2021'!O14),(($C$5*F20/'Vic Oct 2021'!AR14-('Vic Oct 2021'!L14+'Vic Oct 2021'!M14+'Vic Oct 2021'!N14))*'Vic Oct 2021'!AF14/100)*'Vic Oct 2021'!AR14,('Vic Oct 2021'!O14*'Vic Oct 2021'!AF14/100)*'Vic Oct 2021'!AR14)),0)</f>
        <v>0</v>
      </c>
      <c r="P20" s="190">
        <f>IF(AND('Vic Oct 2021'!P14&gt;0,'Vic Oct 2021'!O14&gt;0),IF(($C$5*F20/'Vic Oct 2021'!AR14&lt;SUM('Vic Oct 2021'!L14:P14)),(0),($C$5*F20/'Vic Oct 2021'!AR14-SUM('Vic Oct 2021'!L14:P14))*'Vic Oct 2021'!AB14/100)* 'Vic Oct 2021'!AR14,IF(AND('Vic Oct 2021'!O14&gt;0,'Vic Oct 2021'!P14=""),IF(($C$5*F20/'Vic Oct 2021'!AR14&lt; SUM('Vic Oct 2021'!L14:O14)),(0),($C$5*F20/'Vic Oct 2021'!AR14-SUM('Vic Oct 2021'!L14:O14))*'Vic Oct 2021'!AG14/100)* 'Vic Oct 2021'!AR14,IF(AND('Vic Oct 2021'!N14&gt;0,'Vic Oct 2021'!O14=""),IF(($C$5*F20/'Vic Oct 2021'!AR14&lt; SUM('Vic Oct 2021'!L14:N14)),(0),($C$5*F20/'Vic Oct 2021'!AR14-SUM('Vic Oct 2021'!L14:N14))*'Vic Oct 2021'!AF14/100)* 'Vic Oct 2021'!AR14,IF(AND('Vic Oct 2021'!M14&gt;0,'Vic Oct 2021'!N14=""),IF(($C$5*F20/'Vic Oct 2021'!AR14&lt;'Vic Oct 2021'!M14+'Vic Oct 2021'!L14),(0),(($C$5*F20/'Vic Oct 2021'!AR14-('Vic Oct 2021'!M14+'Vic Oct 2021'!L14))*'Vic Oct 2021'!AE14/100))*'Vic Oct 2021'!AR14,IF(AND('Vic Oct 2021'!L14&gt;0,'Vic Oct 2021'!M14=""&gt;0),IF(($C$5*F20/'Vic Oct 2021'!AR14&lt;'Vic Oct 2021'!L14),(0),($C$5*F20/'Vic Oct 2021'!AR14-'Vic Oct 2021'!L14)*'Vic Oct 2021'!AD14/100)*'Vic Oct 2021'!AR14,0)))))</f>
        <v>0</v>
      </c>
      <c r="Q20" s="394">
        <f t="shared" si="4"/>
        <v>2244.090909090909</v>
      </c>
      <c r="R20" s="419">
        <f t="shared" si="5"/>
        <v>2700.340909090909</v>
      </c>
      <c r="S20" s="193">
        <f t="shared" si="6"/>
        <v>2970.375</v>
      </c>
      <c r="T20" s="247">
        <f>'Vic Oct 2021'!AT14</f>
        <v>23</v>
      </c>
      <c r="U20" s="247">
        <f>'Vic Oct 2021'!AU14</f>
        <v>0</v>
      </c>
      <c r="V20" s="247">
        <f>'Vic Oct 2021'!AV14</f>
        <v>0</v>
      </c>
      <c r="W20" s="247">
        <f>'Vic Oct 2021'!AW14</f>
        <v>0</v>
      </c>
      <c r="X20" s="419" t="str">
        <f t="shared" si="7"/>
        <v>Guaranteed off bill</v>
      </c>
      <c r="Y20" s="419" t="str">
        <f t="shared" si="8"/>
        <v>Exclusive</v>
      </c>
      <c r="Z20" s="494">
        <f t="shared" si="0"/>
        <v>2079.2624999999998</v>
      </c>
      <c r="AA20" s="494">
        <f t="shared" si="1"/>
        <v>2079.2624999999998</v>
      </c>
      <c r="AB20" s="400">
        <f t="shared" si="2"/>
        <v>2287.1887499999998</v>
      </c>
      <c r="AC20" s="400">
        <f t="shared" si="2"/>
        <v>2287.1887499999998</v>
      </c>
      <c r="AD20" s="244">
        <f>'Vic Oct 2021'!BF14</f>
        <v>0</v>
      </c>
      <c r="AE20" s="196" t="str">
        <f>'Vic Oct 2021'!BG14</f>
        <v>n</v>
      </c>
      <c r="AF20" s="489"/>
      <c r="AG20" s="489"/>
      <c r="AH20" s="489"/>
      <c r="AI20" s="489"/>
      <c r="AJ20" s="489"/>
      <c r="AK20" s="489"/>
      <c r="AL20" s="489"/>
      <c r="AM20" s="489"/>
      <c r="AN20" s="489"/>
      <c r="AO20" s="489"/>
      <c r="AP20" s="489"/>
      <c r="AQ20" s="489"/>
      <c r="AR20" s="489"/>
    </row>
    <row r="21" spans="1:44" ht="17" customHeight="1">
      <c r="A21" s="528"/>
      <c r="B21" s="501" t="str">
        <f>'Vic Oct 2021'!F15</f>
        <v>Lumo Energy</v>
      </c>
      <c r="C21" s="423" t="str">
        <f>'Vic Oct 2021'!G15</f>
        <v>Value</v>
      </c>
      <c r="D21" s="190">
        <f>365*'Vic Oct 2021'!H15/100</f>
        <v>304.47636363636366</v>
      </c>
      <c r="E21" s="415">
        <f>IF('Vic Oct 2021'!AQ15=3,0.5,IF('Vic Oct 2021'!AQ15=2,0.33,0))</f>
        <v>0.5</v>
      </c>
      <c r="F21" s="415">
        <f t="shared" si="3"/>
        <v>0.5</v>
      </c>
      <c r="G21" s="190">
        <f>IF('Vic Oct 2021'!K15="",($C$5*E21/'Vic Oct 2021'!AQ15*'Vic Oct 2021'!W15/100)*'Vic Oct 2021'!AQ15,IF($C$5*E21/'Vic Oct 2021'!AQ15&gt;='Vic Oct 2021'!L15,('Vic Oct 2021'!L15*'Vic Oct 2021'!W15/100)*'Vic Oct 2021'!AQ15,($C$5*E21/'Vic Oct 2021'!AQ15*'Vic Oct 2021'!W15/100)*'Vic Oct 2021'!AQ15))</f>
        <v>750.72218181818175</v>
      </c>
      <c r="H21" s="190">
        <f>IF(AND('Vic Oct 2021'!L15&gt;0,'Vic Oct 2021'!M15&gt;0),IF($C$5*E21/'Vic Oct 2021'!AQ15&lt;'Vic Oct 2021'!L15,0,IF(($C$5*E21/'Vic Oct 2021'!AQ15-'Vic Oct 2021'!L15)&lt;=('Vic Oct 2021'!M15+'Vic Oct 2021'!L15),((($C$5*E21/'Vic Oct 2021'!AQ15-'Vic Oct 2021'!L15)*'Vic Oct 2021'!X15/100))*'Vic Oct 2021'!AQ15,((('Vic Oct 2021'!M15)*'Vic Oct 2021'!X15/100)*'Vic Oct 2021'!AQ15))),0)</f>
        <v>66.8334545454546</v>
      </c>
      <c r="I21" s="190">
        <f>IF(AND('Vic Oct 2021'!M15&gt;0,'Vic Oct 2021'!N15&gt;0),IF($C$5*E21/'Vic Oct 2021'!AQ15&lt;('Vic Oct 2021'!L15+'Vic Oct 2021'!M15),0,IF(($C$5*E21/'Vic Oct 2021'!AQ15-'Vic Oct 2021'!L15+'Vic Oct 2021'!M15)&lt;=('Vic Oct 2021'!L15+'Vic Oct 2021'!M15+'Vic Oct 2021'!N15),((($C$5*E21/'Vic Oct 2021'!AQ15-('Vic Oct 2021'!L15+'Vic Oct 2021'!M15))*'Vic Oct 2021'!Y15/100))*'Vic Oct 2021'!AQ15,('Vic Oct 2021'!N15*'Vic Oct 2021'!Y15/100)* 'Vic Oct 2021'!AQ15)),0)</f>
        <v>0</v>
      </c>
      <c r="J21" s="190">
        <f>IF(AND('Vic Oct 2021'!N15&gt;0,'Vic Oct 2021'!O15&gt;0),IF($C$5*E21/'Vic Oct 2021'!AQ15&lt;('Vic Oct 2021'!L15+'Vic Oct 2021'!M15+'Vic Oct 2021'!N15),0,IF(($C$5*E21/'Vic Oct 2021'!AQ15-'Vic Oct 2021'!L15+'Vic Oct 2021'!M15+'Vic Oct 2021'!N15)&lt;=('Vic Oct 2021'!L15+'Vic Oct 2021'!M15+'Vic Oct 2021'!N15+'Vic Oct 2021'!O15),(($C$5*E21/'Vic Oct 2021'!AQ15-('Vic Oct 2021'!L15+'Vic Oct 2021'!M15+'Vic Oct 2021'!N15))*'Vic Oct 2021'!Z15/100)*'Vic Oct 2021'!AQ15,('Vic Oct 2021'!O15*'Vic Oct 2021'!Z15/100)*'Vic Oct 2021'!AQ15)),0)</f>
        <v>0</v>
      </c>
      <c r="K21" s="190">
        <f>IF(AND('Vic Oct 2021'!P15&gt;0,'Vic Oct 2021'!O15&gt;0),IF(($C$5*E21/'Vic Oct 2021'!AQ15&lt;SUM('Vic Oct 2021'!L15:P15)),(0),($C$5*E21/'Vic Oct 2021'!AQ15-SUM('Vic Oct 2021'!L15:P15))*'Vic Oct 2021'!AB15/100)* 'Vic Oct 2021'!AQ15,IF(AND('Vic Oct 2021'!O15&gt;0,'Vic Oct 2021'!P15=""),IF(($C$5*E21/'Vic Oct 2021'!AQ15&lt; SUM('Vic Oct 2021'!L15:O15)),(0),($C$5*E21/'Vic Oct 2021'!AQ15-SUM('Vic Oct 2021'!L15:O15))*'Vic Oct 2021'!AA15/100)* 'Vic Oct 2021'!AQ15,IF(AND('Vic Oct 2021'!N15&gt;0,'Vic Oct 2021'!O15=""),IF(($C$5*E21/'Vic Oct 2021'!AQ15&lt; SUM('Vic Oct 2021'!L15:N15)),(0),($C$5*E21/'Vic Oct 2021'!AQ15-SUM('Vic Oct 2021'!L15:N15))*'Vic Oct 2021'!Z15/100)* 'Vic Oct 2021'!AQ15,IF(AND('Vic Oct 2021'!M15&gt;0,'Vic Oct 2021'!N15=""),IF(($C$5*E21/'Vic Oct 2021'!AQ15&lt;'Vic Oct 2021'!M15+'Vic Oct 2021'!L15),(0),(($C$5*E21/'Vic Oct 2021'!AQ15-('Vic Oct 2021'!M15+'Vic Oct 2021'!L15))*'Vic Oct 2021'!Y15/100))*'Vic Oct 2021'!AQ15,IF(AND('Vic Oct 2021'!L15&gt;0,'Vic Oct 2021'!M15=""&gt;0),IF(($C$5*E21/'Vic Oct 2021'!AQ15&lt;'Vic Oct 2021'!L15),(0),($C$5*E21/'Vic Oct 2021'!AQ15-'Vic Oct 2021'!L15)*'Vic Oct 2021'!X15/100)*'Vic Oct 2021'!AQ15,0)))))</f>
        <v>0</v>
      </c>
      <c r="L21" s="190">
        <f>IF('Vic Oct 2021'!K15="",($C$5*F21/'Vic Oct 2021'!AR15*'Vic Oct 2021'!AC15/100)*'Vic Oct 2021'!AR15,IF($C$5*F21/'Vic Oct 2021'!AR15&gt;='Vic Oct 2021'!L15,('Vic Oct 2021'!L15*'Vic Oct 2021'!AC15/100)*'Vic Oct 2021'!AR15,($C$5*F21/'Vic Oct 2021'!AR15*'Vic Oct 2021'!AC15/100)*'Vic Oct 2021'!AR15))</f>
        <v>734.13163636363629</v>
      </c>
      <c r="M21" s="190">
        <f>IF(AND('Vic Oct 2021'!L15&gt;0,'Vic Oct 2021'!M15&gt;0),IF($C$5*F21/'Vic Oct 2021'!AR15&lt;'Vic Oct 2021'!L15,0,IF(($C$5*F21/'Vic Oct 2021'!AR15-'Vic Oct 2021'!L15)&lt;=('Vic Oct 2021'!M15+'Vic Oct 2021'!L15),((($C$5*F21/'Vic Oct 2021'!AR15-'Vic Oct 2021'!L15)*'Vic Oct 2021'!AD15/100))*'Vic Oct 2021'!AR15,((('Vic Oct 2021'!M15)*'Vic Oct 2021'!AD15/100)*'Vic Oct 2021'!AR15))),0)</f>
        <v>65.640000000000043</v>
      </c>
      <c r="N21" s="190">
        <f>IF(AND('Vic Oct 2021'!M15&gt;0,'Vic Oct 2021'!N15&gt;0),IF($C$5*F21/'Vic Oct 2021'!AR15&lt;('Vic Oct 2021'!L15+'Vic Oct 2021'!M15),0,IF(($C$5*F21/'Vic Oct 2021'!AR15-'Vic Oct 2021'!L15+'Vic Oct 2021'!M15)&lt;=('Vic Oct 2021'!L15+'Vic Oct 2021'!M15+'Vic Oct 2021'!N15),((($C$5*F21/'Vic Oct 2021'!AR15-('Vic Oct 2021'!L15+'Vic Oct 2021'!M15))*'Vic Oct 2021'!AE15/100))*'Vic Oct 2021'!AR15,('Vic Oct 2021'!N15*'Vic Oct 2021'!AE15/100)*'Vic Oct 2021'!AR15)),0)</f>
        <v>0</v>
      </c>
      <c r="O21" s="190">
        <f>IF(AND('Vic Oct 2021'!N15&gt;0,'Vic Oct 2021'!O15&gt;0),IF($C$5*F21/'Vic Oct 2021'!AR15&lt;('Vic Oct 2021'!L15+'Vic Oct 2021'!M15+'Vic Oct 2021'!N15),0,IF(($C$5*F21/'Vic Oct 2021'!AR15-'Vic Oct 2021'!L15+'Vic Oct 2021'!M15+'Vic Oct 2021'!N15)&lt;=('Vic Oct 2021'!L15+'Vic Oct 2021'!M15+'Vic Oct 2021'!N15+'Vic Oct 2021'!O15),(($C$5*F21/'Vic Oct 2021'!AR15-('Vic Oct 2021'!L15+'Vic Oct 2021'!M15+'Vic Oct 2021'!N15))*'Vic Oct 2021'!AF15/100)*'Vic Oct 2021'!AR15,('Vic Oct 2021'!O15*'Vic Oct 2021'!AF15/100)*'Vic Oct 2021'!AR15)),0)</f>
        <v>0</v>
      </c>
      <c r="P21" s="190">
        <f>IF(AND('Vic Oct 2021'!P15&gt;0,'Vic Oct 2021'!O15&gt;0),IF(($C$5*F21/'Vic Oct 2021'!AR15&lt;SUM('Vic Oct 2021'!L15:P15)),(0),($C$5*F21/'Vic Oct 2021'!AR15-SUM('Vic Oct 2021'!L15:P15))*'Vic Oct 2021'!AB15/100)* 'Vic Oct 2021'!AR15,IF(AND('Vic Oct 2021'!O15&gt;0,'Vic Oct 2021'!P15=""),IF(($C$5*F21/'Vic Oct 2021'!AR15&lt; SUM('Vic Oct 2021'!L15:O15)),(0),($C$5*F21/'Vic Oct 2021'!AR15-SUM('Vic Oct 2021'!L15:O15))*'Vic Oct 2021'!AG15/100)* 'Vic Oct 2021'!AR15,IF(AND('Vic Oct 2021'!N15&gt;0,'Vic Oct 2021'!O15=""),IF(($C$5*F21/'Vic Oct 2021'!AR15&lt; SUM('Vic Oct 2021'!L15:N15)),(0),($C$5*F21/'Vic Oct 2021'!AR15-SUM('Vic Oct 2021'!L15:N15))*'Vic Oct 2021'!AF15/100)* 'Vic Oct 2021'!AR15,IF(AND('Vic Oct 2021'!M15&gt;0,'Vic Oct 2021'!N15=""),IF(($C$5*F21/'Vic Oct 2021'!AR15&lt;'Vic Oct 2021'!M15+'Vic Oct 2021'!L15),(0),(($C$5*F21/'Vic Oct 2021'!AR15-('Vic Oct 2021'!M15+'Vic Oct 2021'!L15))*'Vic Oct 2021'!AE15/100))*'Vic Oct 2021'!AR15,IF(AND('Vic Oct 2021'!L15&gt;0,'Vic Oct 2021'!M15=""&gt;0),IF(($C$5*F21/'Vic Oct 2021'!AR15&lt;'Vic Oct 2021'!L15),(0),($C$5*F21/'Vic Oct 2021'!AR15-'Vic Oct 2021'!L15)*'Vic Oct 2021'!AD15/100)*'Vic Oct 2021'!AR15,0)))))</f>
        <v>0</v>
      </c>
      <c r="Q21" s="394">
        <f t="shared" si="4"/>
        <v>1617.3272727272727</v>
      </c>
      <c r="R21" s="419">
        <f t="shared" si="5"/>
        <v>1921.8036363636363</v>
      </c>
      <c r="S21" s="193">
        <f t="shared" si="6"/>
        <v>2113.9839999999999</v>
      </c>
      <c r="T21" s="247">
        <f>'Vic Oct 2021'!AT15</f>
        <v>0</v>
      </c>
      <c r="U21" s="247">
        <f>'Vic Oct 2021'!AU15</f>
        <v>0</v>
      </c>
      <c r="V21" s="247">
        <f>'Vic Oct 2021'!AV15</f>
        <v>0</v>
      </c>
      <c r="W21" s="247">
        <f>'Vic Oct 2021'!AW15</f>
        <v>0</v>
      </c>
      <c r="X21" s="419" t="str">
        <f t="shared" si="7"/>
        <v>No discount</v>
      </c>
      <c r="Y21" s="419" t="str">
        <f t="shared" si="8"/>
        <v>Exclusive</v>
      </c>
      <c r="Z21" s="494">
        <f t="shared" si="0"/>
        <v>1921.8036363636363</v>
      </c>
      <c r="AA21" s="494">
        <f t="shared" si="1"/>
        <v>1921.8036363636363</v>
      </c>
      <c r="AB21" s="400">
        <f t="shared" si="2"/>
        <v>2113.9839999999999</v>
      </c>
      <c r="AC21" s="400">
        <f t="shared" si="2"/>
        <v>2113.9839999999999</v>
      </c>
      <c r="AD21" s="244">
        <f>'Vic Oct 2021'!BF15</f>
        <v>0</v>
      </c>
      <c r="AE21" s="196" t="str">
        <f>'Vic Oct 2021'!BG15</f>
        <v>n</v>
      </c>
      <c r="AF21" s="489"/>
      <c r="AG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</row>
    <row r="22" spans="1:44" ht="17" customHeight="1">
      <c r="A22" s="528"/>
      <c r="B22" s="501" t="str">
        <f>'Vic Oct 2021'!F16</f>
        <v>Momentum Energy</v>
      </c>
      <c r="C22" s="423" t="str">
        <f>'Vic Oct 2021'!G16</f>
        <v>Market offer</v>
      </c>
      <c r="D22" s="190">
        <f>365*'Vic Oct 2021'!H16/100</f>
        <v>433.9849999999999</v>
      </c>
      <c r="E22" s="415">
        <f>IF('Vic Oct 2021'!AQ16=3,0.5,IF('Vic Oct 2021'!AQ16=2,0.33,0))</f>
        <v>0.5</v>
      </c>
      <c r="F22" s="415">
        <f t="shared" si="3"/>
        <v>0.5</v>
      </c>
      <c r="G22" s="190">
        <f>IF('Vic Oct 2021'!K16="",($C$5*E22/'Vic Oct 2021'!AQ16*'Vic Oct 2021'!W16/100)*'Vic Oct 2021'!AQ16,IF($C$5*E22/'Vic Oct 2021'!AQ16&gt;='Vic Oct 2021'!L16,('Vic Oct 2021'!L16*'Vic Oct 2021'!W16/100)*'Vic Oct 2021'!AQ16,($C$5*E22/'Vic Oct 2021'!AQ16*'Vic Oct 2021'!W16/100)*'Vic Oct 2021'!AQ16))</f>
        <v>854.99999999999977</v>
      </c>
      <c r="H22" s="190">
        <f>IF(AND('Vic Oct 2021'!L16&gt;0,'Vic Oct 2021'!M16&gt;0),IF($C$5*E22/'Vic Oct 2021'!AQ16&lt;'Vic Oct 2021'!L16,0,IF(($C$5*E22/'Vic Oct 2021'!AQ16-'Vic Oct 2021'!L16)&lt;=('Vic Oct 2021'!M16+'Vic Oct 2021'!L16),((($C$5*E22/'Vic Oct 2021'!AQ16-'Vic Oct 2021'!L16)*'Vic Oct 2021'!X16/100))*'Vic Oct 2021'!AQ16,((('Vic Oct 2021'!M16)*'Vic Oct 2021'!X16/100)*'Vic Oct 2021'!AQ16))),0)</f>
        <v>90.000000000000057</v>
      </c>
      <c r="I22" s="190">
        <f>IF(AND('Vic Oct 2021'!M16&gt;0,'Vic Oct 2021'!N16&gt;0),IF($C$5*E22/'Vic Oct 2021'!AQ16&lt;('Vic Oct 2021'!L16+'Vic Oct 2021'!M16),0,IF(($C$5*E22/'Vic Oct 2021'!AQ16-'Vic Oct 2021'!L16+'Vic Oct 2021'!M16)&lt;=('Vic Oct 2021'!L16+'Vic Oct 2021'!M16+'Vic Oct 2021'!N16),((($C$5*E22/'Vic Oct 2021'!AQ16-('Vic Oct 2021'!L16+'Vic Oct 2021'!M16))*'Vic Oct 2021'!Y16/100))*'Vic Oct 2021'!AQ16,('Vic Oct 2021'!N16*'Vic Oct 2021'!Y16/100)* 'Vic Oct 2021'!AQ16)),0)</f>
        <v>0</v>
      </c>
      <c r="J22" s="190">
        <f>IF(AND('Vic Oct 2021'!N16&gt;0,'Vic Oct 2021'!O16&gt;0),IF($C$5*E22/'Vic Oct 2021'!AQ16&lt;('Vic Oct 2021'!L16+'Vic Oct 2021'!M16+'Vic Oct 2021'!N16),0,IF(($C$5*E22/'Vic Oct 2021'!AQ16-'Vic Oct 2021'!L16+'Vic Oct 2021'!M16+'Vic Oct 2021'!N16)&lt;=('Vic Oct 2021'!L16+'Vic Oct 2021'!M16+'Vic Oct 2021'!N16+'Vic Oct 2021'!O16),(($C$5*E22/'Vic Oct 2021'!AQ16-('Vic Oct 2021'!L16+'Vic Oct 2021'!M16+'Vic Oct 2021'!N16))*'Vic Oct 2021'!Z16/100)*'Vic Oct 2021'!AQ16,('Vic Oct 2021'!O16*'Vic Oct 2021'!Z16/100)*'Vic Oct 2021'!AQ16)),0)</f>
        <v>0</v>
      </c>
      <c r="K22" s="190">
        <f>IF(AND('Vic Oct 2021'!P16&gt;0,'Vic Oct 2021'!O16&gt;0),IF(($C$5*E22/'Vic Oct 2021'!AQ16&lt;SUM('Vic Oct 2021'!L16:P16)),(0),($C$5*E22/'Vic Oct 2021'!AQ16-SUM('Vic Oct 2021'!L16:P16))*'Vic Oct 2021'!AB16/100)* 'Vic Oct 2021'!AQ16,IF(AND('Vic Oct 2021'!O16&gt;0,'Vic Oct 2021'!P16=""),IF(($C$5*E22/'Vic Oct 2021'!AQ16&lt; SUM('Vic Oct 2021'!L16:O16)),(0),($C$5*E22/'Vic Oct 2021'!AQ16-SUM('Vic Oct 2021'!L16:O16))*'Vic Oct 2021'!AA16/100)* 'Vic Oct 2021'!AQ16,IF(AND('Vic Oct 2021'!N16&gt;0,'Vic Oct 2021'!O16=""),IF(($C$5*E22/'Vic Oct 2021'!AQ16&lt; SUM('Vic Oct 2021'!L16:N16)),(0),($C$5*E22/'Vic Oct 2021'!AQ16-SUM('Vic Oct 2021'!L16:N16))*'Vic Oct 2021'!Z16/100)* 'Vic Oct 2021'!AQ16,IF(AND('Vic Oct 2021'!M16&gt;0,'Vic Oct 2021'!N16=""),IF(($C$5*E22/'Vic Oct 2021'!AQ16&lt;'Vic Oct 2021'!M16+'Vic Oct 2021'!L16),(0),(($C$5*E22/'Vic Oct 2021'!AQ16-('Vic Oct 2021'!M16+'Vic Oct 2021'!L16))*'Vic Oct 2021'!Y16/100))*'Vic Oct 2021'!AQ16,IF(AND('Vic Oct 2021'!L16&gt;0,'Vic Oct 2021'!M16=""&gt;0),IF(($C$5*E22/'Vic Oct 2021'!AQ16&lt;'Vic Oct 2021'!L16),(0),($C$5*E22/'Vic Oct 2021'!AQ16-'Vic Oct 2021'!L16)*'Vic Oct 2021'!X16/100)*'Vic Oct 2021'!AQ16,0)))))</f>
        <v>0</v>
      </c>
      <c r="L22" s="190">
        <f>IF('Vic Oct 2021'!K16="",($C$5*F22/'Vic Oct 2021'!AR16*'Vic Oct 2021'!AC16/100)*'Vic Oct 2021'!AR16,IF($C$5*F22/'Vic Oct 2021'!AR16&gt;='Vic Oct 2021'!L16,('Vic Oct 2021'!L16*'Vic Oct 2021'!AC16/100)*'Vic Oct 2021'!AR16,($C$5*F22/'Vic Oct 2021'!AR16*'Vic Oct 2021'!AC16/100)*'Vic Oct 2021'!AR16))</f>
        <v>765</v>
      </c>
      <c r="M22" s="190">
        <f>IF(AND('Vic Oct 2021'!L16&gt;0,'Vic Oct 2021'!M16&gt;0),IF($C$5*F22/'Vic Oct 2021'!AR16&lt;'Vic Oct 2021'!L16,0,IF(($C$5*F22/'Vic Oct 2021'!AR16-'Vic Oct 2021'!L16)&lt;=('Vic Oct 2021'!M16+'Vic Oct 2021'!L16),((($C$5*F22/'Vic Oct 2021'!AR16-'Vic Oct 2021'!L16)*'Vic Oct 2021'!AD16/100))*'Vic Oct 2021'!AR16,((('Vic Oct 2021'!M16)*'Vic Oct 2021'!AD16/100)*'Vic Oct 2021'!AR16))),0)</f>
        <v>80.000000000000043</v>
      </c>
      <c r="N22" s="190">
        <f>IF(AND('Vic Oct 2021'!M16&gt;0,'Vic Oct 2021'!N16&gt;0),IF($C$5*F22/'Vic Oct 2021'!AR16&lt;('Vic Oct 2021'!L16+'Vic Oct 2021'!M16),0,IF(($C$5*F22/'Vic Oct 2021'!AR16-'Vic Oct 2021'!L16+'Vic Oct 2021'!M16)&lt;=('Vic Oct 2021'!L16+'Vic Oct 2021'!M16+'Vic Oct 2021'!N16),((($C$5*F22/'Vic Oct 2021'!AR16-('Vic Oct 2021'!L16+'Vic Oct 2021'!M16))*'Vic Oct 2021'!AE16/100))*'Vic Oct 2021'!AR16,('Vic Oct 2021'!N16*'Vic Oct 2021'!AE16/100)*'Vic Oct 2021'!AR16)),0)</f>
        <v>0</v>
      </c>
      <c r="O22" s="190">
        <f>IF(AND('Vic Oct 2021'!N16&gt;0,'Vic Oct 2021'!O16&gt;0),IF($C$5*F22/'Vic Oct 2021'!AR16&lt;('Vic Oct 2021'!L16+'Vic Oct 2021'!M16+'Vic Oct 2021'!N16),0,IF(($C$5*F22/'Vic Oct 2021'!AR16-'Vic Oct 2021'!L16+'Vic Oct 2021'!M16+'Vic Oct 2021'!N16)&lt;=('Vic Oct 2021'!L16+'Vic Oct 2021'!M16+'Vic Oct 2021'!N16+'Vic Oct 2021'!O16),(($C$5*F22/'Vic Oct 2021'!AR16-('Vic Oct 2021'!L16+'Vic Oct 2021'!M16+'Vic Oct 2021'!N16))*'Vic Oct 2021'!AF16/100)*'Vic Oct 2021'!AR16,('Vic Oct 2021'!O16*'Vic Oct 2021'!AF16/100)*'Vic Oct 2021'!AR16)),0)</f>
        <v>0</v>
      </c>
      <c r="P22" s="190">
        <f>IF(AND('Vic Oct 2021'!P16&gt;0,'Vic Oct 2021'!O16&gt;0),IF(($C$5*F22/'Vic Oct 2021'!AR16&lt;SUM('Vic Oct 2021'!L16:P16)),(0),($C$5*F22/'Vic Oct 2021'!AR16-SUM('Vic Oct 2021'!L16:P16))*'Vic Oct 2021'!AB16/100)* 'Vic Oct 2021'!AR16,IF(AND('Vic Oct 2021'!O16&gt;0,'Vic Oct 2021'!P16=""),IF(($C$5*F22/'Vic Oct 2021'!AR16&lt; SUM('Vic Oct 2021'!L16:O16)),(0),($C$5*F22/'Vic Oct 2021'!AR16-SUM('Vic Oct 2021'!L16:O16))*'Vic Oct 2021'!AG16/100)* 'Vic Oct 2021'!AR16,IF(AND('Vic Oct 2021'!N16&gt;0,'Vic Oct 2021'!O16=""),IF(($C$5*F22/'Vic Oct 2021'!AR16&lt; SUM('Vic Oct 2021'!L16:N16)),(0),($C$5*F22/'Vic Oct 2021'!AR16-SUM('Vic Oct 2021'!L16:N16))*'Vic Oct 2021'!AF16/100)* 'Vic Oct 2021'!AR16,IF(AND('Vic Oct 2021'!M16&gt;0,'Vic Oct 2021'!N16=""),IF(($C$5*F22/'Vic Oct 2021'!AR16&lt;'Vic Oct 2021'!M16+'Vic Oct 2021'!L16),(0),(($C$5*F22/'Vic Oct 2021'!AR16-('Vic Oct 2021'!M16+'Vic Oct 2021'!L16))*'Vic Oct 2021'!AE16/100))*'Vic Oct 2021'!AR16,IF(AND('Vic Oct 2021'!L16&gt;0,'Vic Oct 2021'!M16=""&gt;0),IF(($C$5*F22/'Vic Oct 2021'!AR16&lt;'Vic Oct 2021'!L16),(0),($C$5*F22/'Vic Oct 2021'!AR16-'Vic Oct 2021'!L16)*'Vic Oct 2021'!AD16/100)*'Vic Oct 2021'!AR16,0)))))</f>
        <v>0</v>
      </c>
      <c r="Q22" s="394">
        <f t="shared" si="4"/>
        <v>1789.9999999999998</v>
      </c>
      <c r="R22" s="419">
        <f t="shared" si="5"/>
        <v>2223.9849999999997</v>
      </c>
      <c r="S22" s="193">
        <f t="shared" si="6"/>
        <v>2446.3834999999999</v>
      </c>
      <c r="T22" s="247">
        <f>'Vic Oct 2021'!AT16</f>
        <v>0</v>
      </c>
      <c r="U22" s="247">
        <f>'Vic Oct 2021'!AU16</f>
        <v>0</v>
      </c>
      <c r="V22" s="247">
        <f>'Vic Oct 2021'!AV16</f>
        <v>0</v>
      </c>
      <c r="W22" s="247">
        <f>'Vic Oct 2021'!AW16</f>
        <v>0</v>
      </c>
      <c r="X22" s="419" t="str">
        <f t="shared" si="7"/>
        <v>No discount</v>
      </c>
      <c r="Y22" s="419" t="str">
        <f t="shared" si="8"/>
        <v>Exclusive</v>
      </c>
      <c r="Z22" s="494">
        <f t="shared" si="0"/>
        <v>2223.9849999999997</v>
      </c>
      <c r="AA22" s="494">
        <f t="shared" si="1"/>
        <v>2223.9849999999997</v>
      </c>
      <c r="AB22" s="400">
        <f t="shared" si="2"/>
        <v>2446.3834999999999</v>
      </c>
      <c r="AC22" s="400">
        <f t="shared" si="2"/>
        <v>2446.3834999999999</v>
      </c>
      <c r="AD22" s="244">
        <f>'Vic Oct 2021'!BF16</f>
        <v>0</v>
      </c>
      <c r="AE22" s="196" t="str">
        <f>'Vic Oct 2021'!BG16</f>
        <v>n</v>
      </c>
      <c r="AF22" s="489"/>
      <c r="AG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</row>
    <row r="23" spans="1:44" ht="17" customHeight="1">
      <c r="A23" s="528"/>
      <c r="B23" s="501" t="str">
        <f>'Vic Oct 2021'!F17</f>
        <v>Origin Energy</v>
      </c>
      <c r="C23" s="423" t="str">
        <f>'Vic Oct 2021'!G17</f>
        <v>Business Go</v>
      </c>
      <c r="D23" s="190">
        <f>365*'Vic Oct 2021'!H17/100</f>
        <v>291.27</v>
      </c>
      <c r="E23" s="415">
        <f>IF('Vic Oct 2021'!AQ17=3,0.5,IF('Vic Oct 2021'!AQ17=2,0.33,0))</f>
        <v>0.5</v>
      </c>
      <c r="F23" s="415">
        <f t="shared" si="3"/>
        <v>0.5</v>
      </c>
      <c r="G23" s="190">
        <f>IF('Vic Oct 2021'!K17="",($C$5*E23/'Vic Oct 2021'!AQ17*'Vic Oct 2021'!W17/100)*'Vic Oct 2021'!AQ17,IF($C$5*E23/'Vic Oct 2021'!AQ17&gt;='Vic Oct 2021'!L17,('Vic Oct 2021'!L17*'Vic Oct 2021'!W17/100)*'Vic Oct 2021'!AQ17,($C$5*E23/'Vic Oct 2021'!AQ17*'Vic Oct 2021'!W17/100)*'Vic Oct 2021'!AQ17))</f>
        <v>854.99999999999977</v>
      </c>
      <c r="H23" s="190">
        <f>IF(AND('Vic Oct 2021'!L17&gt;0,'Vic Oct 2021'!M17&gt;0),IF($C$5*E23/'Vic Oct 2021'!AQ17&lt;'Vic Oct 2021'!L17,0,IF(($C$5*E23/'Vic Oct 2021'!AQ17-'Vic Oct 2021'!L17)&lt;=('Vic Oct 2021'!M17+'Vic Oct 2021'!L17),((($C$5*E23/'Vic Oct 2021'!AQ17-'Vic Oct 2021'!L17)*'Vic Oct 2021'!X17/100))*'Vic Oct 2021'!AQ17,((('Vic Oct 2021'!M17)*'Vic Oct 2021'!X17/100)*'Vic Oct 2021'!AQ17))),0)</f>
        <v>81.81818181818187</v>
      </c>
      <c r="I23" s="190">
        <f>IF(AND('Vic Oct 2021'!M17&gt;0,'Vic Oct 2021'!N17&gt;0),IF($C$5*E23/'Vic Oct 2021'!AQ17&lt;('Vic Oct 2021'!L17+'Vic Oct 2021'!M17),0,IF(($C$5*E23/'Vic Oct 2021'!AQ17-'Vic Oct 2021'!L17+'Vic Oct 2021'!M17)&lt;=('Vic Oct 2021'!L17+'Vic Oct 2021'!M17+'Vic Oct 2021'!N17),((($C$5*E23/'Vic Oct 2021'!AQ17-('Vic Oct 2021'!L17+'Vic Oct 2021'!M17))*'Vic Oct 2021'!Y17/100))*'Vic Oct 2021'!AQ17,('Vic Oct 2021'!N17*'Vic Oct 2021'!Y17/100)* 'Vic Oct 2021'!AQ17)),0)</f>
        <v>0</v>
      </c>
      <c r="J23" s="190">
        <f>IF(AND('Vic Oct 2021'!N17&gt;0,'Vic Oct 2021'!O17&gt;0),IF($C$5*E23/'Vic Oct 2021'!AQ17&lt;('Vic Oct 2021'!L17+'Vic Oct 2021'!M17+'Vic Oct 2021'!N17),0,IF(($C$5*E23/'Vic Oct 2021'!AQ17-'Vic Oct 2021'!L17+'Vic Oct 2021'!M17+'Vic Oct 2021'!N17)&lt;=('Vic Oct 2021'!L17+'Vic Oct 2021'!M17+'Vic Oct 2021'!N17+'Vic Oct 2021'!O17),(($C$5*E23/'Vic Oct 2021'!AQ17-('Vic Oct 2021'!L17+'Vic Oct 2021'!M17+'Vic Oct 2021'!N17))*'Vic Oct 2021'!Z17/100)*'Vic Oct 2021'!AQ17,('Vic Oct 2021'!O17*'Vic Oct 2021'!Z17/100)*'Vic Oct 2021'!AQ17)),0)</f>
        <v>0</v>
      </c>
      <c r="K23" s="190">
        <f>IF(AND('Vic Oct 2021'!P17&gt;0,'Vic Oct 2021'!O17&gt;0),IF(($C$5*E23/'Vic Oct 2021'!AQ17&lt;SUM('Vic Oct 2021'!L17:P17)),(0),($C$5*E23/'Vic Oct 2021'!AQ17-SUM('Vic Oct 2021'!L17:P17))*'Vic Oct 2021'!AB17/100)* 'Vic Oct 2021'!AQ17,IF(AND('Vic Oct 2021'!O17&gt;0,'Vic Oct 2021'!P17=""),IF(($C$5*E23/'Vic Oct 2021'!AQ17&lt; SUM('Vic Oct 2021'!L17:O17)),(0),($C$5*E23/'Vic Oct 2021'!AQ17-SUM('Vic Oct 2021'!L17:O17))*'Vic Oct 2021'!AA17/100)* 'Vic Oct 2021'!AQ17,IF(AND('Vic Oct 2021'!N17&gt;0,'Vic Oct 2021'!O17=""),IF(($C$5*E23/'Vic Oct 2021'!AQ17&lt; SUM('Vic Oct 2021'!L17:N17)),(0),($C$5*E23/'Vic Oct 2021'!AQ17-SUM('Vic Oct 2021'!L17:N17))*'Vic Oct 2021'!Z17/100)* 'Vic Oct 2021'!AQ17,IF(AND('Vic Oct 2021'!M17&gt;0,'Vic Oct 2021'!N17=""),IF(($C$5*E23/'Vic Oct 2021'!AQ17&lt;'Vic Oct 2021'!M17+'Vic Oct 2021'!L17),(0),(($C$5*E23/'Vic Oct 2021'!AQ17-('Vic Oct 2021'!M17+'Vic Oct 2021'!L17))*'Vic Oct 2021'!Y17/100))*'Vic Oct 2021'!AQ17,IF(AND('Vic Oct 2021'!L17&gt;0,'Vic Oct 2021'!M17=""&gt;0),IF(($C$5*E23/'Vic Oct 2021'!AQ17&lt;'Vic Oct 2021'!L17),(0),($C$5*E23/'Vic Oct 2021'!AQ17-'Vic Oct 2021'!L17)*'Vic Oct 2021'!X17/100)*'Vic Oct 2021'!AQ17,0)))))</f>
        <v>0</v>
      </c>
      <c r="L23" s="190">
        <f>IF('Vic Oct 2021'!K17="",($C$5*F23/'Vic Oct 2021'!AR17*'Vic Oct 2021'!AC17/100)*'Vic Oct 2021'!AR17,IF($C$5*F23/'Vic Oct 2021'!AR17&gt;='Vic Oct 2021'!L17,('Vic Oct 2021'!L17*'Vic Oct 2021'!AC17/100)*'Vic Oct 2021'!AR17,($C$5*F23/'Vic Oct 2021'!AR17*'Vic Oct 2021'!AC17/100)*'Vic Oct 2021'!AR17))</f>
        <v>854.99999999999977</v>
      </c>
      <c r="M23" s="190">
        <f>IF(AND('Vic Oct 2021'!L17&gt;0,'Vic Oct 2021'!M17&gt;0),IF($C$5*F23/'Vic Oct 2021'!AR17&lt;'Vic Oct 2021'!L17,0,IF(($C$5*F23/'Vic Oct 2021'!AR17-'Vic Oct 2021'!L17)&lt;=('Vic Oct 2021'!M17+'Vic Oct 2021'!L17),((($C$5*F23/'Vic Oct 2021'!AR17-'Vic Oct 2021'!L17)*'Vic Oct 2021'!AD17/100))*'Vic Oct 2021'!AR17,((('Vic Oct 2021'!M17)*'Vic Oct 2021'!AD17/100)*'Vic Oct 2021'!AR17))),0)</f>
        <v>81.81818181818187</v>
      </c>
      <c r="N23" s="190">
        <f>IF(AND('Vic Oct 2021'!M17&gt;0,'Vic Oct 2021'!N17&gt;0),IF($C$5*F23/'Vic Oct 2021'!AR17&lt;('Vic Oct 2021'!L17+'Vic Oct 2021'!M17),0,IF(($C$5*F23/'Vic Oct 2021'!AR17-'Vic Oct 2021'!L17+'Vic Oct 2021'!M17)&lt;=('Vic Oct 2021'!L17+'Vic Oct 2021'!M17+'Vic Oct 2021'!N17),((($C$5*F23/'Vic Oct 2021'!AR17-('Vic Oct 2021'!L17+'Vic Oct 2021'!M17))*'Vic Oct 2021'!AE17/100))*'Vic Oct 2021'!AR17,('Vic Oct 2021'!N17*'Vic Oct 2021'!AE17/100)*'Vic Oct 2021'!AR17)),0)</f>
        <v>0</v>
      </c>
      <c r="O23" s="190">
        <f>IF(AND('Vic Oct 2021'!N17&gt;0,'Vic Oct 2021'!O17&gt;0),IF($C$5*F23/'Vic Oct 2021'!AR17&lt;('Vic Oct 2021'!L17+'Vic Oct 2021'!M17+'Vic Oct 2021'!N17),0,IF(($C$5*F23/'Vic Oct 2021'!AR17-'Vic Oct 2021'!L17+'Vic Oct 2021'!M17+'Vic Oct 2021'!N17)&lt;=('Vic Oct 2021'!L17+'Vic Oct 2021'!M17+'Vic Oct 2021'!N17+'Vic Oct 2021'!O17),(($C$5*F23/'Vic Oct 2021'!AR17-('Vic Oct 2021'!L17+'Vic Oct 2021'!M17+'Vic Oct 2021'!N17))*'Vic Oct 2021'!AF17/100)*'Vic Oct 2021'!AR17,('Vic Oct 2021'!O17*'Vic Oct 2021'!AF17/100)*'Vic Oct 2021'!AR17)),0)</f>
        <v>0</v>
      </c>
      <c r="P23" s="190">
        <f>IF(AND('Vic Oct 2021'!P17&gt;0,'Vic Oct 2021'!O17&gt;0),IF(($C$5*F23/'Vic Oct 2021'!AR17&lt;SUM('Vic Oct 2021'!L17:P17)),(0),($C$5*F23/'Vic Oct 2021'!AR17-SUM('Vic Oct 2021'!L17:P17))*'Vic Oct 2021'!AB17/100)* 'Vic Oct 2021'!AR17,IF(AND('Vic Oct 2021'!O17&gt;0,'Vic Oct 2021'!P17=""),IF(($C$5*F23/'Vic Oct 2021'!AR17&lt; SUM('Vic Oct 2021'!L17:O17)),(0),($C$5*F23/'Vic Oct 2021'!AR17-SUM('Vic Oct 2021'!L17:O17))*'Vic Oct 2021'!AG17/100)* 'Vic Oct 2021'!AR17,IF(AND('Vic Oct 2021'!N17&gt;0,'Vic Oct 2021'!O17=""),IF(($C$5*F23/'Vic Oct 2021'!AR17&lt; SUM('Vic Oct 2021'!L17:N17)),(0),($C$5*F23/'Vic Oct 2021'!AR17-SUM('Vic Oct 2021'!L17:N17))*'Vic Oct 2021'!AF17/100)* 'Vic Oct 2021'!AR17,IF(AND('Vic Oct 2021'!M17&gt;0,'Vic Oct 2021'!N17=""),IF(($C$5*F23/'Vic Oct 2021'!AR17&lt;'Vic Oct 2021'!M17+'Vic Oct 2021'!L17),(0),(($C$5*F23/'Vic Oct 2021'!AR17-('Vic Oct 2021'!M17+'Vic Oct 2021'!L17))*'Vic Oct 2021'!AE17/100))*'Vic Oct 2021'!AR17,IF(AND('Vic Oct 2021'!L17&gt;0,'Vic Oct 2021'!M17=""&gt;0),IF(($C$5*F23/'Vic Oct 2021'!AR17&lt;'Vic Oct 2021'!L17),(0),($C$5*F23/'Vic Oct 2021'!AR17-'Vic Oct 2021'!L17)*'Vic Oct 2021'!AD17/100)*'Vic Oct 2021'!AR17,0)))))</f>
        <v>0</v>
      </c>
      <c r="Q23" s="394">
        <f t="shared" si="4"/>
        <v>1873.6363636363635</v>
      </c>
      <c r="R23" s="419">
        <f t="shared" si="5"/>
        <v>2164.9063636363635</v>
      </c>
      <c r="S23" s="193">
        <f t="shared" si="6"/>
        <v>2381.3969999999999</v>
      </c>
      <c r="T23" s="247">
        <f>'Vic Oct 2021'!AT17</f>
        <v>0</v>
      </c>
      <c r="U23" s="247">
        <f>'Vic Oct 2021'!AU17</f>
        <v>0</v>
      </c>
      <c r="V23" s="247">
        <f>'Vic Oct 2021'!AV17</f>
        <v>0</v>
      </c>
      <c r="W23" s="247">
        <f>'Vic Oct 2021'!AW17</f>
        <v>0</v>
      </c>
      <c r="X23" s="419" t="str">
        <f t="shared" si="7"/>
        <v>No discount</v>
      </c>
      <c r="Y23" s="419" t="str">
        <f t="shared" si="8"/>
        <v>Inclusive</v>
      </c>
      <c r="Z23" s="494">
        <f t="shared" si="0"/>
        <v>2164.9063636363635</v>
      </c>
      <c r="AA23" s="494">
        <f t="shared" si="1"/>
        <v>2164.9063636363635</v>
      </c>
      <c r="AB23" s="400">
        <f t="shared" si="2"/>
        <v>2381.3969999999999</v>
      </c>
      <c r="AC23" s="400">
        <f t="shared" si="2"/>
        <v>2381.3969999999999</v>
      </c>
      <c r="AD23" s="244">
        <f>'Vic Oct 2021'!BF17</f>
        <v>0</v>
      </c>
      <c r="AE23" s="196" t="str">
        <f>'Vic Oct 2021'!BG17</f>
        <v>n</v>
      </c>
      <c r="AF23" s="489"/>
      <c r="AG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</row>
    <row r="24" spans="1:44" ht="17" customHeight="1">
      <c r="A24" s="528"/>
      <c r="B24" s="501" t="str">
        <f>'Vic Oct 2021'!F18</f>
        <v>Simply Energy</v>
      </c>
      <c r="C24" s="423" t="str">
        <f>'Vic Oct 2021'!G18</f>
        <v>Business Saver</v>
      </c>
      <c r="D24" s="190">
        <f>365*'Vic Oct 2021'!H18/100</f>
        <v>393.76863636363635</v>
      </c>
      <c r="E24" s="415">
        <f>IF('Vic Oct 2021'!AQ18=3,0.5,IF('Vic Oct 2021'!AQ18=2,0.33,0))</f>
        <v>0.5</v>
      </c>
      <c r="F24" s="415">
        <f t="shared" si="3"/>
        <v>0.5</v>
      </c>
      <c r="G24" s="190">
        <f>IF('Vic Oct 2021'!K18="",($C$5*E24/'Vic Oct 2021'!AQ18*'Vic Oct 2021'!W18/100)*'Vic Oct 2021'!AQ18,IF($C$5*E24/'Vic Oct 2021'!AQ18&gt;='Vic Oct 2021'!L18,('Vic Oct 2021'!L18*'Vic Oct 2021'!W18/100)*'Vic Oct 2021'!AQ18,($C$5*E24/'Vic Oct 2021'!AQ18*'Vic Oct 2021'!W18/100)*'Vic Oct 2021'!AQ18))</f>
        <v>866.85599999999999</v>
      </c>
      <c r="H24" s="190">
        <f>IF(AND('Vic Oct 2021'!L18&gt;0,'Vic Oct 2021'!M18&gt;0),IF($C$5*E24/'Vic Oct 2021'!AQ18&lt;'Vic Oct 2021'!L18,0,IF(($C$5*E24/'Vic Oct 2021'!AQ18-'Vic Oct 2021'!L18)&lt;=('Vic Oct 2021'!M18+'Vic Oct 2021'!L18),((($C$5*E24/'Vic Oct 2021'!AQ18-'Vic Oct 2021'!L18)*'Vic Oct 2021'!X18/100))*'Vic Oct 2021'!AQ18,((('Vic Oct 2021'!M18)*'Vic Oct 2021'!X18/100)*'Vic Oct 2021'!AQ18))),0)</f>
        <v>74.392000000000067</v>
      </c>
      <c r="I24" s="190">
        <f>IF(AND('Vic Oct 2021'!M18&gt;0,'Vic Oct 2021'!N18&gt;0),IF($C$5*E24/'Vic Oct 2021'!AQ18&lt;('Vic Oct 2021'!L18+'Vic Oct 2021'!M18),0,IF(($C$5*E24/'Vic Oct 2021'!AQ18-'Vic Oct 2021'!L18+'Vic Oct 2021'!M18)&lt;=('Vic Oct 2021'!L18+'Vic Oct 2021'!M18+'Vic Oct 2021'!N18),((($C$5*E24/'Vic Oct 2021'!AQ18-('Vic Oct 2021'!L18+'Vic Oct 2021'!M18))*'Vic Oct 2021'!Y18/100))*'Vic Oct 2021'!AQ18,('Vic Oct 2021'!N18*'Vic Oct 2021'!Y18/100)* 'Vic Oct 2021'!AQ18)),0)</f>
        <v>0</v>
      </c>
      <c r="J24" s="190">
        <f>IF(AND('Vic Oct 2021'!N18&gt;0,'Vic Oct 2021'!O18&gt;0),IF($C$5*E24/'Vic Oct 2021'!AQ18&lt;('Vic Oct 2021'!L18+'Vic Oct 2021'!M18+'Vic Oct 2021'!N18),0,IF(($C$5*E24/'Vic Oct 2021'!AQ18-'Vic Oct 2021'!L18+'Vic Oct 2021'!M18+'Vic Oct 2021'!N18)&lt;=('Vic Oct 2021'!L18+'Vic Oct 2021'!M18+'Vic Oct 2021'!N18+'Vic Oct 2021'!O18),(($C$5*E24/'Vic Oct 2021'!AQ18-('Vic Oct 2021'!L18+'Vic Oct 2021'!M18+'Vic Oct 2021'!N18))*'Vic Oct 2021'!Z18/100)*'Vic Oct 2021'!AQ18,('Vic Oct 2021'!O18*'Vic Oct 2021'!Z18/100)*'Vic Oct 2021'!AQ18)),0)</f>
        <v>0</v>
      </c>
      <c r="K24" s="190">
        <f>IF(AND('Vic Oct 2021'!P18&gt;0,'Vic Oct 2021'!O18&gt;0),IF(($C$5*E24/'Vic Oct 2021'!AQ18&lt;SUM('Vic Oct 2021'!L18:P18)),(0),($C$5*E24/'Vic Oct 2021'!AQ18-SUM('Vic Oct 2021'!L18:P18))*'Vic Oct 2021'!AB18/100)* 'Vic Oct 2021'!AQ18,IF(AND('Vic Oct 2021'!O18&gt;0,'Vic Oct 2021'!P18=""),IF(($C$5*E24/'Vic Oct 2021'!AQ18&lt; SUM('Vic Oct 2021'!L18:O18)),(0),($C$5*E24/'Vic Oct 2021'!AQ18-SUM('Vic Oct 2021'!L18:O18))*'Vic Oct 2021'!AA18/100)* 'Vic Oct 2021'!AQ18,IF(AND('Vic Oct 2021'!N18&gt;0,'Vic Oct 2021'!O18=""),IF(($C$5*E24/'Vic Oct 2021'!AQ18&lt; SUM('Vic Oct 2021'!L18:N18)),(0),($C$5*E24/'Vic Oct 2021'!AQ18-SUM('Vic Oct 2021'!L18:N18))*'Vic Oct 2021'!Z18/100)* 'Vic Oct 2021'!AQ18,IF(AND('Vic Oct 2021'!M18&gt;0,'Vic Oct 2021'!N18=""),IF(($C$5*E24/'Vic Oct 2021'!AQ18&lt;'Vic Oct 2021'!M18+'Vic Oct 2021'!L18),(0),(($C$5*E24/'Vic Oct 2021'!AQ18-('Vic Oct 2021'!M18+'Vic Oct 2021'!L18))*'Vic Oct 2021'!Y18/100))*'Vic Oct 2021'!AQ18,IF(AND('Vic Oct 2021'!L18&gt;0,'Vic Oct 2021'!M18=""&gt;0),IF(($C$5*E24/'Vic Oct 2021'!AQ18&lt;'Vic Oct 2021'!L18),(0),($C$5*E24/'Vic Oct 2021'!AQ18-'Vic Oct 2021'!L18)*'Vic Oct 2021'!X18/100)*'Vic Oct 2021'!AQ18,0)))))</f>
        <v>0</v>
      </c>
      <c r="L24" s="190">
        <f>IF('Vic Oct 2021'!K18="",($C$5*F24/'Vic Oct 2021'!AR18*'Vic Oct 2021'!AC18/100)*'Vic Oct 2021'!AR18,IF($C$5*F24/'Vic Oct 2021'!AR18&gt;='Vic Oct 2021'!L18,('Vic Oct 2021'!L18*'Vic Oct 2021'!AC18/100)*'Vic Oct 2021'!AR18,($C$5*F24/'Vic Oct 2021'!AR18*'Vic Oct 2021'!AC18/100)*'Vic Oct 2021'!AR18))</f>
        <v>829.5272727272727</v>
      </c>
      <c r="M24" s="190">
        <f>IF(AND('Vic Oct 2021'!L18&gt;0,'Vic Oct 2021'!M18&gt;0),IF($C$5*F24/'Vic Oct 2021'!AR18&lt;'Vic Oct 2021'!L18,0,IF(($C$5*F24/'Vic Oct 2021'!AR18-'Vic Oct 2021'!L18)&lt;=('Vic Oct 2021'!M18+'Vic Oct 2021'!L18),((($C$5*F24/'Vic Oct 2021'!AR18-'Vic Oct 2021'!L18)*'Vic Oct 2021'!AD18/100))*'Vic Oct 2021'!AR18,((('Vic Oct 2021'!M18)*'Vic Oct 2021'!AD18/100)*'Vic Oct 2021'!AR18))),0)</f>
        <v>73.994181818181872</v>
      </c>
      <c r="N24" s="190">
        <f>IF(AND('Vic Oct 2021'!M18&gt;0,'Vic Oct 2021'!N18&gt;0),IF($C$5*F24/'Vic Oct 2021'!AR18&lt;('Vic Oct 2021'!L18+'Vic Oct 2021'!M18),0,IF(($C$5*F24/'Vic Oct 2021'!AR18-'Vic Oct 2021'!L18+'Vic Oct 2021'!M18)&lt;=('Vic Oct 2021'!L18+'Vic Oct 2021'!M18+'Vic Oct 2021'!N18),((($C$5*F24/'Vic Oct 2021'!AR18-('Vic Oct 2021'!L18+'Vic Oct 2021'!M18))*'Vic Oct 2021'!AE18/100))*'Vic Oct 2021'!AR18,('Vic Oct 2021'!N18*'Vic Oct 2021'!AE18/100)*'Vic Oct 2021'!AR18)),0)</f>
        <v>0</v>
      </c>
      <c r="O24" s="190">
        <f>IF(AND('Vic Oct 2021'!N18&gt;0,'Vic Oct 2021'!O18&gt;0),IF($C$5*F24/'Vic Oct 2021'!AR18&lt;('Vic Oct 2021'!L18+'Vic Oct 2021'!M18+'Vic Oct 2021'!N18),0,IF(($C$5*F24/'Vic Oct 2021'!AR18-'Vic Oct 2021'!L18+'Vic Oct 2021'!M18+'Vic Oct 2021'!N18)&lt;=('Vic Oct 2021'!L18+'Vic Oct 2021'!M18+'Vic Oct 2021'!N18+'Vic Oct 2021'!O18),(($C$5*F24/'Vic Oct 2021'!AR18-('Vic Oct 2021'!L18+'Vic Oct 2021'!M18+'Vic Oct 2021'!N18))*'Vic Oct 2021'!AF18/100)*'Vic Oct 2021'!AR18,('Vic Oct 2021'!O18*'Vic Oct 2021'!AF18/100)*'Vic Oct 2021'!AR18)),0)</f>
        <v>0</v>
      </c>
      <c r="P24" s="190">
        <f>IF(AND('Vic Oct 2021'!P18&gt;0,'Vic Oct 2021'!O18&gt;0),IF(($C$5*F24/'Vic Oct 2021'!AR18&lt;SUM('Vic Oct 2021'!L18:P18)),(0),($C$5*F24/'Vic Oct 2021'!AR18-SUM('Vic Oct 2021'!L18:P18))*'Vic Oct 2021'!AB18/100)* 'Vic Oct 2021'!AR18,IF(AND('Vic Oct 2021'!O18&gt;0,'Vic Oct 2021'!P18=""),IF(($C$5*F24/'Vic Oct 2021'!AR18&lt; SUM('Vic Oct 2021'!L18:O18)),(0),($C$5*F24/'Vic Oct 2021'!AR18-SUM('Vic Oct 2021'!L18:O18))*'Vic Oct 2021'!AG18/100)* 'Vic Oct 2021'!AR18,IF(AND('Vic Oct 2021'!N18&gt;0,'Vic Oct 2021'!O18=""),IF(($C$5*F24/'Vic Oct 2021'!AR18&lt; SUM('Vic Oct 2021'!L18:N18)),(0),($C$5*F24/'Vic Oct 2021'!AR18-SUM('Vic Oct 2021'!L18:N18))*'Vic Oct 2021'!AF18/100)* 'Vic Oct 2021'!AR18,IF(AND('Vic Oct 2021'!M18&gt;0,'Vic Oct 2021'!N18=""),IF(($C$5*F24/'Vic Oct 2021'!AR18&lt;'Vic Oct 2021'!M18+'Vic Oct 2021'!L18),(0),(($C$5*F24/'Vic Oct 2021'!AR18-('Vic Oct 2021'!M18+'Vic Oct 2021'!L18))*'Vic Oct 2021'!AE18/100))*'Vic Oct 2021'!AR18,IF(AND('Vic Oct 2021'!L18&gt;0,'Vic Oct 2021'!M18=""&gt;0),IF(($C$5*F24/'Vic Oct 2021'!AR18&lt;'Vic Oct 2021'!L18),(0),($C$5*F24/'Vic Oct 2021'!AR18-'Vic Oct 2021'!L18)*'Vic Oct 2021'!AD18/100)*'Vic Oct 2021'!AR18,0)))))</f>
        <v>0</v>
      </c>
      <c r="Q24" s="394">
        <f t="shared" si="4"/>
        <v>1844.7694545454547</v>
      </c>
      <c r="R24" s="419">
        <f t="shared" si="5"/>
        <v>2238.5380909090909</v>
      </c>
      <c r="S24" s="193">
        <f t="shared" si="6"/>
        <v>2462.3919000000001</v>
      </c>
      <c r="T24" s="247">
        <f>'Vic Oct 2021'!AT18</f>
        <v>17</v>
      </c>
      <c r="U24" s="247">
        <f>'Vic Oct 2021'!AU18</f>
        <v>0</v>
      </c>
      <c r="V24" s="247">
        <f>'Vic Oct 2021'!AV18</f>
        <v>0</v>
      </c>
      <c r="W24" s="247">
        <f>'Vic Oct 2021'!AW18</f>
        <v>0</v>
      </c>
      <c r="X24" s="419" t="str">
        <f t="shared" si="7"/>
        <v>Guaranteed off bill</v>
      </c>
      <c r="Y24" s="419" t="str">
        <f t="shared" si="8"/>
        <v>Exclusive</v>
      </c>
      <c r="Z24" s="494">
        <f t="shared" si="0"/>
        <v>1857.9866154545455</v>
      </c>
      <c r="AA24" s="494">
        <f t="shared" si="1"/>
        <v>1857.9866154545455</v>
      </c>
      <c r="AB24" s="400">
        <f t="shared" si="2"/>
        <v>2043.7852770000002</v>
      </c>
      <c r="AC24" s="400">
        <f t="shared" si="2"/>
        <v>2043.7852770000002</v>
      </c>
      <c r="AD24" s="244">
        <f>'Vic Oct 2021'!BF18</f>
        <v>0</v>
      </c>
      <c r="AE24" s="196" t="str">
        <f>'Vic Oct 2021'!BG18</f>
        <v>n</v>
      </c>
      <c r="AF24" s="489"/>
      <c r="AG24" s="489"/>
      <c r="AH24" s="489"/>
      <c r="AI24" s="489"/>
      <c r="AJ24" s="489"/>
      <c r="AK24" s="489"/>
      <c r="AL24" s="489"/>
      <c r="AM24" s="489"/>
      <c r="AN24" s="489"/>
      <c r="AO24" s="489"/>
      <c r="AP24" s="489"/>
      <c r="AQ24" s="489"/>
      <c r="AR24" s="489"/>
    </row>
    <row r="25" spans="1:44" ht="17" customHeight="1">
      <c r="A25" s="528"/>
      <c r="B25" s="501" t="str">
        <f>'Vic Oct 2021'!F19</f>
        <v>Powershop</v>
      </c>
      <c r="C25" s="423" t="str">
        <f>'Vic Oct 2021'!G19</f>
        <v>Carbon Neutral</v>
      </c>
      <c r="D25" s="190">
        <f>365*'Vic Oct 2021'!H19/100</f>
        <v>308.69045454545454</v>
      </c>
      <c r="E25" s="415">
        <f>IF('Vic Oct 2021'!AQ19=3,0.5,IF('Vic Oct 2021'!AQ19=2,0.33,0))</f>
        <v>0.5</v>
      </c>
      <c r="F25" s="415">
        <f t="shared" si="3"/>
        <v>0.5</v>
      </c>
      <c r="G25" s="190">
        <f>IF('Vic Oct 2021'!K19="",($C$5*E25/'Vic Oct 2021'!AQ19*'Vic Oct 2021'!W19/100)*'Vic Oct 2021'!AQ19,IF($C$5*E25/'Vic Oct 2021'!AQ19&gt;='Vic Oct 2021'!L19,('Vic Oct 2021'!L19*'Vic Oct 2021'!W19/100)*'Vic Oct 2021'!AQ19,($C$5*E25/'Vic Oct 2021'!AQ19*'Vic Oct 2021'!W19/100)*'Vic Oct 2021'!AQ19))</f>
        <v>800</v>
      </c>
      <c r="H25" s="190">
        <f>IF(AND('Vic Oct 2021'!L19&gt;0,'Vic Oct 2021'!M19&gt;0),IF($C$5*E25/'Vic Oct 2021'!AQ19&lt;'Vic Oct 2021'!L19,0,IF(($C$5*E25/'Vic Oct 2021'!AQ19-'Vic Oct 2021'!L19)&lt;=('Vic Oct 2021'!M19+'Vic Oct 2021'!L19),((($C$5*E25/'Vic Oct 2021'!AQ19-'Vic Oct 2021'!L19)*'Vic Oct 2021'!X19/100))*'Vic Oct 2021'!AQ19,((('Vic Oct 2021'!M19)*'Vic Oct 2021'!X19/100)*'Vic Oct 2021'!AQ19))),0)</f>
        <v>0</v>
      </c>
      <c r="I25" s="190">
        <f>IF(AND('Vic Oct 2021'!M19&gt;0,'Vic Oct 2021'!N19&gt;0),IF($C$5*E25/'Vic Oct 2021'!AQ19&lt;('Vic Oct 2021'!L19+'Vic Oct 2021'!M19),0,IF(($C$5*E25/'Vic Oct 2021'!AQ19-'Vic Oct 2021'!L19+'Vic Oct 2021'!M19)&lt;=('Vic Oct 2021'!L19+'Vic Oct 2021'!M19+'Vic Oct 2021'!N19),((($C$5*E25/'Vic Oct 2021'!AQ19-('Vic Oct 2021'!L19+'Vic Oct 2021'!M19))*'Vic Oct 2021'!Y19/100))*'Vic Oct 2021'!AQ19,('Vic Oct 2021'!N19*'Vic Oct 2021'!Y19/100)* 'Vic Oct 2021'!AQ19)),0)</f>
        <v>0</v>
      </c>
      <c r="J25" s="190">
        <f>IF(AND('Vic Oct 2021'!N19&gt;0,'Vic Oct 2021'!O19&gt;0),IF($C$5*E25/'Vic Oct 2021'!AQ19&lt;('Vic Oct 2021'!L19+'Vic Oct 2021'!M19+'Vic Oct 2021'!N19),0,IF(($C$5*E25/'Vic Oct 2021'!AQ19-'Vic Oct 2021'!L19+'Vic Oct 2021'!M19+'Vic Oct 2021'!N19)&lt;=('Vic Oct 2021'!L19+'Vic Oct 2021'!M19+'Vic Oct 2021'!N19+'Vic Oct 2021'!O19),(($C$5*E25/'Vic Oct 2021'!AQ19-('Vic Oct 2021'!L19+'Vic Oct 2021'!M19+'Vic Oct 2021'!N19))*'Vic Oct 2021'!Z19/100)*'Vic Oct 2021'!AQ19,('Vic Oct 2021'!O19*'Vic Oct 2021'!Z19/100)*'Vic Oct 2021'!AQ19)),0)</f>
        <v>0</v>
      </c>
      <c r="K25" s="190">
        <f>IF(AND('Vic Oct 2021'!P19&gt;0,'Vic Oct 2021'!O19&gt;0),IF(($C$5*E25/'Vic Oct 2021'!AQ19&lt;SUM('Vic Oct 2021'!L19:P19)),(0),($C$5*E25/'Vic Oct 2021'!AQ19-SUM('Vic Oct 2021'!L19:P19))*'Vic Oct 2021'!AB19/100)* 'Vic Oct 2021'!AQ19,IF(AND('Vic Oct 2021'!O19&gt;0,'Vic Oct 2021'!P19=""),IF(($C$5*E25/'Vic Oct 2021'!AQ19&lt; SUM('Vic Oct 2021'!L19:O19)),(0),($C$5*E25/'Vic Oct 2021'!AQ19-SUM('Vic Oct 2021'!L19:O19))*'Vic Oct 2021'!AA19/100)* 'Vic Oct 2021'!AQ19,IF(AND('Vic Oct 2021'!N19&gt;0,'Vic Oct 2021'!O19=""),IF(($C$5*E25/'Vic Oct 2021'!AQ19&lt; SUM('Vic Oct 2021'!L19:N19)),(0),($C$5*E25/'Vic Oct 2021'!AQ19-SUM('Vic Oct 2021'!L19:N19))*'Vic Oct 2021'!Z19/100)* 'Vic Oct 2021'!AQ19,IF(AND('Vic Oct 2021'!M19&gt;0,'Vic Oct 2021'!N19=""),IF(($C$5*E25/'Vic Oct 2021'!AQ19&lt;'Vic Oct 2021'!M19+'Vic Oct 2021'!L19),(0),(($C$5*E25/'Vic Oct 2021'!AQ19-('Vic Oct 2021'!M19+'Vic Oct 2021'!L19))*'Vic Oct 2021'!Y19/100))*'Vic Oct 2021'!AQ19,IF(AND('Vic Oct 2021'!L19&gt;0,'Vic Oct 2021'!M19=""&gt;0),IF(($C$5*E25/'Vic Oct 2021'!AQ19&lt;'Vic Oct 2021'!L19),(0),($C$5*E25/'Vic Oct 2021'!AQ19-'Vic Oct 2021'!L19)*'Vic Oct 2021'!X19/100)*'Vic Oct 2021'!AQ19,0)))))</f>
        <v>0</v>
      </c>
      <c r="L25" s="190">
        <f>IF('Vic Oct 2021'!K19="",($C$5*F25/'Vic Oct 2021'!AR19*'Vic Oct 2021'!AC19/100)*'Vic Oct 2021'!AR19,IF($C$5*F25/'Vic Oct 2021'!AR19&gt;='Vic Oct 2021'!L19,('Vic Oct 2021'!L19*'Vic Oct 2021'!AC19/100)*'Vic Oct 2021'!AR19,($C$5*F25/'Vic Oct 2021'!AR19*'Vic Oct 2021'!AC19/100)*'Vic Oct 2021'!AR19))</f>
        <v>800</v>
      </c>
      <c r="M25" s="190">
        <f>IF(AND('Vic Oct 2021'!L19&gt;0,'Vic Oct 2021'!M19&gt;0),IF($C$5*F25/'Vic Oct 2021'!AR19&lt;'Vic Oct 2021'!L19,0,IF(($C$5*F25/'Vic Oct 2021'!AR19-'Vic Oct 2021'!L19)&lt;=('Vic Oct 2021'!M19+'Vic Oct 2021'!L19),((($C$5*F25/'Vic Oct 2021'!AR19-'Vic Oct 2021'!L19)*'Vic Oct 2021'!AD19/100))*'Vic Oct 2021'!AR19,((('Vic Oct 2021'!M19)*'Vic Oct 2021'!AD19/100)*'Vic Oct 2021'!AR19))),0)</f>
        <v>0</v>
      </c>
      <c r="N25" s="190">
        <f>IF(AND('Vic Oct 2021'!M19&gt;0,'Vic Oct 2021'!N19&gt;0),IF($C$5*F25/'Vic Oct 2021'!AR19&lt;('Vic Oct 2021'!L19+'Vic Oct 2021'!M19),0,IF(($C$5*F25/'Vic Oct 2021'!AR19-'Vic Oct 2021'!L19+'Vic Oct 2021'!M19)&lt;=('Vic Oct 2021'!L19+'Vic Oct 2021'!M19+'Vic Oct 2021'!N19),((($C$5*F25/'Vic Oct 2021'!AR19-('Vic Oct 2021'!L19+'Vic Oct 2021'!M19))*'Vic Oct 2021'!AE19/100))*'Vic Oct 2021'!AR19,('Vic Oct 2021'!N19*'Vic Oct 2021'!AE19/100)*'Vic Oct 2021'!AR19)),0)</f>
        <v>0</v>
      </c>
      <c r="O25" s="190">
        <f>IF(AND('Vic Oct 2021'!N19&gt;0,'Vic Oct 2021'!O19&gt;0),IF($C$5*F25/'Vic Oct 2021'!AR19&lt;('Vic Oct 2021'!L19+'Vic Oct 2021'!M19+'Vic Oct 2021'!N19),0,IF(($C$5*F25/'Vic Oct 2021'!AR19-'Vic Oct 2021'!L19+'Vic Oct 2021'!M19+'Vic Oct 2021'!N19)&lt;=('Vic Oct 2021'!L19+'Vic Oct 2021'!M19+'Vic Oct 2021'!N19+'Vic Oct 2021'!O19),(($C$5*F25/'Vic Oct 2021'!AR19-('Vic Oct 2021'!L19+'Vic Oct 2021'!M19+'Vic Oct 2021'!N19))*'Vic Oct 2021'!AF19/100)*'Vic Oct 2021'!AR19,('Vic Oct 2021'!O19*'Vic Oct 2021'!AF19/100)*'Vic Oct 2021'!AR19)),0)</f>
        <v>0</v>
      </c>
      <c r="P25" s="190">
        <f>IF(AND('Vic Oct 2021'!P19&gt;0,'Vic Oct 2021'!O19&gt;0),IF(($C$5*F25/'Vic Oct 2021'!AR19&lt;SUM('Vic Oct 2021'!L19:P19)),(0),($C$5*F25/'Vic Oct 2021'!AR19-SUM('Vic Oct 2021'!L19:P19))*'Vic Oct 2021'!AB19/100)* 'Vic Oct 2021'!AR19,IF(AND('Vic Oct 2021'!O19&gt;0,'Vic Oct 2021'!P19=""),IF(($C$5*F25/'Vic Oct 2021'!AR19&lt; SUM('Vic Oct 2021'!L19:O19)),(0),($C$5*F25/'Vic Oct 2021'!AR19-SUM('Vic Oct 2021'!L19:O19))*'Vic Oct 2021'!AG19/100)* 'Vic Oct 2021'!AR19,IF(AND('Vic Oct 2021'!N19&gt;0,'Vic Oct 2021'!O19=""),IF(($C$5*F25/'Vic Oct 2021'!AR19&lt; SUM('Vic Oct 2021'!L19:N19)),(0),($C$5*F25/'Vic Oct 2021'!AR19-SUM('Vic Oct 2021'!L19:N19))*'Vic Oct 2021'!AF19/100)* 'Vic Oct 2021'!AR19,IF(AND('Vic Oct 2021'!M19&gt;0,'Vic Oct 2021'!N19=""),IF(($C$5*F25/'Vic Oct 2021'!AR19&lt;'Vic Oct 2021'!M19+'Vic Oct 2021'!L19),(0),(($C$5*F25/'Vic Oct 2021'!AR19-('Vic Oct 2021'!M19+'Vic Oct 2021'!L19))*'Vic Oct 2021'!AE19/100))*'Vic Oct 2021'!AR19,IF(AND('Vic Oct 2021'!L19&gt;0,'Vic Oct 2021'!M19=""&gt;0),IF(($C$5*F25/'Vic Oct 2021'!AR19&lt;'Vic Oct 2021'!L19),(0),($C$5*F25/'Vic Oct 2021'!AR19-'Vic Oct 2021'!L19)*'Vic Oct 2021'!AD19/100)*'Vic Oct 2021'!AR19,0)))))</f>
        <v>0</v>
      </c>
      <c r="Q25" s="394">
        <f t="shared" si="4"/>
        <v>1600</v>
      </c>
      <c r="R25" s="419">
        <f t="shared" si="5"/>
        <v>1908.6904545454545</v>
      </c>
      <c r="S25" s="193">
        <f t="shared" si="6"/>
        <v>2099.5595000000003</v>
      </c>
      <c r="T25" s="247">
        <f>'Vic Oct 2021'!AT19</f>
        <v>0</v>
      </c>
      <c r="U25" s="247">
        <f>'Vic Oct 2021'!AU19</f>
        <v>0</v>
      </c>
      <c r="V25" s="247">
        <f>'Vic Oct 2021'!AV19</f>
        <v>0</v>
      </c>
      <c r="W25" s="247">
        <f>'Vic Oct 2021'!AW19</f>
        <v>0</v>
      </c>
      <c r="X25" s="419" t="str">
        <f t="shared" si="7"/>
        <v>No discount</v>
      </c>
      <c r="Y25" s="419" t="str">
        <f t="shared" si="8"/>
        <v>Inclusive</v>
      </c>
      <c r="Z25" s="494">
        <f t="shared" si="0"/>
        <v>1908.6904545454547</v>
      </c>
      <c r="AA25" s="494">
        <f t="shared" si="1"/>
        <v>1908.6904545454547</v>
      </c>
      <c r="AB25" s="400">
        <f t="shared" ref="AB25:AC82" si="19">Z25*1.1</f>
        <v>2099.5595000000003</v>
      </c>
      <c r="AC25" s="400">
        <f t="shared" si="19"/>
        <v>2099.5595000000003</v>
      </c>
      <c r="AD25" s="244">
        <f>'Vic Oct 2021'!BF19</f>
        <v>0</v>
      </c>
      <c r="AE25" s="196" t="str">
        <f>'Vic Oct 2021'!BG19</f>
        <v>n</v>
      </c>
      <c r="AF25" s="489"/>
      <c r="AG25" s="489"/>
      <c r="AH25" s="489"/>
      <c r="AI25" s="489"/>
      <c r="AJ25" s="489"/>
      <c r="AK25" s="489"/>
      <c r="AL25" s="489"/>
      <c r="AM25" s="489"/>
      <c r="AN25" s="489"/>
      <c r="AO25" s="489"/>
      <c r="AP25" s="489"/>
      <c r="AQ25" s="489"/>
      <c r="AR25" s="489"/>
    </row>
    <row r="26" spans="1:44" ht="17" customHeight="1">
      <c r="A26" s="528"/>
      <c r="B26" s="501" t="str">
        <f>'Vic Oct 2021'!F20</f>
        <v>Red Energy</v>
      </c>
      <c r="C26" s="423" t="str">
        <f>'Vic Oct 2021'!G20</f>
        <v>Business Saver</v>
      </c>
      <c r="D26" s="190">
        <f>365*'Vic Oct 2021'!H20/100</f>
        <v>239.14136363636356</v>
      </c>
      <c r="E26" s="415">
        <f>IF('Vic Oct 2021'!AQ20=3,0.5,IF('Vic Oct 2021'!AQ20=2,0.33,0))</f>
        <v>0.5</v>
      </c>
      <c r="F26" s="415">
        <f t="shared" si="3"/>
        <v>0.5</v>
      </c>
      <c r="G26" s="190">
        <f>IF('Vic Oct 2021'!K20="",($C$5*E26/'Vic Oct 2021'!AQ20*'Vic Oct 2021'!W20/100)*'Vic Oct 2021'!AQ20,IF($C$5*E26/'Vic Oct 2021'!AQ20&gt;='Vic Oct 2021'!L20,('Vic Oct 2021'!L20*'Vic Oct 2021'!W20/100)*'Vic Oct 2021'!AQ20,($C$5*E26/'Vic Oct 2021'!AQ20*'Vic Oct 2021'!W20/100)*'Vic Oct 2021'!AQ20))</f>
        <v>185.72727272727269</v>
      </c>
      <c r="H26" s="190">
        <f>IF(AND('Vic Oct 2021'!L20&gt;0,'Vic Oct 2021'!M20&gt;0),IF($C$5*E26/'Vic Oct 2021'!AQ20&lt;'Vic Oct 2021'!L20,0,IF(($C$5*E26/'Vic Oct 2021'!AQ20-'Vic Oct 2021'!L20)&lt;=('Vic Oct 2021'!M20+'Vic Oct 2021'!L20),((($C$5*E26/'Vic Oct 2021'!AQ20-'Vic Oct 2021'!L20)*'Vic Oct 2021'!X20/100))*'Vic Oct 2021'!AQ20,((('Vic Oct 2021'!M20)*'Vic Oct 2021'!X20/100)*'Vic Oct 2021'!AQ20))),0)</f>
        <v>174.27272727272725</v>
      </c>
      <c r="I26" s="190">
        <f>IF(AND('Vic Oct 2021'!M20&gt;0,'Vic Oct 2021'!N20&gt;0),IF($C$5*E26/'Vic Oct 2021'!AQ20&lt;('Vic Oct 2021'!L20+'Vic Oct 2021'!M20),0,IF(($C$5*E26/'Vic Oct 2021'!AQ20-'Vic Oct 2021'!L20+'Vic Oct 2021'!M20)&lt;=('Vic Oct 2021'!L20+'Vic Oct 2021'!M20+'Vic Oct 2021'!N20),((($C$5*E26/'Vic Oct 2021'!AQ20-('Vic Oct 2021'!L20+'Vic Oct 2021'!M20))*'Vic Oct 2021'!Y20/100))*'Vic Oct 2021'!AQ20,('Vic Oct 2021'!N20*'Vic Oct 2021'!Y20/100)* 'Vic Oct 2021'!AQ20)),0)</f>
        <v>153.81818181818178</v>
      </c>
      <c r="J26" s="190">
        <f>IF(AND('Vic Oct 2021'!N20&gt;0,'Vic Oct 2021'!O20&gt;0),IF($C$5*E26/'Vic Oct 2021'!AQ20&lt;('Vic Oct 2021'!L20+'Vic Oct 2021'!M20+'Vic Oct 2021'!N20),0,IF(($C$5*E26/'Vic Oct 2021'!AQ20-'Vic Oct 2021'!L20+'Vic Oct 2021'!M20+'Vic Oct 2021'!N20)&lt;=('Vic Oct 2021'!L20+'Vic Oct 2021'!M20+'Vic Oct 2021'!N20+'Vic Oct 2021'!O20),(($C$5*E26/'Vic Oct 2021'!AQ20-('Vic Oct 2021'!L20+'Vic Oct 2021'!M20+'Vic Oct 2021'!N20))*'Vic Oct 2021'!Z20/100)*'Vic Oct 2021'!AQ20,('Vic Oct 2021'!O20*'Vic Oct 2021'!Z20/100)*'Vic Oct 2021'!AQ20)),0)</f>
        <v>291.27272727272725</v>
      </c>
      <c r="K26" s="190">
        <f>IF(AND('Vic Oct 2021'!P20&gt;0,'Vic Oct 2021'!O20&gt;0),IF(($C$5*E26/'Vic Oct 2021'!AQ20&lt;SUM('Vic Oct 2021'!L20:P20)),(0),($C$5*E26/'Vic Oct 2021'!AQ20-SUM('Vic Oct 2021'!L20:P20))*'Vic Oct 2021'!AB20/100)* 'Vic Oct 2021'!AQ20,IF(AND('Vic Oct 2021'!O20&gt;0,'Vic Oct 2021'!P20=""),IF(($C$5*E26/'Vic Oct 2021'!AQ20&lt; SUM('Vic Oct 2021'!L20:O20)),(0),($C$5*E26/'Vic Oct 2021'!AQ20-SUM('Vic Oct 2021'!L20:O20))*'Vic Oct 2021'!AA20/100)* 'Vic Oct 2021'!AQ20,IF(AND('Vic Oct 2021'!N20&gt;0,'Vic Oct 2021'!O20=""),IF(($C$5*E26/'Vic Oct 2021'!AQ20&lt; SUM('Vic Oct 2021'!L20:N20)),(0),($C$5*E26/'Vic Oct 2021'!AQ20-SUM('Vic Oct 2021'!L20:N20))*'Vic Oct 2021'!Z20/100)* 'Vic Oct 2021'!AQ20,IF(AND('Vic Oct 2021'!M20&gt;0,'Vic Oct 2021'!N20=""),IF(($C$5*E26/'Vic Oct 2021'!AQ20&lt;'Vic Oct 2021'!M20+'Vic Oct 2021'!L20),(0),(($C$5*E26/'Vic Oct 2021'!AQ20-('Vic Oct 2021'!M20+'Vic Oct 2021'!L20))*'Vic Oct 2021'!Y20/100))*'Vic Oct 2021'!AQ20,IF(AND('Vic Oct 2021'!L20&gt;0,'Vic Oct 2021'!M20=""&gt;0),IF(($C$5*E26/'Vic Oct 2021'!AQ20&lt;'Vic Oct 2021'!L20),(0),($C$5*E26/'Vic Oct 2021'!AQ20-'Vic Oct 2021'!L20)*'Vic Oct 2021'!X20/100)*'Vic Oct 2021'!AQ20,0)))))</f>
        <v>76.363636363636402</v>
      </c>
      <c r="L26" s="190">
        <f>IF('Vic Oct 2021'!K20="",($C$5*F26/'Vic Oct 2021'!AR20*'Vic Oct 2021'!AC20/100)*'Vic Oct 2021'!AR20,IF($C$5*F26/'Vic Oct 2021'!AR20&gt;='Vic Oct 2021'!L20,('Vic Oct 2021'!L20*'Vic Oct 2021'!AC20/100)*'Vic Oct 2021'!AR20,($C$5*F26/'Vic Oct 2021'!AR20*'Vic Oct 2021'!AC20/100)*'Vic Oct 2021'!AR20))</f>
        <v>176.72727272727272</v>
      </c>
      <c r="M26" s="190">
        <f>IF(AND('Vic Oct 2021'!L20&gt;0,'Vic Oct 2021'!M20&gt;0),IF($C$5*F26/'Vic Oct 2021'!AR20&lt;'Vic Oct 2021'!L20,0,IF(($C$5*F26/'Vic Oct 2021'!AR20-'Vic Oct 2021'!L20)&lt;=('Vic Oct 2021'!M20+'Vic Oct 2021'!L20),((($C$5*F26/'Vic Oct 2021'!AR20-'Vic Oct 2021'!L20)*'Vic Oct 2021'!AD20/100))*'Vic Oct 2021'!AR20,((('Vic Oct 2021'!M20)*'Vic Oct 2021'!AD20/100)*'Vic Oct 2021'!AR20))),0)</f>
        <v>161.99999999999997</v>
      </c>
      <c r="N26" s="190">
        <f>IF(AND('Vic Oct 2021'!M20&gt;0,'Vic Oct 2021'!N20&gt;0),IF($C$5*F26/'Vic Oct 2021'!AR20&lt;('Vic Oct 2021'!L20+'Vic Oct 2021'!M20),0,IF(($C$5*F26/'Vic Oct 2021'!AR20-'Vic Oct 2021'!L20+'Vic Oct 2021'!M20)&lt;=('Vic Oct 2021'!L20+'Vic Oct 2021'!M20+'Vic Oct 2021'!N20),((($C$5*F26/'Vic Oct 2021'!AR20-('Vic Oct 2021'!L20+'Vic Oct 2021'!M20))*'Vic Oct 2021'!AE20/100))*'Vic Oct 2021'!AR20,('Vic Oct 2021'!N20*'Vic Oct 2021'!AE20/100)*'Vic Oct 2021'!AR20)),0)</f>
        <v>145.63636363636363</v>
      </c>
      <c r="O26" s="190">
        <f>IF(AND('Vic Oct 2021'!N20&gt;0,'Vic Oct 2021'!O20&gt;0),IF($C$5*F26/'Vic Oct 2021'!AR20&lt;('Vic Oct 2021'!L20+'Vic Oct 2021'!M20+'Vic Oct 2021'!N20),0,IF(($C$5*F26/'Vic Oct 2021'!AR20-'Vic Oct 2021'!L20+'Vic Oct 2021'!M20+'Vic Oct 2021'!N20)&lt;=('Vic Oct 2021'!L20+'Vic Oct 2021'!M20+'Vic Oct 2021'!N20+'Vic Oct 2021'!O20),(($C$5*F26/'Vic Oct 2021'!AR20-('Vic Oct 2021'!L20+'Vic Oct 2021'!M20+'Vic Oct 2021'!N20))*'Vic Oct 2021'!AF20/100)*'Vic Oct 2021'!AR20,('Vic Oct 2021'!O20*'Vic Oct 2021'!AF20/100)*'Vic Oct 2021'!AR20)),0)</f>
        <v>274.90909090909088</v>
      </c>
      <c r="P26" s="190">
        <f>IF(AND('Vic Oct 2021'!P20&gt;0,'Vic Oct 2021'!O20&gt;0),IF(($C$5*F26/'Vic Oct 2021'!AR20&lt;SUM('Vic Oct 2021'!L20:P20)),(0),($C$5*F26/'Vic Oct 2021'!AR20-SUM('Vic Oct 2021'!L20:P20))*'Vic Oct 2021'!AB20/100)* 'Vic Oct 2021'!AR20,IF(AND('Vic Oct 2021'!O20&gt;0,'Vic Oct 2021'!P20=""),IF(($C$5*F26/'Vic Oct 2021'!AR20&lt; SUM('Vic Oct 2021'!L20:O20)),(0),($C$5*F26/'Vic Oct 2021'!AR20-SUM('Vic Oct 2021'!L20:O20))*'Vic Oct 2021'!AG20/100)* 'Vic Oct 2021'!AR20,IF(AND('Vic Oct 2021'!N20&gt;0,'Vic Oct 2021'!O20=""),IF(($C$5*F26/'Vic Oct 2021'!AR20&lt; SUM('Vic Oct 2021'!L20:N20)),(0),($C$5*F26/'Vic Oct 2021'!AR20-SUM('Vic Oct 2021'!L20:N20))*'Vic Oct 2021'!AF20/100)* 'Vic Oct 2021'!AR20,IF(AND('Vic Oct 2021'!M20&gt;0,'Vic Oct 2021'!N20=""),IF(($C$5*F26/'Vic Oct 2021'!AR20&lt;'Vic Oct 2021'!M20+'Vic Oct 2021'!L20),(0),(($C$5*F26/'Vic Oct 2021'!AR20-('Vic Oct 2021'!M20+'Vic Oct 2021'!L20))*'Vic Oct 2021'!AE20/100))*'Vic Oct 2021'!AR20,IF(AND('Vic Oct 2021'!L20&gt;0,'Vic Oct 2021'!M20=""&gt;0),IF(($C$5*F26/'Vic Oct 2021'!AR20&lt;'Vic Oct 2021'!L20),(0),($C$5*F26/'Vic Oct 2021'!AR20-'Vic Oct 2021'!L20)*'Vic Oct 2021'!AD20/100)*'Vic Oct 2021'!AR20,0)))))</f>
        <v>74.090909090909136</v>
      </c>
      <c r="Q26" s="394">
        <f t="shared" si="4"/>
        <v>1714.8181818181818</v>
      </c>
      <c r="R26" s="419">
        <f t="shared" si="5"/>
        <v>1953.9595454545454</v>
      </c>
      <c r="S26" s="193">
        <f t="shared" si="6"/>
        <v>2149.3555000000001</v>
      </c>
      <c r="T26" s="247">
        <f>'Vic Oct 2021'!AT20</f>
        <v>0</v>
      </c>
      <c r="U26" s="247">
        <f>'Vic Oct 2021'!AU20</f>
        <v>0</v>
      </c>
      <c r="V26" s="247">
        <f>'Vic Oct 2021'!AV20</f>
        <v>0</v>
      </c>
      <c r="W26" s="247">
        <f>'Vic Oct 2021'!AW20</f>
        <v>0</v>
      </c>
      <c r="X26" s="419" t="str">
        <f t="shared" si="7"/>
        <v>No discount</v>
      </c>
      <c r="Y26" s="419" t="str">
        <f t="shared" si="8"/>
        <v>Inclusive</v>
      </c>
      <c r="Z26" s="504">
        <f t="shared" si="0"/>
        <v>1953.9595454545454</v>
      </c>
      <c r="AA26" s="494">
        <f t="shared" si="1"/>
        <v>1953.9595454545454</v>
      </c>
      <c r="AB26" s="400">
        <f t="shared" si="19"/>
        <v>2149.3555000000001</v>
      </c>
      <c r="AC26" s="400">
        <f t="shared" si="19"/>
        <v>2149.3555000000001</v>
      </c>
      <c r="AD26" s="244">
        <f>'Vic Oct 2021'!BF20</f>
        <v>0</v>
      </c>
      <c r="AE26" s="196" t="str">
        <f>'Vic Oct 2021'!BG20</f>
        <v>n</v>
      </c>
      <c r="AF26" s="489"/>
      <c r="AG26" s="489"/>
      <c r="AH26" s="489"/>
      <c r="AI26" s="489"/>
      <c r="AJ26" s="489"/>
      <c r="AK26" s="489"/>
      <c r="AL26" s="489"/>
      <c r="AM26" s="489"/>
      <c r="AN26" s="489"/>
      <c r="AO26" s="489"/>
      <c r="AP26" s="489"/>
      <c r="AQ26" s="489"/>
      <c r="AR26" s="489"/>
    </row>
    <row r="27" spans="1:44" s="506" customFormat="1" ht="17" customHeight="1" thickBot="1">
      <c r="A27" s="529"/>
      <c r="B27" s="424" t="str">
        <f>'Vic Oct 2021'!F21</f>
        <v>Discover Energy</v>
      </c>
      <c r="C27" s="424" t="str">
        <f>'Vic Oct 2021'!G21</f>
        <v>Budget</v>
      </c>
      <c r="D27" s="115">
        <f>365*'Vic Oct 2021'!H21/100</f>
        <v>331.78500000000003</v>
      </c>
      <c r="E27" s="416">
        <f>IF('Vic Oct 2021'!AQ21=3,0.5,IF('Vic Oct 2021'!AQ21=2,0.33,0))</f>
        <v>0.5</v>
      </c>
      <c r="F27" s="416">
        <f t="shared" ref="F27" si="20">1-E27</f>
        <v>0.5</v>
      </c>
      <c r="G27" s="115">
        <f>IF('Vic Oct 2021'!K21="",($C$5*E27/'Vic Oct 2021'!AQ21*'Vic Oct 2021'!W21/100)*'Vic Oct 2021'!AQ21,IF($C$5*E27/'Vic Oct 2021'!AQ21&gt;='Vic Oct 2021'!L21,('Vic Oct 2021'!L21*'Vic Oct 2021'!W21/100)*'Vic Oct 2021'!AQ21,($C$5*E27/'Vic Oct 2021'!AQ21*'Vic Oct 2021'!W21/100)*'Vic Oct 2021'!AQ21))</f>
        <v>912.27272727272725</v>
      </c>
      <c r="H27" s="115">
        <f>IF(AND('Vic Oct 2021'!L21&gt;0,'Vic Oct 2021'!M21&gt;0),IF($C$5*E27/'Vic Oct 2021'!AQ21&lt;'Vic Oct 2021'!L21,0,IF(($C$5*E27/'Vic Oct 2021'!AQ21-'Vic Oct 2021'!L21)&lt;=('Vic Oct 2021'!M21+'Vic Oct 2021'!L21),((($C$5*E27/'Vic Oct 2021'!AQ21-'Vic Oct 2021'!L21)*'Vic Oct 2021'!X21/100))*'Vic Oct 2021'!AQ21,((('Vic Oct 2021'!M21)*'Vic Oct 2021'!X21/100)*'Vic Oct 2021'!AQ21))),0)</f>
        <v>81.363636363636417</v>
      </c>
      <c r="I27" s="115">
        <f>IF(AND('Vic Oct 2021'!M21&gt;0,'Vic Oct 2021'!N21&gt;0),IF($C$5*E27/'Vic Oct 2021'!AQ21&lt;('Vic Oct 2021'!L21+'Vic Oct 2021'!M21),0,IF(($C$5*E27/'Vic Oct 2021'!AQ21-'Vic Oct 2021'!L21+'Vic Oct 2021'!M21)&lt;=('Vic Oct 2021'!L21+'Vic Oct 2021'!M21+'Vic Oct 2021'!N21),((($C$5*E27/'Vic Oct 2021'!AQ21-('Vic Oct 2021'!L21+'Vic Oct 2021'!M21))*'Vic Oct 2021'!Y21/100))*'Vic Oct 2021'!AQ21,('Vic Oct 2021'!N21*'Vic Oct 2021'!Y21/100)* 'Vic Oct 2021'!AQ21)),0)</f>
        <v>0</v>
      </c>
      <c r="J27" s="115">
        <f>IF(AND('Vic Oct 2021'!N21&gt;0,'Vic Oct 2021'!O21&gt;0),IF($C$5*E27/'Vic Oct 2021'!AQ21&lt;('Vic Oct 2021'!L21+'Vic Oct 2021'!M21+'Vic Oct 2021'!N21),0,IF(($C$5*E27/'Vic Oct 2021'!AQ21-'Vic Oct 2021'!L21+'Vic Oct 2021'!M21+'Vic Oct 2021'!N21)&lt;=('Vic Oct 2021'!L21+'Vic Oct 2021'!M21+'Vic Oct 2021'!N21+'Vic Oct 2021'!O21),(($C$5*E27/'Vic Oct 2021'!AQ21-('Vic Oct 2021'!L21+'Vic Oct 2021'!M21+'Vic Oct 2021'!N21))*'Vic Oct 2021'!Z21/100)*'Vic Oct 2021'!AQ21,('Vic Oct 2021'!O21*'Vic Oct 2021'!Z21/100)*'Vic Oct 2021'!AQ21)),0)</f>
        <v>0</v>
      </c>
      <c r="K27" s="115">
        <f>IF(AND('Vic Oct 2021'!P21&gt;0,'Vic Oct 2021'!O21&gt;0),IF(($C$5*E27/'Vic Oct 2021'!AQ21&lt;SUM('Vic Oct 2021'!L21:P21)),(0),($C$5*E27/'Vic Oct 2021'!AQ21-SUM('Vic Oct 2021'!L21:P21))*'Vic Oct 2021'!AB21/100)* 'Vic Oct 2021'!AQ21,IF(AND('Vic Oct 2021'!O21&gt;0,'Vic Oct 2021'!P21=""),IF(($C$5*E27/'Vic Oct 2021'!AQ21&lt; SUM('Vic Oct 2021'!L21:O21)),(0),($C$5*E27/'Vic Oct 2021'!AQ21-SUM('Vic Oct 2021'!L21:O21))*'Vic Oct 2021'!AA21/100)* 'Vic Oct 2021'!AQ21,IF(AND('Vic Oct 2021'!N21&gt;0,'Vic Oct 2021'!O21=""),IF(($C$5*E27/'Vic Oct 2021'!AQ21&lt; SUM('Vic Oct 2021'!L21:N21)),(0),($C$5*E27/'Vic Oct 2021'!AQ21-SUM('Vic Oct 2021'!L21:N21))*'Vic Oct 2021'!Z21/100)* 'Vic Oct 2021'!AQ21,IF(AND('Vic Oct 2021'!M21&gt;0,'Vic Oct 2021'!N21=""),IF(($C$5*E27/'Vic Oct 2021'!AQ21&lt;'Vic Oct 2021'!M21+'Vic Oct 2021'!L21),(0),(($C$5*E27/'Vic Oct 2021'!AQ21-('Vic Oct 2021'!M21+'Vic Oct 2021'!L21))*'Vic Oct 2021'!Y21/100))*'Vic Oct 2021'!AQ21,IF(AND('Vic Oct 2021'!L21&gt;0,'Vic Oct 2021'!M21=""&gt;0),IF(($C$5*E27/'Vic Oct 2021'!AQ21&lt;'Vic Oct 2021'!L21),(0),($C$5*E27/'Vic Oct 2021'!AQ21-'Vic Oct 2021'!L21)*'Vic Oct 2021'!X21/100)*'Vic Oct 2021'!AQ21,0)))))</f>
        <v>0</v>
      </c>
      <c r="L27" s="115">
        <f>IF('Vic Oct 2021'!K21="",($C$5*F27/'Vic Oct 2021'!AR21*'Vic Oct 2021'!AC21/100)*'Vic Oct 2021'!AR21,IF($C$5*F27/'Vic Oct 2021'!AR21&gt;='Vic Oct 2021'!L21,('Vic Oct 2021'!L21*'Vic Oct 2021'!AC21/100)*'Vic Oct 2021'!AR21,($C$5*F27/'Vic Oct 2021'!AR21*'Vic Oct 2021'!AC21/100)*'Vic Oct 2021'!AR21))</f>
        <v>867.27272727272725</v>
      </c>
      <c r="M27" s="115">
        <f>IF(AND('Vic Oct 2021'!L21&gt;0,'Vic Oct 2021'!M21&gt;0),IF($C$5*F27/'Vic Oct 2021'!AR21&lt;'Vic Oct 2021'!L21,0,IF(($C$5*F27/'Vic Oct 2021'!AR21-'Vic Oct 2021'!L21)&lt;=('Vic Oct 2021'!M21+'Vic Oct 2021'!L21),((($C$5*F27/'Vic Oct 2021'!AR21-'Vic Oct 2021'!L21)*'Vic Oct 2021'!AD21/100))*'Vic Oct 2021'!AR21,((('Vic Oct 2021'!M21)*'Vic Oct 2021'!AD21/100)*'Vic Oct 2021'!AR21))),0)</f>
        <v>80.909090909090963</v>
      </c>
      <c r="N27" s="115">
        <f>IF(AND('Vic Oct 2021'!M21&gt;0,'Vic Oct 2021'!N21&gt;0),IF($C$5*F27/'Vic Oct 2021'!AR21&lt;('Vic Oct 2021'!L21+'Vic Oct 2021'!M21),0,IF(($C$5*F27/'Vic Oct 2021'!AR21-'Vic Oct 2021'!L21+'Vic Oct 2021'!M21)&lt;=('Vic Oct 2021'!L21+'Vic Oct 2021'!M21+'Vic Oct 2021'!N21),((($C$5*F27/'Vic Oct 2021'!AR21-('Vic Oct 2021'!L21+'Vic Oct 2021'!M21))*'Vic Oct 2021'!AE21/100))*'Vic Oct 2021'!AR21,('Vic Oct 2021'!N21*'Vic Oct 2021'!AE21/100)*'Vic Oct 2021'!AR21)),0)</f>
        <v>0</v>
      </c>
      <c r="O27" s="115">
        <f>IF(AND('Vic Oct 2021'!N21&gt;0,'Vic Oct 2021'!O21&gt;0),IF($C$5*F27/'Vic Oct 2021'!AR21&lt;('Vic Oct 2021'!L21+'Vic Oct 2021'!M21+'Vic Oct 2021'!N21),0,IF(($C$5*F27/'Vic Oct 2021'!AR21-'Vic Oct 2021'!L21+'Vic Oct 2021'!M21+'Vic Oct 2021'!N21)&lt;=('Vic Oct 2021'!L21+'Vic Oct 2021'!M21+'Vic Oct 2021'!N21+'Vic Oct 2021'!O21),(($C$5*F27/'Vic Oct 2021'!AR21-('Vic Oct 2021'!L21+'Vic Oct 2021'!M21+'Vic Oct 2021'!N21))*'Vic Oct 2021'!AF21/100)*'Vic Oct 2021'!AR21,('Vic Oct 2021'!O21*'Vic Oct 2021'!AF21/100)*'Vic Oct 2021'!AR21)),0)</f>
        <v>0</v>
      </c>
      <c r="P27" s="115">
        <f>IF(AND('Vic Oct 2021'!P21&gt;0,'Vic Oct 2021'!O21&gt;0),IF(($C$5*F27/'Vic Oct 2021'!AR21&lt;SUM('Vic Oct 2021'!L21:P21)),(0),($C$5*F27/'Vic Oct 2021'!AR21-SUM('Vic Oct 2021'!L21:P21))*'Vic Oct 2021'!AB21/100)* 'Vic Oct 2021'!AR21,IF(AND('Vic Oct 2021'!O21&gt;0,'Vic Oct 2021'!P21=""),IF(($C$5*F27/'Vic Oct 2021'!AR21&lt; SUM('Vic Oct 2021'!L21:O21)),(0),($C$5*F27/'Vic Oct 2021'!AR21-SUM('Vic Oct 2021'!L21:O21))*'Vic Oct 2021'!AG21/100)* 'Vic Oct 2021'!AR21,IF(AND('Vic Oct 2021'!N21&gt;0,'Vic Oct 2021'!O21=""),IF(($C$5*F27/'Vic Oct 2021'!AR21&lt; SUM('Vic Oct 2021'!L21:N21)),(0),($C$5*F27/'Vic Oct 2021'!AR21-SUM('Vic Oct 2021'!L21:N21))*'Vic Oct 2021'!AF21/100)* 'Vic Oct 2021'!AR21,IF(AND('Vic Oct 2021'!M21&gt;0,'Vic Oct 2021'!N21=""),IF(($C$5*F27/'Vic Oct 2021'!AR21&lt;'Vic Oct 2021'!M21+'Vic Oct 2021'!L21),(0),(($C$5*F27/'Vic Oct 2021'!AR21-('Vic Oct 2021'!M21+'Vic Oct 2021'!L21))*'Vic Oct 2021'!AE21/100))*'Vic Oct 2021'!AR21,IF(AND('Vic Oct 2021'!L21&gt;0,'Vic Oct 2021'!M21=""&gt;0),IF(($C$5*F27/'Vic Oct 2021'!AR21&lt;'Vic Oct 2021'!L21),(0),($C$5*F27/'Vic Oct 2021'!AR21-'Vic Oct 2021'!L21)*'Vic Oct 2021'!AD21/100)*'Vic Oct 2021'!AR21,0)))))</f>
        <v>0</v>
      </c>
      <c r="Q27" s="395">
        <f t="shared" ref="Q27" si="21">SUM(G27:P27)</f>
        <v>1941.818181818182</v>
      </c>
      <c r="R27" s="420">
        <f t="shared" ref="R27" si="22">Q27+D27</f>
        <v>2273.6031818181818</v>
      </c>
      <c r="S27" s="214">
        <f t="shared" ref="S27" si="23">R27*1.1</f>
        <v>2500.9635000000003</v>
      </c>
      <c r="T27" s="248">
        <f>'Vic Oct 2021'!AT21</f>
        <v>0</v>
      </c>
      <c r="U27" s="248">
        <f>'Vic Oct 2021'!AU21</f>
        <v>22</v>
      </c>
      <c r="V27" s="248">
        <f>'Vic Oct 2021'!AV21</f>
        <v>0</v>
      </c>
      <c r="W27" s="248">
        <f>'Vic Oct 2021'!AW21</f>
        <v>0</v>
      </c>
      <c r="X27" s="420" t="str">
        <f t="shared" ref="X27" si="24">IF(SUM(T27:W27)=0,"No discount",IF(T27&gt;0,"Guaranteed off bill",IF(U27&gt;0,"Guaranteed off usage",IF(V27&gt;0,"Pay-on-time off bill","Pay-on-time off usage"))))</f>
        <v>Guaranteed off usage</v>
      </c>
      <c r="Y27" s="420" t="str">
        <f t="shared" ref="Y27" si="25">IF(OR(B27="Origin Energy",B27="Red Energy",B27="Powershop"),"Inclusive","Exclusive")</f>
        <v>Exclusive</v>
      </c>
      <c r="Z27" s="401">
        <f t="shared" ref="Z27" si="26">IF(AND(X27="Guaranteed off bill",Y27="Inclusive"),((R27*1.1)-((R27*1.1)*T27/100))/1.1,IF(AND(X27="Guaranteed off usage",Y27="Inclusive"),((R27*1.1)-((Q27*1.1)*U27/100))/1.1,IF(AND(X27="Guaranteed off bill",Y27="Exclusive"),R27-(R27*T27/100),IF(AND(X27="Guaranteed off usage",Y27="Exclusive"),R27-(Q27*U27/100),IF(Y27="Inclusive",((R27*1.1))/1.1,R27)))))</f>
        <v>1846.4031818181818</v>
      </c>
      <c r="AA27" s="402">
        <f t="shared" ref="AA27" si="27">IF(AND(X27="Pay-on-time off bill",Y27="Inclusive"),((Z27*1.1)-((Z27*1.1)*V27/100))/1.1,IF(AND(X27="Pay-on-time off usage",Y27="Inclusive"),((Z27*1.1)-((Q27*1.1)*W27/100))/1.1,IF(AND(X27="Pay-on-time off bill",Y27="Exclusive"),Z27-(Z27*V27/100),IF(AND(X27="Pay-on-time off usage",Y27="Exclusive"),Z27-(Q27*W27/100),IF(Y27="Inclusive",((Z27*1.1))/1.1,Z27)))))</f>
        <v>1846.4031818181818</v>
      </c>
      <c r="AB27" s="403">
        <f t="shared" ref="AB27" si="28">Z27*1.1</f>
        <v>2031.0435000000002</v>
      </c>
      <c r="AC27" s="403">
        <f t="shared" ref="AC27" si="29">AA27*1.1</f>
        <v>2031.0435000000002</v>
      </c>
      <c r="AD27" s="245">
        <f>'Vic Oct 2021'!BF21</f>
        <v>0</v>
      </c>
      <c r="AE27" s="217" t="str">
        <f>'Vic Oct 2021'!BG21</f>
        <v>n</v>
      </c>
      <c r="AF27" s="505"/>
      <c r="AG27" s="505"/>
      <c r="AH27" s="505"/>
      <c r="AI27" s="505"/>
      <c r="AJ27" s="505"/>
      <c r="AK27" s="505"/>
      <c r="AL27" s="505"/>
      <c r="AM27" s="505"/>
      <c r="AN27" s="505"/>
      <c r="AO27" s="505"/>
      <c r="AP27" s="505"/>
      <c r="AQ27" s="505"/>
      <c r="AR27" s="505"/>
    </row>
    <row r="28" spans="1:44" ht="17" customHeight="1" thickTop="1">
      <c r="A28" s="527" t="str">
        <f>'Vic Oct 2021'!D22</f>
        <v>Ausnet Central 1</v>
      </c>
      <c r="B28" s="501" t="str">
        <f>'Vic Oct 2021'!F22</f>
        <v>AGL</v>
      </c>
      <c r="C28" s="423" t="str">
        <f>'Vic Oct 2021'!G22</f>
        <v>Business Super Saver</v>
      </c>
      <c r="D28" s="190">
        <f>365*'Vic Oct 2021'!H22/100</f>
        <v>297.04363636363632</v>
      </c>
      <c r="E28" s="415">
        <f>IF('Vic Oct 2021'!AQ22=3,0.5,IF('Vic Oct 2021'!AQ22=2,0.33,0))</f>
        <v>0.33</v>
      </c>
      <c r="F28" s="415">
        <f t="shared" si="3"/>
        <v>0.66999999999999993</v>
      </c>
      <c r="G28" s="190">
        <f>IF('Vic Oct 2021'!K22="",($C$5*E28/'Vic Oct 2021'!AQ22*'Vic Oct 2021'!W22/100)*'Vic Oct 2021'!AQ22,IF($C$5*E28/'Vic Oct 2021'!AQ22&gt;='Vic Oct 2021'!L22,('Vic Oct 2021'!L22*'Vic Oct 2021'!W22/100)*'Vic Oct 2021'!AQ22,($C$5*E28/'Vic Oct 2021'!AQ22*'Vic Oct 2021'!W22/100)*'Vic Oct 2021'!AQ22))</f>
        <v>515.99999999999989</v>
      </c>
      <c r="H28" s="190">
        <f>IF(AND('Vic Oct 2021'!L22&gt;0,'Vic Oct 2021'!M22&gt;0),IF($C$5*E28/'Vic Oct 2021'!AQ22&lt;'Vic Oct 2021'!L22,0,IF(($C$5*E28/'Vic Oct 2021'!AQ22-'Vic Oct 2021'!L22)&lt;=('Vic Oct 2021'!M22+'Vic Oct 2021'!L22),((($C$5*E28/'Vic Oct 2021'!AQ22-'Vic Oct 2021'!L22)*'Vic Oct 2021'!X22/100))*'Vic Oct 2021'!AQ22,((('Vic Oct 2021'!M22)*'Vic Oct 2021'!X22/100)*'Vic Oct 2021'!AQ22))),0)</f>
        <v>0</v>
      </c>
      <c r="I28" s="190">
        <f>IF(AND('Vic Oct 2021'!M22&gt;0,'Vic Oct 2021'!N22&gt;0),IF($C$5*E28/'Vic Oct 2021'!AQ22&lt;('Vic Oct 2021'!L22+'Vic Oct 2021'!M22),0,IF(($C$5*E28/'Vic Oct 2021'!AQ22-'Vic Oct 2021'!L22+'Vic Oct 2021'!M22)&lt;=('Vic Oct 2021'!L22+'Vic Oct 2021'!M22+'Vic Oct 2021'!N22),((($C$5*E28/'Vic Oct 2021'!AQ22-('Vic Oct 2021'!L22+'Vic Oct 2021'!M22))*'Vic Oct 2021'!Y22/100))*'Vic Oct 2021'!AQ22,('Vic Oct 2021'!N22*'Vic Oct 2021'!Y22/100)* 'Vic Oct 2021'!AQ22)),0)</f>
        <v>0</v>
      </c>
      <c r="J28" s="190">
        <f>IF(AND('Vic Oct 2021'!N22&gt;0,'Vic Oct 2021'!O22&gt;0),IF($C$5*E28/'Vic Oct 2021'!AQ22&lt;('Vic Oct 2021'!L22+'Vic Oct 2021'!M22+'Vic Oct 2021'!N22),0,IF(($C$5*E28/'Vic Oct 2021'!AQ22-'Vic Oct 2021'!L22+'Vic Oct 2021'!M22+'Vic Oct 2021'!N22)&lt;=('Vic Oct 2021'!L22+'Vic Oct 2021'!M22+'Vic Oct 2021'!N22+'Vic Oct 2021'!O22),(($C$5*E28/'Vic Oct 2021'!AQ22-('Vic Oct 2021'!L22+'Vic Oct 2021'!M22+'Vic Oct 2021'!N22))*'Vic Oct 2021'!Z22/100)*'Vic Oct 2021'!AQ22,('Vic Oct 2021'!O22*'Vic Oct 2021'!Z22/100)*'Vic Oct 2021'!AQ22)),0)</f>
        <v>0</v>
      </c>
      <c r="K28" s="190">
        <f>IF(AND('Vic Oct 2021'!P22&gt;0,'Vic Oct 2021'!O22&gt;0),IF(($C$5*E28/'Vic Oct 2021'!AQ22&lt;SUM('Vic Oct 2021'!L22:P22)),(0),($C$5*E28/'Vic Oct 2021'!AQ22-SUM('Vic Oct 2021'!L22:P22))*'Vic Oct 2021'!AB22/100)* 'Vic Oct 2021'!AQ22,IF(AND('Vic Oct 2021'!O22&gt;0,'Vic Oct 2021'!P22=""),IF(($C$5*E28/'Vic Oct 2021'!AQ22&lt; SUM('Vic Oct 2021'!L22:O22)),(0),($C$5*E28/'Vic Oct 2021'!AQ22-SUM('Vic Oct 2021'!L22:O22))*'Vic Oct 2021'!AA22/100)* 'Vic Oct 2021'!AQ22,IF(AND('Vic Oct 2021'!N22&gt;0,'Vic Oct 2021'!O22=""),IF(($C$5*E28/'Vic Oct 2021'!AQ22&lt; SUM('Vic Oct 2021'!L22:N22)),(0),($C$5*E28/'Vic Oct 2021'!AQ22-SUM('Vic Oct 2021'!L22:N22))*'Vic Oct 2021'!Z22/100)* 'Vic Oct 2021'!AQ22,IF(AND('Vic Oct 2021'!M22&gt;0,'Vic Oct 2021'!N22=""),IF(($C$5*E28/'Vic Oct 2021'!AQ22&lt;'Vic Oct 2021'!M22+'Vic Oct 2021'!L22),(0),(($C$5*E28/'Vic Oct 2021'!AQ22-('Vic Oct 2021'!M22+'Vic Oct 2021'!L22))*'Vic Oct 2021'!Y22/100))*'Vic Oct 2021'!AQ22,IF(AND('Vic Oct 2021'!L22&gt;0,'Vic Oct 2021'!M22=""&gt;0),IF(($C$5*E28/'Vic Oct 2021'!AQ22&lt;'Vic Oct 2021'!L22),(0),($C$5*E28/'Vic Oct 2021'!AQ22-'Vic Oct 2021'!L22)*'Vic Oct 2021'!X22/100)*'Vic Oct 2021'!AQ22,0)))))</f>
        <v>0</v>
      </c>
      <c r="L28" s="190">
        <f>IF('Vic Oct 2021'!K22="",($C$5*F28/'Vic Oct 2021'!AR22*'Vic Oct 2021'!AC22/100)*'Vic Oct 2021'!AR22,IF($C$5*F28/'Vic Oct 2021'!AR22&gt;='Vic Oct 2021'!L22,('Vic Oct 2021'!L22*'Vic Oct 2021'!AC22/100)*'Vic Oct 2021'!AR22,($C$5*F28/'Vic Oct 2021'!AR22*'Vic Oct 2021'!AC22/100)*'Vic Oct 2021'!AR22))</f>
        <v>1017.1818181818181</v>
      </c>
      <c r="M28" s="190">
        <f>IF(AND('Vic Oct 2021'!L22&gt;0,'Vic Oct 2021'!M22&gt;0),IF($C$5*F28/'Vic Oct 2021'!AR22&lt;'Vic Oct 2021'!L22,0,IF(($C$5*F28/'Vic Oct 2021'!AR22-'Vic Oct 2021'!L22)&lt;=('Vic Oct 2021'!M22+'Vic Oct 2021'!L22),((($C$5*F28/'Vic Oct 2021'!AR22-'Vic Oct 2021'!L22)*'Vic Oct 2021'!AD22/100))*'Vic Oct 2021'!AR22,((('Vic Oct 2021'!M22)*'Vic Oct 2021'!AD22/100)*'Vic Oct 2021'!AR22))),0)</f>
        <v>0</v>
      </c>
      <c r="N28" s="190">
        <f>IF(AND('Vic Oct 2021'!M22&gt;0,'Vic Oct 2021'!N22&gt;0),IF($C$5*F28/'Vic Oct 2021'!AR22&lt;('Vic Oct 2021'!L22+'Vic Oct 2021'!M22),0,IF(($C$5*F28/'Vic Oct 2021'!AR22-'Vic Oct 2021'!L22+'Vic Oct 2021'!M22)&lt;=('Vic Oct 2021'!L22+'Vic Oct 2021'!M22+'Vic Oct 2021'!N22),((($C$5*F28/'Vic Oct 2021'!AR22-('Vic Oct 2021'!L22+'Vic Oct 2021'!M22))*'Vic Oct 2021'!AE22/100))*'Vic Oct 2021'!AR22,('Vic Oct 2021'!N22*'Vic Oct 2021'!AE22/100)*'Vic Oct 2021'!AR22)),0)</f>
        <v>0</v>
      </c>
      <c r="O28" s="190">
        <f>IF(AND('Vic Oct 2021'!N22&gt;0,'Vic Oct 2021'!O22&gt;0),IF($C$5*F28/'Vic Oct 2021'!AR22&lt;('Vic Oct 2021'!L22+'Vic Oct 2021'!M22+'Vic Oct 2021'!N22),0,IF(($C$5*F28/'Vic Oct 2021'!AR22-'Vic Oct 2021'!L22+'Vic Oct 2021'!M22+'Vic Oct 2021'!N22)&lt;=('Vic Oct 2021'!L22+'Vic Oct 2021'!M22+'Vic Oct 2021'!N22+'Vic Oct 2021'!O22),(($C$5*F28/'Vic Oct 2021'!AR22-('Vic Oct 2021'!L22+'Vic Oct 2021'!M22+'Vic Oct 2021'!N22))*'Vic Oct 2021'!AF22/100)*'Vic Oct 2021'!AR22,('Vic Oct 2021'!O22*'Vic Oct 2021'!AF22/100)*'Vic Oct 2021'!AR22)),0)</f>
        <v>0</v>
      </c>
      <c r="P28" s="190">
        <f>IF(AND('Vic Oct 2021'!P22&gt;0,'Vic Oct 2021'!O22&gt;0),IF(($C$5*F28/'Vic Oct 2021'!AR22&lt;SUM('Vic Oct 2021'!L22:P22)),(0),($C$5*F28/'Vic Oct 2021'!AR22-SUM('Vic Oct 2021'!L22:P22))*'Vic Oct 2021'!AB22/100)* 'Vic Oct 2021'!AR22,IF(AND('Vic Oct 2021'!O22&gt;0,'Vic Oct 2021'!P22=""),IF(($C$5*F28/'Vic Oct 2021'!AR22&lt; SUM('Vic Oct 2021'!L22:O22)),(0),($C$5*F28/'Vic Oct 2021'!AR22-SUM('Vic Oct 2021'!L22:O22))*'Vic Oct 2021'!AG22/100)* 'Vic Oct 2021'!AR22,IF(AND('Vic Oct 2021'!N22&gt;0,'Vic Oct 2021'!O22=""),IF(($C$5*F28/'Vic Oct 2021'!AR22&lt; SUM('Vic Oct 2021'!L22:N22)),(0),($C$5*F28/'Vic Oct 2021'!AR22-SUM('Vic Oct 2021'!L22:N22))*'Vic Oct 2021'!AF22/100)* 'Vic Oct 2021'!AR22,IF(AND('Vic Oct 2021'!M22&gt;0,'Vic Oct 2021'!N22=""),IF(($C$5*F28/'Vic Oct 2021'!AR22&lt;'Vic Oct 2021'!M22+'Vic Oct 2021'!L22),(0),(($C$5*F28/'Vic Oct 2021'!AR22-('Vic Oct 2021'!M22+'Vic Oct 2021'!L22))*'Vic Oct 2021'!AE22/100))*'Vic Oct 2021'!AR22,IF(AND('Vic Oct 2021'!L22&gt;0,'Vic Oct 2021'!M22=""&gt;0),IF(($C$5*F28/'Vic Oct 2021'!AR22&lt;'Vic Oct 2021'!L22),(0),($C$5*F28/'Vic Oct 2021'!AR22-'Vic Oct 2021'!L22)*'Vic Oct 2021'!AD22/100)*'Vic Oct 2021'!AR22,0)))))</f>
        <v>0</v>
      </c>
      <c r="Q28" s="394">
        <f t="shared" si="4"/>
        <v>1533.181818181818</v>
      </c>
      <c r="R28" s="419">
        <f t="shared" si="5"/>
        <v>1830.2254545454543</v>
      </c>
      <c r="S28" s="193">
        <f t="shared" si="6"/>
        <v>2013.248</v>
      </c>
      <c r="T28" s="247">
        <f>'Vic Oct 2021'!AT22</f>
        <v>0</v>
      </c>
      <c r="U28" s="247">
        <f>'Vic Oct 2021'!AU22</f>
        <v>0</v>
      </c>
      <c r="V28" s="247">
        <f>'Vic Oct 2021'!AV22</f>
        <v>0</v>
      </c>
      <c r="W28" s="247">
        <f>'Vic Oct 2021'!AW22</f>
        <v>0</v>
      </c>
      <c r="X28" s="419" t="str">
        <f t="shared" si="7"/>
        <v>No discount</v>
      </c>
      <c r="Y28" s="419" t="str">
        <f t="shared" si="8"/>
        <v>Exclusive</v>
      </c>
      <c r="Z28" s="494">
        <f t="shared" si="0"/>
        <v>1830.2254545454543</v>
      </c>
      <c r="AA28" s="494">
        <f t="shared" si="1"/>
        <v>1830.2254545454543</v>
      </c>
      <c r="AB28" s="400">
        <f t="shared" si="19"/>
        <v>2013.248</v>
      </c>
      <c r="AC28" s="400">
        <f t="shared" si="19"/>
        <v>2013.248</v>
      </c>
      <c r="AD28" s="244">
        <f>'Vic Oct 2021'!BF22</f>
        <v>0</v>
      </c>
      <c r="AE28" s="196" t="str">
        <f>'Vic Oct 2021'!BG22</f>
        <v>n</v>
      </c>
      <c r="AF28" s="489"/>
      <c r="AG28" s="489"/>
      <c r="AH28" s="489"/>
      <c r="AI28" s="489"/>
      <c r="AJ28" s="489"/>
      <c r="AK28" s="489"/>
      <c r="AL28" s="489"/>
      <c r="AM28" s="489"/>
      <c r="AN28" s="489"/>
      <c r="AO28" s="489"/>
      <c r="AP28" s="489"/>
      <c r="AQ28" s="489"/>
      <c r="AR28" s="489"/>
    </row>
    <row r="29" spans="1:44" ht="17" customHeight="1">
      <c r="A29" s="528"/>
      <c r="B29" s="501" t="str">
        <f>'Vic Oct 2021'!F23</f>
        <v>Covau</v>
      </c>
      <c r="C29" s="423" t="str">
        <f>'Vic Oct 2021'!G23</f>
        <v>Super Saver Plus</v>
      </c>
      <c r="D29" s="190">
        <f>365*'Vic Oct 2021'!H23/100</f>
        <v>346.74999999999994</v>
      </c>
      <c r="E29" s="415">
        <f>IF('Vic Oct 2021'!AQ23=3,0.5,IF('Vic Oct 2021'!AQ23=2,0.33,0))</f>
        <v>0.33</v>
      </c>
      <c r="F29" s="415">
        <f t="shared" si="3"/>
        <v>0.66999999999999993</v>
      </c>
      <c r="G29" s="190">
        <f>IF('Vic Oct 2021'!K23="",($C$5*E29/'Vic Oct 2021'!AQ23*'Vic Oct 2021'!W23/100)*'Vic Oct 2021'!AQ23,IF($C$5*E29/'Vic Oct 2021'!AQ23&gt;='Vic Oct 2021'!L23,('Vic Oct 2021'!L23*'Vic Oct 2021'!W23/100)*'Vic Oct 2021'!AQ23,($C$5*E29/'Vic Oct 2021'!AQ23*'Vic Oct 2021'!W23/100)*'Vic Oct 2021'!AQ23))</f>
        <v>194.18181818181816</v>
      </c>
      <c r="H29" s="190">
        <f>IF($C$5*E29/'Vic Oct 2021'!AQ23&lt;'Vic Oct 2021'!L23,0,IF($C$5*E29/'Vic Oct 2021'!AQ23&lt;='Vic Oct 2021'!M23,($C$5*E29/'Vic Oct 2021'!AQ23-'Vic Oct 2021'!L23)*('Vic Oct 2021'!X23/100)*'Vic Oct 2021'!AQ23,('Vic Oct 2021'!M23-'Vic Oct 2021'!L23)*('Vic Oct 2021'!X23/100)*'Vic Oct 2021'!AQ23))</f>
        <v>193.09090909090907</v>
      </c>
      <c r="I29" s="190">
        <f>IF($C$5*E29/'Vic Oct 2021'!AQ23&lt;'Vic Oct 2021'!M23,0,IF($C$5*E29/'Vic Oct 2021'!AQ23&lt;='Vic Oct 2021'!N23,($C$5*E29/'Vic Oct 2021'!AQ23-'Vic Oct 2021'!M23)*('Vic Oct 2021'!Y23/100)*'Vic Oct 2021'!AQ23,('Vic Oct 2021'!N23-'Vic Oct 2021'!M23)*('Vic Oct 2021'!Y23/100)*'Vic Oct 2021'!AQ23))</f>
        <v>144</v>
      </c>
      <c r="J29" s="190">
        <f>IF($C$5*E29/'Vic Oct 2021'!AQ23&lt;'Vic Oct 2021'!N23,0,IF($C$5*E29/'Vic Oct 2021'!AQ23&lt;='Vic Oct 2021'!O23,($C$5*E29/'Vic Oct 2021'!AQ23-'Vic Oct 2021'!N23)*('Vic Oct 2021'!Z23/100)*'Vic Oct 2021'!AQ23,('Vic Oct 2021'!O23-'Vic Oct 2021'!N23)*('Vic Oct 2021'!Z23/100)*'Vic Oct 2021'!AQ23))</f>
        <v>0</v>
      </c>
      <c r="K29" s="190">
        <f>IF(($C$5*E29/'Vic Oct 2021'!AQ23&gt;'Vic Oct 2021'!O23),($C$5*E29/'Vic Oct 2021'!AQ23-'Vic Oct 2021'!N23)*'Vic Oct 2021'!AA23/100*'Vic Oct 2021'!AQ23,0)</f>
        <v>0</v>
      </c>
      <c r="L29" s="190">
        <f>IF('Vic Oct 2021'!K23="",($C$5*F29/'Vic Oct 2021'!AR23*'Vic Oct 2021'!AC23/100)*'Vic Oct 2021'!AR23,IF($C$5*F29/'Vic Oct 2021'!AR23&gt;='Vic Oct 2021'!L23,('Vic Oct 2021'!L23*'Vic Oct 2021'!AC23/100)*'Vic Oct 2021'!AR23,($C$5*F29/'Vic Oct 2021'!AR23*'Vic Oct 2021'!AC23/100)*'Vic Oct 2021'!AR23))</f>
        <v>366.5454545454545</v>
      </c>
      <c r="M29" s="190">
        <f>IF($C$5*F29/'Vic Oct 2021'!AR23&lt;'Vic Oct 2021'!L23,0,IF($C$5*F29/'Vic Oct 2021'!AR23&lt;='Vic Oct 2021'!M23,($C$5*F29/'Vic Oct 2021'!AR23-'Vic Oct 2021'!L23)*('Vic Oct 2021'!AD23/100)*'Vic Oct 2021'!AR23,('Vic Oct 2021'!M23-'Vic Oct 2021'!L23)*('Vic Oct 2021'!AD23/100)*'Vic Oct 2021'!AR23))</f>
        <v>355.63636363636363</v>
      </c>
      <c r="N29" s="190">
        <f>IF($C$5*F29/'Vic Oct 2021'!AR23&lt;'Vic Oct 2021'!M23,0,IF($C$5*F29/'Vic Oct 2021'!AR23&lt;='Vic Oct 2021'!N23,($C$5*F29/'Vic Oct 2021'!AR23-'Vic Oct 2021'!M23)*('Vic Oct 2021'!AE23/100)*'Vic Oct 2021'!AR23,('Vic Oct 2021'!N23-'Vic Oct 2021'!M23)*('Vic Oct 2021'!AE23/100)*'Vic Oct 2021'!AR23))</f>
        <v>278.09090909090912</v>
      </c>
      <c r="O29" s="190">
        <f>IF($C$5*F29/'Vic Oct 2021'!AR23&lt;'Vic Oct 2021'!N23,0,IF($C$5*F29/'Vic Oct 2021'!AR23&lt;='Vic Oct 2021'!O23,($C$5*F29/'Vic Oct 2021'!AQ23-'Vic Oct 2021'!N23)*('Vic Oct 2021'!AF23/100)*'Vic Oct 2021'!AR23,('Vic Oct 2021'!O23-'Vic Oct 2021'!N23)*('Vic Oct 2021'!AF23/100)*'Vic Oct 2021'!AR23))</f>
        <v>0</v>
      </c>
      <c r="P29" s="190">
        <f>IF(($C$5*F29/'Vic Oct 2021'!AR23&gt;'Vic Oct 2021'!O23),($C$5*F29/'Vic Oct 2021'!AR23-'Vic Oct 2021'!N23)*'Vic Oct 2021'!AG23/100*'Vic Oct 2021'!AR23,0)</f>
        <v>0</v>
      </c>
      <c r="Q29" s="394">
        <f t="shared" si="4"/>
        <v>1531.5454545454545</v>
      </c>
      <c r="R29" s="419">
        <f t="shared" si="5"/>
        <v>1878.2954545454545</v>
      </c>
      <c r="S29" s="193">
        <f t="shared" si="6"/>
        <v>2066.125</v>
      </c>
      <c r="T29" s="247">
        <f>'Vic Oct 2021'!AT23</f>
        <v>0</v>
      </c>
      <c r="U29" s="247">
        <f>'Vic Oct 2021'!AU23</f>
        <v>20</v>
      </c>
      <c r="V29" s="247">
        <f>'Vic Oct 2021'!AV23</f>
        <v>0</v>
      </c>
      <c r="W29" s="247">
        <f>'Vic Oct 2021'!AW23</f>
        <v>0</v>
      </c>
      <c r="X29" s="419" t="str">
        <f t="shared" si="7"/>
        <v>Guaranteed off usage</v>
      </c>
      <c r="Y29" s="419" t="str">
        <f t="shared" si="8"/>
        <v>Exclusive</v>
      </c>
      <c r="Z29" s="494">
        <f t="shared" si="0"/>
        <v>1571.9863636363636</v>
      </c>
      <c r="AA29" s="494">
        <f t="shared" si="1"/>
        <v>1571.9863636363636</v>
      </c>
      <c r="AB29" s="400">
        <f t="shared" si="19"/>
        <v>1729.1850000000002</v>
      </c>
      <c r="AC29" s="400">
        <f t="shared" si="19"/>
        <v>1729.1850000000002</v>
      </c>
      <c r="AD29" s="244">
        <f>'Vic Oct 2021'!BF23</f>
        <v>0</v>
      </c>
      <c r="AE29" s="196" t="str">
        <f>'Vic Oct 2021'!BG23</f>
        <v>n</v>
      </c>
      <c r="AF29" s="489"/>
      <c r="AG29" s="489"/>
      <c r="AH29" s="489"/>
      <c r="AI29" s="489"/>
      <c r="AJ29" s="489"/>
      <c r="AK29" s="489"/>
      <c r="AL29" s="489"/>
      <c r="AM29" s="489"/>
      <c r="AN29" s="489"/>
      <c r="AO29" s="489"/>
      <c r="AP29" s="489"/>
      <c r="AQ29" s="489"/>
      <c r="AR29" s="489"/>
    </row>
    <row r="30" spans="1:44" ht="17" customHeight="1">
      <c r="A30" s="528"/>
      <c r="B30" s="501" t="str">
        <f>'Vic Oct 2021'!F24</f>
        <v>EnergyAustralia</v>
      </c>
      <c r="C30" s="423" t="str">
        <f>'Vic Oct 2021'!G24</f>
        <v>Total Business</v>
      </c>
      <c r="D30" s="190">
        <f>365*'Vic Oct 2021'!H24/100</f>
        <v>463.91500000000002</v>
      </c>
      <c r="E30" s="415">
        <f>IF('Vic Oct 2021'!AQ24=3,0.5,IF('Vic Oct 2021'!AQ24=2,0.33,0))</f>
        <v>0.33</v>
      </c>
      <c r="F30" s="415">
        <f t="shared" si="3"/>
        <v>0.66999999999999993</v>
      </c>
      <c r="G30" s="190">
        <f>IF('Vic Oct 2021'!K24="",($C$5*E30/'Vic Oct 2021'!AQ24*'Vic Oct 2021'!W24/100)*'Vic Oct 2021'!AQ24,IF($C$5*E30/'Vic Oct 2021'!AQ24&gt;='Vic Oct 2021'!L24,('Vic Oct 2021'!L24*'Vic Oct 2021'!W24/100)*'Vic Oct 2021'!AQ24,($C$5*E30/'Vic Oct 2021'!AQ24*'Vic Oct 2021'!W24/100)*'Vic Oct 2021'!AQ24))</f>
        <v>255.27272727272725</v>
      </c>
      <c r="H30" s="190">
        <f>IF($C$5*E30/'Vic Oct 2021'!AQ24&lt;'Vic Oct 2021'!L24,0,IF($C$5*E30/'Vic Oct 2021'!AQ24&lt;='Vic Oct 2021'!M24,($C$5*E30/'Vic Oct 2021'!AQ24-'Vic Oct 2021'!L24)*('Vic Oct 2021'!X24/100)*'Vic Oct 2021'!AQ24,('Vic Oct 2021'!M24-'Vic Oct 2021'!L24)*('Vic Oct 2021'!X24/100)*'Vic Oct 2021'!AQ24))</f>
        <v>247.6363636363636</v>
      </c>
      <c r="I30" s="190">
        <f>IF($C$5*E30/'Vic Oct 2021'!AQ24&lt;'Vic Oct 2021'!M24,0,IF($C$5*E30/'Vic Oct 2021'!AQ24&lt;='Vic Oct 2021'!N24,($C$5*E30/'Vic Oct 2021'!AQ24-'Vic Oct 2021'!M24)*('Vic Oct 2021'!Y24/100)*'Vic Oct 2021'!AQ24,('Vic Oct 2021'!N24-'Vic Oct 2021'!M24)*('Vic Oct 2021'!Y24/100)*'Vic Oct 2021'!AQ24))</f>
        <v>183.27272727272728</v>
      </c>
      <c r="J30" s="190">
        <f>IF($C$5*E30/'Vic Oct 2021'!AQ24&lt;'Vic Oct 2021'!N24,0,IF($C$5*E30/'Vic Oct 2021'!AQ24&lt;='Vic Oct 2021'!O24,($C$5*E30/'Vic Oct 2021'!AQ24-'Vic Oct 2021'!N24)*('Vic Oct 2021'!Z24/100)*'Vic Oct 2021'!AQ24,('Vic Oct 2021'!O24-'Vic Oct 2021'!N24)*('Vic Oct 2021'!Z24/100)*'Vic Oct 2021'!AQ24))</f>
        <v>0</v>
      </c>
      <c r="K30" s="190">
        <f>IF(($C$5*E30/'Vic Oct 2021'!AQ24&gt;'Vic Oct 2021'!O24),($C$5*E30/'Vic Oct 2021'!AQ24-'Vic Oct 2021'!N24)*'Vic Oct 2021'!AA24/100*'Vic Oct 2021'!AQ24,0)</f>
        <v>0</v>
      </c>
      <c r="L30" s="190">
        <f>IF('Vic Oct 2021'!K24="",($C$5*F30/'Vic Oct 2021'!AR24*'Vic Oct 2021'!AC24/100)*'Vic Oct 2021'!AR24,IF($C$5*F30/'Vic Oct 2021'!AR24&gt;='Vic Oct 2021'!L24,('Vic Oct 2021'!L24*'Vic Oct 2021'!AC24/100)*'Vic Oct 2021'!AR24,($C$5*F30/'Vic Oct 2021'!AR24*'Vic Oct 2021'!AC24/100)*'Vic Oct 2021'!AR24))</f>
        <v>506.18181818181819</v>
      </c>
      <c r="M30" s="190">
        <f>IF($C$5*F30/'Vic Oct 2021'!AR24&lt;'Vic Oct 2021'!L24,0,IF($C$5*F30/'Vic Oct 2021'!AR24&lt;='Vic Oct 2021'!M24,($C$5*F30/'Vic Oct 2021'!AR24-'Vic Oct 2021'!L24)*('Vic Oct 2021'!AD24/100)*'Vic Oct 2021'!AR24,('Vic Oct 2021'!M24-'Vic Oct 2021'!L24)*('Vic Oct 2021'!AD24/100)*'Vic Oct 2021'!AR24))</f>
        <v>480</v>
      </c>
      <c r="N30" s="190">
        <f>IF($C$5*F30/'Vic Oct 2021'!AR24&lt;'Vic Oct 2021'!M24,0,IF($C$5*F30/'Vic Oct 2021'!AR24&lt;='Vic Oct 2021'!N24,($C$5*F30/'Vic Oct 2021'!AR24-'Vic Oct 2021'!M24)*('Vic Oct 2021'!AE24/100)*'Vic Oct 2021'!AR24,('Vic Oct 2021'!N24-'Vic Oct 2021'!M24)*('Vic Oct 2021'!AE24/100)*'Vic Oct 2021'!AR24))</f>
        <v>364.45454545454538</v>
      </c>
      <c r="O30" s="190">
        <f>IF($C$5*F30/'Vic Oct 2021'!AR24&lt;'Vic Oct 2021'!N24,0,IF($C$5*F30/'Vic Oct 2021'!AR24&lt;='Vic Oct 2021'!O24,($C$5*F30/'Vic Oct 2021'!AQ24-'Vic Oct 2021'!N24)*('Vic Oct 2021'!AF24/100)*'Vic Oct 2021'!AR24,('Vic Oct 2021'!O24-'Vic Oct 2021'!N24)*('Vic Oct 2021'!AF24/100)*'Vic Oct 2021'!AR24))</f>
        <v>0</v>
      </c>
      <c r="P30" s="190">
        <f>IF(($C$5*F30/'Vic Oct 2021'!AR24&gt;'Vic Oct 2021'!O24),($C$5*F30/'Vic Oct 2021'!AR24-'Vic Oct 2021'!N24)*'Vic Oct 2021'!AG24/100*'Vic Oct 2021'!AR24,0)</f>
        <v>0</v>
      </c>
      <c r="Q30" s="394">
        <f t="shared" si="4"/>
        <v>2036.8181818181815</v>
      </c>
      <c r="R30" s="419">
        <f t="shared" si="5"/>
        <v>2500.7331818181815</v>
      </c>
      <c r="S30" s="193">
        <f t="shared" si="6"/>
        <v>2750.8064999999997</v>
      </c>
      <c r="T30" s="247">
        <f>'Vic Oct 2021'!AT24</f>
        <v>23</v>
      </c>
      <c r="U30" s="247">
        <f>'Vic Oct 2021'!AU24</f>
        <v>0</v>
      </c>
      <c r="V30" s="247">
        <f>'Vic Oct 2021'!AV24</f>
        <v>0</v>
      </c>
      <c r="W30" s="247">
        <f>'Vic Oct 2021'!AW24</f>
        <v>0</v>
      </c>
      <c r="X30" s="419" t="str">
        <f t="shared" si="7"/>
        <v>Guaranteed off bill</v>
      </c>
      <c r="Y30" s="419" t="str">
        <f t="shared" si="8"/>
        <v>Exclusive</v>
      </c>
      <c r="Z30" s="494">
        <f t="shared" si="0"/>
        <v>1925.5645499999996</v>
      </c>
      <c r="AA30" s="494">
        <f t="shared" si="1"/>
        <v>1925.5645499999996</v>
      </c>
      <c r="AB30" s="400">
        <f t="shared" si="19"/>
        <v>2118.1210049999995</v>
      </c>
      <c r="AC30" s="400">
        <f t="shared" si="19"/>
        <v>2118.1210049999995</v>
      </c>
      <c r="AD30" s="244">
        <f>'Vic Oct 2021'!BF24</f>
        <v>0</v>
      </c>
      <c r="AE30" s="196" t="str">
        <f>'Vic Oct 2021'!BG24</f>
        <v>n</v>
      </c>
      <c r="AF30" s="489"/>
      <c r="AG30" s="489"/>
      <c r="AH30" s="489"/>
      <c r="AI30" s="489"/>
      <c r="AJ30" s="489"/>
      <c r="AK30" s="489"/>
      <c r="AL30" s="489"/>
      <c r="AM30" s="489"/>
      <c r="AN30" s="489"/>
      <c r="AO30" s="489"/>
      <c r="AP30" s="489"/>
      <c r="AQ30" s="489"/>
      <c r="AR30" s="489"/>
    </row>
    <row r="31" spans="1:44" ht="17" customHeight="1">
      <c r="A31" s="528"/>
      <c r="B31" s="501" t="str">
        <f>'Vic Oct 2021'!F25</f>
        <v>Lumo Energy</v>
      </c>
      <c r="C31" s="423" t="str">
        <f>'Vic Oct 2021'!G25</f>
        <v>Value</v>
      </c>
      <c r="D31" s="190">
        <f>365*'Vic Oct 2021'!H25/100</f>
        <v>354.05</v>
      </c>
      <c r="E31" s="415">
        <f>IF('Vic Oct 2021'!AQ25=3,0.5,IF('Vic Oct 2021'!AQ25=2,0.33,0))</f>
        <v>0.33</v>
      </c>
      <c r="F31" s="415">
        <f t="shared" si="3"/>
        <v>0.66999999999999993</v>
      </c>
      <c r="G31" s="190">
        <f>IF('Vic Oct 2021'!K25="",($C$5*E31/'Vic Oct 2021'!AQ25*'Vic Oct 2021'!W25/100)*'Vic Oct 2021'!AQ25,IF($C$5*E31/'Vic Oct 2021'!AQ25&gt;='Vic Oct 2021'!L25,('Vic Oct 2021'!L25*'Vic Oct 2021'!W25/100)*'Vic Oct 2021'!AQ25,($C$5*E31/'Vic Oct 2021'!AQ25*'Vic Oct 2021'!W25/100)*'Vic Oct 2021'!AQ25))</f>
        <v>178.06599999999997</v>
      </c>
      <c r="H31" s="190">
        <f>IF($C$5*E31/'Vic Oct 2021'!AQ25&lt;'Vic Oct 2021'!L25,0,IF($C$5*E31/'Vic Oct 2021'!AQ25&lt;='Vic Oct 2021'!M25,($C$5*E31/'Vic Oct 2021'!AQ25-'Vic Oct 2021'!L25)*('Vic Oct 2021'!X25/100)*'Vic Oct 2021'!AQ25,('Vic Oct 2021'!M25-'Vic Oct 2021'!L25)*('Vic Oct 2021'!X25/100)*'Vic Oct 2021'!AQ25))</f>
        <v>173.642</v>
      </c>
      <c r="I31" s="190">
        <f>IF($C$5*E31/'Vic Oct 2021'!AQ25&lt;'Vic Oct 2021'!M25,0,IF($C$5*E31/'Vic Oct 2021'!AQ25&lt;='Vic Oct 2021'!N25,($C$5*E31/'Vic Oct 2021'!AQ25-'Vic Oct 2021'!M25)*('Vic Oct 2021'!Y25/100)*'Vic Oct 2021'!AQ25,('Vic Oct 2021'!N25-'Vic Oct 2021'!M25)*('Vic Oct 2021'!Y25/100)*'Vic Oct 2021'!AQ25))</f>
        <v>118.98799999999999</v>
      </c>
      <c r="J31" s="190">
        <f>IF($C$5*E31/'Vic Oct 2021'!AQ25&lt;'Vic Oct 2021'!N25,0,IF($C$5*E31/'Vic Oct 2021'!AQ25&lt;='Vic Oct 2021'!O25,($C$5*E31/'Vic Oct 2021'!AQ25-'Vic Oct 2021'!N25)*('Vic Oct 2021'!Z25/100)*'Vic Oct 2021'!AQ25,('Vic Oct 2021'!O25-'Vic Oct 2021'!N25)*('Vic Oct 2021'!Z25/100)*'Vic Oct 2021'!AQ25))</f>
        <v>0</v>
      </c>
      <c r="K31" s="190">
        <f>IF(($C$5*E31/'Vic Oct 2021'!AQ25&gt;'Vic Oct 2021'!O25),($C$5*E31/'Vic Oct 2021'!AQ25-'Vic Oct 2021'!N25)*'Vic Oct 2021'!AA25/100*'Vic Oct 2021'!AQ25,0)</f>
        <v>0</v>
      </c>
      <c r="L31" s="190">
        <f>IF('Vic Oct 2021'!K25="",($C$5*F31/'Vic Oct 2021'!AR25*'Vic Oct 2021'!AC25/100)*'Vic Oct 2021'!AR25,IF($C$5*F31/'Vic Oct 2021'!AR25&gt;='Vic Oct 2021'!L25,('Vic Oct 2021'!L25*'Vic Oct 2021'!AC25/100)*'Vic Oct 2021'!AR25,($C$5*F31/'Vic Oct 2021'!AR25*'Vic Oct 2021'!AC25/100)*'Vic Oct 2021'!AR25))</f>
        <v>347.28399999999999</v>
      </c>
      <c r="M31" s="190">
        <f>IF($C$5*F31/'Vic Oct 2021'!AR25&lt;'Vic Oct 2021'!L25,0,IF($C$5*F31/'Vic Oct 2021'!AR25&lt;='Vic Oct 2021'!M25,($C$5*F31/'Vic Oct 2021'!AR25-'Vic Oct 2021'!L25)*('Vic Oct 2021'!AD25/100)*'Vic Oct 2021'!AR25,('Vic Oct 2021'!M25-'Vic Oct 2021'!L25)*('Vic Oct 2021'!AD25/100)*'Vic Oct 2021'!AR25))</f>
        <v>334.01199999999994</v>
      </c>
      <c r="N31" s="190">
        <f>IF($C$5*F31/'Vic Oct 2021'!AR25&lt;'Vic Oct 2021'!M25,0,IF($C$5*F31/'Vic Oct 2021'!AR25&lt;='Vic Oct 2021'!N25,($C$5*F31/'Vic Oct 2021'!AR25-'Vic Oct 2021'!M25)*('Vic Oct 2021'!AE25/100)*'Vic Oct 2021'!AR25,('Vic Oct 2021'!N25-'Vic Oct 2021'!M25)*('Vic Oct 2021'!AE25/100)*'Vic Oct 2021'!AR25))</f>
        <v>241.70181818181817</v>
      </c>
      <c r="O31" s="190">
        <f>IF($C$5*F31/'Vic Oct 2021'!AR25&lt;'Vic Oct 2021'!N25,0,IF($C$5*F31/'Vic Oct 2021'!AR25&lt;='Vic Oct 2021'!O25,($C$5*F31/'Vic Oct 2021'!AQ25-'Vic Oct 2021'!N25)*('Vic Oct 2021'!AF25/100)*'Vic Oct 2021'!AR25,('Vic Oct 2021'!O25-'Vic Oct 2021'!N25)*('Vic Oct 2021'!AF25/100)*'Vic Oct 2021'!AR25))</f>
        <v>0</v>
      </c>
      <c r="P31" s="190">
        <f>IF(($C$5*F31/'Vic Oct 2021'!AR25&gt;'Vic Oct 2021'!O25),($C$5*F31/'Vic Oct 2021'!AR25-'Vic Oct 2021'!N25)*'Vic Oct 2021'!AG25/100*'Vic Oct 2021'!AR25,0)</f>
        <v>0</v>
      </c>
      <c r="Q31" s="394">
        <f t="shared" si="4"/>
        <v>1393.6938181818182</v>
      </c>
      <c r="R31" s="419">
        <f t="shared" si="5"/>
        <v>1747.7438181818181</v>
      </c>
      <c r="S31" s="193">
        <f t="shared" si="6"/>
        <v>1922.5182000000002</v>
      </c>
      <c r="T31" s="247">
        <f>'Vic Oct 2021'!AT25</f>
        <v>0</v>
      </c>
      <c r="U31" s="247">
        <f>'Vic Oct 2021'!AU25</f>
        <v>0</v>
      </c>
      <c r="V31" s="247">
        <f>'Vic Oct 2021'!AV25</f>
        <v>0</v>
      </c>
      <c r="W31" s="247">
        <f>'Vic Oct 2021'!AW25</f>
        <v>0</v>
      </c>
      <c r="X31" s="419" t="str">
        <f t="shared" si="7"/>
        <v>No discount</v>
      </c>
      <c r="Y31" s="419" t="str">
        <f t="shared" si="8"/>
        <v>Exclusive</v>
      </c>
      <c r="Z31" s="494">
        <f t="shared" si="0"/>
        <v>1747.7438181818181</v>
      </c>
      <c r="AA31" s="494">
        <f t="shared" si="1"/>
        <v>1747.7438181818181</v>
      </c>
      <c r="AB31" s="400">
        <f t="shared" si="19"/>
        <v>1922.5182000000002</v>
      </c>
      <c r="AC31" s="400">
        <f t="shared" si="19"/>
        <v>1922.5182000000002</v>
      </c>
      <c r="AD31" s="244">
        <f>'Vic Oct 2021'!BF25</f>
        <v>0</v>
      </c>
      <c r="AE31" s="196" t="str">
        <f>'Vic Oct 2021'!BG25</f>
        <v>n</v>
      </c>
      <c r="AF31" s="489"/>
      <c r="AG31" s="489"/>
      <c r="AH31" s="489"/>
      <c r="AI31" s="489"/>
      <c r="AJ31" s="489"/>
      <c r="AK31" s="489"/>
      <c r="AL31" s="489"/>
      <c r="AM31" s="489"/>
      <c r="AN31" s="489"/>
      <c r="AO31" s="489"/>
      <c r="AP31" s="489"/>
      <c r="AQ31" s="489"/>
      <c r="AR31" s="489"/>
    </row>
    <row r="32" spans="1:44" ht="17" customHeight="1">
      <c r="A32" s="528"/>
      <c r="B32" s="501" t="str">
        <f>'Vic Oct 2021'!F26</f>
        <v>Momentum Energy</v>
      </c>
      <c r="C32" s="423" t="str">
        <f>'Vic Oct 2021'!G26</f>
        <v>Market offer</v>
      </c>
      <c r="D32" s="190">
        <f>365*'Vic Oct 2021'!H26/100</f>
        <v>406.97500000000002</v>
      </c>
      <c r="E32" s="415">
        <f>IF('Vic Oct 2021'!AQ26=3,0.5,IF('Vic Oct 2021'!AQ26=2,0.33,0))</f>
        <v>0.33</v>
      </c>
      <c r="F32" s="415">
        <f t="shared" si="3"/>
        <v>0.66999999999999993</v>
      </c>
      <c r="G32" s="190">
        <f>IF('Vic Oct 2021'!K26="",($C$5*E32/'Vic Oct 2021'!AQ26*'Vic Oct 2021'!W26/100)*'Vic Oct 2021'!AQ26,IF($C$5*E32/'Vic Oct 2021'!AQ26&gt;='Vic Oct 2021'!L26,('Vic Oct 2021'!L26*'Vic Oct 2021'!W26/100)*'Vic Oct 2021'!AQ26,($C$5*E32/'Vic Oct 2021'!AQ26*'Vic Oct 2021'!W26/100)*'Vic Oct 2021'!AQ26))</f>
        <v>215.99999999999997</v>
      </c>
      <c r="H32" s="190">
        <f>IF($C$5*E32/'Vic Oct 2021'!AQ26&lt;'Vic Oct 2021'!L26,0,IF($C$5*E32/'Vic Oct 2021'!AQ26&lt;='Vic Oct 2021'!M26,($C$5*E32/'Vic Oct 2021'!AQ26-'Vic Oct 2021'!L26)*('Vic Oct 2021'!X26/100)*'Vic Oct 2021'!AQ26,('Vic Oct 2021'!M26-'Vic Oct 2021'!L26)*('Vic Oct 2021'!X26/100)*'Vic Oct 2021'!AQ26))</f>
        <v>215.99999999999997</v>
      </c>
      <c r="I32" s="190">
        <f>IF($C$5*E32/'Vic Oct 2021'!AQ26&lt;'Vic Oct 2021'!M26,0,IF($C$5*E32/'Vic Oct 2021'!AQ26&lt;='Vic Oct 2021'!N26,($C$5*E32/'Vic Oct 2021'!AQ26-'Vic Oct 2021'!M26)*('Vic Oct 2021'!Y26/100)*'Vic Oct 2021'!AQ26,('Vic Oct 2021'!N26-'Vic Oct 2021'!M26)*('Vic Oct 2021'!Y26/100)*'Vic Oct 2021'!AQ26))</f>
        <v>162</v>
      </c>
      <c r="J32" s="190">
        <f>IF($C$5*E32/'Vic Oct 2021'!AQ26&lt;'Vic Oct 2021'!N26,0,IF($C$5*E32/'Vic Oct 2021'!AQ26&lt;='Vic Oct 2021'!O26,($C$5*E32/'Vic Oct 2021'!AQ26-'Vic Oct 2021'!N26)*('Vic Oct 2021'!Z26/100)*'Vic Oct 2021'!AQ26,('Vic Oct 2021'!O26-'Vic Oct 2021'!N26)*('Vic Oct 2021'!Z26/100)*'Vic Oct 2021'!AQ26))</f>
        <v>0</v>
      </c>
      <c r="K32" s="190">
        <f>IF(($C$5*E32/'Vic Oct 2021'!AQ26&gt;'Vic Oct 2021'!O26),($C$5*E32/'Vic Oct 2021'!AQ26-'Vic Oct 2021'!N26)*'Vic Oct 2021'!AA26/100*'Vic Oct 2021'!AQ26,0)</f>
        <v>0</v>
      </c>
      <c r="L32" s="190">
        <f>IF('Vic Oct 2021'!K26="",($C$5*F32/'Vic Oct 2021'!AR26*'Vic Oct 2021'!AC26/100)*'Vic Oct 2021'!AR26,IF($C$5*F32/'Vic Oct 2021'!AR26&gt;='Vic Oct 2021'!L26,('Vic Oct 2021'!L26*'Vic Oct 2021'!AC26/100)*'Vic Oct 2021'!AR26,($C$5*F32/'Vic Oct 2021'!AR26*'Vic Oct 2021'!AC26/100)*'Vic Oct 2021'!AR26))</f>
        <v>359.99999999999994</v>
      </c>
      <c r="M32" s="190">
        <f>IF($C$5*F32/'Vic Oct 2021'!AR26&lt;'Vic Oct 2021'!L26,0,IF($C$5*F32/'Vic Oct 2021'!AR26&lt;='Vic Oct 2021'!M26,($C$5*F32/'Vic Oct 2021'!AR26-'Vic Oct 2021'!L26)*('Vic Oct 2021'!AD26/100)*'Vic Oct 2021'!AR26,('Vic Oct 2021'!M26-'Vic Oct 2021'!L26)*('Vic Oct 2021'!AD26/100)*'Vic Oct 2021'!AR26))</f>
        <v>359.99999999999994</v>
      </c>
      <c r="N32" s="190">
        <f>IF($C$5*F32/'Vic Oct 2021'!AR26&lt;'Vic Oct 2021'!M26,0,IF($C$5*F32/'Vic Oct 2021'!AR26&lt;='Vic Oct 2021'!N26,($C$5*F32/'Vic Oct 2021'!AR26-'Vic Oct 2021'!M26)*('Vic Oct 2021'!AE26/100)*'Vic Oct 2021'!AR26,('Vic Oct 2021'!N26-'Vic Oct 2021'!M26)*('Vic Oct 2021'!AE26/100)*'Vic Oct 2021'!AR26))</f>
        <v>284.99999999999994</v>
      </c>
      <c r="O32" s="190">
        <f>IF($C$5*F32/'Vic Oct 2021'!AR26&lt;'Vic Oct 2021'!N26,0,IF($C$5*F32/'Vic Oct 2021'!AR26&lt;='Vic Oct 2021'!O26,($C$5*F32/'Vic Oct 2021'!AQ26-'Vic Oct 2021'!N26)*('Vic Oct 2021'!AF26/100)*'Vic Oct 2021'!AR26,('Vic Oct 2021'!O26-'Vic Oct 2021'!N26)*('Vic Oct 2021'!AF26/100)*'Vic Oct 2021'!AR26))</f>
        <v>0</v>
      </c>
      <c r="P32" s="190">
        <f>IF(($C$5*F32/'Vic Oct 2021'!AR26&gt;'Vic Oct 2021'!O26),($C$5*F32/'Vic Oct 2021'!AR26-'Vic Oct 2021'!N26)*'Vic Oct 2021'!AG26/100*'Vic Oct 2021'!AR26,0)</f>
        <v>0</v>
      </c>
      <c r="Q32" s="394">
        <f t="shared" si="4"/>
        <v>1599</v>
      </c>
      <c r="R32" s="419">
        <f t="shared" si="5"/>
        <v>2005.9749999999999</v>
      </c>
      <c r="S32" s="193">
        <f t="shared" si="6"/>
        <v>2206.5725000000002</v>
      </c>
      <c r="T32" s="247">
        <f>'Vic Oct 2021'!AT26</f>
        <v>0</v>
      </c>
      <c r="U32" s="247">
        <f>'Vic Oct 2021'!AU26</f>
        <v>0</v>
      </c>
      <c r="V32" s="247">
        <f>'Vic Oct 2021'!AV26</f>
        <v>0</v>
      </c>
      <c r="W32" s="247">
        <f>'Vic Oct 2021'!AW26</f>
        <v>0</v>
      </c>
      <c r="X32" s="419" t="str">
        <f t="shared" si="7"/>
        <v>No discount</v>
      </c>
      <c r="Y32" s="419" t="str">
        <f t="shared" si="8"/>
        <v>Exclusive</v>
      </c>
      <c r="Z32" s="494">
        <f t="shared" si="0"/>
        <v>2005.9749999999999</v>
      </c>
      <c r="AA32" s="494">
        <f t="shared" si="1"/>
        <v>2005.9749999999999</v>
      </c>
      <c r="AB32" s="400">
        <f t="shared" si="19"/>
        <v>2206.5725000000002</v>
      </c>
      <c r="AC32" s="400">
        <f t="shared" si="19"/>
        <v>2206.5725000000002</v>
      </c>
      <c r="AD32" s="244">
        <f>'Vic Oct 2021'!BF26</f>
        <v>0</v>
      </c>
      <c r="AE32" s="196" t="str">
        <f>'Vic Oct 2021'!BG26</f>
        <v>n</v>
      </c>
      <c r="AF32" s="489"/>
      <c r="AG32" s="489"/>
      <c r="AH32" s="489"/>
      <c r="AI32" s="489"/>
      <c r="AJ32" s="489"/>
      <c r="AK32" s="489"/>
      <c r="AL32" s="489"/>
      <c r="AM32" s="489"/>
      <c r="AN32" s="489"/>
      <c r="AO32" s="489"/>
      <c r="AP32" s="489"/>
      <c r="AQ32" s="489"/>
      <c r="AR32" s="489"/>
    </row>
    <row r="33" spans="1:44" ht="17" customHeight="1">
      <c r="A33" s="528"/>
      <c r="B33" s="501" t="str">
        <f>'Vic Oct 2021'!F27</f>
        <v>Origin Energy</v>
      </c>
      <c r="C33" s="423" t="str">
        <f>'Vic Oct 2021'!G27</f>
        <v>Business Go</v>
      </c>
      <c r="D33" s="190">
        <f>365*'Vic Oct 2021'!H27/100</f>
        <v>329.49545454545449</v>
      </c>
      <c r="E33" s="415">
        <f>IF('Vic Oct 2021'!AQ27=3,0.5,IF('Vic Oct 2021'!AQ27=2,0.33,0))</f>
        <v>0.33</v>
      </c>
      <c r="F33" s="415">
        <f t="shared" si="3"/>
        <v>0.66999999999999993</v>
      </c>
      <c r="G33" s="190">
        <f>IF('Vic Oct 2021'!K27="",($C$5*E33/'Vic Oct 2021'!AQ27*'Vic Oct 2021'!W27/100)*'Vic Oct 2021'!AQ27,IF($C$5*E33/'Vic Oct 2021'!AQ27&gt;='Vic Oct 2021'!L27,('Vic Oct 2021'!L27*'Vic Oct 2021'!W27/100)*'Vic Oct 2021'!AQ27,($C$5*E33/'Vic Oct 2021'!AQ27*'Vic Oct 2021'!W27/100)*'Vic Oct 2021'!AQ27))</f>
        <v>530.99999999999989</v>
      </c>
      <c r="H33" s="190">
        <f>IF(AND('Vic Oct 2021'!L27&gt;0,'Vic Oct 2021'!M27&gt;0),IF($C$5*E33/'Vic Oct 2021'!AQ27&lt;'Vic Oct 2021'!L27,0,IF(($C$5*E33/'Vic Oct 2021'!AQ27-'Vic Oct 2021'!L27)&lt;=('Vic Oct 2021'!M27+'Vic Oct 2021'!L27),((($C$5*E33/'Vic Oct 2021'!AQ27-'Vic Oct 2021'!L27)*'Vic Oct 2021'!X27/100))*'Vic Oct 2021'!AQ27,((('Vic Oct 2021'!M27)*'Vic Oct 2021'!X27/100)*'Vic Oct 2021'!AQ27))),0)</f>
        <v>0</v>
      </c>
      <c r="I33" s="190">
        <f>IF(AND('Vic Oct 2021'!M27&gt;0,'Vic Oct 2021'!N27&gt;0),IF($C$5*E33/'Vic Oct 2021'!AQ27&lt;('Vic Oct 2021'!L27+'Vic Oct 2021'!M27),0,IF(($C$5*E33/'Vic Oct 2021'!AQ27-'Vic Oct 2021'!L27+'Vic Oct 2021'!M27)&lt;=('Vic Oct 2021'!L27+'Vic Oct 2021'!M27+'Vic Oct 2021'!N27),((($C$5*E33/'Vic Oct 2021'!AQ27-('Vic Oct 2021'!L27+'Vic Oct 2021'!M27))*'Vic Oct 2021'!Y27/100))*'Vic Oct 2021'!AQ27,('Vic Oct 2021'!N27*'Vic Oct 2021'!Y27/100)* 'Vic Oct 2021'!AQ27)),0)</f>
        <v>0</v>
      </c>
      <c r="J33" s="190">
        <f>IF(AND('Vic Oct 2021'!N27&gt;0,'Vic Oct 2021'!O27&gt;0),IF($C$5*E33/'Vic Oct 2021'!AQ27&lt;('Vic Oct 2021'!L27+'Vic Oct 2021'!M27+'Vic Oct 2021'!N27),0,IF(($C$5*E33/'Vic Oct 2021'!AQ27-'Vic Oct 2021'!L27+'Vic Oct 2021'!M27+'Vic Oct 2021'!N27)&lt;=('Vic Oct 2021'!L27+'Vic Oct 2021'!M27+'Vic Oct 2021'!N27+'Vic Oct 2021'!O27),(($C$5*E33/'Vic Oct 2021'!AQ27-('Vic Oct 2021'!L27+'Vic Oct 2021'!M27+'Vic Oct 2021'!N27))*'Vic Oct 2021'!Z27/100)*'Vic Oct 2021'!AQ27,('Vic Oct 2021'!O27*'Vic Oct 2021'!Z27/100)*'Vic Oct 2021'!AQ27)),0)</f>
        <v>0</v>
      </c>
      <c r="K33" s="190">
        <f>IF(AND('Vic Oct 2021'!P27&gt;0,'Vic Oct 2021'!O27&gt;0),IF(($C$5*E33/'Vic Oct 2021'!AQ27&lt;SUM('Vic Oct 2021'!L27:P27)),(0),($C$5*E33/'Vic Oct 2021'!AQ27-SUM('Vic Oct 2021'!L27:P27))*'Vic Oct 2021'!AB27/100)* 'Vic Oct 2021'!AQ27,IF(AND('Vic Oct 2021'!O27&gt;0,'Vic Oct 2021'!P27=""),IF(($C$5*E33/'Vic Oct 2021'!AQ27&lt; SUM('Vic Oct 2021'!L27:O27)),(0),($C$5*E33/'Vic Oct 2021'!AQ27-SUM('Vic Oct 2021'!L27:O27))*'Vic Oct 2021'!AA27/100)* 'Vic Oct 2021'!AQ27,IF(AND('Vic Oct 2021'!N27&gt;0,'Vic Oct 2021'!O27=""),IF(($C$5*E33/'Vic Oct 2021'!AQ27&lt; SUM('Vic Oct 2021'!L27:N27)),(0),($C$5*E33/'Vic Oct 2021'!AQ27-SUM('Vic Oct 2021'!L27:N27))*'Vic Oct 2021'!Z27/100)* 'Vic Oct 2021'!AQ27,IF(AND('Vic Oct 2021'!M27&gt;0,'Vic Oct 2021'!N27=""),IF(($C$5*E33/'Vic Oct 2021'!AQ27&lt;'Vic Oct 2021'!M27+'Vic Oct 2021'!L27),(0),(($C$5*E33/'Vic Oct 2021'!AQ27-('Vic Oct 2021'!M27+'Vic Oct 2021'!L27))*'Vic Oct 2021'!Y27/100))*'Vic Oct 2021'!AQ27,IF(AND('Vic Oct 2021'!L27&gt;0,'Vic Oct 2021'!M27=""&gt;0),IF(($C$5*E33/'Vic Oct 2021'!AQ27&lt;'Vic Oct 2021'!L27),(0),($C$5*E33/'Vic Oct 2021'!AQ27-'Vic Oct 2021'!L27)*'Vic Oct 2021'!X27/100)*'Vic Oct 2021'!AQ27,0)))))</f>
        <v>0</v>
      </c>
      <c r="L33" s="190">
        <f>IF('Vic Oct 2021'!K27="",($C$5*F33/'Vic Oct 2021'!AR27*'Vic Oct 2021'!AC27/100)*'Vic Oct 2021'!AR27,IF($C$5*F33/'Vic Oct 2021'!AR27&gt;='Vic Oct 2021'!L27,('Vic Oct 2021'!L27*'Vic Oct 2021'!AC27/100)*'Vic Oct 2021'!AR27,($C$5*F33/'Vic Oct 2021'!AR27*'Vic Oct 2021'!AC27/100)*'Vic Oct 2021'!AR27))</f>
        <v>1078.090909090909</v>
      </c>
      <c r="M33" s="190">
        <f>IF(AND('Vic Oct 2021'!L27&gt;0,'Vic Oct 2021'!M27&gt;0),IF($C$5*F33/'Vic Oct 2021'!AR27&lt;'Vic Oct 2021'!L27,0,IF(($C$5*F33/'Vic Oct 2021'!AR27-'Vic Oct 2021'!L27)&lt;=('Vic Oct 2021'!M27+'Vic Oct 2021'!L27),((($C$5*F33/'Vic Oct 2021'!AR27-'Vic Oct 2021'!L27)*'Vic Oct 2021'!AD27/100))*'Vic Oct 2021'!AR27,((('Vic Oct 2021'!M27)*'Vic Oct 2021'!AD27/100)*'Vic Oct 2021'!AR27))),0)</f>
        <v>0</v>
      </c>
      <c r="N33" s="190">
        <f>IF(AND('Vic Oct 2021'!M27&gt;0,'Vic Oct 2021'!N27&gt;0),IF($C$5*F33/'Vic Oct 2021'!AR27&lt;('Vic Oct 2021'!L27+'Vic Oct 2021'!M27),0,IF(($C$5*F33/'Vic Oct 2021'!AR27-'Vic Oct 2021'!L27+'Vic Oct 2021'!M27)&lt;=('Vic Oct 2021'!L27+'Vic Oct 2021'!M27+'Vic Oct 2021'!N27),((($C$5*F33/'Vic Oct 2021'!AR27-('Vic Oct 2021'!L27+'Vic Oct 2021'!M27))*'Vic Oct 2021'!AE27/100))*'Vic Oct 2021'!AR27,('Vic Oct 2021'!N27*'Vic Oct 2021'!AE27/100)*'Vic Oct 2021'!AR27)),0)</f>
        <v>0</v>
      </c>
      <c r="O33" s="190">
        <f>IF(AND('Vic Oct 2021'!N27&gt;0,'Vic Oct 2021'!O27&gt;0),IF($C$5*F33/'Vic Oct 2021'!AR27&lt;('Vic Oct 2021'!L27+'Vic Oct 2021'!M27+'Vic Oct 2021'!N27),0,IF(($C$5*F33/'Vic Oct 2021'!AR27-'Vic Oct 2021'!L27+'Vic Oct 2021'!M27+'Vic Oct 2021'!N27)&lt;=('Vic Oct 2021'!L27+'Vic Oct 2021'!M27+'Vic Oct 2021'!N27+'Vic Oct 2021'!O27),(($C$5*F33/'Vic Oct 2021'!AR27-('Vic Oct 2021'!L27+'Vic Oct 2021'!M27+'Vic Oct 2021'!N27))*'Vic Oct 2021'!AF27/100)*'Vic Oct 2021'!AR27,('Vic Oct 2021'!O27*'Vic Oct 2021'!AF27/100)*'Vic Oct 2021'!AR27)),0)</f>
        <v>0</v>
      </c>
      <c r="P33" s="190">
        <f>IF(AND('Vic Oct 2021'!P27&gt;0,'Vic Oct 2021'!O27&gt;0),IF(($C$5*F33/'Vic Oct 2021'!AR27&lt;SUM('Vic Oct 2021'!L27:P27)),(0),($C$5*F33/'Vic Oct 2021'!AR27-SUM('Vic Oct 2021'!L27:P27))*'Vic Oct 2021'!AB27/100)* 'Vic Oct 2021'!AR27,IF(AND('Vic Oct 2021'!O27&gt;0,'Vic Oct 2021'!P27=""),IF(($C$5*F33/'Vic Oct 2021'!AR27&lt; SUM('Vic Oct 2021'!L27:O27)),(0),($C$5*F33/'Vic Oct 2021'!AR27-SUM('Vic Oct 2021'!L27:O27))*'Vic Oct 2021'!AG27/100)* 'Vic Oct 2021'!AR27,IF(AND('Vic Oct 2021'!N27&gt;0,'Vic Oct 2021'!O27=""),IF(($C$5*F33/'Vic Oct 2021'!AR27&lt; SUM('Vic Oct 2021'!L27:N27)),(0),($C$5*F33/'Vic Oct 2021'!AR27-SUM('Vic Oct 2021'!L27:N27))*'Vic Oct 2021'!AF27/100)* 'Vic Oct 2021'!AR27,IF(AND('Vic Oct 2021'!M27&gt;0,'Vic Oct 2021'!N27=""),IF(($C$5*F33/'Vic Oct 2021'!AR27&lt;'Vic Oct 2021'!M27+'Vic Oct 2021'!L27),(0),(($C$5*F33/'Vic Oct 2021'!AR27-('Vic Oct 2021'!M27+'Vic Oct 2021'!L27))*'Vic Oct 2021'!AE27/100))*'Vic Oct 2021'!AR27,IF(AND('Vic Oct 2021'!L27&gt;0,'Vic Oct 2021'!M27=""&gt;0),IF(($C$5*F33/'Vic Oct 2021'!AR27&lt;'Vic Oct 2021'!L27),(0),($C$5*F33/'Vic Oct 2021'!AR27-'Vic Oct 2021'!L27)*'Vic Oct 2021'!AD27/100)*'Vic Oct 2021'!AR27,0)))))</f>
        <v>0</v>
      </c>
      <c r="Q33" s="394">
        <f t="shared" si="4"/>
        <v>1609.090909090909</v>
      </c>
      <c r="R33" s="419">
        <f t="shared" si="5"/>
        <v>1938.5863636363636</v>
      </c>
      <c r="S33" s="193">
        <f t="shared" si="6"/>
        <v>2132.4450000000002</v>
      </c>
      <c r="T33" s="247">
        <f>'Vic Oct 2021'!AT27</f>
        <v>0</v>
      </c>
      <c r="U33" s="247">
        <f>'Vic Oct 2021'!AU27</f>
        <v>0</v>
      </c>
      <c r="V33" s="247">
        <f>'Vic Oct 2021'!AV27</f>
        <v>0</v>
      </c>
      <c r="W33" s="247">
        <f>'Vic Oct 2021'!AW27</f>
        <v>0</v>
      </c>
      <c r="X33" s="419" t="str">
        <f t="shared" si="7"/>
        <v>No discount</v>
      </c>
      <c r="Y33" s="419" t="str">
        <f t="shared" si="8"/>
        <v>Inclusive</v>
      </c>
      <c r="Z33" s="494">
        <f t="shared" si="0"/>
        <v>1938.5863636363636</v>
      </c>
      <c r="AA33" s="494">
        <f t="shared" si="1"/>
        <v>1938.5863636363636</v>
      </c>
      <c r="AB33" s="400">
        <f t="shared" si="19"/>
        <v>2132.4450000000002</v>
      </c>
      <c r="AC33" s="400">
        <f t="shared" si="19"/>
        <v>2132.4450000000002</v>
      </c>
      <c r="AD33" s="244">
        <f>'Vic Oct 2021'!BF27</f>
        <v>0</v>
      </c>
      <c r="AE33" s="196" t="str">
        <f>'Vic Oct 2021'!BG27</f>
        <v>n</v>
      </c>
      <c r="AF33" s="489"/>
      <c r="AG33" s="489"/>
      <c r="AH33" s="489"/>
      <c r="AI33" s="489"/>
      <c r="AJ33" s="489"/>
      <c r="AK33" s="489"/>
      <c r="AL33" s="489"/>
      <c r="AM33" s="489"/>
      <c r="AN33" s="489"/>
      <c r="AO33" s="489"/>
      <c r="AP33" s="489"/>
      <c r="AQ33" s="489"/>
      <c r="AR33" s="489"/>
    </row>
    <row r="34" spans="1:44" ht="17" customHeight="1">
      <c r="A34" s="528"/>
      <c r="B34" s="501" t="str">
        <f>'Vic Oct 2021'!F28</f>
        <v>Simply Energy</v>
      </c>
      <c r="C34" s="423" t="str">
        <f>'Vic Oct 2021'!G28</f>
        <v>Business Saver</v>
      </c>
      <c r="D34" s="190">
        <f>365*'Vic Oct 2021'!H28/100</f>
        <v>374.09181818181816</v>
      </c>
      <c r="E34" s="415">
        <f>IF('Vic Oct 2021'!AQ28=3,0.5,IF('Vic Oct 2021'!AQ28=2,0.33,0))</f>
        <v>0.33</v>
      </c>
      <c r="F34" s="415">
        <f t="shared" si="3"/>
        <v>0.66999999999999993</v>
      </c>
      <c r="G34" s="190">
        <f>IF('Vic Oct 2021'!K28="",($C$5*E34/'Vic Oct 2021'!AQ28*'Vic Oct 2021'!W28/100)*'Vic Oct 2021'!AQ28,IF($C$5*E34/'Vic Oct 2021'!AQ28&gt;='Vic Oct 2021'!L28,('Vic Oct 2021'!L28*'Vic Oct 2021'!W28/100)*'Vic Oct 2021'!AQ28,($C$5*E34/'Vic Oct 2021'!AQ28*'Vic Oct 2021'!W28/100)*'Vic Oct 2021'!AQ28))</f>
        <v>195.76199999999997</v>
      </c>
      <c r="H34" s="190">
        <f>IF($C$5*E34/'Vic Oct 2021'!AQ28&lt;'Vic Oct 2021'!L28,0,IF($C$5*E34/'Vic Oct 2021'!AQ28&lt;='Vic Oct 2021'!M28,($C$5*E34/'Vic Oct 2021'!AQ28-'Vic Oct 2021'!L28)*('Vic Oct 2021'!X28/100)*'Vic Oct 2021'!AQ28,('Vic Oct 2021'!M28-'Vic Oct 2021'!L28)*('Vic Oct 2021'!X28/100)*'Vic Oct 2021'!AQ28))</f>
        <v>194.65600000000001</v>
      </c>
      <c r="I34" s="190">
        <f>IF($C$5*E34/'Vic Oct 2021'!AQ28&lt;'Vic Oct 2021'!M28,0,IF($C$5*E34/'Vic Oct 2021'!AQ28&lt;='Vic Oct 2021'!N28,($C$5*E34/'Vic Oct 2021'!AQ28-'Vic Oct 2021'!M28)*('Vic Oct 2021'!Y28/100)*'Vic Oct 2021'!AQ28,('Vic Oct 2021'!N28-'Vic Oct 2021'!M28)*('Vic Oct 2021'!Y28/100)*'Vic Oct 2021'!AQ28))</f>
        <v>137.89999999999998</v>
      </c>
      <c r="J34" s="190">
        <f>IF($C$5*E34/'Vic Oct 2021'!AQ28&lt;'Vic Oct 2021'!N28,0,IF($C$5*E34/'Vic Oct 2021'!AQ28&lt;='Vic Oct 2021'!O28,($C$5*E34/'Vic Oct 2021'!AQ28-'Vic Oct 2021'!N28)*('Vic Oct 2021'!Z28/100)*'Vic Oct 2021'!AQ28,('Vic Oct 2021'!O28-'Vic Oct 2021'!N28)*('Vic Oct 2021'!Z28/100)*'Vic Oct 2021'!AQ28))</f>
        <v>0</v>
      </c>
      <c r="K34" s="190">
        <f>IF(($C$5*E34/'Vic Oct 2021'!AQ28&gt;'Vic Oct 2021'!O28),($C$5*E34/'Vic Oct 2021'!AQ28-'Vic Oct 2021'!N28)*'Vic Oct 2021'!AA28/100*'Vic Oct 2021'!AQ28,0)</f>
        <v>0</v>
      </c>
      <c r="L34" s="190">
        <f>IF('Vic Oct 2021'!K28="",($C$5*F34/'Vic Oct 2021'!AR28*'Vic Oct 2021'!AC28/100)*'Vic Oct 2021'!AR28,IF($C$5*F34/'Vic Oct 2021'!AR28&gt;='Vic Oct 2021'!L28,('Vic Oct 2021'!L28*'Vic Oct 2021'!AC28/100)*'Vic Oct 2021'!AR28,($C$5*F34/'Vic Oct 2021'!AR28*'Vic Oct 2021'!AC28/100)*'Vic Oct 2021'!AR28))</f>
        <v>389.31199999999995</v>
      </c>
      <c r="M34" s="190">
        <f>IF($C$5*F34/'Vic Oct 2021'!AR28&lt;'Vic Oct 2021'!L28,0,IF($C$5*F34/'Vic Oct 2021'!AR28&lt;='Vic Oct 2021'!M28,($C$5*F34/'Vic Oct 2021'!AR28-'Vic Oct 2021'!L28)*('Vic Oct 2021'!AD28/100)*'Vic Oct 2021'!AR28,('Vic Oct 2021'!M28-'Vic Oct 2021'!L28)*('Vic Oct 2021'!AD28/100)*'Vic Oct 2021'!AR28))</f>
        <v>382.67599999999993</v>
      </c>
      <c r="N34" s="190">
        <f>IF($C$5*F34/'Vic Oct 2021'!AR28&lt;'Vic Oct 2021'!M28,0,IF($C$5*F34/'Vic Oct 2021'!AR28&lt;='Vic Oct 2021'!N28,($C$5*F34/'Vic Oct 2021'!AR28-'Vic Oct 2021'!M28)*('Vic Oct 2021'!AE28/100)*'Vic Oct 2021'!AR28,('Vic Oct 2021'!N28-'Vic Oct 2021'!M28)*('Vic Oct 2021'!AE28/100)*'Vic Oct 2021'!AR28))</f>
        <v>285.04145454545454</v>
      </c>
      <c r="O34" s="190">
        <f>IF($C$5*F34/'Vic Oct 2021'!AR28&lt;'Vic Oct 2021'!N28,0,IF($C$5*F34/'Vic Oct 2021'!AR28&lt;='Vic Oct 2021'!O28,($C$5*F34/'Vic Oct 2021'!AQ28-'Vic Oct 2021'!N28)*('Vic Oct 2021'!AF28/100)*'Vic Oct 2021'!AR28,('Vic Oct 2021'!O28-'Vic Oct 2021'!N28)*('Vic Oct 2021'!AF28/100)*'Vic Oct 2021'!AR28))</f>
        <v>0</v>
      </c>
      <c r="P34" s="190">
        <f>IF(($C$5*F34/'Vic Oct 2021'!AR28&gt;'Vic Oct 2021'!O28),($C$5*F34/'Vic Oct 2021'!AR28-'Vic Oct 2021'!N28)*'Vic Oct 2021'!AG28/100*'Vic Oct 2021'!AR28,0)</f>
        <v>0</v>
      </c>
      <c r="Q34" s="394">
        <f t="shared" si="4"/>
        <v>1585.3474545454544</v>
      </c>
      <c r="R34" s="419">
        <f t="shared" si="5"/>
        <v>1959.4392727272725</v>
      </c>
      <c r="S34" s="193">
        <f t="shared" si="6"/>
        <v>2155.3831999999998</v>
      </c>
      <c r="T34" s="247">
        <f>'Vic Oct 2021'!AT28</f>
        <v>17</v>
      </c>
      <c r="U34" s="247">
        <f>'Vic Oct 2021'!AU28</f>
        <v>0</v>
      </c>
      <c r="V34" s="247">
        <f>'Vic Oct 2021'!AV28</f>
        <v>0</v>
      </c>
      <c r="W34" s="247">
        <f>'Vic Oct 2021'!AW28</f>
        <v>0</v>
      </c>
      <c r="X34" s="419" t="str">
        <f t="shared" si="7"/>
        <v>Guaranteed off bill</v>
      </c>
      <c r="Y34" s="419" t="str">
        <f t="shared" si="8"/>
        <v>Exclusive</v>
      </c>
      <c r="Z34" s="494">
        <f t="shared" si="0"/>
        <v>1626.3345963636361</v>
      </c>
      <c r="AA34" s="494">
        <f t="shared" si="1"/>
        <v>1626.3345963636361</v>
      </c>
      <c r="AB34" s="400">
        <f t="shared" si="19"/>
        <v>1788.9680559999999</v>
      </c>
      <c r="AC34" s="400">
        <f t="shared" si="19"/>
        <v>1788.9680559999999</v>
      </c>
      <c r="AD34" s="244">
        <f>'Vic Oct 2021'!BF28</f>
        <v>0</v>
      </c>
      <c r="AE34" s="196" t="str">
        <f>'Vic Oct 2021'!BG28</f>
        <v>n</v>
      </c>
      <c r="AF34" s="489"/>
      <c r="AG34" s="489"/>
      <c r="AH34" s="489"/>
      <c r="AI34" s="489"/>
      <c r="AJ34" s="489"/>
      <c r="AK34" s="489"/>
      <c r="AL34" s="489"/>
      <c r="AM34" s="489"/>
      <c r="AN34" s="489"/>
      <c r="AO34" s="489"/>
      <c r="AP34" s="489"/>
      <c r="AQ34" s="489"/>
      <c r="AR34" s="489"/>
    </row>
    <row r="35" spans="1:44" ht="17" customHeight="1">
      <c r="A35" s="528"/>
      <c r="B35" s="501" t="str">
        <f>'Vic Oct 2021'!F29</f>
        <v>Powershop</v>
      </c>
      <c r="C35" s="423" t="str">
        <f>'Vic Oct 2021'!G29</f>
        <v>Carbon Neutral</v>
      </c>
      <c r="D35" s="190">
        <f>365*'Vic Oct 2021'!H29/100</f>
        <v>333.34454545454543</v>
      </c>
      <c r="E35" s="415">
        <f>IF('Vic Oct 2021'!AQ29=3,0.5,IF('Vic Oct 2021'!AQ29=2,0.33,0))</f>
        <v>0.33</v>
      </c>
      <c r="F35" s="415">
        <f t="shared" si="3"/>
        <v>0.66999999999999993</v>
      </c>
      <c r="G35" s="190">
        <f>IF('Vic Oct 2021'!K29="",($C$5*E35/'Vic Oct 2021'!AQ29*'Vic Oct 2021'!W29/100)*'Vic Oct 2021'!AQ29,IF($C$5*E35/'Vic Oct 2021'!AQ29&gt;='Vic Oct 2021'!L29,('Vic Oct 2021'!L29*'Vic Oct 2021'!W29/100)*'Vic Oct 2021'!AQ29,($C$5*E35/'Vic Oct 2021'!AQ29*'Vic Oct 2021'!W29/100)*'Vic Oct 2021'!AQ29))</f>
        <v>491.99999999999994</v>
      </c>
      <c r="H35" s="190">
        <f>IF(AND('Vic Oct 2021'!L29&gt;0,'Vic Oct 2021'!M29&gt;0),IF($C$5*E35/'Vic Oct 2021'!AQ29&lt;'Vic Oct 2021'!L29,0,IF(($C$5*E35/'Vic Oct 2021'!AQ29-'Vic Oct 2021'!L29)&lt;=('Vic Oct 2021'!M29+'Vic Oct 2021'!L29),((($C$5*E35/'Vic Oct 2021'!AQ29-'Vic Oct 2021'!L29)*'Vic Oct 2021'!X29/100))*'Vic Oct 2021'!AQ29,((('Vic Oct 2021'!M29)*'Vic Oct 2021'!X29/100)*'Vic Oct 2021'!AQ29))),0)</f>
        <v>0</v>
      </c>
      <c r="I35" s="190">
        <f>IF(AND('Vic Oct 2021'!M29&gt;0,'Vic Oct 2021'!N29&gt;0),IF($C$5*E35/'Vic Oct 2021'!AQ29&lt;('Vic Oct 2021'!L29+'Vic Oct 2021'!M29),0,IF(($C$5*E35/'Vic Oct 2021'!AQ29-'Vic Oct 2021'!L29+'Vic Oct 2021'!M29)&lt;=('Vic Oct 2021'!L29+'Vic Oct 2021'!M29+'Vic Oct 2021'!N29),((($C$5*E35/'Vic Oct 2021'!AQ29-('Vic Oct 2021'!L29+'Vic Oct 2021'!M29))*'Vic Oct 2021'!Y29/100))*'Vic Oct 2021'!AQ29,('Vic Oct 2021'!N29*'Vic Oct 2021'!Y29/100)* 'Vic Oct 2021'!AQ29)),0)</f>
        <v>0</v>
      </c>
      <c r="J35" s="190">
        <f>IF(AND('Vic Oct 2021'!N29&gt;0,'Vic Oct 2021'!O29&gt;0),IF($C$5*E35/'Vic Oct 2021'!AQ29&lt;('Vic Oct 2021'!L29+'Vic Oct 2021'!M29+'Vic Oct 2021'!N29),0,IF(($C$5*E35/'Vic Oct 2021'!AQ29-'Vic Oct 2021'!L29+'Vic Oct 2021'!M29+'Vic Oct 2021'!N29)&lt;=('Vic Oct 2021'!L29+'Vic Oct 2021'!M29+'Vic Oct 2021'!N29+'Vic Oct 2021'!O29),(($C$5*E35/'Vic Oct 2021'!AQ29-('Vic Oct 2021'!L29+'Vic Oct 2021'!M29+'Vic Oct 2021'!N29))*'Vic Oct 2021'!Z29/100)*'Vic Oct 2021'!AQ29,('Vic Oct 2021'!O29*'Vic Oct 2021'!Z29/100)*'Vic Oct 2021'!AQ29)),0)</f>
        <v>0</v>
      </c>
      <c r="K35" s="190">
        <f>IF(AND('Vic Oct 2021'!P29&gt;0,'Vic Oct 2021'!O29&gt;0),IF(($C$5*E35/'Vic Oct 2021'!AQ29&lt;SUM('Vic Oct 2021'!L29:P29)),(0),($C$5*E35/'Vic Oct 2021'!AQ29-SUM('Vic Oct 2021'!L29:P29))*'Vic Oct 2021'!AB29/100)* 'Vic Oct 2021'!AQ29,IF(AND('Vic Oct 2021'!O29&gt;0,'Vic Oct 2021'!P29=""),IF(($C$5*E35/'Vic Oct 2021'!AQ29&lt; SUM('Vic Oct 2021'!L29:O29)),(0),($C$5*E35/'Vic Oct 2021'!AQ29-SUM('Vic Oct 2021'!L29:O29))*'Vic Oct 2021'!AA29/100)* 'Vic Oct 2021'!AQ29,IF(AND('Vic Oct 2021'!N29&gt;0,'Vic Oct 2021'!O29=""),IF(($C$5*E35/'Vic Oct 2021'!AQ29&lt; SUM('Vic Oct 2021'!L29:N29)),(0),($C$5*E35/'Vic Oct 2021'!AQ29-SUM('Vic Oct 2021'!L29:N29))*'Vic Oct 2021'!Z29/100)* 'Vic Oct 2021'!AQ29,IF(AND('Vic Oct 2021'!M29&gt;0,'Vic Oct 2021'!N29=""),IF(($C$5*E35/'Vic Oct 2021'!AQ29&lt;'Vic Oct 2021'!M29+'Vic Oct 2021'!L29),(0),(($C$5*E35/'Vic Oct 2021'!AQ29-('Vic Oct 2021'!M29+'Vic Oct 2021'!L29))*'Vic Oct 2021'!Y29/100))*'Vic Oct 2021'!AQ29,IF(AND('Vic Oct 2021'!L29&gt;0,'Vic Oct 2021'!M29=""&gt;0),IF(($C$5*E35/'Vic Oct 2021'!AQ29&lt;'Vic Oct 2021'!L29),(0),($C$5*E35/'Vic Oct 2021'!AQ29-'Vic Oct 2021'!L29)*'Vic Oct 2021'!X29/100)*'Vic Oct 2021'!AQ29,0)))))</f>
        <v>0</v>
      </c>
      <c r="L35" s="190">
        <f>IF('Vic Oct 2021'!K29="",($C$5*F35/'Vic Oct 2021'!AR29*'Vic Oct 2021'!AC29/100)*'Vic Oct 2021'!AR29,IF($C$5*F35/'Vic Oct 2021'!AR29&gt;='Vic Oct 2021'!L29,('Vic Oct 2021'!L29*'Vic Oct 2021'!AC29/100)*'Vic Oct 2021'!AR29,($C$5*F35/'Vic Oct 2021'!AR29*'Vic Oct 2021'!AC29/100)*'Vic Oct 2021'!AR29))</f>
        <v>956.27272727272725</v>
      </c>
      <c r="M35" s="190">
        <f>IF(AND('Vic Oct 2021'!L29&gt;0,'Vic Oct 2021'!M29&gt;0),IF($C$5*F35/'Vic Oct 2021'!AR29&lt;'Vic Oct 2021'!L29,0,IF(($C$5*F35/'Vic Oct 2021'!AR29-'Vic Oct 2021'!L29)&lt;=('Vic Oct 2021'!M29+'Vic Oct 2021'!L29),((($C$5*F35/'Vic Oct 2021'!AR29-'Vic Oct 2021'!L29)*'Vic Oct 2021'!AD29/100))*'Vic Oct 2021'!AR29,((('Vic Oct 2021'!M29)*'Vic Oct 2021'!AD29/100)*'Vic Oct 2021'!AR29))),0)</f>
        <v>0</v>
      </c>
      <c r="N35" s="190">
        <f>IF(AND('Vic Oct 2021'!M29&gt;0,'Vic Oct 2021'!N29&gt;0),IF($C$5*F35/'Vic Oct 2021'!AR29&lt;('Vic Oct 2021'!L29+'Vic Oct 2021'!M29),0,IF(($C$5*F35/'Vic Oct 2021'!AR29-'Vic Oct 2021'!L29+'Vic Oct 2021'!M29)&lt;=('Vic Oct 2021'!L29+'Vic Oct 2021'!M29+'Vic Oct 2021'!N29),((($C$5*F35/'Vic Oct 2021'!AR29-('Vic Oct 2021'!L29+'Vic Oct 2021'!M29))*'Vic Oct 2021'!AE29/100))*'Vic Oct 2021'!AR29,('Vic Oct 2021'!N29*'Vic Oct 2021'!AE29/100)*'Vic Oct 2021'!AR29)),0)</f>
        <v>0</v>
      </c>
      <c r="O35" s="190">
        <f>IF(AND('Vic Oct 2021'!N29&gt;0,'Vic Oct 2021'!O29&gt;0),IF($C$5*F35/'Vic Oct 2021'!AR29&lt;('Vic Oct 2021'!L29+'Vic Oct 2021'!M29+'Vic Oct 2021'!N29),0,IF(($C$5*F35/'Vic Oct 2021'!AR29-'Vic Oct 2021'!L29+'Vic Oct 2021'!M29+'Vic Oct 2021'!N29)&lt;=('Vic Oct 2021'!L29+'Vic Oct 2021'!M29+'Vic Oct 2021'!N29+'Vic Oct 2021'!O29),(($C$5*F35/'Vic Oct 2021'!AR29-('Vic Oct 2021'!L29+'Vic Oct 2021'!M29+'Vic Oct 2021'!N29))*'Vic Oct 2021'!AF29/100)*'Vic Oct 2021'!AR29,('Vic Oct 2021'!O29*'Vic Oct 2021'!AF29/100)*'Vic Oct 2021'!AR29)),0)</f>
        <v>0</v>
      </c>
      <c r="P35" s="190">
        <f>IF(AND('Vic Oct 2021'!P29&gt;0,'Vic Oct 2021'!O29&gt;0),IF(($C$5*F35/'Vic Oct 2021'!AR29&lt;SUM('Vic Oct 2021'!L29:P29)),(0),($C$5*F35/'Vic Oct 2021'!AR29-SUM('Vic Oct 2021'!L29:P29))*'Vic Oct 2021'!AB29/100)* 'Vic Oct 2021'!AR29,IF(AND('Vic Oct 2021'!O29&gt;0,'Vic Oct 2021'!P29=""),IF(($C$5*F35/'Vic Oct 2021'!AR29&lt; SUM('Vic Oct 2021'!L29:O29)),(0),($C$5*F35/'Vic Oct 2021'!AR29-SUM('Vic Oct 2021'!L29:O29))*'Vic Oct 2021'!AG29/100)* 'Vic Oct 2021'!AR29,IF(AND('Vic Oct 2021'!N29&gt;0,'Vic Oct 2021'!O29=""),IF(($C$5*F35/'Vic Oct 2021'!AR29&lt; SUM('Vic Oct 2021'!L29:N29)),(0),($C$5*F35/'Vic Oct 2021'!AR29-SUM('Vic Oct 2021'!L29:N29))*'Vic Oct 2021'!AF29/100)* 'Vic Oct 2021'!AR29,IF(AND('Vic Oct 2021'!M29&gt;0,'Vic Oct 2021'!N29=""),IF(($C$5*F35/'Vic Oct 2021'!AR29&lt;'Vic Oct 2021'!M29+'Vic Oct 2021'!L29),(0),(($C$5*F35/'Vic Oct 2021'!AR29-('Vic Oct 2021'!M29+'Vic Oct 2021'!L29))*'Vic Oct 2021'!AE29/100))*'Vic Oct 2021'!AR29,IF(AND('Vic Oct 2021'!L29&gt;0,'Vic Oct 2021'!M29=""&gt;0),IF(($C$5*F35/'Vic Oct 2021'!AR29&lt;'Vic Oct 2021'!L29),(0),($C$5*F35/'Vic Oct 2021'!AR29-'Vic Oct 2021'!L29)*'Vic Oct 2021'!AD29/100)*'Vic Oct 2021'!AR29,0)))))</f>
        <v>0</v>
      </c>
      <c r="Q35" s="394">
        <f t="shared" si="4"/>
        <v>1448.2727272727273</v>
      </c>
      <c r="R35" s="419">
        <f t="shared" si="5"/>
        <v>1781.6172727272726</v>
      </c>
      <c r="S35" s="193">
        <f t="shared" si="6"/>
        <v>1959.779</v>
      </c>
      <c r="T35" s="247">
        <f>'Vic Oct 2021'!AT29</f>
        <v>0</v>
      </c>
      <c r="U35" s="247">
        <f>'Vic Oct 2021'!AU29</f>
        <v>0</v>
      </c>
      <c r="V35" s="247">
        <f>'Vic Oct 2021'!AV29</f>
        <v>0</v>
      </c>
      <c r="W35" s="247">
        <f>'Vic Oct 2021'!AW29</f>
        <v>0</v>
      </c>
      <c r="X35" s="419" t="str">
        <f t="shared" si="7"/>
        <v>No discount</v>
      </c>
      <c r="Y35" s="419" t="str">
        <f t="shared" si="8"/>
        <v>Inclusive</v>
      </c>
      <c r="Z35" s="494">
        <f t="shared" si="0"/>
        <v>1781.6172727272726</v>
      </c>
      <c r="AA35" s="494">
        <f t="shared" si="1"/>
        <v>1781.6172727272726</v>
      </c>
      <c r="AB35" s="400">
        <f t="shared" si="19"/>
        <v>1959.779</v>
      </c>
      <c r="AC35" s="400">
        <f t="shared" si="19"/>
        <v>1959.779</v>
      </c>
      <c r="AD35" s="244">
        <f>'Vic Oct 2021'!BF29</f>
        <v>0</v>
      </c>
      <c r="AE35" s="196" t="str">
        <f>'Vic Oct 2021'!BG29</f>
        <v>n</v>
      </c>
      <c r="AF35" s="489"/>
      <c r="AG35" s="489"/>
      <c r="AH35" s="489"/>
      <c r="AI35" s="489"/>
      <c r="AJ35" s="489"/>
      <c r="AK35" s="489"/>
      <c r="AL35" s="489"/>
      <c r="AM35" s="489"/>
      <c r="AN35" s="489"/>
      <c r="AO35" s="489"/>
      <c r="AP35" s="489"/>
      <c r="AQ35" s="489"/>
      <c r="AR35" s="489"/>
    </row>
    <row r="36" spans="1:44" ht="17" customHeight="1">
      <c r="A36" s="528"/>
      <c r="B36" s="501" t="str">
        <f>'Vic Oct 2021'!F30</f>
        <v>Red Energy</v>
      </c>
      <c r="C36" s="423" t="str">
        <f>'Vic Oct 2021'!G30</f>
        <v>Business Saver</v>
      </c>
      <c r="D36" s="190">
        <f>365*'Vic Oct 2021'!H30/100</f>
        <v>271.02909090909088</v>
      </c>
      <c r="E36" s="415">
        <f>IF('Vic Oct 2021'!AQ30=3,0.5,IF('Vic Oct 2021'!AQ30=2,0.33,0))</f>
        <v>0.33</v>
      </c>
      <c r="F36" s="415">
        <f t="shared" si="3"/>
        <v>0.66999999999999993</v>
      </c>
      <c r="G36" s="190">
        <f>IF('Vic Oct 2021'!K30="",($C$5*E36/'Vic Oct 2021'!AQ30*'Vic Oct 2021'!W30/100)*'Vic Oct 2021'!AQ30,IF($C$5*E36/'Vic Oct 2021'!AQ30&gt;='Vic Oct 2021'!L30,('Vic Oct 2021'!L30*'Vic Oct 2021'!W30/100)*'Vic Oct 2021'!AQ30,($C$5*E36/'Vic Oct 2021'!AQ30*'Vic Oct 2021'!W30/100)*'Vic Oct 2021'!AQ30))</f>
        <v>259.63636363636363</v>
      </c>
      <c r="H36" s="190">
        <f>IF($C$5*E36/'Vic Oct 2021'!AQ30&lt;'Vic Oct 2021'!L30,0,IF($C$5*E36/'Vic Oct 2021'!AQ30&lt;='Vic Oct 2021'!M30,($C$5*E36/'Vic Oct 2021'!AQ30-'Vic Oct 2021'!L30)*('Vic Oct 2021'!X30/100)*'Vic Oct 2021'!AQ30,('Vic Oct 2021'!M30-'Vic Oct 2021'!L30)*('Vic Oct 2021'!X30/100)*'Vic Oct 2021'!AQ30))</f>
        <v>232.36363636363632</v>
      </c>
      <c r="I36" s="190">
        <f>IF($C$5*E36/'Vic Oct 2021'!AQ30&lt;'Vic Oct 2021'!M30,0,IF($C$5*E36/'Vic Oct 2021'!AQ30&lt;='Vic Oct 2021'!N30,($C$5*E36/'Vic Oct 2021'!AQ30-'Vic Oct 2021'!M30)*('Vic Oct 2021'!Y30/100)*'Vic Oct 2021'!AQ30,('Vic Oct 2021'!N30-'Vic Oct 2021'!M30)*('Vic Oct 2021'!Y30/100)*'Vic Oct 2021'!AQ30))</f>
        <v>153.81818181818178</v>
      </c>
      <c r="J36" s="190">
        <f>IF($C$5*E36/'Vic Oct 2021'!AQ30&lt;'Vic Oct 2021'!N30,0,IF($C$5*E36/'Vic Oct 2021'!AQ30&lt;='Vic Oct 2021'!O30,($C$5*E36/'Vic Oct 2021'!AQ30-'Vic Oct 2021'!N30)*('Vic Oct 2021'!Z30/100)*'Vic Oct 2021'!AQ30,('Vic Oct 2021'!O30-'Vic Oct 2021'!N30)*('Vic Oct 2021'!Z30/100)*'Vic Oct 2021'!AQ30))</f>
        <v>0</v>
      </c>
      <c r="K36" s="190">
        <f>IF(($C$5*E36/'Vic Oct 2021'!AQ30&gt;'Vic Oct 2021'!O30),($C$5*E36/'Vic Oct 2021'!AQ30-'Vic Oct 2021'!N30)*'Vic Oct 2021'!AA30/100*'Vic Oct 2021'!AQ30,0)</f>
        <v>0</v>
      </c>
      <c r="L36" s="190">
        <f>IF('Vic Oct 2021'!K30="",($C$5*F36/'Vic Oct 2021'!AR30*'Vic Oct 2021'!AC30/100)*'Vic Oct 2021'!AR30,IF($C$5*F36/'Vic Oct 2021'!AR30&gt;='Vic Oct 2021'!L30,('Vic Oct 2021'!L30*'Vic Oct 2021'!AC30/100)*'Vic Oct 2021'!AR30,($C$5*F36/'Vic Oct 2021'!AR30*'Vic Oct 2021'!AC30/100)*'Vic Oct 2021'!AR30))</f>
        <v>421.09090909090907</v>
      </c>
      <c r="M36" s="190">
        <f>IF($C$5*F36/'Vic Oct 2021'!AR30&lt;'Vic Oct 2021'!L30,0,IF($C$5*F36/'Vic Oct 2021'!AR30&lt;='Vic Oct 2021'!M30,($C$5*F36/'Vic Oct 2021'!AR30-'Vic Oct 2021'!L30)*('Vic Oct 2021'!AD30/100)*'Vic Oct 2021'!AR30,('Vic Oct 2021'!M30-'Vic Oct 2021'!L30)*('Vic Oct 2021'!AD30/100)*'Vic Oct 2021'!AR30))</f>
        <v>410.18181818181807</v>
      </c>
      <c r="N36" s="190">
        <f>IF($C$5*F36/'Vic Oct 2021'!AR30&lt;'Vic Oct 2021'!M30,0,IF($C$5*F36/'Vic Oct 2021'!AR30&lt;='Vic Oct 2021'!N30,($C$5*F36/'Vic Oct 2021'!AR30-'Vic Oct 2021'!M30)*('Vic Oct 2021'!AE30/100)*'Vic Oct 2021'!AR30,('Vic Oct 2021'!N30-'Vic Oct 2021'!M30)*('Vic Oct 2021'!AE30/100)*'Vic Oct 2021'!AR30))</f>
        <v>307.4545454545455</v>
      </c>
      <c r="O36" s="190">
        <f>IF($C$5*F36/'Vic Oct 2021'!AR30&lt;'Vic Oct 2021'!N30,0,IF($C$5*F36/'Vic Oct 2021'!AR30&lt;='Vic Oct 2021'!O30,($C$5*F36/'Vic Oct 2021'!AQ30-'Vic Oct 2021'!N30)*('Vic Oct 2021'!AF30/100)*'Vic Oct 2021'!AR30,('Vic Oct 2021'!O30-'Vic Oct 2021'!N30)*('Vic Oct 2021'!AF30/100)*'Vic Oct 2021'!AR30))</f>
        <v>0</v>
      </c>
      <c r="P36" s="190">
        <f>IF(($C$5*F36/'Vic Oct 2021'!AR30&gt;'Vic Oct 2021'!O30),($C$5*F36/'Vic Oct 2021'!AR30-'Vic Oct 2021'!N30)*'Vic Oct 2021'!AG30/100*'Vic Oct 2021'!AR30,0)</f>
        <v>0</v>
      </c>
      <c r="Q36" s="394">
        <f t="shared" si="4"/>
        <v>1784.5454545454543</v>
      </c>
      <c r="R36" s="419">
        <f t="shared" si="5"/>
        <v>2055.5745454545449</v>
      </c>
      <c r="S36" s="193">
        <f t="shared" si="6"/>
        <v>2261.1319999999996</v>
      </c>
      <c r="T36" s="247">
        <f>'Vic Oct 2021'!AT30</f>
        <v>0</v>
      </c>
      <c r="U36" s="247">
        <f>'Vic Oct 2021'!AU30</f>
        <v>0</v>
      </c>
      <c r="V36" s="247">
        <f>'Vic Oct 2021'!AV30</f>
        <v>0</v>
      </c>
      <c r="W36" s="247">
        <f>'Vic Oct 2021'!AW30</f>
        <v>0</v>
      </c>
      <c r="X36" s="419" t="str">
        <f t="shared" si="7"/>
        <v>No discount</v>
      </c>
      <c r="Y36" s="419" t="str">
        <f t="shared" si="8"/>
        <v>Inclusive</v>
      </c>
      <c r="Z36" s="504">
        <f t="shared" si="0"/>
        <v>2055.5745454545449</v>
      </c>
      <c r="AA36" s="494">
        <f t="shared" si="1"/>
        <v>2055.5745454545449</v>
      </c>
      <c r="AB36" s="400">
        <f t="shared" si="19"/>
        <v>2261.1319999999996</v>
      </c>
      <c r="AC36" s="400">
        <f t="shared" si="19"/>
        <v>2261.1319999999996</v>
      </c>
      <c r="AD36" s="244">
        <f>'Vic Oct 2021'!BF30</f>
        <v>0</v>
      </c>
      <c r="AE36" s="196" t="str">
        <f>'Vic Oct 2021'!BG30</f>
        <v>n</v>
      </c>
      <c r="AF36" s="489"/>
      <c r="AG36" s="489"/>
      <c r="AH36" s="489"/>
      <c r="AI36" s="489"/>
      <c r="AJ36" s="489"/>
      <c r="AK36" s="489"/>
      <c r="AL36" s="489"/>
      <c r="AM36" s="489"/>
      <c r="AN36" s="489"/>
      <c r="AO36" s="489"/>
      <c r="AP36" s="489"/>
      <c r="AQ36" s="489"/>
      <c r="AR36" s="489"/>
    </row>
    <row r="37" spans="1:44" s="506" customFormat="1" ht="17" customHeight="1" thickBot="1">
      <c r="A37" s="529"/>
      <c r="B37" s="424" t="str">
        <f>'Vic Oct 2021'!F31</f>
        <v>Discover Energy</v>
      </c>
      <c r="C37" s="424" t="str">
        <f>'Vic Oct 2021'!G31</f>
        <v>Budget</v>
      </c>
      <c r="D37" s="115">
        <f>365*'Vic Oct 2021'!H31/100</f>
        <v>288.35000000000002</v>
      </c>
      <c r="E37" s="416">
        <f>IF('Vic Oct 2021'!AQ31=3,0.5,IF('Vic Oct 2021'!AQ31=2,0.33,0))</f>
        <v>0.5</v>
      </c>
      <c r="F37" s="416">
        <f t="shared" ref="F37" si="30">1-E37</f>
        <v>0.5</v>
      </c>
      <c r="G37" s="115">
        <f>IF('Vic Oct 2021'!K31="",($C$5*E37/'Vic Oct 2021'!AQ31*'Vic Oct 2021'!W31/100)*'Vic Oct 2021'!AQ31,IF($C$5*E37/'Vic Oct 2021'!AQ31&gt;='Vic Oct 2021'!L31,('Vic Oct 2021'!L31*'Vic Oct 2021'!W31/100)*'Vic Oct 2021'!AQ31,($C$5*E37/'Vic Oct 2021'!AQ31*'Vic Oct 2021'!W31/100)*'Vic Oct 2021'!AQ31))</f>
        <v>278.18181818181813</v>
      </c>
      <c r="H37" s="115">
        <f>IF($C$5*E37/'Vic Oct 2021'!AQ31&lt;'Vic Oct 2021'!L31,0,IF($C$5*E37/'Vic Oct 2021'!AQ31&lt;='Vic Oct 2021'!M31,($C$5*E37/'Vic Oct 2021'!AQ31-'Vic Oct 2021'!L31)*('Vic Oct 2021'!X31/100)*'Vic Oct 2021'!AQ31,('Vic Oct 2021'!M31-'Vic Oct 2021'!L31)*('Vic Oct 2021'!X31/100)*'Vic Oct 2021'!AQ31))</f>
        <v>269.99999999999994</v>
      </c>
      <c r="I37" s="115">
        <f>IF($C$5*E37/'Vic Oct 2021'!AQ31&lt;'Vic Oct 2021'!M31,0,IF($C$5*E37/'Vic Oct 2021'!AQ31&lt;='Vic Oct 2021'!N31,($C$5*E37/'Vic Oct 2021'!AQ31-'Vic Oct 2021'!M31)*('Vic Oct 2021'!Y31/100)*'Vic Oct 2021'!AQ31,('Vic Oct 2021'!N31-'Vic Oct 2021'!M31)*('Vic Oct 2021'!Y31/100)*'Vic Oct 2021'!AQ31))</f>
        <v>207.4545454545455</v>
      </c>
      <c r="J37" s="115">
        <f>IF($C$5*E37/'Vic Oct 2021'!AQ31&lt;'Vic Oct 2021'!N31,0,IF($C$5*E37/'Vic Oct 2021'!AQ31&lt;='Vic Oct 2021'!O31,($C$5*E37/'Vic Oct 2021'!AQ31-'Vic Oct 2021'!N31)*('Vic Oct 2021'!Z31/100)*'Vic Oct 2021'!AQ31,('Vic Oct 2021'!O31-'Vic Oct 2021'!N31)*('Vic Oct 2021'!Z31/100)*'Vic Oct 2021'!AQ31))</f>
        <v>0</v>
      </c>
      <c r="K37" s="115">
        <f>IF(($C$5*E37/'Vic Oct 2021'!AQ31&gt;'Vic Oct 2021'!O31),($C$5*E37/'Vic Oct 2021'!AQ31-'Vic Oct 2021'!N31)*'Vic Oct 2021'!AA31/100*'Vic Oct 2021'!AQ31,0)</f>
        <v>0</v>
      </c>
      <c r="L37" s="115">
        <f>IF('Vic Oct 2021'!K31="",($C$5*F37/'Vic Oct 2021'!AR31*'Vic Oct 2021'!AC31/100)*'Vic Oct 2021'!AR31,IF($C$5*F37/'Vic Oct 2021'!AR31&gt;='Vic Oct 2021'!L31,('Vic Oct 2021'!L31*'Vic Oct 2021'!AC31/100)*'Vic Oct 2021'!AR31,($C$5*F37/'Vic Oct 2021'!AR31*'Vic Oct 2021'!AC31/100)*'Vic Oct 2021'!AR31))</f>
        <v>269.99999999999994</v>
      </c>
      <c r="M37" s="115">
        <f>IF($C$5*F37/'Vic Oct 2021'!AR31&lt;'Vic Oct 2021'!L31,0,IF($C$5*F37/'Vic Oct 2021'!AR31&lt;='Vic Oct 2021'!M31,($C$5*F37/'Vic Oct 2021'!AR31-'Vic Oct 2021'!L31)*('Vic Oct 2021'!AD31/100)*'Vic Oct 2021'!AR31,('Vic Oct 2021'!M31-'Vic Oct 2021'!L31)*('Vic Oct 2021'!AD31/100)*'Vic Oct 2021'!AR31))</f>
        <v>265.09090909090907</v>
      </c>
      <c r="N37" s="115">
        <f>IF($C$5*F37/'Vic Oct 2021'!AR31&lt;'Vic Oct 2021'!M31,0,IF($C$5*F37/'Vic Oct 2021'!AR31&lt;='Vic Oct 2021'!N31,($C$5*F37/'Vic Oct 2021'!AR31-'Vic Oct 2021'!M31)*('Vic Oct 2021'!AE31/100)*'Vic Oct 2021'!AR31,('Vic Oct 2021'!N31-'Vic Oct 2021'!M31)*('Vic Oct 2021'!AE31/100)*'Vic Oct 2021'!AR31))</f>
        <v>203.63636363636368</v>
      </c>
      <c r="O37" s="115">
        <f>IF($C$5*F37/'Vic Oct 2021'!AR31&lt;'Vic Oct 2021'!N31,0,IF($C$5*F37/'Vic Oct 2021'!AR31&lt;='Vic Oct 2021'!O31,($C$5*F37/'Vic Oct 2021'!AQ31-'Vic Oct 2021'!N31)*('Vic Oct 2021'!AF31/100)*'Vic Oct 2021'!AR31,('Vic Oct 2021'!O31-'Vic Oct 2021'!N31)*('Vic Oct 2021'!AF31/100)*'Vic Oct 2021'!AR31))</f>
        <v>0</v>
      </c>
      <c r="P37" s="115">
        <f>IF(($C$5*F37/'Vic Oct 2021'!AR31&gt;'Vic Oct 2021'!O31),($C$5*F37/'Vic Oct 2021'!AR31-'Vic Oct 2021'!N31)*'Vic Oct 2021'!AG31/100*'Vic Oct 2021'!AR31,0)</f>
        <v>0</v>
      </c>
      <c r="Q37" s="395">
        <f t="shared" ref="Q37" si="31">SUM(G37:P37)</f>
        <v>1494.3636363636363</v>
      </c>
      <c r="R37" s="420">
        <f t="shared" ref="R37" si="32">Q37+D37</f>
        <v>1782.7136363636364</v>
      </c>
      <c r="S37" s="214">
        <f t="shared" ref="S37" si="33">R37*1.1</f>
        <v>1960.9850000000001</v>
      </c>
      <c r="T37" s="248">
        <f>'Vic Oct 2021'!AT31</f>
        <v>0</v>
      </c>
      <c r="U37" s="248">
        <f>'Vic Oct 2021'!AU31</f>
        <v>22</v>
      </c>
      <c r="V37" s="248">
        <f>'Vic Oct 2021'!AV31</f>
        <v>0</v>
      </c>
      <c r="W37" s="248">
        <f>'Vic Oct 2021'!AW31</f>
        <v>0</v>
      </c>
      <c r="X37" s="420" t="str">
        <f t="shared" ref="X37" si="34">IF(SUM(T37:W37)=0,"No discount",IF(T37&gt;0,"Guaranteed off bill",IF(U37&gt;0,"Guaranteed off usage",IF(V37&gt;0,"Pay-on-time off bill","Pay-on-time off usage"))))</f>
        <v>Guaranteed off usage</v>
      </c>
      <c r="Y37" s="420" t="str">
        <f t="shared" ref="Y37" si="35">IF(OR(B37="Origin Energy",B37="Red Energy",B37="Powershop"),"Inclusive","Exclusive")</f>
        <v>Exclusive</v>
      </c>
      <c r="Z37" s="401">
        <f t="shared" ref="Z37" si="36">IF(AND(X37="Guaranteed off bill",Y37="Inclusive"),((R37*1.1)-((R37*1.1)*T37/100))/1.1,IF(AND(X37="Guaranteed off usage",Y37="Inclusive"),((R37*1.1)-((Q37*1.1)*U37/100))/1.1,IF(AND(X37="Guaranteed off bill",Y37="Exclusive"),R37-(R37*T37/100),IF(AND(X37="Guaranteed off usage",Y37="Exclusive"),R37-(Q37*U37/100),IF(Y37="Inclusive",((R37*1.1))/1.1,R37)))))</f>
        <v>1453.9536363636364</v>
      </c>
      <c r="AA37" s="402">
        <f t="shared" ref="AA37" si="37">IF(AND(X37="Pay-on-time off bill",Y37="Inclusive"),((Z37*1.1)-((Z37*1.1)*V37/100))/1.1,IF(AND(X37="Pay-on-time off usage",Y37="Inclusive"),((Z37*1.1)-((Q37*1.1)*W37/100))/1.1,IF(AND(X37="Pay-on-time off bill",Y37="Exclusive"),Z37-(Z37*V37/100),IF(AND(X37="Pay-on-time off usage",Y37="Exclusive"),Z37-(Q37*W37/100),IF(Y37="Inclusive",((Z37*1.1))/1.1,Z37)))))</f>
        <v>1453.9536363636364</v>
      </c>
      <c r="AB37" s="403">
        <f t="shared" ref="AB37" si="38">Z37*1.1</f>
        <v>1599.3490000000002</v>
      </c>
      <c r="AC37" s="403">
        <f t="shared" ref="AC37" si="39">AA37*1.1</f>
        <v>1599.3490000000002</v>
      </c>
      <c r="AD37" s="245">
        <f>'Vic Oct 2021'!BF31</f>
        <v>0</v>
      </c>
      <c r="AE37" s="217" t="str">
        <f>'Vic Oct 2021'!BG31</f>
        <v>n</v>
      </c>
      <c r="AF37" s="505"/>
      <c r="AG37" s="505"/>
      <c r="AH37" s="505"/>
      <c r="AI37" s="505"/>
      <c r="AJ37" s="505"/>
      <c r="AK37" s="505"/>
      <c r="AL37" s="505"/>
      <c r="AM37" s="505"/>
      <c r="AN37" s="505"/>
      <c r="AO37" s="505"/>
      <c r="AP37" s="505"/>
      <c r="AQ37" s="505"/>
      <c r="AR37" s="505"/>
    </row>
    <row r="38" spans="1:44" ht="17" customHeight="1" thickTop="1">
      <c r="A38" s="527" t="str">
        <f>'Vic Oct 2021'!D32</f>
        <v>Ausnet Central 2</v>
      </c>
      <c r="B38" s="501" t="str">
        <f>'Vic Oct 2021'!F32</f>
        <v>AGL</v>
      </c>
      <c r="C38" s="423" t="str">
        <f>'Vic Oct 2021'!G32</f>
        <v>Business Super Saver</v>
      </c>
      <c r="D38" s="190">
        <f>365*'Vic Oct 2021'!H32/100</f>
        <v>297.04363636363632</v>
      </c>
      <c r="E38" s="415">
        <f>IF('Vic Oct 2021'!AQ32=3,0.5,IF('Vic Oct 2021'!AQ32=2,0.33,0))</f>
        <v>0.33</v>
      </c>
      <c r="F38" s="415">
        <f t="shared" si="3"/>
        <v>0.66999999999999993</v>
      </c>
      <c r="G38" s="190">
        <f>IF('Vic Oct 2021'!K32="",($C$5*E38/'Vic Oct 2021'!AQ32*'Vic Oct 2021'!W32/100)*'Vic Oct 2021'!AQ32,IF($C$5*E38/'Vic Oct 2021'!AQ32&gt;='Vic Oct 2021'!L32,('Vic Oct 2021'!L32*'Vic Oct 2021'!W32/100)*'Vic Oct 2021'!AQ32,($C$5*E38/'Vic Oct 2021'!AQ32*'Vic Oct 2021'!W32/100)*'Vic Oct 2021'!AQ32))</f>
        <v>515.99999999999989</v>
      </c>
      <c r="H38" s="190">
        <f>IF(AND('Vic Oct 2021'!L32&gt;0,'Vic Oct 2021'!M32&gt;0),IF($C$5*E38/'Vic Oct 2021'!AQ32&lt;'Vic Oct 2021'!L32,0,IF(($C$5*E38/'Vic Oct 2021'!AQ32-'Vic Oct 2021'!L32)&lt;=('Vic Oct 2021'!M32+'Vic Oct 2021'!L32),((($C$5*E38/'Vic Oct 2021'!AQ32-'Vic Oct 2021'!L32)*'Vic Oct 2021'!X32/100))*'Vic Oct 2021'!AQ32,((('Vic Oct 2021'!M32)*'Vic Oct 2021'!X32/100)*'Vic Oct 2021'!AQ32))),0)</f>
        <v>0</v>
      </c>
      <c r="I38" s="190">
        <f>IF(AND('Vic Oct 2021'!M32&gt;0,'Vic Oct 2021'!N32&gt;0),IF($C$5*E38/'Vic Oct 2021'!AQ32&lt;('Vic Oct 2021'!L32+'Vic Oct 2021'!M32),0,IF(($C$5*E38/'Vic Oct 2021'!AQ32-'Vic Oct 2021'!L32+'Vic Oct 2021'!M32)&lt;=('Vic Oct 2021'!L32+'Vic Oct 2021'!M32+'Vic Oct 2021'!N32),((($C$5*E38/'Vic Oct 2021'!AQ32-('Vic Oct 2021'!L32+'Vic Oct 2021'!M32))*'Vic Oct 2021'!Y32/100))*'Vic Oct 2021'!AQ32,('Vic Oct 2021'!N32*'Vic Oct 2021'!Y32/100)* 'Vic Oct 2021'!AQ32)),0)</f>
        <v>0</v>
      </c>
      <c r="J38" s="190">
        <f>IF(AND('Vic Oct 2021'!N32&gt;0,'Vic Oct 2021'!O32&gt;0),IF($C$5*E38/'Vic Oct 2021'!AQ32&lt;('Vic Oct 2021'!L32+'Vic Oct 2021'!M32+'Vic Oct 2021'!N32),0,IF(($C$5*E38/'Vic Oct 2021'!AQ32-'Vic Oct 2021'!L32+'Vic Oct 2021'!M32+'Vic Oct 2021'!N32)&lt;=('Vic Oct 2021'!L32+'Vic Oct 2021'!M32+'Vic Oct 2021'!N32+'Vic Oct 2021'!O32),(($C$5*E38/'Vic Oct 2021'!AQ32-('Vic Oct 2021'!L32+'Vic Oct 2021'!M32+'Vic Oct 2021'!N32))*'Vic Oct 2021'!Z32/100)*'Vic Oct 2021'!AQ32,('Vic Oct 2021'!O32*'Vic Oct 2021'!Z32/100)*'Vic Oct 2021'!AQ32)),0)</f>
        <v>0</v>
      </c>
      <c r="K38" s="190">
        <f>IF(AND('Vic Oct 2021'!P32&gt;0,'Vic Oct 2021'!O32&gt;0),IF(($C$5*E38/'Vic Oct 2021'!AQ32&lt;SUM('Vic Oct 2021'!L32:P32)),(0),($C$5*E38/'Vic Oct 2021'!AQ32-SUM('Vic Oct 2021'!L32:P32))*'Vic Oct 2021'!AB32/100)* 'Vic Oct 2021'!AQ32,IF(AND('Vic Oct 2021'!O32&gt;0,'Vic Oct 2021'!P32=""),IF(($C$5*E38/'Vic Oct 2021'!AQ32&lt; SUM('Vic Oct 2021'!L32:O32)),(0),($C$5*E38/'Vic Oct 2021'!AQ32-SUM('Vic Oct 2021'!L32:O32))*'Vic Oct 2021'!AA32/100)* 'Vic Oct 2021'!AQ32,IF(AND('Vic Oct 2021'!N32&gt;0,'Vic Oct 2021'!O32=""),IF(($C$5*E38/'Vic Oct 2021'!AQ32&lt; SUM('Vic Oct 2021'!L32:N32)),(0),($C$5*E38/'Vic Oct 2021'!AQ32-SUM('Vic Oct 2021'!L32:N32))*'Vic Oct 2021'!Z32/100)* 'Vic Oct 2021'!AQ32,IF(AND('Vic Oct 2021'!M32&gt;0,'Vic Oct 2021'!N32=""),IF(($C$5*E38/'Vic Oct 2021'!AQ32&lt;'Vic Oct 2021'!M32+'Vic Oct 2021'!L32),(0),(($C$5*E38/'Vic Oct 2021'!AQ32-('Vic Oct 2021'!M32+'Vic Oct 2021'!L32))*'Vic Oct 2021'!Y32/100))*'Vic Oct 2021'!AQ32,IF(AND('Vic Oct 2021'!L32&gt;0,'Vic Oct 2021'!M32=""&gt;0),IF(($C$5*E38/'Vic Oct 2021'!AQ32&lt;'Vic Oct 2021'!L32),(0),($C$5*E38/'Vic Oct 2021'!AQ32-'Vic Oct 2021'!L32)*'Vic Oct 2021'!X32/100)*'Vic Oct 2021'!AQ32,0)))))</f>
        <v>0</v>
      </c>
      <c r="L38" s="190">
        <f>IF('Vic Oct 2021'!K32="",($C$5*F38/'Vic Oct 2021'!AR32*'Vic Oct 2021'!AC32/100)*'Vic Oct 2021'!AR32,IF($C$5*F38/'Vic Oct 2021'!AR32&gt;='Vic Oct 2021'!L32,('Vic Oct 2021'!L32*'Vic Oct 2021'!AC32/100)*'Vic Oct 2021'!AR32,($C$5*F38/'Vic Oct 2021'!AR32*'Vic Oct 2021'!AC32/100)*'Vic Oct 2021'!AR32))</f>
        <v>1017.1818181818181</v>
      </c>
      <c r="M38" s="190">
        <f>IF(AND('Vic Oct 2021'!L32&gt;0,'Vic Oct 2021'!M32&gt;0),IF($C$5*F38/'Vic Oct 2021'!AR32&lt;'Vic Oct 2021'!L32,0,IF(($C$5*F38/'Vic Oct 2021'!AR32-'Vic Oct 2021'!L32)&lt;=('Vic Oct 2021'!M32+'Vic Oct 2021'!L32),((($C$5*F38/'Vic Oct 2021'!AR32-'Vic Oct 2021'!L32)*'Vic Oct 2021'!AD32/100))*'Vic Oct 2021'!AR32,((('Vic Oct 2021'!M32)*'Vic Oct 2021'!AD32/100)*'Vic Oct 2021'!AR32))),0)</f>
        <v>0</v>
      </c>
      <c r="N38" s="190">
        <f>IF(AND('Vic Oct 2021'!M32&gt;0,'Vic Oct 2021'!N32&gt;0),IF($C$5*F38/'Vic Oct 2021'!AR32&lt;('Vic Oct 2021'!L32+'Vic Oct 2021'!M32),0,IF(($C$5*F38/'Vic Oct 2021'!AR32-'Vic Oct 2021'!L32+'Vic Oct 2021'!M32)&lt;=('Vic Oct 2021'!L32+'Vic Oct 2021'!M32+'Vic Oct 2021'!N32),((($C$5*F38/'Vic Oct 2021'!AR32-('Vic Oct 2021'!L32+'Vic Oct 2021'!M32))*'Vic Oct 2021'!AE32/100))*'Vic Oct 2021'!AR32,('Vic Oct 2021'!N32*'Vic Oct 2021'!AE32/100)*'Vic Oct 2021'!AR32)),0)</f>
        <v>0</v>
      </c>
      <c r="O38" s="190">
        <f>IF(AND('Vic Oct 2021'!N32&gt;0,'Vic Oct 2021'!O32&gt;0),IF($C$5*F38/'Vic Oct 2021'!AR32&lt;('Vic Oct 2021'!L32+'Vic Oct 2021'!M32+'Vic Oct 2021'!N32),0,IF(($C$5*F38/'Vic Oct 2021'!AR32-'Vic Oct 2021'!L32+'Vic Oct 2021'!M32+'Vic Oct 2021'!N32)&lt;=('Vic Oct 2021'!L32+'Vic Oct 2021'!M32+'Vic Oct 2021'!N32+'Vic Oct 2021'!O32),(($C$5*F38/'Vic Oct 2021'!AR32-('Vic Oct 2021'!L32+'Vic Oct 2021'!M32+'Vic Oct 2021'!N32))*'Vic Oct 2021'!AF32/100)*'Vic Oct 2021'!AR32,('Vic Oct 2021'!O32*'Vic Oct 2021'!AF32/100)*'Vic Oct 2021'!AR32)),0)</f>
        <v>0</v>
      </c>
      <c r="P38" s="190">
        <f>IF(AND('Vic Oct 2021'!P32&gt;0,'Vic Oct 2021'!O32&gt;0),IF(($C$5*F38/'Vic Oct 2021'!AR32&lt;SUM('Vic Oct 2021'!L32:P32)),(0),($C$5*F38/'Vic Oct 2021'!AR32-SUM('Vic Oct 2021'!L32:P32))*'Vic Oct 2021'!AB32/100)* 'Vic Oct 2021'!AR32,IF(AND('Vic Oct 2021'!O32&gt;0,'Vic Oct 2021'!P32=""),IF(($C$5*F38/'Vic Oct 2021'!AR32&lt; SUM('Vic Oct 2021'!L32:O32)),(0),($C$5*F38/'Vic Oct 2021'!AR32-SUM('Vic Oct 2021'!L32:O32))*'Vic Oct 2021'!AG32/100)* 'Vic Oct 2021'!AR32,IF(AND('Vic Oct 2021'!N32&gt;0,'Vic Oct 2021'!O32=""),IF(($C$5*F38/'Vic Oct 2021'!AR32&lt; SUM('Vic Oct 2021'!L32:N32)),(0),($C$5*F38/'Vic Oct 2021'!AR32-SUM('Vic Oct 2021'!L32:N32))*'Vic Oct 2021'!AF32/100)* 'Vic Oct 2021'!AR32,IF(AND('Vic Oct 2021'!M32&gt;0,'Vic Oct 2021'!N32=""),IF(($C$5*F38/'Vic Oct 2021'!AR32&lt;'Vic Oct 2021'!M32+'Vic Oct 2021'!L32),(0),(($C$5*F38/'Vic Oct 2021'!AR32-('Vic Oct 2021'!M32+'Vic Oct 2021'!L32))*'Vic Oct 2021'!AE32/100))*'Vic Oct 2021'!AR32,IF(AND('Vic Oct 2021'!L32&gt;0,'Vic Oct 2021'!M32=""&gt;0),IF(($C$5*F38/'Vic Oct 2021'!AR32&lt;'Vic Oct 2021'!L32),(0),($C$5*F38/'Vic Oct 2021'!AR32-'Vic Oct 2021'!L32)*'Vic Oct 2021'!AD32/100)*'Vic Oct 2021'!AR32,0)))))</f>
        <v>0</v>
      </c>
      <c r="Q38" s="394">
        <f t="shared" si="4"/>
        <v>1533.181818181818</v>
      </c>
      <c r="R38" s="419">
        <f t="shared" si="5"/>
        <v>1830.2254545454543</v>
      </c>
      <c r="S38" s="193">
        <f t="shared" si="6"/>
        <v>2013.248</v>
      </c>
      <c r="T38" s="247">
        <f>'Vic Oct 2021'!AT32</f>
        <v>0</v>
      </c>
      <c r="U38" s="247">
        <f>'Vic Oct 2021'!AU32</f>
        <v>0</v>
      </c>
      <c r="V38" s="247">
        <f>'Vic Oct 2021'!AV32</f>
        <v>0</v>
      </c>
      <c r="W38" s="247">
        <f>'Vic Oct 2021'!AW32</f>
        <v>0</v>
      </c>
      <c r="X38" s="419" t="str">
        <f t="shared" si="7"/>
        <v>No discount</v>
      </c>
      <c r="Y38" s="419" t="str">
        <f t="shared" si="8"/>
        <v>Exclusive</v>
      </c>
      <c r="Z38" s="494">
        <f t="shared" si="0"/>
        <v>1830.2254545454543</v>
      </c>
      <c r="AA38" s="494">
        <f t="shared" si="1"/>
        <v>1830.2254545454543</v>
      </c>
      <c r="AB38" s="400">
        <f t="shared" si="19"/>
        <v>2013.248</v>
      </c>
      <c r="AC38" s="400">
        <f t="shared" si="19"/>
        <v>2013.248</v>
      </c>
      <c r="AD38" s="244">
        <f>'Vic Oct 2021'!BF32</f>
        <v>0</v>
      </c>
      <c r="AE38" s="196" t="str">
        <f>'Vic Oct 2021'!BG32</f>
        <v>n</v>
      </c>
      <c r="AF38" s="489"/>
      <c r="AG38" s="489"/>
      <c r="AH38" s="489"/>
      <c r="AI38" s="489"/>
      <c r="AJ38" s="489"/>
      <c r="AK38" s="489"/>
      <c r="AL38" s="489"/>
      <c r="AM38" s="489"/>
      <c r="AN38" s="489"/>
      <c r="AO38" s="489"/>
      <c r="AP38" s="489"/>
      <c r="AQ38" s="489"/>
      <c r="AR38" s="489"/>
    </row>
    <row r="39" spans="1:44" ht="17" customHeight="1">
      <c r="A39" s="528"/>
      <c r="B39" s="501" t="str">
        <f>'Vic Oct 2021'!F33</f>
        <v>Covau</v>
      </c>
      <c r="C39" s="423" t="str">
        <f>'Vic Oct 2021'!G33</f>
        <v>Super Saver Plus</v>
      </c>
      <c r="D39" s="190">
        <f>365*'Vic Oct 2021'!H33/100</f>
        <v>346.74999999999994</v>
      </c>
      <c r="E39" s="415">
        <f>IF('Vic Oct 2021'!AQ33=3,0.5,IF('Vic Oct 2021'!AQ33=2,0.33,0))</f>
        <v>0.33</v>
      </c>
      <c r="F39" s="415">
        <f t="shared" si="3"/>
        <v>0.66999999999999993</v>
      </c>
      <c r="G39" s="190">
        <f>IF('Vic Oct 2021'!K33="",($C$5*E39/'Vic Oct 2021'!AQ33*'Vic Oct 2021'!W33/100)*'Vic Oct 2021'!AQ33,IF($C$5*E39/'Vic Oct 2021'!AQ33&gt;='Vic Oct 2021'!L33,('Vic Oct 2021'!L33*'Vic Oct 2021'!W33/100)*'Vic Oct 2021'!AQ33,($C$5*E39/'Vic Oct 2021'!AQ33*'Vic Oct 2021'!W33/100)*'Vic Oct 2021'!AQ33))</f>
        <v>194.18181818181816</v>
      </c>
      <c r="H39" s="190">
        <f>IF($C$5*E39/'Vic Oct 2021'!AQ33&lt;'Vic Oct 2021'!L33,0,IF($C$5*E39/'Vic Oct 2021'!AQ33&lt;='Vic Oct 2021'!M33,($C$5*E39/'Vic Oct 2021'!AQ33-'Vic Oct 2021'!L33)*('Vic Oct 2021'!X33/100)*'Vic Oct 2021'!AQ33,('Vic Oct 2021'!M33-'Vic Oct 2021'!L33)*('Vic Oct 2021'!X33/100)*'Vic Oct 2021'!AQ33))</f>
        <v>193.09090909090907</v>
      </c>
      <c r="I39" s="190">
        <f>IF($C$5*E39/'Vic Oct 2021'!AQ33&lt;'Vic Oct 2021'!M33,0,IF($C$5*E39/'Vic Oct 2021'!AQ33&lt;='Vic Oct 2021'!N33,($C$5*E39/'Vic Oct 2021'!AQ33-'Vic Oct 2021'!M33)*('Vic Oct 2021'!Y33/100)*'Vic Oct 2021'!AQ33,('Vic Oct 2021'!N33-'Vic Oct 2021'!M33)*('Vic Oct 2021'!Y33/100)*'Vic Oct 2021'!AQ33))</f>
        <v>144</v>
      </c>
      <c r="J39" s="190">
        <f>IF($C$5*E39/'Vic Oct 2021'!AQ33&lt;'Vic Oct 2021'!N33,0,IF($C$5*E39/'Vic Oct 2021'!AQ33&lt;='Vic Oct 2021'!O33,($C$5*E39/'Vic Oct 2021'!AQ33-'Vic Oct 2021'!N33)*('Vic Oct 2021'!Z33/100)*'Vic Oct 2021'!AQ33,('Vic Oct 2021'!O33-'Vic Oct 2021'!N33)*('Vic Oct 2021'!Z33/100)*'Vic Oct 2021'!AQ33))</f>
        <v>0</v>
      </c>
      <c r="K39" s="190">
        <f>IF(($C$5*E39/'Vic Oct 2021'!AQ33&gt;'Vic Oct 2021'!O33),($C$5*E39/'Vic Oct 2021'!AQ33-'Vic Oct 2021'!N33)*'Vic Oct 2021'!AA33/100*'Vic Oct 2021'!AQ33,0)</f>
        <v>0</v>
      </c>
      <c r="L39" s="190">
        <f>IF('Vic Oct 2021'!K33="",($C$5*F39/'Vic Oct 2021'!AR33*'Vic Oct 2021'!AC33/100)*'Vic Oct 2021'!AR33,IF($C$5*F39/'Vic Oct 2021'!AR33&gt;='Vic Oct 2021'!L33,('Vic Oct 2021'!L33*'Vic Oct 2021'!AC33/100)*'Vic Oct 2021'!AR33,($C$5*F39/'Vic Oct 2021'!AR33*'Vic Oct 2021'!AC33/100)*'Vic Oct 2021'!AR33))</f>
        <v>366.5454545454545</v>
      </c>
      <c r="M39" s="190">
        <f>IF($C$5*F39/'Vic Oct 2021'!AR33&lt;'Vic Oct 2021'!L33,0,IF($C$5*F39/'Vic Oct 2021'!AR33&lt;='Vic Oct 2021'!M33,($C$5*F39/'Vic Oct 2021'!AR33-'Vic Oct 2021'!L33)*('Vic Oct 2021'!AD33/100)*'Vic Oct 2021'!AR33,('Vic Oct 2021'!M33-'Vic Oct 2021'!L33)*('Vic Oct 2021'!AD33/100)*'Vic Oct 2021'!AR33))</f>
        <v>355.63636363636363</v>
      </c>
      <c r="N39" s="190">
        <f>IF($C$5*F39/'Vic Oct 2021'!AR33&lt;'Vic Oct 2021'!M33,0,IF($C$5*F39/'Vic Oct 2021'!AR33&lt;='Vic Oct 2021'!N33,($C$5*F39/'Vic Oct 2021'!AR33-'Vic Oct 2021'!M33)*('Vic Oct 2021'!AE33/100)*'Vic Oct 2021'!AR33,('Vic Oct 2021'!N33-'Vic Oct 2021'!M33)*('Vic Oct 2021'!AE33/100)*'Vic Oct 2021'!AR33))</f>
        <v>278.09090909090912</v>
      </c>
      <c r="O39" s="190">
        <f>IF($C$5*F39/'Vic Oct 2021'!AR33&lt;'Vic Oct 2021'!N33,0,IF($C$5*F39/'Vic Oct 2021'!AR33&lt;='Vic Oct 2021'!O33,($C$5*F39/'Vic Oct 2021'!AQ33-'Vic Oct 2021'!N33)*('Vic Oct 2021'!AF33/100)*'Vic Oct 2021'!AR33,('Vic Oct 2021'!O33-'Vic Oct 2021'!N33)*('Vic Oct 2021'!AF33/100)*'Vic Oct 2021'!AR33))</f>
        <v>0</v>
      </c>
      <c r="P39" s="190">
        <f>IF(($C$5*F39/'Vic Oct 2021'!AR33&gt;'Vic Oct 2021'!O33),($C$5*F39/'Vic Oct 2021'!AR33-'Vic Oct 2021'!N33)*'Vic Oct 2021'!AG33/100*'Vic Oct 2021'!AR33,0)</f>
        <v>0</v>
      </c>
      <c r="Q39" s="394">
        <f t="shared" si="4"/>
        <v>1531.5454545454545</v>
      </c>
      <c r="R39" s="419">
        <f t="shared" si="5"/>
        <v>1878.2954545454545</v>
      </c>
      <c r="S39" s="193">
        <f t="shared" si="6"/>
        <v>2066.125</v>
      </c>
      <c r="T39" s="247">
        <f>'Vic Oct 2021'!AT33</f>
        <v>0</v>
      </c>
      <c r="U39" s="247">
        <f>'Vic Oct 2021'!AU33</f>
        <v>20</v>
      </c>
      <c r="V39" s="247">
        <f>'Vic Oct 2021'!AV33</f>
        <v>0</v>
      </c>
      <c r="W39" s="247">
        <f>'Vic Oct 2021'!AW33</f>
        <v>0</v>
      </c>
      <c r="X39" s="419" t="str">
        <f t="shared" si="7"/>
        <v>Guaranteed off usage</v>
      </c>
      <c r="Y39" s="419" t="str">
        <f t="shared" si="8"/>
        <v>Exclusive</v>
      </c>
      <c r="Z39" s="494">
        <f t="shared" si="0"/>
        <v>1571.9863636363636</v>
      </c>
      <c r="AA39" s="494">
        <f t="shared" si="1"/>
        <v>1571.9863636363636</v>
      </c>
      <c r="AB39" s="400">
        <f t="shared" si="19"/>
        <v>1729.1850000000002</v>
      </c>
      <c r="AC39" s="400">
        <f t="shared" si="19"/>
        <v>1729.1850000000002</v>
      </c>
      <c r="AD39" s="244">
        <f>'Vic Oct 2021'!BF33</f>
        <v>0</v>
      </c>
      <c r="AE39" s="196" t="str">
        <f>'Vic Oct 2021'!BG33</f>
        <v>n</v>
      </c>
      <c r="AF39" s="489"/>
      <c r="AG39" s="489"/>
      <c r="AH39" s="489"/>
      <c r="AI39" s="489"/>
      <c r="AJ39" s="489"/>
      <c r="AK39" s="489"/>
      <c r="AL39" s="489"/>
      <c r="AM39" s="489"/>
      <c r="AN39" s="489"/>
      <c r="AO39" s="489"/>
      <c r="AP39" s="489"/>
      <c r="AQ39" s="489"/>
      <c r="AR39" s="489"/>
    </row>
    <row r="40" spans="1:44" ht="17" customHeight="1">
      <c r="A40" s="528"/>
      <c r="B40" s="501" t="str">
        <f>'Vic Oct 2021'!F34</f>
        <v>EnergyAustralia</v>
      </c>
      <c r="C40" s="423" t="str">
        <f>'Vic Oct 2021'!G34</f>
        <v>Total Business</v>
      </c>
      <c r="D40" s="190">
        <f>365*'Vic Oct 2021'!H34/100</f>
        <v>478.14999999999992</v>
      </c>
      <c r="E40" s="415">
        <f>IF('Vic Oct 2021'!AQ34=3,0.5,IF('Vic Oct 2021'!AQ34=2,0.33,0))</f>
        <v>0.33</v>
      </c>
      <c r="F40" s="415">
        <f t="shared" si="3"/>
        <v>0.66999999999999993</v>
      </c>
      <c r="G40" s="190">
        <f>IF('Vic Oct 2021'!K34="",($C$5*E40/'Vic Oct 2021'!AQ34*'Vic Oct 2021'!W34/100)*'Vic Oct 2021'!AQ34,IF($C$5*E40/'Vic Oct 2021'!AQ34&gt;='Vic Oct 2021'!L34,('Vic Oct 2021'!L34*'Vic Oct 2021'!W34/100)*'Vic Oct 2021'!AQ34,($C$5*E40/'Vic Oct 2021'!AQ34*'Vic Oct 2021'!W34/100)*'Vic Oct 2021'!AQ34))</f>
        <v>253.09090909090909</v>
      </c>
      <c r="H40" s="190">
        <f>IF($C$5*E40/'Vic Oct 2021'!AQ34&lt;'Vic Oct 2021'!L34,0,IF($C$5*E40/'Vic Oct 2021'!AQ34&lt;='Vic Oct 2021'!M34,($C$5*E40/'Vic Oct 2021'!AQ34-'Vic Oct 2021'!L34)*('Vic Oct 2021'!X34/100)*'Vic Oct 2021'!AQ34,('Vic Oct 2021'!M34-'Vic Oct 2021'!L34)*('Vic Oct 2021'!X34/100)*'Vic Oct 2021'!AQ34))</f>
        <v>252.00000000000003</v>
      </c>
      <c r="I40" s="190">
        <f>IF($C$5*E40/'Vic Oct 2021'!AQ34&lt;'Vic Oct 2021'!M34,0,IF($C$5*E40/'Vic Oct 2021'!AQ34&lt;='Vic Oct 2021'!N34,($C$5*E40/'Vic Oct 2021'!AQ34-'Vic Oct 2021'!M34)*('Vic Oct 2021'!Y34/100)*'Vic Oct 2021'!AQ34,('Vic Oct 2021'!N34-'Vic Oct 2021'!M34)*('Vic Oct 2021'!Y34/100)*'Vic Oct 2021'!AQ34))</f>
        <v>188.18181818181816</v>
      </c>
      <c r="J40" s="190">
        <f>IF($C$5*E40/'Vic Oct 2021'!AQ34&lt;'Vic Oct 2021'!N34,0,IF($C$5*E40/'Vic Oct 2021'!AQ34&lt;='Vic Oct 2021'!O34,($C$5*E40/'Vic Oct 2021'!AQ34-'Vic Oct 2021'!N34)*('Vic Oct 2021'!Z34/100)*'Vic Oct 2021'!AQ34,('Vic Oct 2021'!O34-'Vic Oct 2021'!N34)*('Vic Oct 2021'!Z34/100)*'Vic Oct 2021'!AQ34))</f>
        <v>0</v>
      </c>
      <c r="K40" s="190">
        <f>IF(($C$5*E40/'Vic Oct 2021'!AQ34&gt;'Vic Oct 2021'!O34),($C$5*E40/'Vic Oct 2021'!AQ34-'Vic Oct 2021'!N34)*'Vic Oct 2021'!AA34/100*'Vic Oct 2021'!AQ34,0)</f>
        <v>0</v>
      </c>
      <c r="L40" s="190">
        <f>IF('Vic Oct 2021'!K34="",($C$5*F40/'Vic Oct 2021'!AR34*'Vic Oct 2021'!AC34/100)*'Vic Oct 2021'!AR34,IF($C$5*F40/'Vic Oct 2021'!AR34&gt;='Vic Oct 2021'!L34,('Vic Oct 2021'!L34*'Vic Oct 2021'!AC34/100)*'Vic Oct 2021'!AR34,($C$5*F40/'Vic Oct 2021'!AR34*'Vic Oct 2021'!AC34/100)*'Vic Oct 2021'!AR34))</f>
        <v>501.8181818181817</v>
      </c>
      <c r="M40" s="190">
        <f>IF($C$5*F40/'Vic Oct 2021'!AR34&lt;'Vic Oct 2021'!L34,0,IF($C$5*F40/'Vic Oct 2021'!AR34&lt;='Vic Oct 2021'!M34,($C$5*F40/'Vic Oct 2021'!AR34-'Vic Oct 2021'!L34)*('Vic Oct 2021'!AD34/100)*'Vic Oct 2021'!AR34,('Vic Oct 2021'!M34-'Vic Oct 2021'!L34)*('Vic Oct 2021'!AD34/100)*'Vic Oct 2021'!AR34))</f>
        <v>477.81818181818176</v>
      </c>
      <c r="N40" s="190">
        <f>IF($C$5*F40/'Vic Oct 2021'!AR34&lt;'Vic Oct 2021'!M34,0,IF($C$5*F40/'Vic Oct 2021'!AR34&lt;='Vic Oct 2021'!N34,($C$5*F40/'Vic Oct 2021'!AR34-'Vic Oct 2021'!M34)*('Vic Oct 2021'!AE34/100)*'Vic Oct 2021'!AR34,('Vic Oct 2021'!N34-'Vic Oct 2021'!M34)*('Vic Oct 2021'!AE34/100)*'Vic Oct 2021'!AR34))</f>
        <v>360.99999999999994</v>
      </c>
      <c r="O40" s="190">
        <f>IF($C$5*F40/'Vic Oct 2021'!AR34&lt;'Vic Oct 2021'!N34,0,IF($C$5*F40/'Vic Oct 2021'!AR34&lt;='Vic Oct 2021'!O34,($C$5*F40/'Vic Oct 2021'!AQ34-'Vic Oct 2021'!N34)*('Vic Oct 2021'!AF34/100)*'Vic Oct 2021'!AR34,('Vic Oct 2021'!O34-'Vic Oct 2021'!N34)*('Vic Oct 2021'!AF34/100)*'Vic Oct 2021'!AR34))</f>
        <v>0</v>
      </c>
      <c r="P40" s="190">
        <f>IF(($C$5*F40/'Vic Oct 2021'!AR34&gt;'Vic Oct 2021'!O34),($C$5*F40/'Vic Oct 2021'!AR34-'Vic Oct 2021'!N34)*'Vic Oct 2021'!AG34/100*'Vic Oct 2021'!AR34,0)</f>
        <v>0</v>
      </c>
      <c r="Q40" s="394">
        <f t="shared" si="4"/>
        <v>2033.9090909090908</v>
      </c>
      <c r="R40" s="419">
        <f t="shared" si="5"/>
        <v>2512.0590909090906</v>
      </c>
      <c r="S40" s="193">
        <f t="shared" si="6"/>
        <v>2763.2649999999999</v>
      </c>
      <c r="T40" s="247">
        <f>'Vic Oct 2021'!AT34</f>
        <v>23</v>
      </c>
      <c r="U40" s="247">
        <f>'Vic Oct 2021'!AU34</f>
        <v>0</v>
      </c>
      <c r="V40" s="247">
        <f>'Vic Oct 2021'!AV34</f>
        <v>0</v>
      </c>
      <c r="W40" s="247">
        <f>'Vic Oct 2021'!AW34</f>
        <v>0</v>
      </c>
      <c r="X40" s="419" t="str">
        <f t="shared" si="7"/>
        <v>Guaranteed off bill</v>
      </c>
      <c r="Y40" s="419" t="str">
        <f t="shared" si="8"/>
        <v>Exclusive</v>
      </c>
      <c r="Z40" s="494">
        <f t="shared" si="0"/>
        <v>1934.2854999999997</v>
      </c>
      <c r="AA40" s="494">
        <f t="shared" si="1"/>
        <v>1934.2854999999997</v>
      </c>
      <c r="AB40" s="400">
        <f t="shared" si="19"/>
        <v>2127.71405</v>
      </c>
      <c r="AC40" s="400">
        <f t="shared" si="19"/>
        <v>2127.71405</v>
      </c>
      <c r="AD40" s="244">
        <f>'Vic Oct 2021'!BF34</f>
        <v>0</v>
      </c>
      <c r="AE40" s="196" t="str">
        <f>'Vic Oct 2021'!BG34</f>
        <v>n</v>
      </c>
      <c r="AF40" s="489"/>
      <c r="AG40" s="489"/>
      <c r="AH40" s="489"/>
      <c r="AI40" s="489"/>
      <c r="AJ40" s="489"/>
      <c r="AK40" s="489"/>
      <c r="AL40" s="489"/>
      <c r="AM40" s="489"/>
      <c r="AN40" s="489"/>
      <c r="AO40" s="489"/>
      <c r="AP40" s="489"/>
      <c r="AQ40" s="489"/>
      <c r="AR40" s="489"/>
    </row>
    <row r="41" spans="1:44" ht="17" customHeight="1">
      <c r="A41" s="528"/>
      <c r="B41" s="501" t="str">
        <f>'Vic Oct 2021'!F35</f>
        <v>Lumo Energy</v>
      </c>
      <c r="C41" s="423" t="str">
        <f>'Vic Oct 2021'!G35</f>
        <v>Value</v>
      </c>
      <c r="D41" s="190">
        <f>365*'Vic Oct 2021'!H35/100</f>
        <v>354.05</v>
      </c>
      <c r="E41" s="415">
        <f>IF('Vic Oct 2021'!AQ35=3,0.5,IF('Vic Oct 2021'!AQ35=2,0.33,0))</f>
        <v>0.33</v>
      </c>
      <c r="F41" s="415">
        <f t="shared" si="3"/>
        <v>0.66999999999999993</v>
      </c>
      <c r="G41" s="190">
        <f>IF('Vic Oct 2021'!K35="",($C$5*E41/'Vic Oct 2021'!AQ35*'Vic Oct 2021'!W35/100)*'Vic Oct 2021'!AQ35,IF($C$5*E41/'Vic Oct 2021'!AQ35&gt;='Vic Oct 2021'!L35,('Vic Oct 2021'!L35*'Vic Oct 2021'!W35/100)*'Vic Oct 2021'!AQ35,($C$5*E41/'Vic Oct 2021'!AQ35*'Vic Oct 2021'!W35/100)*'Vic Oct 2021'!AQ35))</f>
        <v>178.06599999999997</v>
      </c>
      <c r="H41" s="190">
        <f>IF($C$5*E41/'Vic Oct 2021'!AQ35&lt;'Vic Oct 2021'!L35,0,IF($C$5*E41/'Vic Oct 2021'!AQ35&lt;='Vic Oct 2021'!M35,($C$5*E41/'Vic Oct 2021'!AQ35-'Vic Oct 2021'!L35)*('Vic Oct 2021'!X35/100)*'Vic Oct 2021'!AQ35,('Vic Oct 2021'!M35-'Vic Oct 2021'!L35)*('Vic Oct 2021'!X35/100)*'Vic Oct 2021'!AQ35))</f>
        <v>173.642</v>
      </c>
      <c r="I41" s="190">
        <f>IF($C$5*E41/'Vic Oct 2021'!AQ35&lt;'Vic Oct 2021'!M35,0,IF($C$5*E41/'Vic Oct 2021'!AQ35&lt;='Vic Oct 2021'!N35,($C$5*E41/'Vic Oct 2021'!AQ35-'Vic Oct 2021'!M35)*('Vic Oct 2021'!Y35/100)*'Vic Oct 2021'!AQ35,('Vic Oct 2021'!N35-'Vic Oct 2021'!M35)*('Vic Oct 2021'!Y35/100)*'Vic Oct 2021'!AQ35))</f>
        <v>118.98799999999999</v>
      </c>
      <c r="J41" s="190">
        <f>IF($C$5*E41/'Vic Oct 2021'!AQ35&lt;'Vic Oct 2021'!N35,0,IF($C$5*E41/'Vic Oct 2021'!AQ35&lt;='Vic Oct 2021'!O35,($C$5*E41/'Vic Oct 2021'!AQ35-'Vic Oct 2021'!N35)*('Vic Oct 2021'!Z35/100)*'Vic Oct 2021'!AQ35,('Vic Oct 2021'!O35-'Vic Oct 2021'!N35)*('Vic Oct 2021'!Z35/100)*'Vic Oct 2021'!AQ35))</f>
        <v>0</v>
      </c>
      <c r="K41" s="190">
        <f>IF(($C$5*E41/'Vic Oct 2021'!AQ35&gt;'Vic Oct 2021'!O35),($C$5*E41/'Vic Oct 2021'!AQ35-'Vic Oct 2021'!N35)*'Vic Oct 2021'!AA35/100*'Vic Oct 2021'!AQ35,0)</f>
        <v>0</v>
      </c>
      <c r="L41" s="190">
        <f>IF('Vic Oct 2021'!K35="",($C$5*F41/'Vic Oct 2021'!AR35*'Vic Oct 2021'!AC35/100)*'Vic Oct 2021'!AR35,IF($C$5*F41/'Vic Oct 2021'!AR35&gt;='Vic Oct 2021'!L35,('Vic Oct 2021'!L35*'Vic Oct 2021'!AC35/100)*'Vic Oct 2021'!AR35,($C$5*F41/'Vic Oct 2021'!AR35*'Vic Oct 2021'!AC35/100)*'Vic Oct 2021'!AR35))</f>
        <v>347.28399999999999</v>
      </c>
      <c r="M41" s="190">
        <f>IF($C$5*F41/'Vic Oct 2021'!AR35&lt;'Vic Oct 2021'!L35,0,IF($C$5*F41/'Vic Oct 2021'!AR35&lt;='Vic Oct 2021'!M35,($C$5*F41/'Vic Oct 2021'!AR35-'Vic Oct 2021'!L35)*('Vic Oct 2021'!AD35/100)*'Vic Oct 2021'!AR35,('Vic Oct 2021'!M35-'Vic Oct 2021'!L35)*('Vic Oct 2021'!AD35/100)*'Vic Oct 2021'!AR35))</f>
        <v>334.01199999999994</v>
      </c>
      <c r="N41" s="190">
        <f>IF($C$5*F41/'Vic Oct 2021'!AR35&lt;'Vic Oct 2021'!M35,0,IF($C$5*F41/'Vic Oct 2021'!AR35&lt;='Vic Oct 2021'!N35,($C$5*F41/'Vic Oct 2021'!AR35-'Vic Oct 2021'!M35)*('Vic Oct 2021'!AE35/100)*'Vic Oct 2021'!AR35,('Vic Oct 2021'!N35-'Vic Oct 2021'!M35)*('Vic Oct 2021'!AE35/100)*'Vic Oct 2021'!AR35))</f>
        <v>241.70181818181817</v>
      </c>
      <c r="O41" s="190">
        <f>IF($C$5*F41/'Vic Oct 2021'!AR35&lt;'Vic Oct 2021'!N35,0,IF($C$5*F41/'Vic Oct 2021'!AR35&lt;='Vic Oct 2021'!O35,($C$5*F41/'Vic Oct 2021'!AQ35-'Vic Oct 2021'!N35)*('Vic Oct 2021'!AF35/100)*'Vic Oct 2021'!AR35,('Vic Oct 2021'!O35-'Vic Oct 2021'!N35)*('Vic Oct 2021'!AF35/100)*'Vic Oct 2021'!AR35))</f>
        <v>0</v>
      </c>
      <c r="P41" s="190">
        <f>IF(($C$5*F41/'Vic Oct 2021'!AR35&gt;'Vic Oct 2021'!O35),($C$5*F41/'Vic Oct 2021'!AR35-'Vic Oct 2021'!N35)*'Vic Oct 2021'!AG35/100*'Vic Oct 2021'!AR35,0)</f>
        <v>0</v>
      </c>
      <c r="Q41" s="394">
        <f t="shared" si="4"/>
        <v>1393.6938181818182</v>
      </c>
      <c r="R41" s="419">
        <f t="shared" si="5"/>
        <v>1747.7438181818181</v>
      </c>
      <c r="S41" s="193">
        <f t="shared" si="6"/>
        <v>1922.5182000000002</v>
      </c>
      <c r="T41" s="247">
        <f>'Vic Oct 2021'!AT35</f>
        <v>0</v>
      </c>
      <c r="U41" s="247">
        <f>'Vic Oct 2021'!AU35</f>
        <v>0</v>
      </c>
      <c r="V41" s="247">
        <f>'Vic Oct 2021'!AV35</f>
        <v>0</v>
      </c>
      <c r="W41" s="247">
        <f>'Vic Oct 2021'!AW35</f>
        <v>0</v>
      </c>
      <c r="X41" s="419" t="str">
        <f t="shared" si="7"/>
        <v>No discount</v>
      </c>
      <c r="Y41" s="419" t="str">
        <f t="shared" si="8"/>
        <v>Exclusive</v>
      </c>
      <c r="Z41" s="494">
        <f t="shared" si="0"/>
        <v>1747.7438181818181</v>
      </c>
      <c r="AA41" s="494">
        <f t="shared" si="1"/>
        <v>1747.7438181818181</v>
      </c>
      <c r="AB41" s="400">
        <f t="shared" si="19"/>
        <v>1922.5182000000002</v>
      </c>
      <c r="AC41" s="400">
        <f t="shared" si="19"/>
        <v>1922.5182000000002</v>
      </c>
      <c r="AD41" s="244">
        <f>'Vic Oct 2021'!BF35</f>
        <v>0</v>
      </c>
      <c r="AE41" s="196" t="str">
        <f>'Vic Oct 2021'!BG35</f>
        <v>n</v>
      </c>
      <c r="AF41" s="489"/>
      <c r="AG41" s="489"/>
      <c r="AH41" s="489"/>
      <c r="AI41" s="489"/>
      <c r="AJ41" s="489"/>
      <c r="AK41" s="489"/>
      <c r="AL41" s="489"/>
      <c r="AM41" s="489"/>
      <c r="AN41" s="489"/>
      <c r="AO41" s="489"/>
      <c r="AP41" s="489"/>
      <c r="AQ41" s="489"/>
      <c r="AR41" s="489"/>
    </row>
    <row r="42" spans="1:44" ht="17" customHeight="1">
      <c r="A42" s="528"/>
      <c r="B42" s="501" t="str">
        <f>'Vic Oct 2021'!F36</f>
        <v>Momentum Energy</v>
      </c>
      <c r="C42" s="423" t="str">
        <f>'Vic Oct 2021'!G36</f>
        <v>Market offer</v>
      </c>
      <c r="D42" s="190">
        <f>365*'Vic Oct 2021'!H36/100</f>
        <v>406.97500000000002</v>
      </c>
      <c r="E42" s="415">
        <f>IF('Vic Oct 2021'!AQ36=3,0.5,IF('Vic Oct 2021'!AQ36=2,0.33,0))</f>
        <v>0.33</v>
      </c>
      <c r="F42" s="415">
        <f t="shared" si="3"/>
        <v>0.66999999999999993</v>
      </c>
      <c r="G42" s="190">
        <f>IF('Vic Oct 2021'!K36="",($C$5*E42/'Vic Oct 2021'!AQ36*'Vic Oct 2021'!W36/100)*'Vic Oct 2021'!AQ36,IF($C$5*E42/'Vic Oct 2021'!AQ36&gt;='Vic Oct 2021'!L36,('Vic Oct 2021'!L36*'Vic Oct 2021'!W36/100)*'Vic Oct 2021'!AQ36,($C$5*E42/'Vic Oct 2021'!AQ36*'Vic Oct 2021'!W36/100)*'Vic Oct 2021'!AQ36))</f>
        <v>215.99999999999997</v>
      </c>
      <c r="H42" s="190">
        <f>IF($C$5*E42/'Vic Oct 2021'!AQ36&lt;'Vic Oct 2021'!L36,0,IF($C$5*E42/'Vic Oct 2021'!AQ36&lt;='Vic Oct 2021'!M36,($C$5*E42/'Vic Oct 2021'!AQ36-'Vic Oct 2021'!L36)*('Vic Oct 2021'!X36/100)*'Vic Oct 2021'!AQ36,('Vic Oct 2021'!M36-'Vic Oct 2021'!L36)*('Vic Oct 2021'!X36/100)*'Vic Oct 2021'!AQ36))</f>
        <v>215.99999999999997</v>
      </c>
      <c r="I42" s="190">
        <f>IF($C$5*E42/'Vic Oct 2021'!AQ36&lt;'Vic Oct 2021'!M36,0,IF($C$5*E42/'Vic Oct 2021'!AQ36&lt;='Vic Oct 2021'!N36,($C$5*E42/'Vic Oct 2021'!AQ36-'Vic Oct 2021'!M36)*('Vic Oct 2021'!Y36/100)*'Vic Oct 2021'!AQ36,('Vic Oct 2021'!N36-'Vic Oct 2021'!M36)*('Vic Oct 2021'!Y36/100)*'Vic Oct 2021'!AQ36))</f>
        <v>162</v>
      </c>
      <c r="J42" s="190">
        <f>IF($C$5*E42/'Vic Oct 2021'!AQ36&lt;'Vic Oct 2021'!N36,0,IF($C$5*E42/'Vic Oct 2021'!AQ36&lt;='Vic Oct 2021'!O36,($C$5*E42/'Vic Oct 2021'!AQ36-'Vic Oct 2021'!N36)*('Vic Oct 2021'!Z36/100)*'Vic Oct 2021'!AQ36,('Vic Oct 2021'!O36-'Vic Oct 2021'!N36)*('Vic Oct 2021'!Z36/100)*'Vic Oct 2021'!AQ36))</f>
        <v>0</v>
      </c>
      <c r="K42" s="190">
        <f>IF(($C$5*E42/'Vic Oct 2021'!AQ36&gt;'Vic Oct 2021'!O36),($C$5*E42/'Vic Oct 2021'!AQ36-'Vic Oct 2021'!N36)*'Vic Oct 2021'!AA36/100*'Vic Oct 2021'!AQ36,0)</f>
        <v>0</v>
      </c>
      <c r="L42" s="190">
        <f>IF('Vic Oct 2021'!K36="",($C$5*F42/'Vic Oct 2021'!AR36*'Vic Oct 2021'!AC36/100)*'Vic Oct 2021'!AR36,IF($C$5*F42/'Vic Oct 2021'!AR36&gt;='Vic Oct 2021'!L36,('Vic Oct 2021'!L36*'Vic Oct 2021'!AC36/100)*'Vic Oct 2021'!AR36,($C$5*F42/'Vic Oct 2021'!AR36*'Vic Oct 2021'!AC36/100)*'Vic Oct 2021'!AR36))</f>
        <v>359.99999999999994</v>
      </c>
      <c r="M42" s="190">
        <f>IF($C$5*F42/'Vic Oct 2021'!AR36&lt;'Vic Oct 2021'!L36,0,IF($C$5*F42/'Vic Oct 2021'!AR36&lt;='Vic Oct 2021'!M36,($C$5*F42/'Vic Oct 2021'!AR36-'Vic Oct 2021'!L36)*('Vic Oct 2021'!AD36/100)*'Vic Oct 2021'!AR36,('Vic Oct 2021'!M36-'Vic Oct 2021'!L36)*('Vic Oct 2021'!AD36/100)*'Vic Oct 2021'!AR36))</f>
        <v>359.99999999999994</v>
      </c>
      <c r="N42" s="190">
        <f>IF($C$5*F42/'Vic Oct 2021'!AR36&lt;'Vic Oct 2021'!M36,0,IF($C$5*F42/'Vic Oct 2021'!AR36&lt;='Vic Oct 2021'!N36,($C$5*F42/'Vic Oct 2021'!AR36-'Vic Oct 2021'!M36)*('Vic Oct 2021'!AE36/100)*'Vic Oct 2021'!AR36,('Vic Oct 2021'!N36-'Vic Oct 2021'!M36)*('Vic Oct 2021'!AE36/100)*'Vic Oct 2021'!AR36))</f>
        <v>284.99999999999994</v>
      </c>
      <c r="O42" s="190">
        <f>IF($C$5*F42/'Vic Oct 2021'!AR36&lt;'Vic Oct 2021'!N36,0,IF($C$5*F42/'Vic Oct 2021'!AR36&lt;='Vic Oct 2021'!O36,($C$5*F42/'Vic Oct 2021'!AQ36-'Vic Oct 2021'!N36)*('Vic Oct 2021'!AF36/100)*'Vic Oct 2021'!AR36,('Vic Oct 2021'!O36-'Vic Oct 2021'!N36)*('Vic Oct 2021'!AF36/100)*'Vic Oct 2021'!AR36))</f>
        <v>0</v>
      </c>
      <c r="P42" s="190">
        <f>IF(($C$5*F42/'Vic Oct 2021'!AR36&gt;'Vic Oct 2021'!O36),($C$5*F42/'Vic Oct 2021'!AR36-'Vic Oct 2021'!N36)*'Vic Oct 2021'!AG36/100*'Vic Oct 2021'!AR36,0)</f>
        <v>0</v>
      </c>
      <c r="Q42" s="394">
        <f t="shared" si="4"/>
        <v>1599</v>
      </c>
      <c r="R42" s="419">
        <f t="shared" si="5"/>
        <v>2005.9749999999999</v>
      </c>
      <c r="S42" s="193">
        <f t="shared" si="6"/>
        <v>2206.5725000000002</v>
      </c>
      <c r="T42" s="247">
        <f>'Vic Oct 2021'!AT36</f>
        <v>0</v>
      </c>
      <c r="U42" s="247">
        <f>'Vic Oct 2021'!AU36</f>
        <v>0</v>
      </c>
      <c r="V42" s="247">
        <f>'Vic Oct 2021'!AV36</f>
        <v>0</v>
      </c>
      <c r="W42" s="247">
        <f>'Vic Oct 2021'!AW36</f>
        <v>0</v>
      </c>
      <c r="X42" s="419" t="str">
        <f t="shared" si="7"/>
        <v>No discount</v>
      </c>
      <c r="Y42" s="419" t="str">
        <f t="shared" si="8"/>
        <v>Exclusive</v>
      </c>
      <c r="Z42" s="494">
        <f t="shared" si="0"/>
        <v>2005.9749999999999</v>
      </c>
      <c r="AA42" s="494">
        <f t="shared" si="1"/>
        <v>2005.9749999999999</v>
      </c>
      <c r="AB42" s="400">
        <f t="shared" si="19"/>
        <v>2206.5725000000002</v>
      </c>
      <c r="AC42" s="400">
        <f t="shared" si="19"/>
        <v>2206.5725000000002</v>
      </c>
      <c r="AD42" s="244">
        <f>'Vic Oct 2021'!BF36</f>
        <v>0</v>
      </c>
      <c r="AE42" s="196" t="str">
        <f>'Vic Oct 2021'!BG36</f>
        <v>n</v>
      </c>
      <c r="AF42" s="489"/>
      <c r="AG42" s="489"/>
      <c r="AH42" s="489"/>
      <c r="AI42" s="489"/>
      <c r="AJ42" s="489"/>
      <c r="AK42" s="489"/>
      <c r="AL42" s="489"/>
      <c r="AM42" s="489"/>
      <c r="AN42" s="489"/>
      <c r="AO42" s="489"/>
      <c r="AP42" s="489"/>
      <c r="AQ42" s="489"/>
      <c r="AR42" s="489"/>
    </row>
    <row r="43" spans="1:44" ht="17" customHeight="1">
      <c r="A43" s="528"/>
      <c r="B43" s="501" t="str">
        <f>'Vic Oct 2021'!F37</f>
        <v>Origin Energy</v>
      </c>
      <c r="C43" s="423" t="str">
        <f>'Vic Oct 2021'!G37</f>
        <v>Business Go</v>
      </c>
      <c r="D43" s="190">
        <f>365*'Vic Oct 2021'!H37/100</f>
        <v>329.49545454545449</v>
      </c>
      <c r="E43" s="415">
        <f>IF('Vic Oct 2021'!AQ37=3,0.5,IF('Vic Oct 2021'!AQ37=2,0.33,0))</f>
        <v>0.33</v>
      </c>
      <c r="F43" s="415">
        <f t="shared" si="3"/>
        <v>0.66999999999999993</v>
      </c>
      <c r="G43" s="190">
        <f>IF('Vic Oct 2021'!K37="",($C$5*E43/'Vic Oct 2021'!AQ37*'Vic Oct 2021'!W37/100)*'Vic Oct 2021'!AQ37,IF($C$5*E43/'Vic Oct 2021'!AQ37&gt;='Vic Oct 2021'!L37,('Vic Oct 2021'!L37*'Vic Oct 2021'!W37/100)*'Vic Oct 2021'!AQ37,($C$5*E43/'Vic Oct 2021'!AQ37*'Vic Oct 2021'!W37/100)*'Vic Oct 2021'!AQ37))</f>
        <v>530.99999999999989</v>
      </c>
      <c r="H43" s="190">
        <f>IF(AND('Vic Oct 2021'!L37&gt;0,'Vic Oct 2021'!M37&gt;0),IF($C$5*E43/'Vic Oct 2021'!AQ37&lt;'Vic Oct 2021'!L37,0,IF(($C$5*E43/'Vic Oct 2021'!AQ37-'Vic Oct 2021'!L37)&lt;=('Vic Oct 2021'!M37+'Vic Oct 2021'!L37),((($C$5*E43/'Vic Oct 2021'!AQ37-'Vic Oct 2021'!L37)*'Vic Oct 2021'!X37/100))*'Vic Oct 2021'!AQ37,((('Vic Oct 2021'!M37)*'Vic Oct 2021'!X37/100)*'Vic Oct 2021'!AQ37))),0)</f>
        <v>0</v>
      </c>
      <c r="I43" s="190">
        <f>IF(AND('Vic Oct 2021'!M37&gt;0,'Vic Oct 2021'!N37&gt;0),IF($C$5*E43/'Vic Oct 2021'!AQ37&lt;('Vic Oct 2021'!L37+'Vic Oct 2021'!M37),0,IF(($C$5*E43/'Vic Oct 2021'!AQ37-'Vic Oct 2021'!L37+'Vic Oct 2021'!M37)&lt;=('Vic Oct 2021'!L37+'Vic Oct 2021'!M37+'Vic Oct 2021'!N37),((($C$5*E43/'Vic Oct 2021'!AQ37-('Vic Oct 2021'!L37+'Vic Oct 2021'!M37))*'Vic Oct 2021'!Y37/100))*'Vic Oct 2021'!AQ37,('Vic Oct 2021'!N37*'Vic Oct 2021'!Y37/100)* 'Vic Oct 2021'!AQ37)),0)</f>
        <v>0</v>
      </c>
      <c r="J43" s="190">
        <f>IF(AND('Vic Oct 2021'!N37&gt;0,'Vic Oct 2021'!O37&gt;0),IF($C$5*E43/'Vic Oct 2021'!AQ37&lt;('Vic Oct 2021'!L37+'Vic Oct 2021'!M37+'Vic Oct 2021'!N37),0,IF(($C$5*E43/'Vic Oct 2021'!AQ37-'Vic Oct 2021'!L37+'Vic Oct 2021'!M37+'Vic Oct 2021'!N37)&lt;=('Vic Oct 2021'!L37+'Vic Oct 2021'!M37+'Vic Oct 2021'!N37+'Vic Oct 2021'!O37),(($C$5*E43/'Vic Oct 2021'!AQ37-('Vic Oct 2021'!L37+'Vic Oct 2021'!M37+'Vic Oct 2021'!N37))*'Vic Oct 2021'!Z37/100)*'Vic Oct 2021'!AQ37,('Vic Oct 2021'!O37*'Vic Oct 2021'!Z37/100)*'Vic Oct 2021'!AQ37)),0)</f>
        <v>0</v>
      </c>
      <c r="K43" s="190">
        <f>IF(AND('Vic Oct 2021'!P37&gt;0,'Vic Oct 2021'!O37&gt;0),IF(($C$5*E43/'Vic Oct 2021'!AQ37&lt;SUM('Vic Oct 2021'!L37:P37)),(0),($C$5*E43/'Vic Oct 2021'!AQ37-SUM('Vic Oct 2021'!L37:P37))*'Vic Oct 2021'!AB37/100)* 'Vic Oct 2021'!AQ37,IF(AND('Vic Oct 2021'!O37&gt;0,'Vic Oct 2021'!P37=""),IF(($C$5*E43/'Vic Oct 2021'!AQ37&lt; SUM('Vic Oct 2021'!L37:O37)),(0),($C$5*E43/'Vic Oct 2021'!AQ37-SUM('Vic Oct 2021'!L37:O37))*'Vic Oct 2021'!AA37/100)* 'Vic Oct 2021'!AQ37,IF(AND('Vic Oct 2021'!N37&gt;0,'Vic Oct 2021'!O37=""),IF(($C$5*E43/'Vic Oct 2021'!AQ37&lt; SUM('Vic Oct 2021'!L37:N37)),(0),($C$5*E43/'Vic Oct 2021'!AQ37-SUM('Vic Oct 2021'!L37:N37))*'Vic Oct 2021'!Z37/100)* 'Vic Oct 2021'!AQ37,IF(AND('Vic Oct 2021'!M37&gt;0,'Vic Oct 2021'!N37=""),IF(($C$5*E43/'Vic Oct 2021'!AQ37&lt;'Vic Oct 2021'!M37+'Vic Oct 2021'!L37),(0),(($C$5*E43/'Vic Oct 2021'!AQ37-('Vic Oct 2021'!M37+'Vic Oct 2021'!L37))*'Vic Oct 2021'!Y37/100))*'Vic Oct 2021'!AQ37,IF(AND('Vic Oct 2021'!L37&gt;0,'Vic Oct 2021'!M37=""&gt;0),IF(($C$5*E43/'Vic Oct 2021'!AQ37&lt;'Vic Oct 2021'!L37),(0),($C$5*E43/'Vic Oct 2021'!AQ37-'Vic Oct 2021'!L37)*'Vic Oct 2021'!X37/100)*'Vic Oct 2021'!AQ37,0)))))</f>
        <v>0</v>
      </c>
      <c r="L43" s="190">
        <f>IF('Vic Oct 2021'!K37="",($C$5*F43/'Vic Oct 2021'!AR37*'Vic Oct 2021'!AC37/100)*'Vic Oct 2021'!AR37,IF($C$5*F43/'Vic Oct 2021'!AR37&gt;='Vic Oct 2021'!L37,('Vic Oct 2021'!L37*'Vic Oct 2021'!AC37/100)*'Vic Oct 2021'!AR37,($C$5*F43/'Vic Oct 2021'!AR37*'Vic Oct 2021'!AC37/100)*'Vic Oct 2021'!AR37))</f>
        <v>1078.090909090909</v>
      </c>
      <c r="M43" s="190">
        <f>IF(AND('Vic Oct 2021'!L37&gt;0,'Vic Oct 2021'!M37&gt;0),IF($C$5*F43/'Vic Oct 2021'!AR37&lt;'Vic Oct 2021'!L37,0,IF(($C$5*F43/'Vic Oct 2021'!AR37-'Vic Oct 2021'!L37)&lt;=('Vic Oct 2021'!M37+'Vic Oct 2021'!L37),((($C$5*F43/'Vic Oct 2021'!AR37-'Vic Oct 2021'!L37)*'Vic Oct 2021'!AD37/100))*'Vic Oct 2021'!AR37,((('Vic Oct 2021'!M37)*'Vic Oct 2021'!AD37/100)*'Vic Oct 2021'!AR37))),0)</f>
        <v>0</v>
      </c>
      <c r="N43" s="190">
        <f>IF(AND('Vic Oct 2021'!M37&gt;0,'Vic Oct 2021'!N37&gt;0),IF($C$5*F43/'Vic Oct 2021'!AR37&lt;('Vic Oct 2021'!L37+'Vic Oct 2021'!M37),0,IF(($C$5*F43/'Vic Oct 2021'!AR37-'Vic Oct 2021'!L37+'Vic Oct 2021'!M37)&lt;=('Vic Oct 2021'!L37+'Vic Oct 2021'!M37+'Vic Oct 2021'!N37),((($C$5*F43/'Vic Oct 2021'!AR37-('Vic Oct 2021'!L37+'Vic Oct 2021'!M37))*'Vic Oct 2021'!AE37/100))*'Vic Oct 2021'!AR37,('Vic Oct 2021'!N37*'Vic Oct 2021'!AE37/100)*'Vic Oct 2021'!AR37)),0)</f>
        <v>0</v>
      </c>
      <c r="O43" s="190">
        <f>IF(AND('Vic Oct 2021'!N37&gt;0,'Vic Oct 2021'!O37&gt;0),IF($C$5*F43/'Vic Oct 2021'!AR37&lt;('Vic Oct 2021'!L37+'Vic Oct 2021'!M37+'Vic Oct 2021'!N37),0,IF(($C$5*F43/'Vic Oct 2021'!AR37-'Vic Oct 2021'!L37+'Vic Oct 2021'!M37+'Vic Oct 2021'!N37)&lt;=('Vic Oct 2021'!L37+'Vic Oct 2021'!M37+'Vic Oct 2021'!N37+'Vic Oct 2021'!O37),(($C$5*F43/'Vic Oct 2021'!AR37-('Vic Oct 2021'!L37+'Vic Oct 2021'!M37+'Vic Oct 2021'!N37))*'Vic Oct 2021'!AF37/100)*'Vic Oct 2021'!AR37,('Vic Oct 2021'!O37*'Vic Oct 2021'!AF37/100)*'Vic Oct 2021'!AR37)),0)</f>
        <v>0</v>
      </c>
      <c r="P43" s="190">
        <f>IF(AND('Vic Oct 2021'!P37&gt;0,'Vic Oct 2021'!O37&gt;0),IF(($C$5*F43/'Vic Oct 2021'!AR37&lt;SUM('Vic Oct 2021'!L37:P37)),(0),($C$5*F43/'Vic Oct 2021'!AR37-SUM('Vic Oct 2021'!L37:P37))*'Vic Oct 2021'!AB37/100)* 'Vic Oct 2021'!AR37,IF(AND('Vic Oct 2021'!O37&gt;0,'Vic Oct 2021'!P37=""),IF(($C$5*F43/'Vic Oct 2021'!AR37&lt; SUM('Vic Oct 2021'!L37:O37)),(0),($C$5*F43/'Vic Oct 2021'!AR37-SUM('Vic Oct 2021'!L37:O37))*'Vic Oct 2021'!AG37/100)* 'Vic Oct 2021'!AR37,IF(AND('Vic Oct 2021'!N37&gt;0,'Vic Oct 2021'!O37=""),IF(($C$5*F43/'Vic Oct 2021'!AR37&lt; SUM('Vic Oct 2021'!L37:N37)),(0),($C$5*F43/'Vic Oct 2021'!AR37-SUM('Vic Oct 2021'!L37:N37))*'Vic Oct 2021'!AF37/100)* 'Vic Oct 2021'!AR37,IF(AND('Vic Oct 2021'!M37&gt;0,'Vic Oct 2021'!N37=""),IF(($C$5*F43/'Vic Oct 2021'!AR37&lt;'Vic Oct 2021'!M37+'Vic Oct 2021'!L37),(0),(($C$5*F43/'Vic Oct 2021'!AR37-('Vic Oct 2021'!M37+'Vic Oct 2021'!L37))*'Vic Oct 2021'!AE37/100))*'Vic Oct 2021'!AR37,IF(AND('Vic Oct 2021'!L37&gt;0,'Vic Oct 2021'!M37=""&gt;0),IF(($C$5*F43/'Vic Oct 2021'!AR37&lt;'Vic Oct 2021'!L37),(0),($C$5*F43/'Vic Oct 2021'!AR37-'Vic Oct 2021'!L37)*'Vic Oct 2021'!AD37/100)*'Vic Oct 2021'!AR37,0)))))</f>
        <v>0</v>
      </c>
      <c r="Q43" s="394">
        <f t="shared" si="4"/>
        <v>1609.090909090909</v>
      </c>
      <c r="R43" s="419">
        <f t="shared" si="5"/>
        <v>1938.5863636363636</v>
      </c>
      <c r="S43" s="193">
        <f t="shared" si="6"/>
        <v>2132.4450000000002</v>
      </c>
      <c r="T43" s="247">
        <f>'Vic Oct 2021'!AT37</f>
        <v>0</v>
      </c>
      <c r="U43" s="247">
        <f>'Vic Oct 2021'!AU37</f>
        <v>0</v>
      </c>
      <c r="V43" s="247">
        <f>'Vic Oct 2021'!AV37</f>
        <v>0</v>
      </c>
      <c r="W43" s="247">
        <f>'Vic Oct 2021'!AW37</f>
        <v>0</v>
      </c>
      <c r="X43" s="419" t="str">
        <f t="shared" si="7"/>
        <v>No discount</v>
      </c>
      <c r="Y43" s="419" t="str">
        <f t="shared" si="8"/>
        <v>Inclusive</v>
      </c>
      <c r="Z43" s="494">
        <f t="shared" si="0"/>
        <v>1938.5863636363636</v>
      </c>
      <c r="AA43" s="494">
        <f t="shared" si="1"/>
        <v>1938.5863636363636</v>
      </c>
      <c r="AB43" s="400">
        <f t="shared" si="19"/>
        <v>2132.4450000000002</v>
      </c>
      <c r="AC43" s="400">
        <f t="shared" si="19"/>
        <v>2132.4450000000002</v>
      </c>
      <c r="AD43" s="244">
        <f>'Vic Oct 2021'!BF37</f>
        <v>0</v>
      </c>
      <c r="AE43" s="196" t="str">
        <f>'Vic Oct 2021'!BG37</f>
        <v>n</v>
      </c>
      <c r="AF43" s="489"/>
      <c r="AG43" s="489"/>
      <c r="AH43" s="489"/>
      <c r="AI43" s="489"/>
      <c r="AJ43" s="489"/>
      <c r="AK43" s="489"/>
      <c r="AL43" s="489"/>
      <c r="AM43" s="489"/>
      <c r="AN43" s="489"/>
      <c r="AO43" s="489"/>
      <c r="AP43" s="489"/>
      <c r="AQ43" s="489"/>
      <c r="AR43" s="489"/>
    </row>
    <row r="44" spans="1:44" ht="17" customHeight="1">
      <c r="A44" s="528"/>
      <c r="B44" s="501" t="str">
        <f>'Vic Oct 2021'!F38</f>
        <v>Simply Energy</v>
      </c>
      <c r="C44" s="423" t="str">
        <f>'Vic Oct 2021'!G38</f>
        <v>Business Saver</v>
      </c>
      <c r="D44" s="190">
        <f>365*'Vic Oct 2021'!H38/100</f>
        <v>374.09181818181816</v>
      </c>
      <c r="E44" s="415">
        <f>IF('Vic Oct 2021'!AQ38=3,0.5,IF('Vic Oct 2021'!AQ38=2,0.33,0))</f>
        <v>0.33</v>
      </c>
      <c r="F44" s="415">
        <f t="shared" si="3"/>
        <v>0.66999999999999993</v>
      </c>
      <c r="G44" s="190">
        <f>IF('Vic Oct 2021'!K38="",($C$5*E44/'Vic Oct 2021'!AQ38*'Vic Oct 2021'!W38/100)*'Vic Oct 2021'!AQ38,IF($C$5*E44/'Vic Oct 2021'!AQ38&gt;='Vic Oct 2021'!L38,('Vic Oct 2021'!L38*'Vic Oct 2021'!W38/100)*'Vic Oct 2021'!AQ38,($C$5*E44/'Vic Oct 2021'!AQ38*'Vic Oct 2021'!W38/100)*'Vic Oct 2021'!AQ38))</f>
        <v>195.76199999999997</v>
      </c>
      <c r="H44" s="190">
        <f>IF($C$5*E44/'Vic Oct 2021'!AQ38&lt;'Vic Oct 2021'!L38,0,IF($C$5*E44/'Vic Oct 2021'!AQ38&lt;='Vic Oct 2021'!M38,($C$5*E44/'Vic Oct 2021'!AQ38-'Vic Oct 2021'!L38)*('Vic Oct 2021'!X38/100)*'Vic Oct 2021'!AQ38,('Vic Oct 2021'!M38-'Vic Oct 2021'!L38)*('Vic Oct 2021'!X38/100)*'Vic Oct 2021'!AQ38))</f>
        <v>194.65600000000001</v>
      </c>
      <c r="I44" s="190">
        <f>IF($C$5*E44/'Vic Oct 2021'!AQ38&lt;'Vic Oct 2021'!M38,0,IF($C$5*E44/'Vic Oct 2021'!AQ38&lt;='Vic Oct 2021'!N38,($C$5*E44/'Vic Oct 2021'!AQ38-'Vic Oct 2021'!M38)*('Vic Oct 2021'!Y38/100)*'Vic Oct 2021'!AQ38,('Vic Oct 2021'!N38-'Vic Oct 2021'!M38)*('Vic Oct 2021'!Y38/100)*'Vic Oct 2021'!AQ38))</f>
        <v>137.89999999999998</v>
      </c>
      <c r="J44" s="190">
        <f>IF($C$5*E44/'Vic Oct 2021'!AQ38&lt;'Vic Oct 2021'!N38,0,IF($C$5*E44/'Vic Oct 2021'!AQ38&lt;='Vic Oct 2021'!O38,($C$5*E44/'Vic Oct 2021'!AQ38-'Vic Oct 2021'!N38)*('Vic Oct 2021'!Z38/100)*'Vic Oct 2021'!AQ38,('Vic Oct 2021'!O38-'Vic Oct 2021'!N38)*('Vic Oct 2021'!Z38/100)*'Vic Oct 2021'!AQ38))</f>
        <v>0</v>
      </c>
      <c r="K44" s="190">
        <f>IF(($C$5*E44/'Vic Oct 2021'!AQ38&gt;'Vic Oct 2021'!O38),($C$5*E44/'Vic Oct 2021'!AQ38-'Vic Oct 2021'!N38)*'Vic Oct 2021'!AA38/100*'Vic Oct 2021'!AQ38,0)</f>
        <v>0</v>
      </c>
      <c r="L44" s="190">
        <f>IF('Vic Oct 2021'!K38="",($C$5*F44/'Vic Oct 2021'!AR38*'Vic Oct 2021'!AC38/100)*'Vic Oct 2021'!AR38,IF($C$5*F44/'Vic Oct 2021'!AR38&gt;='Vic Oct 2021'!L38,('Vic Oct 2021'!L38*'Vic Oct 2021'!AC38/100)*'Vic Oct 2021'!AR38,($C$5*F44/'Vic Oct 2021'!AR38*'Vic Oct 2021'!AC38/100)*'Vic Oct 2021'!AR38))</f>
        <v>389.31199999999995</v>
      </c>
      <c r="M44" s="190">
        <f>IF($C$5*F44/'Vic Oct 2021'!AR38&lt;'Vic Oct 2021'!L38,0,IF($C$5*F44/'Vic Oct 2021'!AR38&lt;='Vic Oct 2021'!M38,($C$5*F44/'Vic Oct 2021'!AR38-'Vic Oct 2021'!L38)*('Vic Oct 2021'!AD38/100)*'Vic Oct 2021'!AR38,('Vic Oct 2021'!M38-'Vic Oct 2021'!L38)*('Vic Oct 2021'!AD38/100)*'Vic Oct 2021'!AR38))</f>
        <v>382.67599999999993</v>
      </c>
      <c r="N44" s="190">
        <f>IF($C$5*F44/'Vic Oct 2021'!AR38&lt;'Vic Oct 2021'!M38,0,IF($C$5*F44/'Vic Oct 2021'!AR38&lt;='Vic Oct 2021'!N38,($C$5*F44/'Vic Oct 2021'!AR38-'Vic Oct 2021'!M38)*('Vic Oct 2021'!AE38/100)*'Vic Oct 2021'!AR38,('Vic Oct 2021'!N38-'Vic Oct 2021'!M38)*('Vic Oct 2021'!AE38/100)*'Vic Oct 2021'!AR38))</f>
        <v>285.04145454545454</v>
      </c>
      <c r="O44" s="190">
        <f>IF($C$5*F44/'Vic Oct 2021'!AR38&lt;'Vic Oct 2021'!N38,0,IF($C$5*F44/'Vic Oct 2021'!AR38&lt;='Vic Oct 2021'!O38,($C$5*F44/'Vic Oct 2021'!AQ38-'Vic Oct 2021'!N38)*('Vic Oct 2021'!AF38/100)*'Vic Oct 2021'!AR38,('Vic Oct 2021'!O38-'Vic Oct 2021'!N38)*('Vic Oct 2021'!AF38/100)*'Vic Oct 2021'!AR38))</f>
        <v>0</v>
      </c>
      <c r="P44" s="190">
        <f>IF(($C$5*F44/'Vic Oct 2021'!AR38&gt;'Vic Oct 2021'!O38),($C$5*F44/'Vic Oct 2021'!AR38-'Vic Oct 2021'!N38)*'Vic Oct 2021'!AG38/100*'Vic Oct 2021'!AR38,0)</f>
        <v>0</v>
      </c>
      <c r="Q44" s="394">
        <f t="shared" si="4"/>
        <v>1585.3474545454544</v>
      </c>
      <c r="R44" s="419">
        <f t="shared" si="5"/>
        <v>1959.4392727272725</v>
      </c>
      <c r="S44" s="193">
        <f t="shared" si="6"/>
        <v>2155.3831999999998</v>
      </c>
      <c r="T44" s="247">
        <f>'Vic Oct 2021'!AT38</f>
        <v>17</v>
      </c>
      <c r="U44" s="247">
        <f>'Vic Oct 2021'!AU38</f>
        <v>0</v>
      </c>
      <c r="V44" s="247">
        <f>'Vic Oct 2021'!AV38</f>
        <v>0</v>
      </c>
      <c r="W44" s="247">
        <f>'Vic Oct 2021'!AW38</f>
        <v>0</v>
      </c>
      <c r="X44" s="419" t="str">
        <f t="shared" si="7"/>
        <v>Guaranteed off bill</v>
      </c>
      <c r="Y44" s="419" t="str">
        <f t="shared" si="8"/>
        <v>Exclusive</v>
      </c>
      <c r="Z44" s="494">
        <f t="shared" si="0"/>
        <v>1626.3345963636361</v>
      </c>
      <c r="AA44" s="494">
        <f t="shared" si="1"/>
        <v>1626.3345963636361</v>
      </c>
      <c r="AB44" s="400">
        <f t="shared" si="19"/>
        <v>1788.9680559999999</v>
      </c>
      <c r="AC44" s="400">
        <f t="shared" si="19"/>
        <v>1788.9680559999999</v>
      </c>
      <c r="AD44" s="244">
        <f>'Vic Oct 2021'!BF38</f>
        <v>0</v>
      </c>
      <c r="AE44" s="196" t="str">
        <f>'Vic Oct 2021'!BG38</f>
        <v>n</v>
      </c>
      <c r="AF44" s="489"/>
      <c r="AG44" s="489"/>
      <c r="AH44" s="489"/>
      <c r="AI44" s="489"/>
      <c r="AJ44" s="489"/>
      <c r="AK44" s="489"/>
      <c r="AL44" s="489"/>
      <c r="AM44" s="489"/>
      <c r="AN44" s="489"/>
      <c r="AO44" s="489"/>
      <c r="AP44" s="489"/>
      <c r="AQ44" s="489"/>
      <c r="AR44" s="489"/>
    </row>
    <row r="45" spans="1:44" ht="17" customHeight="1">
      <c r="A45" s="528"/>
      <c r="B45" s="501" t="str">
        <f>'Vic Oct 2021'!F39</f>
        <v>Powershop</v>
      </c>
      <c r="C45" s="423" t="str">
        <f>'Vic Oct 2021'!G39</f>
        <v>Carbon Neutral</v>
      </c>
      <c r="D45" s="190">
        <f>365*'Vic Oct 2021'!H39/100</f>
        <v>333.34454545454543</v>
      </c>
      <c r="E45" s="415">
        <f>IF('Vic Oct 2021'!AQ39=3,0.5,IF('Vic Oct 2021'!AQ39=2,0.33,0))</f>
        <v>0.33</v>
      </c>
      <c r="F45" s="415">
        <f t="shared" si="3"/>
        <v>0.66999999999999993</v>
      </c>
      <c r="G45" s="190">
        <f>IF('Vic Oct 2021'!K39="",($C$5*E45/'Vic Oct 2021'!AQ39*'Vic Oct 2021'!W39/100)*'Vic Oct 2021'!AQ39,IF($C$5*E45/'Vic Oct 2021'!AQ39&gt;='Vic Oct 2021'!L39,('Vic Oct 2021'!L39*'Vic Oct 2021'!W39/100)*'Vic Oct 2021'!AQ39,($C$5*E45/'Vic Oct 2021'!AQ39*'Vic Oct 2021'!W39/100)*'Vic Oct 2021'!AQ39))</f>
        <v>491.99999999999994</v>
      </c>
      <c r="H45" s="190">
        <f>IF(AND('Vic Oct 2021'!L39&gt;0,'Vic Oct 2021'!M39&gt;0),IF($C$5*E45/'Vic Oct 2021'!AQ39&lt;'Vic Oct 2021'!L39,0,IF(($C$5*E45/'Vic Oct 2021'!AQ39-'Vic Oct 2021'!L39)&lt;=('Vic Oct 2021'!M39+'Vic Oct 2021'!L39),((($C$5*E45/'Vic Oct 2021'!AQ39-'Vic Oct 2021'!L39)*'Vic Oct 2021'!X39/100))*'Vic Oct 2021'!AQ39,((('Vic Oct 2021'!M39)*'Vic Oct 2021'!X39/100)*'Vic Oct 2021'!AQ39))),0)</f>
        <v>0</v>
      </c>
      <c r="I45" s="190">
        <f>IF(AND('Vic Oct 2021'!M39&gt;0,'Vic Oct 2021'!N39&gt;0),IF($C$5*E45/'Vic Oct 2021'!AQ39&lt;('Vic Oct 2021'!L39+'Vic Oct 2021'!M39),0,IF(($C$5*E45/'Vic Oct 2021'!AQ39-'Vic Oct 2021'!L39+'Vic Oct 2021'!M39)&lt;=('Vic Oct 2021'!L39+'Vic Oct 2021'!M39+'Vic Oct 2021'!N39),((($C$5*E45/'Vic Oct 2021'!AQ39-('Vic Oct 2021'!L39+'Vic Oct 2021'!M39))*'Vic Oct 2021'!Y39/100))*'Vic Oct 2021'!AQ39,('Vic Oct 2021'!N39*'Vic Oct 2021'!Y39/100)* 'Vic Oct 2021'!AQ39)),0)</f>
        <v>0</v>
      </c>
      <c r="J45" s="190">
        <f>IF(AND('Vic Oct 2021'!N39&gt;0,'Vic Oct 2021'!O39&gt;0),IF($C$5*E45/'Vic Oct 2021'!AQ39&lt;('Vic Oct 2021'!L39+'Vic Oct 2021'!M39+'Vic Oct 2021'!N39),0,IF(($C$5*E45/'Vic Oct 2021'!AQ39-'Vic Oct 2021'!L39+'Vic Oct 2021'!M39+'Vic Oct 2021'!N39)&lt;=('Vic Oct 2021'!L39+'Vic Oct 2021'!M39+'Vic Oct 2021'!N39+'Vic Oct 2021'!O39),(($C$5*E45/'Vic Oct 2021'!AQ39-('Vic Oct 2021'!L39+'Vic Oct 2021'!M39+'Vic Oct 2021'!N39))*'Vic Oct 2021'!Z39/100)*'Vic Oct 2021'!AQ39,('Vic Oct 2021'!O39*'Vic Oct 2021'!Z39/100)*'Vic Oct 2021'!AQ39)),0)</f>
        <v>0</v>
      </c>
      <c r="K45" s="190">
        <f>IF(AND('Vic Oct 2021'!P39&gt;0,'Vic Oct 2021'!O39&gt;0),IF(($C$5*E45/'Vic Oct 2021'!AQ39&lt;SUM('Vic Oct 2021'!L39:P39)),(0),($C$5*E45/'Vic Oct 2021'!AQ39-SUM('Vic Oct 2021'!L39:P39))*'Vic Oct 2021'!AB39/100)* 'Vic Oct 2021'!AQ39,IF(AND('Vic Oct 2021'!O39&gt;0,'Vic Oct 2021'!P39=""),IF(($C$5*E45/'Vic Oct 2021'!AQ39&lt; SUM('Vic Oct 2021'!L39:O39)),(0),($C$5*E45/'Vic Oct 2021'!AQ39-SUM('Vic Oct 2021'!L39:O39))*'Vic Oct 2021'!AA39/100)* 'Vic Oct 2021'!AQ39,IF(AND('Vic Oct 2021'!N39&gt;0,'Vic Oct 2021'!O39=""),IF(($C$5*E45/'Vic Oct 2021'!AQ39&lt; SUM('Vic Oct 2021'!L39:N39)),(0),($C$5*E45/'Vic Oct 2021'!AQ39-SUM('Vic Oct 2021'!L39:N39))*'Vic Oct 2021'!Z39/100)* 'Vic Oct 2021'!AQ39,IF(AND('Vic Oct 2021'!M39&gt;0,'Vic Oct 2021'!N39=""),IF(($C$5*E45/'Vic Oct 2021'!AQ39&lt;'Vic Oct 2021'!M39+'Vic Oct 2021'!L39),(0),(($C$5*E45/'Vic Oct 2021'!AQ39-('Vic Oct 2021'!M39+'Vic Oct 2021'!L39))*'Vic Oct 2021'!Y39/100))*'Vic Oct 2021'!AQ39,IF(AND('Vic Oct 2021'!L39&gt;0,'Vic Oct 2021'!M39=""&gt;0),IF(($C$5*E45/'Vic Oct 2021'!AQ39&lt;'Vic Oct 2021'!L39),(0),($C$5*E45/'Vic Oct 2021'!AQ39-'Vic Oct 2021'!L39)*'Vic Oct 2021'!X39/100)*'Vic Oct 2021'!AQ39,0)))))</f>
        <v>0</v>
      </c>
      <c r="L45" s="190">
        <f>IF('Vic Oct 2021'!K39="",($C$5*F45/'Vic Oct 2021'!AR39*'Vic Oct 2021'!AC39/100)*'Vic Oct 2021'!AR39,IF($C$5*F45/'Vic Oct 2021'!AR39&gt;='Vic Oct 2021'!L39,('Vic Oct 2021'!L39*'Vic Oct 2021'!AC39/100)*'Vic Oct 2021'!AR39,($C$5*F45/'Vic Oct 2021'!AR39*'Vic Oct 2021'!AC39/100)*'Vic Oct 2021'!AR39))</f>
        <v>956.27272727272725</v>
      </c>
      <c r="M45" s="190">
        <f>IF(AND('Vic Oct 2021'!L39&gt;0,'Vic Oct 2021'!M39&gt;0),IF($C$5*F45/'Vic Oct 2021'!AR39&lt;'Vic Oct 2021'!L39,0,IF(($C$5*F45/'Vic Oct 2021'!AR39-'Vic Oct 2021'!L39)&lt;=('Vic Oct 2021'!M39+'Vic Oct 2021'!L39),((($C$5*F45/'Vic Oct 2021'!AR39-'Vic Oct 2021'!L39)*'Vic Oct 2021'!AD39/100))*'Vic Oct 2021'!AR39,((('Vic Oct 2021'!M39)*'Vic Oct 2021'!AD39/100)*'Vic Oct 2021'!AR39))),0)</f>
        <v>0</v>
      </c>
      <c r="N45" s="190">
        <f>IF(AND('Vic Oct 2021'!M39&gt;0,'Vic Oct 2021'!N39&gt;0),IF($C$5*F45/'Vic Oct 2021'!AR39&lt;('Vic Oct 2021'!L39+'Vic Oct 2021'!M39),0,IF(($C$5*F45/'Vic Oct 2021'!AR39-'Vic Oct 2021'!L39+'Vic Oct 2021'!M39)&lt;=('Vic Oct 2021'!L39+'Vic Oct 2021'!M39+'Vic Oct 2021'!N39),((($C$5*F45/'Vic Oct 2021'!AR39-('Vic Oct 2021'!L39+'Vic Oct 2021'!M39))*'Vic Oct 2021'!AE39/100))*'Vic Oct 2021'!AR39,('Vic Oct 2021'!N39*'Vic Oct 2021'!AE39/100)*'Vic Oct 2021'!AR39)),0)</f>
        <v>0</v>
      </c>
      <c r="O45" s="190">
        <f>IF(AND('Vic Oct 2021'!N39&gt;0,'Vic Oct 2021'!O39&gt;0),IF($C$5*F45/'Vic Oct 2021'!AR39&lt;('Vic Oct 2021'!L39+'Vic Oct 2021'!M39+'Vic Oct 2021'!N39),0,IF(($C$5*F45/'Vic Oct 2021'!AR39-'Vic Oct 2021'!L39+'Vic Oct 2021'!M39+'Vic Oct 2021'!N39)&lt;=('Vic Oct 2021'!L39+'Vic Oct 2021'!M39+'Vic Oct 2021'!N39+'Vic Oct 2021'!O39),(($C$5*F45/'Vic Oct 2021'!AR39-('Vic Oct 2021'!L39+'Vic Oct 2021'!M39+'Vic Oct 2021'!N39))*'Vic Oct 2021'!AF39/100)*'Vic Oct 2021'!AR39,('Vic Oct 2021'!O39*'Vic Oct 2021'!AF39/100)*'Vic Oct 2021'!AR39)),0)</f>
        <v>0</v>
      </c>
      <c r="P45" s="190">
        <f>IF(AND('Vic Oct 2021'!P39&gt;0,'Vic Oct 2021'!O39&gt;0),IF(($C$5*F45/'Vic Oct 2021'!AR39&lt;SUM('Vic Oct 2021'!L39:P39)),(0),($C$5*F45/'Vic Oct 2021'!AR39-SUM('Vic Oct 2021'!L39:P39))*'Vic Oct 2021'!AB39/100)* 'Vic Oct 2021'!AR39,IF(AND('Vic Oct 2021'!O39&gt;0,'Vic Oct 2021'!P39=""),IF(($C$5*F45/'Vic Oct 2021'!AR39&lt; SUM('Vic Oct 2021'!L39:O39)),(0),($C$5*F45/'Vic Oct 2021'!AR39-SUM('Vic Oct 2021'!L39:O39))*'Vic Oct 2021'!AG39/100)* 'Vic Oct 2021'!AR39,IF(AND('Vic Oct 2021'!N39&gt;0,'Vic Oct 2021'!O39=""),IF(($C$5*F45/'Vic Oct 2021'!AR39&lt; SUM('Vic Oct 2021'!L39:N39)),(0),($C$5*F45/'Vic Oct 2021'!AR39-SUM('Vic Oct 2021'!L39:N39))*'Vic Oct 2021'!AF39/100)* 'Vic Oct 2021'!AR39,IF(AND('Vic Oct 2021'!M39&gt;0,'Vic Oct 2021'!N39=""),IF(($C$5*F45/'Vic Oct 2021'!AR39&lt;'Vic Oct 2021'!M39+'Vic Oct 2021'!L39),(0),(($C$5*F45/'Vic Oct 2021'!AR39-('Vic Oct 2021'!M39+'Vic Oct 2021'!L39))*'Vic Oct 2021'!AE39/100))*'Vic Oct 2021'!AR39,IF(AND('Vic Oct 2021'!L39&gt;0,'Vic Oct 2021'!M39=""&gt;0),IF(($C$5*F45/'Vic Oct 2021'!AR39&lt;'Vic Oct 2021'!L39),(0),($C$5*F45/'Vic Oct 2021'!AR39-'Vic Oct 2021'!L39)*'Vic Oct 2021'!AD39/100)*'Vic Oct 2021'!AR39,0)))))</f>
        <v>0</v>
      </c>
      <c r="Q45" s="394">
        <f t="shared" si="4"/>
        <v>1448.2727272727273</v>
      </c>
      <c r="R45" s="419">
        <f t="shared" si="5"/>
        <v>1781.6172727272726</v>
      </c>
      <c r="S45" s="193">
        <f t="shared" si="6"/>
        <v>1959.779</v>
      </c>
      <c r="T45" s="247">
        <f>'Vic Oct 2021'!AT39</f>
        <v>0</v>
      </c>
      <c r="U45" s="247">
        <f>'Vic Oct 2021'!AU39</f>
        <v>0</v>
      </c>
      <c r="V45" s="247">
        <f>'Vic Oct 2021'!AV39</f>
        <v>0</v>
      </c>
      <c r="W45" s="247">
        <f>'Vic Oct 2021'!AW39</f>
        <v>0</v>
      </c>
      <c r="X45" s="419" t="str">
        <f t="shared" si="7"/>
        <v>No discount</v>
      </c>
      <c r="Y45" s="419" t="str">
        <f t="shared" si="8"/>
        <v>Inclusive</v>
      </c>
      <c r="Z45" s="494">
        <f t="shared" si="0"/>
        <v>1781.6172727272726</v>
      </c>
      <c r="AA45" s="494">
        <f t="shared" si="1"/>
        <v>1781.6172727272726</v>
      </c>
      <c r="AB45" s="400">
        <f t="shared" si="19"/>
        <v>1959.779</v>
      </c>
      <c r="AC45" s="400">
        <f t="shared" si="19"/>
        <v>1959.779</v>
      </c>
      <c r="AD45" s="244">
        <f>'Vic Oct 2021'!BF39</f>
        <v>0</v>
      </c>
      <c r="AE45" s="196" t="str">
        <f>'Vic Oct 2021'!BG39</f>
        <v>n</v>
      </c>
      <c r="AF45" s="489"/>
      <c r="AG45" s="489"/>
      <c r="AH45" s="489"/>
      <c r="AI45" s="489"/>
      <c r="AJ45" s="489"/>
      <c r="AK45" s="489"/>
      <c r="AL45" s="489"/>
      <c r="AM45" s="489"/>
      <c r="AN45" s="489"/>
      <c r="AO45" s="489"/>
      <c r="AP45" s="489"/>
      <c r="AQ45" s="489"/>
      <c r="AR45" s="489"/>
    </row>
    <row r="46" spans="1:44" ht="17" customHeight="1">
      <c r="A46" s="528"/>
      <c r="B46" s="501" t="str">
        <f>'Vic Oct 2021'!F40</f>
        <v>Red Energy</v>
      </c>
      <c r="C46" s="423" t="str">
        <f>'Vic Oct 2021'!G40</f>
        <v>Business Saver</v>
      </c>
      <c r="D46" s="190">
        <f>365*'Vic Oct 2021'!H40/100</f>
        <v>271.02909090909088</v>
      </c>
      <c r="E46" s="415">
        <f>IF('Vic Oct 2021'!AQ40=3,0.5,IF('Vic Oct 2021'!AQ40=2,0.33,0))</f>
        <v>0.33</v>
      </c>
      <c r="F46" s="415">
        <f t="shared" si="3"/>
        <v>0.66999999999999993</v>
      </c>
      <c r="G46" s="190">
        <f>IF('Vic Oct 2021'!K40="",($C$5*E46/'Vic Oct 2021'!AQ40*'Vic Oct 2021'!W40/100)*'Vic Oct 2021'!AQ40,IF($C$5*E46/'Vic Oct 2021'!AQ40&gt;='Vic Oct 2021'!L40,('Vic Oct 2021'!L40*'Vic Oct 2021'!W40/100)*'Vic Oct 2021'!AQ40,($C$5*E46/'Vic Oct 2021'!AQ40*'Vic Oct 2021'!W40/100)*'Vic Oct 2021'!AQ40))</f>
        <v>259.63636363636363</v>
      </c>
      <c r="H46" s="190">
        <f>IF($C$5*E46/'Vic Oct 2021'!AQ40&lt;'Vic Oct 2021'!L40,0,IF($C$5*E46/'Vic Oct 2021'!AQ40&lt;='Vic Oct 2021'!M40,($C$5*E46/'Vic Oct 2021'!AQ40-'Vic Oct 2021'!L40)*('Vic Oct 2021'!X40/100)*'Vic Oct 2021'!AQ40,('Vic Oct 2021'!M40-'Vic Oct 2021'!L40)*('Vic Oct 2021'!X40/100)*'Vic Oct 2021'!AQ40))</f>
        <v>232.36363636363632</v>
      </c>
      <c r="I46" s="190">
        <f>IF($C$5*E46/'Vic Oct 2021'!AQ40&lt;'Vic Oct 2021'!M40,0,IF($C$5*E46/'Vic Oct 2021'!AQ40&lt;='Vic Oct 2021'!N40,($C$5*E46/'Vic Oct 2021'!AQ40-'Vic Oct 2021'!M40)*('Vic Oct 2021'!Y40/100)*'Vic Oct 2021'!AQ40,('Vic Oct 2021'!N40-'Vic Oct 2021'!M40)*('Vic Oct 2021'!Y40/100)*'Vic Oct 2021'!AQ40))</f>
        <v>153.81818181818178</v>
      </c>
      <c r="J46" s="190">
        <f>IF($C$5*E46/'Vic Oct 2021'!AQ40&lt;'Vic Oct 2021'!N40,0,IF($C$5*E46/'Vic Oct 2021'!AQ40&lt;='Vic Oct 2021'!O40,($C$5*E46/'Vic Oct 2021'!AQ40-'Vic Oct 2021'!N40)*('Vic Oct 2021'!Z40/100)*'Vic Oct 2021'!AQ40,('Vic Oct 2021'!O40-'Vic Oct 2021'!N40)*('Vic Oct 2021'!Z40/100)*'Vic Oct 2021'!AQ40))</f>
        <v>0</v>
      </c>
      <c r="K46" s="190">
        <f>IF(($C$5*E46/'Vic Oct 2021'!AQ40&gt;'Vic Oct 2021'!O40),($C$5*E46/'Vic Oct 2021'!AQ40-'Vic Oct 2021'!N40)*'Vic Oct 2021'!AA40/100*'Vic Oct 2021'!AQ40,0)</f>
        <v>0</v>
      </c>
      <c r="L46" s="190">
        <f>IF('Vic Oct 2021'!K40="",($C$5*F46/'Vic Oct 2021'!AR40*'Vic Oct 2021'!AC40/100)*'Vic Oct 2021'!AR40,IF($C$5*F46/'Vic Oct 2021'!AR40&gt;='Vic Oct 2021'!L40,('Vic Oct 2021'!L40*'Vic Oct 2021'!AC40/100)*'Vic Oct 2021'!AR40,($C$5*F46/'Vic Oct 2021'!AR40*'Vic Oct 2021'!AC40/100)*'Vic Oct 2021'!AR40))</f>
        <v>421.09090909090907</v>
      </c>
      <c r="M46" s="190">
        <f>IF($C$5*F46/'Vic Oct 2021'!AR40&lt;'Vic Oct 2021'!L40,0,IF($C$5*F46/'Vic Oct 2021'!AR40&lt;='Vic Oct 2021'!M40,($C$5*F46/'Vic Oct 2021'!AR40-'Vic Oct 2021'!L40)*('Vic Oct 2021'!AD40/100)*'Vic Oct 2021'!AR40,('Vic Oct 2021'!M40-'Vic Oct 2021'!L40)*('Vic Oct 2021'!AD40/100)*'Vic Oct 2021'!AR40))</f>
        <v>410.18181818181807</v>
      </c>
      <c r="N46" s="190">
        <f>IF($C$5*F46/'Vic Oct 2021'!AR40&lt;'Vic Oct 2021'!M40,0,IF($C$5*F46/'Vic Oct 2021'!AR40&lt;='Vic Oct 2021'!N40,($C$5*F46/'Vic Oct 2021'!AR40-'Vic Oct 2021'!M40)*('Vic Oct 2021'!AE40/100)*'Vic Oct 2021'!AR40,('Vic Oct 2021'!N40-'Vic Oct 2021'!M40)*('Vic Oct 2021'!AE40/100)*'Vic Oct 2021'!AR40))</f>
        <v>307.4545454545455</v>
      </c>
      <c r="O46" s="190">
        <f>IF($C$5*F46/'Vic Oct 2021'!AR40&lt;'Vic Oct 2021'!N40,0,IF($C$5*F46/'Vic Oct 2021'!AR40&lt;='Vic Oct 2021'!O40,($C$5*F46/'Vic Oct 2021'!AQ40-'Vic Oct 2021'!N40)*('Vic Oct 2021'!AF40/100)*'Vic Oct 2021'!AR40,('Vic Oct 2021'!O40-'Vic Oct 2021'!N40)*('Vic Oct 2021'!AF40/100)*'Vic Oct 2021'!AR40))</f>
        <v>0</v>
      </c>
      <c r="P46" s="190">
        <f>IF(($C$5*F46/'Vic Oct 2021'!AR40&gt;'Vic Oct 2021'!O40),($C$5*F46/'Vic Oct 2021'!AR40-'Vic Oct 2021'!N40)*'Vic Oct 2021'!AG40/100*'Vic Oct 2021'!AR40,0)</f>
        <v>0</v>
      </c>
      <c r="Q46" s="394">
        <f t="shared" si="4"/>
        <v>1784.5454545454543</v>
      </c>
      <c r="R46" s="419">
        <f t="shared" si="5"/>
        <v>2055.5745454545449</v>
      </c>
      <c r="S46" s="193">
        <f t="shared" si="6"/>
        <v>2261.1319999999996</v>
      </c>
      <c r="T46" s="247">
        <f>'Vic Oct 2021'!AT40</f>
        <v>0</v>
      </c>
      <c r="U46" s="247">
        <f>'Vic Oct 2021'!AU40</f>
        <v>0</v>
      </c>
      <c r="V46" s="247">
        <f>'Vic Oct 2021'!AV40</f>
        <v>0</v>
      </c>
      <c r="W46" s="247">
        <f>'Vic Oct 2021'!AW40</f>
        <v>0</v>
      </c>
      <c r="X46" s="419" t="str">
        <f t="shared" si="7"/>
        <v>No discount</v>
      </c>
      <c r="Y46" s="419" t="str">
        <f t="shared" si="8"/>
        <v>Inclusive</v>
      </c>
      <c r="Z46" s="504">
        <f t="shared" si="0"/>
        <v>2055.5745454545449</v>
      </c>
      <c r="AA46" s="494">
        <f t="shared" si="1"/>
        <v>2055.5745454545449</v>
      </c>
      <c r="AB46" s="400">
        <f t="shared" si="19"/>
        <v>2261.1319999999996</v>
      </c>
      <c r="AC46" s="400">
        <f t="shared" si="19"/>
        <v>2261.1319999999996</v>
      </c>
      <c r="AD46" s="244">
        <f>'Vic Oct 2021'!BF40</f>
        <v>0</v>
      </c>
      <c r="AE46" s="196" t="str">
        <f>'Vic Oct 2021'!BG40</f>
        <v>n</v>
      </c>
      <c r="AF46" s="489"/>
      <c r="AG46" s="489"/>
      <c r="AH46" s="489"/>
      <c r="AI46" s="489"/>
      <c r="AJ46" s="489"/>
      <c r="AK46" s="489"/>
      <c r="AL46" s="489"/>
      <c r="AM46" s="489"/>
      <c r="AN46" s="489"/>
      <c r="AO46" s="489"/>
      <c r="AP46" s="489"/>
      <c r="AQ46" s="489"/>
      <c r="AR46" s="489"/>
    </row>
    <row r="47" spans="1:44" s="506" customFormat="1" ht="17" customHeight="1" thickBot="1">
      <c r="A47" s="529"/>
      <c r="B47" s="424" t="str">
        <f>'Vic Oct 2021'!F41</f>
        <v>Discover Energy</v>
      </c>
      <c r="C47" s="424" t="str">
        <f>'Vic Oct 2021'!G41</f>
        <v>Budget</v>
      </c>
      <c r="D47" s="115">
        <f>365*'Vic Oct 2021'!H41/100</f>
        <v>288.35000000000002</v>
      </c>
      <c r="E47" s="416">
        <f>IF('Vic Oct 2021'!AQ41=3,0.5,IF('Vic Oct 2021'!AQ41=2,0.33,0))</f>
        <v>0.5</v>
      </c>
      <c r="F47" s="416">
        <f t="shared" ref="F47" si="40">1-E47</f>
        <v>0.5</v>
      </c>
      <c r="G47" s="115">
        <f>IF('Vic Oct 2021'!K41="",($C$5*E47/'Vic Oct 2021'!AQ41*'Vic Oct 2021'!W41/100)*'Vic Oct 2021'!AQ41,IF($C$5*E47/'Vic Oct 2021'!AQ41&gt;='Vic Oct 2021'!L41,('Vic Oct 2021'!L41*'Vic Oct 2021'!W41/100)*'Vic Oct 2021'!AQ41,($C$5*E47/'Vic Oct 2021'!AQ41*'Vic Oct 2021'!W41/100)*'Vic Oct 2021'!AQ41))</f>
        <v>278.18181818181813</v>
      </c>
      <c r="H47" s="115">
        <f>IF($C$5*E47/'Vic Oct 2021'!AQ41&lt;'Vic Oct 2021'!L41,0,IF($C$5*E47/'Vic Oct 2021'!AQ41&lt;='Vic Oct 2021'!M41,($C$5*E47/'Vic Oct 2021'!AQ41-'Vic Oct 2021'!L41)*('Vic Oct 2021'!X41/100)*'Vic Oct 2021'!AQ41,('Vic Oct 2021'!M41-'Vic Oct 2021'!L41)*('Vic Oct 2021'!X41/100)*'Vic Oct 2021'!AQ41))</f>
        <v>269.99999999999994</v>
      </c>
      <c r="I47" s="115">
        <f>IF($C$5*E47/'Vic Oct 2021'!AQ41&lt;'Vic Oct 2021'!M41,0,IF($C$5*E47/'Vic Oct 2021'!AQ41&lt;='Vic Oct 2021'!N41,($C$5*E47/'Vic Oct 2021'!AQ41-'Vic Oct 2021'!M41)*('Vic Oct 2021'!Y41/100)*'Vic Oct 2021'!AQ41,('Vic Oct 2021'!N41-'Vic Oct 2021'!M41)*('Vic Oct 2021'!Y41/100)*'Vic Oct 2021'!AQ41))</f>
        <v>207.4545454545455</v>
      </c>
      <c r="J47" s="115">
        <f>IF($C$5*E47/'Vic Oct 2021'!AQ41&lt;'Vic Oct 2021'!N41,0,IF($C$5*E47/'Vic Oct 2021'!AQ41&lt;='Vic Oct 2021'!O41,($C$5*E47/'Vic Oct 2021'!AQ41-'Vic Oct 2021'!N41)*('Vic Oct 2021'!Z41/100)*'Vic Oct 2021'!AQ41,('Vic Oct 2021'!O41-'Vic Oct 2021'!N41)*('Vic Oct 2021'!Z41/100)*'Vic Oct 2021'!AQ41))</f>
        <v>0</v>
      </c>
      <c r="K47" s="115">
        <f>IF(($C$5*E47/'Vic Oct 2021'!AQ41&gt;'Vic Oct 2021'!O41),($C$5*E47/'Vic Oct 2021'!AQ41-'Vic Oct 2021'!N41)*'Vic Oct 2021'!AA41/100*'Vic Oct 2021'!AQ41,0)</f>
        <v>0</v>
      </c>
      <c r="L47" s="115">
        <f>IF('Vic Oct 2021'!K41="",($C$5*F47/'Vic Oct 2021'!AR41*'Vic Oct 2021'!AC41/100)*'Vic Oct 2021'!AR41,IF($C$5*F47/'Vic Oct 2021'!AR41&gt;='Vic Oct 2021'!L41,('Vic Oct 2021'!L41*'Vic Oct 2021'!AC41/100)*'Vic Oct 2021'!AR41,($C$5*F47/'Vic Oct 2021'!AR41*'Vic Oct 2021'!AC41/100)*'Vic Oct 2021'!AR41))</f>
        <v>269.99999999999994</v>
      </c>
      <c r="M47" s="115">
        <f>IF($C$5*F47/'Vic Oct 2021'!AR41&lt;'Vic Oct 2021'!L41,0,IF($C$5*F47/'Vic Oct 2021'!AR41&lt;='Vic Oct 2021'!M41,($C$5*F47/'Vic Oct 2021'!AR41-'Vic Oct 2021'!L41)*('Vic Oct 2021'!AD41/100)*'Vic Oct 2021'!AR41,('Vic Oct 2021'!M41-'Vic Oct 2021'!L41)*('Vic Oct 2021'!AD41/100)*'Vic Oct 2021'!AR41))</f>
        <v>265.09090909090907</v>
      </c>
      <c r="N47" s="115">
        <f>IF($C$5*F47/'Vic Oct 2021'!AR41&lt;'Vic Oct 2021'!M41,0,IF($C$5*F47/'Vic Oct 2021'!AR41&lt;='Vic Oct 2021'!N41,($C$5*F47/'Vic Oct 2021'!AR41-'Vic Oct 2021'!M41)*('Vic Oct 2021'!AE41/100)*'Vic Oct 2021'!AR41,('Vic Oct 2021'!N41-'Vic Oct 2021'!M41)*('Vic Oct 2021'!AE41/100)*'Vic Oct 2021'!AR41))</f>
        <v>203.63636363636368</v>
      </c>
      <c r="O47" s="115">
        <f>IF($C$5*F47/'Vic Oct 2021'!AR41&lt;'Vic Oct 2021'!N41,0,IF($C$5*F47/'Vic Oct 2021'!AR41&lt;='Vic Oct 2021'!O41,($C$5*F47/'Vic Oct 2021'!AQ41-'Vic Oct 2021'!N41)*('Vic Oct 2021'!AF41/100)*'Vic Oct 2021'!AR41,('Vic Oct 2021'!O41-'Vic Oct 2021'!N41)*('Vic Oct 2021'!AF41/100)*'Vic Oct 2021'!AR41))</f>
        <v>0</v>
      </c>
      <c r="P47" s="115">
        <f>IF(($C$5*F47/'Vic Oct 2021'!AR41&gt;'Vic Oct 2021'!O41),($C$5*F47/'Vic Oct 2021'!AR41-'Vic Oct 2021'!N41)*'Vic Oct 2021'!AG41/100*'Vic Oct 2021'!AR41,0)</f>
        <v>0</v>
      </c>
      <c r="Q47" s="395">
        <f t="shared" ref="Q47" si="41">SUM(G47:P47)</f>
        <v>1494.3636363636363</v>
      </c>
      <c r="R47" s="420">
        <f t="shared" ref="R47" si="42">Q47+D47</f>
        <v>1782.7136363636364</v>
      </c>
      <c r="S47" s="214">
        <f t="shared" ref="S47" si="43">R47*1.1</f>
        <v>1960.9850000000001</v>
      </c>
      <c r="T47" s="248">
        <f>'Vic Oct 2021'!AT41</f>
        <v>0</v>
      </c>
      <c r="U47" s="248">
        <f>'Vic Oct 2021'!AU41</f>
        <v>22</v>
      </c>
      <c r="V47" s="248">
        <f>'Vic Oct 2021'!AV41</f>
        <v>0</v>
      </c>
      <c r="W47" s="248">
        <f>'Vic Oct 2021'!AW41</f>
        <v>0</v>
      </c>
      <c r="X47" s="420" t="str">
        <f t="shared" ref="X47" si="44">IF(SUM(T47:W47)=0,"No discount",IF(T47&gt;0,"Guaranteed off bill",IF(U47&gt;0,"Guaranteed off usage",IF(V47&gt;0,"Pay-on-time off bill","Pay-on-time off usage"))))</f>
        <v>Guaranteed off usage</v>
      </c>
      <c r="Y47" s="420" t="str">
        <f t="shared" ref="Y47" si="45">IF(OR(B47="Origin Energy",B47="Red Energy",B47="Powershop"),"Inclusive","Exclusive")</f>
        <v>Exclusive</v>
      </c>
      <c r="Z47" s="401">
        <f t="shared" ref="Z47" si="46">IF(AND(X47="Guaranteed off bill",Y47="Inclusive"),((R47*1.1)-((R47*1.1)*T47/100))/1.1,IF(AND(X47="Guaranteed off usage",Y47="Inclusive"),((R47*1.1)-((Q47*1.1)*U47/100))/1.1,IF(AND(X47="Guaranteed off bill",Y47="Exclusive"),R47-(R47*T47/100),IF(AND(X47="Guaranteed off usage",Y47="Exclusive"),R47-(Q47*U47/100),IF(Y47="Inclusive",((R47*1.1))/1.1,R47)))))</f>
        <v>1453.9536363636364</v>
      </c>
      <c r="AA47" s="402">
        <f t="shared" ref="AA47" si="47">IF(AND(X47="Pay-on-time off bill",Y47="Inclusive"),((Z47*1.1)-((Z47*1.1)*V47/100))/1.1,IF(AND(X47="Pay-on-time off usage",Y47="Inclusive"),((Z47*1.1)-((Q47*1.1)*W47/100))/1.1,IF(AND(X47="Pay-on-time off bill",Y47="Exclusive"),Z47-(Z47*V47/100),IF(AND(X47="Pay-on-time off usage",Y47="Exclusive"),Z47-(Q47*W47/100),IF(Y47="Inclusive",((Z47*1.1))/1.1,Z47)))))</f>
        <v>1453.9536363636364</v>
      </c>
      <c r="AB47" s="403">
        <f t="shared" ref="AB47" si="48">Z47*1.1</f>
        <v>1599.3490000000002</v>
      </c>
      <c r="AC47" s="403">
        <f t="shared" ref="AC47" si="49">AA47*1.1</f>
        <v>1599.3490000000002</v>
      </c>
      <c r="AD47" s="245">
        <f>'Vic Oct 2021'!BF41</f>
        <v>0</v>
      </c>
      <c r="AE47" s="217" t="str">
        <f>'Vic Oct 2021'!BG41</f>
        <v>n</v>
      </c>
      <c r="AF47" s="505"/>
      <c r="AG47" s="505"/>
      <c r="AH47" s="505"/>
      <c r="AI47" s="505"/>
      <c r="AJ47" s="505"/>
      <c r="AK47" s="505"/>
      <c r="AL47" s="505"/>
      <c r="AM47" s="505"/>
      <c r="AN47" s="505"/>
      <c r="AO47" s="505"/>
      <c r="AP47" s="505"/>
      <c r="AQ47" s="505"/>
      <c r="AR47" s="505"/>
    </row>
    <row r="48" spans="1:44" ht="17" customHeight="1" thickTop="1">
      <c r="A48" s="527" t="str">
        <f>'Vic Oct 2021'!D42</f>
        <v>Ausnet West</v>
      </c>
      <c r="B48" s="501" t="str">
        <f>'Vic Oct 2021'!F42</f>
        <v>AGL</v>
      </c>
      <c r="C48" s="423" t="str">
        <f>'Vic Oct 2021'!G42</f>
        <v>Business Super Saver</v>
      </c>
      <c r="D48" s="190">
        <f>365*'Vic Oct 2021'!H42/100</f>
        <v>314.69636363636363</v>
      </c>
      <c r="E48" s="415">
        <f>IF('Vic Oct 2021'!AQ42=3,0.5,IF('Vic Oct 2021'!AQ42=2,0.33,0))</f>
        <v>0.33</v>
      </c>
      <c r="F48" s="415">
        <f t="shared" si="3"/>
        <v>0.66999999999999993</v>
      </c>
      <c r="G48" s="190">
        <f>IF('Vic Oct 2021'!K42="",($C$5*E48/'Vic Oct 2021'!AQ42*'Vic Oct 2021'!W42/100)*'Vic Oct 2021'!AQ42,IF($C$5*E48/'Vic Oct 2021'!AQ42&gt;='Vic Oct 2021'!L42,('Vic Oct 2021'!L42*'Vic Oct 2021'!W42/100)*'Vic Oct 2021'!AQ42,($C$5*E48/'Vic Oct 2021'!AQ42*'Vic Oct 2021'!W42/100)*'Vic Oct 2021'!AQ42))</f>
        <v>219.27272727272725</v>
      </c>
      <c r="H48" s="190">
        <f>IF($C$5*E48/'Vic Oct 2021'!AQ42&lt;'Vic Oct 2021'!L42,0,IF($C$5*E48/'Vic Oct 2021'!AQ42&lt;='Vic Oct 2021'!M42,($C$5*E48/'Vic Oct 2021'!AQ42-'Vic Oct 2021'!L42)*('Vic Oct 2021'!X42/100)*'Vic Oct 2021'!AQ42,('Vic Oct 2021'!M42-'Vic Oct 2021'!L42)*('Vic Oct 2021'!X42/100)*'Vic Oct 2021'!AQ42))</f>
        <v>213.81818181818178</v>
      </c>
      <c r="I48" s="190">
        <f>IF($C$5*E48/'Vic Oct 2021'!AQ42&lt;'Vic Oct 2021'!M42,0,IF($C$5*E48/'Vic Oct 2021'!AQ42&lt;='Vic Oct 2021'!N42,($C$5*E48/'Vic Oct 2021'!AQ42-'Vic Oct 2021'!M42)*('Vic Oct 2021'!Y42/100)*'Vic Oct 2021'!AQ42,('Vic Oct 2021'!N42-'Vic Oct 2021'!M42)*('Vic Oct 2021'!Y42/100)*'Vic Oct 2021'!AQ42))</f>
        <v>152.18181818181819</v>
      </c>
      <c r="J48" s="190">
        <f>IF($C$5*E48/'Vic Oct 2021'!AQ42&lt;'Vic Oct 2021'!N42,0,IF($C$5*E48/'Vic Oct 2021'!AQ42&lt;='Vic Oct 2021'!O42,($C$5*E48/'Vic Oct 2021'!AQ42-'Vic Oct 2021'!N42)*('Vic Oct 2021'!Z42/100)*'Vic Oct 2021'!AQ42,('Vic Oct 2021'!O42-'Vic Oct 2021'!N42)*('Vic Oct 2021'!Z42/100)*'Vic Oct 2021'!AQ42))</f>
        <v>0</v>
      </c>
      <c r="K48" s="190">
        <f>IF(($C$5*E48/'Vic Oct 2021'!AQ42&gt;'Vic Oct 2021'!O42),($C$5*E48/'Vic Oct 2021'!AQ42-'Vic Oct 2021'!N42)*'Vic Oct 2021'!AA42/100*'Vic Oct 2021'!AQ42,0)</f>
        <v>0</v>
      </c>
      <c r="L48" s="190">
        <f>IF('Vic Oct 2021'!K42="",($C$5*F48/'Vic Oct 2021'!AR42*'Vic Oct 2021'!AC42/100)*'Vic Oct 2021'!AR42,IF($C$5*F48/'Vic Oct 2021'!AR42&gt;='Vic Oct 2021'!L42,('Vic Oct 2021'!L42*'Vic Oct 2021'!AC42/100)*'Vic Oct 2021'!AR42,($C$5*F48/'Vic Oct 2021'!AR42*'Vic Oct 2021'!AC42/100)*'Vic Oct 2021'!AR42))</f>
        <v>427.63636363636363</v>
      </c>
      <c r="M48" s="190">
        <f>IF($C$5*F48/'Vic Oct 2021'!AR42&lt;'Vic Oct 2021'!L42,0,IF($C$5*F48/'Vic Oct 2021'!AR42&lt;='Vic Oct 2021'!M42,($C$5*F48/'Vic Oct 2021'!AR42-'Vic Oct 2021'!L42)*('Vic Oct 2021'!AD42/100)*'Vic Oct 2021'!AR42,('Vic Oct 2021'!M42-'Vic Oct 2021'!L42)*('Vic Oct 2021'!AD42/100)*'Vic Oct 2021'!AR42))</f>
        <v>423.2727272727272</v>
      </c>
      <c r="N48" s="190">
        <f>IF($C$5*F48/'Vic Oct 2021'!AR42&lt;'Vic Oct 2021'!M42,0,IF($C$5*F48/'Vic Oct 2021'!AR42&lt;='Vic Oct 2021'!N42,($C$5*F48/'Vic Oct 2021'!AR42-'Vic Oct 2021'!M42)*('Vic Oct 2021'!AE42/100)*'Vic Oct 2021'!AR42,('Vic Oct 2021'!N42-'Vic Oct 2021'!M42)*('Vic Oct 2021'!AE42/100)*'Vic Oct 2021'!AR42))</f>
        <v>310.90909090909088</v>
      </c>
      <c r="O48" s="190">
        <f>IF($C$5*F48/'Vic Oct 2021'!AR42&lt;'Vic Oct 2021'!N42,0,IF($C$5*F48/'Vic Oct 2021'!AR42&lt;='Vic Oct 2021'!O42,($C$5*F48/'Vic Oct 2021'!AQ42-'Vic Oct 2021'!N42)*('Vic Oct 2021'!AF42/100)*'Vic Oct 2021'!AR42,('Vic Oct 2021'!O42-'Vic Oct 2021'!N42)*('Vic Oct 2021'!AF42/100)*'Vic Oct 2021'!AR42))</f>
        <v>0</v>
      </c>
      <c r="P48" s="190">
        <f>IF(($C$5*F48/'Vic Oct 2021'!AR42&gt;'Vic Oct 2021'!O42),($C$5*F48/'Vic Oct 2021'!AR42-'Vic Oct 2021'!N42)*'Vic Oct 2021'!AG42/100*'Vic Oct 2021'!AR42,0)</f>
        <v>0</v>
      </c>
      <c r="Q48" s="394">
        <f t="shared" si="4"/>
        <v>1747.090909090909</v>
      </c>
      <c r="R48" s="419">
        <f t="shared" si="5"/>
        <v>2061.7872727272725</v>
      </c>
      <c r="S48" s="193">
        <f t="shared" si="6"/>
        <v>2267.9659999999999</v>
      </c>
      <c r="T48" s="247">
        <f>'Vic Oct 2021'!AT42</f>
        <v>0</v>
      </c>
      <c r="U48" s="247">
        <f>'Vic Oct 2021'!AU42</f>
        <v>0</v>
      </c>
      <c r="V48" s="247">
        <f>'Vic Oct 2021'!AV42</f>
        <v>0</v>
      </c>
      <c r="W48" s="247">
        <f>'Vic Oct 2021'!AW42</f>
        <v>0</v>
      </c>
      <c r="X48" s="419" t="str">
        <f t="shared" si="7"/>
        <v>No discount</v>
      </c>
      <c r="Y48" s="419" t="str">
        <f t="shared" si="8"/>
        <v>Exclusive</v>
      </c>
      <c r="Z48" s="494">
        <f t="shared" si="0"/>
        <v>2061.7872727272725</v>
      </c>
      <c r="AA48" s="494">
        <f t="shared" si="1"/>
        <v>2061.7872727272725</v>
      </c>
      <c r="AB48" s="400">
        <f t="shared" si="19"/>
        <v>2267.9659999999999</v>
      </c>
      <c r="AC48" s="400">
        <f t="shared" si="19"/>
        <v>2267.9659999999999</v>
      </c>
      <c r="AD48" s="244">
        <f>'Vic Oct 2021'!BF42</f>
        <v>0</v>
      </c>
      <c r="AE48" s="196" t="str">
        <f>'Vic Oct 2021'!BG42</f>
        <v>n</v>
      </c>
      <c r="AF48" s="489"/>
      <c r="AG48" s="489"/>
      <c r="AH48" s="489"/>
      <c r="AI48" s="489"/>
      <c r="AJ48" s="489"/>
      <c r="AK48" s="489"/>
      <c r="AL48" s="489"/>
      <c r="AM48" s="489"/>
      <c r="AN48" s="489"/>
      <c r="AO48" s="489"/>
      <c r="AP48" s="489"/>
      <c r="AQ48" s="489"/>
      <c r="AR48" s="489"/>
    </row>
    <row r="49" spans="1:44" ht="17" customHeight="1">
      <c r="A49" s="528"/>
      <c r="B49" s="501" t="str">
        <f>'Vic Oct 2021'!F43</f>
        <v>Covau</v>
      </c>
      <c r="C49" s="423" t="str">
        <f>'Vic Oct 2021'!G43</f>
        <v>Super Saver Plus</v>
      </c>
      <c r="D49" s="190">
        <f>365*'Vic Oct 2021'!H43/100</f>
        <v>346.74999999999994</v>
      </c>
      <c r="E49" s="415">
        <f>IF('Vic Oct 2021'!AQ43=3,0.5,IF('Vic Oct 2021'!AQ43=2,0.33,0))</f>
        <v>0.33</v>
      </c>
      <c r="F49" s="415">
        <f t="shared" si="3"/>
        <v>0.66999999999999993</v>
      </c>
      <c r="G49" s="190">
        <f>IF('Vic Oct 2021'!K43="",($C$5*E49/'Vic Oct 2021'!AQ43*'Vic Oct 2021'!W43/100)*'Vic Oct 2021'!AQ43,IF($C$5*E49/'Vic Oct 2021'!AQ43&gt;='Vic Oct 2021'!L43,('Vic Oct 2021'!L43*'Vic Oct 2021'!W43/100)*'Vic Oct 2021'!AQ43,($C$5*E49/'Vic Oct 2021'!AQ43*'Vic Oct 2021'!W43/100)*'Vic Oct 2021'!AQ43))</f>
        <v>207.27272727272725</v>
      </c>
      <c r="H49" s="190">
        <f>IF($C$5*E49/'Vic Oct 2021'!AQ43&lt;'Vic Oct 2021'!L43,0,IF($C$5*E49/'Vic Oct 2021'!AQ43&lt;='Vic Oct 2021'!M43,($C$5*E49/'Vic Oct 2021'!AQ43-'Vic Oct 2021'!L43)*('Vic Oct 2021'!X43/100)*'Vic Oct 2021'!AQ43,('Vic Oct 2021'!M43-'Vic Oct 2021'!L43)*('Vic Oct 2021'!X43/100)*'Vic Oct 2021'!AQ43))</f>
        <v>202.90909090909091</v>
      </c>
      <c r="I49" s="190">
        <f>IF($C$5*E49/'Vic Oct 2021'!AQ43&lt;'Vic Oct 2021'!M43,0,IF($C$5*E49/'Vic Oct 2021'!AQ43&lt;='Vic Oct 2021'!N43,($C$5*E49/'Vic Oct 2021'!AQ43-'Vic Oct 2021'!M43)*('Vic Oct 2021'!Y43/100)*'Vic Oct 2021'!AQ43,('Vic Oct 2021'!N43-'Vic Oct 2021'!M43)*('Vic Oct 2021'!Y43/100)*'Vic Oct 2021'!AQ43))</f>
        <v>143.18181818181816</v>
      </c>
      <c r="J49" s="190">
        <f>IF($C$5*E49/'Vic Oct 2021'!AQ43&lt;'Vic Oct 2021'!N43,0,IF($C$5*E49/'Vic Oct 2021'!AQ43&lt;='Vic Oct 2021'!O43,($C$5*E49/'Vic Oct 2021'!AQ43-'Vic Oct 2021'!N43)*('Vic Oct 2021'!Z43/100)*'Vic Oct 2021'!AQ43,('Vic Oct 2021'!O43-'Vic Oct 2021'!N43)*('Vic Oct 2021'!Z43/100)*'Vic Oct 2021'!AQ43))</f>
        <v>0</v>
      </c>
      <c r="K49" s="190">
        <f>IF(($C$5*E49/'Vic Oct 2021'!AQ43&gt;'Vic Oct 2021'!O43),($C$5*E49/'Vic Oct 2021'!AQ43-'Vic Oct 2021'!N43)*'Vic Oct 2021'!AA43/100*'Vic Oct 2021'!AQ43,0)</f>
        <v>0</v>
      </c>
      <c r="L49" s="190">
        <f>IF('Vic Oct 2021'!K43="",($C$5*F49/'Vic Oct 2021'!AR43*'Vic Oct 2021'!AC43/100)*'Vic Oct 2021'!AR43,IF($C$5*F49/'Vic Oct 2021'!AR43&gt;='Vic Oct 2021'!L43,('Vic Oct 2021'!L43*'Vic Oct 2021'!AC43/100)*'Vic Oct 2021'!AR43,($C$5*F49/'Vic Oct 2021'!AR43*'Vic Oct 2021'!AC43/100)*'Vic Oct 2021'!AR43))</f>
        <v>359.99999999999994</v>
      </c>
      <c r="M49" s="190">
        <f>IF($C$5*F49/'Vic Oct 2021'!AR43&lt;'Vic Oct 2021'!L43,0,IF($C$5*F49/'Vic Oct 2021'!AR43&lt;='Vic Oct 2021'!M43,($C$5*F49/'Vic Oct 2021'!AR43-'Vic Oct 2021'!L43)*('Vic Oct 2021'!AD43/100)*'Vic Oct 2021'!AR43,('Vic Oct 2021'!M43-'Vic Oct 2021'!L43)*('Vic Oct 2021'!AD43/100)*'Vic Oct 2021'!AR43))</f>
        <v>355.63636363636363</v>
      </c>
      <c r="N49" s="190">
        <f>IF($C$5*F49/'Vic Oct 2021'!AR43&lt;'Vic Oct 2021'!M43,0,IF($C$5*F49/'Vic Oct 2021'!AR43&lt;='Vic Oct 2021'!N43,($C$5*F49/'Vic Oct 2021'!AR43-'Vic Oct 2021'!M43)*('Vic Oct 2021'!AE43/100)*'Vic Oct 2021'!AR43,('Vic Oct 2021'!N43-'Vic Oct 2021'!M43)*('Vic Oct 2021'!AE43/100)*'Vic Oct 2021'!AR43))</f>
        <v>269.4545454545455</v>
      </c>
      <c r="O49" s="190">
        <f>IF($C$5*F49/'Vic Oct 2021'!AR43&lt;'Vic Oct 2021'!N43,0,IF($C$5*F49/'Vic Oct 2021'!AR43&lt;='Vic Oct 2021'!O43,($C$5*F49/'Vic Oct 2021'!AQ43-'Vic Oct 2021'!N43)*('Vic Oct 2021'!AF43/100)*'Vic Oct 2021'!AR43,('Vic Oct 2021'!O43-'Vic Oct 2021'!N43)*('Vic Oct 2021'!AF43/100)*'Vic Oct 2021'!AR43))</f>
        <v>0</v>
      </c>
      <c r="P49" s="190">
        <f>IF(($C$5*F49/'Vic Oct 2021'!AR43&gt;'Vic Oct 2021'!O43),($C$5*F49/'Vic Oct 2021'!AR43-'Vic Oct 2021'!N43)*'Vic Oct 2021'!AG43/100*'Vic Oct 2021'!AR43,0)</f>
        <v>0</v>
      </c>
      <c r="Q49" s="394">
        <f t="shared" si="4"/>
        <v>1538.4545454545455</v>
      </c>
      <c r="R49" s="419">
        <f t="shared" si="5"/>
        <v>1885.2045454545455</v>
      </c>
      <c r="S49" s="193">
        <f t="shared" si="6"/>
        <v>2073.7250000000004</v>
      </c>
      <c r="T49" s="247">
        <f>'Vic Oct 2021'!AT43</f>
        <v>0</v>
      </c>
      <c r="U49" s="247">
        <f>'Vic Oct 2021'!AU43</f>
        <v>20</v>
      </c>
      <c r="V49" s="247">
        <f>'Vic Oct 2021'!AV43</f>
        <v>0</v>
      </c>
      <c r="W49" s="247">
        <f>'Vic Oct 2021'!AW43</f>
        <v>0</v>
      </c>
      <c r="X49" s="419" t="str">
        <f t="shared" si="7"/>
        <v>Guaranteed off usage</v>
      </c>
      <c r="Y49" s="419" t="str">
        <f t="shared" si="8"/>
        <v>Exclusive</v>
      </c>
      <c r="Z49" s="494">
        <f t="shared" si="0"/>
        <v>1577.5136363636364</v>
      </c>
      <c r="AA49" s="494">
        <f t="shared" si="1"/>
        <v>1577.5136363636364</v>
      </c>
      <c r="AB49" s="400">
        <f t="shared" si="19"/>
        <v>1735.2650000000001</v>
      </c>
      <c r="AC49" s="400">
        <f t="shared" si="19"/>
        <v>1735.2650000000001</v>
      </c>
      <c r="AD49" s="244">
        <f>'Vic Oct 2021'!BF43</f>
        <v>0</v>
      </c>
      <c r="AE49" s="196" t="str">
        <f>'Vic Oct 2021'!BG43</f>
        <v>n</v>
      </c>
      <c r="AF49" s="489"/>
      <c r="AG49" s="489"/>
      <c r="AH49" s="489"/>
      <c r="AI49" s="489"/>
      <c r="AJ49" s="489"/>
      <c r="AK49" s="489"/>
      <c r="AL49" s="489"/>
      <c r="AM49" s="489"/>
      <c r="AN49" s="489"/>
      <c r="AO49" s="489"/>
      <c r="AP49" s="489"/>
      <c r="AQ49" s="489"/>
      <c r="AR49" s="489"/>
    </row>
    <row r="50" spans="1:44" ht="17" customHeight="1">
      <c r="A50" s="528"/>
      <c r="B50" s="501" t="str">
        <f>'Vic Oct 2021'!F44</f>
        <v>EnergyAustralia</v>
      </c>
      <c r="C50" s="423" t="str">
        <f>'Vic Oct 2021'!G44</f>
        <v>Total Business</v>
      </c>
      <c r="D50" s="190">
        <f>365*'Vic Oct 2021'!H44/100</f>
        <v>468.66</v>
      </c>
      <c r="E50" s="415">
        <f>IF('Vic Oct 2021'!AQ44=3,0.5,IF('Vic Oct 2021'!AQ44=2,0.33,0))</f>
        <v>0.33</v>
      </c>
      <c r="F50" s="415">
        <f t="shared" si="3"/>
        <v>0.66999999999999993</v>
      </c>
      <c r="G50" s="190">
        <f>IF('Vic Oct 2021'!K44="",($C$5*E50/'Vic Oct 2021'!AQ44*'Vic Oct 2021'!W44/100)*'Vic Oct 2021'!AQ44,IF($C$5*E50/'Vic Oct 2021'!AQ44&gt;='Vic Oct 2021'!L44,('Vic Oct 2021'!L44*'Vic Oct 2021'!W44/100)*'Vic Oct 2021'!AQ44,($C$5*E50/'Vic Oct 2021'!AQ44*'Vic Oct 2021'!W44/100)*'Vic Oct 2021'!AQ44))</f>
        <v>302.18181818181819</v>
      </c>
      <c r="H50" s="190">
        <f>IF($C$5*E50/'Vic Oct 2021'!AQ44&lt;'Vic Oct 2021'!L44,0,IF($C$5*E50/'Vic Oct 2021'!AQ44&lt;='Vic Oct 2021'!M44,($C$5*E50/'Vic Oct 2021'!AQ44-'Vic Oct 2021'!L44)*('Vic Oct 2021'!X44/100)*'Vic Oct 2021'!AQ44,('Vic Oct 2021'!M44-'Vic Oct 2021'!L44)*('Vic Oct 2021'!X44/100)*'Vic Oct 2021'!AQ44))</f>
        <v>289.09090909090907</v>
      </c>
      <c r="I50" s="190">
        <f>IF($C$5*E50/'Vic Oct 2021'!AQ44&lt;'Vic Oct 2021'!M44,0,IF($C$5*E50/'Vic Oct 2021'!AQ44&lt;='Vic Oct 2021'!N44,($C$5*E50/'Vic Oct 2021'!AQ44-'Vic Oct 2021'!M44)*('Vic Oct 2021'!Y44/100)*'Vic Oct 2021'!AQ44,('Vic Oct 2021'!N44-'Vic Oct 2021'!M44)*('Vic Oct 2021'!Y44/100)*'Vic Oct 2021'!AQ44))</f>
        <v>193.90909090909091</v>
      </c>
      <c r="J50" s="190">
        <f>IF($C$5*E50/'Vic Oct 2021'!AQ44&lt;'Vic Oct 2021'!N44,0,IF($C$5*E50/'Vic Oct 2021'!AQ44&lt;='Vic Oct 2021'!O44,($C$5*E50/'Vic Oct 2021'!AQ44-'Vic Oct 2021'!N44)*('Vic Oct 2021'!Z44/100)*'Vic Oct 2021'!AQ44,('Vic Oct 2021'!O44-'Vic Oct 2021'!N44)*('Vic Oct 2021'!Z44/100)*'Vic Oct 2021'!AQ44))</f>
        <v>0</v>
      </c>
      <c r="K50" s="190">
        <f>IF(($C$5*E50/'Vic Oct 2021'!AQ44&gt;'Vic Oct 2021'!O44),($C$5*E50/'Vic Oct 2021'!AQ44-'Vic Oct 2021'!N44)*'Vic Oct 2021'!AA44/100*'Vic Oct 2021'!AQ44,0)</f>
        <v>0</v>
      </c>
      <c r="L50" s="190">
        <f>IF('Vic Oct 2021'!K44="",($C$5*F50/'Vic Oct 2021'!AR44*'Vic Oct 2021'!AC44/100)*'Vic Oct 2021'!AR44,IF($C$5*F50/'Vic Oct 2021'!AR44&gt;='Vic Oct 2021'!L44,('Vic Oct 2021'!L44*'Vic Oct 2021'!AC44/100)*'Vic Oct 2021'!AR44,($C$5*F50/'Vic Oct 2021'!AR44*'Vic Oct 2021'!AC44/100)*'Vic Oct 2021'!AR44))</f>
        <v>517.09090909090901</v>
      </c>
      <c r="M50" s="190">
        <f>IF($C$5*F50/'Vic Oct 2021'!AR44&lt;'Vic Oct 2021'!L44,0,IF($C$5*F50/'Vic Oct 2021'!AR44&lt;='Vic Oct 2021'!M44,($C$5*F50/'Vic Oct 2021'!AR44-'Vic Oct 2021'!L44)*('Vic Oct 2021'!AD44/100)*'Vic Oct 2021'!AR44,('Vic Oct 2021'!M44-'Vic Oct 2021'!L44)*('Vic Oct 2021'!AD44/100)*'Vic Oct 2021'!AR44))</f>
        <v>504.00000000000006</v>
      </c>
      <c r="N50" s="190">
        <f>IF($C$5*F50/'Vic Oct 2021'!AR44&lt;'Vic Oct 2021'!M44,0,IF($C$5*F50/'Vic Oct 2021'!AR44&lt;='Vic Oct 2021'!N44,($C$5*F50/'Vic Oct 2021'!AR44-'Vic Oct 2021'!M44)*('Vic Oct 2021'!AE44/100)*'Vic Oct 2021'!AR44,('Vic Oct 2021'!N44-'Vic Oct 2021'!M44)*('Vic Oct 2021'!AE44/100)*'Vic Oct 2021'!AR44))</f>
        <v>378.27272727272725</v>
      </c>
      <c r="O50" s="190">
        <f>IF($C$5*F50/'Vic Oct 2021'!AR44&lt;'Vic Oct 2021'!N44,0,IF($C$5*F50/'Vic Oct 2021'!AR44&lt;='Vic Oct 2021'!O44,($C$5*F50/'Vic Oct 2021'!AQ44-'Vic Oct 2021'!N44)*('Vic Oct 2021'!AF44/100)*'Vic Oct 2021'!AR44,('Vic Oct 2021'!O44-'Vic Oct 2021'!N44)*('Vic Oct 2021'!AF44/100)*'Vic Oct 2021'!AR44))</f>
        <v>0</v>
      </c>
      <c r="P50" s="190">
        <f>IF(($C$5*F50/'Vic Oct 2021'!AR44&gt;'Vic Oct 2021'!O44),($C$5*F50/'Vic Oct 2021'!AR44-'Vic Oct 2021'!N44)*'Vic Oct 2021'!AG44/100*'Vic Oct 2021'!AR44,0)</f>
        <v>0</v>
      </c>
      <c r="Q50" s="394">
        <f t="shared" si="4"/>
        <v>2184.545454545454</v>
      </c>
      <c r="R50" s="419">
        <f t="shared" si="5"/>
        <v>2653.2054545454539</v>
      </c>
      <c r="S50" s="193">
        <f t="shared" si="6"/>
        <v>2918.5259999999994</v>
      </c>
      <c r="T50" s="247">
        <f>'Vic Oct 2021'!AT44</f>
        <v>23</v>
      </c>
      <c r="U50" s="247">
        <f>'Vic Oct 2021'!AU44</f>
        <v>0</v>
      </c>
      <c r="V50" s="247">
        <f>'Vic Oct 2021'!AV44</f>
        <v>0</v>
      </c>
      <c r="W50" s="247">
        <f>'Vic Oct 2021'!AW44</f>
        <v>0</v>
      </c>
      <c r="X50" s="419" t="str">
        <f t="shared" si="7"/>
        <v>Guaranteed off bill</v>
      </c>
      <c r="Y50" s="419" t="str">
        <f t="shared" si="8"/>
        <v>Exclusive</v>
      </c>
      <c r="Z50" s="494">
        <f t="shared" si="0"/>
        <v>2042.9681999999993</v>
      </c>
      <c r="AA50" s="494">
        <f t="shared" si="1"/>
        <v>2042.9681999999993</v>
      </c>
      <c r="AB50" s="400">
        <f t="shared" si="19"/>
        <v>2247.2650199999994</v>
      </c>
      <c r="AC50" s="400">
        <f t="shared" si="19"/>
        <v>2247.2650199999994</v>
      </c>
      <c r="AD50" s="244">
        <f>'Vic Oct 2021'!BF44</f>
        <v>0</v>
      </c>
      <c r="AE50" s="196" t="str">
        <f>'Vic Oct 2021'!BG44</f>
        <v>n</v>
      </c>
      <c r="AF50" s="489"/>
      <c r="AG50" s="489"/>
      <c r="AH50" s="489"/>
      <c r="AI50" s="489"/>
      <c r="AJ50" s="489"/>
      <c r="AK50" s="489"/>
      <c r="AL50" s="489"/>
      <c r="AM50" s="489"/>
      <c r="AN50" s="489"/>
      <c r="AO50" s="489"/>
      <c r="AP50" s="489"/>
      <c r="AQ50" s="489"/>
      <c r="AR50" s="489"/>
    </row>
    <row r="51" spans="1:44" ht="17" customHeight="1">
      <c r="A51" s="528"/>
      <c r="B51" s="501" t="str">
        <f>'Vic Oct 2021'!F45</f>
        <v>Lumo Energy</v>
      </c>
      <c r="C51" s="423" t="str">
        <f>'Vic Oct 2021'!G45</f>
        <v>Value</v>
      </c>
      <c r="D51" s="190">
        <f>365*'Vic Oct 2021'!H45/100</f>
        <v>361.11772727272722</v>
      </c>
      <c r="E51" s="415">
        <f>IF('Vic Oct 2021'!AQ45=3,0.5,IF('Vic Oct 2021'!AQ45=2,0.33,0))</f>
        <v>0.33</v>
      </c>
      <c r="F51" s="415">
        <f t="shared" si="3"/>
        <v>0.66999999999999993</v>
      </c>
      <c r="G51" s="190">
        <f>IF('Vic Oct 2021'!K45="",($C$5*E51/'Vic Oct 2021'!AQ45*'Vic Oct 2021'!W45/100)*'Vic Oct 2021'!AQ45,IF($C$5*E51/'Vic Oct 2021'!AQ45&gt;='Vic Oct 2021'!L45,('Vic Oct 2021'!L45*'Vic Oct 2021'!W45/100)*'Vic Oct 2021'!AQ45,($C$5*E51/'Vic Oct 2021'!AQ45*'Vic Oct 2021'!W45/100)*'Vic Oct 2021'!AQ45))</f>
        <v>188.01999999999995</v>
      </c>
      <c r="H51" s="190">
        <f>IF($C$5*E51/'Vic Oct 2021'!AQ45&lt;'Vic Oct 2021'!L45,0,IF($C$5*E51/'Vic Oct 2021'!AQ45&lt;='Vic Oct 2021'!M45,($C$5*E51/'Vic Oct 2021'!AQ45-'Vic Oct 2021'!L45)*('Vic Oct 2021'!X45/100)*'Vic Oct 2021'!AQ45,('Vic Oct 2021'!M45-'Vic Oct 2021'!L45)*('Vic Oct 2021'!X45/100)*'Vic Oct 2021'!AQ45))</f>
        <v>182.48999999999998</v>
      </c>
      <c r="I51" s="190">
        <f>IF($C$5*E51/'Vic Oct 2021'!AQ45&lt;'Vic Oct 2021'!M45,0,IF($C$5*E51/'Vic Oct 2021'!AQ45&lt;='Vic Oct 2021'!N45,($C$5*E51/'Vic Oct 2021'!AQ45-'Vic Oct 2021'!M45)*('Vic Oct 2021'!Y45/100)*'Vic Oct 2021'!AQ45,('Vic Oct 2021'!N45-'Vic Oct 2021'!M45)*('Vic Oct 2021'!Y45/100)*'Vic Oct 2021'!AQ45))</f>
        <v>122.92800000000001</v>
      </c>
      <c r="J51" s="190">
        <f>IF($C$5*E51/'Vic Oct 2021'!AQ45&lt;'Vic Oct 2021'!N45,0,IF($C$5*E51/'Vic Oct 2021'!AQ45&lt;='Vic Oct 2021'!O45,($C$5*E51/'Vic Oct 2021'!AQ45-'Vic Oct 2021'!N45)*('Vic Oct 2021'!Z45/100)*'Vic Oct 2021'!AQ45,('Vic Oct 2021'!O45-'Vic Oct 2021'!N45)*('Vic Oct 2021'!Z45/100)*'Vic Oct 2021'!AQ45))</f>
        <v>0</v>
      </c>
      <c r="K51" s="190">
        <f>IF(($C$5*E51/'Vic Oct 2021'!AQ45&gt;'Vic Oct 2021'!O45),($C$5*E51/'Vic Oct 2021'!AQ45-'Vic Oct 2021'!N45)*'Vic Oct 2021'!AA45/100*'Vic Oct 2021'!AQ45,0)</f>
        <v>0</v>
      </c>
      <c r="L51" s="190">
        <f>IF('Vic Oct 2021'!K45="",($C$5*F51/'Vic Oct 2021'!AR45*'Vic Oct 2021'!AC45/100)*'Vic Oct 2021'!AR45,IF($C$5*F51/'Vic Oct 2021'!AR45&gt;='Vic Oct 2021'!L45,('Vic Oct 2021'!L45*'Vic Oct 2021'!AC45/100)*'Vic Oct 2021'!AR45,($C$5*F51/'Vic Oct 2021'!AR45*'Vic Oct 2021'!AC45/100)*'Vic Oct 2021'!AR45))</f>
        <v>356.13199999999995</v>
      </c>
      <c r="M51" s="190">
        <f>IF($C$5*F51/'Vic Oct 2021'!AR45&lt;'Vic Oct 2021'!L45,0,IF($C$5*F51/'Vic Oct 2021'!AR45&lt;='Vic Oct 2021'!M45,($C$5*F51/'Vic Oct 2021'!AR45-'Vic Oct 2021'!L45)*('Vic Oct 2021'!AD45/100)*'Vic Oct 2021'!AR45,('Vic Oct 2021'!M45-'Vic Oct 2021'!L45)*('Vic Oct 2021'!AD45/100)*'Vic Oct 2021'!AR45))</f>
        <v>351.70799999999997</v>
      </c>
      <c r="N51" s="190">
        <f>IF($C$5*F51/'Vic Oct 2021'!AR45&lt;'Vic Oct 2021'!M45,0,IF($C$5*F51/'Vic Oct 2021'!AR45&lt;='Vic Oct 2021'!N45,($C$5*F51/'Vic Oct 2021'!AR45-'Vic Oct 2021'!M45)*('Vic Oct 2021'!AE45/100)*'Vic Oct 2021'!AR45,('Vic Oct 2021'!N45-'Vic Oct 2021'!M45)*('Vic Oct 2021'!AE45/100)*'Vic Oct 2021'!AR45))</f>
        <v>256.70399999999995</v>
      </c>
      <c r="O51" s="190">
        <f>IF($C$5*F51/'Vic Oct 2021'!AR45&lt;'Vic Oct 2021'!N45,0,IF($C$5*F51/'Vic Oct 2021'!AR45&lt;='Vic Oct 2021'!O45,($C$5*F51/'Vic Oct 2021'!AQ45-'Vic Oct 2021'!N45)*('Vic Oct 2021'!AF45/100)*'Vic Oct 2021'!AR45,('Vic Oct 2021'!O45-'Vic Oct 2021'!N45)*('Vic Oct 2021'!AF45/100)*'Vic Oct 2021'!AR45))</f>
        <v>0</v>
      </c>
      <c r="P51" s="190">
        <f>IF(($C$5*F51/'Vic Oct 2021'!AR45&gt;'Vic Oct 2021'!O45),($C$5*F51/'Vic Oct 2021'!AR45-'Vic Oct 2021'!N45)*'Vic Oct 2021'!AG45/100*'Vic Oct 2021'!AR45,0)</f>
        <v>0</v>
      </c>
      <c r="Q51" s="394">
        <f t="shared" si="4"/>
        <v>1457.9819999999997</v>
      </c>
      <c r="R51" s="419">
        <f t="shared" si="5"/>
        <v>1819.099727272727</v>
      </c>
      <c r="S51" s="193">
        <f t="shared" si="6"/>
        <v>2001.0096999999998</v>
      </c>
      <c r="T51" s="247">
        <f>'Vic Oct 2021'!AT45</f>
        <v>0</v>
      </c>
      <c r="U51" s="247">
        <f>'Vic Oct 2021'!AU45</f>
        <v>0</v>
      </c>
      <c r="V51" s="247">
        <f>'Vic Oct 2021'!AV45</f>
        <v>0</v>
      </c>
      <c r="W51" s="247">
        <f>'Vic Oct 2021'!AW45</f>
        <v>0</v>
      </c>
      <c r="X51" s="419" t="str">
        <f t="shared" si="7"/>
        <v>No discount</v>
      </c>
      <c r="Y51" s="419" t="str">
        <f t="shared" si="8"/>
        <v>Exclusive</v>
      </c>
      <c r="Z51" s="494">
        <f t="shared" si="0"/>
        <v>1819.099727272727</v>
      </c>
      <c r="AA51" s="494">
        <f t="shared" si="1"/>
        <v>1819.099727272727</v>
      </c>
      <c r="AB51" s="400">
        <f t="shared" si="19"/>
        <v>2001.0096999999998</v>
      </c>
      <c r="AC51" s="400">
        <f t="shared" si="19"/>
        <v>2001.0096999999998</v>
      </c>
      <c r="AD51" s="244">
        <f>'Vic Oct 2021'!BF45</f>
        <v>0</v>
      </c>
      <c r="AE51" s="196" t="str">
        <f>'Vic Oct 2021'!BG45</f>
        <v>n</v>
      </c>
      <c r="AF51" s="489"/>
      <c r="AG51" s="489"/>
      <c r="AH51" s="489"/>
      <c r="AI51" s="489"/>
      <c r="AJ51" s="489"/>
      <c r="AK51" s="489"/>
      <c r="AL51" s="489"/>
      <c r="AM51" s="489"/>
      <c r="AN51" s="489"/>
      <c r="AO51" s="489"/>
      <c r="AP51" s="489"/>
      <c r="AQ51" s="489"/>
      <c r="AR51" s="489"/>
    </row>
    <row r="52" spans="1:44" ht="17" customHeight="1">
      <c r="A52" s="528"/>
      <c r="B52" s="501" t="str">
        <f>'Vic Oct 2021'!F46</f>
        <v>Momentum Energy</v>
      </c>
      <c r="C52" s="423" t="str">
        <f>'Vic Oct 2021'!G46</f>
        <v>Market offer</v>
      </c>
      <c r="D52" s="190">
        <f>365*'Vic Oct 2021'!H46/100</f>
        <v>420.84499999999991</v>
      </c>
      <c r="E52" s="415">
        <f>IF('Vic Oct 2021'!AQ46=3,0.5,IF('Vic Oct 2021'!AQ46=2,0.33,0))</f>
        <v>0.33</v>
      </c>
      <c r="F52" s="415">
        <f t="shared" si="3"/>
        <v>0.66999999999999993</v>
      </c>
      <c r="G52" s="190">
        <f>IF('Vic Oct 2021'!K46="",($C$5*E52/'Vic Oct 2021'!AQ46*'Vic Oct 2021'!W46/100)*'Vic Oct 2021'!AQ46,IF($C$5*E52/'Vic Oct 2021'!AQ46&gt;='Vic Oct 2021'!L46,('Vic Oct 2021'!L46*'Vic Oct 2021'!W46/100)*'Vic Oct 2021'!AQ46,($C$5*E52/'Vic Oct 2021'!AQ46*'Vic Oct 2021'!W46/100)*'Vic Oct 2021'!AQ46))</f>
        <v>252</v>
      </c>
      <c r="H52" s="190">
        <f>IF($C$5*E52/'Vic Oct 2021'!AQ46&lt;'Vic Oct 2021'!L46,0,IF($C$5*E52/'Vic Oct 2021'!AQ46&lt;='Vic Oct 2021'!M46,($C$5*E52/'Vic Oct 2021'!AQ46-'Vic Oct 2021'!L46)*('Vic Oct 2021'!X46/100)*'Vic Oct 2021'!AQ46,('Vic Oct 2021'!M46-'Vic Oct 2021'!L46)*('Vic Oct 2021'!X46/100)*'Vic Oct 2021'!AQ46))</f>
        <v>240</v>
      </c>
      <c r="I52" s="190">
        <f>IF($C$5*E52/'Vic Oct 2021'!AQ46&lt;'Vic Oct 2021'!M46,0,IF($C$5*E52/'Vic Oct 2021'!AQ46&lt;='Vic Oct 2021'!N46,($C$5*E52/'Vic Oct 2021'!AQ46-'Vic Oct 2021'!M46)*('Vic Oct 2021'!Y46/100)*'Vic Oct 2021'!AQ46,('Vic Oct 2021'!N46-'Vic Oct 2021'!M46)*('Vic Oct 2021'!Y46/100)*'Vic Oct 2021'!AQ46))</f>
        <v>170.99999999999997</v>
      </c>
      <c r="J52" s="190">
        <f>IF($C$5*E52/'Vic Oct 2021'!AQ46&lt;'Vic Oct 2021'!N46,0,IF($C$5*E52/'Vic Oct 2021'!AQ46&lt;='Vic Oct 2021'!O46,($C$5*E52/'Vic Oct 2021'!AQ46-'Vic Oct 2021'!N46)*('Vic Oct 2021'!Z46/100)*'Vic Oct 2021'!AQ46,('Vic Oct 2021'!O46-'Vic Oct 2021'!N46)*('Vic Oct 2021'!Z46/100)*'Vic Oct 2021'!AQ46))</f>
        <v>0</v>
      </c>
      <c r="K52" s="190">
        <f>IF(($C$5*E52/'Vic Oct 2021'!AQ46&gt;'Vic Oct 2021'!O46),($C$5*E52/'Vic Oct 2021'!AQ46-'Vic Oct 2021'!N46)*'Vic Oct 2021'!AA46/100*'Vic Oct 2021'!AQ46,0)</f>
        <v>0</v>
      </c>
      <c r="L52" s="190">
        <f>IF('Vic Oct 2021'!K46="",($C$5*F52/'Vic Oct 2021'!AR46*'Vic Oct 2021'!AC46/100)*'Vic Oct 2021'!AR46,IF($C$5*F52/'Vic Oct 2021'!AR46&gt;='Vic Oct 2021'!L46,('Vic Oct 2021'!L46*'Vic Oct 2021'!AC46/100)*'Vic Oct 2021'!AR46,($C$5*F52/'Vic Oct 2021'!AR46*'Vic Oct 2021'!AC46/100)*'Vic Oct 2021'!AR46))</f>
        <v>384</v>
      </c>
      <c r="M52" s="190">
        <f>IF($C$5*F52/'Vic Oct 2021'!AR46&lt;'Vic Oct 2021'!L46,0,IF($C$5*F52/'Vic Oct 2021'!AR46&lt;='Vic Oct 2021'!M46,($C$5*F52/'Vic Oct 2021'!AR46-'Vic Oct 2021'!L46)*('Vic Oct 2021'!AD46/100)*'Vic Oct 2021'!AR46,('Vic Oct 2021'!M46-'Vic Oct 2021'!L46)*('Vic Oct 2021'!AD46/100)*'Vic Oct 2021'!AR46))</f>
        <v>384</v>
      </c>
      <c r="N52" s="190">
        <f>IF($C$5*F52/'Vic Oct 2021'!AR46&lt;'Vic Oct 2021'!M46,0,IF($C$5*F52/'Vic Oct 2021'!AR46&lt;='Vic Oct 2021'!N46,($C$5*F52/'Vic Oct 2021'!AR46-'Vic Oct 2021'!M46)*('Vic Oct 2021'!AE46/100)*'Vic Oct 2021'!AR46,('Vic Oct 2021'!N46-'Vic Oct 2021'!M46)*('Vic Oct 2021'!AE46/100)*'Vic Oct 2021'!AR46))</f>
        <v>304</v>
      </c>
      <c r="O52" s="190">
        <f>IF($C$5*F52/'Vic Oct 2021'!AR46&lt;'Vic Oct 2021'!N46,0,IF($C$5*F52/'Vic Oct 2021'!AR46&lt;='Vic Oct 2021'!O46,($C$5*F52/'Vic Oct 2021'!AQ46-'Vic Oct 2021'!N46)*('Vic Oct 2021'!AF46/100)*'Vic Oct 2021'!AR46,('Vic Oct 2021'!O46-'Vic Oct 2021'!N46)*('Vic Oct 2021'!AF46/100)*'Vic Oct 2021'!AR46))</f>
        <v>0</v>
      </c>
      <c r="P52" s="190">
        <f>IF(($C$5*F52/'Vic Oct 2021'!AR46&gt;'Vic Oct 2021'!O46),($C$5*F52/'Vic Oct 2021'!AR46-'Vic Oct 2021'!N46)*'Vic Oct 2021'!AG46/100*'Vic Oct 2021'!AR46,0)</f>
        <v>0</v>
      </c>
      <c r="Q52" s="394">
        <f t="shared" si="4"/>
        <v>1735</v>
      </c>
      <c r="R52" s="419">
        <f t="shared" si="5"/>
        <v>2155.8449999999998</v>
      </c>
      <c r="S52" s="193">
        <f t="shared" si="6"/>
        <v>2371.4295000000002</v>
      </c>
      <c r="T52" s="247">
        <f>'Vic Oct 2021'!AT46</f>
        <v>0</v>
      </c>
      <c r="U52" s="247">
        <f>'Vic Oct 2021'!AU46</f>
        <v>0</v>
      </c>
      <c r="V52" s="247">
        <f>'Vic Oct 2021'!AV46</f>
        <v>0</v>
      </c>
      <c r="W52" s="247">
        <f>'Vic Oct 2021'!AW46</f>
        <v>0</v>
      </c>
      <c r="X52" s="419" t="str">
        <f t="shared" si="7"/>
        <v>No discount</v>
      </c>
      <c r="Y52" s="419" t="str">
        <f t="shared" si="8"/>
        <v>Exclusive</v>
      </c>
      <c r="Z52" s="494">
        <f t="shared" si="0"/>
        <v>2155.8449999999998</v>
      </c>
      <c r="AA52" s="494">
        <f t="shared" si="1"/>
        <v>2155.8449999999998</v>
      </c>
      <c r="AB52" s="400">
        <f t="shared" si="19"/>
        <v>2371.4295000000002</v>
      </c>
      <c r="AC52" s="400">
        <f t="shared" si="19"/>
        <v>2371.4295000000002</v>
      </c>
      <c r="AD52" s="244">
        <f>'Vic Oct 2021'!BF46</f>
        <v>0</v>
      </c>
      <c r="AE52" s="196" t="str">
        <f>'Vic Oct 2021'!BG46</f>
        <v>n</v>
      </c>
      <c r="AF52" s="489"/>
      <c r="AG52" s="489"/>
      <c r="AH52" s="489"/>
      <c r="AI52" s="489"/>
      <c r="AJ52" s="489"/>
      <c r="AK52" s="489"/>
      <c r="AL52" s="489"/>
      <c r="AM52" s="489"/>
      <c r="AN52" s="489"/>
      <c r="AO52" s="489"/>
      <c r="AP52" s="489"/>
      <c r="AQ52" s="489"/>
      <c r="AR52" s="489"/>
    </row>
    <row r="53" spans="1:44" ht="17" customHeight="1">
      <c r="A53" s="528"/>
      <c r="B53" s="501" t="str">
        <f>'Vic Oct 2021'!F47</f>
        <v>Origin Energy</v>
      </c>
      <c r="C53" s="423" t="str">
        <f>'Vic Oct 2021'!G47</f>
        <v>Business Go</v>
      </c>
      <c r="D53" s="190">
        <f>365*'Vic Oct 2021'!H47/100</f>
        <v>329.49545454545449</v>
      </c>
      <c r="E53" s="415">
        <f>IF('Vic Oct 2021'!AQ47=3,0.5,IF('Vic Oct 2021'!AQ47=2,0.33,0))</f>
        <v>0.33</v>
      </c>
      <c r="F53" s="415">
        <f t="shared" si="3"/>
        <v>0.66999999999999993</v>
      </c>
      <c r="G53" s="190">
        <f>IF('Vic Oct 2021'!K47="",($C$5*E53/'Vic Oct 2021'!AQ47*'Vic Oct 2021'!W47/100)*'Vic Oct 2021'!AQ47,IF($C$5*E53/'Vic Oct 2021'!AQ47&gt;='Vic Oct 2021'!L47,('Vic Oct 2021'!L47*'Vic Oct 2021'!W47/100)*'Vic Oct 2021'!AQ47,($C$5*E53/'Vic Oct 2021'!AQ47*'Vic Oct 2021'!W47/100)*'Vic Oct 2021'!AQ47))</f>
        <v>558</v>
      </c>
      <c r="H53" s="190">
        <f>IF(AND('Vic Oct 2021'!L47&gt;0,'Vic Oct 2021'!M47&gt;0),IF($C$5*E53/'Vic Oct 2021'!AQ47&lt;'Vic Oct 2021'!L47,0,IF(($C$5*E53/'Vic Oct 2021'!AQ47-'Vic Oct 2021'!L47)&lt;=('Vic Oct 2021'!M47+'Vic Oct 2021'!L47),((($C$5*E53/'Vic Oct 2021'!AQ47-'Vic Oct 2021'!L47)*'Vic Oct 2021'!X47/100))*'Vic Oct 2021'!AQ47,((('Vic Oct 2021'!M47)*'Vic Oct 2021'!X47/100)*'Vic Oct 2021'!AQ47))),0)</f>
        <v>0</v>
      </c>
      <c r="I53" s="190">
        <f>IF(AND('Vic Oct 2021'!M47&gt;0,'Vic Oct 2021'!N47&gt;0),IF($C$5*E53/'Vic Oct 2021'!AQ47&lt;('Vic Oct 2021'!L47+'Vic Oct 2021'!M47),0,IF(($C$5*E53/'Vic Oct 2021'!AQ47-'Vic Oct 2021'!L47+'Vic Oct 2021'!M47)&lt;=('Vic Oct 2021'!L47+'Vic Oct 2021'!M47+'Vic Oct 2021'!N47),((($C$5*E53/'Vic Oct 2021'!AQ47-('Vic Oct 2021'!L47+'Vic Oct 2021'!M47))*'Vic Oct 2021'!Y47/100))*'Vic Oct 2021'!AQ47,('Vic Oct 2021'!N47*'Vic Oct 2021'!Y47/100)* 'Vic Oct 2021'!AQ47)),0)</f>
        <v>0</v>
      </c>
      <c r="J53" s="190">
        <f>IF(AND('Vic Oct 2021'!N47&gt;0,'Vic Oct 2021'!O47&gt;0),IF($C$5*E53/'Vic Oct 2021'!AQ47&lt;('Vic Oct 2021'!L47+'Vic Oct 2021'!M47+'Vic Oct 2021'!N47),0,IF(($C$5*E53/'Vic Oct 2021'!AQ47-'Vic Oct 2021'!L47+'Vic Oct 2021'!M47+'Vic Oct 2021'!N47)&lt;=('Vic Oct 2021'!L47+'Vic Oct 2021'!M47+'Vic Oct 2021'!N47+'Vic Oct 2021'!O47),(($C$5*E53/'Vic Oct 2021'!AQ47-('Vic Oct 2021'!L47+'Vic Oct 2021'!M47+'Vic Oct 2021'!N47))*'Vic Oct 2021'!Z47/100)*'Vic Oct 2021'!AQ47,('Vic Oct 2021'!O47*'Vic Oct 2021'!Z47/100)*'Vic Oct 2021'!AQ47)),0)</f>
        <v>0</v>
      </c>
      <c r="K53" s="190">
        <f>IF(AND('Vic Oct 2021'!P47&gt;0,'Vic Oct 2021'!O47&gt;0),IF(($C$5*E53/'Vic Oct 2021'!AQ47&lt;SUM('Vic Oct 2021'!L47:P47)),(0),($C$5*E53/'Vic Oct 2021'!AQ47-SUM('Vic Oct 2021'!L47:P47))*'Vic Oct 2021'!AB47/100)* 'Vic Oct 2021'!AQ47,IF(AND('Vic Oct 2021'!O47&gt;0,'Vic Oct 2021'!P47=""),IF(($C$5*E53/'Vic Oct 2021'!AQ47&lt; SUM('Vic Oct 2021'!L47:O47)),(0),($C$5*E53/'Vic Oct 2021'!AQ47-SUM('Vic Oct 2021'!L47:O47))*'Vic Oct 2021'!AA47/100)* 'Vic Oct 2021'!AQ47,IF(AND('Vic Oct 2021'!N47&gt;0,'Vic Oct 2021'!O47=""),IF(($C$5*E53/'Vic Oct 2021'!AQ47&lt; SUM('Vic Oct 2021'!L47:N47)),(0),($C$5*E53/'Vic Oct 2021'!AQ47-SUM('Vic Oct 2021'!L47:N47))*'Vic Oct 2021'!Z47/100)* 'Vic Oct 2021'!AQ47,IF(AND('Vic Oct 2021'!M47&gt;0,'Vic Oct 2021'!N47=""),IF(($C$5*E53/'Vic Oct 2021'!AQ47&lt;'Vic Oct 2021'!M47+'Vic Oct 2021'!L47),(0),(($C$5*E53/'Vic Oct 2021'!AQ47-('Vic Oct 2021'!M47+'Vic Oct 2021'!L47))*'Vic Oct 2021'!Y47/100))*'Vic Oct 2021'!AQ47,IF(AND('Vic Oct 2021'!L47&gt;0,'Vic Oct 2021'!M47=""&gt;0),IF(($C$5*E53/'Vic Oct 2021'!AQ47&lt;'Vic Oct 2021'!L47),(0),($C$5*E53/'Vic Oct 2021'!AQ47-'Vic Oct 2021'!L47)*'Vic Oct 2021'!X47/100)*'Vic Oct 2021'!AQ47,0)))))</f>
        <v>0</v>
      </c>
      <c r="L53" s="190">
        <f>IF('Vic Oct 2021'!K47="",($C$5*F53/'Vic Oct 2021'!AR47*'Vic Oct 2021'!AC47/100)*'Vic Oct 2021'!AR47,IF($C$5*F53/'Vic Oct 2021'!AR47&gt;='Vic Oct 2021'!L47,('Vic Oct 2021'!L47*'Vic Oct 2021'!AC47/100)*'Vic Oct 2021'!AR47,($C$5*F53/'Vic Oct 2021'!AR47*'Vic Oct 2021'!AC47/100)*'Vic Oct 2021'!AR47))</f>
        <v>1132.909090909091</v>
      </c>
      <c r="M53" s="190">
        <f>IF(AND('Vic Oct 2021'!L47&gt;0,'Vic Oct 2021'!M47&gt;0),IF($C$5*F53/'Vic Oct 2021'!AR47&lt;'Vic Oct 2021'!L47,0,IF(($C$5*F53/'Vic Oct 2021'!AR47-'Vic Oct 2021'!L47)&lt;=('Vic Oct 2021'!M47+'Vic Oct 2021'!L47),((($C$5*F53/'Vic Oct 2021'!AR47-'Vic Oct 2021'!L47)*'Vic Oct 2021'!AD47/100))*'Vic Oct 2021'!AR47,((('Vic Oct 2021'!M47)*'Vic Oct 2021'!AD47/100)*'Vic Oct 2021'!AR47))),0)</f>
        <v>0</v>
      </c>
      <c r="N53" s="190">
        <f>IF(AND('Vic Oct 2021'!M47&gt;0,'Vic Oct 2021'!N47&gt;0),IF($C$5*F53/'Vic Oct 2021'!AR47&lt;('Vic Oct 2021'!L47+'Vic Oct 2021'!M47),0,IF(($C$5*F53/'Vic Oct 2021'!AR47-'Vic Oct 2021'!L47+'Vic Oct 2021'!M47)&lt;=('Vic Oct 2021'!L47+'Vic Oct 2021'!M47+'Vic Oct 2021'!N47),((($C$5*F53/'Vic Oct 2021'!AR47-('Vic Oct 2021'!L47+'Vic Oct 2021'!M47))*'Vic Oct 2021'!AE47/100))*'Vic Oct 2021'!AR47,('Vic Oct 2021'!N47*'Vic Oct 2021'!AE47/100)*'Vic Oct 2021'!AR47)),0)</f>
        <v>0</v>
      </c>
      <c r="O53" s="190">
        <f>IF(AND('Vic Oct 2021'!N47&gt;0,'Vic Oct 2021'!O47&gt;0),IF($C$5*F53/'Vic Oct 2021'!AR47&lt;('Vic Oct 2021'!L47+'Vic Oct 2021'!M47+'Vic Oct 2021'!N47),0,IF(($C$5*F53/'Vic Oct 2021'!AR47-'Vic Oct 2021'!L47+'Vic Oct 2021'!M47+'Vic Oct 2021'!N47)&lt;=('Vic Oct 2021'!L47+'Vic Oct 2021'!M47+'Vic Oct 2021'!N47+'Vic Oct 2021'!O47),(($C$5*F53/'Vic Oct 2021'!AR47-('Vic Oct 2021'!L47+'Vic Oct 2021'!M47+'Vic Oct 2021'!N47))*'Vic Oct 2021'!AF47/100)*'Vic Oct 2021'!AR47,('Vic Oct 2021'!O47*'Vic Oct 2021'!AF47/100)*'Vic Oct 2021'!AR47)),0)</f>
        <v>0</v>
      </c>
      <c r="P53" s="190">
        <f>IF(AND('Vic Oct 2021'!P47&gt;0,'Vic Oct 2021'!O47&gt;0),IF(($C$5*F53/'Vic Oct 2021'!AR47&lt;SUM('Vic Oct 2021'!L47:P47)),(0),($C$5*F53/'Vic Oct 2021'!AR47-SUM('Vic Oct 2021'!L47:P47))*'Vic Oct 2021'!AB47/100)* 'Vic Oct 2021'!AR47,IF(AND('Vic Oct 2021'!O47&gt;0,'Vic Oct 2021'!P47=""),IF(($C$5*F53/'Vic Oct 2021'!AR47&lt; SUM('Vic Oct 2021'!L47:O47)),(0),($C$5*F53/'Vic Oct 2021'!AR47-SUM('Vic Oct 2021'!L47:O47))*'Vic Oct 2021'!AG47/100)* 'Vic Oct 2021'!AR47,IF(AND('Vic Oct 2021'!N47&gt;0,'Vic Oct 2021'!O47=""),IF(($C$5*F53/'Vic Oct 2021'!AR47&lt; SUM('Vic Oct 2021'!L47:N47)),(0),($C$5*F53/'Vic Oct 2021'!AR47-SUM('Vic Oct 2021'!L47:N47))*'Vic Oct 2021'!AF47/100)* 'Vic Oct 2021'!AR47,IF(AND('Vic Oct 2021'!M47&gt;0,'Vic Oct 2021'!N47=""),IF(($C$5*F53/'Vic Oct 2021'!AR47&lt;'Vic Oct 2021'!M47+'Vic Oct 2021'!L47),(0),(($C$5*F53/'Vic Oct 2021'!AR47-('Vic Oct 2021'!M47+'Vic Oct 2021'!L47))*'Vic Oct 2021'!AE47/100))*'Vic Oct 2021'!AR47,IF(AND('Vic Oct 2021'!L47&gt;0,'Vic Oct 2021'!M47=""&gt;0),IF(($C$5*F53/'Vic Oct 2021'!AR47&lt;'Vic Oct 2021'!L47),(0),($C$5*F53/'Vic Oct 2021'!AR47-'Vic Oct 2021'!L47)*'Vic Oct 2021'!AD47/100)*'Vic Oct 2021'!AR47,0)))))</f>
        <v>0</v>
      </c>
      <c r="Q53" s="394">
        <f t="shared" si="4"/>
        <v>1690.909090909091</v>
      </c>
      <c r="R53" s="419">
        <f t="shared" si="5"/>
        <v>2020.4045454545455</v>
      </c>
      <c r="S53" s="193">
        <f t="shared" si="6"/>
        <v>2222.4450000000002</v>
      </c>
      <c r="T53" s="247">
        <f>'Vic Oct 2021'!AT47</f>
        <v>0</v>
      </c>
      <c r="U53" s="247">
        <f>'Vic Oct 2021'!AU47</f>
        <v>0</v>
      </c>
      <c r="V53" s="247">
        <f>'Vic Oct 2021'!AV47</f>
        <v>0</v>
      </c>
      <c r="W53" s="247">
        <f>'Vic Oct 2021'!AW47</f>
        <v>0</v>
      </c>
      <c r="X53" s="419" t="str">
        <f t="shared" si="7"/>
        <v>No discount</v>
      </c>
      <c r="Y53" s="419" t="str">
        <f t="shared" si="8"/>
        <v>Inclusive</v>
      </c>
      <c r="Z53" s="494">
        <f t="shared" si="0"/>
        <v>2020.4045454545455</v>
      </c>
      <c r="AA53" s="494">
        <f t="shared" si="1"/>
        <v>2020.4045454545455</v>
      </c>
      <c r="AB53" s="400">
        <f t="shared" si="19"/>
        <v>2222.4450000000002</v>
      </c>
      <c r="AC53" s="400">
        <f t="shared" si="19"/>
        <v>2222.4450000000002</v>
      </c>
      <c r="AD53" s="244">
        <f>'Vic Oct 2021'!BF47</f>
        <v>0</v>
      </c>
      <c r="AE53" s="196" t="str">
        <f>'Vic Oct 2021'!BG47</f>
        <v>n</v>
      </c>
      <c r="AF53" s="489"/>
      <c r="AG53" s="489"/>
      <c r="AH53" s="489"/>
      <c r="AI53" s="489"/>
      <c r="AJ53" s="489"/>
      <c r="AK53" s="489"/>
      <c r="AL53" s="489"/>
      <c r="AM53" s="489"/>
      <c r="AN53" s="489"/>
      <c r="AO53" s="489"/>
      <c r="AP53" s="489"/>
      <c r="AQ53" s="489"/>
      <c r="AR53" s="489"/>
    </row>
    <row r="54" spans="1:44" ht="17" customHeight="1">
      <c r="A54" s="528"/>
      <c r="B54" s="501" t="str">
        <f>'Vic Oct 2021'!F48</f>
        <v>Simply Energy</v>
      </c>
      <c r="C54" s="423" t="str">
        <f>'Vic Oct 2021'!G48</f>
        <v>Business Saver</v>
      </c>
      <c r="D54" s="190">
        <f>365*'Vic Oct 2021'!H48/100</f>
        <v>381.49136363636359</v>
      </c>
      <c r="E54" s="415">
        <f>IF('Vic Oct 2021'!AQ48=3,0.5,IF('Vic Oct 2021'!AQ48=2,0.33,0))</f>
        <v>0.33</v>
      </c>
      <c r="F54" s="415">
        <f t="shared" si="3"/>
        <v>0.66999999999999993</v>
      </c>
      <c r="G54" s="190">
        <f>IF('Vic Oct 2021'!K48="",($C$5*E54/'Vic Oct 2021'!AQ48*'Vic Oct 2021'!W48/100)*'Vic Oct 2021'!AQ48,IF($C$5*E54/'Vic Oct 2021'!AQ48&gt;='Vic Oct 2021'!L48,('Vic Oct 2021'!L48*'Vic Oct 2021'!W48/100)*'Vic Oct 2021'!AQ48,($C$5*E54/'Vic Oct 2021'!AQ48*'Vic Oct 2021'!W48/100)*'Vic Oct 2021'!AQ48))</f>
        <v>206.822</v>
      </c>
      <c r="H54" s="190">
        <f>IF($C$5*E54/'Vic Oct 2021'!AQ48&lt;'Vic Oct 2021'!L48,0,IF($C$5*E54/'Vic Oct 2021'!AQ48&lt;='Vic Oct 2021'!M48,($C$5*E54/'Vic Oct 2021'!AQ48-'Vic Oct 2021'!L48)*('Vic Oct 2021'!X48/100)*'Vic Oct 2021'!AQ48,('Vic Oct 2021'!M48-'Vic Oct 2021'!L48)*('Vic Oct 2021'!X48/100)*'Vic Oct 2021'!AQ48))</f>
        <v>202.398</v>
      </c>
      <c r="I54" s="190">
        <f>IF($C$5*E54/'Vic Oct 2021'!AQ48&lt;'Vic Oct 2021'!M48,0,IF($C$5*E54/'Vic Oct 2021'!AQ48&lt;='Vic Oct 2021'!N48,($C$5*E54/'Vic Oct 2021'!AQ48-'Vic Oct 2021'!M48)*('Vic Oct 2021'!Y48/100)*'Vic Oct 2021'!AQ48,('Vic Oct 2021'!N48-'Vic Oct 2021'!M48)*('Vic Oct 2021'!Y48/100)*'Vic Oct 2021'!AQ48))</f>
        <v>137.89999999999998</v>
      </c>
      <c r="J54" s="190">
        <f>IF($C$5*E54/'Vic Oct 2021'!AQ48&lt;'Vic Oct 2021'!N48,0,IF($C$5*E54/'Vic Oct 2021'!AQ48&lt;='Vic Oct 2021'!O48,($C$5*E54/'Vic Oct 2021'!AQ48-'Vic Oct 2021'!N48)*('Vic Oct 2021'!Z48/100)*'Vic Oct 2021'!AQ48,('Vic Oct 2021'!O48-'Vic Oct 2021'!N48)*('Vic Oct 2021'!Z48/100)*'Vic Oct 2021'!AQ48))</f>
        <v>0</v>
      </c>
      <c r="K54" s="190">
        <f>IF(($C$5*E54/'Vic Oct 2021'!AQ48&gt;'Vic Oct 2021'!O48),($C$5*E54/'Vic Oct 2021'!AQ48-'Vic Oct 2021'!N48)*'Vic Oct 2021'!AA48/100*'Vic Oct 2021'!AQ48,0)</f>
        <v>0</v>
      </c>
      <c r="L54" s="190">
        <f>IF('Vic Oct 2021'!K48="",($C$5*F54/'Vic Oct 2021'!AR48*'Vic Oct 2021'!AC48/100)*'Vic Oct 2021'!AR48,IF($C$5*F54/'Vic Oct 2021'!AR48&gt;='Vic Oct 2021'!L48,('Vic Oct 2021'!L48*'Vic Oct 2021'!AC48/100)*'Vic Oct 2021'!AR48,($C$5*F54/'Vic Oct 2021'!AR48*'Vic Oct 2021'!AC48/100)*'Vic Oct 2021'!AR48))</f>
        <v>384.88800000000003</v>
      </c>
      <c r="M54" s="190">
        <f>IF($C$5*F54/'Vic Oct 2021'!AR48&lt;'Vic Oct 2021'!L48,0,IF($C$5*F54/'Vic Oct 2021'!AR48&lt;='Vic Oct 2021'!M48,($C$5*F54/'Vic Oct 2021'!AR48-'Vic Oct 2021'!L48)*('Vic Oct 2021'!AD48/100)*'Vic Oct 2021'!AR48,('Vic Oct 2021'!M48-'Vic Oct 2021'!L48)*('Vic Oct 2021'!AD48/100)*'Vic Oct 2021'!AR48))</f>
        <v>380.464</v>
      </c>
      <c r="N54" s="190">
        <f>IF($C$5*F54/'Vic Oct 2021'!AR48&lt;'Vic Oct 2021'!M48,0,IF($C$5*F54/'Vic Oct 2021'!AR48&lt;='Vic Oct 2021'!N48,($C$5*F54/'Vic Oct 2021'!AR48-'Vic Oct 2021'!M48)*('Vic Oct 2021'!AE48/100)*'Vic Oct 2021'!AR48,('Vic Oct 2021'!N48-'Vic Oct 2021'!M48)*('Vic Oct 2021'!AE48/100)*'Vic Oct 2021'!AR48))</f>
        <v>273.37309090909088</v>
      </c>
      <c r="O54" s="190">
        <f>IF($C$5*F54/'Vic Oct 2021'!AR48&lt;'Vic Oct 2021'!N48,0,IF($C$5*F54/'Vic Oct 2021'!AR48&lt;='Vic Oct 2021'!O48,($C$5*F54/'Vic Oct 2021'!AQ48-'Vic Oct 2021'!N48)*('Vic Oct 2021'!AF48/100)*'Vic Oct 2021'!AR48,('Vic Oct 2021'!O48-'Vic Oct 2021'!N48)*('Vic Oct 2021'!AF48/100)*'Vic Oct 2021'!AR48))</f>
        <v>0</v>
      </c>
      <c r="P54" s="190">
        <f>IF(($C$5*F54/'Vic Oct 2021'!AR48&gt;'Vic Oct 2021'!O48),($C$5*F54/'Vic Oct 2021'!AR48-'Vic Oct 2021'!N48)*'Vic Oct 2021'!AG48/100*'Vic Oct 2021'!AR48,0)</f>
        <v>0</v>
      </c>
      <c r="Q54" s="394">
        <f t="shared" si="4"/>
        <v>1585.8450909090909</v>
      </c>
      <c r="R54" s="419">
        <f t="shared" si="5"/>
        <v>1967.3364545454544</v>
      </c>
      <c r="S54" s="193">
        <f t="shared" si="6"/>
        <v>2164.0700999999999</v>
      </c>
      <c r="T54" s="247">
        <f>'Vic Oct 2021'!AT48</f>
        <v>17</v>
      </c>
      <c r="U54" s="247">
        <f>'Vic Oct 2021'!AU48</f>
        <v>0</v>
      </c>
      <c r="V54" s="247">
        <f>'Vic Oct 2021'!AV48</f>
        <v>0</v>
      </c>
      <c r="W54" s="247">
        <f>'Vic Oct 2021'!AW48</f>
        <v>0</v>
      </c>
      <c r="X54" s="419" t="str">
        <f t="shared" si="7"/>
        <v>Guaranteed off bill</v>
      </c>
      <c r="Y54" s="419" t="str">
        <f t="shared" si="8"/>
        <v>Exclusive</v>
      </c>
      <c r="Z54" s="494">
        <f t="shared" si="0"/>
        <v>1632.8892572727273</v>
      </c>
      <c r="AA54" s="494">
        <f t="shared" si="1"/>
        <v>1632.8892572727273</v>
      </c>
      <c r="AB54" s="400">
        <f t="shared" si="19"/>
        <v>1796.1781830000002</v>
      </c>
      <c r="AC54" s="400">
        <f t="shared" si="19"/>
        <v>1796.1781830000002</v>
      </c>
      <c r="AD54" s="244">
        <f>'Vic Oct 2021'!BF48</f>
        <v>0</v>
      </c>
      <c r="AE54" s="196" t="str">
        <f>'Vic Oct 2021'!BG48</f>
        <v>n</v>
      </c>
      <c r="AF54" s="489"/>
      <c r="AG54" s="489"/>
      <c r="AH54" s="489"/>
      <c r="AI54" s="489"/>
      <c r="AJ54" s="489"/>
      <c r="AK54" s="489"/>
      <c r="AL54" s="489"/>
      <c r="AM54" s="489"/>
      <c r="AN54" s="489"/>
      <c r="AO54" s="489"/>
      <c r="AP54" s="489"/>
      <c r="AQ54" s="489"/>
      <c r="AR54" s="489"/>
    </row>
    <row r="55" spans="1:44" ht="17" customHeight="1">
      <c r="A55" s="528"/>
      <c r="B55" s="501" t="str">
        <f>'Vic Oct 2021'!F49</f>
        <v>Powershop</v>
      </c>
      <c r="C55" s="423" t="str">
        <f>'Vic Oct 2021'!G49</f>
        <v>Carbon Neutral</v>
      </c>
      <c r="D55" s="190">
        <f>365*'Vic Oct 2021'!H49/100</f>
        <v>333.34454545454543</v>
      </c>
      <c r="E55" s="415">
        <f>IF('Vic Oct 2021'!AQ49=3,0.5,IF('Vic Oct 2021'!AQ49=2,0.33,0))</f>
        <v>0.33</v>
      </c>
      <c r="F55" s="415">
        <f t="shared" si="3"/>
        <v>0.66999999999999993</v>
      </c>
      <c r="G55" s="190">
        <f>IF('Vic Oct 2021'!K49="",($C$5*E55/'Vic Oct 2021'!AQ49*'Vic Oct 2021'!W49/100)*'Vic Oct 2021'!AQ49,IF($C$5*E55/'Vic Oct 2021'!AQ49&gt;='Vic Oct 2021'!L49,('Vic Oct 2021'!L49*'Vic Oct 2021'!W49/100)*'Vic Oct 2021'!AQ49,($C$5*E55/'Vic Oct 2021'!AQ49*'Vic Oct 2021'!W49/100)*'Vic Oct 2021'!AQ49))</f>
        <v>513</v>
      </c>
      <c r="H55" s="190">
        <f>IF(AND('Vic Oct 2021'!L49&gt;0,'Vic Oct 2021'!M49&gt;0),IF($C$5*E55/'Vic Oct 2021'!AQ49&lt;'Vic Oct 2021'!L49,0,IF(($C$5*E55/'Vic Oct 2021'!AQ49-'Vic Oct 2021'!L49)&lt;=('Vic Oct 2021'!M49+'Vic Oct 2021'!L49),((($C$5*E55/'Vic Oct 2021'!AQ49-'Vic Oct 2021'!L49)*'Vic Oct 2021'!X49/100))*'Vic Oct 2021'!AQ49,((('Vic Oct 2021'!M49)*'Vic Oct 2021'!X49/100)*'Vic Oct 2021'!AQ49))),0)</f>
        <v>0</v>
      </c>
      <c r="I55" s="190">
        <f>IF(AND('Vic Oct 2021'!M49&gt;0,'Vic Oct 2021'!N49&gt;0),IF($C$5*E55/'Vic Oct 2021'!AQ49&lt;('Vic Oct 2021'!L49+'Vic Oct 2021'!M49),0,IF(($C$5*E55/'Vic Oct 2021'!AQ49-'Vic Oct 2021'!L49+'Vic Oct 2021'!M49)&lt;=('Vic Oct 2021'!L49+'Vic Oct 2021'!M49+'Vic Oct 2021'!N49),((($C$5*E55/'Vic Oct 2021'!AQ49-('Vic Oct 2021'!L49+'Vic Oct 2021'!M49))*'Vic Oct 2021'!Y49/100))*'Vic Oct 2021'!AQ49,('Vic Oct 2021'!N49*'Vic Oct 2021'!Y49/100)* 'Vic Oct 2021'!AQ49)),0)</f>
        <v>0</v>
      </c>
      <c r="J55" s="190">
        <f>IF(AND('Vic Oct 2021'!N49&gt;0,'Vic Oct 2021'!O49&gt;0),IF($C$5*E55/'Vic Oct 2021'!AQ49&lt;('Vic Oct 2021'!L49+'Vic Oct 2021'!M49+'Vic Oct 2021'!N49),0,IF(($C$5*E55/'Vic Oct 2021'!AQ49-'Vic Oct 2021'!L49+'Vic Oct 2021'!M49+'Vic Oct 2021'!N49)&lt;=('Vic Oct 2021'!L49+'Vic Oct 2021'!M49+'Vic Oct 2021'!N49+'Vic Oct 2021'!O49),(($C$5*E55/'Vic Oct 2021'!AQ49-('Vic Oct 2021'!L49+'Vic Oct 2021'!M49+'Vic Oct 2021'!N49))*'Vic Oct 2021'!Z49/100)*'Vic Oct 2021'!AQ49,('Vic Oct 2021'!O49*'Vic Oct 2021'!Z49/100)*'Vic Oct 2021'!AQ49)),0)</f>
        <v>0</v>
      </c>
      <c r="K55" s="190">
        <f>IF(AND('Vic Oct 2021'!P49&gt;0,'Vic Oct 2021'!O49&gt;0),IF(($C$5*E55/'Vic Oct 2021'!AQ49&lt;SUM('Vic Oct 2021'!L49:P49)),(0),($C$5*E55/'Vic Oct 2021'!AQ49-SUM('Vic Oct 2021'!L49:P49))*'Vic Oct 2021'!AB49/100)* 'Vic Oct 2021'!AQ49,IF(AND('Vic Oct 2021'!O49&gt;0,'Vic Oct 2021'!P49=""),IF(($C$5*E55/'Vic Oct 2021'!AQ49&lt; SUM('Vic Oct 2021'!L49:O49)),(0),($C$5*E55/'Vic Oct 2021'!AQ49-SUM('Vic Oct 2021'!L49:O49))*'Vic Oct 2021'!AA49/100)* 'Vic Oct 2021'!AQ49,IF(AND('Vic Oct 2021'!N49&gt;0,'Vic Oct 2021'!O49=""),IF(($C$5*E55/'Vic Oct 2021'!AQ49&lt; SUM('Vic Oct 2021'!L49:N49)),(0),($C$5*E55/'Vic Oct 2021'!AQ49-SUM('Vic Oct 2021'!L49:N49))*'Vic Oct 2021'!Z49/100)* 'Vic Oct 2021'!AQ49,IF(AND('Vic Oct 2021'!M49&gt;0,'Vic Oct 2021'!N49=""),IF(($C$5*E55/'Vic Oct 2021'!AQ49&lt;'Vic Oct 2021'!M49+'Vic Oct 2021'!L49),(0),(($C$5*E55/'Vic Oct 2021'!AQ49-('Vic Oct 2021'!M49+'Vic Oct 2021'!L49))*'Vic Oct 2021'!Y49/100))*'Vic Oct 2021'!AQ49,IF(AND('Vic Oct 2021'!L49&gt;0,'Vic Oct 2021'!M49=""&gt;0),IF(($C$5*E55/'Vic Oct 2021'!AQ49&lt;'Vic Oct 2021'!L49),(0),($C$5*E55/'Vic Oct 2021'!AQ49-'Vic Oct 2021'!L49)*'Vic Oct 2021'!X49/100)*'Vic Oct 2021'!AQ49,0)))))</f>
        <v>0</v>
      </c>
      <c r="L55" s="190">
        <f>IF('Vic Oct 2021'!K49="",($C$5*F55/'Vic Oct 2021'!AR49*'Vic Oct 2021'!AC49/100)*'Vic Oct 2021'!AR49,IF($C$5*F55/'Vic Oct 2021'!AR49&gt;='Vic Oct 2021'!L49,('Vic Oct 2021'!L49*'Vic Oct 2021'!AC49/100)*'Vic Oct 2021'!AR49,($C$5*F55/'Vic Oct 2021'!AR49*'Vic Oct 2021'!AC49/100)*'Vic Oct 2021'!AR49))</f>
        <v>956.27272727272725</v>
      </c>
      <c r="M55" s="190">
        <f>IF(AND('Vic Oct 2021'!L49&gt;0,'Vic Oct 2021'!M49&gt;0),IF($C$5*F55/'Vic Oct 2021'!AR49&lt;'Vic Oct 2021'!L49,0,IF(($C$5*F55/'Vic Oct 2021'!AR49-'Vic Oct 2021'!L49)&lt;=('Vic Oct 2021'!M49+'Vic Oct 2021'!L49),((($C$5*F55/'Vic Oct 2021'!AR49-'Vic Oct 2021'!L49)*'Vic Oct 2021'!AD49/100))*'Vic Oct 2021'!AR49,((('Vic Oct 2021'!M49)*'Vic Oct 2021'!AD49/100)*'Vic Oct 2021'!AR49))),0)</f>
        <v>0</v>
      </c>
      <c r="N55" s="190">
        <f>IF(AND('Vic Oct 2021'!M49&gt;0,'Vic Oct 2021'!N49&gt;0),IF($C$5*F55/'Vic Oct 2021'!AR49&lt;('Vic Oct 2021'!L49+'Vic Oct 2021'!M49),0,IF(($C$5*F55/'Vic Oct 2021'!AR49-'Vic Oct 2021'!L49+'Vic Oct 2021'!M49)&lt;=('Vic Oct 2021'!L49+'Vic Oct 2021'!M49+'Vic Oct 2021'!N49),((($C$5*F55/'Vic Oct 2021'!AR49-('Vic Oct 2021'!L49+'Vic Oct 2021'!M49))*'Vic Oct 2021'!AE49/100))*'Vic Oct 2021'!AR49,('Vic Oct 2021'!N49*'Vic Oct 2021'!AE49/100)*'Vic Oct 2021'!AR49)),0)</f>
        <v>0</v>
      </c>
      <c r="O55" s="190">
        <f>IF(AND('Vic Oct 2021'!N49&gt;0,'Vic Oct 2021'!O49&gt;0),IF($C$5*F55/'Vic Oct 2021'!AR49&lt;('Vic Oct 2021'!L49+'Vic Oct 2021'!M49+'Vic Oct 2021'!N49),0,IF(($C$5*F55/'Vic Oct 2021'!AR49-'Vic Oct 2021'!L49+'Vic Oct 2021'!M49+'Vic Oct 2021'!N49)&lt;=('Vic Oct 2021'!L49+'Vic Oct 2021'!M49+'Vic Oct 2021'!N49+'Vic Oct 2021'!O49),(($C$5*F55/'Vic Oct 2021'!AR49-('Vic Oct 2021'!L49+'Vic Oct 2021'!M49+'Vic Oct 2021'!N49))*'Vic Oct 2021'!AF49/100)*'Vic Oct 2021'!AR49,('Vic Oct 2021'!O49*'Vic Oct 2021'!AF49/100)*'Vic Oct 2021'!AR49)),0)</f>
        <v>0</v>
      </c>
      <c r="P55" s="190">
        <f>IF(AND('Vic Oct 2021'!P49&gt;0,'Vic Oct 2021'!O49&gt;0),IF(($C$5*F55/'Vic Oct 2021'!AR49&lt;SUM('Vic Oct 2021'!L49:P49)),(0),($C$5*F55/'Vic Oct 2021'!AR49-SUM('Vic Oct 2021'!L49:P49))*'Vic Oct 2021'!AB49/100)* 'Vic Oct 2021'!AR49,IF(AND('Vic Oct 2021'!O49&gt;0,'Vic Oct 2021'!P49=""),IF(($C$5*F55/'Vic Oct 2021'!AR49&lt; SUM('Vic Oct 2021'!L49:O49)),(0),($C$5*F55/'Vic Oct 2021'!AR49-SUM('Vic Oct 2021'!L49:O49))*'Vic Oct 2021'!AG49/100)* 'Vic Oct 2021'!AR49,IF(AND('Vic Oct 2021'!N49&gt;0,'Vic Oct 2021'!O49=""),IF(($C$5*F55/'Vic Oct 2021'!AR49&lt; SUM('Vic Oct 2021'!L49:N49)),(0),($C$5*F55/'Vic Oct 2021'!AR49-SUM('Vic Oct 2021'!L49:N49))*'Vic Oct 2021'!AF49/100)* 'Vic Oct 2021'!AR49,IF(AND('Vic Oct 2021'!M49&gt;0,'Vic Oct 2021'!N49=""),IF(($C$5*F55/'Vic Oct 2021'!AR49&lt;'Vic Oct 2021'!M49+'Vic Oct 2021'!L49),(0),(($C$5*F55/'Vic Oct 2021'!AR49-('Vic Oct 2021'!M49+'Vic Oct 2021'!L49))*'Vic Oct 2021'!AE49/100))*'Vic Oct 2021'!AR49,IF(AND('Vic Oct 2021'!L49&gt;0,'Vic Oct 2021'!M49=""&gt;0),IF(($C$5*F55/'Vic Oct 2021'!AR49&lt;'Vic Oct 2021'!L49),(0),($C$5*F55/'Vic Oct 2021'!AR49-'Vic Oct 2021'!L49)*'Vic Oct 2021'!AD49/100)*'Vic Oct 2021'!AR49,0)))))</f>
        <v>0</v>
      </c>
      <c r="Q55" s="394">
        <f t="shared" si="4"/>
        <v>1469.2727272727273</v>
      </c>
      <c r="R55" s="419">
        <f t="shared" si="5"/>
        <v>1802.6172727272726</v>
      </c>
      <c r="S55" s="193">
        <f t="shared" si="6"/>
        <v>1982.8790000000001</v>
      </c>
      <c r="T55" s="247">
        <f>'Vic Oct 2021'!AT49</f>
        <v>0</v>
      </c>
      <c r="U55" s="247">
        <f>'Vic Oct 2021'!AU49</f>
        <v>0</v>
      </c>
      <c r="V55" s="247">
        <f>'Vic Oct 2021'!AV49</f>
        <v>0</v>
      </c>
      <c r="W55" s="247">
        <f>'Vic Oct 2021'!AW49</f>
        <v>0</v>
      </c>
      <c r="X55" s="419" t="str">
        <f t="shared" si="7"/>
        <v>No discount</v>
      </c>
      <c r="Y55" s="419" t="str">
        <f t="shared" si="8"/>
        <v>Inclusive</v>
      </c>
      <c r="Z55" s="494">
        <f t="shared" si="0"/>
        <v>1802.6172727272726</v>
      </c>
      <c r="AA55" s="494">
        <f t="shared" si="1"/>
        <v>1802.6172727272726</v>
      </c>
      <c r="AB55" s="400">
        <f t="shared" si="19"/>
        <v>1982.8790000000001</v>
      </c>
      <c r="AC55" s="400">
        <f t="shared" si="19"/>
        <v>1982.8790000000001</v>
      </c>
      <c r="AD55" s="244">
        <f>'Vic Oct 2021'!BF49</f>
        <v>0</v>
      </c>
      <c r="AE55" s="196" t="str">
        <f>'Vic Oct 2021'!BG49</f>
        <v>n</v>
      </c>
      <c r="AF55" s="489"/>
      <c r="AG55" s="489"/>
      <c r="AH55" s="489"/>
      <c r="AI55" s="489"/>
      <c r="AJ55" s="489"/>
      <c r="AK55" s="489"/>
      <c r="AL55" s="489"/>
      <c r="AM55" s="489"/>
      <c r="AN55" s="489"/>
      <c r="AO55" s="489"/>
      <c r="AP55" s="489"/>
      <c r="AQ55" s="489"/>
      <c r="AR55" s="489"/>
    </row>
    <row r="56" spans="1:44" ht="17" customHeight="1">
      <c r="A56" s="528"/>
      <c r="B56" s="501" t="str">
        <f>'Vic Oct 2021'!F50</f>
        <v>Red Energy</v>
      </c>
      <c r="C56" s="423" t="str">
        <f>'Vic Oct 2021'!G50</f>
        <v>Business Saver</v>
      </c>
      <c r="D56" s="190">
        <f>365*'Vic Oct 2021'!H50/100</f>
        <v>271.02909090909088</v>
      </c>
      <c r="E56" s="415">
        <f>IF('Vic Oct 2021'!AQ50=3,0.5,IF('Vic Oct 2021'!AQ50=2,0.33,0))</f>
        <v>0.33</v>
      </c>
      <c r="F56" s="415">
        <f t="shared" si="3"/>
        <v>0.66999999999999993</v>
      </c>
      <c r="G56" s="190">
        <f>IF('Vic Oct 2021'!K50="",($C$5*E56/'Vic Oct 2021'!AQ50*'Vic Oct 2021'!W50/100)*'Vic Oct 2021'!AQ50,IF($C$5*E56/'Vic Oct 2021'!AQ50&gt;='Vic Oct 2021'!L50,('Vic Oct 2021'!L50*'Vic Oct 2021'!W50/100)*'Vic Oct 2021'!AQ50,($C$5*E56/'Vic Oct 2021'!AQ50*'Vic Oct 2021'!W50/100)*'Vic Oct 2021'!AQ50))</f>
        <v>232.36363636363632</v>
      </c>
      <c r="H56" s="190">
        <f>IF($C$5*E56/'Vic Oct 2021'!AQ50&lt;'Vic Oct 2021'!L50,0,IF($C$5*E56/'Vic Oct 2021'!AQ50&lt;='Vic Oct 2021'!M50,($C$5*E56/'Vic Oct 2021'!AQ50-'Vic Oct 2021'!L50)*('Vic Oct 2021'!X50/100)*'Vic Oct 2021'!AQ50,('Vic Oct 2021'!M50-'Vic Oct 2021'!L50)*('Vic Oct 2021'!X50/100)*'Vic Oct 2021'!AQ50))</f>
        <v>215.99999999999997</v>
      </c>
      <c r="I56" s="190">
        <f>IF($C$5*E56/'Vic Oct 2021'!AQ50&lt;'Vic Oct 2021'!M50,0,IF($C$5*E56/'Vic Oct 2021'!AQ50&lt;='Vic Oct 2021'!N50,($C$5*E56/'Vic Oct 2021'!AQ50-'Vic Oct 2021'!M50)*('Vic Oct 2021'!Y50/100)*'Vic Oct 2021'!AQ50,('Vic Oct 2021'!N50-'Vic Oct 2021'!M50)*('Vic Oct 2021'!Y50/100)*'Vic Oct 2021'!AQ50))</f>
        <v>145.63636363636365</v>
      </c>
      <c r="J56" s="190">
        <f>IF($C$5*E56/'Vic Oct 2021'!AQ50&lt;'Vic Oct 2021'!N50,0,IF($C$5*E56/'Vic Oct 2021'!AQ50&lt;='Vic Oct 2021'!O50,($C$5*E56/'Vic Oct 2021'!AQ50-'Vic Oct 2021'!N50)*('Vic Oct 2021'!Z50/100)*'Vic Oct 2021'!AQ50,('Vic Oct 2021'!O50-'Vic Oct 2021'!N50)*('Vic Oct 2021'!Z50/100)*'Vic Oct 2021'!AQ50))</f>
        <v>0</v>
      </c>
      <c r="K56" s="190">
        <f>IF(($C$5*E56/'Vic Oct 2021'!AQ50&gt;'Vic Oct 2021'!O50),($C$5*E56/'Vic Oct 2021'!AQ50-'Vic Oct 2021'!N50)*'Vic Oct 2021'!AA50/100*'Vic Oct 2021'!AQ50,0)</f>
        <v>0</v>
      </c>
      <c r="L56" s="190">
        <f>IF('Vic Oct 2021'!K50="",($C$5*F56/'Vic Oct 2021'!AR50*'Vic Oct 2021'!AC50/100)*'Vic Oct 2021'!AR50,IF($C$5*F56/'Vic Oct 2021'!AR50&gt;='Vic Oct 2021'!L50,('Vic Oct 2021'!L50*'Vic Oct 2021'!AC50/100)*'Vic Oct 2021'!AR50,($C$5*F56/'Vic Oct 2021'!AR50*'Vic Oct 2021'!AC50/100)*'Vic Oct 2021'!AR50))</f>
        <v>431.99999999999994</v>
      </c>
      <c r="M56" s="190">
        <f>IF($C$5*F56/'Vic Oct 2021'!AR50&lt;'Vic Oct 2021'!L50,0,IF($C$5*F56/'Vic Oct 2021'!AR50&lt;='Vic Oct 2021'!M50,($C$5*F56/'Vic Oct 2021'!AR50-'Vic Oct 2021'!L50)*('Vic Oct 2021'!AD50/100)*'Vic Oct 2021'!AR50,('Vic Oct 2021'!M50-'Vic Oct 2021'!L50)*('Vic Oct 2021'!AD50/100)*'Vic Oct 2021'!AR50))</f>
        <v>421.09090909090907</v>
      </c>
      <c r="N56" s="190">
        <f>IF($C$5*F56/'Vic Oct 2021'!AR50&lt;'Vic Oct 2021'!M50,0,IF($C$5*F56/'Vic Oct 2021'!AR50&lt;='Vic Oct 2021'!N50,($C$5*F56/'Vic Oct 2021'!AR50-'Vic Oct 2021'!M50)*('Vic Oct 2021'!AE50/100)*'Vic Oct 2021'!AR50,('Vic Oct 2021'!N50-'Vic Oct 2021'!M50)*('Vic Oct 2021'!AE50/100)*'Vic Oct 2021'!AR50))</f>
        <v>298.81818181818176</v>
      </c>
      <c r="O56" s="190">
        <f>IF($C$5*F56/'Vic Oct 2021'!AR50&lt;'Vic Oct 2021'!N50,0,IF($C$5*F56/'Vic Oct 2021'!AR50&lt;='Vic Oct 2021'!O50,($C$5*F56/'Vic Oct 2021'!AQ50-'Vic Oct 2021'!N50)*('Vic Oct 2021'!AF50/100)*'Vic Oct 2021'!AR50,('Vic Oct 2021'!O50-'Vic Oct 2021'!N50)*('Vic Oct 2021'!AF50/100)*'Vic Oct 2021'!AR50))</f>
        <v>0</v>
      </c>
      <c r="P56" s="190">
        <f>IF(($C$5*F56/'Vic Oct 2021'!AR50&gt;'Vic Oct 2021'!O50),($C$5*F56/'Vic Oct 2021'!AR50-'Vic Oct 2021'!N50)*'Vic Oct 2021'!AG50/100*'Vic Oct 2021'!AR50,0)</f>
        <v>0</v>
      </c>
      <c r="Q56" s="394">
        <f t="shared" si="4"/>
        <v>1745.9090909090905</v>
      </c>
      <c r="R56" s="419">
        <f t="shared" si="5"/>
        <v>2016.9381818181814</v>
      </c>
      <c r="S56" s="193">
        <f t="shared" si="6"/>
        <v>2218.6319999999996</v>
      </c>
      <c r="T56" s="247">
        <f>'Vic Oct 2021'!AT50</f>
        <v>0</v>
      </c>
      <c r="U56" s="247">
        <f>'Vic Oct 2021'!AU50</f>
        <v>0</v>
      </c>
      <c r="V56" s="247">
        <f>'Vic Oct 2021'!AV50</f>
        <v>0</v>
      </c>
      <c r="W56" s="247">
        <f>'Vic Oct 2021'!AW50</f>
        <v>0</v>
      </c>
      <c r="X56" s="419" t="str">
        <f t="shared" si="7"/>
        <v>No discount</v>
      </c>
      <c r="Y56" s="419" t="str">
        <f t="shared" si="8"/>
        <v>Inclusive</v>
      </c>
      <c r="Z56" s="504">
        <f t="shared" si="0"/>
        <v>2016.9381818181812</v>
      </c>
      <c r="AA56" s="494">
        <f t="shared" si="1"/>
        <v>2016.9381818181812</v>
      </c>
      <c r="AB56" s="400">
        <f t="shared" si="19"/>
        <v>2218.6319999999996</v>
      </c>
      <c r="AC56" s="400">
        <f t="shared" si="19"/>
        <v>2218.6319999999996</v>
      </c>
      <c r="AD56" s="244">
        <f>'Vic Oct 2021'!BF50</f>
        <v>0</v>
      </c>
      <c r="AE56" s="196" t="str">
        <f>'Vic Oct 2021'!BG50</f>
        <v>n</v>
      </c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</row>
    <row r="57" spans="1:44" ht="17" customHeight="1" thickBot="1">
      <c r="A57" s="529"/>
      <c r="B57" s="424" t="str">
        <f>'Vic Oct 2021'!F51</f>
        <v>Discover Energy</v>
      </c>
      <c r="C57" s="424" t="str">
        <f>'Vic Oct 2021'!G51</f>
        <v>Budget</v>
      </c>
      <c r="D57" s="115">
        <f>365*'Vic Oct 2021'!H51/100</f>
        <v>288.35000000000002</v>
      </c>
      <c r="E57" s="416">
        <f>IF('Vic Oct 2021'!AQ51=3,0.5,IF('Vic Oct 2021'!AQ51=2,0.33,0))</f>
        <v>0.5</v>
      </c>
      <c r="F57" s="416">
        <f t="shared" ref="F57" si="50">1-E57</f>
        <v>0.5</v>
      </c>
      <c r="G57" s="115">
        <f>IF('Vic Oct 2021'!K51="",($C$5*E57/'Vic Oct 2021'!AQ51*'Vic Oct 2021'!W51/100)*'Vic Oct 2021'!AQ51,IF($C$5*E57/'Vic Oct 2021'!AQ51&gt;='Vic Oct 2021'!L51,('Vic Oct 2021'!L51*'Vic Oct 2021'!W51/100)*'Vic Oct 2021'!AQ51,($C$5*E57/'Vic Oct 2021'!AQ51*'Vic Oct 2021'!W51/100)*'Vic Oct 2021'!AQ51))</f>
        <v>278.18181818181813</v>
      </c>
      <c r="H57" s="115">
        <f>IF($C$5*E57/'Vic Oct 2021'!AQ51&lt;'Vic Oct 2021'!L51,0,IF($C$5*E57/'Vic Oct 2021'!AQ51&lt;='Vic Oct 2021'!M51,($C$5*E57/'Vic Oct 2021'!AQ51-'Vic Oct 2021'!L51)*('Vic Oct 2021'!X51/100)*'Vic Oct 2021'!AQ51,('Vic Oct 2021'!M51-'Vic Oct 2021'!L51)*('Vic Oct 2021'!X51/100)*'Vic Oct 2021'!AQ51))</f>
        <v>269.99999999999994</v>
      </c>
      <c r="I57" s="115">
        <f>IF($C$5*E57/'Vic Oct 2021'!AQ51&lt;'Vic Oct 2021'!M51,0,IF($C$5*E57/'Vic Oct 2021'!AQ51&lt;='Vic Oct 2021'!N51,($C$5*E57/'Vic Oct 2021'!AQ51-'Vic Oct 2021'!M51)*('Vic Oct 2021'!Y51/100)*'Vic Oct 2021'!AQ51,('Vic Oct 2021'!N51-'Vic Oct 2021'!M51)*('Vic Oct 2021'!Y51/100)*'Vic Oct 2021'!AQ51))</f>
        <v>207.4545454545455</v>
      </c>
      <c r="J57" s="115">
        <f>IF($C$5*E57/'Vic Oct 2021'!AQ51&lt;'Vic Oct 2021'!N51,0,IF($C$5*E57/'Vic Oct 2021'!AQ51&lt;='Vic Oct 2021'!O51,($C$5*E57/'Vic Oct 2021'!AQ51-'Vic Oct 2021'!N51)*('Vic Oct 2021'!Z51/100)*'Vic Oct 2021'!AQ51,('Vic Oct 2021'!O51-'Vic Oct 2021'!N51)*('Vic Oct 2021'!Z51/100)*'Vic Oct 2021'!AQ51))</f>
        <v>0</v>
      </c>
      <c r="K57" s="115">
        <f>IF(($C$5*E57/'Vic Oct 2021'!AQ51&gt;'Vic Oct 2021'!O51),($C$5*E57/'Vic Oct 2021'!AQ51-'Vic Oct 2021'!N51)*'Vic Oct 2021'!AA51/100*'Vic Oct 2021'!AQ51,0)</f>
        <v>0</v>
      </c>
      <c r="L57" s="115">
        <f>IF('Vic Oct 2021'!K51="",($C$5*F57/'Vic Oct 2021'!AR51*'Vic Oct 2021'!AC51/100)*'Vic Oct 2021'!AR51,IF($C$5*F57/'Vic Oct 2021'!AR51&gt;='Vic Oct 2021'!L51,('Vic Oct 2021'!L51*'Vic Oct 2021'!AC51/100)*'Vic Oct 2021'!AR51,($C$5*F57/'Vic Oct 2021'!AR51*'Vic Oct 2021'!AC51/100)*'Vic Oct 2021'!AR51))</f>
        <v>269.99999999999994</v>
      </c>
      <c r="M57" s="115">
        <f>IF($C$5*F57/'Vic Oct 2021'!AR51&lt;'Vic Oct 2021'!L51,0,IF($C$5*F57/'Vic Oct 2021'!AR51&lt;='Vic Oct 2021'!M51,($C$5*F57/'Vic Oct 2021'!AR51-'Vic Oct 2021'!L51)*('Vic Oct 2021'!AD51/100)*'Vic Oct 2021'!AR51,('Vic Oct 2021'!M51-'Vic Oct 2021'!L51)*('Vic Oct 2021'!AD51/100)*'Vic Oct 2021'!AR51))</f>
        <v>265.09090909090907</v>
      </c>
      <c r="N57" s="115">
        <f>IF($C$5*F57/'Vic Oct 2021'!AR51&lt;'Vic Oct 2021'!M51,0,IF($C$5*F57/'Vic Oct 2021'!AR51&lt;='Vic Oct 2021'!N51,($C$5*F57/'Vic Oct 2021'!AR51-'Vic Oct 2021'!M51)*('Vic Oct 2021'!AE51/100)*'Vic Oct 2021'!AR51,('Vic Oct 2021'!N51-'Vic Oct 2021'!M51)*('Vic Oct 2021'!AE51/100)*'Vic Oct 2021'!AR51))</f>
        <v>203.63636363636368</v>
      </c>
      <c r="O57" s="115">
        <f>IF($C$5*F57/'Vic Oct 2021'!AR51&lt;'Vic Oct 2021'!N51,0,IF($C$5*F57/'Vic Oct 2021'!AR51&lt;='Vic Oct 2021'!O51,($C$5*F57/'Vic Oct 2021'!AQ51-'Vic Oct 2021'!N51)*('Vic Oct 2021'!AF51/100)*'Vic Oct 2021'!AR51,('Vic Oct 2021'!O51-'Vic Oct 2021'!N51)*('Vic Oct 2021'!AF51/100)*'Vic Oct 2021'!AR51))</f>
        <v>0</v>
      </c>
      <c r="P57" s="115">
        <f>IF(($C$5*F57/'Vic Oct 2021'!AR51&gt;'Vic Oct 2021'!O51),($C$5*F57/'Vic Oct 2021'!AR51-'Vic Oct 2021'!N51)*'Vic Oct 2021'!AG51/100*'Vic Oct 2021'!AR51,0)</f>
        <v>0</v>
      </c>
      <c r="Q57" s="395">
        <f t="shared" ref="Q57" si="51">SUM(G57:P57)</f>
        <v>1494.3636363636363</v>
      </c>
      <c r="R57" s="420">
        <f t="shared" ref="R57" si="52">Q57+D57</f>
        <v>1782.7136363636364</v>
      </c>
      <c r="S57" s="214">
        <f t="shared" ref="S57" si="53">R57*1.1</f>
        <v>1960.9850000000001</v>
      </c>
      <c r="T57" s="248">
        <f>'Vic Oct 2021'!AT51</f>
        <v>0</v>
      </c>
      <c r="U57" s="248">
        <f>'Vic Oct 2021'!AU51</f>
        <v>22</v>
      </c>
      <c r="V57" s="248">
        <f>'Vic Oct 2021'!AV51</f>
        <v>0</v>
      </c>
      <c r="W57" s="248">
        <f>'Vic Oct 2021'!AW51</f>
        <v>0</v>
      </c>
      <c r="X57" s="420" t="str">
        <f t="shared" ref="X57" si="54">IF(SUM(T57:W57)=0,"No discount",IF(T57&gt;0,"Guaranteed off bill",IF(U57&gt;0,"Guaranteed off usage",IF(V57&gt;0,"Pay-on-time off bill","Pay-on-time off usage"))))</f>
        <v>Guaranteed off usage</v>
      </c>
      <c r="Y57" s="420" t="str">
        <f t="shared" ref="Y57" si="55">IF(OR(B57="Origin Energy",B57="Red Energy",B57="Powershop"),"Inclusive","Exclusive")</f>
        <v>Exclusive</v>
      </c>
      <c r="Z57" s="401">
        <f t="shared" ref="Z57" si="56">IF(AND(X57="Guaranteed off bill",Y57="Inclusive"),((R57*1.1)-((R57*1.1)*T57/100))/1.1,IF(AND(X57="Guaranteed off usage",Y57="Inclusive"),((R57*1.1)-((Q57*1.1)*U57/100))/1.1,IF(AND(X57="Guaranteed off bill",Y57="Exclusive"),R57-(R57*T57/100),IF(AND(X57="Guaranteed off usage",Y57="Exclusive"),R57-(Q57*U57/100),IF(Y57="Inclusive",((R57*1.1))/1.1,R57)))))</f>
        <v>1453.9536363636364</v>
      </c>
      <c r="AA57" s="402">
        <f t="shared" ref="AA57" si="57">IF(AND(X57="Pay-on-time off bill",Y57="Inclusive"),((Z57*1.1)-((Z57*1.1)*V57/100))/1.1,IF(AND(X57="Pay-on-time off usage",Y57="Inclusive"),((Z57*1.1)-((Q57*1.1)*W57/100))/1.1,IF(AND(X57="Pay-on-time off bill",Y57="Exclusive"),Z57-(Z57*V57/100),IF(AND(X57="Pay-on-time off usage",Y57="Exclusive"),Z57-(Q57*W57/100),IF(Y57="Inclusive",((Z57*1.1))/1.1,Z57)))))</f>
        <v>1453.9536363636364</v>
      </c>
      <c r="AB57" s="403">
        <f t="shared" ref="AB57" si="58">Z57*1.1</f>
        <v>1599.3490000000002</v>
      </c>
      <c r="AC57" s="403">
        <f t="shared" ref="AC57" si="59">AA57*1.1</f>
        <v>1599.3490000000002</v>
      </c>
      <c r="AD57" s="245">
        <f>'Vic Oct 2021'!BF51</f>
        <v>0</v>
      </c>
      <c r="AE57" s="217" t="str">
        <f>'Vic Oct 2021'!BG51</f>
        <v>n</v>
      </c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</row>
    <row r="58" spans="1:44" ht="17" customHeight="1" thickTop="1">
      <c r="A58" s="527" t="str">
        <f>'Vic Oct 2021'!D52</f>
        <v>AGN Central 1</v>
      </c>
      <c r="B58" s="501" t="str">
        <f>'Vic Oct 2021'!F52</f>
        <v>AGL</v>
      </c>
      <c r="C58" s="423" t="str">
        <f>'Vic Oct 2021'!G52</f>
        <v>Business Super Saver</v>
      </c>
      <c r="D58" s="190">
        <f>365*'Vic Oct 2021'!H52/100</f>
        <v>281.34863636363639</v>
      </c>
      <c r="E58" s="415">
        <f>IF('Vic Oct 2021'!AQ52=3,0.5,IF('Vic Oct 2021'!AQ52=2,0.33,0))</f>
        <v>0.5</v>
      </c>
      <c r="F58" s="415">
        <f t="shared" si="3"/>
        <v>0.5</v>
      </c>
      <c r="G58" s="190">
        <f>IF('Vic Oct 2021'!K52="",($C$5*E58/'Vic Oct 2021'!AQ52*'Vic Oct 2021'!W52/100)*'Vic Oct 2021'!AQ52,IF($C$5*E58/'Vic Oct 2021'!AQ52&gt;='Vic Oct 2021'!L52,('Vic Oct 2021'!L52*'Vic Oct 2021'!W52/100)*'Vic Oct 2021'!AQ52,($C$5*E58/'Vic Oct 2021'!AQ52*'Vic Oct 2021'!W52/100)*'Vic Oct 2021'!AQ52))</f>
        <v>191.45454545454544</v>
      </c>
      <c r="H58" s="190">
        <f>IF(AND('Vic Oct 2021'!L52&gt;0,'Vic Oct 2021'!M52&gt;0),IF($C$5*E58/'Vic Oct 2021'!AQ52&lt;'Vic Oct 2021'!L52,0,IF(($C$5*E58/'Vic Oct 2021'!AQ52-'Vic Oct 2021'!L52)&lt;=('Vic Oct 2021'!M52+'Vic Oct 2021'!L52),((($C$5*E58/'Vic Oct 2021'!AQ52-'Vic Oct 2021'!L52)*'Vic Oct 2021'!X52/100))*'Vic Oct 2021'!AQ52,((('Vic Oct 2021'!M52)*'Vic Oct 2021'!X52/100)*'Vic Oct 2021'!AQ52))),0)</f>
        <v>726.81818181818176</v>
      </c>
      <c r="I58" s="190">
        <f>IF(AND('Vic Oct 2021'!M52&gt;0,'Vic Oct 2021'!N52&gt;0),IF($C$5*E58/'Vic Oct 2021'!AQ52&lt;('Vic Oct 2021'!L52+'Vic Oct 2021'!M52),0,IF(($C$5*E58/'Vic Oct 2021'!AQ52-'Vic Oct 2021'!L52+'Vic Oct 2021'!M52)&lt;=('Vic Oct 2021'!L52+'Vic Oct 2021'!M52+'Vic Oct 2021'!N52),((($C$5*E58/'Vic Oct 2021'!AQ52-('Vic Oct 2021'!L52+'Vic Oct 2021'!M52))*'Vic Oct 2021'!Y52/100))*'Vic Oct 2021'!AQ52,('Vic Oct 2021'!N52*'Vic Oct 2021'!Y52/100)* 'Vic Oct 2021'!AQ52)),0)</f>
        <v>0</v>
      </c>
      <c r="J58" s="190">
        <f>IF(AND('Vic Oct 2021'!N52&gt;0,'Vic Oct 2021'!O52&gt;0),IF($C$5*E58/'Vic Oct 2021'!AQ52&lt;('Vic Oct 2021'!L52+'Vic Oct 2021'!M52+'Vic Oct 2021'!N52),0,IF(($C$5*E58/'Vic Oct 2021'!AQ52-'Vic Oct 2021'!L52+'Vic Oct 2021'!M52+'Vic Oct 2021'!N52)&lt;=('Vic Oct 2021'!L52+'Vic Oct 2021'!M52+'Vic Oct 2021'!N52+'Vic Oct 2021'!O52),(($C$5*E58/'Vic Oct 2021'!AQ52-('Vic Oct 2021'!L52+'Vic Oct 2021'!M52+'Vic Oct 2021'!N52))*'Vic Oct 2021'!Z52/100)*'Vic Oct 2021'!AQ52,('Vic Oct 2021'!O52*'Vic Oct 2021'!Z52/100)*'Vic Oct 2021'!AQ52)),0)</f>
        <v>0</v>
      </c>
      <c r="K58" s="190">
        <f>IF(AND('Vic Oct 2021'!P52&gt;0,'Vic Oct 2021'!O52&gt;0),IF(($C$5*E58/'Vic Oct 2021'!AQ52&lt;SUM('Vic Oct 2021'!L52:P52)),(0),($C$5*E58/'Vic Oct 2021'!AQ52-SUM('Vic Oct 2021'!L52:P52))*'Vic Oct 2021'!AB52/100)* 'Vic Oct 2021'!AQ52,IF(AND('Vic Oct 2021'!O52&gt;0,'Vic Oct 2021'!P52=""),IF(($C$5*E58/'Vic Oct 2021'!AQ52&lt; SUM('Vic Oct 2021'!L52:O52)),(0),($C$5*E58/'Vic Oct 2021'!AQ52-SUM('Vic Oct 2021'!L52:O52))*'Vic Oct 2021'!AA52/100)* 'Vic Oct 2021'!AQ52,IF(AND('Vic Oct 2021'!N52&gt;0,'Vic Oct 2021'!O52=""),IF(($C$5*E58/'Vic Oct 2021'!AQ52&lt; SUM('Vic Oct 2021'!L52:N52)),(0),($C$5*E58/'Vic Oct 2021'!AQ52-SUM('Vic Oct 2021'!L52:N52))*'Vic Oct 2021'!Z52/100)* 'Vic Oct 2021'!AQ52,IF(AND('Vic Oct 2021'!M52&gt;0,'Vic Oct 2021'!N52=""),IF(($C$5*E58/'Vic Oct 2021'!AQ52&lt;'Vic Oct 2021'!M52+'Vic Oct 2021'!L52),(0),(($C$5*E58/'Vic Oct 2021'!AQ52-('Vic Oct 2021'!M52+'Vic Oct 2021'!L52))*'Vic Oct 2021'!Y52/100))*'Vic Oct 2021'!AQ52,IF(AND('Vic Oct 2021'!L52&gt;0,'Vic Oct 2021'!M52=""&gt;0),IF(($C$5*E58/'Vic Oct 2021'!AQ52&lt;'Vic Oct 2021'!L52),(0),($C$5*E58/'Vic Oct 2021'!AQ52-'Vic Oct 2021'!L52)*'Vic Oct 2021'!X52/100)*'Vic Oct 2021'!AQ52,0)))))</f>
        <v>0</v>
      </c>
      <c r="L58" s="190">
        <f>IF('Vic Oct 2021'!K52="",($C$5*F58/'Vic Oct 2021'!AR52*'Vic Oct 2021'!AC52/100)*'Vic Oct 2021'!AR52,IF($C$5*F58/'Vic Oct 2021'!AR52&gt;='Vic Oct 2021'!L52,('Vic Oct 2021'!L52*'Vic Oct 2021'!AC52/100)*'Vic Oct 2021'!AR52,($C$5*F58/'Vic Oct 2021'!AR52*'Vic Oct 2021'!AC52/100)*'Vic Oct 2021'!AR52))</f>
        <v>191.45454545454544</v>
      </c>
      <c r="M58" s="190">
        <f>IF(AND('Vic Oct 2021'!L52&gt;0,'Vic Oct 2021'!M52&gt;0),IF($C$5*F58/'Vic Oct 2021'!AR52&lt;'Vic Oct 2021'!L52,0,IF(($C$5*F58/'Vic Oct 2021'!AR52-'Vic Oct 2021'!L52)&lt;=('Vic Oct 2021'!M52+'Vic Oct 2021'!L52),((($C$5*F58/'Vic Oct 2021'!AR52-'Vic Oct 2021'!L52)*'Vic Oct 2021'!AD52/100))*'Vic Oct 2021'!AR52,((('Vic Oct 2021'!M52)*'Vic Oct 2021'!AD52/100)*'Vic Oct 2021'!AR52))),0)</f>
        <v>726.81818181818176</v>
      </c>
      <c r="N58" s="190">
        <f>IF(AND('Vic Oct 2021'!M52&gt;0,'Vic Oct 2021'!N52&gt;0),IF($C$5*F58/'Vic Oct 2021'!AR52&lt;('Vic Oct 2021'!L52+'Vic Oct 2021'!M52),0,IF(($C$5*F58/'Vic Oct 2021'!AR52-'Vic Oct 2021'!L52+'Vic Oct 2021'!M52)&lt;=('Vic Oct 2021'!L52+'Vic Oct 2021'!M52+'Vic Oct 2021'!N52),((($C$5*F58/'Vic Oct 2021'!AR52-('Vic Oct 2021'!L52+'Vic Oct 2021'!M52))*'Vic Oct 2021'!AE52/100))*'Vic Oct 2021'!AR52,('Vic Oct 2021'!N52*'Vic Oct 2021'!AE52/100)*'Vic Oct 2021'!AR52)),0)</f>
        <v>0</v>
      </c>
      <c r="O58" s="190">
        <f>IF(AND('Vic Oct 2021'!N52&gt;0,'Vic Oct 2021'!O52&gt;0),IF($C$5*F58/'Vic Oct 2021'!AR52&lt;('Vic Oct 2021'!L52+'Vic Oct 2021'!M52+'Vic Oct 2021'!N52),0,IF(($C$5*F58/'Vic Oct 2021'!AR52-'Vic Oct 2021'!L52+'Vic Oct 2021'!M52+'Vic Oct 2021'!N52)&lt;=('Vic Oct 2021'!L52+'Vic Oct 2021'!M52+'Vic Oct 2021'!N52+'Vic Oct 2021'!O52),(($C$5*F58/'Vic Oct 2021'!AR52-('Vic Oct 2021'!L52+'Vic Oct 2021'!M52+'Vic Oct 2021'!N52))*'Vic Oct 2021'!AF52/100)*'Vic Oct 2021'!AR52,('Vic Oct 2021'!O52*'Vic Oct 2021'!AF52/100)*'Vic Oct 2021'!AR52)),0)</f>
        <v>0</v>
      </c>
      <c r="P58" s="190">
        <f>IF(AND('Vic Oct 2021'!P52&gt;0,'Vic Oct 2021'!O52&gt;0),IF(($C$5*F58/'Vic Oct 2021'!AR52&lt;SUM('Vic Oct 2021'!L52:P52)),(0),($C$5*F58/'Vic Oct 2021'!AR52-SUM('Vic Oct 2021'!L52:P52))*'Vic Oct 2021'!AB52/100)* 'Vic Oct 2021'!AR52,IF(AND('Vic Oct 2021'!O52&gt;0,'Vic Oct 2021'!P52=""),IF(($C$5*F58/'Vic Oct 2021'!AR52&lt; SUM('Vic Oct 2021'!L52:O52)),(0),($C$5*F58/'Vic Oct 2021'!AR52-SUM('Vic Oct 2021'!L52:O52))*'Vic Oct 2021'!AG52/100)* 'Vic Oct 2021'!AR52,IF(AND('Vic Oct 2021'!N52&gt;0,'Vic Oct 2021'!O52=""),IF(($C$5*F58/'Vic Oct 2021'!AR52&lt; SUM('Vic Oct 2021'!L52:N52)),(0),($C$5*F58/'Vic Oct 2021'!AR52-SUM('Vic Oct 2021'!L52:N52))*'Vic Oct 2021'!AF52/100)* 'Vic Oct 2021'!AR52,IF(AND('Vic Oct 2021'!M52&gt;0,'Vic Oct 2021'!N52=""),IF(($C$5*F58/'Vic Oct 2021'!AR52&lt;'Vic Oct 2021'!M52+'Vic Oct 2021'!L52),(0),(($C$5*F58/'Vic Oct 2021'!AR52-('Vic Oct 2021'!M52+'Vic Oct 2021'!L52))*'Vic Oct 2021'!AE52/100))*'Vic Oct 2021'!AR52,IF(AND('Vic Oct 2021'!L52&gt;0,'Vic Oct 2021'!M52=""&gt;0),IF(($C$5*F58/'Vic Oct 2021'!AR52&lt;'Vic Oct 2021'!L52),(0),($C$5*F58/'Vic Oct 2021'!AR52-'Vic Oct 2021'!L52)*'Vic Oct 2021'!AD52/100)*'Vic Oct 2021'!AR52,0)))))</f>
        <v>0</v>
      </c>
      <c r="Q58" s="394">
        <f t="shared" si="4"/>
        <v>1836.5454545454545</v>
      </c>
      <c r="R58" s="419">
        <f t="shared" si="5"/>
        <v>2117.8940909090907</v>
      </c>
      <c r="S58" s="193">
        <f t="shared" si="6"/>
        <v>2329.6835000000001</v>
      </c>
      <c r="T58" s="247">
        <f>'Vic Oct 2021'!AT52</f>
        <v>0</v>
      </c>
      <c r="U58" s="247">
        <f>'Vic Oct 2021'!AU52</f>
        <v>0</v>
      </c>
      <c r="V58" s="247">
        <f>'Vic Oct 2021'!AV52</f>
        <v>0</v>
      </c>
      <c r="W58" s="247">
        <f>'Vic Oct 2021'!AW52</f>
        <v>0</v>
      </c>
      <c r="X58" s="419" t="str">
        <f t="shared" si="7"/>
        <v>No discount</v>
      </c>
      <c r="Y58" s="419" t="str">
        <f t="shared" si="8"/>
        <v>Exclusive</v>
      </c>
      <c r="Z58" s="494">
        <f t="shared" si="0"/>
        <v>2117.8940909090907</v>
      </c>
      <c r="AA58" s="494">
        <f t="shared" si="1"/>
        <v>2117.8940909090907</v>
      </c>
      <c r="AB58" s="400">
        <f t="shared" si="19"/>
        <v>2329.6835000000001</v>
      </c>
      <c r="AC58" s="400">
        <f t="shared" si="19"/>
        <v>2329.6835000000001</v>
      </c>
      <c r="AD58" s="244">
        <f>'Vic Oct 2021'!BF52</f>
        <v>0</v>
      </c>
      <c r="AE58" s="196" t="str">
        <f>'Vic Oct 2021'!BG52</f>
        <v>n</v>
      </c>
      <c r="AF58" s="489"/>
      <c r="AG58" s="489"/>
      <c r="AH58" s="489"/>
      <c r="AI58" s="489"/>
      <c r="AJ58" s="489"/>
      <c r="AK58" s="489"/>
      <c r="AL58" s="489"/>
      <c r="AM58" s="489"/>
      <c r="AN58" s="489"/>
      <c r="AO58" s="489"/>
      <c r="AP58" s="489"/>
      <c r="AQ58" s="489"/>
      <c r="AR58" s="489"/>
    </row>
    <row r="59" spans="1:44" ht="17" customHeight="1">
      <c r="A59" s="528"/>
      <c r="B59" s="501" t="str">
        <f>'Vic Oct 2021'!F53</f>
        <v>Covau</v>
      </c>
      <c r="C59" s="423" t="str">
        <f>'Vic Oct 2021'!G53</f>
        <v>Super Saver Plus</v>
      </c>
      <c r="D59" s="190">
        <f>365*'Vic Oct 2021'!H53/100</f>
        <v>346.74999999999994</v>
      </c>
      <c r="E59" s="415">
        <f>IF('Vic Oct 2021'!AQ53=3,0.5,IF('Vic Oct 2021'!AQ53=2,0.33,0))</f>
        <v>0.5</v>
      </c>
      <c r="F59" s="415">
        <f t="shared" si="3"/>
        <v>0.5</v>
      </c>
      <c r="G59" s="190">
        <f>IF('Vic Oct 2021'!K53="",($C$5*E59/'Vic Oct 2021'!AQ53*'Vic Oct 2021'!W53/100)*'Vic Oct 2021'!AQ53,IF($C$5*E59/'Vic Oct 2021'!AQ53&gt;='Vic Oct 2021'!L53,('Vic Oct 2021'!L53*'Vic Oct 2021'!W53/100)*'Vic Oct 2021'!AQ53,($C$5*E59/'Vic Oct 2021'!AQ53*'Vic Oct 2021'!W53/100)*'Vic Oct 2021'!AQ53))</f>
        <v>243.96694214876027</v>
      </c>
      <c r="H59" s="190">
        <f>IF(AND('Vic Oct 2021'!L53&gt;0,'Vic Oct 2021'!M53&gt;0),IF($C$5*E59/'Vic Oct 2021'!AQ53&lt;'Vic Oct 2021'!L53,0,IF(($C$5*E59/'Vic Oct 2021'!AQ53-'Vic Oct 2021'!L53)&lt;=('Vic Oct 2021'!M53+'Vic Oct 2021'!L53),((($C$5*E59/'Vic Oct 2021'!AQ53-'Vic Oct 2021'!L53)*'Vic Oct 2021'!X53/100))*'Vic Oct 2021'!AQ53,((('Vic Oct 2021'!M53)*'Vic Oct 2021'!X53/100)*'Vic Oct 2021'!AQ53))),0)</f>
        <v>827.4545454545455</v>
      </c>
      <c r="I59" s="190">
        <f>IF(AND('Vic Oct 2021'!M53&gt;0,'Vic Oct 2021'!N53&gt;0),IF($C$5*E59/'Vic Oct 2021'!AQ53&lt;('Vic Oct 2021'!L53+'Vic Oct 2021'!M53),0,IF(($C$5*E59/'Vic Oct 2021'!AQ53-'Vic Oct 2021'!L53+'Vic Oct 2021'!M53)&lt;=('Vic Oct 2021'!L53+'Vic Oct 2021'!M53+'Vic Oct 2021'!N53),((($C$5*E59/'Vic Oct 2021'!AQ53-('Vic Oct 2021'!L53+'Vic Oct 2021'!M53))*'Vic Oct 2021'!Y53/100))*'Vic Oct 2021'!AQ53,('Vic Oct 2021'!N53*'Vic Oct 2021'!Y53/100)* 'Vic Oct 2021'!AQ53)),0)</f>
        <v>0</v>
      </c>
      <c r="J59" s="190">
        <f>IF(AND('Vic Oct 2021'!N53&gt;0,'Vic Oct 2021'!O53&gt;0),IF($C$5*E59/'Vic Oct 2021'!AQ53&lt;('Vic Oct 2021'!L53+'Vic Oct 2021'!M53+'Vic Oct 2021'!N53),0,IF(($C$5*E59/'Vic Oct 2021'!AQ53-'Vic Oct 2021'!L53+'Vic Oct 2021'!M53+'Vic Oct 2021'!N53)&lt;=('Vic Oct 2021'!L53+'Vic Oct 2021'!M53+'Vic Oct 2021'!N53+'Vic Oct 2021'!O53),(($C$5*E59/'Vic Oct 2021'!AQ53-('Vic Oct 2021'!L53+'Vic Oct 2021'!M53+'Vic Oct 2021'!N53))*'Vic Oct 2021'!Z53/100)*'Vic Oct 2021'!AQ53,('Vic Oct 2021'!O53*'Vic Oct 2021'!Z53/100)*'Vic Oct 2021'!AQ53)),0)</f>
        <v>0</v>
      </c>
      <c r="K59" s="190">
        <f>IF(AND('Vic Oct 2021'!P53&gt;0,'Vic Oct 2021'!O53&gt;0),IF(($C$5*E59/'Vic Oct 2021'!AQ53&lt;SUM('Vic Oct 2021'!L53:P53)),(0),($C$5*E59/'Vic Oct 2021'!AQ53-SUM('Vic Oct 2021'!L53:P53))*'Vic Oct 2021'!AB53/100)* 'Vic Oct 2021'!AQ53,IF(AND('Vic Oct 2021'!O53&gt;0,'Vic Oct 2021'!P53=""),IF(($C$5*E59/'Vic Oct 2021'!AQ53&lt; SUM('Vic Oct 2021'!L53:O53)),(0),($C$5*E59/'Vic Oct 2021'!AQ53-SUM('Vic Oct 2021'!L53:O53))*'Vic Oct 2021'!AA53/100)* 'Vic Oct 2021'!AQ53,IF(AND('Vic Oct 2021'!N53&gt;0,'Vic Oct 2021'!O53=""),IF(($C$5*E59/'Vic Oct 2021'!AQ53&lt; SUM('Vic Oct 2021'!L53:N53)),(0),($C$5*E59/'Vic Oct 2021'!AQ53-SUM('Vic Oct 2021'!L53:N53))*'Vic Oct 2021'!Z53/100)* 'Vic Oct 2021'!AQ53,IF(AND('Vic Oct 2021'!M53&gt;0,'Vic Oct 2021'!N53=""),IF(($C$5*E59/'Vic Oct 2021'!AQ53&lt;'Vic Oct 2021'!M53+'Vic Oct 2021'!L53),(0),(($C$5*E59/'Vic Oct 2021'!AQ53-('Vic Oct 2021'!M53+'Vic Oct 2021'!L53))*'Vic Oct 2021'!Y53/100))*'Vic Oct 2021'!AQ53,IF(AND('Vic Oct 2021'!L53&gt;0,'Vic Oct 2021'!M53=""&gt;0),IF(($C$5*E59/'Vic Oct 2021'!AQ53&lt;'Vic Oct 2021'!L53),(0),($C$5*E59/'Vic Oct 2021'!AQ53-'Vic Oct 2021'!L53)*'Vic Oct 2021'!X53/100)*'Vic Oct 2021'!AQ53,0)))))</f>
        <v>0</v>
      </c>
      <c r="L59" s="190">
        <f>IF('Vic Oct 2021'!K53="",($C$5*F59/'Vic Oct 2021'!AR53*'Vic Oct 2021'!AC53/100)*'Vic Oct 2021'!AR53,IF($C$5*F59/'Vic Oct 2021'!AR53&gt;='Vic Oct 2021'!L53,('Vic Oct 2021'!L53*'Vic Oct 2021'!AC53/100)*'Vic Oct 2021'!AR53,($C$5*F59/'Vic Oct 2021'!AR53*'Vic Oct 2021'!AC53/100)*'Vic Oct 2021'!AR53))</f>
        <v>243.96694214876027</v>
      </c>
      <c r="M59" s="190">
        <f>IF(AND('Vic Oct 2021'!L53&gt;0,'Vic Oct 2021'!M53&gt;0),IF($C$5*F59/'Vic Oct 2021'!AR53&lt;'Vic Oct 2021'!L53,0,IF(($C$5*F59/'Vic Oct 2021'!AR53-'Vic Oct 2021'!L53)&lt;=('Vic Oct 2021'!M53+'Vic Oct 2021'!L53),((($C$5*F59/'Vic Oct 2021'!AR53-'Vic Oct 2021'!L53)*'Vic Oct 2021'!AD53/100))*'Vic Oct 2021'!AR53,((('Vic Oct 2021'!M53)*'Vic Oct 2021'!AD53/100)*'Vic Oct 2021'!AR53))),0)</f>
        <v>827.4545454545455</v>
      </c>
      <c r="N59" s="190">
        <f>IF(AND('Vic Oct 2021'!M53&gt;0,'Vic Oct 2021'!N53&gt;0),IF($C$5*F59/'Vic Oct 2021'!AR53&lt;('Vic Oct 2021'!L53+'Vic Oct 2021'!M53),0,IF(($C$5*F59/'Vic Oct 2021'!AR53-'Vic Oct 2021'!L53+'Vic Oct 2021'!M53)&lt;=('Vic Oct 2021'!L53+'Vic Oct 2021'!M53+'Vic Oct 2021'!N53),((($C$5*F59/'Vic Oct 2021'!AR53-('Vic Oct 2021'!L53+'Vic Oct 2021'!M53))*'Vic Oct 2021'!AE53/100))*'Vic Oct 2021'!AR53,('Vic Oct 2021'!N53*'Vic Oct 2021'!AE53/100)*'Vic Oct 2021'!AR53)),0)</f>
        <v>0</v>
      </c>
      <c r="O59" s="190">
        <f>IF(AND('Vic Oct 2021'!N53&gt;0,'Vic Oct 2021'!O53&gt;0),IF($C$5*F59/'Vic Oct 2021'!AR53&lt;('Vic Oct 2021'!L53+'Vic Oct 2021'!M53+'Vic Oct 2021'!N53),0,IF(($C$5*F59/'Vic Oct 2021'!AR53-'Vic Oct 2021'!L53+'Vic Oct 2021'!M53+'Vic Oct 2021'!N53)&lt;=('Vic Oct 2021'!L53+'Vic Oct 2021'!M53+'Vic Oct 2021'!N53+'Vic Oct 2021'!O53),(($C$5*F59/'Vic Oct 2021'!AR53-('Vic Oct 2021'!L53+'Vic Oct 2021'!M53+'Vic Oct 2021'!N53))*'Vic Oct 2021'!AF53/100)*'Vic Oct 2021'!AR53,('Vic Oct 2021'!O53*'Vic Oct 2021'!AF53/100)*'Vic Oct 2021'!AR53)),0)</f>
        <v>0</v>
      </c>
      <c r="P59" s="190">
        <f>IF(AND('Vic Oct 2021'!P53&gt;0,'Vic Oct 2021'!O53&gt;0),IF(($C$5*F59/'Vic Oct 2021'!AR53&lt;SUM('Vic Oct 2021'!L53:P53)),(0),($C$5*F59/'Vic Oct 2021'!AR53-SUM('Vic Oct 2021'!L53:P53))*'Vic Oct 2021'!AB53/100)* 'Vic Oct 2021'!AR53,IF(AND('Vic Oct 2021'!O53&gt;0,'Vic Oct 2021'!P53=""),IF(($C$5*F59/'Vic Oct 2021'!AR53&lt; SUM('Vic Oct 2021'!L53:O53)),(0),($C$5*F59/'Vic Oct 2021'!AR53-SUM('Vic Oct 2021'!L53:O53))*'Vic Oct 2021'!AG53/100)* 'Vic Oct 2021'!AR53,IF(AND('Vic Oct 2021'!N53&gt;0,'Vic Oct 2021'!O53=""),IF(($C$5*F59/'Vic Oct 2021'!AR53&lt; SUM('Vic Oct 2021'!L53:N53)),(0),($C$5*F59/'Vic Oct 2021'!AR53-SUM('Vic Oct 2021'!L53:N53))*'Vic Oct 2021'!AF53/100)* 'Vic Oct 2021'!AR53,IF(AND('Vic Oct 2021'!M53&gt;0,'Vic Oct 2021'!N53=""),IF(($C$5*F59/'Vic Oct 2021'!AR53&lt;'Vic Oct 2021'!M53+'Vic Oct 2021'!L53),(0),(($C$5*F59/'Vic Oct 2021'!AR53-('Vic Oct 2021'!M53+'Vic Oct 2021'!L53))*'Vic Oct 2021'!AE53/100))*'Vic Oct 2021'!AR53,IF(AND('Vic Oct 2021'!L53&gt;0,'Vic Oct 2021'!M53=""&gt;0),IF(($C$5*F59/'Vic Oct 2021'!AR53&lt;'Vic Oct 2021'!L53),(0),($C$5*F59/'Vic Oct 2021'!AR53-'Vic Oct 2021'!L53)*'Vic Oct 2021'!AD53/100)*'Vic Oct 2021'!AR53,0)))))</f>
        <v>0</v>
      </c>
      <c r="Q59" s="394">
        <f t="shared" si="4"/>
        <v>2142.8429752066113</v>
      </c>
      <c r="R59" s="419">
        <f t="shared" si="5"/>
        <v>2489.5929752066113</v>
      </c>
      <c r="S59" s="193">
        <f t="shared" si="6"/>
        <v>2738.5522727272728</v>
      </c>
      <c r="T59" s="247">
        <f>'Vic Oct 2021'!AT53</f>
        <v>0</v>
      </c>
      <c r="U59" s="247">
        <f>'Vic Oct 2021'!AU53</f>
        <v>20</v>
      </c>
      <c r="V59" s="247">
        <f>'Vic Oct 2021'!AV53</f>
        <v>0</v>
      </c>
      <c r="W59" s="247">
        <f>'Vic Oct 2021'!AW53</f>
        <v>0</v>
      </c>
      <c r="X59" s="419" t="str">
        <f t="shared" si="7"/>
        <v>Guaranteed off usage</v>
      </c>
      <c r="Y59" s="419" t="str">
        <f t="shared" si="8"/>
        <v>Exclusive</v>
      </c>
      <c r="Z59" s="494">
        <f t="shared" si="0"/>
        <v>2061.0243801652891</v>
      </c>
      <c r="AA59" s="494">
        <f t="shared" si="1"/>
        <v>2061.0243801652891</v>
      </c>
      <c r="AB59" s="400">
        <f t="shared" si="19"/>
        <v>2267.1268181818182</v>
      </c>
      <c r="AC59" s="400">
        <f t="shared" si="19"/>
        <v>2267.1268181818182</v>
      </c>
      <c r="AD59" s="244">
        <f>'Vic Oct 2021'!BF53</f>
        <v>0</v>
      </c>
      <c r="AE59" s="196" t="str">
        <f>'Vic Oct 2021'!BG53</f>
        <v>n</v>
      </c>
      <c r="AF59" s="489"/>
      <c r="AG59" s="489"/>
      <c r="AH59" s="489"/>
      <c r="AI59" s="489"/>
      <c r="AJ59" s="489"/>
      <c r="AK59" s="489"/>
      <c r="AL59" s="489"/>
      <c r="AM59" s="489"/>
      <c r="AN59" s="489"/>
      <c r="AO59" s="489"/>
      <c r="AP59" s="489"/>
      <c r="AQ59" s="489"/>
      <c r="AR59" s="489"/>
    </row>
    <row r="60" spans="1:44" ht="17" customHeight="1">
      <c r="A60" s="528"/>
      <c r="B60" s="501" t="str">
        <f>'Vic Oct 2021'!F54</f>
        <v>EnergyAustralia</v>
      </c>
      <c r="C60" s="423" t="str">
        <f>'Vic Oct 2021'!G54</f>
        <v>Total Business</v>
      </c>
      <c r="D60" s="190">
        <f>365*'Vic Oct 2021'!H54/100</f>
        <v>394.565</v>
      </c>
      <c r="E60" s="415">
        <f>IF('Vic Oct 2021'!AQ54=3,0.5,IF('Vic Oct 2021'!AQ54=2,0.33,0))</f>
        <v>0.5</v>
      </c>
      <c r="F60" s="415">
        <f t="shared" si="3"/>
        <v>0.5</v>
      </c>
      <c r="G60" s="190">
        <f>IF('Vic Oct 2021'!K54="",($C$5*E60/'Vic Oct 2021'!AQ54*'Vic Oct 2021'!W54/100)*'Vic Oct 2021'!AQ54,IF($C$5*E60/'Vic Oct 2021'!AQ54&gt;='Vic Oct 2021'!L54,('Vic Oct 2021'!L54*'Vic Oct 2021'!W54/100)*'Vic Oct 2021'!AQ54,($C$5*E60/'Vic Oct 2021'!AQ54*'Vic Oct 2021'!W54/100)*'Vic Oct 2021'!AQ54))</f>
        <v>270.81818181818181</v>
      </c>
      <c r="H60" s="190">
        <f>IF(AND('Vic Oct 2021'!L54&gt;0,'Vic Oct 2021'!M54&gt;0),IF($C$5*E60/'Vic Oct 2021'!AQ54&lt;'Vic Oct 2021'!L54,0,IF(($C$5*E60/'Vic Oct 2021'!AQ54-'Vic Oct 2021'!L54)&lt;=('Vic Oct 2021'!M54+'Vic Oct 2021'!L54),((($C$5*E60/'Vic Oct 2021'!AQ54-'Vic Oct 2021'!L54)*'Vic Oct 2021'!X54/100))*'Vic Oct 2021'!AQ54,((('Vic Oct 2021'!M54)*'Vic Oct 2021'!X54/100)*'Vic Oct 2021'!AQ54))),0)</f>
        <v>913.18181818181813</v>
      </c>
      <c r="I60" s="190">
        <f>IF(AND('Vic Oct 2021'!M54&gt;0,'Vic Oct 2021'!N54&gt;0),IF($C$5*E60/'Vic Oct 2021'!AQ54&lt;('Vic Oct 2021'!L54+'Vic Oct 2021'!M54),0,IF(($C$5*E60/'Vic Oct 2021'!AQ54-'Vic Oct 2021'!L54+'Vic Oct 2021'!M54)&lt;=('Vic Oct 2021'!L54+'Vic Oct 2021'!M54+'Vic Oct 2021'!N54),((($C$5*E60/'Vic Oct 2021'!AQ54-('Vic Oct 2021'!L54+'Vic Oct 2021'!M54))*'Vic Oct 2021'!Y54/100))*'Vic Oct 2021'!AQ54,('Vic Oct 2021'!N54*'Vic Oct 2021'!Y54/100)* 'Vic Oct 2021'!AQ54)),0)</f>
        <v>0</v>
      </c>
      <c r="J60" s="190">
        <f>IF(AND('Vic Oct 2021'!N54&gt;0,'Vic Oct 2021'!O54&gt;0),IF($C$5*E60/'Vic Oct 2021'!AQ54&lt;('Vic Oct 2021'!L54+'Vic Oct 2021'!M54+'Vic Oct 2021'!N54),0,IF(($C$5*E60/'Vic Oct 2021'!AQ54-'Vic Oct 2021'!L54+'Vic Oct 2021'!M54+'Vic Oct 2021'!N54)&lt;=('Vic Oct 2021'!L54+'Vic Oct 2021'!M54+'Vic Oct 2021'!N54+'Vic Oct 2021'!O54),(($C$5*E60/'Vic Oct 2021'!AQ54-('Vic Oct 2021'!L54+'Vic Oct 2021'!M54+'Vic Oct 2021'!N54))*'Vic Oct 2021'!Z54/100)*'Vic Oct 2021'!AQ54,('Vic Oct 2021'!O54*'Vic Oct 2021'!Z54/100)*'Vic Oct 2021'!AQ54)),0)</f>
        <v>0</v>
      </c>
      <c r="K60" s="190">
        <f>IF(AND('Vic Oct 2021'!P54&gt;0,'Vic Oct 2021'!O54&gt;0),IF(($C$5*E60/'Vic Oct 2021'!AQ54&lt;SUM('Vic Oct 2021'!L54:P54)),(0),($C$5*E60/'Vic Oct 2021'!AQ54-SUM('Vic Oct 2021'!L54:P54))*'Vic Oct 2021'!AB54/100)* 'Vic Oct 2021'!AQ54,IF(AND('Vic Oct 2021'!O54&gt;0,'Vic Oct 2021'!P54=""),IF(($C$5*E60/'Vic Oct 2021'!AQ54&lt; SUM('Vic Oct 2021'!L54:O54)),(0),($C$5*E60/'Vic Oct 2021'!AQ54-SUM('Vic Oct 2021'!L54:O54))*'Vic Oct 2021'!AA54/100)* 'Vic Oct 2021'!AQ54,IF(AND('Vic Oct 2021'!N54&gt;0,'Vic Oct 2021'!O54=""),IF(($C$5*E60/'Vic Oct 2021'!AQ54&lt; SUM('Vic Oct 2021'!L54:N54)),(0),($C$5*E60/'Vic Oct 2021'!AQ54-SUM('Vic Oct 2021'!L54:N54))*'Vic Oct 2021'!Z54/100)* 'Vic Oct 2021'!AQ54,IF(AND('Vic Oct 2021'!M54&gt;0,'Vic Oct 2021'!N54=""),IF(($C$5*E60/'Vic Oct 2021'!AQ54&lt;'Vic Oct 2021'!M54+'Vic Oct 2021'!L54),(0),(($C$5*E60/'Vic Oct 2021'!AQ54-('Vic Oct 2021'!M54+'Vic Oct 2021'!L54))*'Vic Oct 2021'!Y54/100))*'Vic Oct 2021'!AQ54,IF(AND('Vic Oct 2021'!L54&gt;0,'Vic Oct 2021'!M54=""&gt;0),IF(($C$5*E60/'Vic Oct 2021'!AQ54&lt;'Vic Oct 2021'!L54),(0),($C$5*E60/'Vic Oct 2021'!AQ54-'Vic Oct 2021'!L54)*'Vic Oct 2021'!X54/100)*'Vic Oct 2021'!AQ54,0)))))</f>
        <v>0</v>
      </c>
      <c r="L60" s="190">
        <f>IF('Vic Oct 2021'!K54="",($C$5*F60/'Vic Oct 2021'!AR54*'Vic Oct 2021'!AC54/100)*'Vic Oct 2021'!AR54,IF($C$5*F60/'Vic Oct 2021'!AR54&gt;='Vic Oct 2021'!L54,('Vic Oct 2021'!L54*'Vic Oct 2021'!AC54/100)*'Vic Oct 2021'!AR54,($C$5*F60/'Vic Oct 2021'!AR54*'Vic Oct 2021'!AC54/100)*'Vic Oct 2021'!AR54))</f>
        <v>270.81818181818181</v>
      </c>
      <c r="M60" s="190">
        <f>IF(AND('Vic Oct 2021'!L54&gt;0,'Vic Oct 2021'!M54&gt;0),IF($C$5*F60/'Vic Oct 2021'!AR54&lt;'Vic Oct 2021'!L54,0,IF(($C$5*F60/'Vic Oct 2021'!AR54-'Vic Oct 2021'!L54)&lt;=('Vic Oct 2021'!M54+'Vic Oct 2021'!L54),((($C$5*F60/'Vic Oct 2021'!AR54-'Vic Oct 2021'!L54)*'Vic Oct 2021'!AD54/100))*'Vic Oct 2021'!AR54,((('Vic Oct 2021'!M54)*'Vic Oct 2021'!AD54/100)*'Vic Oct 2021'!AR54))),0)</f>
        <v>913.18181818181813</v>
      </c>
      <c r="N60" s="190">
        <f>IF(AND('Vic Oct 2021'!M54&gt;0,'Vic Oct 2021'!N54&gt;0),IF($C$5*F60/'Vic Oct 2021'!AR54&lt;('Vic Oct 2021'!L54+'Vic Oct 2021'!M54),0,IF(($C$5*F60/'Vic Oct 2021'!AR54-'Vic Oct 2021'!L54+'Vic Oct 2021'!M54)&lt;=('Vic Oct 2021'!L54+'Vic Oct 2021'!M54+'Vic Oct 2021'!N54),((($C$5*F60/'Vic Oct 2021'!AR54-('Vic Oct 2021'!L54+'Vic Oct 2021'!M54))*'Vic Oct 2021'!AE54/100))*'Vic Oct 2021'!AR54,('Vic Oct 2021'!N54*'Vic Oct 2021'!AE54/100)*'Vic Oct 2021'!AR54)),0)</f>
        <v>0</v>
      </c>
      <c r="O60" s="190">
        <f>IF(AND('Vic Oct 2021'!N54&gt;0,'Vic Oct 2021'!O54&gt;0),IF($C$5*F60/'Vic Oct 2021'!AR54&lt;('Vic Oct 2021'!L54+'Vic Oct 2021'!M54+'Vic Oct 2021'!N54),0,IF(($C$5*F60/'Vic Oct 2021'!AR54-'Vic Oct 2021'!L54+'Vic Oct 2021'!M54+'Vic Oct 2021'!N54)&lt;=('Vic Oct 2021'!L54+'Vic Oct 2021'!M54+'Vic Oct 2021'!N54+'Vic Oct 2021'!O54),(($C$5*F60/'Vic Oct 2021'!AR54-('Vic Oct 2021'!L54+'Vic Oct 2021'!M54+'Vic Oct 2021'!N54))*'Vic Oct 2021'!AF54/100)*'Vic Oct 2021'!AR54,('Vic Oct 2021'!O54*'Vic Oct 2021'!AF54/100)*'Vic Oct 2021'!AR54)),0)</f>
        <v>0</v>
      </c>
      <c r="P60" s="190">
        <f>IF(AND('Vic Oct 2021'!P54&gt;0,'Vic Oct 2021'!O54&gt;0),IF(($C$5*F60/'Vic Oct 2021'!AR54&lt;SUM('Vic Oct 2021'!L54:P54)),(0),($C$5*F60/'Vic Oct 2021'!AR54-SUM('Vic Oct 2021'!L54:P54))*'Vic Oct 2021'!AB54/100)* 'Vic Oct 2021'!AR54,IF(AND('Vic Oct 2021'!O54&gt;0,'Vic Oct 2021'!P54=""),IF(($C$5*F60/'Vic Oct 2021'!AR54&lt; SUM('Vic Oct 2021'!L54:O54)),(0),($C$5*F60/'Vic Oct 2021'!AR54-SUM('Vic Oct 2021'!L54:O54))*'Vic Oct 2021'!AG54/100)* 'Vic Oct 2021'!AR54,IF(AND('Vic Oct 2021'!N54&gt;0,'Vic Oct 2021'!O54=""),IF(($C$5*F60/'Vic Oct 2021'!AR54&lt; SUM('Vic Oct 2021'!L54:N54)),(0),($C$5*F60/'Vic Oct 2021'!AR54-SUM('Vic Oct 2021'!L54:N54))*'Vic Oct 2021'!AF54/100)* 'Vic Oct 2021'!AR54,IF(AND('Vic Oct 2021'!M54&gt;0,'Vic Oct 2021'!N54=""),IF(($C$5*F60/'Vic Oct 2021'!AR54&lt;'Vic Oct 2021'!M54+'Vic Oct 2021'!L54),(0),(($C$5*F60/'Vic Oct 2021'!AR54-('Vic Oct 2021'!M54+'Vic Oct 2021'!L54))*'Vic Oct 2021'!AE54/100))*'Vic Oct 2021'!AR54,IF(AND('Vic Oct 2021'!L54&gt;0,'Vic Oct 2021'!M54=""&gt;0),IF(($C$5*F60/'Vic Oct 2021'!AR54&lt;'Vic Oct 2021'!L54),(0),($C$5*F60/'Vic Oct 2021'!AR54-'Vic Oct 2021'!L54)*'Vic Oct 2021'!AD54/100)*'Vic Oct 2021'!AR54,0)))))</f>
        <v>0</v>
      </c>
      <c r="Q60" s="394">
        <f t="shared" si="4"/>
        <v>2368</v>
      </c>
      <c r="R60" s="419">
        <f t="shared" si="5"/>
        <v>2762.5650000000001</v>
      </c>
      <c r="S60" s="193">
        <f t="shared" si="6"/>
        <v>3038.8215000000005</v>
      </c>
      <c r="T60" s="247">
        <f>'Vic Oct 2021'!AT54</f>
        <v>23</v>
      </c>
      <c r="U60" s="247">
        <f>'Vic Oct 2021'!AU54</f>
        <v>0</v>
      </c>
      <c r="V60" s="247">
        <f>'Vic Oct 2021'!AV54</f>
        <v>0</v>
      </c>
      <c r="W60" s="247">
        <f>'Vic Oct 2021'!AW54</f>
        <v>0</v>
      </c>
      <c r="X60" s="419" t="str">
        <f t="shared" si="7"/>
        <v>Guaranteed off bill</v>
      </c>
      <c r="Y60" s="419" t="str">
        <f t="shared" si="8"/>
        <v>Exclusive</v>
      </c>
      <c r="Z60" s="494">
        <f t="shared" si="0"/>
        <v>2127.1750499999998</v>
      </c>
      <c r="AA60" s="494">
        <f t="shared" si="1"/>
        <v>2127.1750499999998</v>
      </c>
      <c r="AB60" s="400">
        <f t="shared" si="19"/>
        <v>2339.8925549999999</v>
      </c>
      <c r="AC60" s="400">
        <f t="shared" si="19"/>
        <v>2339.8925549999999</v>
      </c>
      <c r="AD60" s="244">
        <f>'Vic Oct 2021'!BF54</f>
        <v>0</v>
      </c>
      <c r="AE60" s="196" t="str">
        <f>'Vic Oct 2021'!BG54</f>
        <v>n</v>
      </c>
      <c r="AF60" s="489"/>
      <c r="AG60" s="489"/>
      <c r="AH60" s="489"/>
      <c r="AI60" s="489"/>
      <c r="AJ60" s="489"/>
      <c r="AK60" s="489"/>
      <c r="AL60" s="489"/>
      <c r="AM60" s="489"/>
      <c r="AN60" s="489"/>
      <c r="AO60" s="489"/>
      <c r="AP60" s="489"/>
      <c r="AQ60" s="489"/>
      <c r="AR60" s="489"/>
    </row>
    <row r="61" spans="1:44" ht="17" customHeight="1">
      <c r="A61" s="528"/>
      <c r="B61" s="501" t="str">
        <f>'Vic Oct 2021'!F55</f>
        <v>Lumo Energy</v>
      </c>
      <c r="C61" s="423" t="str">
        <f>'Vic Oct 2021'!G55</f>
        <v>Value</v>
      </c>
      <c r="D61" s="190">
        <f>365*'Vic Oct 2021'!H55/100</f>
        <v>308.0268181818181</v>
      </c>
      <c r="E61" s="415">
        <f>IF('Vic Oct 2021'!AQ55=3,0.5,IF('Vic Oct 2021'!AQ55=2,0.33,0))</f>
        <v>0.5</v>
      </c>
      <c r="F61" s="415">
        <f t="shared" si="3"/>
        <v>0.5</v>
      </c>
      <c r="G61" s="190">
        <f>IF('Vic Oct 2021'!K55="",($C$5*E61/'Vic Oct 2021'!AQ55*'Vic Oct 2021'!W55/100)*'Vic Oct 2021'!AQ55,IF($C$5*E61/'Vic Oct 2021'!AQ55&gt;='Vic Oct 2021'!L55,('Vic Oct 2021'!L55*'Vic Oct 2021'!W55/100)*'Vic Oct 2021'!AQ55,($C$5*E61/'Vic Oct 2021'!AQ55*'Vic Oct 2021'!W55/100)*'Vic Oct 2021'!AQ55))</f>
        <v>194.96454545454543</v>
      </c>
      <c r="H61" s="190">
        <f>IF(AND('Vic Oct 2021'!L55&gt;0,'Vic Oct 2021'!M55&gt;0),IF($C$5*E61/'Vic Oct 2021'!AQ55&lt;'Vic Oct 2021'!L55,0,IF(($C$5*E61/'Vic Oct 2021'!AQ55-'Vic Oct 2021'!L55)&lt;=('Vic Oct 2021'!M55+'Vic Oct 2021'!L55),((($C$5*E61/'Vic Oct 2021'!AQ55-'Vic Oct 2021'!L55)*'Vic Oct 2021'!X55/100))*'Vic Oct 2021'!AQ55,((('Vic Oct 2021'!M55)*'Vic Oct 2021'!X55/100)*'Vic Oct 2021'!AQ55))),0)</f>
        <v>672.56309090909087</v>
      </c>
      <c r="I61" s="190">
        <f>IF(AND('Vic Oct 2021'!M55&gt;0,'Vic Oct 2021'!N55&gt;0),IF($C$5*E61/'Vic Oct 2021'!AQ55&lt;('Vic Oct 2021'!L55+'Vic Oct 2021'!M55),0,IF(($C$5*E61/'Vic Oct 2021'!AQ55-'Vic Oct 2021'!L55+'Vic Oct 2021'!M55)&lt;=('Vic Oct 2021'!L55+'Vic Oct 2021'!M55+'Vic Oct 2021'!N55),((($C$5*E61/'Vic Oct 2021'!AQ55-('Vic Oct 2021'!L55+'Vic Oct 2021'!M55))*'Vic Oct 2021'!Y55/100))*'Vic Oct 2021'!AQ55,('Vic Oct 2021'!N55*'Vic Oct 2021'!Y55/100)* 'Vic Oct 2021'!AQ55)),0)</f>
        <v>0</v>
      </c>
      <c r="J61" s="190">
        <f>IF(AND('Vic Oct 2021'!N55&gt;0,'Vic Oct 2021'!O55&gt;0),IF($C$5*E61/'Vic Oct 2021'!AQ55&lt;('Vic Oct 2021'!L55+'Vic Oct 2021'!M55+'Vic Oct 2021'!N55),0,IF(($C$5*E61/'Vic Oct 2021'!AQ55-'Vic Oct 2021'!L55+'Vic Oct 2021'!M55+'Vic Oct 2021'!N55)&lt;=('Vic Oct 2021'!L55+'Vic Oct 2021'!M55+'Vic Oct 2021'!N55+'Vic Oct 2021'!O55),(($C$5*E61/'Vic Oct 2021'!AQ55-('Vic Oct 2021'!L55+'Vic Oct 2021'!M55+'Vic Oct 2021'!N55))*'Vic Oct 2021'!Z55/100)*'Vic Oct 2021'!AQ55,('Vic Oct 2021'!O55*'Vic Oct 2021'!Z55/100)*'Vic Oct 2021'!AQ55)),0)</f>
        <v>0</v>
      </c>
      <c r="K61" s="190">
        <f>IF(AND('Vic Oct 2021'!P55&gt;0,'Vic Oct 2021'!O55&gt;0),IF(($C$5*E61/'Vic Oct 2021'!AQ55&lt;SUM('Vic Oct 2021'!L55:P55)),(0),($C$5*E61/'Vic Oct 2021'!AQ55-SUM('Vic Oct 2021'!L55:P55))*'Vic Oct 2021'!AB55/100)* 'Vic Oct 2021'!AQ55,IF(AND('Vic Oct 2021'!O55&gt;0,'Vic Oct 2021'!P55=""),IF(($C$5*E61/'Vic Oct 2021'!AQ55&lt; SUM('Vic Oct 2021'!L55:O55)),(0),($C$5*E61/'Vic Oct 2021'!AQ55-SUM('Vic Oct 2021'!L55:O55))*'Vic Oct 2021'!AA55/100)* 'Vic Oct 2021'!AQ55,IF(AND('Vic Oct 2021'!N55&gt;0,'Vic Oct 2021'!O55=""),IF(($C$5*E61/'Vic Oct 2021'!AQ55&lt; SUM('Vic Oct 2021'!L55:N55)),(0),($C$5*E61/'Vic Oct 2021'!AQ55-SUM('Vic Oct 2021'!L55:N55))*'Vic Oct 2021'!Z55/100)* 'Vic Oct 2021'!AQ55,IF(AND('Vic Oct 2021'!M55&gt;0,'Vic Oct 2021'!N55=""),IF(($C$5*E61/'Vic Oct 2021'!AQ55&lt;'Vic Oct 2021'!M55+'Vic Oct 2021'!L55),(0),(($C$5*E61/'Vic Oct 2021'!AQ55-('Vic Oct 2021'!M55+'Vic Oct 2021'!L55))*'Vic Oct 2021'!Y55/100))*'Vic Oct 2021'!AQ55,IF(AND('Vic Oct 2021'!L55&gt;0,'Vic Oct 2021'!M55=""&gt;0),IF(($C$5*E61/'Vic Oct 2021'!AQ55&lt;'Vic Oct 2021'!L55),(0),($C$5*E61/'Vic Oct 2021'!AQ55-'Vic Oct 2021'!L55)*'Vic Oct 2021'!X55/100)*'Vic Oct 2021'!AQ55,0)))))</f>
        <v>0</v>
      </c>
      <c r="L61" s="190">
        <f>IF('Vic Oct 2021'!K55="",($C$5*F61/'Vic Oct 2021'!AR55*'Vic Oct 2021'!AC55/100)*'Vic Oct 2021'!AR55,IF($C$5*F61/'Vic Oct 2021'!AR55&gt;='Vic Oct 2021'!L55,('Vic Oct 2021'!L55*'Vic Oct 2021'!AC55/100)*'Vic Oct 2021'!AR55,($C$5*F61/'Vic Oct 2021'!AR55*'Vic Oct 2021'!AC55/100)*'Vic Oct 2021'!AR55))</f>
        <v>194.96454545454543</v>
      </c>
      <c r="M61" s="190">
        <f>IF(AND('Vic Oct 2021'!L55&gt;0,'Vic Oct 2021'!M55&gt;0),IF($C$5*F61/'Vic Oct 2021'!AR55&lt;'Vic Oct 2021'!L55,0,IF(($C$5*F61/'Vic Oct 2021'!AR55-'Vic Oct 2021'!L55)&lt;=('Vic Oct 2021'!M55+'Vic Oct 2021'!L55),((($C$5*F61/'Vic Oct 2021'!AR55-'Vic Oct 2021'!L55)*'Vic Oct 2021'!AD55/100))*'Vic Oct 2021'!AR55,((('Vic Oct 2021'!M55)*'Vic Oct 2021'!AD55/100)*'Vic Oct 2021'!AR55))),0)</f>
        <v>672.56309090909087</v>
      </c>
      <c r="N61" s="190">
        <f>IF(AND('Vic Oct 2021'!M55&gt;0,'Vic Oct 2021'!N55&gt;0),IF($C$5*F61/'Vic Oct 2021'!AR55&lt;('Vic Oct 2021'!L55+'Vic Oct 2021'!M55),0,IF(($C$5*F61/'Vic Oct 2021'!AR55-'Vic Oct 2021'!L55+'Vic Oct 2021'!M55)&lt;=('Vic Oct 2021'!L55+'Vic Oct 2021'!M55+'Vic Oct 2021'!N55),((($C$5*F61/'Vic Oct 2021'!AR55-('Vic Oct 2021'!L55+'Vic Oct 2021'!M55))*'Vic Oct 2021'!AE55/100))*'Vic Oct 2021'!AR55,('Vic Oct 2021'!N55*'Vic Oct 2021'!AE55/100)*'Vic Oct 2021'!AR55)),0)</f>
        <v>0</v>
      </c>
      <c r="O61" s="190">
        <f>IF(AND('Vic Oct 2021'!N55&gt;0,'Vic Oct 2021'!O55&gt;0),IF($C$5*F61/'Vic Oct 2021'!AR55&lt;('Vic Oct 2021'!L55+'Vic Oct 2021'!M55+'Vic Oct 2021'!N55),0,IF(($C$5*F61/'Vic Oct 2021'!AR55-'Vic Oct 2021'!L55+'Vic Oct 2021'!M55+'Vic Oct 2021'!N55)&lt;=('Vic Oct 2021'!L55+'Vic Oct 2021'!M55+'Vic Oct 2021'!N55+'Vic Oct 2021'!O55),(($C$5*F61/'Vic Oct 2021'!AR55-('Vic Oct 2021'!L55+'Vic Oct 2021'!M55+'Vic Oct 2021'!N55))*'Vic Oct 2021'!AF55/100)*'Vic Oct 2021'!AR55,('Vic Oct 2021'!O55*'Vic Oct 2021'!AF55/100)*'Vic Oct 2021'!AR55)),0)</f>
        <v>0</v>
      </c>
      <c r="P61" s="190">
        <f>IF(AND('Vic Oct 2021'!P55&gt;0,'Vic Oct 2021'!O55&gt;0),IF(($C$5*F61/'Vic Oct 2021'!AR55&lt;SUM('Vic Oct 2021'!L55:P55)),(0),($C$5*F61/'Vic Oct 2021'!AR55-SUM('Vic Oct 2021'!L55:P55))*'Vic Oct 2021'!AB55/100)* 'Vic Oct 2021'!AR55,IF(AND('Vic Oct 2021'!O55&gt;0,'Vic Oct 2021'!P55=""),IF(($C$5*F61/'Vic Oct 2021'!AR55&lt; SUM('Vic Oct 2021'!L55:O55)),(0),($C$5*F61/'Vic Oct 2021'!AR55-SUM('Vic Oct 2021'!L55:O55))*'Vic Oct 2021'!AG55/100)* 'Vic Oct 2021'!AR55,IF(AND('Vic Oct 2021'!N55&gt;0,'Vic Oct 2021'!O55=""),IF(($C$5*F61/'Vic Oct 2021'!AR55&lt; SUM('Vic Oct 2021'!L55:N55)),(0),($C$5*F61/'Vic Oct 2021'!AR55-SUM('Vic Oct 2021'!L55:N55))*'Vic Oct 2021'!AF55/100)* 'Vic Oct 2021'!AR55,IF(AND('Vic Oct 2021'!M55&gt;0,'Vic Oct 2021'!N55=""),IF(($C$5*F61/'Vic Oct 2021'!AR55&lt;'Vic Oct 2021'!M55+'Vic Oct 2021'!L55),(0),(($C$5*F61/'Vic Oct 2021'!AR55-('Vic Oct 2021'!M55+'Vic Oct 2021'!L55))*'Vic Oct 2021'!AE55/100))*'Vic Oct 2021'!AR55,IF(AND('Vic Oct 2021'!L55&gt;0,'Vic Oct 2021'!M55=""&gt;0),IF(($C$5*F61/'Vic Oct 2021'!AR55&lt;'Vic Oct 2021'!L55),(0),($C$5*F61/'Vic Oct 2021'!AR55-'Vic Oct 2021'!L55)*'Vic Oct 2021'!AD55/100)*'Vic Oct 2021'!AR55,0)))))</f>
        <v>0</v>
      </c>
      <c r="Q61" s="394">
        <f t="shared" si="4"/>
        <v>1735.0552727272725</v>
      </c>
      <c r="R61" s="419">
        <f t="shared" si="5"/>
        <v>2043.0820909090905</v>
      </c>
      <c r="S61" s="193">
        <f t="shared" si="6"/>
        <v>2247.3902999999996</v>
      </c>
      <c r="T61" s="247">
        <f>'Vic Oct 2021'!AT55</f>
        <v>0</v>
      </c>
      <c r="U61" s="247">
        <f>'Vic Oct 2021'!AU55</f>
        <v>0</v>
      </c>
      <c r="V61" s="247">
        <f>'Vic Oct 2021'!AV55</f>
        <v>0</v>
      </c>
      <c r="W61" s="247">
        <f>'Vic Oct 2021'!AW55</f>
        <v>0</v>
      </c>
      <c r="X61" s="419" t="str">
        <f t="shared" si="7"/>
        <v>No discount</v>
      </c>
      <c r="Y61" s="419" t="str">
        <f t="shared" si="8"/>
        <v>Exclusive</v>
      </c>
      <c r="Z61" s="494">
        <f t="shared" si="0"/>
        <v>2043.0820909090905</v>
      </c>
      <c r="AA61" s="494">
        <f t="shared" si="1"/>
        <v>2043.0820909090905</v>
      </c>
      <c r="AB61" s="400">
        <f t="shared" si="19"/>
        <v>2247.3902999999996</v>
      </c>
      <c r="AC61" s="400">
        <f t="shared" si="19"/>
        <v>2247.3902999999996</v>
      </c>
      <c r="AD61" s="244">
        <f>'Vic Oct 2021'!BF55</f>
        <v>0</v>
      </c>
      <c r="AE61" s="196" t="str">
        <f>'Vic Oct 2021'!BG55</f>
        <v>n</v>
      </c>
      <c r="AF61" s="489"/>
      <c r="AG61" s="489"/>
      <c r="AH61" s="489"/>
      <c r="AI61" s="489"/>
      <c r="AJ61" s="489"/>
      <c r="AK61" s="489"/>
      <c r="AL61" s="489"/>
      <c r="AM61" s="489"/>
      <c r="AN61" s="489"/>
      <c r="AO61" s="489"/>
      <c r="AP61" s="489"/>
      <c r="AQ61" s="489"/>
      <c r="AR61" s="489"/>
    </row>
    <row r="62" spans="1:44" ht="17" customHeight="1">
      <c r="A62" s="528"/>
      <c r="B62" s="501" t="str">
        <f>'Vic Oct 2021'!F56</f>
        <v>Momentum Energy</v>
      </c>
      <c r="C62" s="423" t="str">
        <f>'Vic Oct 2021'!G56</f>
        <v>Market offer</v>
      </c>
      <c r="D62" s="190">
        <f>365*'Vic Oct 2021'!H56/100</f>
        <v>366.46</v>
      </c>
      <c r="E62" s="415">
        <f>IF('Vic Oct 2021'!AQ56=3,0.5,IF('Vic Oct 2021'!AQ56=2,0.33,0))</f>
        <v>0.33</v>
      </c>
      <c r="F62" s="415">
        <f t="shared" si="3"/>
        <v>0.66999999999999993</v>
      </c>
      <c r="G62" s="190">
        <f>IF('Vic Oct 2021'!K56="",($C$5*E62/'Vic Oct 2021'!AQ56*'Vic Oct 2021'!W56/100)*'Vic Oct 2021'!AQ56,IF($C$5*E62/'Vic Oct 2021'!AQ56&gt;='Vic Oct 2021'!L56,('Vic Oct 2021'!L56*'Vic Oct 2021'!W56/100)*'Vic Oct 2021'!AQ56,($C$5*E62/'Vic Oct 2021'!AQ56*'Vic Oct 2021'!W56/100)*'Vic Oct 2021'!AQ56))</f>
        <v>150</v>
      </c>
      <c r="H62" s="190">
        <f>IF(AND('Vic Oct 2021'!L56&gt;0,'Vic Oct 2021'!M56&gt;0),IF($C$5*E62/'Vic Oct 2021'!AQ56&lt;'Vic Oct 2021'!L56,0,IF(($C$5*E62/'Vic Oct 2021'!AQ56-'Vic Oct 2021'!L56)&lt;=('Vic Oct 2021'!M56+'Vic Oct 2021'!L56),((($C$5*E62/'Vic Oct 2021'!AQ56-'Vic Oct 2021'!L56)*'Vic Oct 2021'!X56/100))*'Vic Oct 2021'!AQ56,((('Vic Oct 2021'!M56)*'Vic Oct 2021'!X56/100)*'Vic Oct 2021'!AQ56))),0)</f>
        <v>540</v>
      </c>
      <c r="I62" s="190">
        <f>IF(AND('Vic Oct 2021'!M56&gt;0,'Vic Oct 2021'!N56&gt;0),IF($C$5*E62/'Vic Oct 2021'!AQ56&lt;('Vic Oct 2021'!L56+'Vic Oct 2021'!M56),0,IF(($C$5*E62/'Vic Oct 2021'!AQ56-'Vic Oct 2021'!L56+'Vic Oct 2021'!M56)&lt;=('Vic Oct 2021'!L56+'Vic Oct 2021'!M56+'Vic Oct 2021'!N56),((($C$5*E62/'Vic Oct 2021'!AQ56-('Vic Oct 2021'!L56+'Vic Oct 2021'!M56))*'Vic Oct 2021'!Y56/100))*'Vic Oct 2021'!AQ56,('Vic Oct 2021'!N56*'Vic Oct 2021'!Y56/100)* 'Vic Oct 2021'!AQ56)),0)</f>
        <v>0</v>
      </c>
      <c r="J62" s="190">
        <f>IF(AND('Vic Oct 2021'!N56&gt;0,'Vic Oct 2021'!O56&gt;0),IF($C$5*E62/'Vic Oct 2021'!AQ56&lt;('Vic Oct 2021'!L56+'Vic Oct 2021'!M56+'Vic Oct 2021'!N56),0,IF(($C$5*E62/'Vic Oct 2021'!AQ56-'Vic Oct 2021'!L56+'Vic Oct 2021'!M56+'Vic Oct 2021'!N56)&lt;=('Vic Oct 2021'!L56+'Vic Oct 2021'!M56+'Vic Oct 2021'!N56+'Vic Oct 2021'!O56),(($C$5*E62/'Vic Oct 2021'!AQ56-('Vic Oct 2021'!L56+'Vic Oct 2021'!M56+'Vic Oct 2021'!N56))*'Vic Oct 2021'!Z56/100)*'Vic Oct 2021'!AQ56,('Vic Oct 2021'!O56*'Vic Oct 2021'!Z56/100)*'Vic Oct 2021'!AQ56)),0)</f>
        <v>0</v>
      </c>
      <c r="K62" s="190">
        <f>IF(AND('Vic Oct 2021'!P56&gt;0,'Vic Oct 2021'!O56&gt;0),IF(($C$5*E62/'Vic Oct 2021'!AQ56&lt;SUM('Vic Oct 2021'!L56:P56)),(0),($C$5*E62/'Vic Oct 2021'!AQ56-SUM('Vic Oct 2021'!L56:P56))*'Vic Oct 2021'!AB56/100)* 'Vic Oct 2021'!AQ56,IF(AND('Vic Oct 2021'!O56&gt;0,'Vic Oct 2021'!P56=""),IF(($C$5*E62/'Vic Oct 2021'!AQ56&lt; SUM('Vic Oct 2021'!L56:O56)),(0),($C$5*E62/'Vic Oct 2021'!AQ56-SUM('Vic Oct 2021'!L56:O56))*'Vic Oct 2021'!AA56/100)* 'Vic Oct 2021'!AQ56,IF(AND('Vic Oct 2021'!N56&gt;0,'Vic Oct 2021'!O56=""),IF(($C$5*E62/'Vic Oct 2021'!AQ56&lt; SUM('Vic Oct 2021'!L56:N56)),(0),($C$5*E62/'Vic Oct 2021'!AQ56-SUM('Vic Oct 2021'!L56:N56))*'Vic Oct 2021'!Z56/100)* 'Vic Oct 2021'!AQ56,IF(AND('Vic Oct 2021'!M56&gt;0,'Vic Oct 2021'!N56=""),IF(($C$5*E62/'Vic Oct 2021'!AQ56&lt;'Vic Oct 2021'!M56+'Vic Oct 2021'!L56),(0),(($C$5*E62/'Vic Oct 2021'!AQ56-('Vic Oct 2021'!M56+'Vic Oct 2021'!L56))*'Vic Oct 2021'!Y56/100))*'Vic Oct 2021'!AQ56,IF(AND('Vic Oct 2021'!L56&gt;0,'Vic Oct 2021'!M56=""&gt;0),IF(($C$5*E62/'Vic Oct 2021'!AQ56&lt;'Vic Oct 2021'!L56),(0),($C$5*E62/'Vic Oct 2021'!AQ56-'Vic Oct 2021'!L56)*'Vic Oct 2021'!X56/100)*'Vic Oct 2021'!AQ56,0)))))</f>
        <v>0</v>
      </c>
      <c r="L62" s="190">
        <f>IF('Vic Oct 2021'!K56="",($C$5*F62/'Vic Oct 2021'!AR56*'Vic Oct 2021'!AC56/100)*'Vic Oct 2021'!AR56,IF($C$5*F62/'Vic Oct 2021'!AR56&gt;='Vic Oct 2021'!L56,('Vic Oct 2021'!L56*'Vic Oct 2021'!AC56/100)*'Vic Oct 2021'!AR56,($C$5*F62/'Vic Oct 2021'!AR56*'Vic Oct 2021'!AC56/100)*'Vic Oct 2021'!AR56))</f>
        <v>252</v>
      </c>
      <c r="M62" s="190">
        <f>IF(AND('Vic Oct 2021'!L56&gt;0,'Vic Oct 2021'!M56&gt;0),IF($C$5*F62/'Vic Oct 2021'!AR56&lt;'Vic Oct 2021'!L56,0,IF(($C$5*F62/'Vic Oct 2021'!AR56-'Vic Oct 2021'!L56)&lt;=('Vic Oct 2021'!M56+'Vic Oct 2021'!L56),((($C$5*F62/'Vic Oct 2021'!AR56-'Vic Oct 2021'!L56)*'Vic Oct 2021'!AD56/100))*'Vic Oct 2021'!AR56,((('Vic Oct 2021'!M56)*'Vic Oct 2021'!AD56/100)*'Vic Oct 2021'!AR56))),0)</f>
        <v>935</v>
      </c>
      <c r="N62" s="190">
        <f>IF(AND('Vic Oct 2021'!M56&gt;0,'Vic Oct 2021'!N56&gt;0),IF($C$5*F62/'Vic Oct 2021'!AR56&lt;('Vic Oct 2021'!L56+'Vic Oct 2021'!M56),0,IF(($C$5*F62/'Vic Oct 2021'!AR56-'Vic Oct 2021'!L56+'Vic Oct 2021'!M56)&lt;=('Vic Oct 2021'!L56+'Vic Oct 2021'!M56+'Vic Oct 2021'!N56),((($C$5*F62/'Vic Oct 2021'!AR56-('Vic Oct 2021'!L56+'Vic Oct 2021'!M56))*'Vic Oct 2021'!AE56/100))*'Vic Oct 2021'!AR56,('Vic Oct 2021'!N56*'Vic Oct 2021'!AE56/100)*'Vic Oct 2021'!AR56)),0)</f>
        <v>0</v>
      </c>
      <c r="O62" s="190">
        <f>IF(AND('Vic Oct 2021'!N56&gt;0,'Vic Oct 2021'!O56&gt;0),IF($C$5*F62/'Vic Oct 2021'!AR56&lt;('Vic Oct 2021'!L56+'Vic Oct 2021'!M56+'Vic Oct 2021'!N56),0,IF(($C$5*F62/'Vic Oct 2021'!AR56-'Vic Oct 2021'!L56+'Vic Oct 2021'!M56+'Vic Oct 2021'!N56)&lt;=('Vic Oct 2021'!L56+'Vic Oct 2021'!M56+'Vic Oct 2021'!N56+'Vic Oct 2021'!O56),(($C$5*F62/'Vic Oct 2021'!AR56-('Vic Oct 2021'!L56+'Vic Oct 2021'!M56+'Vic Oct 2021'!N56))*'Vic Oct 2021'!AF56/100)*'Vic Oct 2021'!AR56,('Vic Oct 2021'!O56*'Vic Oct 2021'!AF56/100)*'Vic Oct 2021'!AR56)),0)</f>
        <v>0</v>
      </c>
      <c r="P62" s="190">
        <f>IF(AND('Vic Oct 2021'!P56&gt;0,'Vic Oct 2021'!O56&gt;0),IF(($C$5*F62/'Vic Oct 2021'!AR56&lt;SUM('Vic Oct 2021'!L56:P56)),(0),($C$5*F62/'Vic Oct 2021'!AR56-SUM('Vic Oct 2021'!L56:P56))*'Vic Oct 2021'!AB56/100)* 'Vic Oct 2021'!AR56,IF(AND('Vic Oct 2021'!O56&gt;0,'Vic Oct 2021'!P56=""),IF(($C$5*F62/'Vic Oct 2021'!AR56&lt; SUM('Vic Oct 2021'!L56:O56)),(0),($C$5*F62/'Vic Oct 2021'!AR56-SUM('Vic Oct 2021'!L56:O56))*'Vic Oct 2021'!AG56/100)* 'Vic Oct 2021'!AR56,IF(AND('Vic Oct 2021'!N56&gt;0,'Vic Oct 2021'!O56=""),IF(($C$5*F62/'Vic Oct 2021'!AR56&lt; SUM('Vic Oct 2021'!L56:N56)),(0),($C$5*F62/'Vic Oct 2021'!AR56-SUM('Vic Oct 2021'!L56:N56))*'Vic Oct 2021'!AF56/100)* 'Vic Oct 2021'!AR56,IF(AND('Vic Oct 2021'!M56&gt;0,'Vic Oct 2021'!N56=""),IF(($C$5*F62/'Vic Oct 2021'!AR56&lt;'Vic Oct 2021'!M56+'Vic Oct 2021'!L56),(0),(($C$5*F62/'Vic Oct 2021'!AR56-('Vic Oct 2021'!M56+'Vic Oct 2021'!L56))*'Vic Oct 2021'!AE56/100))*'Vic Oct 2021'!AR56,IF(AND('Vic Oct 2021'!L56&gt;0,'Vic Oct 2021'!M56=""&gt;0),IF(($C$5*F62/'Vic Oct 2021'!AR56&lt;'Vic Oct 2021'!L56),(0),($C$5*F62/'Vic Oct 2021'!AR56-'Vic Oct 2021'!L56)*'Vic Oct 2021'!AD56/100)*'Vic Oct 2021'!AR56,0)))))</f>
        <v>0</v>
      </c>
      <c r="Q62" s="394">
        <f t="shared" si="4"/>
        <v>1877</v>
      </c>
      <c r="R62" s="419">
        <f t="shared" si="5"/>
        <v>2243.46</v>
      </c>
      <c r="S62" s="193">
        <f t="shared" si="6"/>
        <v>2467.806</v>
      </c>
      <c r="T62" s="247">
        <f>'Vic Oct 2021'!AT56</f>
        <v>0</v>
      </c>
      <c r="U62" s="247">
        <f>'Vic Oct 2021'!AU56</f>
        <v>0</v>
      </c>
      <c r="V62" s="247">
        <f>'Vic Oct 2021'!AV56</f>
        <v>0</v>
      </c>
      <c r="W62" s="247">
        <f>'Vic Oct 2021'!AW56</f>
        <v>0</v>
      </c>
      <c r="X62" s="419" t="str">
        <f t="shared" si="7"/>
        <v>No discount</v>
      </c>
      <c r="Y62" s="419" t="str">
        <f t="shared" si="8"/>
        <v>Exclusive</v>
      </c>
      <c r="Z62" s="494">
        <f t="shared" si="0"/>
        <v>2243.46</v>
      </c>
      <c r="AA62" s="494">
        <f t="shared" si="1"/>
        <v>2243.46</v>
      </c>
      <c r="AB62" s="400">
        <f t="shared" si="19"/>
        <v>2467.806</v>
      </c>
      <c r="AC62" s="400">
        <f t="shared" si="19"/>
        <v>2467.806</v>
      </c>
      <c r="AD62" s="244">
        <f>'Vic Oct 2021'!BF56</f>
        <v>0</v>
      </c>
      <c r="AE62" s="196" t="str">
        <f>'Vic Oct 2021'!BG56</f>
        <v>n</v>
      </c>
      <c r="AF62" s="489"/>
      <c r="AG62" s="489"/>
      <c r="AH62" s="489"/>
      <c r="AI62" s="489"/>
      <c r="AJ62" s="489"/>
      <c r="AK62" s="489"/>
      <c r="AL62" s="489"/>
      <c r="AM62" s="489"/>
      <c r="AN62" s="489"/>
      <c r="AO62" s="489"/>
      <c r="AP62" s="489"/>
      <c r="AQ62" s="489"/>
      <c r="AR62" s="489"/>
    </row>
    <row r="63" spans="1:44" ht="17" customHeight="1">
      <c r="A63" s="528"/>
      <c r="B63" s="501" t="str">
        <f>'Vic Oct 2021'!F57</f>
        <v>Origin Energy</v>
      </c>
      <c r="C63" s="423" t="str">
        <f>'Vic Oct 2021'!G57</f>
        <v>Business Go</v>
      </c>
      <c r="D63" s="190">
        <f>365*'Vic Oct 2021'!H57/100</f>
        <v>263.7954545454545</v>
      </c>
      <c r="E63" s="415">
        <f>IF('Vic Oct 2021'!AQ57=3,0.5,IF('Vic Oct 2021'!AQ57=2,0.33,0))</f>
        <v>0.5</v>
      </c>
      <c r="F63" s="415">
        <f t="shared" si="3"/>
        <v>0.5</v>
      </c>
      <c r="G63" s="190">
        <f>IF('Vic Oct 2021'!K57="",($C$5*E63/'Vic Oct 2021'!AQ57*'Vic Oct 2021'!W57/100)*'Vic Oct 2021'!AQ57,IF($C$5*E63/'Vic Oct 2021'!AQ57&gt;='Vic Oct 2021'!L57,('Vic Oct 2021'!L57*'Vic Oct 2021'!W57/100)*'Vic Oct 2021'!AQ57,($C$5*E63/'Vic Oct 2021'!AQ57*'Vic Oct 2021'!W57/100)*'Vic Oct 2021'!AQ57))</f>
        <v>710.18181818181802</v>
      </c>
      <c r="H63" s="190">
        <f>IF(AND('Vic Oct 2021'!L57&gt;0,'Vic Oct 2021'!M57&gt;0),IF($C$5*E63/'Vic Oct 2021'!AQ57&lt;'Vic Oct 2021'!L57,0,IF(($C$5*E63/'Vic Oct 2021'!AQ57-'Vic Oct 2021'!L57)&lt;=('Vic Oct 2021'!M57+'Vic Oct 2021'!L57),((($C$5*E63/'Vic Oct 2021'!AQ57-'Vic Oct 2021'!L57)*'Vic Oct 2021'!X57/100))*'Vic Oct 2021'!AQ57,((('Vic Oct 2021'!M57)*'Vic Oct 2021'!X57/100)*'Vic Oct 2021'!AQ57))),0)</f>
        <v>229.09090909090912</v>
      </c>
      <c r="I63" s="190">
        <f>IF(AND('Vic Oct 2021'!M57&gt;0,'Vic Oct 2021'!N57&gt;0),IF($C$5*E63/'Vic Oct 2021'!AQ57&lt;('Vic Oct 2021'!L57+'Vic Oct 2021'!M57),0,IF(($C$5*E63/'Vic Oct 2021'!AQ57-'Vic Oct 2021'!L57+'Vic Oct 2021'!M57)&lt;=('Vic Oct 2021'!L57+'Vic Oct 2021'!M57+'Vic Oct 2021'!N57),((($C$5*E63/'Vic Oct 2021'!AQ57-('Vic Oct 2021'!L57+'Vic Oct 2021'!M57))*'Vic Oct 2021'!Y57/100))*'Vic Oct 2021'!AQ57,('Vic Oct 2021'!N57*'Vic Oct 2021'!Y57/100)* 'Vic Oct 2021'!AQ57)),0)</f>
        <v>0</v>
      </c>
      <c r="J63" s="190">
        <f>IF(AND('Vic Oct 2021'!N57&gt;0,'Vic Oct 2021'!O57&gt;0),IF($C$5*E63/'Vic Oct 2021'!AQ57&lt;('Vic Oct 2021'!L57+'Vic Oct 2021'!M57+'Vic Oct 2021'!N57),0,IF(($C$5*E63/'Vic Oct 2021'!AQ57-'Vic Oct 2021'!L57+'Vic Oct 2021'!M57+'Vic Oct 2021'!N57)&lt;=('Vic Oct 2021'!L57+'Vic Oct 2021'!M57+'Vic Oct 2021'!N57+'Vic Oct 2021'!O57),(($C$5*E63/'Vic Oct 2021'!AQ57-('Vic Oct 2021'!L57+'Vic Oct 2021'!M57+'Vic Oct 2021'!N57))*'Vic Oct 2021'!Z57/100)*'Vic Oct 2021'!AQ57,('Vic Oct 2021'!O57*'Vic Oct 2021'!Z57/100)*'Vic Oct 2021'!AQ57)),0)</f>
        <v>0</v>
      </c>
      <c r="K63" s="190">
        <f>IF(AND('Vic Oct 2021'!P57&gt;0,'Vic Oct 2021'!O57&gt;0),IF(($C$5*E63/'Vic Oct 2021'!AQ57&lt;SUM('Vic Oct 2021'!L57:P57)),(0),($C$5*E63/'Vic Oct 2021'!AQ57-SUM('Vic Oct 2021'!L57:P57))*'Vic Oct 2021'!AB57/100)* 'Vic Oct 2021'!AQ57,IF(AND('Vic Oct 2021'!O57&gt;0,'Vic Oct 2021'!P57=""),IF(($C$5*E63/'Vic Oct 2021'!AQ57&lt; SUM('Vic Oct 2021'!L57:O57)),(0),($C$5*E63/'Vic Oct 2021'!AQ57-SUM('Vic Oct 2021'!L57:O57))*'Vic Oct 2021'!AA57/100)* 'Vic Oct 2021'!AQ57,IF(AND('Vic Oct 2021'!N57&gt;0,'Vic Oct 2021'!O57=""),IF(($C$5*E63/'Vic Oct 2021'!AQ57&lt; SUM('Vic Oct 2021'!L57:N57)),(0),($C$5*E63/'Vic Oct 2021'!AQ57-SUM('Vic Oct 2021'!L57:N57))*'Vic Oct 2021'!Z57/100)* 'Vic Oct 2021'!AQ57,IF(AND('Vic Oct 2021'!M57&gt;0,'Vic Oct 2021'!N57=""),IF(($C$5*E63/'Vic Oct 2021'!AQ57&lt;'Vic Oct 2021'!M57+'Vic Oct 2021'!L57),(0),(($C$5*E63/'Vic Oct 2021'!AQ57-('Vic Oct 2021'!M57+'Vic Oct 2021'!L57))*'Vic Oct 2021'!Y57/100))*'Vic Oct 2021'!AQ57,IF(AND('Vic Oct 2021'!L57&gt;0,'Vic Oct 2021'!M57=""&gt;0),IF(($C$5*E63/'Vic Oct 2021'!AQ57&lt;'Vic Oct 2021'!L57),(0),($C$5*E63/'Vic Oct 2021'!AQ57-'Vic Oct 2021'!L57)*'Vic Oct 2021'!X57/100)*'Vic Oct 2021'!AQ57,0)))))</f>
        <v>0</v>
      </c>
      <c r="L63" s="190">
        <f>IF('Vic Oct 2021'!K57="",($C$5*F63/'Vic Oct 2021'!AR57*'Vic Oct 2021'!AC57/100)*'Vic Oct 2021'!AR57,IF($C$5*F63/'Vic Oct 2021'!AR57&gt;='Vic Oct 2021'!L57,('Vic Oct 2021'!L57*'Vic Oct 2021'!AC57/100)*'Vic Oct 2021'!AR57,($C$5*F63/'Vic Oct 2021'!AR57*'Vic Oct 2021'!AC57/100)*'Vic Oct 2021'!AR57))</f>
        <v>710.18181818181802</v>
      </c>
      <c r="M63" s="190">
        <f>IF(AND('Vic Oct 2021'!L57&gt;0,'Vic Oct 2021'!M57&gt;0),IF($C$5*F63/'Vic Oct 2021'!AR57&lt;'Vic Oct 2021'!L57,0,IF(($C$5*F63/'Vic Oct 2021'!AR57-'Vic Oct 2021'!L57)&lt;=('Vic Oct 2021'!M57+'Vic Oct 2021'!L57),((($C$5*F63/'Vic Oct 2021'!AR57-'Vic Oct 2021'!L57)*'Vic Oct 2021'!AD57/100))*'Vic Oct 2021'!AR57,((('Vic Oct 2021'!M57)*'Vic Oct 2021'!AD57/100)*'Vic Oct 2021'!AR57))),0)</f>
        <v>229.09090909090912</v>
      </c>
      <c r="N63" s="190">
        <f>IF(AND('Vic Oct 2021'!M57&gt;0,'Vic Oct 2021'!N57&gt;0),IF($C$5*F63/'Vic Oct 2021'!AR57&lt;('Vic Oct 2021'!L57+'Vic Oct 2021'!M57),0,IF(($C$5*F63/'Vic Oct 2021'!AR57-'Vic Oct 2021'!L57+'Vic Oct 2021'!M57)&lt;=('Vic Oct 2021'!L57+'Vic Oct 2021'!M57+'Vic Oct 2021'!N57),((($C$5*F63/'Vic Oct 2021'!AR57-('Vic Oct 2021'!L57+'Vic Oct 2021'!M57))*'Vic Oct 2021'!AE57/100))*'Vic Oct 2021'!AR57,('Vic Oct 2021'!N57*'Vic Oct 2021'!AE57/100)*'Vic Oct 2021'!AR57)),0)</f>
        <v>0</v>
      </c>
      <c r="O63" s="190">
        <f>IF(AND('Vic Oct 2021'!N57&gt;0,'Vic Oct 2021'!O57&gt;0),IF($C$5*F63/'Vic Oct 2021'!AR57&lt;('Vic Oct 2021'!L57+'Vic Oct 2021'!M57+'Vic Oct 2021'!N57),0,IF(($C$5*F63/'Vic Oct 2021'!AR57-'Vic Oct 2021'!L57+'Vic Oct 2021'!M57+'Vic Oct 2021'!N57)&lt;=('Vic Oct 2021'!L57+'Vic Oct 2021'!M57+'Vic Oct 2021'!N57+'Vic Oct 2021'!O57),(($C$5*F63/'Vic Oct 2021'!AR57-('Vic Oct 2021'!L57+'Vic Oct 2021'!M57+'Vic Oct 2021'!N57))*'Vic Oct 2021'!AF57/100)*'Vic Oct 2021'!AR57,('Vic Oct 2021'!O57*'Vic Oct 2021'!AF57/100)*'Vic Oct 2021'!AR57)),0)</f>
        <v>0</v>
      </c>
      <c r="P63" s="190">
        <f>IF(AND('Vic Oct 2021'!P57&gt;0,'Vic Oct 2021'!O57&gt;0),IF(($C$5*F63/'Vic Oct 2021'!AR57&lt;SUM('Vic Oct 2021'!L57:P57)),(0),($C$5*F63/'Vic Oct 2021'!AR57-SUM('Vic Oct 2021'!L57:P57))*'Vic Oct 2021'!AB57/100)* 'Vic Oct 2021'!AR57,IF(AND('Vic Oct 2021'!O57&gt;0,'Vic Oct 2021'!P57=""),IF(($C$5*F63/'Vic Oct 2021'!AR57&lt; SUM('Vic Oct 2021'!L57:O57)),(0),($C$5*F63/'Vic Oct 2021'!AR57-SUM('Vic Oct 2021'!L57:O57))*'Vic Oct 2021'!AG57/100)* 'Vic Oct 2021'!AR57,IF(AND('Vic Oct 2021'!N57&gt;0,'Vic Oct 2021'!O57=""),IF(($C$5*F63/'Vic Oct 2021'!AR57&lt; SUM('Vic Oct 2021'!L57:N57)),(0),($C$5*F63/'Vic Oct 2021'!AR57-SUM('Vic Oct 2021'!L57:N57))*'Vic Oct 2021'!AF57/100)* 'Vic Oct 2021'!AR57,IF(AND('Vic Oct 2021'!M57&gt;0,'Vic Oct 2021'!N57=""),IF(($C$5*F63/'Vic Oct 2021'!AR57&lt;'Vic Oct 2021'!M57+'Vic Oct 2021'!L57),(0),(($C$5*F63/'Vic Oct 2021'!AR57-('Vic Oct 2021'!M57+'Vic Oct 2021'!L57))*'Vic Oct 2021'!AE57/100))*'Vic Oct 2021'!AR57,IF(AND('Vic Oct 2021'!L57&gt;0,'Vic Oct 2021'!M57=""&gt;0),IF(($C$5*F63/'Vic Oct 2021'!AR57&lt;'Vic Oct 2021'!L57),(0),($C$5*F63/'Vic Oct 2021'!AR57-'Vic Oct 2021'!L57)*'Vic Oct 2021'!AD57/100)*'Vic Oct 2021'!AR57,0)))))</f>
        <v>0</v>
      </c>
      <c r="Q63" s="394">
        <f t="shared" si="4"/>
        <v>1878.545454545454</v>
      </c>
      <c r="R63" s="419">
        <f t="shared" si="5"/>
        <v>2142.3409090909086</v>
      </c>
      <c r="S63" s="193">
        <f t="shared" si="6"/>
        <v>2356.5749999999998</v>
      </c>
      <c r="T63" s="247">
        <f>'Vic Oct 2021'!AT57</f>
        <v>0</v>
      </c>
      <c r="U63" s="247">
        <f>'Vic Oct 2021'!AU57</f>
        <v>0</v>
      </c>
      <c r="V63" s="247">
        <f>'Vic Oct 2021'!AV57</f>
        <v>0</v>
      </c>
      <c r="W63" s="247">
        <f>'Vic Oct 2021'!AW57</f>
        <v>0</v>
      </c>
      <c r="X63" s="419" t="str">
        <f t="shared" si="7"/>
        <v>No discount</v>
      </c>
      <c r="Y63" s="419" t="str">
        <f t="shared" si="8"/>
        <v>Inclusive</v>
      </c>
      <c r="Z63" s="494">
        <f t="shared" si="0"/>
        <v>2142.3409090909086</v>
      </c>
      <c r="AA63" s="494">
        <f t="shared" si="1"/>
        <v>2142.3409090909086</v>
      </c>
      <c r="AB63" s="400">
        <f t="shared" si="19"/>
        <v>2356.5749999999998</v>
      </c>
      <c r="AC63" s="400">
        <f t="shared" si="19"/>
        <v>2356.5749999999998</v>
      </c>
      <c r="AD63" s="244">
        <f>'Vic Oct 2021'!BF57</f>
        <v>0</v>
      </c>
      <c r="AE63" s="196" t="str">
        <f>'Vic Oct 2021'!BG57</f>
        <v>n</v>
      </c>
      <c r="AF63" s="489"/>
      <c r="AG63" s="489"/>
      <c r="AH63" s="489"/>
      <c r="AI63" s="489"/>
      <c r="AJ63" s="489"/>
      <c r="AK63" s="489"/>
      <c r="AL63" s="489"/>
      <c r="AM63" s="489"/>
      <c r="AN63" s="489"/>
      <c r="AO63" s="489"/>
      <c r="AP63" s="489"/>
      <c r="AQ63" s="489"/>
      <c r="AR63" s="489"/>
    </row>
    <row r="64" spans="1:44" ht="17" customHeight="1">
      <c r="A64" s="528"/>
      <c r="B64" s="501" t="str">
        <f>'Vic Oct 2021'!F58</f>
        <v>Simply Energy</v>
      </c>
      <c r="C64" s="423" t="str">
        <f>'Vic Oct 2021'!G58</f>
        <v>Business Saver</v>
      </c>
      <c r="D64" s="190">
        <f>365*'Vic Oct 2021'!H58/100</f>
        <v>344.1286363636363</v>
      </c>
      <c r="E64" s="415">
        <f>IF('Vic Oct 2021'!AQ58=3,0.5,IF('Vic Oct 2021'!AQ58=2,0.33,0))</f>
        <v>0.5</v>
      </c>
      <c r="F64" s="415">
        <f t="shared" si="3"/>
        <v>0.5</v>
      </c>
      <c r="G64" s="190">
        <f>IF('Vic Oct 2021'!K58="",($C$5*E64/'Vic Oct 2021'!AQ58*'Vic Oct 2021'!W58/100)*'Vic Oct 2021'!AQ58,IF($C$5*E64/'Vic Oct 2021'!AQ58&gt;='Vic Oct 2021'!L58,('Vic Oct 2021'!L58*'Vic Oct 2021'!W58/100)*'Vic Oct 2021'!AQ58,($C$5*E64/'Vic Oct 2021'!AQ58*'Vic Oct 2021'!W58/100)*'Vic Oct 2021'!AQ58))</f>
        <v>216.53509090909088</v>
      </c>
      <c r="H64" s="190">
        <f>IF(AND('Vic Oct 2021'!L58&gt;0,'Vic Oct 2021'!M58&gt;0),IF($C$5*E64/'Vic Oct 2021'!AQ58&lt;'Vic Oct 2021'!L58,0,IF(($C$5*E64/'Vic Oct 2021'!AQ58-'Vic Oct 2021'!L58)&lt;=('Vic Oct 2021'!M58+'Vic Oct 2021'!L58),((($C$5*E64/'Vic Oct 2021'!AQ58-'Vic Oct 2021'!L58)*'Vic Oct 2021'!X58/100))*'Vic Oct 2021'!AQ58,((('Vic Oct 2021'!M58)*'Vic Oct 2021'!X58/100)*'Vic Oct 2021'!AQ58))),0)</f>
        <v>765.4585454545454</v>
      </c>
      <c r="I64" s="190">
        <f>IF(AND('Vic Oct 2021'!M58&gt;0,'Vic Oct 2021'!N58&gt;0),IF($C$5*E64/'Vic Oct 2021'!AQ58&lt;('Vic Oct 2021'!L58+'Vic Oct 2021'!M58),0,IF(($C$5*E64/'Vic Oct 2021'!AQ58-'Vic Oct 2021'!L58+'Vic Oct 2021'!M58)&lt;=('Vic Oct 2021'!L58+'Vic Oct 2021'!M58+'Vic Oct 2021'!N58),((($C$5*E64/'Vic Oct 2021'!AQ58-('Vic Oct 2021'!L58+'Vic Oct 2021'!M58))*'Vic Oct 2021'!Y58/100))*'Vic Oct 2021'!AQ58,('Vic Oct 2021'!N58*'Vic Oct 2021'!Y58/100)* 'Vic Oct 2021'!AQ58)),0)</f>
        <v>0</v>
      </c>
      <c r="J64" s="190">
        <f>IF(AND('Vic Oct 2021'!N58&gt;0,'Vic Oct 2021'!O58&gt;0),IF($C$5*E64/'Vic Oct 2021'!AQ58&lt;('Vic Oct 2021'!L58+'Vic Oct 2021'!M58+'Vic Oct 2021'!N58),0,IF(($C$5*E64/'Vic Oct 2021'!AQ58-'Vic Oct 2021'!L58+'Vic Oct 2021'!M58+'Vic Oct 2021'!N58)&lt;=('Vic Oct 2021'!L58+'Vic Oct 2021'!M58+'Vic Oct 2021'!N58+'Vic Oct 2021'!O58),(($C$5*E64/'Vic Oct 2021'!AQ58-('Vic Oct 2021'!L58+'Vic Oct 2021'!M58+'Vic Oct 2021'!N58))*'Vic Oct 2021'!Z58/100)*'Vic Oct 2021'!AQ58,('Vic Oct 2021'!O58*'Vic Oct 2021'!Z58/100)*'Vic Oct 2021'!AQ58)),0)</f>
        <v>0</v>
      </c>
      <c r="K64" s="190">
        <f>IF(AND('Vic Oct 2021'!P58&gt;0,'Vic Oct 2021'!O58&gt;0),IF(($C$5*E64/'Vic Oct 2021'!AQ58&lt;SUM('Vic Oct 2021'!L58:P58)),(0),($C$5*E64/'Vic Oct 2021'!AQ58-SUM('Vic Oct 2021'!L58:P58))*'Vic Oct 2021'!AB58/100)* 'Vic Oct 2021'!AQ58,IF(AND('Vic Oct 2021'!O58&gt;0,'Vic Oct 2021'!P58=""),IF(($C$5*E64/'Vic Oct 2021'!AQ58&lt; SUM('Vic Oct 2021'!L58:O58)),(0),($C$5*E64/'Vic Oct 2021'!AQ58-SUM('Vic Oct 2021'!L58:O58))*'Vic Oct 2021'!AA58/100)* 'Vic Oct 2021'!AQ58,IF(AND('Vic Oct 2021'!N58&gt;0,'Vic Oct 2021'!O58=""),IF(($C$5*E64/'Vic Oct 2021'!AQ58&lt; SUM('Vic Oct 2021'!L58:N58)),(0),($C$5*E64/'Vic Oct 2021'!AQ58-SUM('Vic Oct 2021'!L58:N58))*'Vic Oct 2021'!Z58/100)* 'Vic Oct 2021'!AQ58,IF(AND('Vic Oct 2021'!M58&gt;0,'Vic Oct 2021'!N58=""),IF(($C$5*E64/'Vic Oct 2021'!AQ58&lt;'Vic Oct 2021'!M58+'Vic Oct 2021'!L58),(0),(($C$5*E64/'Vic Oct 2021'!AQ58-('Vic Oct 2021'!M58+'Vic Oct 2021'!L58))*'Vic Oct 2021'!Y58/100))*'Vic Oct 2021'!AQ58,IF(AND('Vic Oct 2021'!L58&gt;0,'Vic Oct 2021'!M58=""&gt;0),IF(($C$5*E64/'Vic Oct 2021'!AQ58&lt;'Vic Oct 2021'!L58),(0),($C$5*E64/'Vic Oct 2021'!AQ58-'Vic Oct 2021'!L58)*'Vic Oct 2021'!X58/100)*'Vic Oct 2021'!AQ58,0)))))</f>
        <v>0</v>
      </c>
      <c r="L64" s="190">
        <f>IF('Vic Oct 2021'!K58="",($C$5*F64/'Vic Oct 2021'!AR58*'Vic Oct 2021'!AC58/100)*'Vic Oct 2021'!AR58,IF($C$5*F64/'Vic Oct 2021'!AR58&gt;='Vic Oct 2021'!L58,('Vic Oct 2021'!L58*'Vic Oct 2021'!AC58/100)*'Vic Oct 2021'!AR58,($C$5*F64/'Vic Oct 2021'!AR58*'Vic Oct 2021'!AC58/100)*'Vic Oct 2021'!AR58))</f>
        <v>216.53509090909088</v>
      </c>
      <c r="M64" s="190">
        <f>IF(AND('Vic Oct 2021'!L58&gt;0,'Vic Oct 2021'!M58&gt;0),IF($C$5*F64/'Vic Oct 2021'!AR58&lt;'Vic Oct 2021'!L58,0,IF(($C$5*F64/'Vic Oct 2021'!AR58-'Vic Oct 2021'!L58)&lt;=('Vic Oct 2021'!M58+'Vic Oct 2021'!L58),((($C$5*F64/'Vic Oct 2021'!AR58-'Vic Oct 2021'!L58)*'Vic Oct 2021'!AD58/100))*'Vic Oct 2021'!AR58,((('Vic Oct 2021'!M58)*'Vic Oct 2021'!AD58/100)*'Vic Oct 2021'!AR58))),0)</f>
        <v>765.4585454545454</v>
      </c>
      <c r="N64" s="190">
        <f>IF(AND('Vic Oct 2021'!M58&gt;0,'Vic Oct 2021'!N58&gt;0),IF($C$5*F64/'Vic Oct 2021'!AR58&lt;('Vic Oct 2021'!L58+'Vic Oct 2021'!M58),0,IF(($C$5*F64/'Vic Oct 2021'!AR58-'Vic Oct 2021'!L58+'Vic Oct 2021'!M58)&lt;=('Vic Oct 2021'!L58+'Vic Oct 2021'!M58+'Vic Oct 2021'!N58),((($C$5*F64/'Vic Oct 2021'!AR58-('Vic Oct 2021'!L58+'Vic Oct 2021'!M58))*'Vic Oct 2021'!AE58/100))*'Vic Oct 2021'!AR58,('Vic Oct 2021'!N58*'Vic Oct 2021'!AE58/100)*'Vic Oct 2021'!AR58)),0)</f>
        <v>0</v>
      </c>
      <c r="O64" s="190">
        <f>IF(AND('Vic Oct 2021'!N58&gt;0,'Vic Oct 2021'!O58&gt;0),IF($C$5*F64/'Vic Oct 2021'!AR58&lt;('Vic Oct 2021'!L58+'Vic Oct 2021'!M58+'Vic Oct 2021'!N58),0,IF(($C$5*F64/'Vic Oct 2021'!AR58-'Vic Oct 2021'!L58+'Vic Oct 2021'!M58+'Vic Oct 2021'!N58)&lt;=('Vic Oct 2021'!L58+'Vic Oct 2021'!M58+'Vic Oct 2021'!N58+'Vic Oct 2021'!O58),(($C$5*F64/'Vic Oct 2021'!AR58-('Vic Oct 2021'!L58+'Vic Oct 2021'!M58+'Vic Oct 2021'!N58))*'Vic Oct 2021'!AF58/100)*'Vic Oct 2021'!AR58,('Vic Oct 2021'!O58*'Vic Oct 2021'!AF58/100)*'Vic Oct 2021'!AR58)),0)</f>
        <v>0</v>
      </c>
      <c r="P64" s="190">
        <f>IF(AND('Vic Oct 2021'!P58&gt;0,'Vic Oct 2021'!O58&gt;0),IF(($C$5*F64/'Vic Oct 2021'!AR58&lt;SUM('Vic Oct 2021'!L58:P58)),(0),($C$5*F64/'Vic Oct 2021'!AR58-SUM('Vic Oct 2021'!L58:P58))*'Vic Oct 2021'!AB58/100)* 'Vic Oct 2021'!AR58,IF(AND('Vic Oct 2021'!O58&gt;0,'Vic Oct 2021'!P58=""),IF(($C$5*F64/'Vic Oct 2021'!AR58&lt; SUM('Vic Oct 2021'!L58:O58)),(0),($C$5*F64/'Vic Oct 2021'!AR58-SUM('Vic Oct 2021'!L58:O58))*'Vic Oct 2021'!AG58/100)* 'Vic Oct 2021'!AR58,IF(AND('Vic Oct 2021'!N58&gt;0,'Vic Oct 2021'!O58=""),IF(($C$5*F64/'Vic Oct 2021'!AR58&lt; SUM('Vic Oct 2021'!L58:N58)),(0),($C$5*F64/'Vic Oct 2021'!AR58-SUM('Vic Oct 2021'!L58:N58))*'Vic Oct 2021'!AF58/100)* 'Vic Oct 2021'!AR58,IF(AND('Vic Oct 2021'!M58&gt;0,'Vic Oct 2021'!N58=""),IF(($C$5*F64/'Vic Oct 2021'!AR58&lt;'Vic Oct 2021'!M58+'Vic Oct 2021'!L58),(0),(($C$5*F64/'Vic Oct 2021'!AR58-('Vic Oct 2021'!M58+'Vic Oct 2021'!L58))*'Vic Oct 2021'!AE58/100))*'Vic Oct 2021'!AR58,IF(AND('Vic Oct 2021'!L58&gt;0,'Vic Oct 2021'!M58=""&gt;0),IF(($C$5*F64/'Vic Oct 2021'!AR58&lt;'Vic Oct 2021'!L58),(0),($C$5*F64/'Vic Oct 2021'!AR58-'Vic Oct 2021'!L58)*'Vic Oct 2021'!AD58/100)*'Vic Oct 2021'!AR58,0)))))</f>
        <v>0</v>
      </c>
      <c r="Q64" s="394">
        <f t="shared" si="4"/>
        <v>1963.9872727272725</v>
      </c>
      <c r="R64" s="419">
        <f t="shared" si="5"/>
        <v>2308.1159090909086</v>
      </c>
      <c r="S64" s="193">
        <f t="shared" si="6"/>
        <v>2538.9274999999998</v>
      </c>
      <c r="T64" s="247">
        <f>'Vic Oct 2021'!AT58</f>
        <v>17</v>
      </c>
      <c r="U64" s="247">
        <f>'Vic Oct 2021'!AU58</f>
        <v>0</v>
      </c>
      <c r="V64" s="247">
        <f>'Vic Oct 2021'!AV58</f>
        <v>0</v>
      </c>
      <c r="W64" s="247">
        <f>'Vic Oct 2021'!AW58</f>
        <v>0</v>
      </c>
      <c r="X64" s="419" t="str">
        <f t="shared" si="7"/>
        <v>Guaranteed off bill</v>
      </c>
      <c r="Y64" s="419" t="str">
        <f t="shared" si="8"/>
        <v>Exclusive</v>
      </c>
      <c r="Z64" s="494">
        <f t="shared" si="0"/>
        <v>1915.7362045454543</v>
      </c>
      <c r="AA64" s="494">
        <f t="shared" si="1"/>
        <v>1915.7362045454543</v>
      </c>
      <c r="AB64" s="400">
        <f t="shared" si="19"/>
        <v>2107.3098249999998</v>
      </c>
      <c r="AC64" s="400">
        <f t="shared" si="19"/>
        <v>2107.3098249999998</v>
      </c>
      <c r="AD64" s="244">
        <f>'Vic Oct 2021'!BF58</f>
        <v>0</v>
      </c>
      <c r="AE64" s="196" t="str">
        <f>'Vic Oct 2021'!BG58</f>
        <v>n</v>
      </c>
      <c r="AF64" s="489"/>
      <c r="AG64" s="489"/>
      <c r="AH64" s="489"/>
      <c r="AI64" s="489"/>
      <c r="AJ64" s="489"/>
      <c r="AK64" s="489"/>
      <c r="AL64" s="489"/>
      <c r="AM64" s="489"/>
      <c r="AN64" s="489"/>
      <c r="AO64" s="489"/>
      <c r="AP64" s="489"/>
      <c r="AQ64" s="489"/>
      <c r="AR64" s="489"/>
    </row>
    <row r="65" spans="1:44" ht="17" customHeight="1">
      <c r="A65" s="528"/>
      <c r="B65" s="501" t="str">
        <f>'Vic Oct 2021'!F59</f>
        <v>Powershop</v>
      </c>
      <c r="C65" s="423" t="str">
        <f>'Vic Oct 2021'!G59</f>
        <v>Carbon Neutral</v>
      </c>
      <c r="D65" s="190">
        <f>365*'Vic Oct 2021'!H59/100</f>
        <v>305.14</v>
      </c>
      <c r="E65" s="415">
        <f>IF('Vic Oct 2021'!AQ59=3,0.5,IF('Vic Oct 2021'!AQ59=2,0.33,0))</f>
        <v>0.33</v>
      </c>
      <c r="F65" s="415">
        <f t="shared" si="3"/>
        <v>0.66999999999999993</v>
      </c>
      <c r="G65" s="190">
        <f>IF('Vic Oct 2021'!K59="",($C$5*E65/'Vic Oct 2021'!AQ59*'Vic Oct 2021'!W59/100)*'Vic Oct 2021'!AQ59,IF($C$5*E65/'Vic Oct 2021'!AQ59&gt;='Vic Oct 2021'!L59,('Vic Oct 2021'!L59*'Vic Oct 2021'!W59/100)*'Vic Oct 2021'!AQ59,($C$5*E65/'Vic Oct 2021'!AQ59*'Vic Oct 2021'!W59/100)*'Vic Oct 2021'!AQ59))</f>
        <v>584.99999999999989</v>
      </c>
      <c r="H65" s="190">
        <f>IF(AND('Vic Oct 2021'!L59&gt;0,'Vic Oct 2021'!M59&gt;0),IF($C$5*E65/'Vic Oct 2021'!AQ59&lt;'Vic Oct 2021'!L59,0,IF(($C$5*E65/'Vic Oct 2021'!AQ59-'Vic Oct 2021'!L59)&lt;=('Vic Oct 2021'!M59+'Vic Oct 2021'!L59),((($C$5*E65/'Vic Oct 2021'!AQ59-'Vic Oct 2021'!L59)*'Vic Oct 2021'!X59/100))*'Vic Oct 2021'!AQ59,((('Vic Oct 2021'!M59)*'Vic Oct 2021'!X59/100)*'Vic Oct 2021'!AQ59))),0)</f>
        <v>0</v>
      </c>
      <c r="I65" s="190">
        <f>IF(AND('Vic Oct 2021'!M59&gt;0,'Vic Oct 2021'!N59&gt;0),IF($C$5*E65/'Vic Oct 2021'!AQ59&lt;('Vic Oct 2021'!L59+'Vic Oct 2021'!M59),0,IF(($C$5*E65/'Vic Oct 2021'!AQ59-'Vic Oct 2021'!L59+'Vic Oct 2021'!M59)&lt;=('Vic Oct 2021'!L59+'Vic Oct 2021'!M59+'Vic Oct 2021'!N59),((($C$5*E65/'Vic Oct 2021'!AQ59-('Vic Oct 2021'!L59+'Vic Oct 2021'!M59))*'Vic Oct 2021'!Y59/100))*'Vic Oct 2021'!AQ59,('Vic Oct 2021'!N59*'Vic Oct 2021'!Y59/100)* 'Vic Oct 2021'!AQ59)),0)</f>
        <v>0</v>
      </c>
      <c r="J65" s="190">
        <f>IF(AND('Vic Oct 2021'!N59&gt;0,'Vic Oct 2021'!O59&gt;0),IF($C$5*E65/'Vic Oct 2021'!AQ59&lt;('Vic Oct 2021'!L59+'Vic Oct 2021'!M59+'Vic Oct 2021'!N59),0,IF(($C$5*E65/'Vic Oct 2021'!AQ59-'Vic Oct 2021'!L59+'Vic Oct 2021'!M59+'Vic Oct 2021'!N59)&lt;=('Vic Oct 2021'!L59+'Vic Oct 2021'!M59+'Vic Oct 2021'!N59+'Vic Oct 2021'!O59),(($C$5*E65/'Vic Oct 2021'!AQ59-('Vic Oct 2021'!L59+'Vic Oct 2021'!M59+'Vic Oct 2021'!N59))*'Vic Oct 2021'!Z59/100)*'Vic Oct 2021'!AQ59,('Vic Oct 2021'!O59*'Vic Oct 2021'!Z59/100)*'Vic Oct 2021'!AQ59)),0)</f>
        <v>0</v>
      </c>
      <c r="K65" s="190">
        <f>IF(AND('Vic Oct 2021'!P59&gt;0,'Vic Oct 2021'!O59&gt;0),IF(($C$5*E65/'Vic Oct 2021'!AQ59&lt;SUM('Vic Oct 2021'!L59:P59)),(0),($C$5*E65/'Vic Oct 2021'!AQ59-SUM('Vic Oct 2021'!L59:P59))*'Vic Oct 2021'!AB59/100)* 'Vic Oct 2021'!AQ59,IF(AND('Vic Oct 2021'!O59&gt;0,'Vic Oct 2021'!P59=""),IF(($C$5*E65/'Vic Oct 2021'!AQ59&lt; SUM('Vic Oct 2021'!L59:O59)),(0),($C$5*E65/'Vic Oct 2021'!AQ59-SUM('Vic Oct 2021'!L59:O59))*'Vic Oct 2021'!AA59/100)* 'Vic Oct 2021'!AQ59,IF(AND('Vic Oct 2021'!N59&gt;0,'Vic Oct 2021'!O59=""),IF(($C$5*E65/'Vic Oct 2021'!AQ59&lt; SUM('Vic Oct 2021'!L59:N59)),(0),($C$5*E65/'Vic Oct 2021'!AQ59-SUM('Vic Oct 2021'!L59:N59))*'Vic Oct 2021'!Z59/100)* 'Vic Oct 2021'!AQ59,IF(AND('Vic Oct 2021'!M59&gt;0,'Vic Oct 2021'!N59=""),IF(($C$5*E65/'Vic Oct 2021'!AQ59&lt;'Vic Oct 2021'!M59+'Vic Oct 2021'!L59),(0),(($C$5*E65/'Vic Oct 2021'!AQ59-('Vic Oct 2021'!M59+'Vic Oct 2021'!L59))*'Vic Oct 2021'!Y59/100))*'Vic Oct 2021'!AQ59,IF(AND('Vic Oct 2021'!L59&gt;0,'Vic Oct 2021'!M59=""&gt;0),IF(($C$5*E65/'Vic Oct 2021'!AQ59&lt;'Vic Oct 2021'!L59),(0),($C$5*E65/'Vic Oct 2021'!AQ59-'Vic Oct 2021'!L59)*'Vic Oct 2021'!X59/100)*'Vic Oct 2021'!AQ59,0)))))</f>
        <v>0</v>
      </c>
      <c r="L65" s="190">
        <f>IF('Vic Oct 2021'!K59="",($C$5*F65/'Vic Oct 2021'!AR59*'Vic Oct 2021'!AC59/100)*'Vic Oct 2021'!AR59,IF($C$5*F65/'Vic Oct 2021'!AR59&gt;='Vic Oct 2021'!L59,('Vic Oct 2021'!L59*'Vic Oct 2021'!AC59/100)*'Vic Oct 2021'!AR59,($C$5*F65/'Vic Oct 2021'!AR59*'Vic Oct 2021'!AC59/100)*'Vic Oct 2021'!AR59))</f>
        <v>1187.7272727272725</v>
      </c>
      <c r="M65" s="190">
        <f>IF(AND('Vic Oct 2021'!L59&gt;0,'Vic Oct 2021'!M59&gt;0),IF($C$5*F65/'Vic Oct 2021'!AR59&lt;'Vic Oct 2021'!L59,0,IF(($C$5*F65/'Vic Oct 2021'!AR59-'Vic Oct 2021'!L59)&lt;=('Vic Oct 2021'!M59+'Vic Oct 2021'!L59),((($C$5*F65/'Vic Oct 2021'!AR59-'Vic Oct 2021'!L59)*'Vic Oct 2021'!AD59/100))*'Vic Oct 2021'!AR59,((('Vic Oct 2021'!M59)*'Vic Oct 2021'!AD59/100)*'Vic Oct 2021'!AR59))),0)</f>
        <v>0</v>
      </c>
      <c r="N65" s="190">
        <f>IF(AND('Vic Oct 2021'!M59&gt;0,'Vic Oct 2021'!N59&gt;0),IF($C$5*F65/'Vic Oct 2021'!AR59&lt;('Vic Oct 2021'!L59+'Vic Oct 2021'!M59),0,IF(($C$5*F65/'Vic Oct 2021'!AR59-'Vic Oct 2021'!L59+'Vic Oct 2021'!M59)&lt;=('Vic Oct 2021'!L59+'Vic Oct 2021'!M59+'Vic Oct 2021'!N59),((($C$5*F65/'Vic Oct 2021'!AR59-('Vic Oct 2021'!L59+'Vic Oct 2021'!M59))*'Vic Oct 2021'!AE59/100))*'Vic Oct 2021'!AR59,('Vic Oct 2021'!N59*'Vic Oct 2021'!AE59/100)*'Vic Oct 2021'!AR59)),0)</f>
        <v>0</v>
      </c>
      <c r="O65" s="190">
        <f>IF(AND('Vic Oct 2021'!N59&gt;0,'Vic Oct 2021'!O59&gt;0),IF($C$5*F65/'Vic Oct 2021'!AR59&lt;('Vic Oct 2021'!L59+'Vic Oct 2021'!M59+'Vic Oct 2021'!N59),0,IF(($C$5*F65/'Vic Oct 2021'!AR59-'Vic Oct 2021'!L59+'Vic Oct 2021'!M59+'Vic Oct 2021'!N59)&lt;=('Vic Oct 2021'!L59+'Vic Oct 2021'!M59+'Vic Oct 2021'!N59+'Vic Oct 2021'!O59),(($C$5*F65/'Vic Oct 2021'!AR59-('Vic Oct 2021'!L59+'Vic Oct 2021'!M59+'Vic Oct 2021'!N59))*'Vic Oct 2021'!AF59/100)*'Vic Oct 2021'!AR59,('Vic Oct 2021'!O59*'Vic Oct 2021'!AF59/100)*'Vic Oct 2021'!AR59)),0)</f>
        <v>0</v>
      </c>
      <c r="P65" s="190">
        <f>IF(AND('Vic Oct 2021'!P59&gt;0,'Vic Oct 2021'!O59&gt;0),IF(($C$5*F65/'Vic Oct 2021'!AR59&lt;SUM('Vic Oct 2021'!L59:P59)),(0),($C$5*F65/'Vic Oct 2021'!AR59-SUM('Vic Oct 2021'!L59:P59))*'Vic Oct 2021'!AB59/100)* 'Vic Oct 2021'!AR59,IF(AND('Vic Oct 2021'!O59&gt;0,'Vic Oct 2021'!P59=""),IF(($C$5*F65/'Vic Oct 2021'!AR59&lt; SUM('Vic Oct 2021'!L59:O59)),(0),($C$5*F65/'Vic Oct 2021'!AR59-SUM('Vic Oct 2021'!L59:O59))*'Vic Oct 2021'!AG59/100)* 'Vic Oct 2021'!AR59,IF(AND('Vic Oct 2021'!N59&gt;0,'Vic Oct 2021'!O59=""),IF(($C$5*F65/'Vic Oct 2021'!AR59&lt; SUM('Vic Oct 2021'!L59:N59)),(0),($C$5*F65/'Vic Oct 2021'!AR59-SUM('Vic Oct 2021'!L59:N59))*'Vic Oct 2021'!AF59/100)* 'Vic Oct 2021'!AR59,IF(AND('Vic Oct 2021'!M59&gt;0,'Vic Oct 2021'!N59=""),IF(($C$5*F65/'Vic Oct 2021'!AR59&lt;'Vic Oct 2021'!M59+'Vic Oct 2021'!L59),(0),(($C$5*F65/'Vic Oct 2021'!AR59-('Vic Oct 2021'!M59+'Vic Oct 2021'!L59))*'Vic Oct 2021'!AE59/100))*'Vic Oct 2021'!AR59,IF(AND('Vic Oct 2021'!L59&gt;0,'Vic Oct 2021'!M59=""&gt;0),IF(($C$5*F65/'Vic Oct 2021'!AR59&lt;'Vic Oct 2021'!L59),(0),($C$5*F65/'Vic Oct 2021'!AR59-'Vic Oct 2021'!L59)*'Vic Oct 2021'!AD59/100)*'Vic Oct 2021'!AR59,0)))))</f>
        <v>0</v>
      </c>
      <c r="Q65" s="394">
        <f t="shared" si="4"/>
        <v>1772.7272727272725</v>
      </c>
      <c r="R65" s="419">
        <f t="shared" si="5"/>
        <v>2077.8672727272724</v>
      </c>
      <c r="S65" s="193">
        <f t="shared" si="6"/>
        <v>2285.654</v>
      </c>
      <c r="T65" s="247">
        <f>'Vic Oct 2021'!AT59</f>
        <v>0</v>
      </c>
      <c r="U65" s="247">
        <f>'Vic Oct 2021'!AU59</f>
        <v>0</v>
      </c>
      <c r="V65" s="247">
        <f>'Vic Oct 2021'!AV59</f>
        <v>0</v>
      </c>
      <c r="W65" s="247">
        <f>'Vic Oct 2021'!AW59</f>
        <v>0</v>
      </c>
      <c r="X65" s="419" t="str">
        <f t="shared" si="7"/>
        <v>No discount</v>
      </c>
      <c r="Y65" s="419" t="str">
        <f t="shared" si="8"/>
        <v>Inclusive</v>
      </c>
      <c r="Z65" s="494">
        <f t="shared" si="0"/>
        <v>2077.8672727272724</v>
      </c>
      <c r="AA65" s="494">
        <f t="shared" si="1"/>
        <v>2077.8672727272724</v>
      </c>
      <c r="AB65" s="400">
        <f t="shared" si="19"/>
        <v>2285.654</v>
      </c>
      <c r="AC65" s="400">
        <f t="shared" si="19"/>
        <v>2285.654</v>
      </c>
      <c r="AD65" s="244">
        <f>'Vic Oct 2021'!BF59</f>
        <v>0</v>
      </c>
      <c r="AE65" s="196" t="str">
        <f>'Vic Oct 2021'!BG59</f>
        <v>n</v>
      </c>
      <c r="AF65" s="489"/>
      <c r="AG65" s="489"/>
      <c r="AH65" s="489"/>
      <c r="AI65" s="489"/>
      <c r="AJ65" s="489"/>
      <c r="AK65" s="489"/>
      <c r="AL65" s="489"/>
      <c r="AM65" s="489"/>
      <c r="AN65" s="489"/>
      <c r="AO65" s="489"/>
      <c r="AP65" s="489"/>
      <c r="AQ65" s="489"/>
      <c r="AR65" s="489"/>
    </row>
    <row r="66" spans="1:44" ht="17" customHeight="1">
      <c r="A66" s="528"/>
      <c r="B66" s="501" t="str">
        <f>'Vic Oct 2021'!F60</f>
        <v>Red Energy</v>
      </c>
      <c r="C66" s="423" t="str">
        <f>'Vic Oct 2021'!G60</f>
        <v>Business Saver</v>
      </c>
      <c r="D66" s="190">
        <f>365*'Vic Oct 2021'!H60/100</f>
        <v>239.14136363636356</v>
      </c>
      <c r="E66" s="415">
        <f>IF('Vic Oct 2021'!AQ60=3,0.5,IF('Vic Oct 2021'!AQ60=2,0.33,0))</f>
        <v>0.5</v>
      </c>
      <c r="F66" s="415">
        <f t="shared" si="3"/>
        <v>0.5</v>
      </c>
      <c r="G66" s="190">
        <f>IF('Vic Oct 2021'!K60="",($C$5*E66/'Vic Oct 2021'!AQ60*'Vic Oct 2021'!W60/100)*'Vic Oct 2021'!AQ60,IF($C$5*E66/'Vic Oct 2021'!AQ60&gt;='Vic Oct 2021'!L60,('Vic Oct 2021'!L60*'Vic Oct 2021'!W60/100)*'Vic Oct 2021'!AQ60,($C$5*E66/'Vic Oct 2021'!AQ60*'Vic Oct 2021'!W60/100)*'Vic Oct 2021'!AQ60))</f>
        <v>118.81636363636363</v>
      </c>
      <c r="H66" s="190">
        <f>IF(AND('Vic Oct 2021'!L60&gt;0,'Vic Oct 2021'!M60&gt;0),IF($C$5*E66/'Vic Oct 2021'!AQ60&lt;'Vic Oct 2021'!L60,0,IF(($C$5*E66/'Vic Oct 2021'!AQ60-'Vic Oct 2021'!L60)&lt;=('Vic Oct 2021'!M60+'Vic Oct 2021'!L60),((($C$5*E66/'Vic Oct 2021'!AQ60-'Vic Oct 2021'!L60)*'Vic Oct 2021'!X60/100))*'Vic Oct 2021'!AQ60,((('Vic Oct 2021'!M60)*'Vic Oct 2021'!X60/100)*'Vic Oct 2021'!AQ60))),0)</f>
        <v>90.307636363636362</v>
      </c>
      <c r="I66" s="190">
        <f>IF(AND('Vic Oct 2021'!M60&gt;0,'Vic Oct 2021'!N60&gt;0),IF($C$5*E66/'Vic Oct 2021'!AQ60&lt;('Vic Oct 2021'!L60+'Vic Oct 2021'!M60),0,IF(($C$5*E66/'Vic Oct 2021'!AQ60-'Vic Oct 2021'!L60+'Vic Oct 2021'!M60)&lt;=('Vic Oct 2021'!L60+'Vic Oct 2021'!M60+'Vic Oct 2021'!N60),((($C$5*E66/'Vic Oct 2021'!AQ60-('Vic Oct 2021'!L60+'Vic Oct 2021'!M60))*'Vic Oct 2021'!Y60/100))*'Vic Oct 2021'!AQ60,('Vic Oct 2021'!N60*'Vic Oct 2021'!Y60/100)* 'Vic Oct 2021'!AQ60)),0)</f>
        <v>0</v>
      </c>
      <c r="J66" s="190">
        <f>IF(AND('Vic Oct 2021'!N60&gt;0,'Vic Oct 2021'!O60&gt;0),IF($C$5*E66/'Vic Oct 2021'!AQ60&lt;('Vic Oct 2021'!L60+'Vic Oct 2021'!M60+'Vic Oct 2021'!N60),0,IF(($C$5*E66/'Vic Oct 2021'!AQ60-'Vic Oct 2021'!L60+'Vic Oct 2021'!M60+'Vic Oct 2021'!N60)&lt;=('Vic Oct 2021'!L60+'Vic Oct 2021'!M60+'Vic Oct 2021'!N60+'Vic Oct 2021'!O60),(($C$5*E66/'Vic Oct 2021'!AQ60-('Vic Oct 2021'!L60+'Vic Oct 2021'!M60+'Vic Oct 2021'!N60))*'Vic Oct 2021'!Z60/100)*'Vic Oct 2021'!AQ60,('Vic Oct 2021'!O60*'Vic Oct 2021'!Z60/100)*'Vic Oct 2021'!AQ60)),0)</f>
        <v>0</v>
      </c>
      <c r="K66" s="190">
        <f>IF(AND('Vic Oct 2021'!P60&gt;0,'Vic Oct 2021'!O60&gt;0),IF(($C$5*E66/'Vic Oct 2021'!AQ60&lt;SUM('Vic Oct 2021'!L60:P60)),(0),($C$5*E66/'Vic Oct 2021'!AQ60-SUM('Vic Oct 2021'!L60:P60))*'Vic Oct 2021'!AB60/100)* 'Vic Oct 2021'!AQ60,IF(AND('Vic Oct 2021'!O60&gt;0,'Vic Oct 2021'!P60=""),IF(($C$5*E66/'Vic Oct 2021'!AQ60&lt; SUM('Vic Oct 2021'!L60:O60)),(0),($C$5*E66/'Vic Oct 2021'!AQ60-SUM('Vic Oct 2021'!L60:O60))*'Vic Oct 2021'!AA60/100)* 'Vic Oct 2021'!AQ60,IF(AND('Vic Oct 2021'!N60&gt;0,'Vic Oct 2021'!O60=""),IF(($C$5*E66/'Vic Oct 2021'!AQ60&lt; SUM('Vic Oct 2021'!L60:N60)),(0),($C$5*E66/'Vic Oct 2021'!AQ60-SUM('Vic Oct 2021'!L60:N60))*'Vic Oct 2021'!Z60/100)* 'Vic Oct 2021'!AQ60,IF(AND('Vic Oct 2021'!M60&gt;0,'Vic Oct 2021'!N60=""),IF(($C$5*E66/'Vic Oct 2021'!AQ60&lt;'Vic Oct 2021'!M60+'Vic Oct 2021'!L60),(0),(($C$5*E66/'Vic Oct 2021'!AQ60-('Vic Oct 2021'!M60+'Vic Oct 2021'!L60))*'Vic Oct 2021'!Y60/100))*'Vic Oct 2021'!AQ60,IF(AND('Vic Oct 2021'!L60&gt;0,'Vic Oct 2021'!M60=""&gt;0),IF(($C$5*E66/'Vic Oct 2021'!AQ60&lt;'Vic Oct 2021'!L60),(0),($C$5*E66/'Vic Oct 2021'!AQ60-'Vic Oct 2021'!L60)*'Vic Oct 2021'!X60/100)*'Vic Oct 2021'!AQ60,0)))))</f>
        <v>676.70963636363626</v>
      </c>
      <c r="L66" s="190">
        <f>IF('Vic Oct 2021'!K60="",($C$5*F66/'Vic Oct 2021'!AR60*'Vic Oct 2021'!AC60/100)*'Vic Oct 2021'!AR60,IF($C$5*F66/'Vic Oct 2021'!AR60&gt;='Vic Oct 2021'!L60,('Vic Oct 2021'!L60*'Vic Oct 2021'!AC60/100)*'Vic Oct 2021'!AR60,($C$5*F66/'Vic Oct 2021'!AR60*'Vic Oct 2021'!AC60/100)*'Vic Oct 2021'!AR60))</f>
        <v>118.81636363636363</v>
      </c>
      <c r="M66" s="190">
        <f>IF(AND('Vic Oct 2021'!L60&gt;0,'Vic Oct 2021'!M60&gt;0),IF($C$5*F66/'Vic Oct 2021'!AR60&lt;'Vic Oct 2021'!L60,0,IF(($C$5*F66/'Vic Oct 2021'!AR60-'Vic Oct 2021'!L60)&lt;=('Vic Oct 2021'!M60+'Vic Oct 2021'!L60),((($C$5*F66/'Vic Oct 2021'!AR60-'Vic Oct 2021'!L60)*'Vic Oct 2021'!AD60/100))*'Vic Oct 2021'!AR60,((('Vic Oct 2021'!M60)*'Vic Oct 2021'!AD60/100)*'Vic Oct 2021'!AR60))),0)</f>
        <v>90.307636363636362</v>
      </c>
      <c r="N66" s="190">
        <f>IF(AND('Vic Oct 2021'!M60&gt;0,'Vic Oct 2021'!N60&gt;0),IF($C$5*F66/'Vic Oct 2021'!AR60&lt;('Vic Oct 2021'!L60+'Vic Oct 2021'!M60),0,IF(($C$5*F66/'Vic Oct 2021'!AR60-'Vic Oct 2021'!L60+'Vic Oct 2021'!M60)&lt;=('Vic Oct 2021'!L60+'Vic Oct 2021'!M60+'Vic Oct 2021'!N60),((($C$5*F66/'Vic Oct 2021'!AR60-('Vic Oct 2021'!L60+'Vic Oct 2021'!M60))*'Vic Oct 2021'!AE60/100))*'Vic Oct 2021'!AR60,('Vic Oct 2021'!N60*'Vic Oct 2021'!AE60/100)*'Vic Oct 2021'!AR60)),0)</f>
        <v>0</v>
      </c>
      <c r="O66" s="190">
        <f>IF(AND('Vic Oct 2021'!N60&gt;0,'Vic Oct 2021'!O60&gt;0),IF($C$5*F66/'Vic Oct 2021'!AR60&lt;('Vic Oct 2021'!L60+'Vic Oct 2021'!M60+'Vic Oct 2021'!N60),0,IF(($C$5*F66/'Vic Oct 2021'!AR60-'Vic Oct 2021'!L60+'Vic Oct 2021'!M60+'Vic Oct 2021'!N60)&lt;=('Vic Oct 2021'!L60+'Vic Oct 2021'!M60+'Vic Oct 2021'!N60+'Vic Oct 2021'!O60),(($C$5*F66/'Vic Oct 2021'!AR60-('Vic Oct 2021'!L60+'Vic Oct 2021'!M60+'Vic Oct 2021'!N60))*'Vic Oct 2021'!AF60/100)*'Vic Oct 2021'!AR60,('Vic Oct 2021'!O60*'Vic Oct 2021'!AF60/100)*'Vic Oct 2021'!AR60)),0)</f>
        <v>0</v>
      </c>
      <c r="P66" s="190">
        <f>IF(AND('Vic Oct 2021'!P60&gt;0,'Vic Oct 2021'!O60&gt;0),IF(($C$5*F66/'Vic Oct 2021'!AR60&lt;SUM('Vic Oct 2021'!L60:P60)),(0),($C$5*F66/'Vic Oct 2021'!AR60-SUM('Vic Oct 2021'!L60:P60))*'Vic Oct 2021'!AB60/100)* 'Vic Oct 2021'!AR60,IF(AND('Vic Oct 2021'!O60&gt;0,'Vic Oct 2021'!P60=""),IF(($C$5*F66/'Vic Oct 2021'!AR60&lt; SUM('Vic Oct 2021'!L60:O60)),(0),($C$5*F66/'Vic Oct 2021'!AR60-SUM('Vic Oct 2021'!L60:O60))*'Vic Oct 2021'!AG60/100)* 'Vic Oct 2021'!AR60,IF(AND('Vic Oct 2021'!N60&gt;0,'Vic Oct 2021'!O60=""),IF(($C$5*F66/'Vic Oct 2021'!AR60&lt; SUM('Vic Oct 2021'!L60:N60)),(0),($C$5*F66/'Vic Oct 2021'!AR60-SUM('Vic Oct 2021'!L60:N60))*'Vic Oct 2021'!AF60/100)* 'Vic Oct 2021'!AR60,IF(AND('Vic Oct 2021'!M60&gt;0,'Vic Oct 2021'!N60=""),IF(($C$5*F66/'Vic Oct 2021'!AR60&lt;'Vic Oct 2021'!M60+'Vic Oct 2021'!L60),(0),(($C$5*F66/'Vic Oct 2021'!AR60-('Vic Oct 2021'!M60+'Vic Oct 2021'!L60))*'Vic Oct 2021'!AE60/100))*'Vic Oct 2021'!AR60,IF(AND('Vic Oct 2021'!L60&gt;0,'Vic Oct 2021'!M60=""&gt;0),IF(($C$5*F66/'Vic Oct 2021'!AR60&lt;'Vic Oct 2021'!L60),(0),($C$5*F66/'Vic Oct 2021'!AR60-'Vic Oct 2021'!L60)*'Vic Oct 2021'!AD60/100)*'Vic Oct 2021'!AR60,0)))))</f>
        <v>676.70963636363626</v>
      </c>
      <c r="Q66" s="394">
        <f t="shared" ref="Q66:Q86" si="60">SUM(G66:P66)</f>
        <v>1771.6672727272726</v>
      </c>
      <c r="R66" s="419">
        <f t="shared" si="5"/>
        <v>2010.8086363636362</v>
      </c>
      <c r="S66" s="193">
        <f t="shared" si="6"/>
        <v>2211.8894999999998</v>
      </c>
      <c r="T66" s="247">
        <f>'Vic Oct 2021'!AT60</f>
        <v>0</v>
      </c>
      <c r="U66" s="247">
        <f>'Vic Oct 2021'!AU60</f>
        <v>0</v>
      </c>
      <c r="V66" s="247">
        <f>'Vic Oct 2021'!AV60</f>
        <v>0</v>
      </c>
      <c r="W66" s="247">
        <f>'Vic Oct 2021'!AW60</f>
        <v>0</v>
      </c>
      <c r="X66" s="419" t="str">
        <f t="shared" si="7"/>
        <v>No discount</v>
      </c>
      <c r="Y66" s="419" t="str">
        <f t="shared" si="8"/>
        <v>Inclusive</v>
      </c>
      <c r="Z66" s="504">
        <f t="shared" si="0"/>
        <v>2010.808636363636</v>
      </c>
      <c r="AA66" s="494">
        <f t="shared" si="1"/>
        <v>2010.808636363636</v>
      </c>
      <c r="AB66" s="400">
        <f t="shared" si="19"/>
        <v>2211.8894999999998</v>
      </c>
      <c r="AC66" s="400">
        <f t="shared" si="19"/>
        <v>2211.8894999999998</v>
      </c>
      <c r="AD66" s="244">
        <f>'Vic Oct 2021'!BF60</f>
        <v>0</v>
      </c>
      <c r="AE66" s="196" t="str">
        <f>'Vic Oct 2021'!BG60</f>
        <v>n</v>
      </c>
      <c r="AF66" s="489"/>
      <c r="AG66" s="489"/>
      <c r="AH66" s="489"/>
      <c r="AI66" s="489"/>
      <c r="AJ66" s="489"/>
      <c r="AK66" s="489"/>
      <c r="AL66" s="489"/>
      <c r="AM66" s="489"/>
      <c r="AN66" s="489"/>
      <c r="AO66" s="489"/>
      <c r="AP66" s="489"/>
      <c r="AQ66" s="489"/>
      <c r="AR66" s="489"/>
    </row>
    <row r="67" spans="1:44" s="506" customFormat="1" ht="17" customHeight="1" thickBot="1">
      <c r="A67" s="529"/>
      <c r="B67" s="424" t="str">
        <f>'Vic Oct 2021'!F61</f>
        <v>Discover Energy</v>
      </c>
      <c r="C67" s="424" t="str">
        <f>'Vic Oct 2021'!G61</f>
        <v>Budget</v>
      </c>
      <c r="D67" s="115">
        <f>365*'Vic Oct 2021'!H61/100</f>
        <v>264.1936363636363</v>
      </c>
      <c r="E67" s="416">
        <f>IF('Vic Oct 2021'!AQ61=3,0.5,IF('Vic Oct 2021'!AQ61=2,0.33,0))</f>
        <v>0.5</v>
      </c>
      <c r="F67" s="416">
        <f t="shared" ref="F67" si="61">1-E67</f>
        <v>0.5</v>
      </c>
      <c r="G67" s="115">
        <f>IF('Vic Oct 2021'!K61="",($C$5*E67/'Vic Oct 2021'!AQ61*'Vic Oct 2021'!W61/100)*'Vic Oct 2021'!AQ61,IF($C$5*E67/'Vic Oct 2021'!AQ61&gt;='Vic Oct 2021'!L61,('Vic Oct 2021'!L61*'Vic Oct 2021'!W61/100)*'Vic Oct 2021'!AQ61,($C$5*E67/'Vic Oct 2021'!AQ61*'Vic Oct 2021'!W61/100)*'Vic Oct 2021'!AQ61))</f>
        <v>218.45454545454538</v>
      </c>
      <c r="H67" s="115">
        <f>IF(AND('Vic Oct 2021'!L61&gt;0,'Vic Oct 2021'!M61&gt;0),IF($C$5*E67/'Vic Oct 2021'!AQ61&lt;'Vic Oct 2021'!L61,0,IF(($C$5*E67/'Vic Oct 2021'!AQ61-'Vic Oct 2021'!L61)&lt;=('Vic Oct 2021'!M61+'Vic Oct 2021'!L61),((($C$5*E67/'Vic Oct 2021'!AQ61-'Vic Oct 2021'!L61)*'Vic Oct 2021'!X61/100))*'Vic Oct 2021'!AQ61,((('Vic Oct 2021'!M61)*'Vic Oct 2021'!X61/100)*'Vic Oct 2021'!AQ61))),0)</f>
        <v>760.36363636363637</v>
      </c>
      <c r="I67" s="115">
        <f>IF(AND('Vic Oct 2021'!M61&gt;0,'Vic Oct 2021'!N61&gt;0),IF($C$5*E67/'Vic Oct 2021'!AQ61&lt;('Vic Oct 2021'!L61+'Vic Oct 2021'!M61),0,IF(($C$5*E67/'Vic Oct 2021'!AQ61-'Vic Oct 2021'!L61+'Vic Oct 2021'!M61)&lt;=('Vic Oct 2021'!L61+'Vic Oct 2021'!M61+'Vic Oct 2021'!N61),((($C$5*E67/'Vic Oct 2021'!AQ61-('Vic Oct 2021'!L61+'Vic Oct 2021'!M61))*'Vic Oct 2021'!Y61/100))*'Vic Oct 2021'!AQ61,('Vic Oct 2021'!N61*'Vic Oct 2021'!Y61/100)* 'Vic Oct 2021'!AQ61)),0)</f>
        <v>0</v>
      </c>
      <c r="J67" s="115">
        <f>IF(AND('Vic Oct 2021'!N61&gt;0,'Vic Oct 2021'!O61&gt;0),IF($C$5*E67/'Vic Oct 2021'!AQ61&lt;('Vic Oct 2021'!L61+'Vic Oct 2021'!M61+'Vic Oct 2021'!N61),0,IF(($C$5*E67/'Vic Oct 2021'!AQ61-'Vic Oct 2021'!L61+'Vic Oct 2021'!M61+'Vic Oct 2021'!N61)&lt;=('Vic Oct 2021'!L61+'Vic Oct 2021'!M61+'Vic Oct 2021'!N61+'Vic Oct 2021'!O61),(($C$5*E67/'Vic Oct 2021'!AQ61-('Vic Oct 2021'!L61+'Vic Oct 2021'!M61+'Vic Oct 2021'!N61))*'Vic Oct 2021'!Z61/100)*'Vic Oct 2021'!AQ61,('Vic Oct 2021'!O61*'Vic Oct 2021'!Z61/100)*'Vic Oct 2021'!AQ61)),0)</f>
        <v>0</v>
      </c>
      <c r="K67" s="115">
        <f>IF(AND('Vic Oct 2021'!P61&gt;0,'Vic Oct 2021'!O61&gt;0),IF(($C$5*E67/'Vic Oct 2021'!AQ61&lt;SUM('Vic Oct 2021'!L61:P61)),(0),($C$5*E67/'Vic Oct 2021'!AQ61-SUM('Vic Oct 2021'!L61:P61))*'Vic Oct 2021'!AB61/100)* 'Vic Oct 2021'!AQ61,IF(AND('Vic Oct 2021'!O61&gt;0,'Vic Oct 2021'!P61=""),IF(($C$5*E67/'Vic Oct 2021'!AQ61&lt; SUM('Vic Oct 2021'!L61:O61)),(0),($C$5*E67/'Vic Oct 2021'!AQ61-SUM('Vic Oct 2021'!L61:O61))*'Vic Oct 2021'!AA61/100)* 'Vic Oct 2021'!AQ61,IF(AND('Vic Oct 2021'!N61&gt;0,'Vic Oct 2021'!O61=""),IF(($C$5*E67/'Vic Oct 2021'!AQ61&lt; SUM('Vic Oct 2021'!L61:N61)),(0),($C$5*E67/'Vic Oct 2021'!AQ61-SUM('Vic Oct 2021'!L61:N61))*'Vic Oct 2021'!Z61/100)* 'Vic Oct 2021'!AQ61,IF(AND('Vic Oct 2021'!M61&gt;0,'Vic Oct 2021'!N61=""),IF(($C$5*E67/'Vic Oct 2021'!AQ61&lt;'Vic Oct 2021'!M61+'Vic Oct 2021'!L61),(0),(($C$5*E67/'Vic Oct 2021'!AQ61-('Vic Oct 2021'!M61+'Vic Oct 2021'!L61))*'Vic Oct 2021'!Y61/100))*'Vic Oct 2021'!AQ61,IF(AND('Vic Oct 2021'!L61&gt;0,'Vic Oct 2021'!M61=""&gt;0),IF(($C$5*E67/'Vic Oct 2021'!AQ61&lt;'Vic Oct 2021'!L61),(0),($C$5*E67/'Vic Oct 2021'!AQ61-'Vic Oct 2021'!L61)*'Vic Oct 2021'!X61/100)*'Vic Oct 2021'!AQ61,0)))))</f>
        <v>0</v>
      </c>
      <c r="L67" s="115">
        <f>IF('Vic Oct 2021'!K61="",($C$5*F67/'Vic Oct 2021'!AR61*'Vic Oct 2021'!AC61/100)*'Vic Oct 2021'!AR61,IF($C$5*F67/'Vic Oct 2021'!AR61&gt;='Vic Oct 2021'!L61,('Vic Oct 2021'!L61*'Vic Oct 2021'!AC61/100)*'Vic Oct 2021'!AR61,($C$5*F67/'Vic Oct 2021'!AR61*'Vic Oct 2021'!AC61/100)*'Vic Oct 2021'!AR61))</f>
        <v>218.45454545454538</v>
      </c>
      <c r="M67" s="115">
        <f>IF(AND('Vic Oct 2021'!L61&gt;0,'Vic Oct 2021'!M61&gt;0),IF($C$5*F67/'Vic Oct 2021'!AR61&lt;'Vic Oct 2021'!L61,0,IF(($C$5*F67/'Vic Oct 2021'!AR61-'Vic Oct 2021'!L61)&lt;=('Vic Oct 2021'!M61+'Vic Oct 2021'!L61),((($C$5*F67/'Vic Oct 2021'!AR61-'Vic Oct 2021'!L61)*'Vic Oct 2021'!AD61/100))*'Vic Oct 2021'!AR61,((('Vic Oct 2021'!M61)*'Vic Oct 2021'!AD61/100)*'Vic Oct 2021'!AR61))),0)</f>
        <v>760.36363636363637</v>
      </c>
      <c r="N67" s="115">
        <f>IF(AND('Vic Oct 2021'!M61&gt;0,'Vic Oct 2021'!N61&gt;0),IF($C$5*F67/'Vic Oct 2021'!AR61&lt;('Vic Oct 2021'!L61+'Vic Oct 2021'!M61),0,IF(($C$5*F67/'Vic Oct 2021'!AR61-'Vic Oct 2021'!L61+'Vic Oct 2021'!M61)&lt;=('Vic Oct 2021'!L61+'Vic Oct 2021'!M61+'Vic Oct 2021'!N61),((($C$5*F67/'Vic Oct 2021'!AR61-('Vic Oct 2021'!L61+'Vic Oct 2021'!M61))*'Vic Oct 2021'!AE61/100))*'Vic Oct 2021'!AR61,('Vic Oct 2021'!N61*'Vic Oct 2021'!AE61/100)*'Vic Oct 2021'!AR61)),0)</f>
        <v>0</v>
      </c>
      <c r="O67" s="115">
        <f>IF(AND('Vic Oct 2021'!N61&gt;0,'Vic Oct 2021'!O61&gt;0),IF($C$5*F67/'Vic Oct 2021'!AR61&lt;('Vic Oct 2021'!L61+'Vic Oct 2021'!M61+'Vic Oct 2021'!N61),0,IF(($C$5*F67/'Vic Oct 2021'!AR61-'Vic Oct 2021'!L61+'Vic Oct 2021'!M61+'Vic Oct 2021'!N61)&lt;=('Vic Oct 2021'!L61+'Vic Oct 2021'!M61+'Vic Oct 2021'!N61+'Vic Oct 2021'!O61),(($C$5*F67/'Vic Oct 2021'!AR61-('Vic Oct 2021'!L61+'Vic Oct 2021'!M61+'Vic Oct 2021'!N61))*'Vic Oct 2021'!AF61/100)*'Vic Oct 2021'!AR61,('Vic Oct 2021'!O61*'Vic Oct 2021'!AF61/100)*'Vic Oct 2021'!AR61)),0)</f>
        <v>0</v>
      </c>
      <c r="P67" s="115">
        <f>IF(AND('Vic Oct 2021'!P61&gt;0,'Vic Oct 2021'!O61&gt;0),IF(($C$5*F67/'Vic Oct 2021'!AR61&lt;SUM('Vic Oct 2021'!L61:P61)),(0),($C$5*F67/'Vic Oct 2021'!AR61-SUM('Vic Oct 2021'!L61:P61))*'Vic Oct 2021'!AB61/100)* 'Vic Oct 2021'!AR61,IF(AND('Vic Oct 2021'!O61&gt;0,'Vic Oct 2021'!P61=""),IF(($C$5*F67/'Vic Oct 2021'!AR61&lt; SUM('Vic Oct 2021'!L61:O61)),(0),($C$5*F67/'Vic Oct 2021'!AR61-SUM('Vic Oct 2021'!L61:O61))*'Vic Oct 2021'!AG61/100)* 'Vic Oct 2021'!AR61,IF(AND('Vic Oct 2021'!N61&gt;0,'Vic Oct 2021'!O61=""),IF(($C$5*F67/'Vic Oct 2021'!AR61&lt; SUM('Vic Oct 2021'!L61:N61)),(0),($C$5*F67/'Vic Oct 2021'!AR61-SUM('Vic Oct 2021'!L61:N61))*'Vic Oct 2021'!AF61/100)* 'Vic Oct 2021'!AR61,IF(AND('Vic Oct 2021'!M61&gt;0,'Vic Oct 2021'!N61=""),IF(($C$5*F67/'Vic Oct 2021'!AR61&lt;'Vic Oct 2021'!M61+'Vic Oct 2021'!L61),(0),(($C$5*F67/'Vic Oct 2021'!AR61-('Vic Oct 2021'!M61+'Vic Oct 2021'!L61))*'Vic Oct 2021'!AE61/100))*'Vic Oct 2021'!AR61,IF(AND('Vic Oct 2021'!L61&gt;0,'Vic Oct 2021'!M61=""&gt;0),IF(($C$5*F67/'Vic Oct 2021'!AR61&lt;'Vic Oct 2021'!L61),(0),($C$5*F67/'Vic Oct 2021'!AR61-'Vic Oct 2021'!L61)*'Vic Oct 2021'!AD61/100)*'Vic Oct 2021'!AR61,0)))))</f>
        <v>0</v>
      </c>
      <c r="Q67" s="395">
        <f t="shared" ref="Q67" si="62">SUM(G67:P67)</f>
        <v>1957.6363636363635</v>
      </c>
      <c r="R67" s="420">
        <f t="shared" ref="R67" si="63">Q67+D67</f>
        <v>2221.83</v>
      </c>
      <c r="S67" s="214">
        <f t="shared" ref="S67" si="64">R67*1.1</f>
        <v>2444.0129999999999</v>
      </c>
      <c r="T67" s="248">
        <f>'Vic Oct 2021'!AT61</f>
        <v>0</v>
      </c>
      <c r="U67" s="248">
        <f>'Vic Oct 2021'!AU61</f>
        <v>22</v>
      </c>
      <c r="V67" s="248">
        <f>'Vic Oct 2021'!AV61</f>
        <v>0</v>
      </c>
      <c r="W67" s="248">
        <f>'Vic Oct 2021'!AW61</f>
        <v>0</v>
      </c>
      <c r="X67" s="420" t="str">
        <f t="shared" ref="X67" si="65">IF(SUM(T67:W67)=0,"No discount",IF(T67&gt;0,"Guaranteed off bill",IF(U67&gt;0,"Guaranteed off usage",IF(V67&gt;0,"Pay-on-time off bill","Pay-on-time off usage"))))</f>
        <v>Guaranteed off usage</v>
      </c>
      <c r="Y67" s="420" t="str">
        <f t="shared" ref="Y67" si="66">IF(OR(B67="Origin Energy",B67="Red Energy",B67="Powershop"),"Inclusive","Exclusive")</f>
        <v>Exclusive</v>
      </c>
      <c r="Z67" s="401">
        <f t="shared" ref="Z67" si="67">IF(AND(X67="Guaranteed off bill",Y67="Inclusive"),((R67*1.1)-((R67*1.1)*T67/100))/1.1,IF(AND(X67="Guaranteed off usage",Y67="Inclusive"),((R67*1.1)-((Q67*1.1)*U67/100))/1.1,IF(AND(X67="Guaranteed off bill",Y67="Exclusive"),R67-(R67*T67/100),IF(AND(X67="Guaranteed off usage",Y67="Exclusive"),R67-(Q67*U67/100),IF(Y67="Inclusive",((R67*1.1))/1.1,R67)))))</f>
        <v>1791.1499999999999</v>
      </c>
      <c r="AA67" s="402">
        <f t="shared" ref="AA67" si="68">IF(AND(X67="Pay-on-time off bill",Y67="Inclusive"),((Z67*1.1)-((Z67*1.1)*V67/100))/1.1,IF(AND(X67="Pay-on-time off usage",Y67="Inclusive"),((Z67*1.1)-((Q67*1.1)*W67/100))/1.1,IF(AND(X67="Pay-on-time off bill",Y67="Exclusive"),Z67-(Z67*V67/100),IF(AND(X67="Pay-on-time off usage",Y67="Exclusive"),Z67-(Q67*W67/100),IF(Y67="Inclusive",((Z67*1.1))/1.1,Z67)))))</f>
        <v>1791.1499999999999</v>
      </c>
      <c r="AB67" s="403">
        <f t="shared" ref="AB67" si="69">Z67*1.1</f>
        <v>1970.2650000000001</v>
      </c>
      <c r="AC67" s="403">
        <f t="shared" ref="AC67" si="70">AA67*1.1</f>
        <v>1970.2650000000001</v>
      </c>
      <c r="AD67" s="245">
        <f>'Vic Oct 2021'!BF61</f>
        <v>0</v>
      </c>
      <c r="AE67" s="217" t="str">
        <f>'Vic Oct 2021'!BG61</f>
        <v>n</v>
      </c>
      <c r="AF67" s="505"/>
      <c r="AG67" s="505"/>
      <c r="AH67" s="505"/>
      <c r="AI67" s="505"/>
      <c r="AJ67" s="505"/>
      <c r="AK67" s="505"/>
      <c r="AL67" s="505"/>
      <c r="AM67" s="505"/>
      <c r="AN67" s="505"/>
      <c r="AO67" s="505"/>
      <c r="AP67" s="505"/>
      <c r="AQ67" s="505"/>
      <c r="AR67" s="505"/>
    </row>
    <row r="68" spans="1:44" ht="17" customHeight="1" thickTop="1">
      <c r="A68" s="527" t="str">
        <f>'Vic Oct 2021'!D62</f>
        <v>AGN Central 2</v>
      </c>
      <c r="B68" s="501" t="str">
        <f>'Vic Oct 2021'!F62</f>
        <v>AGL</v>
      </c>
      <c r="C68" s="423" t="str">
        <f>'Vic Oct 2021'!G62</f>
        <v>Business Super Saver</v>
      </c>
      <c r="D68" s="190">
        <f>365*'Vic Oct 2021'!H62/100</f>
        <v>281.34863636363639</v>
      </c>
      <c r="E68" s="415">
        <f>IF('Vic Oct 2021'!AQ62=3,0.5,IF('Vic Oct 2021'!AQ62=2,0.33,0))</f>
        <v>0.5</v>
      </c>
      <c r="F68" s="415">
        <f t="shared" si="3"/>
        <v>0.5</v>
      </c>
      <c r="G68" s="190">
        <f>IF('Vic Oct 2021'!K62="",($C$5*E68/'Vic Oct 2021'!AQ62*'Vic Oct 2021'!W62/100)*'Vic Oct 2021'!AQ62,IF($C$5*E68/'Vic Oct 2021'!AQ62&gt;='Vic Oct 2021'!L62,('Vic Oct 2021'!L62*'Vic Oct 2021'!W62/100)*'Vic Oct 2021'!AQ62,($C$5*E68/'Vic Oct 2021'!AQ62*'Vic Oct 2021'!W62/100)*'Vic Oct 2021'!AQ62))</f>
        <v>191.45454545454544</v>
      </c>
      <c r="H68" s="190">
        <f>IF(AND('Vic Oct 2021'!L62&gt;0,'Vic Oct 2021'!M62&gt;0),IF($C$5*E68/'Vic Oct 2021'!AQ62&lt;'Vic Oct 2021'!L62,0,IF(($C$5*E68/'Vic Oct 2021'!AQ62-'Vic Oct 2021'!L62)&lt;=('Vic Oct 2021'!M62+'Vic Oct 2021'!L62),((($C$5*E68/'Vic Oct 2021'!AQ62-'Vic Oct 2021'!L62)*'Vic Oct 2021'!X62/100))*'Vic Oct 2021'!AQ62,((('Vic Oct 2021'!M62)*'Vic Oct 2021'!X62/100)*'Vic Oct 2021'!AQ62))),0)</f>
        <v>726.81818181818176</v>
      </c>
      <c r="I68" s="190">
        <f>IF(AND('Vic Oct 2021'!M62&gt;0,'Vic Oct 2021'!N62&gt;0),IF($C$5*E68/'Vic Oct 2021'!AQ62&lt;('Vic Oct 2021'!L62+'Vic Oct 2021'!M62),0,IF(($C$5*E68/'Vic Oct 2021'!AQ62-'Vic Oct 2021'!L62+'Vic Oct 2021'!M62)&lt;=('Vic Oct 2021'!L62+'Vic Oct 2021'!M62+'Vic Oct 2021'!N62),((($C$5*E68/'Vic Oct 2021'!AQ62-('Vic Oct 2021'!L62+'Vic Oct 2021'!M62))*'Vic Oct 2021'!Y62/100))*'Vic Oct 2021'!AQ62,('Vic Oct 2021'!N62*'Vic Oct 2021'!Y62/100)* 'Vic Oct 2021'!AQ62)),0)</f>
        <v>0</v>
      </c>
      <c r="J68" s="190">
        <f>IF(AND('Vic Oct 2021'!N62&gt;0,'Vic Oct 2021'!O62&gt;0),IF($C$5*E68/'Vic Oct 2021'!AQ62&lt;('Vic Oct 2021'!L62+'Vic Oct 2021'!M62+'Vic Oct 2021'!N62),0,IF(($C$5*E68/'Vic Oct 2021'!AQ62-'Vic Oct 2021'!L62+'Vic Oct 2021'!M62+'Vic Oct 2021'!N62)&lt;=('Vic Oct 2021'!L62+'Vic Oct 2021'!M62+'Vic Oct 2021'!N62+'Vic Oct 2021'!O62),(($C$5*E68/'Vic Oct 2021'!AQ62-('Vic Oct 2021'!L62+'Vic Oct 2021'!M62+'Vic Oct 2021'!N62))*'Vic Oct 2021'!Z62/100)*'Vic Oct 2021'!AQ62,('Vic Oct 2021'!O62*'Vic Oct 2021'!Z62/100)*'Vic Oct 2021'!AQ62)),0)</f>
        <v>0</v>
      </c>
      <c r="K68" s="190">
        <f>IF(AND('Vic Oct 2021'!P62&gt;0,'Vic Oct 2021'!O62&gt;0),IF(($C$5*E68/'Vic Oct 2021'!AQ62&lt;SUM('Vic Oct 2021'!L62:P62)),(0),($C$5*E68/'Vic Oct 2021'!AQ62-SUM('Vic Oct 2021'!L62:P62))*'Vic Oct 2021'!AB62/100)* 'Vic Oct 2021'!AQ62,IF(AND('Vic Oct 2021'!O62&gt;0,'Vic Oct 2021'!P62=""),IF(($C$5*E68/'Vic Oct 2021'!AQ62&lt; SUM('Vic Oct 2021'!L62:O62)),(0),($C$5*E68/'Vic Oct 2021'!AQ62-SUM('Vic Oct 2021'!L62:O62))*'Vic Oct 2021'!AA62/100)* 'Vic Oct 2021'!AQ62,IF(AND('Vic Oct 2021'!N62&gt;0,'Vic Oct 2021'!O62=""),IF(($C$5*E68/'Vic Oct 2021'!AQ62&lt; SUM('Vic Oct 2021'!L62:N62)),(0),($C$5*E68/'Vic Oct 2021'!AQ62-SUM('Vic Oct 2021'!L62:N62))*'Vic Oct 2021'!Z62/100)* 'Vic Oct 2021'!AQ62,IF(AND('Vic Oct 2021'!M62&gt;0,'Vic Oct 2021'!N62=""),IF(($C$5*E68/'Vic Oct 2021'!AQ62&lt;'Vic Oct 2021'!M62+'Vic Oct 2021'!L62),(0),(($C$5*E68/'Vic Oct 2021'!AQ62-('Vic Oct 2021'!M62+'Vic Oct 2021'!L62))*'Vic Oct 2021'!Y62/100))*'Vic Oct 2021'!AQ62,IF(AND('Vic Oct 2021'!L62&gt;0,'Vic Oct 2021'!M62=""&gt;0),IF(($C$5*E68/'Vic Oct 2021'!AQ62&lt;'Vic Oct 2021'!L62),(0),($C$5*E68/'Vic Oct 2021'!AQ62-'Vic Oct 2021'!L62)*'Vic Oct 2021'!X62/100)*'Vic Oct 2021'!AQ62,0)))))</f>
        <v>0</v>
      </c>
      <c r="L68" s="190">
        <f>IF('Vic Oct 2021'!K62="",($C$5*F68/'Vic Oct 2021'!AR62*'Vic Oct 2021'!AC62/100)*'Vic Oct 2021'!AR62,IF($C$5*F68/'Vic Oct 2021'!AR62&gt;='Vic Oct 2021'!L62,('Vic Oct 2021'!L62*'Vic Oct 2021'!AC62/100)*'Vic Oct 2021'!AR62,($C$5*F68/'Vic Oct 2021'!AR62*'Vic Oct 2021'!AC62/100)*'Vic Oct 2021'!AR62))</f>
        <v>191.45454545454544</v>
      </c>
      <c r="M68" s="190">
        <f>IF(AND('Vic Oct 2021'!L62&gt;0,'Vic Oct 2021'!M62&gt;0),IF($C$5*F68/'Vic Oct 2021'!AR62&lt;'Vic Oct 2021'!L62,0,IF(($C$5*F68/'Vic Oct 2021'!AR62-'Vic Oct 2021'!L62)&lt;=('Vic Oct 2021'!M62+'Vic Oct 2021'!L62),((($C$5*F68/'Vic Oct 2021'!AR62-'Vic Oct 2021'!L62)*'Vic Oct 2021'!AD62/100))*'Vic Oct 2021'!AR62,((('Vic Oct 2021'!M62)*'Vic Oct 2021'!AD62/100)*'Vic Oct 2021'!AR62))),0)</f>
        <v>726.81818181818176</v>
      </c>
      <c r="N68" s="190">
        <f>IF(AND('Vic Oct 2021'!M62&gt;0,'Vic Oct 2021'!N62&gt;0),IF($C$5*F68/'Vic Oct 2021'!AR62&lt;('Vic Oct 2021'!L62+'Vic Oct 2021'!M62),0,IF(($C$5*F68/'Vic Oct 2021'!AR62-'Vic Oct 2021'!L62+'Vic Oct 2021'!M62)&lt;=('Vic Oct 2021'!L62+'Vic Oct 2021'!M62+'Vic Oct 2021'!N62),((($C$5*F68/'Vic Oct 2021'!AR62-('Vic Oct 2021'!L62+'Vic Oct 2021'!M62))*'Vic Oct 2021'!AE62/100))*'Vic Oct 2021'!AR62,('Vic Oct 2021'!N62*'Vic Oct 2021'!AE62/100)*'Vic Oct 2021'!AR62)),0)</f>
        <v>0</v>
      </c>
      <c r="O68" s="190">
        <f>IF(AND('Vic Oct 2021'!N62&gt;0,'Vic Oct 2021'!O62&gt;0),IF($C$5*F68/'Vic Oct 2021'!AR62&lt;('Vic Oct 2021'!L62+'Vic Oct 2021'!M62+'Vic Oct 2021'!N62),0,IF(($C$5*F68/'Vic Oct 2021'!AR62-'Vic Oct 2021'!L62+'Vic Oct 2021'!M62+'Vic Oct 2021'!N62)&lt;=('Vic Oct 2021'!L62+'Vic Oct 2021'!M62+'Vic Oct 2021'!N62+'Vic Oct 2021'!O62),(($C$5*F68/'Vic Oct 2021'!AR62-('Vic Oct 2021'!L62+'Vic Oct 2021'!M62+'Vic Oct 2021'!N62))*'Vic Oct 2021'!AF62/100)*'Vic Oct 2021'!AR62,('Vic Oct 2021'!O62*'Vic Oct 2021'!AF62/100)*'Vic Oct 2021'!AR62)),0)</f>
        <v>0</v>
      </c>
      <c r="P68" s="190">
        <f>IF(AND('Vic Oct 2021'!P62&gt;0,'Vic Oct 2021'!O62&gt;0),IF(($C$5*F68/'Vic Oct 2021'!AR62&lt;SUM('Vic Oct 2021'!L62:P62)),(0),($C$5*F68/'Vic Oct 2021'!AR62-SUM('Vic Oct 2021'!L62:P62))*'Vic Oct 2021'!AB62/100)* 'Vic Oct 2021'!AR62,IF(AND('Vic Oct 2021'!O62&gt;0,'Vic Oct 2021'!P62=""),IF(($C$5*F68/'Vic Oct 2021'!AR62&lt; SUM('Vic Oct 2021'!L62:O62)),(0),($C$5*F68/'Vic Oct 2021'!AR62-SUM('Vic Oct 2021'!L62:O62))*'Vic Oct 2021'!AG62/100)* 'Vic Oct 2021'!AR62,IF(AND('Vic Oct 2021'!N62&gt;0,'Vic Oct 2021'!O62=""),IF(($C$5*F68/'Vic Oct 2021'!AR62&lt; SUM('Vic Oct 2021'!L62:N62)),(0),($C$5*F68/'Vic Oct 2021'!AR62-SUM('Vic Oct 2021'!L62:N62))*'Vic Oct 2021'!AF62/100)* 'Vic Oct 2021'!AR62,IF(AND('Vic Oct 2021'!M62&gt;0,'Vic Oct 2021'!N62=""),IF(($C$5*F68/'Vic Oct 2021'!AR62&lt;'Vic Oct 2021'!M62+'Vic Oct 2021'!L62),(0),(($C$5*F68/'Vic Oct 2021'!AR62-('Vic Oct 2021'!M62+'Vic Oct 2021'!L62))*'Vic Oct 2021'!AE62/100))*'Vic Oct 2021'!AR62,IF(AND('Vic Oct 2021'!L62&gt;0,'Vic Oct 2021'!M62=""&gt;0),IF(($C$5*F68/'Vic Oct 2021'!AR62&lt;'Vic Oct 2021'!L62),(0),($C$5*F68/'Vic Oct 2021'!AR62-'Vic Oct 2021'!L62)*'Vic Oct 2021'!AD62/100)*'Vic Oct 2021'!AR62,0)))))</f>
        <v>0</v>
      </c>
      <c r="Q68" s="394">
        <f t="shared" si="60"/>
        <v>1836.5454545454545</v>
      </c>
      <c r="R68" s="419">
        <f t="shared" si="5"/>
        <v>2117.8940909090907</v>
      </c>
      <c r="S68" s="193">
        <f t="shared" si="6"/>
        <v>2329.6835000000001</v>
      </c>
      <c r="T68" s="247">
        <f>'Vic Oct 2021'!AT62</f>
        <v>0</v>
      </c>
      <c r="U68" s="247">
        <f>'Vic Oct 2021'!AU62</f>
        <v>0</v>
      </c>
      <c r="V68" s="247">
        <f>'Vic Oct 2021'!AV62</f>
        <v>0</v>
      </c>
      <c r="W68" s="247">
        <f>'Vic Oct 2021'!AW62</f>
        <v>0</v>
      </c>
      <c r="X68" s="419" t="str">
        <f t="shared" si="7"/>
        <v>No discount</v>
      </c>
      <c r="Y68" s="419" t="str">
        <f t="shared" si="8"/>
        <v>Exclusive</v>
      </c>
      <c r="Z68" s="494">
        <f t="shared" si="0"/>
        <v>2117.8940909090907</v>
      </c>
      <c r="AA68" s="494">
        <f t="shared" si="1"/>
        <v>2117.8940909090907</v>
      </c>
      <c r="AB68" s="400">
        <f t="shared" si="19"/>
        <v>2329.6835000000001</v>
      </c>
      <c r="AC68" s="400">
        <f t="shared" si="19"/>
        <v>2329.6835000000001</v>
      </c>
      <c r="AD68" s="244">
        <f>'Vic Oct 2021'!BF62</f>
        <v>0</v>
      </c>
      <c r="AE68" s="196" t="str">
        <f>'Vic Oct 2021'!BG62</f>
        <v>n</v>
      </c>
      <c r="AF68" s="489"/>
      <c r="AG68" s="489"/>
      <c r="AH68" s="489"/>
      <c r="AI68" s="489"/>
      <c r="AJ68" s="489"/>
      <c r="AK68" s="489"/>
      <c r="AL68" s="489"/>
      <c r="AM68" s="489"/>
      <c r="AN68" s="489"/>
      <c r="AO68" s="489"/>
      <c r="AP68" s="489"/>
      <c r="AQ68" s="489"/>
      <c r="AR68" s="489"/>
    </row>
    <row r="69" spans="1:44" ht="17" customHeight="1">
      <c r="A69" s="528"/>
      <c r="B69" s="501" t="str">
        <f>'Vic Oct 2021'!F63</f>
        <v>Covau</v>
      </c>
      <c r="C69" s="423" t="str">
        <f>'Vic Oct 2021'!G63</f>
        <v>Super Saver Plus</v>
      </c>
      <c r="D69" s="190">
        <f>365*'Vic Oct 2021'!H63/100</f>
        <v>346.74999999999994</v>
      </c>
      <c r="E69" s="415">
        <f>IF('Vic Oct 2021'!AQ63=3,0.5,IF('Vic Oct 2021'!AQ63=2,0.33,0))</f>
        <v>0.5</v>
      </c>
      <c r="F69" s="415">
        <f t="shared" si="3"/>
        <v>0.5</v>
      </c>
      <c r="G69" s="190">
        <f>IF('Vic Oct 2021'!K63="",($C$5*E69/'Vic Oct 2021'!AQ63*'Vic Oct 2021'!W63/100)*'Vic Oct 2021'!AQ63,IF($C$5*E69/'Vic Oct 2021'!AQ63&gt;='Vic Oct 2021'!L63,('Vic Oct 2021'!L63*'Vic Oct 2021'!W63/100)*'Vic Oct 2021'!AQ63,($C$5*E69/'Vic Oct 2021'!AQ63*'Vic Oct 2021'!W63/100)*'Vic Oct 2021'!AQ63))</f>
        <v>243.96694214876027</v>
      </c>
      <c r="H69" s="190">
        <f>IF(AND('Vic Oct 2021'!L63&gt;0,'Vic Oct 2021'!M63&gt;0),IF($C$5*E69/'Vic Oct 2021'!AQ63&lt;'Vic Oct 2021'!L63,0,IF(($C$5*E69/'Vic Oct 2021'!AQ63-'Vic Oct 2021'!L63)&lt;=('Vic Oct 2021'!M63+'Vic Oct 2021'!L63),((($C$5*E69/'Vic Oct 2021'!AQ63-'Vic Oct 2021'!L63)*'Vic Oct 2021'!X63/100))*'Vic Oct 2021'!AQ63,((('Vic Oct 2021'!M63)*'Vic Oct 2021'!X63/100)*'Vic Oct 2021'!AQ63))),0)</f>
        <v>827.4545454545455</v>
      </c>
      <c r="I69" s="190">
        <f>IF(AND('Vic Oct 2021'!M63&gt;0,'Vic Oct 2021'!N63&gt;0),IF($C$5*E69/'Vic Oct 2021'!AQ63&lt;('Vic Oct 2021'!L63+'Vic Oct 2021'!M63),0,IF(($C$5*E69/'Vic Oct 2021'!AQ63-'Vic Oct 2021'!L63+'Vic Oct 2021'!M63)&lt;=('Vic Oct 2021'!L63+'Vic Oct 2021'!M63+'Vic Oct 2021'!N63),((($C$5*E69/'Vic Oct 2021'!AQ63-('Vic Oct 2021'!L63+'Vic Oct 2021'!M63))*'Vic Oct 2021'!Y63/100))*'Vic Oct 2021'!AQ63,('Vic Oct 2021'!N63*'Vic Oct 2021'!Y63/100)* 'Vic Oct 2021'!AQ63)),0)</f>
        <v>0</v>
      </c>
      <c r="J69" s="190">
        <f>IF(AND('Vic Oct 2021'!N63&gt;0,'Vic Oct 2021'!O63&gt;0),IF($C$5*E69/'Vic Oct 2021'!AQ63&lt;('Vic Oct 2021'!L63+'Vic Oct 2021'!M63+'Vic Oct 2021'!N63),0,IF(($C$5*E69/'Vic Oct 2021'!AQ63-'Vic Oct 2021'!L63+'Vic Oct 2021'!M63+'Vic Oct 2021'!N63)&lt;=('Vic Oct 2021'!L63+'Vic Oct 2021'!M63+'Vic Oct 2021'!N63+'Vic Oct 2021'!O63),(($C$5*E69/'Vic Oct 2021'!AQ63-('Vic Oct 2021'!L63+'Vic Oct 2021'!M63+'Vic Oct 2021'!N63))*'Vic Oct 2021'!Z63/100)*'Vic Oct 2021'!AQ63,('Vic Oct 2021'!O63*'Vic Oct 2021'!Z63/100)*'Vic Oct 2021'!AQ63)),0)</f>
        <v>0</v>
      </c>
      <c r="K69" s="190">
        <f>IF(AND('Vic Oct 2021'!P63&gt;0,'Vic Oct 2021'!O63&gt;0),IF(($C$5*E69/'Vic Oct 2021'!AQ63&lt;SUM('Vic Oct 2021'!L63:P63)),(0),($C$5*E69/'Vic Oct 2021'!AQ63-SUM('Vic Oct 2021'!L63:P63))*'Vic Oct 2021'!AB63/100)* 'Vic Oct 2021'!AQ63,IF(AND('Vic Oct 2021'!O63&gt;0,'Vic Oct 2021'!P63=""),IF(($C$5*E69/'Vic Oct 2021'!AQ63&lt; SUM('Vic Oct 2021'!L63:O63)),(0),($C$5*E69/'Vic Oct 2021'!AQ63-SUM('Vic Oct 2021'!L63:O63))*'Vic Oct 2021'!AA63/100)* 'Vic Oct 2021'!AQ63,IF(AND('Vic Oct 2021'!N63&gt;0,'Vic Oct 2021'!O63=""),IF(($C$5*E69/'Vic Oct 2021'!AQ63&lt; SUM('Vic Oct 2021'!L63:N63)),(0),($C$5*E69/'Vic Oct 2021'!AQ63-SUM('Vic Oct 2021'!L63:N63))*'Vic Oct 2021'!Z63/100)* 'Vic Oct 2021'!AQ63,IF(AND('Vic Oct 2021'!M63&gt;0,'Vic Oct 2021'!N63=""),IF(($C$5*E69/'Vic Oct 2021'!AQ63&lt;'Vic Oct 2021'!M63+'Vic Oct 2021'!L63),(0),(($C$5*E69/'Vic Oct 2021'!AQ63-('Vic Oct 2021'!M63+'Vic Oct 2021'!L63))*'Vic Oct 2021'!Y63/100))*'Vic Oct 2021'!AQ63,IF(AND('Vic Oct 2021'!L63&gt;0,'Vic Oct 2021'!M63=""&gt;0),IF(($C$5*E69/'Vic Oct 2021'!AQ63&lt;'Vic Oct 2021'!L63),(0),($C$5*E69/'Vic Oct 2021'!AQ63-'Vic Oct 2021'!L63)*'Vic Oct 2021'!X63/100)*'Vic Oct 2021'!AQ63,0)))))</f>
        <v>0</v>
      </c>
      <c r="L69" s="190">
        <f>IF('Vic Oct 2021'!K63="",($C$5*F69/'Vic Oct 2021'!AR63*'Vic Oct 2021'!AC63/100)*'Vic Oct 2021'!AR63,IF($C$5*F69/'Vic Oct 2021'!AR63&gt;='Vic Oct 2021'!L63,('Vic Oct 2021'!L63*'Vic Oct 2021'!AC63/100)*'Vic Oct 2021'!AR63,($C$5*F69/'Vic Oct 2021'!AR63*'Vic Oct 2021'!AC63/100)*'Vic Oct 2021'!AR63))</f>
        <v>243.96694214876027</v>
      </c>
      <c r="M69" s="190">
        <f>IF(AND('Vic Oct 2021'!L63&gt;0,'Vic Oct 2021'!M63&gt;0),IF($C$5*F69/'Vic Oct 2021'!AR63&lt;'Vic Oct 2021'!L63,0,IF(($C$5*F69/'Vic Oct 2021'!AR63-'Vic Oct 2021'!L63)&lt;=('Vic Oct 2021'!M63+'Vic Oct 2021'!L63),((($C$5*F69/'Vic Oct 2021'!AR63-'Vic Oct 2021'!L63)*'Vic Oct 2021'!AD63/100))*'Vic Oct 2021'!AR63,((('Vic Oct 2021'!M63)*'Vic Oct 2021'!AD63/100)*'Vic Oct 2021'!AR63))),0)</f>
        <v>827.4545454545455</v>
      </c>
      <c r="N69" s="190">
        <f>IF(AND('Vic Oct 2021'!M63&gt;0,'Vic Oct 2021'!N63&gt;0),IF($C$5*F69/'Vic Oct 2021'!AR63&lt;('Vic Oct 2021'!L63+'Vic Oct 2021'!M63),0,IF(($C$5*F69/'Vic Oct 2021'!AR63-'Vic Oct 2021'!L63+'Vic Oct 2021'!M63)&lt;=('Vic Oct 2021'!L63+'Vic Oct 2021'!M63+'Vic Oct 2021'!N63),((($C$5*F69/'Vic Oct 2021'!AR63-('Vic Oct 2021'!L63+'Vic Oct 2021'!M63))*'Vic Oct 2021'!AE63/100))*'Vic Oct 2021'!AR63,('Vic Oct 2021'!N63*'Vic Oct 2021'!AE63/100)*'Vic Oct 2021'!AR63)),0)</f>
        <v>0</v>
      </c>
      <c r="O69" s="190">
        <f>IF(AND('Vic Oct 2021'!N63&gt;0,'Vic Oct 2021'!O63&gt;0),IF($C$5*F69/'Vic Oct 2021'!AR63&lt;('Vic Oct 2021'!L63+'Vic Oct 2021'!M63+'Vic Oct 2021'!N63),0,IF(($C$5*F69/'Vic Oct 2021'!AR63-'Vic Oct 2021'!L63+'Vic Oct 2021'!M63+'Vic Oct 2021'!N63)&lt;=('Vic Oct 2021'!L63+'Vic Oct 2021'!M63+'Vic Oct 2021'!N63+'Vic Oct 2021'!O63),(($C$5*F69/'Vic Oct 2021'!AR63-('Vic Oct 2021'!L63+'Vic Oct 2021'!M63+'Vic Oct 2021'!N63))*'Vic Oct 2021'!AF63/100)*'Vic Oct 2021'!AR63,('Vic Oct 2021'!O63*'Vic Oct 2021'!AF63/100)*'Vic Oct 2021'!AR63)),0)</f>
        <v>0</v>
      </c>
      <c r="P69" s="190">
        <f>IF(AND('Vic Oct 2021'!P63&gt;0,'Vic Oct 2021'!O63&gt;0),IF(($C$5*F69/'Vic Oct 2021'!AR63&lt;SUM('Vic Oct 2021'!L63:P63)),(0),($C$5*F69/'Vic Oct 2021'!AR63-SUM('Vic Oct 2021'!L63:P63))*'Vic Oct 2021'!AB63/100)* 'Vic Oct 2021'!AR63,IF(AND('Vic Oct 2021'!O63&gt;0,'Vic Oct 2021'!P63=""),IF(($C$5*F69/'Vic Oct 2021'!AR63&lt; SUM('Vic Oct 2021'!L63:O63)),(0),($C$5*F69/'Vic Oct 2021'!AR63-SUM('Vic Oct 2021'!L63:O63))*'Vic Oct 2021'!AG63/100)* 'Vic Oct 2021'!AR63,IF(AND('Vic Oct 2021'!N63&gt;0,'Vic Oct 2021'!O63=""),IF(($C$5*F69/'Vic Oct 2021'!AR63&lt; SUM('Vic Oct 2021'!L63:N63)),(0),($C$5*F69/'Vic Oct 2021'!AR63-SUM('Vic Oct 2021'!L63:N63))*'Vic Oct 2021'!AF63/100)* 'Vic Oct 2021'!AR63,IF(AND('Vic Oct 2021'!M63&gt;0,'Vic Oct 2021'!N63=""),IF(($C$5*F69/'Vic Oct 2021'!AR63&lt;'Vic Oct 2021'!M63+'Vic Oct 2021'!L63),(0),(($C$5*F69/'Vic Oct 2021'!AR63-('Vic Oct 2021'!M63+'Vic Oct 2021'!L63))*'Vic Oct 2021'!AE63/100))*'Vic Oct 2021'!AR63,IF(AND('Vic Oct 2021'!L63&gt;0,'Vic Oct 2021'!M63=""&gt;0),IF(($C$5*F69/'Vic Oct 2021'!AR63&lt;'Vic Oct 2021'!L63),(0),($C$5*F69/'Vic Oct 2021'!AR63-'Vic Oct 2021'!L63)*'Vic Oct 2021'!AD63/100)*'Vic Oct 2021'!AR63,0)))))</f>
        <v>0</v>
      </c>
      <c r="Q69" s="394">
        <f t="shared" si="60"/>
        <v>2142.8429752066113</v>
      </c>
      <c r="R69" s="419">
        <f t="shared" si="5"/>
        <v>2489.5929752066113</v>
      </c>
      <c r="S69" s="193">
        <f t="shared" si="6"/>
        <v>2738.5522727272728</v>
      </c>
      <c r="T69" s="247">
        <f>'Vic Oct 2021'!AT63</f>
        <v>0</v>
      </c>
      <c r="U69" s="247">
        <f>'Vic Oct 2021'!AU63</f>
        <v>20</v>
      </c>
      <c r="V69" s="247">
        <f>'Vic Oct 2021'!AV63</f>
        <v>0</v>
      </c>
      <c r="W69" s="247">
        <f>'Vic Oct 2021'!AW63</f>
        <v>0</v>
      </c>
      <c r="X69" s="419" t="str">
        <f t="shared" si="7"/>
        <v>Guaranteed off usage</v>
      </c>
      <c r="Y69" s="419" t="str">
        <f t="shared" si="8"/>
        <v>Exclusive</v>
      </c>
      <c r="Z69" s="494">
        <f t="shared" si="0"/>
        <v>2061.0243801652891</v>
      </c>
      <c r="AA69" s="494">
        <f t="shared" si="1"/>
        <v>2061.0243801652891</v>
      </c>
      <c r="AB69" s="400">
        <f t="shared" si="19"/>
        <v>2267.1268181818182</v>
      </c>
      <c r="AC69" s="400">
        <f t="shared" si="19"/>
        <v>2267.1268181818182</v>
      </c>
      <c r="AD69" s="244">
        <f>'Vic Oct 2021'!BF63</f>
        <v>0</v>
      </c>
      <c r="AE69" s="196" t="str">
        <f>'Vic Oct 2021'!BG63</f>
        <v>n</v>
      </c>
      <c r="AF69" s="489"/>
      <c r="AG69" s="489"/>
      <c r="AH69" s="489"/>
      <c r="AI69" s="489"/>
      <c r="AJ69" s="489"/>
      <c r="AK69" s="489"/>
      <c r="AL69" s="489"/>
      <c r="AM69" s="489"/>
      <c r="AN69" s="489"/>
      <c r="AO69" s="489"/>
      <c r="AP69" s="489"/>
      <c r="AQ69" s="489"/>
      <c r="AR69" s="489"/>
    </row>
    <row r="70" spans="1:44" ht="17" customHeight="1">
      <c r="A70" s="528"/>
      <c r="B70" s="501" t="str">
        <f>'Vic Oct 2021'!F64</f>
        <v>EnergyAustralia</v>
      </c>
      <c r="C70" s="423" t="str">
        <f>'Vic Oct 2021'!G64</f>
        <v>Total Business</v>
      </c>
      <c r="D70" s="190">
        <f>365*'Vic Oct 2021'!H64/100</f>
        <v>395.66</v>
      </c>
      <c r="E70" s="415">
        <f>IF('Vic Oct 2021'!AQ64=3,0.5,IF('Vic Oct 2021'!AQ64=2,0.33,0))</f>
        <v>0.5</v>
      </c>
      <c r="F70" s="415">
        <f t="shared" si="3"/>
        <v>0.5</v>
      </c>
      <c r="G70" s="190">
        <f>IF('Vic Oct 2021'!K64="",($C$5*E70/'Vic Oct 2021'!AQ64*'Vic Oct 2021'!W64/100)*'Vic Oct 2021'!AQ64,IF($C$5*E70/'Vic Oct 2021'!AQ64&gt;='Vic Oct 2021'!L64,('Vic Oct 2021'!L64*'Vic Oct 2021'!W64/100)*'Vic Oct 2021'!AQ64,($C$5*E70/'Vic Oct 2021'!AQ64*'Vic Oct 2021'!W64/100)*'Vic Oct 2021'!AQ64))</f>
        <v>266.72727272727275</v>
      </c>
      <c r="H70" s="190">
        <f>IF(AND('Vic Oct 2021'!L64&gt;0,'Vic Oct 2021'!M64&gt;0),IF($C$5*E70/'Vic Oct 2021'!AQ64&lt;'Vic Oct 2021'!L64,0,IF(($C$5*E70/'Vic Oct 2021'!AQ64-'Vic Oct 2021'!L64)&lt;=('Vic Oct 2021'!M64+'Vic Oct 2021'!L64),((($C$5*E70/'Vic Oct 2021'!AQ64-'Vic Oct 2021'!L64)*'Vic Oct 2021'!X64/100))*'Vic Oct 2021'!AQ64,((('Vic Oct 2021'!M64)*'Vic Oct 2021'!X64/100)*'Vic Oct 2021'!AQ64))),0)</f>
        <v>935.5454545454545</v>
      </c>
      <c r="I70" s="190">
        <f>IF(AND('Vic Oct 2021'!M64&gt;0,'Vic Oct 2021'!N64&gt;0),IF($C$5*E70/'Vic Oct 2021'!AQ64&lt;('Vic Oct 2021'!L64+'Vic Oct 2021'!M64),0,IF(($C$5*E70/'Vic Oct 2021'!AQ64-'Vic Oct 2021'!L64+'Vic Oct 2021'!M64)&lt;=('Vic Oct 2021'!L64+'Vic Oct 2021'!M64+'Vic Oct 2021'!N64),((($C$5*E70/'Vic Oct 2021'!AQ64-('Vic Oct 2021'!L64+'Vic Oct 2021'!M64))*'Vic Oct 2021'!Y64/100))*'Vic Oct 2021'!AQ64,('Vic Oct 2021'!N64*'Vic Oct 2021'!Y64/100)* 'Vic Oct 2021'!AQ64)),0)</f>
        <v>0</v>
      </c>
      <c r="J70" s="190">
        <f>IF(AND('Vic Oct 2021'!N64&gt;0,'Vic Oct 2021'!O64&gt;0),IF($C$5*E70/'Vic Oct 2021'!AQ64&lt;('Vic Oct 2021'!L64+'Vic Oct 2021'!M64+'Vic Oct 2021'!N64),0,IF(($C$5*E70/'Vic Oct 2021'!AQ64-'Vic Oct 2021'!L64+'Vic Oct 2021'!M64+'Vic Oct 2021'!N64)&lt;=('Vic Oct 2021'!L64+'Vic Oct 2021'!M64+'Vic Oct 2021'!N64+'Vic Oct 2021'!O64),(($C$5*E70/'Vic Oct 2021'!AQ64-('Vic Oct 2021'!L64+'Vic Oct 2021'!M64+'Vic Oct 2021'!N64))*'Vic Oct 2021'!Z64/100)*'Vic Oct 2021'!AQ64,('Vic Oct 2021'!O64*'Vic Oct 2021'!Z64/100)*'Vic Oct 2021'!AQ64)),0)</f>
        <v>0</v>
      </c>
      <c r="K70" s="190">
        <f>IF(AND('Vic Oct 2021'!P64&gt;0,'Vic Oct 2021'!O64&gt;0),IF(($C$5*E70/'Vic Oct 2021'!AQ64&lt;SUM('Vic Oct 2021'!L64:P64)),(0),($C$5*E70/'Vic Oct 2021'!AQ64-SUM('Vic Oct 2021'!L64:P64))*'Vic Oct 2021'!AB64/100)* 'Vic Oct 2021'!AQ64,IF(AND('Vic Oct 2021'!O64&gt;0,'Vic Oct 2021'!P64=""),IF(($C$5*E70/'Vic Oct 2021'!AQ64&lt; SUM('Vic Oct 2021'!L64:O64)),(0),($C$5*E70/'Vic Oct 2021'!AQ64-SUM('Vic Oct 2021'!L64:O64))*'Vic Oct 2021'!AA64/100)* 'Vic Oct 2021'!AQ64,IF(AND('Vic Oct 2021'!N64&gt;0,'Vic Oct 2021'!O64=""),IF(($C$5*E70/'Vic Oct 2021'!AQ64&lt; SUM('Vic Oct 2021'!L64:N64)),(0),($C$5*E70/'Vic Oct 2021'!AQ64-SUM('Vic Oct 2021'!L64:N64))*'Vic Oct 2021'!Z64/100)* 'Vic Oct 2021'!AQ64,IF(AND('Vic Oct 2021'!M64&gt;0,'Vic Oct 2021'!N64=""),IF(($C$5*E70/'Vic Oct 2021'!AQ64&lt;'Vic Oct 2021'!M64+'Vic Oct 2021'!L64),(0),(($C$5*E70/'Vic Oct 2021'!AQ64-('Vic Oct 2021'!M64+'Vic Oct 2021'!L64))*'Vic Oct 2021'!Y64/100))*'Vic Oct 2021'!AQ64,IF(AND('Vic Oct 2021'!L64&gt;0,'Vic Oct 2021'!M64=""&gt;0),IF(($C$5*E70/'Vic Oct 2021'!AQ64&lt;'Vic Oct 2021'!L64),(0),($C$5*E70/'Vic Oct 2021'!AQ64-'Vic Oct 2021'!L64)*'Vic Oct 2021'!X64/100)*'Vic Oct 2021'!AQ64,0)))))</f>
        <v>0</v>
      </c>
      <c r="L70" s="190">
        <f>IF('Vic Oct 2021'!K64="",($C$5*F70/'Vic Oct 2021'!AR64*'Vic Oct 2021'!AC64/100)*'Vic Oct 2021'!AR64,IF($C$5*F70/'Vic Oct 2021'!AR64&gt;='Vic Oct 2021'!L64,('Vic Oct 2021'!L64*'Vic Oct 2021'!AC64/100)*'Vic Oct 2021'!AR64,($C$5*F70/'Vic Oct 2021'!AR64*'Vic Oct 2021'!AC64/100)*'Vic Oct 2021'!AR64))</f>
        <v>266.72727272727275</v>
      </c>
      <c r="M70" s="190">
        <f>IF(AND('Vic Oct 2021'!L64&gt;0,'Vic Oct 2021'!M64&gt;0),IF($C$5*F70/'Vic Oct 2021'!AR64&lt;'Vic Oct 2021'!L64,0,IF(($C$5*F70/'Vic Oct 2021'!AR64-'Vic Oct 2021'!L64)&lt;=('Vic Oct 2021'!M64+'Vic Oct 2021'!L64),((($C$5*F70/'Vic Oct 2021'!AR64-'Vic Oct 2021'!L64)*'Vic Oct 2021'!AD64/100))*'Vic Oct 2021'!AR64,((('Vic Oct 2021'!M64)*'Vic Oct 2021'!AD64/100)*'Vic Oct 2021'!AR64))),0)</f>
        <v>935.5454545454545</v>
      </c>
      <c r="N70" s="190">
        <f>IF(AND('Vic Oct 2021'!M64&gt;0,'Vic Oct 2021'!N64&gt;0),IF($C$5*F70/'Vic Oct 2021'!AR64&lt;('Vic Oct 2021'!L64+'Vic Oct 2021'!M64),0,IF(($C$5*F70/'Vic Oct 2021'!AR64-'Vic Oct 2021'!L64+'Vic Oct 2021'!M64)&lt;=('Vic Oct 2021'!L64+'Vic Oct 2021'!M64+'Vic Oct 2021'!N64),((($C$5*F70/'Vic Oct 2021'!AR64-('Vic Oct 2021'!L64+'Vic Oct 2021'!M64))*'Vic Oct 2021'!AE64/100))*'Vic Oct 2021'!AR64,('Vic Oct 2021'!N64*'Vic Oct 2021'!AE64/100)*'Vic Oct 2021'!AR64)),0)</f>
        <v>0</v>
      </c>
      <c r="O70" s="190">
        <f>IF(AND('Vic Oct 2021'!N64&gt;0,'Vic Oct 2021'!O64&gt;0),IF($C$5*F70/'Vic Oct 2021'!AR64&lt;('Vic Oct 2021'!L64+'Vic Oct 2021'!M64+'Vic Oct 2021'!N64),0,IF(($C$5*F70/'Vic Oct 2021'!AR64-'Vic Oct 2021'!L64+'Vic Oct 2021'!M64+'Vic Oct 2021'!N64)&lt;=('Vic Oct 2021'!L64+'Vic Oct 2021'!M64+'Vic Oct 2021'!N64+'Vic Oct 2021'!O64),(($C$5*F70/'Vic Oct 2021'!AR64-('Vic Oct 2021'!L64+'Vic Oct 2021'!M64+'Vic Oct 2021'!N64))*'Vic Oct 2021'!AF64/100)*'Vic Oct 2021'!AR64,('Vic Oct 2021'!O64*'Vic Oct 2021'!AF64/100)*'Vic Oct 2021'!AR64)),0)</f>
        <v>0</v>
      </c>
      <c r="P70" s="190">
        <f>IF(AND('Vic Oct 2021'!P64&gt;0,'Vic Oct 2021'!O64&gt;0),IF(($C$5*F70/'Vic Oct 2021'!AR64&lt;SUM('Vic Oct 2021'!L64:P64)),(0),($C$5*F70/'Vic Oct 2021'!AR64-SUM('Vic Oct 2021'!L64:P64))*'Vic Oct 2021'!AB64/100)* 'Vic Oct 2021'!AR64,IF(AND('Vic Oct 2021'!O64&gt;0,'Vic Oct 2021'!P64=""),IF(($C$5*F70/'Vic Oct 2021'!AR64&lt; SUM('Vic Oct 2021'!L64:O64)),(0),($C$5*F70/'Vic Oct 2021'!AR64-SUM('Vic Oct 2021'!L64:O64))*'Vic Oct 2021'!AG64/100)* 'Vic Oct 2021'!AR64,IF(AND('Vic Oct 2021'!N64&gt;0,'Vic Oct 2021'!O64=""),IF(($C$5*F70/'Vic Oct 2021'!AR64&lt; SUM('Vic Oct 2021'!L64:N64)),(0),($C$5*F70/'Vic Oct 2021'!AR64-SUM('Vic Oct 2021'!L64:N64))*'Vic Oct 2021'!AF64/100)* 'Vic Oct 2021'!AR64,IF(AND('Vic Oct 2021'!M64&gt;0,'Vic Oct 2021'!N64=""),IF(($C$5*F70/'Vic Oct 2021'!AR64&lt;'Vic Oct 2021'!M64+'Vic Oct 2021'!L64),(0),(($C$5*F70/'Vic Oct 2021'!AR64-('Vic Oct 2021'!M64+'Vic Oct 2021'!L64))*'Vic Oct 2021'!AE64/100))*'Vic Oct 2021'!AR64,IF(AND('Vic Oct 2021'!L64&gt;0,'Vic Oct 2021'!M64=""&gt;0),IF(($C$5*F70/'Vic Oct 2021'!AR64&lt;'Vic Oct 2021'!L64),(0),($C$5*F70/'Vic Oct 2021'!AR64-'Vic Oct 2021'!L64)*'Vic Oct 2021'!AD64/100)*'Vic Oct 2021'!AR64,0)))))</f>
        <v>0</v>
      </c>
      <c r="Q70" s="394">
        <f t="shared" si="60"/>
        <v>2404.5454545454545</v>
      </c>
      <c r="R70" s="419">
        <f t="shared" si="5"/>
        <v>2800.2054545454544</v>
      </c>
      <c r="S70" s="193">
        <f t="shared" si="6"/>
        <v>3080.2260000000001</v>
      </c>
      <c r="T70" s="247">
        <f>'Vic Oct 2021'!AT64</f>
        <v>23</v>
      </c>
      <c r="U70" s="247">
        <f>'Vic Oct 2021'!AU64</f>
        <v>0</v>
      </c>
      <c r="V70" s="247">
        <f>'Vic Oct 2021'!AV64</f>
        <v>0</v>
      </c>
      <c r="W70" s="247">
        <f>'Vic Oct 2021'!AW64</f>
        <v>0</v>
      </c>
      <c r="X70" s="419" t="str">
        <f t="shared" si="7"/>
        <v>Guaranteed off bill</v>
      </c>
      <c r="Y70" s="419" t="str">
        <f t="shared" si="8"/>
        <v>Exclusive</v>
      </c>
      <c r="Z70" s="494">
        <f t="shared" si="0"/>
        <v>2156.1581999999999</v>
      </c>
      <c r="AA70" s="494">
        <f t="shared" si="1"/>
        <v>2156.1581999999999</v>
      </c>
      <c r="AB70" s="400">
        <f t="shared" si="19"/>
        <v>2371.7740199999998</v>
      </c>
      <c r="AC70" s="400">
        <f t="shared" si="19"/>
        <v>2371.7740199999998</v>
      </c>
      <c r="AD70" s="244">
        <f>'Vic Oct 2021'!BF64</f>
        <v>0</v>
      </c>
      <c r="AE70" s="196" t="str">
        <f>'Vic Oct 2021'!BG64</f>
        <v>n</v>
      </c>
      <c r="AF70" s="489"/>
      <c r="AG70" s="489"/>
      <c r="AH70" s="489"/>
      <c r="AI70" s="489"/>
      <c r="AJ70" s="489"/>
      <c r="AK70" s="489"/>
      <c r="AL70" s="489"/>
      <c r="AM70" s="489"/>
      <c r="AN70" s="489"/>
      <c r="AO70" s="489"/>
      <c r="AP70" s="489"/>
      <c r="AQ70" s="489"/>
      <c r="AR70" s="489"/>
    </row>
    <row r="71" spans="1:44" ht="17" customHeight="1">
      <c r="A71" s="528"/>
      <c r="B71" s="501" t="str">
        <f>'Vic Oct 2021'!F65</f>
        <v>Lumo Energy</v>
      </c>
      <c r="C71" s="423" t="str">
        <f>'Vic Oct 2021'!G65</f>
        <v>Value</v>
      </c>
      <c r="D71" s="190">
        <f>365*'Vic Oct 2021'!H65/100</f>
        <v>308.0268181818181</v>
      </c>
      <c r="E71" s="415">
        <f>IF('Vic Oct 2021'!AQ65=3,0.5,IF('Vic Oct 2021'!AQ65=2,0.33,0))</f>
        <v>0.5</v>
      </c>
      <c r="F71" s="415">
        <f t="shared" si="3"/>
        <v>0.5</v>
      </c>
      <c r="G71" s="190">
        <f>IF('Vic Oct 2021'!K65="",($C$5*E71/'Vic Oct 2021'!AQ65*'Vic Oct 2021'!W65/100)*'Vic Oct 2021'!AQ65,IF($C$5*E71/'Vic Oct 2021'!AQ65&gt;='Vic Oct 2021'!L65,('Vic Oct 2021'!L65*'Vic Oct 2021'!W65/100)*'Vic Oct 2021'!AQ65,($C$5*E71/'Vic Oct 2021'!AQ65*'Vic Oct 2021'!W65/100)*'Vic Oct 2021'!AQ65))</f>
        <v>194.96454545454543</v>
      </c>
      <c r="H71" s="190">
        <f>IF(AND('Vic Oct 2021'!L65&gt;0,'Vic Oct 2021'!M65&gt;0),IF($C$5*E71/'Vic Oct 2021'!AQ65&lt;'Vic Oct 2021'!L65,0,IF(($C$5*E71/'Vic Oct 2021'!AQ65-'Vic Oct 2021'!L65)&lt;=('Vic Oct 2021'!M65+'Vic Oct 2021'!L65),((($C$5*E71/'Vic Oct 2021'!AQ65-'Vic Oct 2021'!L65)*'Vic Oct 2021'!X65/100))*'Vic Oct 2021'!AQ65,((('Vic Oct 2021'!M65)*'Vic Oct 2021'!X65/100)*'Vic Oct 2021'!AQ65))),0)</f>
        <v>672.56309090909087</v>
      </c>
      <c r="I71" s="190">
        <f>IF(AND('Vic Oct 2021'!M65&gt;0,'Vic Oct 2021'!N65&gt;0),IF($C$5*E71/'Vic Oct 2021'!AQ65&lt;('Vic Oct 2021'!L65+'Vic Oct 2021'!M65),0,IF(($C$5*E71/'Vic Oct 2021'!AQ65-'Vic Oct 2021'!L65+'Vic Oct 2021'!M65)&lt;=('Vic Oct 2021'!L65+'Vic Oct 2021'!M65+'Vic Oct 2021'!N65),((($C$5*E71/'Vic Oct 2021'!AQ65-('Vic Oct 2021'!L65+'Vic Oct 2021'!M65))*'Vic Oct 2021'!Y65/100))*'Vic Oct 2021'!AQ65,('Vic Oct 2021'!N65*'Vic Oct 2021'!Y65/100)* 'Vic Oct 2021'!AQ65)),0)</f>
        <v>0</v>
      </c>
      <c r="J71" s="190">
        <f>IF(AND('Vic Oct 2021'!N65&gt;0,'Vic Oct 2021'!O65&gt;0),IF($C$5*E71/'Vic Oct 2021'!AQ65&lt;('Vic Oct 2021'!L65+'Vic Oct 2021'!M65+'Vic Oct 2021'!N65),0,IF(($C$5*E71/'Vic Oct 2021'!AQ65-'Vic Oct 2021'!L65+'Vic Oct 2021'!M65+'Vic Oct 2021'!N65)&lt;=('Vic Oct 2021'!L65+'Vic Oct 2021'!M65+'Vic Oct 2021'!N65+'Vic Oct 2021'!O65),(($C$5*E71/'Vic Oct 2021'!AQ65-('Vic Oct 2021'!L65+'Vic Oct 2021'!M65+'Vic Oct 2021'!N65))*'Vic Oct 2021'!Z65/100)*'Vic Oct 2021'!AQ65,('Vic Oct 2021'!O65*'Vic Oct 2021'!Z65/100)*'Vic Oct 2021'!AQ65)),0)</f>
        <v>0</v>
      </c>
      <c r="K71" s="190">
        <f>IF(AND('Vic Oct 2021'!P65&gt;0,'Vic Oct 2021'!O65&gt;0),IF(($C$5*E71/'Vic Oct 2021'!AQ65&lt;SUM('Vic Oct 2021'!L65:P65)),(0),($C$5*E71/'Vic Oct 2021'!AQ65-SUM('Vic Oct 2021'!L65:P65))*'Vic Oct 2021'!AB65/100)* 'Vic Oct 2021'!AQ65,IF(AND('Vic Oct 2021'!O65&gt;0,'Vic Oct 2021'!P65=""),IF(($C$5*E71/'Vic Oct 2021'!AQ65&lt; SUM('Vic Oct 2021'!L65:O65)),(0),($C$5*E71/'Vic Oct 2021'!AQ65-SUM('Vic Oct 2021'!L65:O65))*'Vic Oct 2021'!AA65/100)* 'Vic Oct 2021'!AQ65,IF(AND('Vic Oct 2021'!N65&gt;0,'Vic Oct 2021'!O65=""),IF(($C$5*E71/'Vic Oct 2021'!AQ65&lt; SUM('Vic Oct 2021'!L65:N65)),(0),($C$5*E71/'Vic Oct 2021'!AQ65-SUM('Vic Oct 2021'!L65:N65))*'Vic Oct 2021'!Z65/100)* 'Vic Oct 2021'!AQ65,IF(AND('Vic Oct 2021'!M65&gt;0,'Vic Oct 2021'!N65=""),IF(($C$5*E71/'Vic Oct 2021'!AQ65&lt;'Vic Oct 2021'!M65+'Vic Oct 2021'!L65),(0),(($C$5*E71/'Vic Oct 2021'!AQ65-('Vic Oct 2021'!M65+'Vic Oct 2021'!L65))*'Vic Oct 2021'!Y65/100))*'Vic Oct 2021'!AQ65,IF(AND('Vic Oct 2021'!L65&gt;0,'Vic Oct 2021'!M65=""&gt;0),IF(($C$5*E71/'Vic Oct 2021'!AQ65&lt;'Vic Oct 2021'!L65),(0),($C$5*E71/'Vic Oct 2021'!AQ65-'Vic Oct 2021'!L65)*'Vic Oct 2021'!X65/100)*'Vic Oct 2021'!AQ65,0)))))</f>
        <v>0</v>
      </c>
      <c r="L71" s="190">
        <f>IF('Vic Oct 2021'!K65="",($C$5*F71/'Vic Oct 2021'!AR65*'Vic Oct 2021'!AC65/100)*'Vic Oct 2021'!AR65,IF($C$5*F71/'Vic Oct 2021'!AR65&gt;='Vic Oct 2021'!L65,('Vic Oct 2021'!L65*'Vic Oct 2021'!AC65/100)*'Vic Oct 2021'!AR65,($C$5*F71/'Vic Oct 2021'!AR65*'Vic Oct 2021'!AC65/100)*'Vic Oct 2021'!AR65))</f>
        <v>194.96454545454543</v>
      </c>
      <c r="M71" s="190">
        <f>IF(AND('Vic Oct 2021'!L65&gt;0,'Vic Oct 2021'!M65&gt;0),IF($C$5*F71/'Vic Oct 2021'!AR65&lt;'Vic Oct 2021'!L65,0,IF(($C$5*F71/'Vic Oct 2021'!AR65-'Vic Oct 2021'!L65)&lt;=('Vic Oct 2021'!M65+'Vic Oct 2021'!L65),((($C$5*F71/'Vic Oct 2021'!AR65-'Vic Oct 2021'!L65)*'Vic Oct 2021'!AD65/100))*'Vic Oct 2021'!AR65,((('Vic Oct 2021'!M65)*'Vic Oct 2021'!AD65/100)*'Vic Oct 2021'!AR65))),0)</f>
        <v>672.56309090909087</v>
      </c>
      <c r="N71" s="190">
        <f>IF(AND('Vic Oct 2021'!M65&gt;0,'Vic Oct 2021'!N65&gt;0),IF($C$5*F71/'Vic Oct 2021'!AR65&lt;('Vic Oct 2021'!L65+'Vic Oct 2021'!M65),0,IF(($C$5*F71/'Vic Oct 2021'!AR65-'Vic Oct 2021'!L65+'Vic Oct 2021'!M65)&lt;=('Vic Oct 2021'!L65+'Vic Oct 2021'!M65+'Vic Oct 2021'!N65),((($C$5*F71/'Vic Oct 2021'!AR65-('Vic Oct 2021'!L65+'Vic Oct 2021'!M65))*'Vic Oct 2021'!AE65/100))*'Vic Oct 2021'!AR65,('Vic Oct 2021'!N65*'Vic Oct 2021'!AE65/100)*'Vic Oct 2021'!AR65)),0)</f>
        <v>0</v>
      </c>
      <c r="O71" s="190">
        <f>IF(AND('Vic Oct 2021'!N65&gt;0,'Vic Oct 2021'!O65&gt;0),IF($C$5*F71/'Vic Oct 2021'!AR65&lt;('Vic Oct 2021'!L65+'Vic Oct 2021'!M65+'Vic Oct 2021'!N65),0,IF(($C$5*F71/'Vic Oct 2021'!AR65-'Vic Oct 2021'!L65+'Vic Oct 2021'!M65+'Vic Oct 2021'!N65)&lt;=('Vic Oct 2021'!L65+'Vic Oct 2021'!M65+'Vic Oct 2021'!N65+'Vic Oct 2021'!O65),(($C$5*F71/'Vic Oct 2021'!AR65-('Vic Oct 2021'!L65+'Vic Oct 2021'!M65+'Vic Oct 2021'!N65))*'Vic Oct 2021'!AF65/100)*'Vic Oct 2021'!AR65,('Vic Oct 2021'!O65*'Vic Oct 2021'!AF65/100)*'Vic Oct 2021'!AR65)),0)</f>
        <v>0</v>
      </c>
      <c r="P71" s="190">
        <f>IF(AND('Vic Oct 2021'!P65&gt;0,'Vic Oct 2021'!O65&gt;0),IF(($C$5*F71/'Vic Oct 2021'!AR65&lt;SUM('Vic Oct 2021'!L65:P65)),(0),($C$5*F71/'Vic Oct 2021'!AR65-SUM('Vic Oct 2021'!L65:P65))*'Vic Oct 2021'!AB65/100)* 'Vic Oct 2021'!AR65,IF(AND('Vic Oct 2021'!O65&gt;0,'Vic Oct 2021'!P65=""),IF(($C$5*F71/'Vic Oct 2021'!AR65&lt; SUM('Vic Oct 2021'!L65:O65)),(0),($C$5*F71/'Vic Oct 2021'!AR65-SUM('Vic Oct 2021'!L65:O65))*'Vic Oct 2021'!AG65/100)* 'Vic Oct 2021'!AR65,IF(AND('Vic Oct 2021'!N65&gt;0,'Vic Oct 2021'!O65=""),IF(($C$5*F71/'Vic Oct 2021'!AR65&lt; SUM('Vic Oct 2021'!L65:N65)),(0),($C$5*F71/'Vic Oct 2021'!AR65-SUM('Vic Oct 2021'!L65:N65))*'Vic Oct 2021'!AF65/100)* 'Vic Oct 2021'!AR65,IF(AND('Vic Oct 2021'!M65&gt;0,'Vic Oct 2021'!N65=""),IF(($C$5*F71/'Vic Oct 2021'!AR65&lt;'Vic Oct 2021'!M65+'Vic Oct 2021'!L65),(0),(($C$5*F71/'Vic Oct 2021'!AR65-('Vic Oct 2021'!M65+'Vic Oct 2021'!L65))*'Vic Oct 2021'!AE65/100))*'Vic Oct 2021'!AR65,IF(AND('Vic Oct 2021'!L65&gt;0,'Vic Oct 2021'!M65=""&gt;0),IF(($C$5*F71/'Vic Oct 2021'!AR65&lt;'Vic Oct 2021'!L65),(0),($C$5*F71/'Vic Oct 2021'!AR65-'Vic Oct 2021'!L65)*'Vic Oct 2021'!AD65/100)*'Vic Oct 2021'!AR65,0)))))</f>
        <v>0</v>
      </c>
      <c r="Q71" s="394">
        <f t="shared" si="60"/>
        <v>1735.0552727272725</v>
      </c>
      <c r="R71" s="419">
        <f t="shared" si="5"/>
        <v>2043.0820909090905</v>
      </c>
      <c r="S71" s="193">
        <f t="shared" si="6"/>
        <v>2247.3902999999996</v>
      </c>
      <c r="T71" s="247">
        <f>'Vic Oct 2021'!AT65</f>
        <v>0</v>
      </c>
      <c r="U71" s="247">
        <f>'Vic Oct 2021'!AU65</f>
        <v>0</v>
      </c>
      <c r="V71" s="247">
        <f>'Vic Oct 2021'!AV65</f>
        <v>0</v>
      </c>
      <c r="W71" s="247">
        <f>'Vic Oct 2021'!AW65</f>
        <v>0</v>
      </c>
      <c r="X71" s="419" t="str">
        <f t="shared" si="7"/>
        <v>No discount</v>
      </c>
      <c r="Y71" s="419" t="str">
        <f t="shared" si="8"/>
        <v>Exclusive</v>
      </c>
      <c r="Z71" s="494">
        <f t="shared" si="0"/>
        <v>2043.0820909090905</v>
      </c>
      <c r="AA71" s="494">
        <f t="shared" si="1"/>
        <v>2043.0820909090905</v>
      </c>
      <c r="AB71" s="400">
        <f t="shared" si="19"/>
        <v>2247.3902999999996</v>
      </c>
      <c r="AC71" s="400">
        <f t="shared" si="19"/>
        <v>2247.3902999999996</v>
      </c>
      <c r="AD71" s="244">
        <f>'Vic Oct 2021'!BF65</f>
        <v>0</v>
      </c>
      <c r="AE71" s="196" t="str">
        <f>'Vic Oct 2021'!BG65</f>
        <v>n</v>
      </c>
      <c r="AF71" s="489"/>
      <c r="AG71" s="489"/>
      <c r="AH71" s="489"/>
      <c r="AI71" s="489"/>
      <c r="AJ71" s="489"/>
      <c r="AK71" s="489"/>
      <c r="AL71" s="489"/>
      <c r="AM71" s="489"/>
      <c r="AN71" s="489"/>
      <c r="AO71" s="489"/>
      <c r="AP71" s="489"/>
      <c r="AQ71" s="489"/>
      <c r="AR71" s="489"/>
    </row>
    <row r="72" spans="1:44" ht="17" customHeight="1">
      <c r="A72" s="528"/>
      <c r="B72" s="501" t="str">
        <f>'Vic Oct 2021'!F66</f>
        <v>Momentum Energy</v>
      </c>
      <c r="C72" s="423" t="str">
        <f>'Vic Oct 2021'!G66</f>
        <v>Market offer</v>
      </c>
      <c r="D72" s="190">
        <f>365*'Vic Oct 2021'!H66/100</f>
        <v>366.46</v>
      </c>
      <c r="E72" s="415">
        <f>IF('Vic Oct 2021'!AQ66=3,0.5,IF('Vic Oct 2021'!AQ66=2,0.33,0))</f>
        <v>0.33</v>
      </c>
      <c r="F72" s="415">
        <f t="shared" si="3"/>
        <v>0.66999999999999993</v>
      </c>
      <c r="G72" s="190">
        <f>IF('Vic Oct 2021'!K66="",($C$5*E72/'Vic Oct 2021'!AQ66*'Vic Oct 2021'!W66/100)*'Vic Oct 2021'!AQ66,IF($C$5*E72/'Vic Oct 2021'!AQ66&gt;='Vic Oct 2021'!L66,('Vic Oct 2021'!L66*'Vic Oct 2021'!W66/100)*'Vic Oct 2021'!AQ66,($C$5*E72/'Vic Oct 2021'!AQ66*'Vic Oct 2021'!W66/100)*'Vic Oct 2021'!AQ66))</f>
        <v>150</v>
      </c>
      <c r="H72" s="190">
        <f>IF(AND('Vic Oct 2021'!L66&gt;0,'Vic Oct 2021'!M66&gt;0),IF($C$5*E72/'Vic Oct 2021'!AQ66&lt;'Vic Oct 2021'!L66,0,IF(($C$5*E72/'Vic Oct 2021'!AQ66-'Vic Oct 2021'!L66)&lt;=('Vic Oct 2021'!M66+'Vic Oct 2021'!L66),((($C$5*E72/'Vic Oct 2021'!AQ66-'Vic Oct 2021'!L66)*'Vic Oct 2021'!X66/100))*'Vic Oct 2021'!AQ66,((('Vic Oct 2021'!M66)*'Vic Oct 2021'!X66/100)*'Vic Oct 2021'!AQ66))),0)</f>
        <v>540</v>
      </c>
      <c r="I72" s="190">
        <f>IF(AND('Vic Oct 2021'!M66&gt;0,'Vic Oct 2021'!N66&gt;0),IF($C$5*E72/'Vic Oct 2021'!AQ66&lt;('Vic Oct 2021'!L66+'Vic Oct 2021'!M66),0,IF(($C$5*E72/'Vic Oct 2021'!AQ66-'Vic Oct 2021'!L66+'Vic Oct 2021'!M66)&lt;=('Vic Oct 2021'!L66+'Vic Oct 2021'!M66+'Vic Oct 2021'!N66),((($C$5*E72/'Vic Oct 2021'!AQ66-('Vic Oct 2021'!L66+'Vic Oct 2021'!M66))*'Vic Oct 2021'!Y66/100))*'Vic Oct 2021'!AQ66,('Vic Oct 2021'!N66*'Vic Oct 2021'!Y66/100)* 'Vic Oct 2021'!AQ66)),0)</f>
        <v>0</v>
      </c>
      <c r="J72" s="190">
        <f>IF(AND('Vic Oct 2021'!N66&gt;0,'Vic Oct 2021'!O66&gt;0),IF($C$5*E72/'Vic Oct 2021'!AQ66&lt;('Vic Oct 2021'!L66+'Vic Oct 2021'!M66+'Vic Oct 2021'!N66),0,IF(($C$5*E72/'Vic Oct 2021'!AQ66-'Vic Oct 2021'!L66+'Vic Oct 2021'!M66+'Vic Oct 2021'!N66)&lt;=('Vic Oct 2021'!L66+'Vic Oct 2021'!M66+'Vic Oct 2021'!N66+'Vic Oct 2021'!O66),(($C$5*E72/'Vic Oct 2021'!AQ66-('Vic Oct 2021'!L66+'Vic Oct 2021'!M66+'Vic Oct 2021'!N66))*'Vic Oct 2021'!Z66/100)*'Vic Oct 2021'!AQ66,('Vic Oct 2021'!O66*'Vic Oct 2021'!Z66/100)*'Vic Oct 2021'!AQ66)),0)</f>
        <v>0</v>
      </c>
      <c r="K72" s="190">
        <f>IF(AND('Vic Oct 2021'!P66&gt;0,'Vic Oct 2021'!O66&gt;0),IF(($C$5*E72/'Vic Oct 2021'!AQ66&lt;SUM('Vic Oct 2021'!L66:P66)),(0),($C$5*E72/'Vic Oct 2021'!AQ66-SUM('Vic Oct 2021'!L66:P66))*'Vic Oct 2021'!AB66/100)* 'Vic Oct 2021'!AQ66,IF(AND('Vic Oct 2021'!O66&gt;0,'Vic Oct 2021'!P66=""),IF(($C$5*E72/'Vic Oct 2021'!AQ66&lt; SUM('Vic Oct 2021'!L66:O66)),(0),($C$5*E72/'Vic Oct 2021'!AQ66-SUM('Vic Oct 2021'!L66:O66))*'Vic Oct 2021'!AA66/100)* 'Vic Oct 2021'!AQ66,IF(AND('Vic Oct 2021'!N66&gt;0,'Vic Oct 2021'!O66=""),IF(($C$5*E72/'Vic Oct 2021'!AQ66&lt; SUM('Vic Oct 2021'!L66:N66)),(0),($C$5*E72/'Vic Oct 2021'!AQ66-SUM('Vic Oct 2021'!L66:N66))*'Vic Oct 2021'!Z66/100)* 'Vic Oct 2021'!AQ66,IF(AND('Vic Oct 2021'!M66&gt;0,'Vic Oct 2021'!N66=""),IF(($C$5*E72/'Vic Oct 2021'!AQ66&lt;'Vic Oct 2021'!M66+'Vic Oct 2021'!L66),(0),(($C$5*E72/'Vic Oct 2021'!AQ66-('Vic Oct 2021'!M66+'Vic Oct 2021'!L66))*'Vic Oct 2021'!Y66/100))*'Vic Oct 2021'!AQ66,IF(AND('Vic Oct 2021'!L66&gt;0,'Vic Oct 2021'!M66=""&gt;0),IF(($C$5*E72/'Vic Oct 2021'!AQ66&lt;'Vic Oct 2021'!L66),(0),($C$5*E72/'Vic Oct 2021'!AQ66-'Vic Oct 2021'!L66)*'Vic Oct 2021'!X66/100)*'Vic Oct 2021'!AQ66,0)))))</f>
        <v>0</v>
      </c>
      <c r="L72" s="190">
        <f>IF('Vic Oct 2021'!K66="",($C$5*F72/'Vic Oct 2021'!AR66*'Vic Oct 2021'!AC66/100)*'Vic Oct 2021'!AR66,IF($C$5*F72/'Vic Oct 2021'!AR66&gt;='Vic Oct 2021'!L66,('Vic Oct 2021'!L66*'Vic Oct 2021'!AC66/100)*'Vic Oct 2021'!AR66,($C$5*F72/'Vic Oct 2021'!AR66*'Vic Oct 2021'!AC66/100)*'Vic Oct 2021'!AR66))</f>
        <v>252</v>
      </c>
      <c r="M72" s="190">
        <f>IF(AND('Vic Oct 2021'!L66&gt;0,'Vic Oct 2021'!M66&gt;0),IF($C$5*F72/'Vic Oct 2021'!AR66&lt;'Vic Oct 2021'!L66,0,IF(($C$5*F72/'Vic Oct 2021'!AR66-'Vic Oct 2021'!L66)&lt;=('Vic Oct 2021'!M66+'Vic Oct 2021'!L66),((($C$5*F72/'Vic Oct 2021'!AR66-'Vic Oct 2021'!L66)*'Vic Oct 2021'!AD66/100))*'Vic Oct 2021'!AR66,((('Vic Oct 2021'!M66)*'Vic Oct 2021'!AD66/100)*'Vic Oct 2021'!AR66))),0)</f>
        <v>935</v>
      </c>
      <c r="N72" s="190">
        <f>IF(AND('Vic Oct 2021'!M66&gt;0,'Vic Oct 2021'!N66&gt;0),IF($C$5*F72/'Vic Oct 2021'!AR66&lt;('Vic Oct 2021'!L66+'Vic Oct 2021'!M66),0,IF(($C$5*F72/'Vic Oct 2021'!AR66-'Vic Oct 2021'!L66+'Vic Oct 2021'!M66)&lt;=('Vic Oct 2021'!L66+'Vic Oct 2021'!M66+'Vic Oct 2021'!N66),((($C$5*F72/'Vic Oct 2021'!AR66-('Vic Oct 2021'!L66+'Vic Oct 2021'!M66))*'Vic Oct 2021'!AE66/100))*'Vic Oct 2021'!AR66,('Vic Oct 2021'!N66*'Vic Oct 2021'!AE66/100)*'Vic Oct 2021'!AR66)),0)</f>
        <v>0</v>
      </c>
      <c r="O72" s="190">
        <f>IF(AND('Vic Oct 2021'!N66&gt;0,'Vic Oct 2021'!O66&gt;0),IF($C$5*F72/'Vic Oct 2021'!AR66&lt;('Vic Oct 2021'!L66+'Vic Oct 2021'!M66+'Vic Oct 2021'!N66),0,IF(($C$5*F72/'Vic Oct 2021'!AR66-'Vic Oct 2021'!L66+'Vic Oct 2021'!M66+'Vic Oct 2021'!N66)&lt;=('Vic Oct 2021'!L66+'Vic Oct 2021'!M66+'Vic Oct 2021'!N66+'Vic Oct 2021'!O66),(($C$5*F72/'Vic Oct 2021'!AR66-('Vic Oct 2021'!L66+'Vic Oct 2021'!M66+'Vic Oct 2021'!N66))*'Vic Oct 2021'!AF66/100)*'Vic Oct 2021'!AR66,('Vic Oct 2021'!O66*'Vic Oct 2021'!AF66/100)*'Vic Oct 2021'!AR66)),0)</f>
        <v>0</v>
      </c>
      <c r="P72" s="190">
        <f>IF(AND('Vic Oct 2021'!P66&gt;0,'Vic Oct 2021'!O66&gt;0),IF(($C$5*F72/'Vic Oct 2021'!AR66&lt;SUM('Vic Oct 2021'!L66:P66)),(0),($C$5*F72/'Vic Oct 2021'!AR66-SUM('Vic Oct 2021'!L66:P66))*'Vic Oct 2021'!AB66/100)* 'Vic Oct 2021'!AR66,IF(AND('Vic Oct 2021'!O66&gt;0,'Vic Oct 2021'!P66=""),IF(($C$5*F72/'Vic Oct 2021'!AR66&lt; SUM('Vic Oct 2021'!L66:O66)),(0),($C$5*F72/'Vic Oct 2021'!AR66-SUM('Vic Oct 2021'!L66:O66))*'Vic Oct 2021'!AG66/100)* 'Vic Oct 2021'!AR66,IF(AND('Vic Oct 2021'!N66&gt;0,'Vic Oct 2021'!O66=""),IF(($C$5*F72/'Vic Oct 2021'!AR66&lt; SUM('Vic Oct 2021'!L66:N66)),(0),($C$5*F72/'Vic Oct 2021'!AR66-SUM('Vic Oct 2021'!L66:N66))*'Vic Oct 2021'!AF66/100)* 'Vic Oct 2021'!AR66,IF(AND('Vic Oct 2021'!M66&gt;0,'Vic Oct 2021'!N66=""),IF(($C$5*F72/'Vic Oct 2021'!AR66&lt;'Vic Oct 2021'!M66+'Vic Oct 2021'!L66),(0),(($C$5*F72/'Vic Oct 2021'!AR66-('Vic Oct 2021'!M66+'Vic Oct 2021'!L66))*'Vic Oct 2021'!AE66/100))*'Vic Oct 2021'!AR66,IF(AND('Vic Oct 2021'!L66&gt;0,'Vic Oct 2021'!M66=""&gt;0),IF(($C$5*F72/'Vic Oct 2021'!AR66&lt;'Vic Oct 2021'!L66),(0),($C$5*F72/'Vic Oct 2021'!AR66-'Vic Oct 2021'!L66)*'Vic Oct 2021'!AD66/100)*'Vic Oct 2021'!AR66,0)))))</f>
        <v>0</v>
      </c>
      <c r="Q72" s="394">
        <f t="shared" si="60"/>
        <v>1877</v>
      </c>
      <c r="R72" s="419">
        <f t="shared" si="5"/>
        <v>2243.46</v>
      </c>
      <c r="S72" s="193">
        <f t="shared" si="6"/>
        <v>2467.806</v>
      </c>
      <c r="T72" s="247">
        <f>'Vic Oct 2021'!AT66</f>
        <v>0</v>
      </c>
      <c r="U72" s="247">
        <f>'Vic Oct 2021'!AU66</f>
        <v>0</v>
      </c>
      <c r="V72" s="247">
        <f>'Vic Oct 2021'!AV66</f>
        <v>0</v>
      </c>
      <c r="W72" s="247">
        <f>'Vic Oct 2021'!AW66</f>
        <v>0</v>
      </c>
      <c r="X72" s="419" t="str">
        <f t="shared" si="7"/>
        <v>No discount</v>
      </c>
      <c r="Y72" s="419" t="str">
        <f t="shared" si="8"/>
        <v>Exclusive</v>
      </c>
      <c r="Z72" s="494">
        <f t="shared" si="0"/>
        <v>2243.46</v>
      </c>
      <c r="AA72" s="494">
        <f t="shared" si="1"/>
        <v>2243.46</v>
      </c>
      <c r="AB72" s="400">
        <f t="shared" si="19"/>
        <v>2467.806</v>
      </c>
      <c r="AC72" s="400">
        <f t="shared" si="19"/>
        <v>2467.806</v>
      </c>
      <c r="AD72" s="244">
        <f>'Vic Oct 2021'!BF66</f>
        <v>0</v>
      </c>
      <c r="AE72" s="196" t="str">
        <f>'Vic Oct 2021'!BG66</f>
        <v>n</v>
      </c>
      <c r="AF72" s="489"/>
      <c r="AG72" s="489"/>
      <c r="AH72" s="489"/>
      <c r="AI72" s="489"/>
      <c r="AJ72" s="489"/>
      <c r="AK72" s="489"/>
      <c r="AL72" s="489"/>
      <c r="AM72" s="489"/>
      <c r="AN72" s="489"/>
      <c r="AO72" s="489"/>
      <c r="AP72" s="489"/>
      <c r="AQ72" s="489"/>
      <c r="AR72" s="489"/>
    </row>
    <row r="73" spans="1:44" ht="17" customHeight="1">
      <c r="A73" s="528"/>
      <c r="B73" s="501" t="str">
        <f>'Vic Oct 2021'!F67</f>
        <v>Origin Energy</v>
      </c>
      <c r="C73" s="423" t="str">
        <f>'Vic Oct 2021'!G67</f>
        <v>Business Go</v>
      </c>
      <c r="D73" s="190">
        <f>365*'Vic Oct 2021'!H67/100</f>
        <v>263.7954545454545</v>
      </c>
      <c r="E73" s="415">
        <f>IF('Vic Oct 2021'!AQ67=3,0.5,IF('Vic Oct 2021'!AQ67=2,0.33,0))</f>
        <v>0.5</v>
      </c>
      <c r="F73" s="415">
        <f t="shared" si="3"/>
        <v>0.5</v>
      </c>
      <c r="G73" s="190">
        <f>IF('Vic Oct 2021'!K67="",($C$5*E73/'Vic Oct 2021'!AQ67*'Vic Oct 2021'!W67/100)*'Vic Oct 2021'!AQ67,IF($C$5*E73/'Vic Oct 2021'!AQ67&gt;='Vic Oct 2021'!L67,('Vic Oct 2021'!L67*'Vic Oct 2021'!W67/100)*'Vic Oct 2021'!AQ67,($C$5*E73/'Vic Oct 2021'!AQ67*'Vic Oct 2021'!W67/100)*'Vic Oct 2021'!AQ67))</f>
        <v>710.18181818181802</v>
      </c>
      <c r="H73" s="190">
        <f>IF(AND('Vic Oct 2021'!L67&gt;0,'Vic Oct 2021'!M67&gt;0),IF($C$5*E73/'Vic Oct 2021'!AQ67&lt;'Vic Oct 2021'!L67,0,IF(($C$5*E73/'Vic Oct 2021'!AQ67-'Vic Oct 2021'!L67)&lt;=('Vic Oct 2021'!M67+'Vic Oct 2021'!L67),((($C$5*E73/'Vic Oct 2021'!AQ67-'Vic Oct 2021'!L67)*'Vic Oct 2021'!X67/100))*'Vic Oct 2021'!AQ67,((('Vic Oct 2021'!M67)*'Vic Oct 2021'!X67/100)*'Vic Oct 2021'!AQ67))),0)</f>
        <v>229.09090909090912</v>
      </c>
      <c r="I73" s="190">
        <f>IF(AND('Vic Oct 2021'!M67&gt;0,'Vic Oct 2021'!N67&gt;0),IF($C$5*E73/'Vic Oct 2021'!AQ67&lt;('Vic Oct 2021'!L67+'Vic Oct 2021'!M67),0,IF(($C$5*E73/'Vic Oct 2021'!AQ67-'Vic Oct 2021'!L67+'Vic Oct 2021'!M67)&lt;=('Vic Oct 2021'!L67+'Vic Oct 2021'!M67+'Vic Oct 2021'!N67),((($C$5*E73/'Vic Oct 2021'!AQ67-('Vic Oct 2021'!L67+'Vic Oct 2021'!M67))*'Vic Oct 2021'!Y67/100))*'Vic Oct 2021'!AQ67,('Vic Oct 2021'!N67*'Vic Oct 2021'!Y67/100)* 'Vic Oct 2021'!AQ67)),0)</f>
        <v>0</v>
      </c>
      <c r="J73" s="190">
        <f>IF(AND('Vic Oct 2021'!N67&gt;0,'Vic Oct 2021'!O67&gt;0),IF($C$5*E73/'Vic Oct 2021'!AQ67&lt;('Vic Oct 2021'!L67+'Vic Oct 2021'!M67+'Vic Oct 2021'!N67),0,IF(($C$5*E73/'Vic Oct 2021'!AQ67-'Vic Oct 2021'!L67+'Vic Oct 2021'!M67+'Vic Oct 2021'!N67)&lt;=('Vic Oct 2021'!L67+'Vic Oct 2021'!M67+'Vic Oct 2021'!N67+'Vic Oct 2021'!O67),(($C$5*E73/'Vic Oct 2021'!AQ67-('Vic Oct 2021'!L67+'Vic Oct 2021'!M67+'Vic Oct 2021'!N67))*'Vic Oct 2021'!Z67/100)*'Vic Oct 2021'!AQ67,('Vic Oct 2021'!O67*'Vic Oct 2021'!Z67/100)*'Vic Oct 2021'!AQ67)),0)</f>
        <v>0</v>
      </c>
      <c r="K73" s="190">
        <f>IF(AND('Vic Oct 2021'!P67&gt;0,'Vic Oct 2021'!O67&gt;0),IF(($C$5*E73/'Vic Oct 2021'!AQ67&lt;SUM('Vic Oct 2021'!L67:P67)),(0),($C$5*E73/'Vic Oct 2021'!AQ67-SUM('Vic Oct 2021'!L67:P67))*'Vic Oct 2021'!AB67/100)* 'Vic Oct 2021'!AQ67,IF(AND('Vic Oct 2021'!O67&gt;0,'Vic Oct 2021'!P67=""),IF(($C$5*E73/'Vic Oct 2021'!AQ67&lt; SUM('Vic Oct 2021'!L67:O67)),(0),($C$5*E73/'Vic Oct 2021'!AQ67-SUM('Vic Oct 2021'!L67:O67))*'Vic Oct 2021'!AA67/100)* 'Vic Oct 2021'!AQ67,IF(AND('Vic Oct 2021'!N67&gt;0,'Vic Oct 2021'!O67=""),IF(($C$5*E73/'Vic Oct 2021'!AQ67&lt; SUM('Vic Oct 2021'!L67:N67)),(0),($C$5*E73/'Vic Oct 2021'!AQ67-SUM('Vic Oct 2021'!L67:N67))*'Vic Oct 2021'!Z67/100)* 'Vic Oct 2021'!AQ67,IF(AND('Vic Oct 2021'!M67&gt;0,'Vic Oct 2021'!N67=""),IF(($C$5*E73/'Vic Oct 2021'!AQ67&lt;'Vic Oct 2021'!M67+'Vic Oct 2021'!L67),(0),(($C$5*E73/'Vic Oct 2021'!AQ67-('Vic Oct 2021'!M67+'Vic Oct 2021'!L67))*'Vic Oct 2021'!Y67/100))*'Vic Oct 2021'!AQ67,IF(AND('Vic Oct 2021'!L67&gt;0,'Vic Oct 2021'!M67=""&gt;0),IF(($C$5*E73/'Vic Oct 2021'!AQ67&lt;'Vic Oct 2021'!L67),(0),($C$5*E73/'Vic Oct 2021'!AQ67-'Vic Oct 2021'!L67)*'Vic Oct 2021'!X67/100)*'Vic Oct 2021'!AQ67,0)))))</f>
        <v>0</v>
      </c>
      <c r="L73" s="190">
        <f>IF('Vic Oct 2021'!K67="",($C$5*F73/'Vic Oct 2021'!AR67*'Vic Oct 2021'!AC67/100)*'Vic Oct 2021'!AR67,IF($C$5*F73/'Vic Oct 2021'!AR67&gt;='Vic Oct 2021'!L67,('Vic Oct 2021'!L67*'Vic Oct 2021'!AC67/100)*'Vic Oct 2021'!AR67,($C$5*F73/'Vic Oct 2021'!AR67*'Vic Oct 2021'!AC67/100)*'Vic Oct 2021'!AR67))</f>
        <v>710.18181818181802</v>
      </c>
      <c r="M73" s="190">
        <f>IF(AND('Vic Oct 2021'!L67&gt;0,'Vic Oct 2021'!M67&gt;0),IF($C$5*F73/'Vic Oct 2021'!AR67&lt;'Vic Oct 2021'!L67,0,IF(($C$5*F73/'Vic Oct 2021'!AR67-'Vic Oct 2021'!L67)&lt;=('Vic Oct 2021'!M67+'Vic Oct 2021'!L67),((($C$5*F73/'Vic Oct 2021'!AR67-'Vic Oct 2021'!L67)*'Vic Oct 2021'!AD67/100))*'Vic Oct 2021'!AR67,((('Vic Oct 2021'!M67)*'Vic Oct 2021'!AD67/100)*'Vic Oct 2021'!AR67))),0)</f>
        <v>229.09090909090912</v>
      </c>
      <c r="N73" s="190">
        <f>IF(AND('Vic Oct 2021'!M67&gt;0,'Vic Oct 2021'!N67&gt;0),IF($C$5*F73/'Vic Oct 2021'!AR67&lt;('Vic Oct 2021'!L67+'Vic Oct 2021'!M67),0,IF(($C$5*F73/'Vic Oct 2021'!AR67-'Vic Oct 2021'!L67+'Vic Oct 2021'!M67)&lt;=('Vic Oct 2021'!L67+'Vic Oct 2021'!M67+'Vic Oct 2021'!N67),((($C$5*F73/'Vic Oct 2021'!AR67-('Vic Oct 2021'!L67+'Vic Oct 2021'!M67))*'Vic Oct 2021'!AE67/100))*'Vic Oct 2021'!AR67,('Vic Oct 2021'!N67*'Vic Oct 2021'!AE67/100)*'Vic Oct 2021'!AR67)),0)</f>
        <v>0</v>
      </c>
      <c r="O73" s="190">
        <f>IF(AND('Vic Oct 2021'!N67&gt;0,'Vic Oct 2021'!O67&gt;0),IF($C$5*F73/'Vic Oct 2021'!AR67&lt;('Vic Oct 2021'!L67+'Vic Oct 2021'!M67+'Vic Oct 2021'!N67),0,IF(($C$5*F73/'Vic Oct 2021'!AR67-'Vic Oct 2021'!L67+'Vic Oct 2021'!M67+'Vic Oct 2021'!N67)&lt;=('Vic Oct 2021'!L67+'Vic Oct 2021'!M67+'Vic Oct 2021'!N67+'Vic Oct 2021'!O67),(($C$5*F73/'Vic Oct 2021'!AR67-('Vic Oct 2021'!L67+'Vic Oct 2021'!M67+'Vic Oct 2021'!N67))*'Vic Oct 2021'!AF67/100)*'Vic Oct 2021'!AR67,('Vic Oct 2021'!O67*'Vic Oct 2021'!AF67/100)*'Vic Oct 2021'!AR67)),0)</f>
        <v>0</v>
      </c>
      <c r="P73" s="190">
        <f>IF(AND('Vic Oct 2021'!P67&gt;0,'Vic Oct 2021'!O67&gt;0),IF(($C$5*F73/'Vic Oct 2021'!AR67&lt;SUM('Vic Oct 2021'!L67:P67)),(0),($C$5*F73/'Vic Oct 2021'!AR67-SUM('Vic Oct 2021'!L67:P67))*'Vic Oct 2021'!AB67/100)* 'Vic Oct 2021'!AR67,IF(AND('Vic Oct 2021'!O67&gt;0,'Vic Oct 2021'!P67=""),IF(($C$5*F73/'Vic Oct 2021'!AR67&lt; SUM('Vic Oct 2021'!L67:O67)),(0),($C$5*F73/'Vic Oct 2021'!AR67-SUM('Vic Oct 2021'!L67:O67))*'Vic Oct 2021'!AG67/100)* 'Vic Oct 2021'!AR67,IF(AND('Vic Oct 2021'!N67&gt;0,'Vic Oct 2021'!O67=""),IF(($C$5*F73/'Vic Oct 2021'!AR67&lt; SUM('Vic Oct 2021'!L67:N67)),(0),($C$5*F73/'Vic Oct 2021'!AR67-SUM('Vic Oct 2021'!L67:N67))*'Vic Oct 2021'!AF67/100)* 'Vic Oct 2021'!AR67,IF(AND('Vic Oct 2021'!M67&gt;0,'Vic Oct 2021'!N67=""),IF(($C$5*F73/'Vic Oct 2021'!AR67&lt;'Vic Oct 2021'!M67+'Vic Oct 2021'!L67),(0),(($C$5*F73/'Vic Oct 2021'!AR67-('Vic Oct 2021'!M67+'Vic Oct 2021'!L67))*'Vic Oct 2021'!AE67/100))*'Vic Oct 2021'!AR67,IF(AND('Vic Oct 2021'!L67&gt;0,'Vic Oct 2021'!M67=""&gt;0),IF(($C$5*F73/'Vic Oct 2021'!AR67&lt;'Vic Oct 2021'!L67),(0),($C$5*F73/'Vic Oct 2021'!AR67-'Vic Oct 2021'!L67)*'Vic Oct 2021'!AD67/100)*'Vic Oct 2021'!AR67,0)))))</f>
        <v>0</v>
      </c>
      <c r="Q73" s="394">
        <f t="shared" si="60"/>
        <v>1878.545454545454</v>
      </c>
      <c r="R73" s="419">
        <f t="shared" si="5"/>
        <v>2142.3409090909086</v>
      </c>
      <c r="S73" s="193">
        <f t="shared" si="6"/>
        <v>2356.5749999999998</v>
      </c>
      <c r="T73" s="247">
        <f>'Vic Oct 2021'!AT67</f>
        <v>0</v>
      </c>
      <c r="U73" s="247">
        <f>'Vic Oct 2021'!AU67</f>
        <v>0</v>
      </c>
      <c r="V73" s="247">
        <f>'Vic Oct 2021'!AV67</f>
        <v>0</v>
      </c>
      <c r="W73" s="247">
        <f>'Vic Oct 2021'!AW67</f>
        <v>0</v>
      </c>
      <c r="X73" s="419" t="str">
        <f t="shared" si="7"/>
        <v>No discount</v>
      </c>
      <c r="Y73" s="419" t="str">
        <f t="shared" si="8"/>
        <v>Inclusive</v>
      </c>
      <c r="Z73" s="494">
        <f t="shared" si="0"/>
        <v>2142.3409090909086</v>
      </c>
      <c r="AA73" s="494">
        <f t="shared" si="1"/>
        <v>2142.3409090909086</v>
      </c>
      <c r="AB73" s="400">
        <f t="shared" si="19"/>
        <v>2356.5749999999998</v>
      </c>
      <c r="AC73" s="400">
        <f t="shared" si="19"/>
        <v>2356.5749999999998</v>
      </c>
      <c r="AD73" s="244">
        <f>'Vic Oct 2021'!BF67</f>
        <v>0</v>
      </c>
      <c r="AE73" s="196" t="str">
        <f>'Vic Oct 2021'!BG67</f>
        <v>n</v>
      </c>
      <c r="AF73" s="489"/>
      <c r="AG73" s="489"/>
      <c r="AH73" s="489"/>
      <c r="AI73" s="489"/>
      <c r="AJ73" s="489"/>
      <c r="AK73" s="489"/>
      <c r="AL73" s="489"/>
      <c r="AM73" s="489"/>
      <c r="AN73" s="489"/>
      <c r="AO73" s="489"/>
      <c r="AP73" s="489"/>
      <c r="AQ73" s="489"/>
      <c r="AR73" s="489"/>
    </row>
    <row r="74" spans="1:44" ht="17" customHeight="1">
      <c r="A74" s="528"/>
      <c r="B74" s="501" t="str">
        <f>'Vic Oct 2021'!F68</f>
        <v>Simply Energy</v>
      </c>
      <c r="C74" s="423" t="str">
        <f>'Vic Oct 2021'!G68</f>
        <v>Business Saver</v>
      </c>
      <c r="D74" s="190">
        <f>365*'Vic Oct 2021'!H68/100</f>
        <v>344.1286363636363</v>
      </c>
      <c r="E74" s="415">
        <f>IF('Vic Oct 2021'!AQ68=3,0.5,IF('Vic Oct 2021'!AQ68=2,0.33,0))</f>
        <v>0.5</v>
      </c>
      <c r="F74" s="415">
        <f t="shared" si="3"/>
        <v>0.5</v>
      </c>
      <c r="G74" s="190">
        <f>IF('Vic Oct 2021'!K68="",($C$5*E74/'Vic Oct 2021'!AQ68*'Vic Oct 2021'!W68/100)*'Vic Oct 2021'!AQ68,IF($C$5*E74/'Vic Oct 2021'!AQ68&gt;='Vic Oct 2021'!L68,('Vic Oct 2021'!L68*'Vic Oct 2021'!W68/100)*'Vic Oct 2021'!AQ68,($C$5*E74/'Vic Oct 2021'!AQ68*'Vic Oct 2021'!W68/100)*'Vic Oct 2021'!AQ68))</f>
        <v>216.53509090909088</v>
      </c>
      <c r="H74" s="190">
        <f>IF(AND('Vic Oct 2021'!L68&gt;0,'Vic Oct 2021'!M68&gt;0),IF($C$5*E74/'Vic Oct 2021'!AQ68&lt;'Vic Oct 2021'!L68,0,IF(($C$5*E74/'Vic Oct 2021'!AQ68-'Vic Oct 2021'!L68)&lt;=('Vic Oct 2021'!M68+'Vic Oct 2021'!L68),((($C$5*E74/'Vic Oct 2021'!AQ68-'Vic Oct 2021'!L68)*'Vic Oct 2021'!X68/100))*'Vic Oct 2021'!AQ68,((('Vic Oct 2021'!M68)*'Vic Oct 2021'!X68/100)*'Vic Oct 2021'!AQ68))),0)</f>
        <v>765.4585454545454</v>
      </c>
      <c r="I74" s="190">
        <f>IF(AND('Vic Oct 2021'!M68&gt;0,'Vic Oct 2021'!N68&gt;0),IF($C$5*E74/'Vic Oct 2021'!AQ68&lt;('Vic Oct 2021'!L68+'Vic Oct 2021'!M68),0,IF(($C$5*E74/'Vic Oct 2021'!AQ68-'Vic Oct 2021'!L68+'Vic Oct 2021'!M68)&lt;=('Vic Oct 2021'!L68+'Vic Oct 2021'!M68+'Vic Oct 2021'!N68),((($C$5*E74/'Vic Oct 2021'!AQ68-('Vic Oct 2021'!L68+'Vic Oct 2021'!M68))*'Vic Oct 2021'!Y68/100))*'Vic Oct 2021'!AQ68,('Vic Oct 2021'!N68*'Vic Oct 2021'!Y68/100)* 'Vic Oct 2021'!AQ68)),0)</f>
        <v>0</v>
      </c>
      <c r="J74" s="190">
        <f>IF(AND('Vic Oct 2021'!N68&gt;0,'Vic Oct 2021'!O68&gt;0),IF($C$5*E74/'Vic Oct 2021'!AQ68&lt;('Vic Oct 2021'!L68+'Vic Oct 2021'!M68+'Vic Oct 2021'!N68),0,IF(($C$5*E74/'Vic Oct 2021'!AQ68-'Vic Oct 2021'!L68+'Vic Oct 2021'!M68+'Vic Oct 2021'!N68)&lt;=('Vic Oct 2021'!L68+'Vic Oct 2021'!M68+'Vic Oct 2021'!N68+'Vic Oct 2021'!O68),(($C$5*E74/'Vic Oct 2021'!AQ68-('Vic Oct 2021'!L68+'Vic Oct 2021'!M68+'Vic Oct 2021'!N68))*'Vic Oct 2021'!Z68/100)*'Vic Oct 2021'!AQ68,('Vic Oct 2021'!O68*'Vic Oct 2021'!Z68/100)*'Vic Oct 2021'!AQ68)),0)</f>
        <v>0</v>
      </c>
      <c r="K74" s="190">
        <f>IF(AND('Vic Oct 2021'!P68&gt;0,'Vic Oct 2021'!O68&gt;0),IF(($C$5*E74/'Vic Oct 2021'!AQ68&lt;SUM('Vic Oct 2021'!L68:P68)),(0),($C$5*E74/'Vic Oct 2021'!AQ68-SUM('Vic Oct 2021'!L68:P68))*'Vic Oct 2021'!AB68/100)* 'Vic Oct 2021'!AQ68,IF(AND('Vic Oct 2021'!O68&gt;0,'Vic Oct 2021'!P68=""),IF(($C$5*E74/'Vic Oct 2021'!AQ68&lt; SUM('Vic Oct 2021'!L68:O68)),(0),($C$5*E74/'Vic Oct 2021'!AQ68-SUM('Vic Oct 2021'!L68:O68))*'Vic Oct 2021'!AA68/100)* 'Vic Oct 2021'!AQ68,IF(AND('Vic Oct 2021'!N68&gt;0,'Vic Oct 2021'!O68=""),IF(($C$5*E74/'Vic Oct 2021'!AQ68&lt; SUM('Vic Oct 2021'!L68:N68)),(0),($C$5*E74/'Vic Oct 2021'!AQ68-SUM('Vic Oct 2021'!L68:N68))*'Vic Oct 2021'!Z68/100)* 'Vic Oct 2021'!AQ68,IF(AND('Vic Oct 2021'!M68&gt;0,'Vic Oct 2021'!N68=""),IF(($C$5*E74/'Vic Oct 2021'!AQ68&lt;'Vic Oct 2021'!M68+'Vic Oct 2021'!L68),(0),(($C$5*E74/'Vic Oct 2021'!AQ68-('Vic Oct 2021'!M68+'Vic Oct 2021'!L68))*'Vic Oct 2021'!Y68/100))*'Vic Oct 2021'!AQ68,IF(AND('Vic Oct 2021'!L68&gt;0,'Vic Oct 2021'!M68=""&gt;0),IF(($C$5*E74/'Vic Oct 2021'!AQ68&lt;'Vic Oct 2021'!L68),(0),($C$5*E74/'Vic Oct 2021'!AQ68-'Vic Oct 2021'!L68)*'Vic Oct 2021'!X68/100)*'Vic Oct 2021'!AQ68,0)))))</f>
        <v>0</v>
      </c>
      <c r="L74" s="190">
        <f>IF('Vic Oct 2021'!K68="",($C$5*F74/'Vic Oct 2021'!AR68*'Vic Oct 2021'!AC68/100)*'Vic Oct 2021'!AR68,IF($C$5*F74/'Vic Oct 2021'!AR68&gt;='Vic Oct 2021'!L68,('Vic Oct 2021'!L68*'Vic Oct 2021'!AC68/100)*'Vic Oct 2021'!AR68,($C$5*F74/'Vic Oct 2021'!AR68*'Vic Oct 2021'!AC68/100)*'Vic Oct 2021'!AR68))</f>
        <v>216.53509090909088</v>
      </c>
      <c r="M74" s="190">
        <f>IF(AND('Vic Oct 2021'!L68&gt;0,'Vic Oct 2021'!M68&gt;0),IF($C$5*F74/'Vic Oct 2021'!AR68&lt;'Vic Oct 2021'!L68,0,IF(($C$5*F74/'Vic Oct 2021'!AR68-'Vic Oct 2021'!L68)&lt;=('Vic Oct 2021'!M68+'Vic Oct 2021'!L68),((($C$5*F74/'Vic Oct 2021'!AR68-'Vic Oct 2021'!L68)*'Vic Oct 2021'!AD68/100))*'Vic Oct 2021'!AR68,((('Vic Oct 2021'!M68)*'Vic Oct 2021'!AD68/100)*'Vic Oct 2021'!AR68))),0)</f>
        <v>765.4585454545454</v>
      </c>
      <c r="N74" s="190">
        <f>IF(AND('Vic Oct 2021'!M68&gt;0,'Vic Oct 2021'!N68&gt;0),IF($C$5*F74/'Vic Oct 2021'!AR68&lt;('Vic Oct 2021'!L68+'Vic Oct 2021'!M68),0,IF(($C$5*F74/'Vic Oct 2021'!AR68-'Vic Oct 2021'!L68+'Vic Oct 2021'!M68)&lt;=('Vic Oct 2021'!L68+'Vic Oct 2021'!M68+'Vic Oct 2021'!N68),((($C$5*F74/'Vic Oct 2021'!AR68-('Vic Oct 2021'!L68+'Vic Oct 2021'!M68))*'Vic Oct 2021'!AE68/100))*'Vic Oct 2021'!AR68,('Vic Oct 2021'!N68*'Vic Oct 2021'!AE68/100)*'Vic Oct 2021'!AR68)),0)</f>
        <v>0</v>
      </c>
      <c r="O74" s="190">
        <f>IF(AND('Vic Oct 2021'!N68&gt;0,'Vic Oct 2021'!O68&gt;0),IF($C$5*F74/'Vic Oct 2021'!AR68&lt;('Vic Oct 2021'!L68+'Vic Oct 2021'!M68+'Vic Oct 2021'!N68),0,IF(($C$5*F74/'Vic Oct 2021'!AR68-'Vic Oct 2021'!L68+'Vic Oct 2021'!M68+'Vic Oct 2021'!N68)&lt;=('Vic Oct 2021'!L68+'Vic Oct 2021'!M68+'Vic Oct 2021'!N68+'Vic Oct 2021'!O68),(($C$5*F74/'Vic Oct 2021'!AR68-('Vic Oct 2021'!L68+'Vic Oct 2021'!M68+'Vic Oct 2021'!N68))*'Vic Oct 2021'!AF68/100)*'Vic Oct 2021'!AR68,('Vic Oct 2021'!O68*'Vic Oct 2021'!AF68/100)*'Vic Oct 2021'!AR68)),0)</f>
        <v>0</v>
      </c>
      <c r="P74" s="190">
        <f>IF(AND('Vic Oct 2021'!P68&gt;0,'Vic Oct 2021'!O68&gt;0),IF(($C$5*F74/'Vic Oct 2021'!AR68&lt;SUM('Vic Oct 2021'!L68:P68)),(0),($C$5*F74/'Vic Oct 2021'!AR68-SUM('Vic Oct 2021'!L68:P68))*'Vic Oct 2021'!AB68/100)* 'Vic Oct 2021'!AR68,IF(AND('Vic Oct 2021'!O68&gt;0,'Vic Oct 2021'!P68=""),IF(($C$5*F74/'Vic Oct 2021'!AR68&lt; SUM('Vic Oct 2021'!L68:O68)),(0),($C$5*F74/'Vic Oct 2021'!AR68-SUM('Vic Oct 2021'!L68:O68))*'Vic Oct 2021'!AG68/100)* 'Vic Oct 2021'!AR68,IF(AND('Vic Oct 2021'!N68&gt;0,'Vic Oct 2021'!O68=""),IF(($C$5*F74/'Vic Oct 2021'!AR68&lt; SUM('Vic Oct 2021'!L68:N68)),(0),($C$5*F74/'Vic Oct 2021'!AR68-SUM('Vic Oct 2021'!L68:N68))*'Vic Oct 2021'!AF68/100)* 'Vic Oct 2021'!AR68,IF(AND('Vic Oct 2021'!M68&gt;0,'Vic Oct 2021'!N68=""),IF(($C$5*F74/'Vic Oct 2021'!AR68&lt;'Vic Oct 2021'!M68+'Vic Oct 2021'!L68),(0),(($C$5*F74/'Vic Oct 2021'!AR68-('Vic Oct 2021'!M68+'Vic Oct 2021'!L68))*'Vic Oct 2021'!AE68/100))*'Vic Oct 2021'!AR68,IF(AND('Vic Oct 2021'!L68&gt;0,'Vic Oct 2021'!M68=""&gt;0),IF(($C$5*F74/'Vic Oct 2021'!AR68&lt;'Vic Oct 2021'!L68),(0),($C$5*F74/'Vic Oct 2021'!AR68-'Vic Oct 2021'!L68)*'Vic Oct 2021'!AD68/100)*'Vic Oct 2021'!AR68,0)))))</f>
        <v>0</v>
      </c>
      <c r="Q74" s="394">
        <f t="shared" si="60"/>
        <v>1963.9872727272725</v>
      </c>
      <c r="R74" s="419">
        <f t="shared" si="5"/>
        <v>2308.1159090909086</v>
      </c>
      <c r="S74" s="193">
        <f t="shared" si="6"/>
        <v>2538.9274999999998</v>
      </c>
      <c r="T74" s="247">
        <f>'Vic Oct 2021'!AT68</f>
        <v>17</v>
      </c>
      <c r="U74" s="247">
        <f>'Vic Oct 2021'!AU68</f>
        <v>0</v>
      </c>
      <c r="V74" s="247">
        <f>'Vic Oct 2021'!AV68</f>
        <v>0</v>
      </c>
      <c r="W74" s="247">
        <f>'Vic Oct 2021'!AW68</f>
        <v>0</v>
      </c>
      <c r="X74" s="419" t="str">
        <f t="shared" si="7"/>
        <v>Guaranteed off bill</v>
      </c>
      <c r="Y74" s="419" t="str">
        <f t="shared" si="8"/>
        <v>Exclusive</v>
      </c>
      <c r="Z74" s="494">
        <f t="shared" si="0"/>
        <v>1915.7362045454543</v>
      </c>
      <c r="AA74" s="494">
        <f t="shared" si="1"/>
        <v>1915.7362045454543</v>
      </c>
      <c r="AB74" s="400">
        <f t="shared" si="19"/>
        <v>2107.3098249999998</v>
      </c>
      <c r="AC74" s="400">
        <f t="shared" si="19"/>
        <v>2107.3098249999998</v>
      </c>
      <c r="AD74" s="244">
        <f>'Vic Oct 2021'!BF68</f>
        <v>0</v>
      </c>
      <c r="AE74" s="196" t="str">
        <f>'Vic Oct 2021'!BG68</f>
        <v>n</v>
      </c>
      <c r="AF74" s="489"/>
      <c r="AG74" s="489"/>
      <c r="AH74" s="489"/>
      <c r="AI74" s="489"/>
      <c r="AJ74" s="489"/>
      <c r="AK74" s="489"/>
      <c r="AL74" s="489"/>
      <c r="AM74" s="489"/>
      <c r="AN74" s="489"/>
      <c r="AO74" s="489"/>
      <c r="AP74" s="489"/>
      <c r="AQ74" s="489"/>
      <c r="AR74" s="489"/>
    </row>
    <row r="75" spans="1:44" ht="17" customHeight="1">
      <c r="A75" s="528"/>
      <c r="B75" s="501" t="str">
        <f>'Vic Oct 2021'!F69</f>
        <v>Powershop</v>
      </c>
      <c r="C75" s="423" t="str">
        <f>'Vic Oct 2021'!G69</f>
        <v>Carbon Neutral</v>
      </c>
      <c r="D75" s="190">
        <f>365*'Vic Oct 2021'!H69/100</f>
        <v>305.14</v>
      </c>
      <c r="E75" s="415">
        <f>IF('Vic Oct 2021'!AQ69=3,0.5,IF('Vic Oct 2021'!AQ69=2,0.33,0))</f>
        <v>0.33</v>
      </c>
      <c r="F75" s="415">
        <f t="shared" si="3"/>
        <v>0.66999999999999993</v>
      </c>
      <c r="G75" s="190">
        <f>IF('Vic Oct 2021'!K69="",($C$5*E75/'Vic Oct 2021'!AQ69*'Vic Oct 2021'!W69/100)*'Vic Oct 2021'!AQ69,IF($C$5*E75/'Vic Oct 2021'!AQ69&gt;='Vic Oct 2021'!L69,('Vic Oct 2021'!L69*'Vic Oct 2021'!W69/100)*'Vic Oct 2021'!AQ69,($C$5*E75/'Vic Oct 2021'!AQ69*'Vic Oct 2021'!W69/100)*'Vic Oct 2021'!AQ69))</f>
        <v>584.99999999999989</v>
      </c>
      <c r="H75" s="190">
        <f>IF(AND('Vic Oct 2021'!L69&gt;0,'Vic Oct 2021'!M69&gt;0),IF($C$5*E75/'Vic Oct 2021'!AQ69&lt;'Vic Oct 2021'!L69,0,IF(($C$5*E75/'Vic Oct 2021'!AQ69-'Vic Oct 2021'!L69)&lt;=('Vic Oct 2021'!M69+'Vic Oct 2021'!L69),((($C$5*E75/'Vic Oct 2021'!AQ69-'Vic Oct 2021'!L69)*'Vic Oct 2021'!X69/100))*'Vic Oct 2021'!AQ69,((('Vic Oct 2021'!M69)*'Vic Oct 2021'!X69/100)*'Vic Oct 2021'!AQ69))),0)</f>
        <v>0</v>
      </c>
      <c r="I75" s="190">
        <f>IF(AND('Vic Oct 2021'!M69&gt;0,'Vic Oct 2021'!N69&gt;0),IF($C$5*E75/'Vic Oct 2021'!AQ69&lt;('Vic Oct 2021'!L69+'Vic Oct 2021'!M69),0,IF(($C$5*E75/'Vic Oct 2021'!AQ69-'Vic Oct 2021'!L69+'Vic Oct 2021'!M69)&lt;=('Vic Oct 2021'!L69+'Vic Oct 2021'!M69+'Vic Oct 2021'!N69),((($C$5*E75/'Vic Oct 2021'!AQ69-('Vic Oct 2021'!L69+'Vic Oct 2021'!M69))*'Vic Oct 2021'!Y69/100))*'Vic Oct 2021'!AQ69,('Vic Oct 2021'!N69*'Vic Oct 2021'!Y69/100)* 'Vic Oct 2021'!AQ69)),0)</f>
        <v>0</v>
      </c>
      <c r="J75" s="190">
        <f>IF(AND('Vic Oct 2021'!N69&gt;0,'Vic Oct 2021'!O69&gt;0),IF($C$5*E75/'Vic Oct 2021'!AQ69&lt;('Vic Oct 2021'!L69+'Vic Oct 2021'!M69+'Vic Oct 2021'!N69),0,IF(($C$5*E75/'Vic Oct 2021'!AQ69-'Vic Oct 2021'!L69+'Vic Oct 2021'!M69+'Vic Oct 2021'!N69)&lt;=('Vic Oct 2021'!L69+'Vic Oct 2021'!M69+'Vic Oct 2021'!N69+'Vic Oct 2021'!O69),(($C$5*E75/'Vic Oct 2021'!AQ69-('Vic Oct 2021'!L69+'Vic Oct 2021'!M69+'Vic Oct 2021'!N69))*'Vic Oct 2021'!Z69/100)*'Vic Oct 2021'!AQ69,('Vic Oct 2021'!O69*'Vic Oct 2021'!Z69/100)*'Vic Oct 2021'!AQ69)),0)</f>
        <v>0</v>
      </c>
      <c r="K75" s="190">
        <f>IF(AND('Vic Oct 2021'!P69&gt;0,'Vic Oct 2021'!O69&gt;0),IF(($C$5*E75/'Vic Oct 2021'!AQ69&lt;SUM('Vic Oct 2021'!L69:P69)),(0),($C$5*E75/'Vic Oct 2021'!AQ69-SUM('Vic Oct 2021'!L69:P69))*'Vic Oct 2021'!AB69/100)* 'Vic Oct 2021'!AQ69,IF(AND('Vic Oct 2021'!O69&gt;0,'Vic Oct 2021'!P69=""),IF(($C$5*E75/'Vic Oct 2021'!AQ69&lt; SUM('Vic Oct 2021'!L69:O69)),(0),($C$5*E75/'Vic Oct 2021'!AQ69-SUM('Vic Oct 2021'!L69:O69))*'Vic Oct 2021'!AA69/100)* 'Vic Oct 2021'!AQ69,IF(AND('Vic Oct 2021'!N69&gt;0,'Vic Oct 2021'!O69=""),IF(($C$5*E75/'Vic Oct 2021'!AQ69&lt; SUM('Vic Oct 2021'!L69:N69)),(0),($C$5*E75/'Vic Oct 2021'!AQ69-SUM('Vic Oct 2021'!L69:N69))*'Vic Oct 2021'!Z69/100)* 'Vic Oct 2021'!AQ69,IF(AND('Vic Oct 2021'!M69&gt;0,'Vic Oct 2021'!N69=""),IF(($C$5*E75/'Vic Oct 2021'!AQ69&lt;'Vic Oct 2021'!M69+'Vic Oct 2021'!L69),(0),(($C$5*E75/'Vic Oct 2021'!AQ69-('Vic Oct 2021'!M69+'Vic Oct 2021'!L69))*'Vic Oct 2021'!Y69/100))*'Vic Oct 2021'!AQ69,IF(AND('Vic Oct 2021'!L69&gt;0,'Vic Oct 2021'!M69=""&gt;0),IF(($C$5*E75/'Vic Oct 2021'!AQ69&lt;'Vic Oct 2021'!L69),(0),($C$5*E75/'Vic Oct 2021'!AQ69-'Vic Oct 2021'!L69)*'Vic Oct 2021'!X69/100)*'Vic Oct 2021'!AQ69,0)))))</f>
        <v>0</v>
      </c>
      <c r="L75" s="190">
        <f>IF('Vic Oct 2021'!K69="",($C$5*F75/'Vic Oct 2021'!AR69*'Vic Oct 2021'!AC69/100)*'Vic Oct 2021'!AR69,IF($C$5*F75/'Vic Oct 2021'!AR69&gt;='Vic Oct 2021'!L69,('Vic Oct 2021'!L69*'Vic Oct 2021'!AC69/100)*'Vic Oct 2021'!AR69,($C$5*F75/'Vic Oct 2021'!AR69*'Vic Oct 2021'!AC69/100)*'Vic Oct 2021'!AR69))</f>
        <v>1187.7272727272725</v>
      </c>
      <c r="M75" s="190">
        <f>IF(AND('Vic Oct 2021'!L69&gt;0,'Vic Oct 2021'!M69&gt;0),IF($C$5*F75/'Vic Oct 2021'!AR69&lt;'Vic Oct 2021'!L69,0,IF(($C$5*F75/'Vic Oct 2021'!AR69-'Vic Oct 2021'!L69)&lt;=('Vic Oct 2021'!M69+'Vic Oct 2021'!L69),((($C$5*F75/'Vic Oct 2021'!AR69-'Vic Oct 2021'!L69)*'Vic Oct 2021'!AD69/100))*'Vic Oct 2021'!AR69,((('Vic Oct 2021'!M69)*'Vic Oct 2021'!AD69/100)*'Vic Oct 2021'!AR69))),0)</f>
        <v>0</v>
      </c>
      <c r="N75" s="190">
        <f>IF(AND('Vic Oct 2021'!M69&gt;0,'Vic Oct 2021'!N69&gt;0),IF($C$5*F75/'Vic Oct 2021'!AR69&lt;('Vic Oct 2021'!L69+'Vic Oct 2021'!M69),0,IF(($C$5*F75/'Vic Oct 2021'!AR69-'Vic Oct 2021'!L69+'Vic Oct 2021'!M69)&lt;=('Vic Oct 2021'!L69+'Vic Oct 2021'!M69+'Vic Oct 2021'!N69),((($C$5*F75/'Vic Oct 2021'!AR69-('Vic Oct 2021'!L69+'Vic Oct 2021'!M69))*'Vic Oct 2021'!AE69/100))*'Vic Oct 2021'!AR69,('Vic Oct 2021'!N69*'Vic Oct 2021'!AE69/100)*'Vic Oct 2021'!AR69)),0)</f>
        <v>0</v>
      </c>
      <c r="O75" s="190">
        <f>IF(AND('Vic Oct 2021'!N69&gt;0,'Vic Oct 2021'!O69&gt;0),IF($C$5*F75/'Vic Oct 2021'!AR69&lt;('Vic Oct 2021'!L69+'Vic Oct 2021'!M69+'Vic Oct 2021'!N69),0,IF(($C$5*F75/'Vic Oct 2021'!AR69-'Vic Oct 2021'!L69+'Vic Oct 2021'!M69+'Vic Oct 2021'!N69)&lt;=('Vic Oct 2021'!L69+'Vic Oct 2021'!M69+'Vic Oct 2021'!N69+'Vic Oct 2021'!O69),(($C$5*F75/'Vic Oct 2021'!AR69-('Vic Oct 2021'!L69+'Vic Oct 2021'!M69+'Vic Oct 2021'!N69))*'Vic Oct 2021'!AF69/100)*'Vic Oct 2021'!AR69,('Vic Oct 2021'!O69*'Vic Oct 2021'!AF69/100)*'Vic Oct 2021'!AR69)),0)</f>
        <v>0</v>
      </c>
      <c r="P75" s="190">
        <f>IF(AND('Vic Oct 2021'!P69&gt;0,'Vic Oct 2021'!O69&gt;0),IF(($C$5*F75/'Vic Oct 2021'!AR69&lt;SUM('Vic Oct 2021'!L69:P69)),(0),($C$5*F75/'Vic Oct 2021'!AR69-SUM('Vic Oct 2021'!L69:P69))*'Vic Oct 2021'!AB69/100)* 'Vic Oct 2021'!AR69,IF(AND('Vic Oct 2021'!O69&gt;0,'Vic Oct 2021'!P69=""),IF(($C$5*F75/'Vic Oct 2021'!AR69&lt; SUM('Vic Oct 2021'!L69:O69)),(0),($C$5*F75/'Vic Oct 2021'!AR69-SUM('Vic Oct 2021'!L69:O69))*'Vic Oct 2021'!AG69/100)* 'Vic Oct 2021'!AR69,IF(AND('Vic Oct 2021'!N69&gt;0,'Vic Oct 2021'!O69=""),IF(($C$5*F75/'Vic Oct 2021'!AR69&lt; SUM('Vic Oct 2021'!L69:N69)),(0),($C$5*F75/'Vic Oct 2021'!AR69-SUM('Vic Oct 2021'!L69:N69))*'Vic Oct 2021'!AF69/100)* 'Vic Oct 2021'!AR69,IF(AND('Vic Oct 2021'!M69&gt;0,'Vic Oct 2021'!N69=""),IF(($C$5*F75/'Vic Oct 2021'!AR69&lt;'Vic Oct 2021'!M69+'Vic Oct 2021'!L69),(0),(($C$5*F75/'Vic Oct 2021'!AR69-('Vic Oct 2021'!M69+'Vic Oct 2021'!L69))*'Vic Oct 2021'!AE69/100))*'Vic Oct 2021'!AR69,IF(AND('Vic Oct 2021'!L69&gt;0,'Vic Oct 2021'!M69=""&gt;0),IF(($C$5*F75/'Vic Oct 2021'!AR69&lt;'Vic Oct 2021'!L69),(0),($C$5*F75/'Vic Oct 2021'!AR69-'Vic Oct 2021'!L69)*'Vic Oct 2021'!AD69/100)*'Vic Oct 2021'!AR69,0)))))</f>
        <v>0</v>
      </c>
      <c r="Q75" s="394">
        <f t="shared" si="60"/>
        <v>1772.7272727272725</v>
      </c>
      <c r="R75" s="419">
        <f t="shared" si="5"/>
        <v>2077.8672727272724</v>
      </c>
      <c r="S75" s="193">
        <f t="shared" si="6"/>
        <v>2285.654</v>
      </c>
      <c r="T75" s="247">
        <f>'Vic Oct 2021'!AT69</f>
        <v>0</v>
      </c>
      <c r="U75" s="247">
        <f>'Vic Oct 2021'!AU69</f>
        <v>0</v>
      </c>
      <c r="V75" s="247">
        <f>'Vic Oct 2021'!AV69</f>
        <v>0</v>
      </c>
      <c r="W75" s="247">
        <f>'Vic Oct 2021'!AW69</f>
        <v>0</v>
      </c>
      <c r="X75" s="419" t="str">
        <f t="shared" si="7"/>
        <v>No discount</v>
      </c>
      <c r="Y75" s="419" t="str">
        <f t="shared" si="8"/>
        <v>Inclusive</v>
      </c>
      <c r="Z75" s="494">
        <f t="shared" si="0"/>
        <v>2077.8672727272724</v>
      </c>
      <c r="AA75" s="494">
        <f t="shared" si="1"/>
        <v>2077.8672727272724</v>
      </c>
      <c r="AB75" s="400">
        <f t="shared" si="19"/>
        <v>2285.654</v>
      </c>
      <c r="AC75" s="400">
        <f t="shared" si="19"/>
        <v>2285.654</v>
      </c>
      <c r="AD75" s="244">
        <f>'Vic Oct 2021'!BF69</f>
        <v>0</v>
      </c>
      <c r="AE75" s="196" t="str">
        <f>'Vic Oct 2021'!BG69</f>
        <v>n</v>
      </c>
      <c r="AF75" s="489"/>
      <c r="AG75" s="489"/>
      <c r="AH75" s="489"/>
      <c r="AI75" s="489"/>
      <c r="AJ75" s="489"/>
      <c r="AK75" s="489"/>
      <c r="AL75" s="489"/>
      <c r="AM75" s="489"/>
      <c r="AN75" s="489"/>
      <c r="AO75" s="489"/>
      <c r="AP75" s="489"/>
      <c r="AQ75" s="489"/>
      <c r="AR75" s="489"/>
    </row>
    <row r="76" spans="1:44" ht="17" customHeight="1">
      <c r="A76" s="528"/>
      <c r="B76" s="501" t="str">
        <f>'Vic Oct 2021'!F70</f>
        <v>Red Energy</v>
      </c>
      <c r="C76" s="423" t="str">
        <f>'Vic Oct 2021'!G70</f>
        <v>Business Saver</v>
      </c>
      <c r="D76" s="190">
        <f>365*'Vic Oct 2021'!H70/100</f>
        <v>239.14136363636356</v>
      </c>
      <c r="E76" s="415">
        <f>IF('Vic Oct 2021'!AQ70=3,0.5,IF('Vic Oct 2021'!AQ70=2,0.33,0))</f>
        <v>0.5</v>
      </c>
      <c r="F76" s="415">
        <f t="shared" si="3"/>
        <v>0.5</v>
      </c>
      <c r="G76" s="190">
        <f>IF('Vic Oct 2021'!K70="",($C$5*E76/'Vic Oct 2021'!AQ70*'Vic Oct 2021'!W70/100)*'Vic Oct 2021'!AQ70,IF($C$5*E76/'Vic Oct 2021'!AQ70&gt;='Vic Oct 2021'!L70,('Vic Oct 2021'!L70*'Vic Oct 2021'!W70/100)*'Vic Oct 2021'!AQ70,($C$5*E76/'Vic Oct 2021'!AQ70*'Vic Oct 2021'!W70/100)*'Vic Oct 2021'!AQ70))</f>
        <v>118.81636363636363</v>
      </c>
      <c r="H76" s="190">
        <f>IF(AND('Vic Oct 2021'!L70&gt;0,'Vic Oct 2021'!M70&gt;0),IF($C$5*E76/'Vic Oct 2021'!AQ70&lt;'Vic Oct 2021'!L70,0,IF(($C$5*E76/'Vic Oct 2021'!AQ70-'Vic Oct 2021'!L70)&lt;=('Vic Oct 2021'!M70+'Vic Oct 2021'!L70),((($C$5*E76/'Vic Oct 2021'!AQ70-'Vic Oct 2021'!L70)*'Vic Oct 2021'!X70/100))*'Vic Oct 2021'!AQ70,((('Vic Oct 2021'!M70)*'Vic Oct 2021'!X70/100)*'Vic Oct 2021'!AQ70))),0)</f>
        <v>90.307636363636362</v>
      </c>
      <c r="I76" s="190">
        <f>IF(AND('Vic Oct 2021'!M70&gt;0,'Vic Oct 2021'!N70&gt;0),IF($C$5*E76/'Vic Oct 2021'!AQ70&lt;('Vic Oct 2021'!L70+'Vic Oct 2021'!M70),0,IF(($C$5*E76/'Vic Oct 2021'!AQ70-'Vic Oct 2021'!L70+'Vic Oct 2021'!M70)&lt;=('Vic Oct 2021'!L70+'Vic Oct 2021'!M70+'Vic Oct 2021'!N70),((($C$5*E76/'Vic Oct 2021'!AQ70-('Vic Oct 2021'!L70+'Vic Oct 2021'!M70))*'Vic Oct 2021'!Y70/100))*'Vic Oct 2021'!AQ70,('Vic Oct 2021'!N70*'Vic Oct 2021'!Y70/100)* 'Vic Oct 2021'!AQ70)),0)</f>
        <v>0</v>
      </c>
      <c r="J76" s="190">
        <f>IF(AND('Vic Oct 2021'!N70&gt;0,'Vic Oct 2021'!O70&gt;0),IF($C$5*E76/'Vic Oct 2021'!AQ70&lt;('Vic Oct 2021'!L70+'Vic Oct 2021'!M70+'Vic Oct 2021'!N70),0,IF(($C$5*E76/'Vic Oct 2021'!AQ70-'Vic Oct 2021'!L70+'Vic Oct 2021'!M70+'Vic Oct 2021'!N70)&lt;=('Vic Oct 2021'!L70+'Vic Oct 2021'!M70+'Vic Oct 2021'!N70+'Vic Oct 2021'!O70),(($C$5*E76/'Vic Oct 2021'!AQ70-('Vic Oct 2021'!L70+'Vic Oct 2021'!M70+'Vic Oct 2021'!N70))*'Vic Oct 2021'!Z70/100)*'Vic Oct 2021'!AQ70,('Vic Oct 2021'!O70*'Vic Oct 2021'!Z70/100)*'Vic Oct 2021'!AQ70)),0)</f>
        <v>0</v>
      </c>
      <c r="K76" s="190">
        <f>IF(AND('Vic Oct 2021'!P70&gt;0,'Vic Oct 2021'!O70&gt;0),IF(($C$5*E76/'Vic Oct 2021'!AQ70&lt;SUM('Vic Oct 2021'!L70:P70)),(0),($C$5*E76/'Vic Oct 2021'!AQ70-SUM('Vic Oct 2021'!L70:P70))*'Vic Oct 2021'!AB70/100)* 'Vic Oct 2021'!AQ70,IF(AND('Vic Oct 2021'!O70&gt;0,'Vic Oct 2021'!P70=""),IF(($C$5*E76/'Vic Oct 2021'!AQ70&lt; SUM('Vic Oct 2021'!L70:O70)),(0),($C$5*E76/'Vic Oct 2021'!AQ70-SUM('Vic Oct 2021'!L70:O70))*'Vic Oct 2021'!AA70/100)* 'Vic Oct 2021'!AQ70,IF(AND('Vic Oct 2021'!N70&gt;0,'Vic Oct 2021'!O70=""),IF(($C$5*E76/'Vic Oct 2021'!AQ70&lt; SUM('Vic Oct 2021'!L70:N70)),(0),($C$5*E76/'Vic Oct 2021'!AQ70-SUM('Vic Oct 2021'!L70:N70))*'Vic Oct 2021'!Z70/100)* 'Vic Oct 2021'!AQ70,IF(AND('Vic Oct 2021'!M70&gt;0,'Vic Oct 2021'!N70=""),IF(($C$5*E76/'Vic Oct 2021'!AQ70&lt;'Vic Oct 2021'!M70+'Vic Oct 2021'!L70),(0),(($C$5*E76/'Vic Oct 2021'!AQ70-('Vic Oct 2021'!M70+'Vic Oct 2021'!L70))*'Vic Oct 2021'!Y70/100))*'Vic Oct 2021'!AQ70,IF(AND('Vic Oct 2021'!L70&gt;0,'Vic Oct 2021'!M70=""&gt;0),IF(($C$5*E76/'Vic Oct 2021'!AQ70&lt;'Vic Oct 2021'!L70),(0),($C$5*E76/'Vic Oct 2021'!AQ70-'Vic Oct 2021'!L70)*'Vic Oct 2021'!X70/100)*'Vic Oct 2021'!AQ70,0)))))</f>
        <v>676.70963636363626</v>
      </c>
      <c r="L76" s="190">
        <f>IF('Vic Oct 2021'!K70="",($C$5*F76/'Vic Oct 2021'!AR70*'Vic Oct 2021'!AC70/100)*'Vic Oct 2021'!AR70,IF($C$5*F76/'Vic Oct 2021'!AR70&gt;='Vic Oct 2021'!L70,('Vic Oct 2021'!L70*'Vic Oct 2021'!AC70/100)*'Vic Oct 2021'!AR70,($C$5*F76/'Vic Oct 2021'!AR70*'Vic Oct 2021'!AC70/100)*'Vic Oct 2021'!AR70))</f>
        <v>118.81636363636363</v>
      </c>
      <c r="M76" s="190">
        <f>IF(AND('Vic Oct 2021'!L70&gt;0,'Vic Oct 2021'!M70&gt;0),IF($C$5*F76/'Vic Oct 2021'!AR70&lt;'Vic Oct 2021'!L70,0,IF(($C$5*F76/'Vic Oct 2021'!AR70-'Vic Oct 2021'!L70)&lt;=('Vic Oct 2021'!M70+'Vic Oct 2021'!L70),((($C$5*F76/'Vic Oct 2021'!AR70-'Vic Oct 2021'!L70)*'Vic Oct 2021'!AD70/100))*'Vic Oct 2021'!AR70,((('Vic Oct 2021'!M70)*'Vic Oct 2021'!AD70/100)*'Vic Oct 2021'!AR70))),0)</f>
        <v>90.307636363636362</v>
      </c>
      <c r="N76" s="190">
        <f>IF(AND('Vic Oct 2021'!M70&gt;0,'Vic Oct 2021'!N70&gt;0),IF($C$5*F76/'Vic Oct 2021'!AR70&lt;('Vic Oct 2021'!L70+'Vic Oct 2021'!M70),0,IF(($C$5*F76/'Vic Oct 2021'!AR70-'Vic Oct 2021'!L70+'Vic Oct 2021'!M70)&lt;=('Vic Oct 2021'!L70+'Vic Oct 2021'!M70+'Vic Oct 2021'!N70),((($C$5*F76/'Vic Oct 2021'!AR70-('Vic Oct 2021'!L70+'Vic Oct 2021'!M70))*'Vic Oct 2021'!AE70/100))*'Vic Oct 2021'!AR70,('Vic Oct 2021'!N70*'Vic Oct 2021'!AE70/100)*'Vic Oct 2021'!AR70)),0)</f>
        <v>0</v>
      </c>
      <c r="O76" s="190">
        <f>IF(AND('Vic Oct 2021'!N70&gt;0,'Vic Oct 2021'!O70&gt;0),IF($C$5*F76/'Vic Oct 2021'!AR70&lt;('Vic Oct 2021'!L70+'Vic Oct 2021'!M70+'Vic Oct 2021'!N70),0,IF(($C$5*F76/'Vic Oct 2021'!AR70-'Vic Oct 2021'!L70+'Vic Oct 2021'!M70+'Vic Oct 2021'!N70)&lt;=('Vic Oct 2021'!L70+'Vic Oct 2021'!M70+'Vic Oct 2021'!N70+'Vic Oct 2021'!O70),(($C$5*F76/'Vic Oct 2021'!AR70-('Vic Oct 2021'!L70+'Vic Oct 2021'!M70+'Vic Oct 2021'!N70))*'Vic Oct 2021'!AF70/100)*'Vic Oct 2021'!AR70,('Vic Oct 2021'!O70*'Vic Oct 2021'!AF70/100)*'Vic Oct 2021'!AR70)),0)</f>
        <v>0</v>
      </c>
      <c r="P76" s="190">
        <f>IF(AND('Vic Oct 2021'!P70&gt;0,'Vic Oct 2021'!O70&gt;0),IF(($C$5*F76/'Vic Oct 2021'!AR70&lt;SUM('Vic Oct 2021'!L70:P70)),(0),($C$5*F76/'Vic Oct 2021'!AR70-SUM('Vic Oct 2021'!L70:P70))*'Vic Oct 2021'!AB70/100)* 'Vic Oct 2021'!AR70,IF(AND('Vic Oct 2021'!O70&gt;0,'Vic Oct 2021'!P70=""),IF(($C$5*F76/'Vic Oct 2021'!AR70&lt; SUM('Vic Oct 2021'!L70:O70)),(0),($C$5*F76/'Vic Oct 2021'!AR70-SUM('Vic Oct 2021'!L70:O70))*'Vic Oct 2021'!AG70/100)* 'Vic Oct 2021'!AR70,IF(AND('Vic Oct 2021'!N70&gt;0,'Vic Oct 2021'!O70=""),IF(($C$5*F76/'Vic Oct 2021'!AR70&lt; SUM('Vic Oct 2021'!L70:N70)),(0),($C$5*F76/'Vic Oct 2021'!AR70-SUM('Vic Oct 2021'!L70:N70))*'Vic Oct 2021'!AF70/100)* 'Vic Oct 2021'!AR70,IF(AND('Vic Oct 2021'!M70&gt;0,'Vic Oct 2021'!N70=""),IF(($C$5*F76/'Vic Oct 2021'!AR70&lt;'Vic Oct 2021'!M70+'Vic Oct 2021'!L70),(0),(($C$5*F76/'Vic Oct 2021'!AR70-('Vic Oct 2021'!M70+'Vic Oct 2021'!L70))*'Vic Oct 2021'!AE70/100))*'Vic Oct 2021'!AR70,IF(AND('Vic Oct 2021'!L70&gt;0,'Vic Oct 2021'!M70=""&gt;0),IF(($C$5*F76/'Vic Oct 2021'!AR70&lt;'Vic Oct 2021'!L70),(0),($C$5*F76/'Vic Oct 2021'!AR70-'Vic Oct 2021'!L70)*'Vic Oct 2021'!AD70/100)*'Vic Oct 2021'!AR70,0)))))</f>
        <v>676.70963636363626</v>
      </c>
      <c r="Q76" s="394">
        <f t="shared" si="60"/>
        <v>1771.6672727272726</v>
      </c>
      <c r="R76" s="419">
        <f t="shared" si="5"/>
        <v>2010.8086363636362</v>
      </c>
      <c r="S76" s="193">
        <f t="shared" si="6"/>
        <v>2211.8894999999998</v>
      </c>
      <c r="T76" s="247">
        <f>'Vic Oct 2021'!AT70</f>
        <v>0</v>
      </c>
      <c r="U76" s="247">
        <f>'Vic Oct 2021'!AU70</f>
        <v>0</v>
      </c>
      <c r="V76" s="247">
        <f>'Vic Oct 2021'!AV70</f>
        <v>0</v>
      </c>
      <c r="W76" s="247">
        <f>'Vic Oct 2021'!AW70</f>
        <v>0</v>
      </c>
      <c r="X76" s="419" t="str">
        <f t="shared" si="7"/>
        <v>No discount</v>
      </c>
      <c r="Y76" s="419" t="str">
        <f t="shared" si="8"/>
        <v>Inclusive</v>
      </c>
      <c r="Z76" s="504">
        <f t="shared" si="0"/>
        <v>2010.808636363636</v>
      </c>
      <c r="AA76" s="494">
        <f t="shared" si="1"/>
        <v>2010.808636363636</v>
      </c>
      <c r="AB76" s="400">
        <f t="shared" si="19"/>
        <v>2211.8894999999998</v>
      </c>
      <c r="AC76" s="400">
        <f t="shared" si="19"/>
        <v>2211.8894999999998</v>
      </c>
      <c r="AD76" s="244">
        <f>'Vic Oct 2021'!BF70</f>
        <v>0</v>
      </c>
      <c r="AE76" s="196" t="str">
        <f>'Vic Oct 2021'!BG70</f>
        <v>n</v>
      </c>
      <c r="AF76" s="489"/>
      <c r="AG76" s="489"/>
      <c r="AH76" s="489"/>
      <c r="AI76" s="489"/>
      <c r="AJ76" s="489"/>
      <c r="AK76" s="489"/>
      <c r="AL76" s="489"/>
      <c r="AM76" s="489"/>
      <c r="AN76" s="489"/>
      <c r="AO76" s="489"/>
      <c r="AP76" s="489"/>
      <c r="AQ76" s="489"/>
      <c r="AR76" s="489"/>
    </row>
    <row r="77" spans="1:44" s="506" customFormat="1" ht="17" customHeight="1" thickBot="1">
      <c r="A77" s="529"/>
      <c r="B77" s="424" t="str">
        <f>'Vic Oct 2021'!F71</f>
        <v>Discover Energy</v>
      </c>
      <c r="C77" s="424" t="str">
        <f>'Vic Oct 2021'!G71</f>
        <v>Budget</v>
      </c>
      <c r="D77" s="115">
        <f>365*'Vic Oct 2021'!H71/100</f>
        <v>264.1936363636363</v>
      </c>
      <c r="E77" s="416">
        <f>IF('Vic Oct 2021'!AQ71=3,0.5,IF('Vic Oct 2021'!AQ71=2,0.33,0))</f>
        <v>0.5</v>
      </c>
      <c r="F77" s="416">
        <f t="shared" ref="F77" si="71">1-E77</f>
        <v>0.5</v>
      </c>
      <c r="G77" s="115">
        <f>IF('Vic Oct 2021'!K71="",($C$5*E77/'Vic Oct 2021'!AQ71*'Vic Oct 2021'!W71/100)*'Vic Oct 2021'!AQ71,IF($C$5*E77/'Vic Oct 2021'!AQ71&gt;='Vic Oct 2021'!L71,('Vic Oct 2021'!L71*'Vic Oct 2021'!W71/100)*'Vic Oct 2021'!AQ71,($C$5*E77/'Vic Oct 2021'!AQ71*'Vic Oct 2021'!W71/100)*'Vic Oct 2021'!AQ71))</f>
        <v>218.45454545454538</v>
      </c>
      <c r="H77" s="115">
        <f>IF(AND('Vic Oct 2021'!L71&gt;0,'Vic Oct 2021'!M71&gt;0),IF($C$5*E77/'Vic Oct 2021'!AQ71&lt;'Vic Oct 2021'!L71,0,IF(($C$5*E77/'Vic Oct 2021'!AQ71-'Vic Oct 2021'!L71)&lt;=('Vic Oct 2021'!M71+'Vic Oct 2021'!L71),((($C$5*E77/'Vic Oct 2021'!AQ71-'Vic Oct 2021'!L71)*'Vic Oct 2021'!X71/100))*'Vic Oct 2021'!AQ71,((('Vic Oct 2021'!M71)*'Vic Oct 2021'!X71/100)*'Vic Oct 2021'!AQ71))),0)</f>
        <v>760.36363636363637</v>
      </c>
      <c r="I77" s="115">
        <f>IF(AND('Vic Oct 2021'!M71&gt;0,'Vic Oct 2021'!N71&gt;0),IF($C$5*E77/'Vic Oct 2021'!AQ71&lt;('Vic Oct 2021'!L71+'Vic Oct 2021'!M71),0,IF(($C$5*E77/'Vic Oct 2021'!AQ71-'Vic Oct 2021'!L71+'Vic Oct 2021'!M71)&lt;=('Vic Oct 2021'!L71+'Vic Oct 2021'!M71+'Vic Oct 2021'!N71),((($C$5*E77/'Vic Oct 2021'!AQ71-('Vic Oct 2021'!L71+'Vic Oct 2021'!M71))*'Vic Oct 2021'!Y71/100))*'Vic Oct 2021'!AQ71,('Vic Oct 2021'!N71*'Vic Oct 2021'!Y71/100)* 'Vic Oct 2021'!AQ71)),0)</f>
        <v>0</v>
      </c>
      <c r="J77" s="115">
        <f>IF(AND('Vic Oct 2021'!N71&gt;0,'Vic Oct 2021'!O71&gt;0),IF($C$5*E77/'Vic Oct 2021'!AQ71&lt;('Vic Oct 2021'!L71+'Vic Oct 2021'!M71+'Vic Oct 2021'!N71),0,IF(($C$5*E77/'Vic Oct 2021'!AQ71-'Vic Oct 2021'!L71+'Vic Oct 2021'!M71+'Vic Oct 2021'!N71)&lt;=('Vic Oct 2021'!L71+'Vic Oct 2021'!M71+'Vic Oct 2021'!N71+'Vic Oct 2021'!O71),(($C$5*E77/'Vic Oct 2021'!AQ71-('Vic Oct 2021'!L71+'Vic Oct 2021'!M71+'Vic Oct 2021'!N71))*'Vic Oct 2021'!Z71/100)*'Vic Oct 2021'!AQ71,('Vic Oct 2021'!O71*'Vic Oct 2021'!Z71/100)*'Vic Oct 2021'!AQ71)),0)</f>
        <v>0</v>
      </c>
      <c r="K77" s="115">
        <f>IF(AND('Vic Oct 2021'!P71&gt;0,'Vic Oct 2021'!O71&gt;0),IF(($C$5*E77/'Vic Oct 2021'!AQ71&lt;SUM('Vic Oct 2021'!L71:P71)),(0),($C$5*E77/'Vic Oct 2021'!AQ71-SUM('Vic Oct 2021'!L71:P71))*'Vic Oct 2021'!AB71/100)* 'Vic Oct 2021'!AQ71,IF(AND('Vic Oct 2021'!O71&gt;0,'Vic Oct 2021'!P71=""),IF(($C$5*E77/'Vic Oct 2021'!AQ71&lt; SUM('Vic Oct 2021'!L71:O71)),(0),($C$5*E77/'Vic Oct 2021'!AQ71-SUM('Vic Oct 2021'!L71:O71))*'Vic Oct 2021'!AA71/100)* 'Vic Oct 2021'!AQ71,IF(AND('Vic Oct 2021'!N71&gt;0,'Vic Oct 2021'!O71=""),IF(($C$5*E77/'Vic Oct 2021'!AQ71&lt; SUM('Vic Oct 2021'!L71:N71)),(0),($C$5*E77/'Vic Oct 2021'!AQ71-SUM('Vic Oct 2021'!L71:N71))*'Vic Oct 2021'!Z71/100)* 'Vic Oct 2021'!AQ71,IF(AND('Vic Oct 2021'!M71&gt;0,'Vic Oct 2021'!N71=""),IF(($C$5*E77/'Vic Oct 2021'!AQ71&lt;'Vic Oct 2021'!M71+'Vic Oct 2021'!L71),(0),(($C$5*E77/'Vic Oct 2021'!AQ71-('Vic Oct 2021'!M71+'Vic Oct 2021'!L71))*'Vic Oct 2021'!Y71/100))*'Vic Oct 2021'!AQ71,IF(AND('Vic Oct 2021'!L71&gt;0,'Vic Oct 2021'!M71=""&gt;0),IF(($C$5*E77/'Vic Oct 2021'!AQ71&lt;'Vic Oct 2021'!L71),(0),($C$5*E77/'Vic Oct 2021'!AQ71-'Vic Oct 2021'!L71)*'Vic Oct 2021'!X71/100)*'Vic Oct 2021'!AQ71,0)))))</f>
        <v>0</v>
      </c>
      <c r="L77" s="115">
        <f>IF('Vic Oct 2021'!K71="",($C$5*F77/'Vic Oct 2021'!AR71*'Vic Oct 2021'!AC71/100)*'Vic Oct 2021'!AR71,IF($C$5*F77/'Vic Oct 2021'!AR71&gt;='Vic Oct 2021'!L71,('Vic Oct 2021'!L71*'Vic Oct 2021'!AC71/100)*'Vic Oct 2021'!AR71,($C$5*F77/'Vic Oct 2021'!AR71*'Vic Oct 2021'!AC71/100)*'Vic Oct 2021'!AR71))</f>
        <v>218.45454545454538</v>
      </c>
      <c r="M77" s="115">
        <f>IF(AND('Vic Oct 2021'!L71&gt;0,'Vic Oct 2021'!M71&gt;0),IF($C$5*F77/'Vic Oct 2021'!AR71&lt;'Vic Oct 2021'!L71,0,IF(($C$5*F77/'Vic Oct 2021'!AR71-'Vic Oct 2021'!L71)&lt;=('Vic Oct 2021'!M71+'Vic Oct 2021'!L71),((($C$5*F77/'Vic Oct 2021'!AR71-'Vic Oct 2021'!L71)*'Vic Oct 2021'!AD71/100))*'Vic Oct 2021'!AR71,((('Vic Oct 2021'!M71)*'Vic Oct 2021'!AD71/100)*'Vic Oct 2021'!AR71))),0)</f>
        <v>760.36363636363637</v>
      </c>
      <c r="N77" s="115">
        <f>IF(AND('Vic Oct 2021'!M71&gt;0,'Vic Oct 2021'!N71&gt;0),IF($C$5*F77/'Vic Oct 2021'!AR71&lt;('Vic Oct 2021'!L71+'Vic Oct 2021'!M71),0,IF(($C$5*F77/'Vic Oct 2021'!AR71-'Vic Oct 2021'!L71+'Vic Oct 2021'!M71)&lt;=('Vic Oct 2021'!L71+'Vic Oct 2021'!M71+'Vic Oct 2021'!N71),((($C$5*F77/'Vic Oct 2021'!AR71-('Vic Oct 2021'!L71+'Vic Oct 2021'!M71))*'Vic Oct 2021'!AE71/100))*'Vic Oct 2021'!AR71,('Vic Oct 2021'!N71*'Vic Oct 2021'!AE71/100)*'Vic Oct 2021'!AR71)),0)</f>
        <v>0</v>
      </c>
      <c r="O77" s="115">
        <f>IF(AND('Vic Oct 2021'!N71&gt;0,'Vic Oct 2021'!O71&gt;0),IF($C$5*F77/'Vic Oct 2021'!AR71&lt;('Vic Oct 2021'!L71+'Vic Oct 2021'!M71+'Vic Oct 2021'!N71),0,IF(($C$5*F77/'Vic Oct 2021'!AR71-'Vic Oct 2021'!L71+'Vic Oct 2021'!M71+'Vic Oct 2021'!N71)&lt;=('Vic Oct 2021'!L71+'Vic Oct 2021'!M71+'Vic Oct 2021'!N71+'Vic Oct 2021'!O71),(($C$5*F77/'Vic Oct 2021'!AR71-('Vic Oct 2021'!L71+'Vic Oct 2021'!M71+'Vic Oct 2021'!N71))*'Vic Oct 2021'!AF71/100)*'Vic Oct 2021'!AR71,('Vic Oct 2021'!O71*'Vic Oct 2021'!AF71/100)*'Vic Oct 2021'!AR71)),0)</f>
        <v>0</v>
      </c>
      <c r="P77" s="115">
        <f>IF(AND('Vic Oct 2021'!P71&gt;0,'Vic Oct 2021'!O71&gt;0),IF(($C$5*F77/'Vic Oct 2021'!AR71&lt;SUM('Vic Oct 2021'!L71:P71)),(0),($C$5*F77/'Vic Oct 2021'!AR71-SUM('Vic Oct 2021'!L71:P71))*'Vic Oct 2021'!AB71/100)* 'Vic Oct 2021'!AR71,IF(AND('Vic Oct 2021'!O71&gt;0,'Vic Oct 2021'!P71=""),IF(($C$5*F77/'Vic Oct 2021'!AR71&lt; SUM('Vic Oct 2021'!L71:O71)),(0),($C$5*F77/'Vic Oct 2021'!AR71-SUM('Vic Oct 2021'!L71:O71))*'Vic Oct 2021'!AG71/100)* 'Vic Oct 2021'!AR71,IF(AND('Vic Oct 2021'!N71&gt;0,'Vic Oct 2021'!O71=""),IF(($C$5*F77/'Vic Oct 2021'!AR71&lt; SUM('Vic Oct 2021'!L71:N71)),(0),($C$5*F77/'Vic Oct 2021'!AR71-SUM('Vic Oct 2021'!L71:N71))*'Vic Oct 2021'!AF71/100)* 'Vic Oct 2021'!AR71,IF(AND('Vic Oct 2021'!M71&gt;0,'Vic Oct 2021'!N71=""),IF(($C$5*F77/'Vic Oct 2021'!AR71&lt;'Vic Oct 2021'!M71+'Vic Oct 2021'!L71),(0),(($C$5*F77/'Vic Oct 2021'!AR71-('Vic Oct 2021'!M71+'Vic Oct 2021'!L71))*'Vic Oct 2021'!AE71/100))*'Vic Oct 2021'!AR71,IF(AND('Vic Oct 2021'!L71&gt;0,'Vic Oct 2021'!M71=""&gt;0),IF(($C$5*F77/'Vic Oct 2021'!AR71&lt;'Vic Oct 2021'!L71),(0),($C$5*F77/'Vic Oct 2021'!AR71-'Vic Oct 2021'!L71)*'Vic Oct 2021'!AD71/100)*'Vic Oct 2021'!AR71,0)))))</f>
        <v>0</v>
      </c>
      <c r="Q77" s="395">
        <f t="shared" ref="Q77" si="72">SUM(G77:P77)</f>
        <v>1957.6363636363635</v>
      </c>
      <c r="R77" s="420">
        <f t="shared" ref="R77" si="73">Q77+D77</f>
        <v>2221.83</v>
      </c>
      <c r="S77" s="214">
        <f t="shared" ref="S77" si="74">R77*1.1</f>
        <v>2444.0129999999999</v>
      </c>
      <c r="T77" s="248">
        <f>'Vic Oct 2021'!AT71</f>
        <v>0</v>
      </c>
      <c r="U77" s="248">
        <f>'Vic Oct 2021'!AU71</f>
        <v>22</v>
      </c>
      <c r="V77" s="248">
        <f>'Vic Oct 2021'!AV71</f>
        <v>0</v>
      </c>
      <c r="W77" s="248">
        <f>'Vic Oct 2021'!AW71</f>
        <v>0</v>
      </c>
      <c r="X77" s="420" t="str">
        <f t="shared" ref="X77" si="75">IF(SUM(T77:W77)=0,"No discount",IF(T77&gt;0,"Guaranteed off bill",IF(U77&gt;0,"Guaranteed off usage",IF(V77&gt;0,"Pay-on-time off bill","Pay-on-time off usage"))))</f>
        <v>Guaranteed off usage</v>
      </c>
      <c r="Y77" s="420" t="str">
        <f t="shared" ref="Y77" si="76">IF(OR(B77="Origin Energy",B77="Red Energy",B77="Powershop"),"Inclusive","Exclusive")</f>
        <v>Exclusive</v>
      </c>
      <c r="Z77" s="401">
        <f t="shared" ref="Z77" si="77">IF(AND(X77="Guaranteed off bill",Y77="Inclusive"),((R77*1.1)-((R77*1.1)*T77/100))/1.1,IF(AND(X77="Guaranteed off usage",Y77="Inclusive"),((R77*1.1)-((Q77*1.1)*U77/100))/1.1,IF(AND(X77="Guaranteed off bill",Y77="Exclusive"),R77-(R77*T77/100),IF(AND(X77="Guaranteed off usage",Y77="Exclusive"),R77-(Q77*U77/100),IF(Y77="Inclusive",((R77*1.1))/1.1,R77)))))</f>
        <v>1791.1499999999999</v>
      </c>
      <c r="AA77" s="402">
        <f t="shared" ref="AA77" si="78">IF(AND(X77="Pay-on-time off bill",Y77="Inclusive"),((Z77*1.1)-((Z77*1.1)*V77/100))/1.1,IF(AND(X77="Pay-on-time off usage",Y77="Inclusive"),((Z77*1.1)-((Q77*1.1)*W77/100))/1.1,IF(AND(X77="Pay-on-time off bill",Y77="Exclusive"),Z77-(Z77*V77/100),IF(AND(X77="Pay-on-time off usage",Y77="Exclusive"),Z77-(Q77*W77/100),IF(Y77="Inclusive",((Z77*1.1))/1.1,Z77)))))</f>
        <v>1791.1499999999999</v>
      </c>
      <c r="AB77" s="403">
        <f t="shared" ref="AB77" si="79">Z77*1.1</f>
        <v>1970.2650000000001</v>
      </c>
      <c r="AC77" s="403">
        <f t="shared" ref="AC77" si="80">AA77*1.1</f>
        <v>1970.2650000000001</v>
      </c>
      <c r="AD77" s="245">
        <f>'Vic Oct 2021'!BF71</f>
        <v>0</v>
      </c>
      <c r="AE77" s="217" t="str">
        <f>'Vic Oct 2021'!BG71</f>
        <v>n</v>
      </c>
      <c r="AF77" s="505"/>
      <c r="AG77" s="505"/>
      <c r="AH77" s="505"/>
      <c r="AI77" s="505"/>
      <c r="AJ77" s="505"/>
      <c r="AK77" s="505"/>
      <c r="AL77" s="505"/>
      <c r="AM77" s="505"/>
      <c r="AN77" s="505"/>
      <c r="AO77" s="505"/>
      <c r="AP77" s="505"/>
      <c r="AQ77" s="505"/>
      <c r="AR77" s="505"/>
    </row>
    <row r="78" spans="1:44" ht="17" customHeight="1" thickTop="1">
      <c r="A78" s="527" t="str">
        <f>'Vic Oct 2021'!D72</f>
        <v>AGN North</v>
      </c>
      <c r="B78" s="194" t="str">
        <f>'Vic Oct 2021'!F72</f>
        <v>AGL</v>
      </c>
      <c r="C78" s="194" t="str">
        <f>'Vic Oct 2021'!G72</f>
        <v>Business Super Saver</v>
      </c>
      <c r="D78" s="190">
        <f>365*'Vic Oct 2021'!H72/100</f>
        <v>297.07681818181823</v>
      </c>
      <c r="E78" s="415">
        <f>IF('Vic Oct 2021'!AQ72=3,0.5,IF('Vic Oct 2021'!AQ72=2,0.33,0))</f>
        <v>0.5</v>
      </c>
      <c r="F78" s="415">
        <f t="shared" si="3"/>
        <v>0.5</v>
      </c>
      <c r="G78" s="190">
        <f>IF('Vic Oct 2021'!K72="",($C$5*E78/'Vic Oct 2021'!AQ72*'Vic Oct 2021'!W72/100)*'Vic Oct 2021'!AQ72,IF($C$5*E78/'Vic Oct 2021'!AQ72&gt;='Vic Oct 2021'!L72,('Vic Oct 2021'!L72*'Vic Oct 2021'!W72/100)*'Vic Oct 2021'!AQ72,($C$5*E78/'Vic Oct 2021'!AQ72*'Vic Oct 2021'!W72/100)*'Vic Oct 2021'!AQ72))</f>
        <v>189.81818181818181</v>
      </c>
      <c r="H78" s="190">
        <f>IF(AND('Vic Oct 2021'!L72&gt;0,'Vic Oct 2021'!M72&gt;0),IF($C$5*E78/'Vic Oct 2021'!AQ72&lt;'Vic Oct 2021'!L72,0,IF(($C$5*E78/'Vic Oct 2021'!AQ72-'Vic Oct 2021'!L72)&lt;=('Vic Oct 2021'!M72+'Vic Oct 2021'!L72),((($C$5*E78/'Vic Oct 2021'!AQ72-'Vic Oct 2021'!L72)*'Vic Oct 2021'!X72/100))*'Vic Oct 2021'!AQ72,((('Vic Oct 2021'!M72)*'Vic Oct 2021'!X72/100)*'Vic Oct 2021'!AQ72))),0)</f>
        <v>711.90909090909088</v>
      </c>
      <c r="I78" s="190">
        <f>IF(AND('Vic Oct 2021'!M72&gt;0,'Vic Oct 2021'!N72&gt;0),IF($C$5*E78/'Vic Oct 2021'!AQ72&lt;('Vic Oct 2021'!L72+'Vic Oct 2021'!M72),0,IF(($C$5*E78/'Vic Oct 2021'!AQ72-'Vic Oct 2021'!L72+'Vic Oct 2021'!M72)&lt;=('Vic Oct 2021'!L72+'Vic Oct 2021'!M72+'Vic Oct 2021'!N72),((($C$5*E78/'Vic Oct 2021'!AQ72-('Vic Oct 2021'!L72+'Vic Oct 2021'!M72))*'Vic Oct 2021'!Y72/100))*'Vic Oct 2021'!AQ72,('Vic Oct 2021'!N72*'Vic Oct 2021'!Y72/100)* 'Vic Oct 2021'!AQ72)),0)</f>
        <v>0</v>
      </c>
      <c r="J78" s="190">
        <f>IF(AND('Vic Oct 2021'!N72&gt;0,'Vic Oct 2021'!O72&gt;0),IF($C$5*E78/'Vic Oct 2021'!AQ72&lt;('Vic Oct 2021'!L72+'Vic Oct 2021'!M72+'Vic Oct 2021'!N72),0,IF(($C$5*E78/'Vic Oct 2021'!AQ72-'Vic Oct 2021'!L72+'Vic Oct 2021'!M72+'Vic Oct 2021'!N72)&lt;=('Vic Oct 2021'!L72+'Vic Oct 2021'!M72+'Vic Oct 2021'!N72+'Vic Oct 2021'!O72),(($C$5*E78/'Vic Oct 2021'!AQ72-('Vic Oct 2021'!L72+'Vic Oct 2021'!M72+'Vic Oct 2021'!N72))*'Vic Oct 2021'!Z72/100)*'Vic Oct 2021'!AQ72,('Vic Oct 2021'!O72*'Vic Oct 2021'!Z72/100)*'Vic Oct 2021'!AQ72)),0)</f>
        <v>0</v>
      </c>
      <c r="K78" s="190">
        <f>IF(AND('Vic Oct 2021'!P72&gt;0,'Vic Oct 2021'!O72&gt;0),IF(($C$5*E78/'Vic Oct 2021'!AQ72&lt;SUM('Vic Oct 2021'!L72:P72)),(0),($C$5*E78/'Vic Oct 2021'!AQ72-SUM('Vic Oct 2021'!L72:P72))*'Vic Oct 2021'!AB72/100)* 'Vic Oct 2021'!AQ72,IF(AND('Vic Oct 2021'!O72&gt;0,'Vic Oct 2021'!P72=""),IF(($C$5*E78/'Vic Oct 2021'!AQ72&lt; SUM('Vic Oct 2021'!L72:O72)),(0),($C$5*E78/'Vic Oct 2021'!AQ72-SUM('Vic Oct 2021'!L72:O72))*'Vic Oct 2021'!AA72/100)* 'Vic Oct 2021'!AQ72,IF(AND('Vic Oct 2021'!N72&gt;0,'Vic Oct 2021'!O72=""),IF(($C$5*E78/'Vic Oct 2021'!AQ72&lt; SUM('Vic Oct 2021'!L72:N72)),(0),($C$5*E78/'Vic Oct 2021'!AQ72-SUM('Vic Oct 2021'!L72:N72))*'Vic Oct 2021'!Z72/100)* 'Vic Oct 2021'!AQ72,IF(AND('Vic Oct 2021'!M72&gt;0,'Vic Oct 2021'!N72=""),IF(($C$5*E78/'Vic Oct 2021'!AQ72&lt;'Vic Oct 2021'!M72+'Vic Oct 2021'!L72),(0),(($C$5*E78/'Vic Oct 2021'!AQ72-('Vic Oct 2021'!M72+'Vic Oct 2021'!L72))*'Vic Oct 2021'!Y72/100))*'Vic Oct 2021'!AQ72,IF(AND('Vic Oct 2021'!L72&gt;0,'Vic Oct 2021'!M72=""&gt;0),IF(($C$5*E78/'Vic Oct 2021'!AQ72&lt;'Vic Oct 2021'!L72),(0),($C$5*E78/'Vic Oct 2021'!AQ72-'Vic Oct 2021'!L72)*'Vic Oct 2021'!X72/100)*'Vic Oct 2021'!AQ72,0)))))</f>
        <v>0</v>
      </c>
      <c r="L78" s="190">
        <f>IF('Vic Oct 2021'!K72="",($C$5*F78/'Vic Oct 2021'!AR72*'Vic Oct 2021'!AC72/100)*'Vic Oct 2021'!AR72,IF($C$5*F78/'Vic Oct 2021'!AR72&gt;='Vic Oct 2021'!L72,('Vic Oct 2021'!L72*'Vic Oct 2021'!AC72/100)*'Vic Oct 2021'!AR72,($C$5*F78/'Vic Oct 2021'!AR72*'Vic Oct 2021'!AC72/100)*'Vic Oct 2021'!AR72))</f>
        <v>189.81818181818181</v>
      </c>
      <c r="M78" s="190">
        <f>IF(AND('Vic Oct 2021'!L72&gt;0,'Vic Oct 2021'!M72&gt;0),IF($C$5*F78/'Vic Oct 2021'!AR72&lt;'Vic Oct 2021'!L72,0,IF(($C$5*F78/'Vic Oct 2021'!AR72-'Vic Oct 2021'!L72)&lt;=('Vic Oct 2021'!M72+'Vic Oct 2021'!L72),((($C$5*F78/'Vic Oct 2021'!AR72-'Vic Oct 2021'!L72)*'Vic Oct 2021'!AD72/100))*'Vic Oct 2021'!AR72,((('Vic Oct 2021'!M72)*'Vic Oct 2021'!AD72/100)*'Vic Oct 2021'!AR72))),0)</f>
        <v>711.90909090909088</v>
      </c>
      <c r="N78" s="190">
        <f>IF(AND('Vic Oct 2021'!M72&gt;0,'Vic Oct 2021'!N72&gt;0),IF($C$5*F78/'Vic Oct 2021'!AR72&lt;('Vic Oct 2021'!L72+'Vic Oct 2021'!M72),0,IF(($C$5*F78/'Vic Oct 2021'!AR72-'Vic Oct 2021'!L72+'Vic Oct 2021'!M72)&lt;=('Vic Oct 2021'!L72+'Vic Oct 2021'!M72+'Vic Oct 2021'!N72),((($C$5*F78/'Vic Oct 2021'!AR72-('Vic Oct 2021'!L72+'Vic Oct 2021'!M72))*'Vic Oct 2021'!AE72/100))*'Vic Oct 2021'!AR72,('Vic Oct 2021'!N72*'Vic Oct 2021'!AE72/100)*'Vic Oct 2021'!AR72)),0)</f>
        <v>0</v>
      </c>
      <c r="O78" s="190">
        <f>IF(AND('Vic Oct 2021'!N72&gt;0,'Vic Oct 2021'!O72&gt;0),IF($C$5*F78/'Vic Oct 2021'!AR72&lt;('Vic Oct 2021'!L72+'Vic Oct 2021'!M72+'Vic Oct 2021'!N72),0,IF(($C$5*F78/'Vic Oct 2021'!AR72-'Vic Oct 2021'!L72+'Vic Oct 2021'!M72+'Vic Oct 2021'!N72)&lt;=('Vic Oct 2021'!L72+'Vic Oct 2021'!M72+'Vic Oct 2021'!N72+'Vic Oct 2021'!O72),(($C$5*F78/'Vic Oct 2021'!AR72-('Vic Oct 2021'!L72+'Vic Oct 2021'!M72+'Vic Oct 2021'!N72))*'Vic Oct 2021'!AF72/100)*'Vic Oct 2021'!AR72,('Vic Oct 2021'!O72*'Vic Oct 2021'!AF72/100)*'Vic Oct 2021'!AR72)),0)</f>
        <v>0</v>
      </c>
      <c r="P78" s="190">
        <f>IF(AND('Vic Oct 2021'!P72&gt;0,'Vic Oct 2021'!O72&gt;0),IF(($C$5*F78/'Vic Oct 2021'!AR72&lt;SUM('Vic Oct 2021'!L72:P72)),(0),($C$5*F78/'Vic Oct 2021'!AR72-SUM('Vic Oct 2021'!L72:P72))*'Vic Oct 2021'!AB72/100)* 'Vic Oct 2021'!AR72,IF(AND('Vic Oct 2021'!O72&gt;0,'Vic Oct 2021'!P72=""),IF(($C$5*F78/'Vic Oct 2021'!AR72&lt; SUM('Vic Oct 2021'!L72:O72)),(0),($C$5*F78/'Vic Oct 2021'!AR72-SUM('Vic Oct 2021'!L72:O72))*'Vic Oct 2021'!AG72/100)* 'Vic Oct 2021'!AR72,IF(AND('Vic Oct 2021'!N72&gt;0,'Vic Oct 2021'!O72=""),IF(($C$5*F78/'Vic Oct 2021'!AR72&lt; SUM('Vic Oct 2021'!L72:N72)),(0),($C$5*F78/'Vic Oct 2021'!AR72-SUM('Vic Oct 2021'!L72:N72))*'Vic Oct 2021'!AF72/100)* 'Vic Oct 2021'!AR72,IF(AND('Vic Oct 2021'!M72&gt;0,'Vic Oct 2021'!N72=""),IF(($C$5*F78/'Vic Oct 2021'!AR72&lt;'Vic Oct 2021'!M72+'Vic Oct 2021'!L72),(0),(($C$5*F78/'Vic Oct 2021'!AR72-('Vic Oct 2021'!M72+'Vic Oct 2021'!L72))*'Vic Oct 2021'!AE72/100))*'Vic Oct 2021'!AR72,IF(AND('Vic Oct 2021'!L72&gt;0,'Vic Oct 2021'!M72=""&gt;0),IF(($C$5*F78/'Vic Oct 2021'!AR72&lt;'Vic Oct 2021'!L72),(0),($C$5*F78/'Vic Oct 2021'!AR72-'Vic Oct 2021'!L72)*'Vic Oct 2021'!AD72/100)*'Vic Oct 2021'!AR72,0)))))</f>
        <v>0</v>
      </c>
      <c r="Q78" s="394">
        <f t="shared" si="60"/>
        <v>1803.4545454545455</v>
      </c>
      <c r="R78" s="419">
        <f t="shared" si="5"/>
        <v>2100.5313636363635</v>
      </c>
      <c r="S78" s="193">
        <f t="shared" si="6"/>
        <v>2310.5844999999999</v>
      </c>
      <c r="T78" s="247">
        <f>'Vic Oct 2021'!AT72</f>
        <v>0</v>
      </c>
      <c r="U78" s="247">
        <f>'Vic Oct 2021'!AU72</f>
        <v>0</v>
      </c>
      <c r="V78" s="247">
        <f>'Vic Oct 2021'!AV72</f>
        <v>0</v>
      </c>
      <c r="W78" s="247">
        <f>'Vic Oct 2021'!AW72</f>
        <v>0</v>
      </c>
      <c r="X78" s="419" t="str">
        <f t="shared" si="7"/>
        <v>No discount</v>
      </c>
      <c r="Y78" s="419" t="str">
        <f t="shared" si="8"/>
        <v>Exclusive</v>
      </c>
      <c r="Z78" s="494">
        <f t="shared" si="0"/>
        <v>2100.5313636363635</v>
      </c>
      <c r="AA78" s="494">
        <f t="shared" si="1"/>
        <v>2100.5313636363635</v>
      </c>
      <c r="AB78" s="400">
        <f t="shared" si="19"/>
        <v>2310.5844999999999</v>
      </c>
      <c r="AC78" s="400">
        <f t="shared" si="19"/>
        <v>2310.5844999999999</v>
      </c>
      <c r="AD78" s="244">
        <f>'Vic Oct 2021'!BF72</f>
        <v>0</v>
      </c>
      <c r="AE78" s="196" t="str">
        <f>'Vic Oct 2021'!BG72</f>
        <v>n</v>
      </c>
      <c r="AF78" s="489"/>
      <c r="AG78" s="489"/>
      <c r="AH78" s="489"/>
      <c r="AI78" s="489"/>
      <c r="AJ78" s="489"/>
      <c r="AK78" s="489"/>
      <c r="AL78" s="489"/>
      <c r="AM78" s="489"/>
      <c r="AN78" s="489"/>
      <c r="AO78" s="489"/>
      <c r="AP78" s="489"/>
      <c r="AQ78" s="489"/>
      <c r="AR78" s="489"/>
    </row>
    <row r="79" spans="1:44" ht="17" customHeight="1">
      <c r="A79" s="528"/>
      <c r="B79" s="423" t="str">
        <f>'Vic Oct 2021'!F73</f>
        <v>Covau</v>
      </c>
      <c r="C79" s="194" t="str">
        <f>'Vic Oct 2021'!G73</f>
        <v>Super Saver Plus</v>
      </c>
      <c r="D79" s="190">
        <f>365*'Vic Oct 2021'!H73/100</f>
        <v>346.74999999999994</v>
      </c>
      <c r="E79" s="415">
        <f>IF('Vic Oct 2021'!AQ73=3,0.5,IF('Vic Oct 2021'!AQ73=2,0.33,0))</f>
        <v>0.5</v>
      </c>
      <c r="F79" s="415">
        <f t="shared" si="3"/>
        <v>0.5</v>
      </c>
      <c r="G79" s="190">
        <f>IF('Vic Oct 2021'!K73="",($C$5*E79/'Vic Oct 2021'!AQ73*'Vic Oct 2021'!W73/100)*'Vic Oct 2021'!AQ73,IF($C$5*E79/'Vic Oct 2021'!AQ73&gt;='Vic Oct 2021'!L73,('Vic Oct 2021'!L73*'Vic Oct 2021'!W73/100)*'Vic Oct 2021'!AQ73,($C$5*E79/'Vic Oct 2021'!AQ73*'Vic Oct 2021'!W73/100)*'Vic Oct 2021'!AQ73))</f>
        <v>232.36363636363637</v>
      </c>
      <c r="H79" s="190">
        <f>IF(AND('Vic Oct 2021'!L73&gt;0,'Vic Oct 2021'!M73&gt;0),IF($C$5*E79/'Vic Oct 2021'!AQ73&lt;'Vic Oct 2021'!L73,0,IF(($C$5*E79/'Vic Oct 2021'!AQ73-'Vic Oct 2021'!L73)&lt;=('Vic Oct 2021'!M73+'Vic Oct 2021'!L73),((($C$5*E79/'Vic Oct 2021'!AQ73-'Vic Oct 2021'!L73)*'Vic Oct 2021'!X73/100))*'Vic Oct 2021'!AQ73,((('Vic Oct 2021'!M73)*'Vic Oct 2021'!X73/100)*'Vic Oct 2021'!AQ73))),0)</f>
        <v>805.09090909090912</v>
      </c>
      <c r="I79" s="190">
        <f>IF(AND('Vic Oct 2021'!M73&gt;0,'Vic Oct 2021'!N73&gt;0),IF($C$5*E79/'Vic Oct 2021'!AQ73&lt;('Vic Oct 2021'!L73+'Vic Oct 2021'!M73),0,IF(($C$5*E79/'Vic Oct 2021'!AQ73-'Vic Oct 2021'!L73+'Vic Oct 2021'!M73)&lt;=('Vic Oct 2021'!L73+'Vic Oct 2021'!M73+'Vic Oct 2021'!N73),((($C$5*E79/'Vic Oct 2021'!AQ73-('Vic Oct 2021'!L73+'Vic Oct 2021'!M73))*'Vic Oct 2021'!Y73/100))*'Vic Oct 2021'!AQ73,('Vic Oct 2021'!N73*'Vic Oct 2021'!Y73/100)* 'Vic Oct 2021'!AQ73)),0)</f>
        <v>0</v>
      </c>
      <c r="J79" s="190">
        <f>IF(AND('Vic Oct 2021'!N73&gt;0,'Vic Oct 2021'!O73&gt;0),IF($C$5*E79/'Vic Oct 2021'!AQ73&lt;('Vic Oct 2021'!L73+'Vic Oct 2021'!M73+'Vic Oct 2021'!N73),0,IF(($C$5*E79/'Vic Oct 2021'!AQ73-'Vic Oct 2021'!L73+'Vic Oct 2021'!M73+'Vic Oct 2021'!N73)&lt;=('Vic Oct 2021'!L73+'Vic Oct 2021'!M73+'Vic Oct 2021'!N73+'Vic Oct 2021'!O73),(($C$5*E79/'Vic Oct 2021'!AQ73-('Vic Oct 2021'!L73+'Vic Oct 2021'!M73+'Vic Oct 2021'!N73))*'Vic Oct 2021'!Z73/100)*'Vic Oct 2021'!AQ73,('Vic Oct 2021'!O73*'Vic Oct 2021'!Z73/100)*'Vic Oct 2021'!AQ73)),0)</f>
        <v>0</v>
      </c>
      <c r="K79" s="190">
        <f>IF(AND('Vic Oct 2021'!P73&gt;0,'Vic Oct 2021'!O73&gt;0),IF(($C$5*E79/'Vic Oct 2021'!AQ73&lt;SUM('Vic Oct 2021'!L73:P73)),(0),($C$5*E79/'Vic Oct 2021'!AQ73-SUM('Vic Oct 2021'!L73:P73))*'Vic Oct 2021'!AB73/100)* 'Vic Oct 2021'!AQ73,IF(AND('Vic Oct 2021'!O73&gt;0,'Vic Oct 2021'!P73=""),IF(($C$5*E79/'Vic Oct 2021'!AQ73&lt; SUM('Vic Oct 2021'!L73:O73)),(0),($C$5*E79/'Vic Oct 2021'!AQ73-SUM('Vic Oct 2021'!L73:O73))*'Vic Oct 2021'!AA73/100)* 'Vic Oct 2021'!AQ73,IF(AND('Vic Oct 2021'!N73&gt;0,'Vic Oct 2021'!O73=""),IF(($C$5*E79/'Vic Oct 2021'!AQ73&lt; SUM('Vic Oct 2021'!L73:N73)),(0),($C$5*E79/'Vic Oct 2021'!AQ73-SUM('Vic Oct 2021'!L73:N73))*'Vic Oct 2021'!Z73/100)* 'Vic Oct 2021'!AQ73,IF(AND('Vic Oct 2021'!M73&gt;0,'Vic Oct 2021'!N73=""),IF(($C$5*E79/'Vic Oct 2021'!AQ73&lt;'Vic Oct 2021'!M73+'Vic Oct 2021'!L73),(0),(($C$5*E79/'Vic Oct 2021'!AQ73-('Vic Oct 2021'!M73+'Vic Oct 2021'!L73))*'Vic Oct 2021'!Y73/100))*'Vic Oct 2021'!AQ73,IF(AND('Vic Oct 2021'!L73&gt;0,'Vic Oct 2021'!M73=""&gt;0),IF(($C$5*E79/'Vic Oct 2021'!AQ73&lt;'Vic Oct 2021'!L73),(0),($C$5*E79/'Vic Oct 2021'!AQ73-'Vic Oct 2021'!L73)*'Vic Oct 2021'!X73/100)*'Vic Oct 2021'!AQ73,0)))))</f>
        <v>0</v>
      </c>
      <c r="L79" s="190">
        <f>IF('Vic Oct 2021'!K73="",($C$5*F79/'Vic Oct 2021'!AR73*'Vic Oct 2021'!AC73/100)*'Vic Oct 2021'!AR73,IF($C$5*F79/'Vic Oct 2021'!AR73&gt;='Vic Oct 2021'!L73,('Vic Oct 2021'!L73*'Vic Oct 2021'!AC73/100)*'Vic Oct 2021'!AR73,($C$5*F79/'Vic Oct 2021'!AR73*'Vic Oct 2021'!AC73/100)*'Vic Oct 2021'!AR73))</f>
        <v>232.36363636363637</v>
      </c>
      <c r="M79" s="190">
        <f>IF(AND('Vic Oct 2021'!L73&gt;0,'Vic Oct 2021'!M73&gt;0),IF($C$5*F79/'Vic Oct 2021'!AR73&lt;'Vic Oct 2021'!L73,0,IF(($C$5*F79/'Vic Oct 2021'!AR73-'Vic Oct 2021'!L73)&lt;=('Vic Oct 2021'!M73+'Vic Oct 2021'!L73),((($C$5*F79/'Vic Oct 2021'!AR73-'Vic Oct 2021'!L73)*'Vic Oct 2021'!AD73/100))*'Vic Oct 2021'!AR73,((('Vic Oct 2021'!M73)*'Vic Oct 2021'!AD73/100)*'Vic Oct 2021'!AR73))),0)</f>
        <v>805.09090909090912</v>
      </c>
      <c r="N79" s="190">
        <f>IF(AND('Vic Oct 2021'!M73&gt;0,'Vic Oct 2021'!N73&gt;0),IF($C$5*F79/'Vic Oct 2021'!AR73&lt;('Vic Oct 2021'!L73+'Vic Oct 2021'!M73),0,IF(($C$5*F79/'Vic Oct 2021'!AR73-'Vic Oct 2021'!L73+'Vic Oct 2021'!M73)&lt;=('Vic Oct 2021'!L73+'Vic Oct 2021'!M73+'Vic Oct 2021'!N73),((($C$5*F79/'Vic Oct 2021'!AR73-('Vic Oct 2021'!L73+'Vic Oct 2021'!M73))*'Vic Oct 2021'!AE73/100))*'Vic Oct 2021'!AR73,('Vic Oct 2021'!N73*'Vic Oct 2021'!AE73/100)*'Vic Oct 2021'!AR73)),0)</f>
        <v>0</v>
      </c>
      <c r="O79" s="190">
        <f>IF(AND('Vic Oct 2021'!N73&gt;0,'Vic Oct 2021'!O73&gt;0),IF($C$5*F79/'Vic Oct 2021'!AR73&lt;('Vic Oct 2021'!L73+'Vic Oct 2021'!M73+'Vic Oct 2021'!N73),0,IF(($C$5*F79/'Vic Oct 2021'!AR73-'Vic Oct 2021'!L73+'Vic Oct 2021'!M73+'Vic Oct 2021'!N73)&lt;=('Vic Oct 2021'!L73+'Vic Oct 2021'!M73+'Vic Oct 2021'!N73+'Vic Oct 2021'!O73),(($C$5*F79/'Vic Oct 2021'!AR73-('Vic Oct 2021'!L73+'Vic Oct 2021'!M73+'Vic Oct 2021'!N73))*'Vic Oct 2021'!AF73/100)*'Vic Oct 2021'!AR73,('Vic Oct 2021'!O73*'Vic Oct 2021'!AF73/100)*'Vic Oct 2021'!AR73)),0)</f>
        <v>0</v>
      </c>
      <c r="P79" s="190">
        <f>IF(AND('Vic Oct 2021'!P73&gt;0,'Vic Oct 2021'!O73&gt;0),IF(($C$5*F79/'Vic Oct 2021'!AR73&lt;SUM('Vic Oct 2021'!L73:P73)),(0),($C$5*F79/'Vic Oct 2021'!AR73-SUM('Vic Oct 2021'!L73:P73))*'Vic Oct 2021'!AB73/100)* 'Vic Oct 2021'!AR73,IF(AND('Vic Oct 2021'!O73&gt;0,'Vic Oct 2021'!P73=""),IF(($C$5*F79/'Vic Oct 2021'!AR73&lt; SUM('Vic Oct 2021'!L73:O73)),(0),($C$5*F79/'Vic Oct 2021'!AR73-SUM('Vic Oct 2021'!L73:O73))*'Vic Oct 2021'!AG73/100)* 'Vic Oct 2021'!AR73,IF(AND('Vic Oct 2021'!N73&gt;0,'Vic Oct 2021'!O73=""),IF(($C$5*F79/'Vic Oct 2021'!AR73&lt; SUM('Vic Oct 2021'!L73:N73)),(0),($C$5*F79/'Vic Oct 2021'!AR73-SUM('Vic Oct 2021'!L73:N73))*'Vic Oct 2021'!AF73/100)* 'Vic Oct 2021'!AR73,IF(AND('Vic Oct 2021'!M73&gt;0,'Vic Oct 2021'!N73=""),IF(($C$5*F79/'Vic Oct 2021'!AR73&lt;'Vic Oct 2021'!M73+'Vic Oct 2021'!L73),(0),(($C$5*F79/'Vic Oct 2021'!AR73-('Vic Oct 2021'!M73+'Vic Oct 2021'!L73))*'Vic Oct 2021'!AE73/100))*'Vic Oct 2021'!AR73,IF(AND('Vic Oct 2021'!L73&gt;0,'Vic Oct 2021'!M73=""&gt;0),IF(($C$5*F79/'Vic Oct 2021'!AR73&lt;'Vic Oct 2021'!L73),(0),($C$5*F79/'Vic Oct 2021'!AR73-'Vic Oct 2021'!L73)*'Vic Oct 2021'!AD73/100)*'Vic Oct 2021'!AR73,0)))))</f>
        <v>0</v>
      </c>
      <c r="Q79" s="394">
        <f t="shared" si="60"/>
        <v>2074.909090909091</v>
      </c>
      <c r="R79" s="419">
        <f t="shared" si="5"/>
        <v>2421.659090909091</v>
      </c>
      <c r="S79" s="193">
        <f t="shared" si="6"/>
        <v>2663.8250000000003</v>
      </c>
      <c r="T79" s="247">
        <f>'Vic Oct 2021'!AT73</f>
        <v>0</v>
      </c>
      <c r="U79" s="247">
        <f>'Vic Oct 2021'!AU73</f>
        <v>20</v>
      </c>
      <c r="V79" s="247">
        <f>'Vic Oct 2021'!AV73</f>
        <v>0</v>
      </c>
      <c r="W79" s="247">
        <f>'Vic Oct 2021'!AW73</f>
        <v>0</v>
      </c>
      <c r="X79" s="419" t="str">
        <f t="shared" si="7"/>
        <v>Guaranteed off usage</v>
      </c>
      <c r="Y79" s="419" t="str">
        <f t="shared" si="8"/>
        <v>Exclusive</v>
      </c>
      <c r="Z79" s="494">
        <f t="shared" ref="Z79:Z86" si="81">IF(AND(X79="Guaranteed off bill",Y79="Inclusive"),((R79*1.1)-((R79*1.1)*T79/100))/1.1,IF(AND(X79="Guaranteed off usage",Y79="Inclusive"),((R79*1.1)-((Q79*1.1)*U79/100))/1.1,IF(AND(X79="Guaranteed off bill",Y79="Exclusive"),R79-(R79*T79/100),IF(AND(X79="Guaranteed off usage",Y79="Exclusive"),R79-(Q79*U79/100),IF(Y79="Inclusive",((R79*1.1))/1.1,R79)))))</f>
        <v>2006.6772727272728</v>
      </c>
      <c r="AA79" s="494">
        <f t="shared" ref="AA79:AA86" si="82">IF(AND(X79="Pay-on-time off bill",Y79="Inclusive"),((Z79*1.1)-((Z79*1.1)*V79/100))/1.1,IF(AND(X79="Pay-on-time off usage",Y79="Inclusive"),((Z79*1.1)-((Q79*1.1)*W79/100))/1.1,IF(AND(X79="Pay-on-time off bill",Y79="Exclusive"),Z79-(Z79*V79/100),IF(AND(X79="Pay-on-time off usage",Y79="Exclusive"),Z79-(Q79*W79/100),IF(Y79="Inclusive",((Z79*1.1))/1.1,Z79)))))</f>
        <v>2006.6772727272728</v>
      </c>
      <c r="AB79" s="400">
        <f t="shared" si="19"/>
        <v>2207.3450000000003</v>
      </c>
      <c r="AC79" s="400">
        <f t="shared" si="19"/>
        <v>2207.3450000000003</v>
      </c>
      <c r="AD79" s="244">
        <f>'Vic Oct 2021'!BF73</f>
        <v>0</v>
      </c>
      <c r="AE79" s="196" t="str">
        <f>'Vic Oct 2021'!BG73</f>
        <v>n</v>
      </c>
      <c r="AF79" s="489"/>
      <c r="AG79" s="489"/>
      <c r="AH79" s="489"/>
      <c r="AI79" s="489"/>
      <c r="AJ79" s="489"/>
      <c r="AK79" s="489"/>
      <c r="AL79" s="489"/>
      <c r="AM79" s="489"/>
      <c r="AN79" s="489"/>
      <c r="AO79" s="489"/>
      <c r="AP79" s="489"/>
      <c r="AQ79" s="489"/>
      <c r="AR79" s="489"/>
    </row>
    <row r="80" spans="1:44" ht="17" customHeight="1">
      <c r="A80" s="528"/>
      <c r="B80" s="423" t="str">
        <f>'Vic Oct 2021'!F74</f>
        <v>EnergyAustralia</v>
      </c>
      <c r="C80" s="423" t="str">
        <f>'Vic Oct 2021'!G74</f>
        <v>Total Business</v>
      </c>
      <c r="D80" s="190">
        <f>365*'Vic Oct 2021'!H74/100</f>
        <v>366.82499999999993</v>
      </c>
      <c r="E80" s="415">
        <f>IF('Vic Oct 2021'!AQ74=3,0.5,IF('Vic Oct 2021'!AQ74=2,0.33,0))</f>
        <v>0.5</v>
      </c>
      <c r="F80" s="415">
        <f t="shared" ref="F80:F86" si="83">1-E80</f>
        <v>0.5</v>
      </c>
      <c r="G80" s="190">
        <f>IF('Vic Oct 2021'!K74="",($C$5*E80/'Vic Oct 2021'!AQ74*'Vic Oct 2021'!W74/100)*'Vic Oct 2021'!AQ74,IF($C$5*E80/'Vic Oct 2021'!AQ74&gt;='Vic Oct 2021'!L74,('Vic Oct 2021'!L74*'Vic Oct 2021'!W74/100)*'Vic Oct 2021'!AQ74,($C$5*E80/'Vic Oct 2021'!AQ74*'Vic Oct 2021'!W74/100)*'Vic Oct 2021'!AQ74))</f>
        <v>271.63636363636357</v>
      </c>
      <c r="H80" s="190">
        <f>IF(AND('Vic Oct 2021'!L74&gt;0,'Vic Oct 2021'!M74&gt;0),IF($C$5*E80/'Vic Oct 2021'!AQ74&lt;'Vic Oct 2021'!L74,0,IF(($C$5*E80/'Vic Oct 2021'!AQ74-'Vic Oct 2021'!L74)&lt;=('Vic Oct 2021'!M74+'Vic Oct 2021'!L74),((($C$5*E80/'Vic Oct 2021'!AQ74-'Vic Oct 2021'!L74)*'Vic Oct 2021'!X74/100))*'Vic Oct 2021'!AQ74,((('Vic Oct 2021'!M74)*'Vic Oct 2021'!X74/100)*'Vic Oct 2021'!AQ74))),0)</f>
        <v>924.36363636363637</v>
      </c>
      <c r="I80" s="190">
        <f>IF(AND('Vic Oct 2021'!M74&gt;0,'Vic Oct 2021'!N74&gt;0),IF($C$5*E80/'Vic Oct 2021'!AQ74&lt;('Vic Oct 2021'!L74+'Vic Oct 2021'!M74),0,IF(($C$5*E80/'Vic Oct 2021'!AQ74-'Vic Oct 2021'!L74+'Vic Oct 2021'!M74)&lt;=('Vic Oct 2021'!L74+'Vic Oct 2021'!M74+'Vic Oct 2021'!N74),((($C$5*E80/'Vic Oct 2021'!AQ74-('Vic Oct 2021'!L74+'Vic Oct 2021'!M74))*'Vic Oct 2021'!Y74/100))*'Vic Oct 2021'!AQ74,('Vic Oct 2021'!N74*'Vic Oct 2021'!Y74/100)* 'Vic Oct 2021'!AQ74)),0)</f>
        <v>0</v>
      </c>
      <c r="J80" s="190">
        <f>IF(AND('Vic Oct 2021'!N74&gt;0,'Vic Oct 2021'!O74&gt;0),IF($C$5*E80/'Vic Oct 2021'!AQ74&lt;('Vic Oct 2021'!L74+'Vic Oct 2021'!M74+'Vic Oct 2021'!N74),0,IF(($C$5*E80/'Vic Oct 2021'!AQ74-'Vic Oct 2021'!L74+'Vic Oct 2021'!M74+'Vic Oct 2021'!N74)&lt;=('Vic Oct 2021'!L74+'Vic Oct 2021'!M74+'Vic Oct 2021'!N74+'Vic Oct 2021'!O74),(($C$5*E80/'Vic Oct 2021'!AQ74-('Vic Oct 2021'!L74+'Vic Oct 2021'!M74+'Vic Oct 2021'!N74))*'Vic Oct 2021'!Z74/100)*'Vic Oct 2021'!AQ74,('Vic Oct 2021'!O74*'Vic Oct 2021'!Z74/100)*'Vic Oct 2021'!AQ74)),0)</f>
        <v>0</v>
      </c>
      <c r="K80" s="190">
        <f>IF(AND('Vic Oct 2021'!P74&gt;0,'Vic Oct 2021'!O74&gt;0),IF(($C$5*E80/'Vic Oct 2021'!AQ74&lt;SUM('Vic Oct 2021'!L74:P74)),(0),($C$5*E80/'Vic Oct 2021'!AQ74-SUM('Vic Oct 2021'!L74:P74))*'Vic Oct 2021'!AB74/100)* 'Vic Oct 2021'!AQ74,IF(AND('Vic Oct 2021'!O74&gt;0,'Vic Oct 2021'!P74=""),IF(($C$5*E80/'Vic Oct 2021'!AQ74&lt; SUM('Vic Oct 2021'!L74:O74)),(0),($C$5*E80/'Vic Oct 2021'!AQ74-SUM('Vic Oct 2021'!L74:O74))*'Vic Oct 2021'!AA74/100)* 'Vic Oct 2021'!AQ74,IF(AND('Vic Oct 2021'!N74&gt;0,'Vic Oct 2021'!O74=""),IF(($C$5*E80/'Vic Oct 2021'!AQ74&lt; SUM('Vic Oct 2021'!L74:N74)),(0),($C$5*E80/'Vic Oct 2021'!AQ74-SUM('Vic Oct 2021'!L74:N74))*'Vic Oct 2021'!Z74/100)* 'Vic Oct 2021'!AQ74,IF(AND('Vic Oct 2021'!M74&gt;0,'Vic Oct 2021'!N74=""),IF(($C$5*E80/'Vic Oct 2021'!AQ74&lt;'Vic Oct 2021'!M74+'Vic Oct 2021'!L74),(0),(($C$5*E80/'Vic Oct 2021'!AQ74-('Vic Oct 2021'!M74+'Vic Oct 2021'!L74))*'Vic Oct 2021'!Y74/100))*'Vic Oct 2021'!AQ74,IF(AND('Vic Oct 2021'!L74&gt;0,'Vic Oct 2021'!M74=""&gt;0),IF(($C$5*E80/'Vic Oct 2021'!AQ74&lt;'Vic Oct 2021'!L74),(0),($C$5*E80/'Vic Oct 2021'!AQ74-'Vic Oct 2021'!L74)*'Vic Oct 2021'!X74/100)*'Vic Oct 2021'!AQ74,0)))))</f>
        <v>0</v>
      </c>
      <c r="L80" s="190">
        <f>IF('Vic Oct 2021'!K74="",($C$5*F80/'Vic Oct 2021'!AR74*'Vic Oct 2021'!AC74/100)*'Vic Oct 2021'!AR74,IF($C$5*F80/'Vic Oct 2021'!AR74&gt;='Vic Oct 2021'!L74,('Vic Oct 2021'!L74*'Vic Oct 2021'!AC74/100)*'Vic Oct 2021'!AR74,($C$5*F80/'Vic Oct 2021'!AR74*'Vic Oct 2021'!AC74/100)*'Vic Oct 2021'!AR74))</f>
        <v>271.63636363636357</v>
      </c>
      <c r="M80" s="190">
        <f>IF(AND('Vic Oct 2021'!L74&gt;0,'Vic Oct 2021'!M74&gt;0),IF($C$5*F80/'Vic Oct 2021'!AR74&lt;'Vic Oct 2021'!L74,0,IF(($C$5*F80/'Vic Oct 2021'!AR74-'Vic Oct 2021'!L74)&lt;=('Vic Oct 2021'!M74+'Vic Oct 2021'!L74),((($C$5*F80/'Vic Oct 2021'!AR74-'Vic Oct 2021'!L74)*'Vic Oct 2021'!AD74/100))*'Vic Oct 2021'!AR74,((('Vic Oct 2021'!M74)*'Vic Oct 2021'!AD74/100)*'Vic Oct 2021'!AR74))),0)</f>
        <v>924.36363636363637</v>
      </c>
      <c r="N80" s="190">
        <f>IF(AND('Vic Oct 2021'!M74&gt;0,'Vic Oct 2021'!N74&gt;0),IF($C$5*F80/'Vic Oct 2021'!AR74&lt;('Vic Oct 2021'!L74+'Vic Oct 2021'!M74),0,IF(($C$5*F80/'Vic Oct 2021'!AR74-'Vic Oct 2021'!L74+'Vic Oct 2021'!M74)&lt;=('Vic Oct 2021'!L74+'Vic Oct 2021'!M74+'Vic Oct 2021'!N74),((($C$5*F80/'Vic Oct 2021'!AR74-('Vic Oct 2021'!L74+'Vic Oct 2021'!M74))*'Vic Oct 2021'!AE74/100))*'Vic Oct 2021'!AR74,('Vic Oct 2021'!N74*'Vic Oct 2021'!AE74/100)*'Vic Oct 2021'!AR74)),0)</f>
        <v>0</v>
      </c>
      <c r="O80" s="190">
        <f>IF(AND('Vic Oct 2021'!N74&gt;0,'Vic Oct 2021'!O74&gt;0),IF($C$5*F80/'Vic Oct 2021'!AR74&lt;('Vic Oct 2021'!L74+'Vic Oct 2021'!M74+'Vic Oct 2021'!N74),0,IF(($C$5*F80/'Vic Oct 2021'!AR74-'Vic Oct 2021'!L74+'Vic Oct 2021'!M74+'Vic Oct 2021'!N74)&lt;=('Vic Oct 2021'!L74+'Vic Oct 2021'!M74+'Vic Oct 2021'!N74+'Vic Oct 2021'!O74),(($C$5*F80/'Vic Oct 2021'!AR74-('Vic Oct 2021'!L74+'Vic Oct 2021'!M74+'Vic Oct 2021'!N74))*'Vic Oct 2021'!AF74/100)*'Vic Oct 2021'!AR74,('Vic Oct 2021'!O74*'Vic Oct 2021'!AF74/100)*'Vic Oct 2021'!AR74)),0)</f>
        <v>0</v>
      </c>
      <c r="P80" s="190">
        <f>IF(AND('Vic Oct 2021'!P74&gt;0,'Vic Oct 2021'!O74&gt;0),IF(($C$5*F80/'Vic Oct 2021'!AR74&lt;SUM('Vic Oct 2021'!L74:P74)),(0),($C$5*F80/'Vic Oct 2021'!AR74-SUM('Vic Oct 2021'!L74:P74))*'Vic Oct 2021'!AB74/100)* 'Vic Oct 2021'!AR74,IF(AND('Vic Oct 2021'!O74&gt;0,'Vic Oct 2021'!P74=""),IF(($C$5*F80/'Vic Oct 2021'!AR74&lt; SUM('Vic Oct 2021'!L74:O74)),(0),($C$5*F80/'Vic Oct 2021'!AR74-SUM('Vic Oct 2021'!L74:O74))*'Vic Oct 2021'!AG74/100)* 'Vic Oct 2021'!AR74,IF(AND('Vic Oct 2021'!N74&gt;0,'Vic Oct 2021'!O74=""),IF(($C$5*F80/'Vic Oct 2021'!AR74&lt; SUM('Vic Oct 2021'!L74:N74)),(0),($C$5*F80/'Vic Oct 2021'!AR74-SUM('Vic Oct 2021'!L74:N74))*'Vic Oct 2021'!AF74/100)* 'Vic Oct 2021'!AR74,IF(AND('Vic Oct 2021'!M74&gt;0,'Vic Oct 2021'!N74=""),IF(($C$5*F80/'Vic Oct 2021'!AR74&lt;'Vic Oct 2021'!M74+'Vic Oct 2021'!L74),(0),(($C$5*F80/'Vic Oct 2021'!AR74-('Vic Oct 2021'!M74+'Vic Oct 2021'!L74))*'Vic Oct 2021'!AE74/100))*'Vic Oct 2021'!AR74,IF(AND('Vic Oct 2021'!L74&gt;0,'Vic Oct 2021'!M74=""&gt;0),IF(($C$5*F80/'Vic Oct 2021'!AR74&lt;'Vic Oct 2021'!L74),(0),($C$5*F80/'Vic Oct 2021'!AR74-'Vic Oct 2021'!L74)*'Vic Oct 2021'!AD74/100)*'Vic Oct 2021'!AR74,0)))))</f>
        <v>0</v>
      </c>
      <c r="Q80" s="394">
        <f t="shared" si="60"/>
        <v>2392</v>
      </c>
      <c r="R80" s="419">
        <f t="shared" ref="R80:R86" si="84">Q80+D80</f>
        <v>2758.8249999999998</v>
      </c>
      <c r="S80" s="193">
        <f t="shared" ref="S80:S86" si="85">R80*1.1</f>
        <v>3034.7075</v>
      </c>
      <c r="T80" s="247">
        <f>'Vic Oct 2021'!AT74</f>
        <v>23</v>
      </c>
      <c r="U80" s="247">
        <f>'Vic Oct 2021'!AU74</f>
        <v>0</v>
      </c>
      <c r="V80" s="247">
        <f>'Vic Oct 2021'!AV74</f>
        <v>0</v>
      </c>
      <c r="W80" s="247">
        <f>'Vic Oct 2021'!AW74</f>
        <v>0</v>
      </c>
      <c r="X80" s="419" t="str">
        <f t="shared" ref="X80:X86" si="86">IF(SUM(T80:W80)=0,"No discount",IF(T80&gt;0,"Guaranteed off bill",IF(U80&gt;0,"Guaranteed off usage",IF(V80&gt;0,"Pay-on-time off bill","Pay-on-time off usage"))))</f>
        <v>Guaranteed off bill</v>
      </c>
      <c r="Y80" s="419" t="str">
        <f t="shared" ref="Y80:Y86" si="87">IF(OR(B80="Origin Energy",B80="Red Energy",B80="Powershop"),"Inclusive","Exclusive")</f>
        <v>Exclusive</v>
      </c>
      <c r="Z80" s="494">
        <f t="shared" si="81"/>
        <v>2124.2952499999997</v>
      </c>
      <c r="AA80" s="494">
        <f t="shared" si="82"/>
        <v>2124.2952499999997</v>
      </c>
      <c r="AB80" s="400">
        <f t="shared" si="19"/>
        <v>2336.7247749999997</v>
      </c>
      <c r="AC80" s="400">
        <f t="shared" si="19"/>
        <v>2336.7247749999997</v>
      </c>
      <c r="AD80" s="244">
        <f>'Vic Oct 2021'!BF74</f>
        <v>0</v>
      </c>
      <c r="AE80" s="196" t="str">
        <f>'Vic Oct 2021'!BG74</f>
        <v>n</v>
      </c>
      <c r="AF80" s="489"/>
      <c r="AG80" s="489"/>
      <c r="AH80" s="489"/>
      <c r="AI80" s="489"/>
      <c r="AJ80" s="489"/>
      <c r="AK80" s="489"/>
      <c r="AL80" s="489"/>
      <c r="AM80" s="489"/>
      <c r="AN80" s="489"/>
      <c r="AO80" s="489"/>
      <c r="AP80" s="489"/>
      <c r="AQ80" s="489"/>
      <c r="AR80" s="489"/>
    </row>
    <row r="81" spans="1:44" ht="17" customHeight="1">
      <c r="A81" s="528"/>
      <c r="B81" s="194" t="str">
        <f>'Vic Oct 2021'!F75</f>
        <v>Lumo Energy</v>
      </c>
      <c r="C81" s="194" t="str">
        <f>'Vic Oct 2021'!G75</f>
        <v>Value</v>
      </c>
      <c r="D81" s="190">
        <f>365*'Vic Oct 2021'!H75/100</f>
        <v>283.23999999999995</v>
      </c>
      <c r="E81" s="415">
        <f>IF('Vic Oct 2021'!AQ75=3,0.5,IF('Vic Oct 2021'!AQ75=2,0.33,0))</f>
        <v>0.5</v>
      </c>
      <c r="F81" s="415">
        <f t="shared" si="83"/>
        <v>0.5</v>
      </c>
      <c r="G81" s="190">
        <f>IF('Vic Oct 2021'!K75="",($C$5*E81/'Vic Oct 2021'!AQ75*'Vic Oct 2021'!W75/100)*'Vic Oct 2021'!AQ75,IF($C$5*E81/'Vic Oct 2021'!AQ75&gt;='Vic Oct 2021'!L75,('Vic Oct 2021'!L75*'Vic Oct 2021'!W75/100)*'Vic Oct 2021'!AQ75,($C$5*E81/'Vic Oct 2021'!AQ75*'Vic Oct 2021'!W75/100)*'Vic Oct 2021'!AQ75))</f>
        <v>189.98672727272725</v>
      </c>
      <c r="H81" s="190">
        <f>IF(AND('Vic Oct 2021'!L75&gt;0,'Vic Oct 2021'!M75&gt;0),IF($C$5*E81/'Vic Oct 2021'!AQ75&lt;'Vic Oct 2021'!L75,0,IF(($C$5*E81/'Vic Oct 2021'!AQ75-'Vic Oct 2021'!L75)&lt;=('Vic Oct 2021'!M75+'Vic Oct 2021'!L75),((($C$5*E81/'Vic Oct 2021'!AQ75-'Vic Oct 2021'!L75)*'Vic Oct 2021'!X75/100))*'Vic Oct 2021'!AQ75,((('Vic Oct 2021'!M75)*'Vic Oct 2021'!X75/100)*'Vic Oct 2021'!AQ75))),0)</f>
        <v>590.81509090909094</v>
      </c>
      <c r="I81" s="190">
        <f>IF(AND('Vic Oct 2021'!M75&gt;0,'Vic Oct 2021'!N75&gt;0),IF($C$5*E81/'Vic Oct 2021'!AQ75&lt;('Vic Oct 2021'!L75+'Vic Oct 2021'!M75),0,IF(($C$5*E81/'Vic Oct 2021'!AQ75-'Vic Oct 2021'!L75+'Vic Oct 2021'!M75)&lt;=('Vic Oct 2021'!L75+'Vic Oct 2021'!M75+'Vic Oct 2021'!N75),((($C$5*E81/'Vic Oct 2021'!AQ75-('Vic Oct 2021'!L75+'Vic Oct 2021'!M75))*'Vic Oct 2021'!Y75/100))*'Vic Oct 2021'!AQ75,('Vic Oct 2021'!N75*'Vic Oct 2021'!Y75/100)* 'Vic Oct 2021'!AQ75)),0)</f>
        <v>0</v>
      </c>
      <c r="J81" s="190">
        <f>IF(AND('Vic Oct 2021'!N75&gt;0,'Vic Oct 2021'!O75&gt;0),IF($C$5*E81/'Vic Oct 2021'!AQ75&lt;('Vic Oct 2021'!L75+'Vic Oct 2021'!M75+'Vic Oct 2021'!N75),0,IF(($C$5*E81/'Vic Oct 2021'!AQ75-'Vic Oct 2021'!L75+'Vic Oct 2021'!M75+'Vic Oct 2021'!N75)&lt;=('Vic Oct 2021'!L75+'Vic Oct 2021'!M75+'Vic Oct 2021'!N75+'Vic Oct 2021'!O75),(($C$5*E81/'Vic Oct 2021'!AQ75-('Vic Oct 2021'!L75+'Vic Oct 2021'!M75+'Vic Oct 2021'!N75))*'Vic Oct 2021'!Z75/100)*'Vic Oct 2021'!AQ75,('Vic Oct 2021'!O75*'Vic Oct 2021'!Z75/100)*'Vic Oct 2021'!AQ75)),0)</f>
        <v>0</v>
      </c>
      <c r="K81" s="190">
        <f>IF(AND('Vic Oct 2021'!P75&gt;0,'Vic Oct 2021'!O75&gt;0),IF(($C$5*E81/'Vic Oct 2021'!AQ75&lt;SUM('Vic Oct 2021'!L75:P75)),(0),($C$5*E81/'Vic Oct 2021'!AQ75-SUM('Vic Oct 2021'!L75:P75))*'Vic Oct 2021'!AB75/100)* 'Vic Oct 2021'!AQ75,IF(AND('Vic Oct 2021'!O75&gt;0,'Vic Oct 2021'!P75=""),IF(($C$5*E81/'Vic Oct 2021'!AQ75&lt; SUM('Vic Oct 2021'!L75:O75)),(0),($C$5*E81/'Vic Oct 2021'!AQ75-SUM('Vic Oct 2021'!L75:O75))*'Vic Oct 2021'!AA75/100)* 'Vic Oct 2021'!AQ75,IF(AND('Vic Oct 2021'!N75&gt;0,'Vic Oct 2021'!O75=""),IF(($C$5*E81/'Vic Oct 2021'!AQ75&lt; SUM('Vic Oct 2021'!L75:N75)),(0),($C$5*E81/'Vic Oct 2021'!AQ75-SUM('Vic Oct 2021'!L75:N75))*'Vic Oct 2021'!Z75/100)* 'Vic Oct 2021'!AQ75,IF(AND('Vic Oct 2021'!M75&gt;0,'Vic Oct 2021'!N75=""),IF(($C$5*E81/'Vic Oct 2021'!AQ75&lt;'Vic Oct 2021'!M75+'Vic Oct 2021'!L75),(0),(($C$5*E81/'Vic Oct 2021'!AQ75-('Vic Oct 2021'!M75+'Vic Oct 2021'!L75))*'Vic Oct 2021'!Y75/100))*'Vic Oct 2021'!AQ75,IF(AND('Vic Oct 2021'!L75&gt;0,'Vic Oct 2021'!M75=""&gt;0),IF(($C$5*E81/'Vic Oct 2021'!AQ75&lt;'Vic Oct 2021'!L75),(0),($C$5*E81/'Vic Oct 2021'!AQ75-'Vic Oct 2021'!L75)*'Vic Oct 2021'!X75/100)*'Vic Oct 2021'!AQ75,0)))))</f>
        <v>0</v>
      </c>
      <c r="L81" s="190">
        <f>IF('Vic Oct 2021'!K75="",($C$5*F81/'Vic Oct 2021'!AR75*'Vic Oct 2021'!AC75/100)*'Vic Oct 2021'!AR75,IF($C$5*F81/'Vic Oct 2021'!AR75&gt;='Vic Oct 2021'!L75,('Vic Oct 2021'!L75*'Vic Oct 2021'!AC75/100)*'Vic Oct 2021'!AR75,($C$5*F81/'Vic Oct 2021'!AR75*'Vic Oct 2021'!AC75/100)*'Vic Oct 2021'!AR75))</f>
        <v>189.98672727272725</v>
      </c>
      <c r="M81" s="190">
        <f>IF(AND('Vic Oct 2021'!L75&gt;0,'Vic Oct 2021'!M75&gt;0),IF($C$5*F81/'Vic Oct 2021'!AR75&lt;'Vic Oct 2021'!L75,0,IF(($C$5*F81/'Vic Oct 2021'!AR75-'Vic Oct 2021'!L75)&lt;=('Vic Oct 2021'!M75+'Vic Oct 2021'!L75),((($C$5*F81/'Vic Oct 2021'!AR75-'Vic Oct 2021'!L75)*'Vic Oct 2021'!AD75/100))*'Vic Oct 2021'!AR75,((('Vic Oct 2021'!M75)*'Vic Oct 2021'!AD75/100)*'Vic Oct 2021'!AR75))),0)</f>
        <v>590.81509090909094</v>
      </c>
      <c r="N81" s="190">
        <f>IF(AND('Vic Oct 2021'!M75&gt;0,'Vic Oct 2021'!N75&gt;0),IF($C$5*F81/'Vic Oct 2021'!AR75&lt;('Vic Oct 2021'!L75+'Vic Oct 2021'!M75),0,IF(($C$5*F81/'Vic Oct 2021'!AR75-'Vic Oct 2021'!L75+'Vic Oct 2021'!M75)&lt;=('Vic Oct 2021'!L75+'Vic Oct 2021'!M75+'Vic Oct 2021'!N75),((($C$5*F81/'Vic Oct 2021'!AR75-('Vic Oct 2021'!L75+'Vic Oct 2021'!M75))*'Vic Oct 2021'!AE75/100))*'Vic Oct 2021'!AR75,('Vic Oct 2021'!N75*'Vic Oct 2021'!AE75/100)*'Vic Oct 2021'!AR75)),0)</f>
        <v>0</v>
      </c>
      <c r="O81" s="190">
        <f>IF(AND('Vic Oct 2021'!N75&gt;0,'Vic Oct 2021'!O75&gt;0),IF($C$5*F81/'Vic Oct 2021'!AR75&lt;('Vic Oct 2021'!L75+'Vic Oct 2021'!M75+'Vic Oct 2021'!N75),0,IF(($C$5*F81/'Vic Oct 2021'!AR75-'Vic Oct 2021'!L75+'Vic Oct 2021'!M75+'Vic Oct 2021'!N75)&lt;=('Vic Oct 2021'!L75+'Vic Oct 2021'!M75+'Vic Oct 2021'!N75+'Vic Oct 2021'!O75),(($C$5*F81/'Vic Oct 2021'!AR75-('Vic Oct 2021'!L75+'Vic Oct 2021'!M75+'Vic Oct 2021'!N75))*'Vic Oct 2021'!AF75/100)*'Vic Oct 2021'!AR75,('Vic Oct 2021'!O75*'Vic Oct 2021'!AF75/100)*'Vic Oct 2021'!AR75)),0)</f>
        <v>0</v>
      </c>
      <c r="P81" s="190">
        <f>IF(AND('Vic Oct 2021'!P75&gt;0,'Vic Oct 2021'!O75&gt;0),IF(($C$5*F81/'Vic Oct 2021'!AR75&lt;SUM('Vic Oct 2021'!L75:P75)),(0),($C$5*F81/'Vic Oct 2021'!AR75-SUM('Vic Oct 2021'!L75:P75))*'Vic Oct 2021'!AB75/100)* 'Vic Oct 2021'!AR75,IF(AND('Vic Oct 2021'!O75&gt;0,'Vic Oct 2021'!P75=""),IF(($C$5*F81/'Vic Oct 2021'!AR75&lt; SUM('Vic Oct 2021'!L75:O75)),(0),($C$5*F81/'Vic Oct 2021'!AR75-SUM('Vic Oct 2021'!L75:O75))*'Vic Oct 2021'!AG75/100)* 'Vic Oct 2021'!AR75,IF(AND('Vic Oct 2021'!N75&gt;0,'Vic Oct 2021'!O75=""),IF(($C$5*F81/'Vic Oct 2021'!AR75&lt; SUM('Vic Oct 2021'!L75:N75)),(0),($C$5*F81/'Vic Oct 2021'!AR75-SUM('Vic Oct 2021'!L75:N75))*'Vic Oct 2021'!AF75/100)* 'Vic Oct 2021'!AR75,IF(AND('Vic Oct 2021'!M75&gt;0,'Vic Oct 2021'!N75=""),IF(($C$5*F81/'Vic Oct 2021'!AR75&lt;'Vic Oct 2021'!M75+'Vic Oct 2021'!L75),(0),(($C$5*F81/'Vic Oct 2021'!AR75-('Vic Oct 2021'!M75+'Vic Oct 2021'!L75))*'Vic Oct 2021'!AE75/100))*'Vic Oct 2021'!AR75,IF(AND('Vic Oct 2021'!L75&gt;0,'Vic Oct 2021'!M75=""&gt;0),IF(($C$5*F81/'Vic Oct 2021'!AR75&lt;'Vic Oct 2021'!L75),(0),($C$5*F81/'Vic Oct 2021'!AR75-'Vic Oct 2021'!L75)*'Vic Oct 2021'!AD75/100)*'Vic Oct 2021'!AR75,0)))))</f>
        <v>0</v>
      </c>
      <c r="Q81" s="394">
        <f t="shared" si="60"/>
        <v>1561.6036363636363</v>
      </c>
      <c r="R81" s="419">
        <f t="shared" si="84"/>
        <v>1844.8436363636363</v>
      </c>
      <c r="S81" s="193">
        <f t="shared" si="85"/>
        <v>2029.328</v>
      </c>
      <c r="T81" s="247">
        <f>'Vic Oct 2021'!AT75</f>
        <v>0</v>
      </c>
      <c r="U81" s="247">
        <f>'Vic Oct 2021'!AU75</f>
        <v>0</v>
      </c>
      <c r="V81" s="247">
        <f>'Vic Oct 2021'!AV75</f>
        <v>0</v>
      </c>
      <c r="W81" s="247">
        <f>'Vic Oct 2021'!AW75</f>
        <v>0</v>
      </c>
      <c r="X81" s="419" t="str">
        <f t="shared" si="86"/>
        <v>No discount</v>
      </c>
      <c r="Y81" s="419" t="str">
        <f t="shared" si="87"/>
        <v>Exclusive</v>
      </c>
      <c r="Z81" s="494">
        <f t="shared" si="81"/>
        <v>1844.8436363636363</v>
      </c>
      <c r="AA81" s="494">
        <f t="shared" si="82"/>
        <v>1844.8436363636363</v>
      </c>
      <c r="AB81" s="400">
        <f t="shared" si="19"/>
        <v>2029.328</v>
      </c>
      <c r="AC81" s="400">
        <f t="shared" si="19"/>
        <v>2029.328</v>
      </c>
      <c r="AD81" s="244">
        <f>'Vic Oct 2021'!BF75</f>
        <v>0</v>
      </c>
      <c r="AE81" s="196" t="str">
        <f>'Vic Oct 2021'!BG75</f>
        <v>n</v>
      </c>
      <c r="AF81" s="489"/>
      <c r="AG81" s="489"/>
      <c r="AH81" s="489"/>
      <c r="AI81" s="489"/>
      <c r="AJ81" s="489"/>
      <c r="AK81" s="489"/>
      <c r="AL81" s="489"/>
      <c r="AM81" s="489"/>
      <c r="AN81" s="489"/>
      <c r="AO81" s="489"/>
      <c r="AP81" s="489"/>
      <c r="AQ81" s="489"/>
      <c r="AR81" s="489"/>
    </row>
    <row r="82" spans="1:44" ht="17" customHeight="1">
      <c r="A82" s="528"/>
      <c r="B82" s="194" t="str">
        <f>'Vic Oct 2021'!F76</f>
        <v>Momentum Energy</v>
      </c>
      <c r="C82" s="194" t="str">
        <f>'Vic Oct 2021'!G76</f>
        <v>Market offer</v>
      </c>
      <c r="D82" s="190">
        <f>365*'Vic Oct 2021'!H76/100</f>
        <v>344.92500000000001</v>
      </c>
      <c r="E82" s="415">
        <f>IF('Vic Oct 2021'!AQ76=3,0.5,IF('Vic Oct 2021'!AQ76=2,0.33,0))</f>
        <v>0.33</v>
      </c>
      <c r="F82" s="415">
        <f t="shared" si="83"/>
        <v>0.66999999999999993</v>
      </c>
      <c r="G82" s="190">
        <f>IF('Vic Oct 2021'!K76="",($C$5*E82/'Vic Oct 2021'!AQ76*'Vic Oct 2021'!W76/100)*'Vic Oct 2021'!AQ76,IF($C$5*E82/'Vic Oct 2021'!AQ76&gt;='Vic Oct 2021'!L76,('Vic Oct 2021'!L76*'Vic Oct 2021'!W76/100)*'Vic Oct 2021'!AQ76,($C$5*E82/'Vic Oct 2021'!AQ76*'Vic Oct 2021'!W76/100)*'Vic Oct 2021'!AQ76))</f>
        <v>144</v>
      </c>
      <c r="H82" s="190">
        <f>IF(AND('Vic Oct 2021'!L76&gt;0,'Vic Oct 2021'!M76&gt;0),IF($C$5*E82/'Vic Oct 2021'!AQ76&lt;'Vic Oct 2021'!L76,0,IF(($C$5*E82/'Vic Oct 2021'!AQ76-'Vic Oct 2021'!L76)&lt;=('Vic Oct 2021'!M76+'Vic Oct 2021'!L76),((($C$5*E82/'Vic Oct 2021'!AQ76-'Vic Oct 2021'!L76)*'Vic Oct 2021'!X76/100))*'Vic Oct 2021'!AQ76,((('Vic Oct 2021'!M76)*'Vic Oct 2021'!X76/100)*'Vic Oct 2021'!AQ76))),0)</f>
        <v>540</v>
      </c>
      <c r="I82" s="190">
        <f>IF(AND('Vic Oct 2021'!M76&gt;0,'Vic Oct 2021'!N76&gt;0),IF($C$5*E82/'Vic Oct 2021'!AQ76&lt;('Vic Oct 2021'!L76+'Vic Oct 2021'!M76),0,IF(($C$5*E82/'Vic Oct 2021'!AQ76-'Vic Oct 2021'!L76+'Vic Oct 2021'!M76)&lt;=('Vic Oct 2021'!L76+'Vic Oct 2021'!M76+'Vic Oct 2021'!N76),((($C$5*E82/'Vic Oct 2021'!AQ76-('Vic Oct 2021'!L76+'Vic Oct 2021'!M76))*'Vic Oct 2021'!Y76/100))*'Vic Oct 2021'!AQ76,('Vic Oct 2021'!N76*'Vic Oct 2021'!Y76/100)* 'Vic Oct 2021'!AQ76)),0)</f>
        <v>0</v>
      </c>
      <c r="J82" s="190">
        <f>IF(AND('Vic Oct 2021'!N76&gt;0,'Vic Oct 2021'!O76&gt;0),IF($C$5*E82/'Vic Oct 2021'!AQ76&lt;('Vic Oct 2021'!L76+'Vic Oct 2021'!M76+'Vic Oct 2021'!N76),0,IF(($C$5*E82/'Vic Oct 2021'!AQ76-'Vic Oct 2021'!L76+'Vic Oct 2021'!M76+'Vic Oct 2021'!N76)&lt;=('Vic Oct 2021'!L76+'Vic Oct 2021'!M76+'Vic Oct 2021'!N76+'Vic Oct 2021'!O76),(($C$5*E82/'Vic Oct 2021'!AQ76-('Vic Oct 2021'!L76+'Vic Oct 2021'!M76+'Vic Oct 2021'!N76))*'Vic Oct 2021'!Z76/100)*'Vic Oct 2021'!AQ76,('Vic Oct 2021'!O76*'Vic Oct 2021'!Z76/100)*'Vic Oct 2021'!AQ76)),0)</f>
        <v>0</v>
      </c>
      <c r="K82" s="190">
        <f>IF(AND('Vic Oct 2021'!P76&gt;0,'Vic Oct 2021'!O76&gt;0),IF(($C$5*E82/'Vic Oct 2021'!AQ76&lt;SUM('Vic Oct 2021'!L76:P76)),(0),($C$5*E82/'Vic Oct 2021'!AQ76-SUM('Vic Oct 2021'!L76:P76))*'Vic Oct 2021'!AB76/100)* 'Vic Oct 2021'!AQ76,IF(AND('Vic Oct 2021'!O76&gt;0,'Vic Oct 2021'!P76=""),IF(($C$5*E82/'Vic Oct 2021'!AQ76&lt; SUM('Vic Oct 2021'!L76:O76)),(0),($C$5*E82/'Vic Oct 2021'!AQ76-SUM('Vic Oct 2021'!L76:O76))*'Vic Oct 2021'!AA76/100)* 'Vic Oct 2021'!AQ76,IF(AND('Vic Oct 2021'!N76&gt;0,'Vic Oct 2021'!O76=""),IF(($C$5*E82/'Vic Oct 2021'!AQ76&lt; SUM('Vic Oct 2021'!L76:N76)),(0),($C$5*E82/'Vic Oct 2021'!AQ76-SUM('Vic Oct 2021'!L76:N76))*'Vic Oct 2021'!Z76/100)* 'Vic Oct 2021'!AQ76,IF(AND('Vic Oct 2021'!M76&gt;0,'Vic Oct 2021'!N76=""),IF(($C$5*E82/'Vic Oct 2021'!AQ76&lt;'Vic Oct 2021'!M76+'Vic Oct 2021'!L76),(0),(($C$5*E82/'Vic Oct 2021'!AQ76-('Vic Oct 2021'!M76+'Vic Oct 2021'!L76))*'Vic Oct 2021'!Y76/100))*'Vic Oct 2021'!AQ76,IF(AND('Vic Oct 2021'!L76&gt;0,'Vic Oct 2021'!M76=""&gt;0),IF(($C$5*E82/'Vic Oct 2021'!AQ76&lt;'Vic Oct 2021'!L76),(0),($C$5*E82/'Vic Oct 2021'!AQ76-'Vic Oct 2021'!L76)*'Vic Oct 2021'!X76/100)*'Vic Oct 2021'!AQ76,0)))))</f>
        <v>0</v>
      </c>
      <c r="L82" s="190">
        <f>IF('Vic Oct 2021'!K76="",($C$5*F82/'Vic Oct 2021'!AR76*'Vic Oct 2021'!AC76/100)*'Vic Oct 2021'!AR76,IF($C$5*F82/'Vic Oct 2021'!AR76&gt;='Vic Oct 2021'!L76,('Vic Oct 2021'!L76*'Vic Oct 2021'!AC76/100)*'Vic Oct 2021'!AR76,($C$5*F82/'Vic Oct 2021'!AR76*'Vic Oct 2021'!AC76/100)*'Vic Oct 2021'!AR76))</f>
        <v>240</v>
      </c>
      <c r="M82" s="190">
        <f>IF(AND('Vic Oct 2021'!L76&gt;0,'Vic Oct 2021'!M76&gt;0),IF($C$5*F82/'Vic Oct 2021'!AR76&lt;'Vic Oct 2021'!L76,0,IF(($C$5*F82/'Vic Oct 2021'!AR76-'Vic Oct 2021'!L76)&lt;=('Vic Oct 2021'!M76+'Vic Oct 2021'!L76),((($C$5*F82/'Vic Oct 2021'!AR76-'Vic Oct 2021'!L76)*'Vic Oct 2021'!AD76/100))*'Vic Oct 2021'!AR76,((('Vic Oct 2021'!M76)*'Vic Oct 2021'!AD76/100)*'Vic Oct 2021'!AR76))),0)</f>
        <v>935</v>
      </c>
      <c r="N82" s="190">
        <f>IF(AND('Vic Oct 2021'!M76&gt;0,'Vic Oct 2021'!N76&gt;0),IF($C$5*F82/'Vic Oct 2021'!AR76&lt;('Vic Oct 2021'!L76+'Vic Oct 2021'!M76),0,IF(($C$5*F82/'Vic Oct 2021'!AR76-'Vic Oct 2021'!L76+'Vic Oct 2021'!M76)&lt;=('Vic Oct 2021'!L76+'Vic Oct 2021'!M76+'Vic Oct 2021'!N76),((($C$5*F82/'Vic Oct 2021'!AR76-('Vic Oct 2021'!L76+'Vic Oct 2021'!M76))*'Vic Oct 2021'!AE76/100))*'Vic Oct 2021'!AR76,('Vic Oct 2021'!N76*'Vic Oct 2021'!AE76/100)*'Vic Oct 2021'!AR76)),0)</f>
        <v>0</v>
      </c>
      <c r="O82" s="190">
        <f>IF(AND('Vic Oct 2021'!N76&gt;0,'Vic Oct 2021'!O76&gt;0),IF($C$5*F82/'Vic Oct 2021'!AR76&lt;('Vic Oct 2021'!L76+'Vic Oct 2021'!M76+'Vic Oct 2021'!N76),0,IF(($C$5*F82/'Vic Oct 2021'!AR76-'Vic Oct 2021'!L76+'Vic Oct 2021'!M76+'Vic Oct 2021'!N76)&lt;=('Vic Oct 2021'!L76+'Vic Oct 2021'!M76+'Vic Oct 2021'!N76+'Vic Oct 2021'!O76),(($C$5*F82/'Vic Oct 2021'!AR76-('Vic Oct 2021'!L76+'Vic Oct 2021'!M76+'Vic Oct 2021'!N76))*'Vic Oct 2021'!AF76/100)*'Vic Oct 2021'!AR76,('Vic Oct 2021'!O76*'Vic Oct 2021'!AF76/100)*'Vic Oct 2021'!AR76)),0)</f>
        <v>0</v>
      </c>
      <c r="P82" s="190">
        <f>IF(AND('Vic Oct 2021'!P76&gt;0,'Vic Oct 2021'!O76&gt;0),IF(($C$5*F82/'Vic Oct 2021'!AR76&lt;SUM('Vic Oct 2021'!L76:P76)),(0),($C$5*F82/'Vic Oct 2021'!AR76-SUM('Vic Oct 2021'!L76:P76))*'Vic Oct 2021'!AB76/100)* 'Vic Oct 2021'!AR76,IF(AND('Vic Oct 2021'!O76&gt;0,'Vic Oct 2021'!P76=""),IF(($C$5*F82/'Vic Oct 2021'!AR76&lt; SUM('Vic Oct 2021'!L76:O76)),(0),($C$5*F82/'Vic Oct 2021'!AR76-SUM('Vic Oct 2021'!L76:O76))*'Vic Oct 2021'!AG76/100)* 'Vic Oct 2021'!AR76,IF(AND('Vic Oct 2021'!N76&gt;0,'Vic Oct 2021'!O76=""),IF(($C$5*F82/'Vic Oct 2021'!AR76&lt; SUM('Vic Oct 2021'!L76:N76)),(0),($C$5*F82/'Vic Oct 2021'!AR76-SUM('Vic Oct 2021'!L76:N76))*'Vic Oct 2021'!AF76/100)* 'Vic Oct 2021'!AR76,IF(AND('Vic Oct 2021'!M76&gt;0,'Vic Oct 2021'!N76=""),IF(($C$5*F82/'Vic Oct 2021'!AR76&lt;'Vic Oct 2021'!M76+'Vic Oct 2021'!L76),(0),(($C$5*F82/'Vic Oct 2021'!AR76-('Vic Oct 2021'!M76+'Vic Oct 2021'!L76))*'Vic Oct 2021'!AE76/100))*'Vic Oct 2021'!AR76,IF(AND('Vic Oct 2021'!L76&gt;0,'Vic Oct 2021'!M76=""&gt;0),IF(($C$5*F82/'Vic Oct 2021'!AR76&lt;'Vic Oct 2021'!L76),(0),($C$5*F82/'Vic Oct 2021'!AR76-'Vic Oct 2021'!L76)*'Vic Oct 2021'!AD76/100)*'Vic Oct 2021'!AR76,0)))))</f>
        <v>0</v>
      </c>
      <c r="Q82" s="394">
        <f t="shared" si="60"/>
        <v>1859</v>
      </c>
      <c r="R82" s="419">
        <f t="shared" si="84"/>
        <v>2203.9250000000002</v>
      </c>
      <c r="S82" s="193">
        <f t="shared" si="85"/>
        <v>2424.3175000000006</v>
      </c>
      <c r="T82" s="247">
        <f>'Vic Oct 2021'!AT76</f>
        <v>0</v>
      </c>
      <c r="U82" s="247">
        <f>'Vic Oct 2021'!AU76</f>
        <v>0</v>
      </c>
      <c r="V82" s="247">
        <f>'Vic Oct 2021'!AV76</f>
        <v>0</v>
      </c>
      <c r="W82" s="247">
        <f>'Vic Oct 2021'!AW76</f>
        <v>0</v>
      </c>
      <c r="X82" s="419" t="str">
        <f t="shared" si="86"/>
        <v>No discount</v>
      </c>
      <c r="Y82" s="419" t="str">
        <f t="shared" si="87"/>
        <v>Exclusive</v>
      </c>
      <c r="Z82" s="494">
        <f t="shared" si="81"/>
        <v>2203.9250000000002</v>
      </c>
      <c r="AA82" s="494">
        <f t="shared" si="82"/>
        <v>2203.9250000000002</v>
      </c>
      <c r="AB82" s="400">
        <f t="shared" si="19"/>
        <v>2424.3175000000006</v>
      </c>
      <c r="AC82" s="400">
        <f t="shared" si="19"/>
        <v>2424.3175000000006</v>
      </c>
      <c r="AD82" s="244">
        <f>'Vic Oct 2021'!BF76</f>
        <v>0</v>
      </c>
      <c r="AE82" s="196" t="str">
        <f>'Vic Oct 2021'!BG76</f>
        <v>n</v>
      </c>
      <c r="AF82" s="489"/>
      <c r="AG82" s="489"/>
      <c r="AH82" s="489"/>
      <c r="AI82" s="489"/>
      <c r="AJ82" s="489"/>
      <c r="AK82" s="489"/>
      <c r="AL82" s="489"/>
      <c r="AM82" s="489"/>
      <c r="AN82" s="489"/>
      <c r="AO82" s="489"/>
      <c r="AP82" s="489"/>
      <c r="AQ82" s="489"/>
      <c r="AR82" s="489"/>
    </row>
    <row r="83" spans="1:44" ht="17" customHeight="1">
      <c r="A83" s="528"/>
      <c r="B83" s="423" t="str">
        <f>'Vic Oct 2021'!F77</f>
        <v>Origin Energy</v>
      </c>
      <c r="C83" s="423" t="str">
        <f>'Vic Oct 2021'!G77</f>
        <v>Business Go</v>
      </c>
      <c r="D83" s="190">
        <f>365*'Vic Oct 2021'!H77/100</f>
        <v>263.7954545454545</v>
      </c>
      <c r="E83" s="415">
        <f>IF('Vic Oct 2021'!AQ77=3,0.5,IF('Vic Oct 2021'!AQ77=2,0.33,0))</f>
        <v>0.5</v>
      </c>
      <c r="F83" s="415">
        <f t="shared" si="83"/>
        <v>0.5</v>
      </c>
      <c r="G83" s="190">
        <f>IF('Vic Oct 2021'!K77="",($C$5*E83/'Vic Oct 2021'!AQ77*'Vic Oct 2021'!W77/100)*'Vic Oct 2021'!AQ77,IF($C$5*E83/'Vic Oct 2021'!AQ77&gt;='Vic Oct 2021'!L77,('Vic Oct 2021'!L77*'Vic Oct 2021'!W77/100)*'Vic Oct 2021'!AQ77,($C$5*E83/'Vic Oct 2021'!AQ77*'Vic Oct 2021'!W77/100)*'Vic Oct 2021'!AQ77))</f>
        <v>752.72727272727252</v>
      </c>
      <c r="H83" s="190">
        <f>IF(AND('Vic Oct 2021'!L77&gt;0,'Vic Oct 2021'!M77&gt;0),IF($C$5*E83/'Vic Oct 2021'!AQ77&lt;'Vic Oct 2021'!L77,0,IF(($C$5*E83/'Vic Oct 2021'!AQ77-'Vic Oct 2021'!L77)&lt;=('Vic Oct 2021'!M77+'Vic Oct 2021'!L77),((($C$5*E83/'Vic Oct 2021'!AQ77-'Vic Oct 2021'!L77)*'Vic Oct 2021'!X77/100))*'Vic Oct 2021'!AQ77,((('Vic Oct 2021'!M77)*'Vic Oct 2021'!X77/100)*'Vic Oct 2021'!AQ77))),0)</f>
        <v>240.54545454545462</v>
      </c>
      <c r="I83" s="190">
        <f>IF(AND('Vic Oct 2021'!M77&gt;0,'Vic Oct 2021'!N77&gt;0),IF($C$5*E83/'Vic Oct 2021'!AQ77&lt;('Vic Oct 2021'!L77+'Vic Oct 2021'!M77),0,IF(($C$5*E83/'Vic Oct 2021'!AQ77-'Vic Oct 2021'!L77+'Vic Oct 2021'!M77)&lt;=('Vic Oct 2021'!L77+'Vic Oct 2021'!M77+'Vic Oct 2021'!N77),((($C$5*E83/'Vic Oct 2021'!AQ77-('Vic Oct 2021'!L77+'Vic Oct 2021'!M77))*'Vic Oct 2021'!Y77/100))*'Vic Oct 2021'!AQ77,('Vic Oct 2021'!N77*'Vic Oct 2021'!Y77/100)* 'Vic Oct 2021'!AQ77)),0)</f>
        <v>0</v>
      </c>
      <c r="J83" s="190">
        <f>IF(AND('Vic Oct 2021'!N77&gt;0,'Vic Oct 2021'!O77&gt;0),IF($C$5*E83/'Vic Oct 2021'!AQ77&lt;('Vic Oct 2021'!L77+'Vic Oct 2021'!M77+'Vic Oct 2021'!N77),0,IF(($C$5*E83/'Vic Oct 2021'!AQ77-'Vic Oct 2021'!L77+'Vic Oct 2021'!M77+'Vic Oct 2021'!N77)&lt;=('Vic Oct 2021'!L77+'Vic Oct 2021'!M77+'Vic Oct 2021'!N77+'Vic Oct 2021'!O77),(($C$5*E83/'Vic Oct 2021'!AQ77-('Vic Oct 2021'!L77+'Vic Oct 2021'!M77+'Vic Oct 2021'!N77))*'Vic Oct 2021'!Z77/100)*'Vic Oct 2021'!AQ77,('Vic Oct 2021'!O77*'Vic Oct 2021'!Z77/100)*'Vic Oct 2021'!AQ77)),0)</f>
        <v>0</v>
      </c>
      <c r="K83" s="190">
        <f>IF(AND('Vic Oct 2021'!P77&gt;0,'Vic Oct 2021'!O77&gt;0),IF(($C$5*E83/'Vic Oct 2021'!AQ77&lt;SUM('Vic Oct 2021'!L77:P77)),(0),($C$5*E83/'Vic Oct 2021'!AQ77-SUM('Vic Oct 2021'!L77:P77))*'Vic Oct 2021'!AB77/100)* 'Vic Oct 2021'!AQ77,IF(AND('Vic Oct 2021'!O77&gt;0,'Vic Oct 2021'!P77=""),IF(($C$5*E83/'Vic Oct 2021'!AQ77&lt; SUM('Vic Oct 2021'!L77:O77)),(0),($C$5*E83/'Vic Oct 2021'!AQ77-SUM('Vic Oct 2021'!L77:O77))*'Vic Oct 2021'!AA77/100)* 'Vic Oct 2021'!AQ77,IF(AND('Vic Oct 2021'!N77&gt;0,'Vic Oct 2021'!O77=""),IF(($C$5*E83/'Vic Oct 2021'!AQ77&lt; SUM('Vic Oct 2021'!L77:N77)),(0),($C$5*E83/'Vic Oct 2021'!AQ77-SUM('Vic Oct 2021'!L77:N77))*'Vic Oct 2021'!Z77/100)* 'Vic Oct 2021'!AQ77,IF(AND('Vic Oct 2021'!M77&gt;0,'Vic Oct 2021'!N77=""),IF(($C$5*E83/'Vic Oct 2021'!AQ77&lt;'Vic Oct 2021'!M77+'Vic Oct 2021'!L77),(0),(($C$5*E83/'Vic Oct 2021'!AQ77-('Vic Oct 2021'!M77+'Vic Oct 2021'!L77))*'Vic Oct 2021'!Y77/100))*'Vic Oct 2021'!AQ77,IF(AND('Vic Oct 2021'!L77&gt;0,'Vic Oct 2021'!M77=""&gt;0),IF(($C$5*E83/'Vic Oct 2021'!AQ77&lt;'Vic Oct 2021'!L77),(0),($C$5*E83/'Vic Oct 2021'!AQ77-'Vic Oct 2021'!L77)*'Vic Oct 2021'!X77/100)*'Vic Oct 2021'!AQ77,0)))))</f>
        <v>0</v>
      </c>
      <c r="L83" s="190">
        <f>IF('Vic Oct 2021'!K77="",($C$5*F83/'Vic Oct 2021'!AR77*'Vic Oct 2021'!AC77/100)*'Vic Oct 2021'!AR77,IF($C$5*F83/'Vic Oct 2021'!AR77&gt;='Vic Oct 2021'!L77,('Vic Oct 2021'!L77*'Vic Oct 2021'!AC77/100)*'Vic Oct 2021'!AR77,($C$5*F83/'Vic Oct 2021'!AR77*'Vic Oct 2021'!AC77/100)*'Vic Oct 2021'!AR77))</f>
        <v>752.72727272727252</v>
      </c>
      <c r="M83" s="190">
        <f>IF(AND('Vic Oct 2021'!L77&gt;0,'Vic Oct 2021'!M77&gt;0),IF($C$5*F83/'Vic Oct 2021'!AR77&lt;'Vic Oct 2021'!L77,0,IF(($C$5*F83/'Vic Oct 2021'!AR77-'Vic Oct 2021'!L77)&lt;=('Vic Oct 2021'!M77+'Vic Oct 2021'!L77),((($C$5*F83/'Vic Oct 2021'!AR77-'Vic Oct 2021'!L77)*'Vic Oct 2021'!AD77/100))*'Vic Oct 2021'!AR77,((('Vic Oct 2021'!M77)*'Vic Oct 2021'!AD77/100)*'Vic Oct 2021'!AR77))),0)</f>
        <v>240.54545454545462</v>
      </c>
      <c r="N83" s="190">
        <f>IF(AND('Vic Oct 2021'!M77&gt;0,'Vic Oct 2021'!N77&gt;0),IF($C$5*F83/'Vic Oct 2021'!AR77&lt;('Vic Oct 2021'!L77+'Vic Oct 2021'!M77),0,IF(($C$5*F83/'Vic Oct 2021'!AR77-'Vic Oct 2021'!L77+'Vic Oct 2021'!M77)&lt;=('Vic Oct 2021'!L77+'Vic Oct 2021'!M77+'Vic Oct 2021'!N77),((($C$5*F83/'Vic Oct 2021'!AR77-('Vic Oct 2021'!L77+'Vic Oct 2021'!M77))*'Vic Oct 2021'!AE77/100))*'Vic Oct 2021'!AR77,('Vic Oct 2021'!N77*'Vic Oct 2021'!AE77/100)*'Vic Oct 2021'!AR77)),0)</f>
        <v>0</v>
      </c>
      <c r="O83" s="190">
        <f>IF(AND('Vic Oct 2021'!N77&gt;0,'Vic Oct 2021'!O77&gt;0),IF($C$5*F83/'Vic Oct 2021'!AR77&lt;('Vic Oct 2021'!L77+'Vic Oct 2021'!M77+'Vic Oct 2021'!N77),0,IF(($C$5*F83/'Vic Oct 2021'!AR77-'Vic Oct 2021'!L77+'Vic Oct 2021'!M77+'Vic Oct 2021'!N77)&lt;=('Vic Oct 2021'!L77+'Vic Oct 2021'!M77+'Vic Oct 2021'!N77+'Vic Oct 2021'!O77),(($C$5*F83/'Vic Oct 2021'!AR77-('Vic Oct 2021'!L77+'Vic Oct 2021'!M77+'Vic Oct 2021'!N77))*'Vic Oct 2021'!AF77/100)*'Vic Oct 2021'!AR77,('Vic Oct 2021'!O77*'Vic Oct 2021'!AF77/100)*'Vic Oct 2021'!AR77)),0)</f>
        <v>0</v>
      </c>
      <c r="P83" s="190">
        <f>IF(AND('Vic Oct 2021'!P77&gt;0,'Vic Oct 2021'!O77&gt;0),IF(($C$5*F83/'Vic Oct 2021'!AR77&lt;SUM('Vic Oct 2021'!L77:P77)),(0),($C$5*F83/'Vic Oct 2021'!AR77-SUM('Vic Oct 2021'!L77:P77))*'Vic Oct 2021'!AB77/100)* 'Vic Oct 2021'!AR77,IF(AND('Vic Oct 2021'!O77&gt;0,'Vic Oct 2021'!P77=""),IF(($C$5*F83/'Vic Oct 2021'!AR77&lt; SUM('Vic Oct 2021'!L77:O77)),(0),($C$5*F83/'Vic Oct 2021'!AR77-SUM('Vic Oct 2021'!L77:O77))*'Vic Oct 2021'!AG77/100)* 'Vic Oct 2021'!AR77,IF(AND('Vic Oct 2021'!N77&gt;0,'Vic Oct 2021'!O77=""),IF(($C$5*F83/'Vic Oct 2021'!AR77&lt; SUM('Vic Oct 2021'!L77:N77)),(0),($C$5*F83/'Vic Oct 2021'!AR77-SUM('Vic Oct 2021'!L77:N77))*'Vic Oct 2021'!AF77/100)* 'Vic Oct 2021'!AR77,IF(AND('Vic Oct 2021'!M77&gt;0,'Vic Oct 2021'!N77=""),IF(($C$5*F83/'Vic Oct 2021'!AR77&lt;'Vic Oct 2021'!M77+'Vic Oct 2021'!L77),(0),(($C$5*F83/'Vic Oct 2021'!AR77-('Vic Oct 2021'!M77+'Vic Oct 2021'!L77))*'Vic Oct 2021'!AE77/100))*'Vic Oct 2021'!AR77,IF(AND('Vic Oct 2021'!L77&gt;0,'Vic Oct 2021'!M77=""&gt;0),IF(($C$5*F83/'Vic Oct 2021'!AR77&lt;'Vic Oct 2021'!L77),(0),($C$5*F83/'Vic Oct 2021'!AR77-'Vic Oct 2021'!L77)*'Vic Oct 2021'!AD77/100)*'Vic Oct 2021'!AR77,0)))))</f>
        <v>0</v>
      </c>
      <c r="Q83" s="394">
        <f t="shared" si="60"/>
        <v>1986.545454545454</v>
      </c>
      <c r="R83" s="419">
        <f t="shared" si="84"/>
        <v>2250.3409090909086</v>
      </c>
      <c r="S83" s="193">
        <f t="shared" si="85"/>
        <v>2475.3749999999995</v>
      </c>
      <c r="T83" s="247">
        <f>'Vic Oct 2021'!AT77</f>
        <v>0</v>
      </c>
      <c r="U83" s="247">
        <f>'Vic Oct 2021'!AU77</f>
        <v>0</v>
      </c>
      <c r="V83" s="247">
        <f>'Vic Oct 2021'!AV77</f>
        <v>0</v>
      </c>
      <c r="W83" s="247">
        <f>'Vic Oct 2021'!AW77</f>
        <v>0</v>
      </c>
      <c r="X83" s="419" t="str">
        <f t="shared" si="86"/>
        <v>No discount</v>
      </c>
      <c r="Y83" s="419" t="str">
        <f t="shared" si="87"/>
        <v>Inclusive</v>
      </c>
      <c r="Z83" s="494">
        <f t="shared" si="81"/>
        <v>2250.3409090909086</v>
      </c>
      <c r="AA83" s="494">
        <f t="shared" si="82"/>
        <v>2250.3409090909086</v>
      </c>
      <c r="AB83" s="400">
        <f t="shared" ref="AB83:AC86" si="88">Z83*1.1</f>
        <v>2475.3749999999995</v>
      </c>
      <c r="AC83" s="400">
        <f t="shared" si="88"/>
        <v>2475.3749999999995</v>
      </c>
      <c r="AD83" s="244">
        <f>'Vic Oct 2021'!BF77</f>
        <v>0</v>
      </c>
      <c r="AE83" s="196" t="str">
        <f>'Vic Oct 2021'!BG77</f>
        <v>n</v>
      </c>
      <c r="AF83" s="489"/>
      <c r="AG83" s="489"/>
      <c r="AH83" s="489"/>
      <c r="AI83" s="489"/>
      <c r="AJ83" s="489"/>
      <c r="AK83" s="489"/>
      <c r="AL83" s="489"/>
      <c r="AM83" s="489"/>
      <c r="AN83" s="489"/>
      <c r="AO83" s="489"/>
      <c r="AP83" s="489"/>
      <c r="AQ83" s="489"/>
      <c r="AR83" s="489"/>
    </row>
    <row r="84" spans="1:44" ht="17" customHeight="1">
      <c r="A84" s="528"/>
      <c r="B84" s="194" t="str">
        <f>'Vic Oct 2021'!F78</f>
        <v>Simply Energy</v>
      </c>
      <c r="C84" s="194" t="str">
        <f>'Vic Oct 2021'!G78</f>
        <v>Business Saver</v>
      </c>
      <c r="D84" s="190">
        <f>365*'Vic Oct 2021'!H78/100</f>
        <v>334.73818181818177</v>
      </c>
      <c r="E84" s="415">
        <f>IF('Vic Oct 2021'!AQ78=3,0.5,IF('Vic Oct 2021'!AQ78=2,0.33,0))</f>
        <v>0.5</v>
      </c>
      <c r="F84" s="415">
        <f t="shared" si="83"/>
        <v>0.5</v>
      </c>
      <c r="G84" s="190">
        <f>IF('Vic Oct 2021'!K78="",($C$5*E84/'Vic Oct 2021'!AQ78*'Vic Oct 2021'!W78/100)*'Vic Oct 2021'!AQ78,IF($C$5*E84/'Vic Oct 2021'!AQ78&gt;='Vic Oct 2021'!L78,('Vic Oct 2021'!L78*'Vic Oct 2021'!W78/100)*'Vic Oct 2021'!AQ78,($C$5*E84/'Vic Oct 2021'!AQ78*'Vic Oct 2021'!W78/100)*'Vic Oct 2021'!AQ78))</f>
        <v>209.06836363636361</v>
      </c>
      <c r="H84" s="190">
        <f>IF(AND('Vic Oct 2021'!L78&gt;0,'Vic Oct 2021'!M78&gt;0),IF($C$5*E84/'Vic Oct 2021'!AQ78&lt;'Vic Oct 2021'!L78,0,IF(($C$5*E84/'Vic Oct 2021'!AQ78-'Vic Oct 2021'!L78)&lt;=('Vic Oct 2021'!M78+'Vic Oct 2021'!L78),((($C$5*E84/'Vic Oct 2021'!AQ78-'Vic Oct 2021'!L78)*'Vic Oct 2021'!X78/100))*'Vic Oct 2021'!AQ78,((('Vic Oct 2021'!M78)*'Vic Oct 2021'!X78/100)*'Vic Oct 2021'!AQ78))),0)</f>
        <v>746.87945454545445</v>
      </c>
      <c r="I84" s="190">
        <f>IF(AND('Vic Oct 2021'!M78&gt;0,'Vic Oct 2021'!N78&gt;0),IF($C$5*E84/'Vic Oct 2021'!AQ78&lt;('Vic Oct 2021'!L78+'Vic Oct 2021'!M78),0,IF(($C$5*E84/'Vic Oct 2021'!AQ78-'Vic Oct 2021'!L78+'Vic Oct 2021'!M78)&lt;=('Vic Oct 2021'!L78+'Vic Oct 2021'!M78+'Vic Oct 2021'!N78),((($C$5*E84/'Vic Oct 2021'!AQ78-('Vic Oct 2021'!L78+'Vic Oct 2021'!M78))*'Vic Oct 2021'!Y78/100))*'Vic Oct 2021'!AQ78,('Vic Oct 2021'!N78*'Vic Oct 2021'!Y78/100)* 'Vic Oct 2021'!AQ78)),0)</f>
        <v>0</v>
      </c>
      <c r="J84" s="190">
        <f>IF(AND('Vic Oct 2021'!N78&gt;0,'Vic Oct 2021'!O78&gt;0),IF($C$5*E84/'Vic Oct 2021'!AQ78&lt;('Vic Oct 2021'!L78+'Vic Oct 2021'!M78+'Vic Oct 2021'!N78),0,IF(($C$5*E84/'Vic Oct 2021'!AQ78-'Vic Oct 2021'!L78+'Vic Oct 2021'!M78+'Vic Oct 2021'!N78)&lt;=('Vic Oct 2021'!L78+'Vic Oct 2021'!M78+'Vic Oct 2021'!N78+'Vic Oct 2021'!O78),(($C$5*E84/'Vic Oct 2021'!AQ78-('Vic Oct 2021'!L78+'Vic Oct 2021'!M78+'Vic Oct 2021'!N78))*'Vic Oct 2021'!Z78/100)*'Vic Oct 2021'!AQ78,('Vic Oct 2021'!O78*'Vic Oct 2021'!Z78/100)*'Vic Oct 2021'!AQ78)),0)</f>
        <v>0</v>
      </c>
      <c r="K84" s="190">
        <f>IF(AND('Vic Oct 2021'!P78&gt;0,'Vic Oct 2021'!O78&gt;0),IF(($C$5*E84/'Vic Oct 2021'!AQ78&lt;SUM('Vic Oct 2021'!L78:P78)),(0),($C$5*E84/'Vic Oct 2021'!AQ78-SUM('Vic Oct 2021'!L78:P78))*'Vic Oct 2021'!AB78/100)* 'Vic Oct 2021'!AQ78,IF(AND('Vic Oct 2021'!O78&gt;0,'Vic Oct 2021'!P78=""),IF(($C$5*E84/'Vic Oct 2021'!AQ78&lt; SUM('Vic Oct 2021'!L78:O78)),(0),($C$5*E84/'Vic Oct 2021'!AQ78-SUM('Vic Oct 2021'!L78:O78))*'Vic Oct 2021'!AA78/100)* 'Vic Oct 2021'!AQ78,IF(AND('Vic Oct 2021'!N78&gt;0,'Vic Oct 2021'!O78=""),IF(($C$5*E84/'Vic Oct 2021'!AQ78&lt; SUM('Vic Oct 2021'!L78:N78)),(0),($C$5*E84/'Vic Oct 2021'!AQ78-SUM('Vic Oct 2021'!L78:N78))*'Vic Oct 2021'!Z78/100)* 'Vic Oct 2021'!AQ78,IF(AND('Vic Oct 2021'!M78&gt;0,'Vic Oct 2021'!N78=""),IF(($C$5*E84/'Vic Oct 2021'!AQ78&lt;'Vic Oct 2021'!M78+'Vic Oct 2021'!L78),(0),(($C$5*E84/'Vic Oct 2021'!AQ78-('Vic Oct 2021'!M78+'Vic Oct 2021'!L78))*'Vic Oct 2021'!Y78/100))*'Vic Oct 2021'!AQ78,IF(AND('Vic Oct 2021'!L78&gt;0,'Vic Oct 2021'!M78=""&gt;0),IF(($C$5*E84/'Vic Oct 2021'!AQ78&lt;'Vic Oct 2021'!L78),(0),($C$5*E84/'Vic Oct 2021'!AQ78-'Vic Oct 2021'!L78)*'Vic Oct 2021'!X78/100)*'Vic Oct 2021'!AQ78,0)))))</f>
        <v>0</v>
      </c>
      <c r="L84" s="190">
        <f>IF('Vic Oct 2021'!K78="",($C$5*F84/'Vic Oct 2021'!AR78*'Vic Oct 2021'!AC78/100)*'Vic Oct 2021'!AR78,IF($C$5*F84/'Vic Oct 2021'!AR78&gt;='Vic Oct 2021'!L78,('Vic Oct 2021'!L78*'Vic Oct 2021'!AC78/100)*'Vic Oct 2021'!AR78,($C$5*F84/'Vic Oct 2021'!AR78*'Vic Oct 2021'!AC78/100)*'Vic Oct 2021'!AR78))</f>
        <v>209.06836363636361</v>
      </c>
      <c r="M84" s="190">
        <f>IF(AND('Vic Oct 2021'!L78&gt;0,'Vic Oct 2021'!M78&gt;0),IF($C$5*F84/'Vic Oct 2021'!AR78&lt;'Vic Oct 2021'!L78,0,IF(($C$5*F84/'Vic Oct 2021'!AR78-'Vic Oct 2021'!L78)&lt;=('Vic Oct 2021'!M78+'Vic Oct 2021'!L78),((($C$5*F84/'Vic Oct 2021'!AR78-'Vic Oct 2021'!L78)*'Vic Oct 2021'!AD78/100))*'Vic Oct 2021'!AR78,((('Vic Oct 2021'!M78)*'Vic Oct 2021'!AD78/100)*'Vic Oct 2021'!AR78))),0)</f>
        <v>746.87945454545445</v>
      </c>
      <c r="N84" s="190">
        <f>IF(AND('Vic Oct 2021'!M78&gt;0,'Vic Oct 2021'!N78&gt;0),IF($C$5*F84/'Vic Oct 2021'!AR78&lt;('Vic Oct 2021'!L78+'Vic Oct 2021'!M78),0,IF(($C$5*F84/'Vic Oct 2021'!AR78-'Vic Oct 2021'!L78+'Vic Oct 2021'!M78)&lt;=('Vic Oct 2021'!L78+'Vic Oct 2021'!M78+'Vic Oct 2021'!N78),((($C$5*F84/'Vic Oct 2021'!AR78-('Vic Oct 2021'!L78+'Vic Oct 2021'!M78))*'Vic Oct 2021'!AE78/100))*'Vic Oct 2021'!AR78,('Vic Oct 2021'!N78*'Vic Oct 2021'!AE78/100)*'Vic Oct 2021'!AR78)),0)</f>
        <v>0</v>
      </c>
      <c r="O84" s="190">
        <f>IF(AND('Vic Oct 2021'!N78&gt;0,'Vic Oct 2021'!O78&gt;0),IF($C$5*F84/'Vic Oct 2021'!AR78&lt;('Vic Oct 2021'!L78+'Vic Oct 2021'!M78+'Vic Oct 2021'!N78),0,IF(($C$5*F84/'Vic Oct 2021'!AR78-'Vic Oct 2021'!L78+'Vic Oct 2021'!M78+'Vic Oct 2021'!N78)&lt;=('Vic Oct 2021'!L78+'Vic Oct 2021'!M78+'Vic Oct 2021'!N78+'Vic Oct 2021'!O78),(($C$5*F84/'Vic Oct 2021'!AR78-('Vic Oct 2021'!L78+'Vic Oct 2021'!M78+'Vic Oct 2021'!N78))*'Vic Oct 2021'!AF78/100)*'Vic Oct 2021'!AR78,('Vic Oct 2021'!O78*'Vic Oct 2021'!AF78/100)*'Vic Oct 2021'!AR78)),0)</f>
        <v>0</v>
      </c>
      <c r="P84" s="190">
        <f>IF(AND('Vic Oct 2021'!P78&gt;0,'Vic Oct 2021'!O78&gt;0),IF(($C$5*F84/'Vic Oct 2021'!AR78&lt;SUM('Vic Oct 2021'!L78:P78)),(0),($C$5*F84/'Vic Oct 2021'!AR78-SUM('Vic Oct 2021'!L78:P78))*'Vic Oct 2021'!AB78/100)* 'Vic Oct 2021'!AR78,IF(AND('Vic Oct 2021'!O78&gt;0,'Vic Oct 2021'!P78=""),IF(($C$5*F84/'Vic Oct 2021'!AR78&lt; SUM('Vic Oct 2021'!L78:O78)),(0),($C$5*F84/'Vic Oct 2021'!AR78-SUM('Vic Oct 2021'!L78:O78))*'Vic Oct 2021'!AG78/100)* 'Vic Oct 2021'!AR78,IF(AND('Vic Oct 2021'!N78&gt;0,'Vic Oct 2021'!O78=""),IF(($C$5*F84/'Vic Oct 2021'!AR78&lt; SUM('Vic Oct 2021'!L78:N78)),(0),($C$5*F84/'Vic Oct 2021'!AR78-SUM('Vic Oct 2021'!L78:N78))*'Vic Oct 2021'!AF78/100)* 'Vic Oct 2021'!AR78,IF(AND('Vic Oct 2021'!M78&gt;0,'Vic Oct 2021'!N78=""),IF(($C$5*F84/'Vic Oct 2021'!AR78&lt;'Vic Oct 2021'!M78+'Vic Oct 2021'!L78),(0),(($C$5*F84/'Vic Oct 2021'!AR78-('Vic Oct 2021'!M78+'Vic Oct 2021'!L78))*'Vic Oct 2021'!AE78/100))*'Vic Oct 2021'!AR78,IF(AND('Vic Oct 2021'!L78&gt;0,'Vic Oct 2021'!M78=""&gt;0),IF(($C$5*F84/'Vic Oct 2021'!AR78&lt;'Vic Oct 2021'!L78),(0),($C$5*F84/'Vic Oct 2021'!AR78-'Vic Oct 2021'!L78)*'Vic Oct 2021'!AD78/100)*'Vic Oct 2021'!AR78,0)))))</f>
        <v>0</v>
      </c>
      <c r="Q84" s="394">
        <f t="shared" si="60"/>
        <v>1911.8956363636362</v>
      </c>
      <c r="R84" s="419">
        <f t="shared" si="84"/>
        <v>2246.6338181818178</v>
      </c>
      <c r="S84" s="193">
        <f t="shared" si="85"/>
        <v>2471.2972</v>
      </c>
      <c r="T84" s="247">
        <f>'Vic Oct 2021'!AT78</f>
        <v>17</v>
      </c>
      <c r="U84" s="247">
        <f>'Vic Oct 2021'!AU78</f>
        <v>0</v>
      </c>
      <c r="V84" s="247">
        <f>'Vic Oct 2021'!AV78</f>
        <v>0</v>
      </c>
      <c r="W84" s="247">
        <f>'Vic Oct 2021'!AW78</f>
        <v>0</v>
      </c>
      <c r="X84" s="419" t="str">
        <f t="shared" si="86"/>
        <v>Guaranteed off bill</v>
      </c>
      <c r="Y84" s="419" t="str">
        <f t="shared" si="87"/>
        <v>Exclusive</v>
      </c>
      <c r="Z84" s="494">
        <f t="shared" si="81"/>
        <v>1864.7060690909088</v>
      </c>
      <c r="AA84" s="494">
        <f t="shared" si="82"/>
        <v>1864.7060690909088</v>
      </c>
      <c r="AB84" s="400">
        <f t="shared" si="88"/>
        <v>2051.176676</v>
      </c>
      <c r="AC84" s="400">
        <f t="shared" si="88"/>
        <v>2051.176676</v>
      </c>
      <c r="AD84" s="244">
        <f>'Vic Oct 2021'!BF78</f>
        <v>0</v>
      </c>
      <c r="AE84" s="196" t="str">
        <f>'Vic Oct 2021'!BG78</f>
        <v>n</v>
      </c>
      <c r="AF84" s="489"/>
      <c r="AG84" s="489"/>
      <c r="AH84" s="489"/>
      <c r="AI84" s="489"/>
      <c r="AJ84" s="489"/>
      <c r="AK84" s="489"/>
      <c r="AL84" s="489"/>
      <c r="AM84" s="489"/>
      <c r="AN84" s="489"/>
      <c r="AO84" s="489"/>
      <c r="AP84" s="489"/>
      <c r="AQ84" s="489"/>
      <c r="AR84" s="489"/>
    </row>
    <row r="85" spans="1:44" ht="17" customHeight="1">
      <c r="A85" s="528"/>
      <c r="B85" s="194" t="str">
        <f>'Vic Oct 2021'!F79</f>
        <v>Powershop</v>
      </c>
      <c r="C85" s="194" t="str">
        <f>'Vic Oct 2021'!G79</f>
        <v>Carbon Neutral</v>
      </c>
      <c r="D85" s="190">
        <f>365*'Vic Oct 2021'!H79/100</f>
        <v>305.14</v>
      </c>
      <c r="E85" s="415">
        <f>IF('Vic Oct 2021'!AQ79=3,0.5,IF('Vic Oct 2021'!AQ79=2,0.33,0))</f>
        <v>0.33</v>
      </c>
      <c r="F85" s="415">
        <f t="shared" si="83"/>
        <v>0.66999999999999993</v>
      </c>
      <c r="G85" s="190">
        <f>IF('Vic Oct 2021'!K79="",($C$5*E85/'Vic Oct 2021'!AQ79*'Vic Oct 2021'!W79/100)*'Vic Oct 2021'!AQ79,IF($C$5*E85/'Vic Oct 2021'!AQ79&gt;='Vic Oct 2021'!L79,('Vic Oct 2021'!L79*'Vic Oct 2021'!W79/100)*'Vic Oct 2021'!AQ79,($C$5*E85/'Vic Oct 2021'!AQ79*'Vic Oct 2021'!W79/100)*'Vic Oct 2021'!AQ79))</f>
        <v>569.99999999999989</v>
      </c>
      <c r="H85" s="190">
        <f>IF(AND('Vic Oct 2021'!L79&gt;0,'Vic Oct 2021'!M79&gt;0),IF($C$5*E85/'Vic Oct 2021'!AQ79&lt;'Vic Oct 2021'!L79,0,IF(($C$5*E85/'Vic Oct 2021'!AQ79-'Vic Oct 2021'!L79)&lt;=('Vic Oct 2021'!M79+'Vic Oct 2021'!L79),((($C$5*E85/'Vic Oct 2021'!AQ79-'Vic Oct 2021'!L79)*'Vic Oct 2021'!X79/100))*'Vic Oct 2021'!AQ79,((('Vic Oct 2021'!M79)*'Vic Oct 2021'!X79/100)*'Vic Oct 2021'!AQ79))),0)</f>
        <v>0</v>
      </c>
      <c r="I85" s="190">
        <f>IF(AND('Vic Oct 2021'!M79&gt;0,'Vic Oct 2021'!N79&gt;0),IF($C$5*E85/'Vic Oct 2021'!AQ79&lt;('Vic Oct 2021'!L79+'Vic Oct 2021'!M79),0,IF(($C$5*E85/'Vic Oct 2021'!AQ79-'Vic Oct 2021'!L79+'Vic Oct 2021'!M79)&lt;=('Vic Oct 2021'!L79+'Vic Oct 2021'!M79+'Vic Oct 2021'!N79),((($C$5*E85/'Vic Oct 2021'!AQ79-('Vic Oct 2021'!L79+'Vic Oct 2021'!M79))*'Vic Oct 2021'!Y79/100))*'Vic Oct 2021'!AQ79,('Vic Oct 2021'!N79*'Vic Oct 2021'!Y79/100)* 'Vic Oct 2021'!AQ79)),0)</f>
        <v>0</v>
      </c>
      <c r="J85" s="190">
        <f>IF(AND('Vic Oct 2021'!N79&gt;0,'Vic Oct 2021'!O79&gt;0),IF($C$5*E85/'Vic Oct 2021'!AQ79&lt;('Vic Oct 2021'!L79+'Vic Oct 2021'!M79+'Vic Oct 2021'!N79),0,IF(($C$5*E85/'Vic Oct 2021'!AQ79-'Vic Oct 2021'!L79+'Vic Oct 2021'!M79+'Vic Oct 2021'!N79)&lt;=('Vic Oct 2021'!L79+'Vic Oct 2021'!M79+'Vic Oct 2021'!N79+'Vic Oct 2021'!O79),(($C$5*E85/'Vic Oct 2021'!AQ79-('Vic Oct 2021'!L79+'Vic Oct 2021'!M79+'Vic Oct 2021'!N79))*'Vic Oct 2021'!Z79/100)*'Vic Oct 2021'!AQ79,('Vic Oct 2021'!O79*'Vic Oct 2021'!Z79/100)*'Vic Oct 2021'!AQ79)),0)</f>
        <v>0</v>
      </c>
      <c r="K85" s="190">
        <f>IF(AND('Vic Oct 2021'!P79&gt;0,'Vic Oct 2021'!O79&gt;0),IF(($C$5*E85/'Vic Oct 2021'!AQ79&lt;SUM('Vic Oct 2021'!L79:P79)),(0),($C$5*E85/'Vic Oct 2021'!AQ79-SUM('Vic Oct 2021'!L79:P79))*'Vic Oct 2021'!AB79/100)* 'Vic Oct 2021'!AQ79,IF(AND('Vic Oct 2021'!O79&gt;0,'Vic Oct 2021'!P79=""),IF(($C$5*E85/'Vic Oct 2021'!AQ79&lt; SUM('Vic Oct 2021'!L79:O79)),(0),($C$5*E85/'Vic Oct 2021'!AQ79-SUM('Vic Oct 2021'!L79:O79))*'Vic Oct 2021'!AA79/100)* 'Vic Oct 2021'!AQ79,IF(AND('Vic Oct 2021'!N79&gt;0,'Vic Oct 2021'!O79=""),IF(($C$5*E85/'Vic Oct 2021'!AQ79&lt; SUM('Vic Oct 2021'!L79:N79)),(0),($C$5*E85/'Vic Oct 2021'!AQ79-SUM('Vic Oct 2021'!L79:N79))*'Vic Oct 2021'!Z79/100)* 'Vic Oct 2021'!AQ79,IF(AND('Vic Oct 2021'!M79&gt;0,'Vic Oct 2021'!N79=""),IF(($C$5*E85/'Vic Oct 2021'!AQ79&lt;'Vic Oct 2021'!M79+'Vic Oct 2021'!L79),(0),(($C$5*E85/'Vic Oct 2021'!AQ79-('Vic Oct 2021'!M79+'Vic Oct 2021'!L79))*'Vic Oct 2021'!Y79/100))*'Vic Oct 2021'!AQ79,IF(AND('Vic Oct 2021'!L79&gt;0,'Vic Oct 2021'!M79=""&gt;0),IF(($C$5*E85/'Vic Oct 2021'!AQ79&lt;'Vic Oct 2021'!L79),(0),($C$5*E85/'Vic Oct 2021'!AQ79-'Vic Oct 2021'!L79)*'Vic Oct 2021'!X79/100)*'Vic Oct 2021'!AQ79,0)))))</f>
        <v>0</v>
      </c>
      <c r="L85" s="190">
        <f>IF('Vic Oct 2021'!K79="",($C$5*F85/'Vic Oct 2021'!AR79*'Vic Oct 2021'!AC79/100)*'Vic Oct 2021'!AR79,IF($C$5*F85/'Vic Oct 2021'!AR79&gt;='Vic Oct 2021'!L79,('Vic Oct 2021'!L79*'Vic Oct 2021'!AC79/100)*'Vic Oct 2021'!AR79,($C$5*F85/'Vic Oct 2021'!AR79*'Vic Oct 2021'!AC79/100)*'Vic Oct 2021'!AR79))</f>
        <v>1157.2727272727273</v>
      </c>
      <c r="M85" s="190">
        <f>IF(AND('Vic Oct 2021'!L79&gt;0,'Vic Oct 2021'!M79&gt;0),IF($C$5*F85/'Vic Oct 2021'!AR79&lt;'Vic Oct 2021'!L79,0,IF(($C$5*F85/'Vic Oct 2021'!AR79-'Vic Oct 2021'!L79)&lt;=('Vic Oct 2021'!M79+'Vic Oct 2021'!L79),((($C$5*F85/'Vic Oct 2021'!AR79-'Vic Oct 2021'!L79)*'Vic Oct 2021'!AD79/100))*'Vic Oct 2021'!AR79,((('Vic Oct 2021'!M79)*'Vic Oct 2021'!AD79/100)*'Vic Oct 2021'!AR79))),0)</f>
        <v>0</v>
      </c>
      <c r="N85" s="190">
        <f>IF(AND('Vic Oct 2021'!M79&gt;0,'Vic Oct 2021'!N79&gt;0),IF($C$5*F85/'Vic Oct 2021'!AR79&lt;('Vic Oct 2021'!L79+'Vic Oct 2021'!M79),0,IF(($C$5*F85/'Vic Oct 2021'!AR79-'Vic Oct 2021'!L79+'Vic Oct 2021'!M79)&lt;=('Vic Oct 2021'!L79+'Vic Oct 2021'!M79+'Vic Oct 2021'!N79),((($C$5*F85/'Vic Oct 2021'!AR79-('Vic Oct 2021'!L79+'Vic Oct 2021'!M79))*'Vic Oct 2021'!AE79/100))*'Vic Oct 2021'!AR79,('Vic Oct 2021'!N79*'Vic Oct 2021'!AE79/100)*'Vic Oct 2021'!AR79)),0)</f>
        <v>0</v>
      </c>
      <c r="O85" s="190">
        <f>IF(AND('Vic Oct 2021'!N79&gt;0,'Vic Oct 2021'!O79&gt;0),IF($C$5*F85/'Vic Oct 2021'!AR79&lt;('Vic Oct 2021'!L79+'Vic Oct 2021'!M79+'Vic Oct 2021'!N79),0,IF(($C$5*F85/'Vic Oct 2021'!AR79-'Vic Oct 2021'!L79+'Vic Oct 2021'!M79+'Vic Oct 2021'!N79)&lt;=('Vic Oct 2021'!L79+'Vic Oct 2021'!M79+'Vic Oct 2021'!N79+'Vic Oct 2021'!O79),(($C$5*F85/'Vic Oct 2021'!AR79-('Vic Oct 2021'!L79+'Vic Oct 2021'!M79+'Vic Oct 2021'!N79))*'Vic Oct 2021'!AF79/100)*'Vic Oct 2021'!AR79,('Vic Oct 2021'!O79*'Vic Oct 2021'!AF79/100)*'Vic Oct 2021'!AR79)),0)</f>
        <v>0</v>
      </c>
      <c r="P85" s="190">
        <f>IF(AND('Vic Oct 2021'!P79&gt;0,'Vic Oct 2021'!O79&gt;0),IF(($C$5*F85/'Vic Oct 2021'!AR79&lt;SUM('Vic Oct 2021'!L79:P79)),(0),($C$5*F85/'Vic Oct 2021'!AR79-SUM('Vic Oct 2021'!L79:P79))*'Vic Oct 2021'!AB79/100)* 'Vic Oct 2021'!AR79,IF(AND('Vic Oct 2021'!O79&gt;0,'Vic Oct 2021'!P79=""),IF(($C$5*F85/'Vic Oct 2021'!AR79&lt; SUM('Vic Oct 2021'!L79:O79)),(0),($C$5*F85/'Vic Oct 2021'!AR79-SUM('Vic Oct 2021'!L79:O79))*'Vic Oct 2021'!AG79/100)* 'Vic Oct 2021'!AR79,IF(AND('Vic Oct 2021'!N79&gt;0,'Vic Oct 2021'!O79=""),IF(($C$5*F85/'Vic Oct 2021'!AR79&lt; SUM('Vic Oct 2021'!L79:N79)),(0),($C$5*F85/'Vic Oct 2021'!AR79-SUM('Vic Oct 2021'!L79:N79))*'Vic Oct 2021'!AF79/100)* 'Vic Oct 2021'!AR79,IF(AND('Vic Oct 2021'!M79&gt;0,'Vic Oct 2021'!N79=""),IF(($C$5*F85/'Vic Oct 2021'!AR79&lt;'Vic Oct 2021'!M79+'Vic Oct 2021'!L79),(0),(($C$5*F85/'Vic Oct 2021'!AR79-('Vic Oct 2021'!M79+'Vic Oct 2021'!L79))*'Vic Oct 2021'!AE79/100))*'Vic Oct 2021'!AR79,IF(AND('Vic Oct 2021'!L79&gt;0,'Vic Oct 2021'!M79=""&gt;0),IF(($C$5*F85/'Vic Oct 2021'!AR79&lt;'Vic Oct 2021'!L79),(0),($C$5*F85/'Vic Oct 2021'!AR79-'Vic Oct 2021'!L79)*'Vic Oct 2021'!AD79/100)*'Vic Oct 2021'!AR79,0)))))</f>
        <v>0</v>
      </c>
      <c r="Q85" s="394">
        <f t="shared" si="60"/>
        <v>1727.272727272727</v>
      </c>
      <c r="R85" s="419">
        <f t="shared" si="84"/>
        <v>2032.4127272727269</v>
      </c>
      <c r="S85" s="193">
        <f t="shared" si="85"/>
        <v>2235.6539999999995</v>
      </c>
      <c r="T85" s="247">
        <f>'Vic Oct 2021'!AT79</f>
        <v>0</v>
      </c>
      <c r="U85" s="247">
        <f>'Vic Oct 2021'!AU79</f>
        <v>0</v>
      </c>
      <c r="V85" s="247">
        <f>'Vic Oct 2021'!AV79</f>
        <v>0</v>
      </c>
      <c r="W85" s="247">
        <f>'Vic Oct 2021'!AW79</f>
        <v>0</v>
      </c>
      <c r="X85" s="419" t="str">
        <f t="shared" si="86"/>
        <v>No discount</v>
      </c>
      <c r="Y85" s="419" t="str">
        <f t="shared" si="87"/>
        <v>Inclusive</v>
      </c>
      <c r="Z85" s="494">
        <f t="shared" si="81"/>
        <v>2032.4127272727267</v>
      </c>
      <c r="AA85" s="494">
        <f t="shared" si="82"/>
        <v>2032.4127272727267</v>
      </c>
      <c r="AB85" s="400">
        <f t="shared" si="88"/>
        <v>2235.6539999999995</v>
      </c>
      <c r="AC85" s="400">
        <f t="shared" si="88"/>
        <v>2235.6539999999995</v>
      </c>
      <c r="AD85" s="244">
        <f>'Vic Oct 2021'!BF79</f>
        <v>0</v>
      </c>
      <c r="AE85" s="196" t="str">
        <f>'Vic Oct 2021'!BG79</f>
        <v>n</v>
      </c>
      <c r="AF85" s="489"/>
      <c r="AG85" s="489"/>
      <c r="AH85" s="489"/>
      <c r="AI85" s="489"/>
      <c r="AJ85" s="489"/>
      <c r="AK85" s="489"/>
      <c r="AL85" s="489"/>
      <c r="AM85" s="489"/>
      <c r="AN85" s="489"/>
      <c r="AO85" s="489"/>
      <c r="AP85" s="489"/>
      <c r="AQ85" s="489"/>
      <c r="AR85" s="489"/>
    </row>
    <row r="86" spans="1:44" ht="17" customHeight="1">
      <c r="A86" s="528"/>
      <c r="B86" s="194" t="str">
        <f>'Vic Oct 2021'!F80</f>
        <v>Red Energy</v>
      </c>
      <c r="C86" s="194" t="str">
        <f>'Vic Oct 2021'!G80</f>
        <v>Business Saver</v>
      </c>
      <c r="D86" s="190">
        <f>365*'Vic Oct 2021'!H80/100</f>
        <v>239.14136363636356</v>
      </c>
      <c r="E86" s="415">
        <f>IF('Vic Oct 2021'!AQ80=3,0.5,IF('Vic Oct 2021'!AQ80=2,0.33,0))</f>
        <v>0.5</v>
      </c>
      <c r="F86" s="415">
        <f t="shared" si="83"/>
        <v>0.5</v>
      </c>
      <c r="G86" s="190">
        <f>IF('Vic Oct 2021'!K80="",($C$5*E86/'Vic Oct 2021'!AQ80*'Vic Oct 2021'!W80/100)*'Vic Oct 2021'!AQ80,IF($C$5*E86/'Vic Oct 2021'!AQ80&gt;='Vic Oct 2021'!L80,('Vic Oct 2021'!L80*'Vic Oct 2021'!W80/100)*'Vic Oct 2021'!AQ80,($C$5*E86/'Vic Oct 2021'!AQ80*'Vic Oct 2021'!W80/100)*'Vic Oct 2021'!AQ80))</f>
        <v>118.81636363636363</v>
      </c>
      <c r="H86" s="190">
        <f>IF(AND('Vic Oct 2021'!L80&gt;0,'Vic Oct 2021'!M80&gt;0),IF($C$5*E86/'Vic Oct 2021'!AQ80&lt;'Vic Oct 2021'!L80,0,IF(($C$5*E86/'Vic Oct 2021'!AQ80-'Vic Oct 2021'!L80)&lt;=('Vic Oct 2021'!M80+'Vic Oct 2021'!L80),((($C$5*E86/'Vic Oct 2021'!AQ80-'Vic Oct 2021'!L80)*'Vic Oct 2021'!X80/100))*'Vic Oct 2021'!AQ80,((('Vic Oct 2021'!M80)*'Vic Oct 2021'!X80/100)*'Vic Oct 2021'!AQ80))),0)</f>
        <v>90.307636363636362</v>
      </c>
      <c r="I86" s="190">
        <f>IF(AND('Vic Oct 2021'!M80&gt;0,'Vic Oct 2021'!N80&gt;0),IF($C$5*E86/'Vic Oct 2021'!AQ80&lt;('Vic Oct 2021'!L80+'Vic Oct 2021'!M80),0,IF(($C$5*E86/'Vic Oct 2021'!AQ80-'Vic Oct 2021'!L80+'Vic Oct 2021'!M80)&lt;=('Vic Oct 2021'!L80+'Vic Oct 2021'!M80+'Vic Oct 2021'!N80),((($C$5*E86/'Vic Oct 2021'!AQ80-('Vic Oct 2021'!L80+'Vic Oct 2021'!M80))*'Vic Oct 2021'!Y80/100))*'Vic Oct 2021'!AQ80,('Vic Oct 2021'!N80*'Vic Oct 2021'!Y80/100)* 'Vic Oct 2021'!AQ80)),0)</f>
        <v>0</v>
      </c>
      <c r="J86" s="190">
        <f>IF(AND('Vic Oct 2021'!N80&gt;0,'Vic Oct 2021'!O80&gt;0),IF($C$5*E86/'Vic Oct 2021'!AQ80&lt;('Vic Oct 2021'!L80+'Vic Oct 2021'!M80+'Vic Oct 2021'!N80),0,IF(($C$5*E86/'Vic Oct 2021'!AQ80-'Vic Oct 2021'!L80+'Vic Oct 2021'!M80+'Vic Oct 2021'!N80)&lt;=('Vic Oct 2021'!L80+'Vic Oct 2021'!M80+'Vic Oct 2021'!N80+'Vic Oct 2021'!O80),(($C$5*E86/'Vic Oct 2021'!AQ80-('Vic Oct 2021'!L80+'Vic Oct 2021'!M80+'Vic Oct 2021'!N80))*'Vic Oct 2021'!Z80/100)*'Vic Oct 2021'!AQ80,('Vic Oct 2021'!O80*'Vic Oct 2021'!Z80/100)*'Vic Oct 2021'!AQ80)),0)</f>
        <v>0</v>
      </c>
      <c r="K86" s="190">
        <f>IF(AND('Vic Oct 2021'!P80&gt;0,'Vic Oct 2021'!O80&gt;0),IF(($C$5*E86/'Vic Oct 2021'!AQ80&lt;SUM('Vic Oct 2021'!L80:P80)),(0),($C$5*E86/'Vic Oct 2021'!AQ80-SUM('Vic Oct 2021'!L80:P80))*'Vic Oct 2021'!AB80/100)* 'Vic Oct 2021'!AQ80,IF(AND('Vic Oct 2021'!O80&gt;0,'Vic Oct 2021'!P80=""),IF(($C$5*E86/'Vic Oct 2021'!AQ80&lt; SUM('Vic Oct 2021'!L80:O80)),(0),($C$5*E86/'Vic Oct 2021'!AQ80-SUM('Vic Oct 2021'!L80:O80))*'Vic Oct 2021'!AA80/100)* 'Vic Oct 2021'!AQ80,IF(AND('Vic Oct 2021'!N80&gt;0,'Vic Oct 2021'!O80=""),IF(($C$5*E86/'Vic Oct 2021'!AQ80&lt; SUM('Vic Oct 2021'!L80:N80)),(0),($C$5*E86/'Vic Oct 2021'!AQ80-SUM('Vic Oct 2021'!L80:N80))*'Vic Oct 2021'!Z80/100)* 'Vic Oct 2021'!AQ80,IF(AND('Vic Oct 2021'!M80&gt;0,'Vic Oct 2021'!N80=""),IF(($C$5*E86/'Vic Oct 2021'!AQ80&lt;'Vic Oct 2021'!M80+'Vic Oct 2021'!L80),(0),(($C$5*E86/'Vic Oct 2021'!AQ80-('Vic Oct 2021'!M80+'Vic Oct 2021'!L80))*'Vic Oct 2021'!Y80/100))*'Vic Oct 2021'!AQ80,IF(AND('Vic Oct 2021'!L80&gt;0,'Vic Oct 2021'!M80=""&gt;0),IF(($C$5*E86/'Vic Oct 2021'!AQ80&lt;'Vic Oct 2021'!L80),(0),($C$5*E86/'Vic Oct 2021'!AQ80-'Vic Oct 2021'!L80)*'Vic Oct 2021'!X80/100)*'Vic Oct 2021'!AQ80,0)))))</f>
        <v>702.8807272727272</v>
      </c>
      <c r="L86" s="190">
        <f>IF('Vic Oct 2021'!K80="",($C$5*F86/'Vic Oct 2021'!AR80*'Vic Oct 2021'!AC80/100)*'Vic Oct 2021'!AR80,IF($C$5*F86/'Vic Oct 2021'!AR80&gt;='Vic Oct 2021'!L80,('Vic Oct 2021'!L80*'Vic Oct 2021'!AC80/100)*'Vic Oct 2021'!AR80,($C$5*F86/'Vic Oct 2021'!AR80*'Vic Oct 2021'!AC80/100)*'Vic Oct 2021'!AR80))</f>
        <v>118.81636363636363</v>
      </c>
      <c r="M86" s="190">
        <f>IF(AND('Vic Oct 2021'!L80&gt;0,'Vic Oct 2021'!M80&gt;0),IF($C$5*F86/'Vic Oct 2021'!AR80&lt;'Vic Oct 2021'!L80,0,IF(($C$5*F86/'Vic Oct 2021'!AR80-'Vic Oct 2021'!L80)&lt;=('Vic Oct 2021'!M80+'Vic Oct 2021'!L80),((($C$5*F86/'Vic Oct 2021'!AR80-'Vic Oct 2021'!L80)*'Vic Oct 2021'!AD80/100))*'Vic Oct 2021'!AR80,((('Vic Oct 2021'!M80)*'Vic Oct 2021'!AD80/100)*'Vic Oct 2021'!AR80))),0)</f>
        <v>90.307636363636362</v>
      </c>
      <c r="N86" s="190">
        <f>IF(AND('Vic Oct 2021'!M80&gt;0,'Vic Oct 2021'!N80&gt;0),IF($C$5*F86/'Vic Oct 2021'!AR80&lt;('Vic Oct 2021'!L80+'Vic Oct 2021'!M80),0,IF(($C$5*F86/'Vic Oct 2021'!AR80-'Vic Oct 2021'!L80+'Vic Oct 2021'!M80)&lt;=('Vic Oct 2021'!L80+'Vic Oct 2021'!M80+'Vic Oct 2021'!N80),((($C$5*F86/'Vic Oct 2021'!AR80-('Vic Oct 2021'!L80+'Vic Oct 2021'!M80))*'Vic Oct 2021'!AE80/100))*'Vic Oct 2021'!AR80,('Vic Oct 2021'!N80*'Vic Oct 2021'!AE80/100)*'Vic Oct 2021'!AR80)),0)</f>
        <v>0</v>
      </c>
      <c r="O86" s="190">
        <f>IF(AND('Vic Oct 2021'!N80&gt;0,'Vic Oct 2021'!O80&gt;0),IF($C$5*F86/'Vic Oct 2021'!AR80&lt;('Vic Oct 2021'!L80+'Vic Oct 2021'!M80+'Vic Oct 2021'!N80),0,IF(($C$5*F86/'Vic Oct 2021'!AR80-'Vic Oct 2021'!L80+'Vic Oct 2021'!M80+'Vic Oct 2021'!N80)&lt;=('Vic Oct 2021'!L80+'Vic Oct 2021'!M80+'Vic Oct 2021'!N80+'Vic Oct 2021'!O80),(($C$5*F86/'Vic Oct 2021'!AR80-('Vic Oct 2021'!L80+'Vic Oct 2021'!M80+'Vic Oct 2021'!N80))*'Vic Oct 2021'!AF80/100)*'Vic Oct 2021'!AR80,('Vic Oct 2021'!O80*'Vic Oct 2021'!AF80/100)*'Vic Oct 2021'!AR80)),0)</f>
        <v>0</v>
      </c>
      <c r="P86" s="190">
        <f>IF(AND('Vic Oct 2021'!P80&gt;0,'Vic Oct 2021'!O80&gt;0),IF(($C$5*F86/'Vic Oct 2021'!AR80&lt;SUM('Vic Oct 2021'!L80:P80)),(0),($C$5*F86/'Vic Oct 2021'!AR80-SUM('Vic Oct 2021'!L80:P80))*'Vic Oct 2021'!AB80/100)* 'Vic Oct 2021'!AR80,IF(AND('Vic Oct 2021'!O80&gt;0,'Vic Oct 2021'!P80=""),IF(($C$5*F86/'Vic Oct 2021'!AR80&lt; SUM('Vic Oct 2021'!L80:O80)),(0),($C$5*F86/'Vic Oct 2021'!AR80-SUM('Vic Oct 2021'!L80:O80))*'Vic Oct 2021'!AG80/100)* 'Vic Oct 2021'!AR80,IF(AND('Vic Oct 2021'!N80&gt;0,'Vic Oct 2021'!O80=""),IF(($C$5*F86/'Vic Oct 2021'!AR80&lt; SUM('Vic Oct 2021'!L80:N80)),(0),($C$5*F86/'Vic Oct 2021'!AR80-SUM('Vic Oct 2021'!L80:N80))*'Vic Oct 2021'!AF80/100)* 'Vic Oct 2021'!AR80,IF(AND('Vic Oct 2021'!M80&gt;0,'Vic Oct 2021'!N80=""),IF(($C$5*F86/'Vic Oct 2021'!AR80&lt;'Vic Oct 2021'!M80+'Vic Oct 2021'!L80),(0),(($C$5*F86/'Vic Oct 2021'!AR80-('Vic Oct 2021'!M80+'Vic Oct 2021'!L80))*'Vic Oct 2021'!AE80/100))*'Vic Oct 2021'!AR80,IF(AND('Vic Oct 2021'!L80&gt;0,'Vic Oct 2021'!M80=""&gt;0),IF(($C$5*F86/'Vic Oct 2021'!AR80&lt;'Vic Oct 2021'!L80),(0),($C$5*F86/'Vic Oct 2021'!AR80-'Vic Oct 2021'!L80)*'Vic Oct 2021'!AD80/100)*'Vic Oct 2021'!AR80,0)))))</f>
        <v>702.8807272727272</v>
      </c>
      <c r="Q86" s="394">
        <f t="shared" si="60"/>
        <v>1824.0094545454544</v>
      </c>
      <c r="R86" s="419">
        <f t="shared" si="84"/>
        <v>2063.1508181818181</v>
      </c>
      <c r="S86" s="193">
        <f t="shared" si="85"/>
        <v>2269.4659000000001</v>
      </c>
      <c r="T86" s="247">
        <f>'Vic Oct 2021'!AT80</f>
        <v>0</v>
      </c>
      <c r="U86" s="247">
        <f>'Vic Oct 2021'!AU80</f>
        <v>0</v>
      </c>
      <c r="V86" s="247">
        <f>'Vic Oct 2021'!AV80</f>
        <v>0</v>
      </c>
      <c r="W86" s="247">
        <f>'Vic Oct 2021'!AW80</f>
        <v>0</v>
      </c>
      <c r="X86" s="419" t="str">
        <f t="shared" si="86"/>
        <v>No discount</v>
      </c>
      <c r="Y86" s="419" t="str">
        <f t="shared" si="87"/>
        <v>Inclusive</v>
      </c>
      <c r="Z86" s="504">
        <f t="shared" si="81"/>
        <v>2063.1508181818181</v>
      </c>
      <c r="AA86" s="494">
        <f t="shared" si="82"/>
        <v>2063.1508181818181</v>
      </c>
      <c r="AB86" s="400">
        <f t="shared" si="88"/>
        <v>2269.4659000000001</v>
      </c>
      <c r="AC86" s="400">
        <f t="shared" si="88"/>
        <v>2269.4659000000001</v>
      </c>
      <c r="AD86" s="244">
        <f>'Vic Oct 2021'!BF80</f>
        <v>0</v>
      </c>
      <c r="AE86" s="196" t="str">
        <f>'Vic Oct 2021'!BG80</f>
        <v>n</v>
      </c>
      <c r="AF86" s="489"/>
      <c r="AG86" s="489"/>
      <c r="AH86" s="489"/>
      <c r="AI86" s="489"/>
      <c r="AJ86" s="489"/>
      <c r="AK86" s="489"/>
      <c r="AL86" s="489"/>
      <c r="AM86" s="489"/>
      <c r="AN86" s="489"/>
      <c r="AO86" s="489"/>
      <c r="AP86" s="489"/>
      <c r="AQ86" s="489"/>
      <c r="AR86" s="489"/>
    </row>
    <row r="87" spans="1:44" ht="15" thickBot="1">
      <c r="A87" s="530"/>
      <c r="B87" s="202" t="str">
        <f>'Vic Oct 2021'!F81</f>
        <v>Discover Energy</v>
      </c>
      <c r="C87" s="202" t="str">
        <f>'Vic Oct 2021'!G81</f>
        <v>Budget</v>
      </c>
      <c r="D87" s="198">
        <f>365*'Vic Oct 2021'!H81/100</f>
        <v>238.87590909090909</v>
      </c>
      <c r="E87" s="417">
        <f>IF('Vic Oct 2021'!AQ81=3,0.5,IF('Vic Oct 2021'!AQ81=2,0.33,0))</f>
        <v>0.5</v>
      </c>
      <c r="F87" s="417">
        <f t="shared" ref="F87" si="89">1-E87</f>
        <v>0.5</v>
      </c>
      <c r="G87" s="198">
        <f>IF('Vic Oct 2021'!K81="",($C$5*E87/'Vic Oct 2021'!AQ81*'Vic Oct 2021'!W81/100)*'Vic Oct 2021'!AQ81,IF($C$5*E87/'Vic Oct 2021'!AQ81&gt;='Vic Oct 2021'!L81,('Vic Oct 2021'!L81*'Vic Oct 2021'!W81/100)*'Vic Oct 2021'!AQ81,($C$5*E87/'Vic Oct 2021'!AQ81*'Vic Oct 2021'!W81/100)*'Vic Oct 2021'!AQ81))</f>
        <v>219.27272727272728</v>
      </c>
      <c r="H87" s="198">
        <f>IF(AND('Vic Oct 2021'!L81&gt;0,'Vic Oct 2021'!M81&gt;0),IF($C$5*E87/'Vic Oct 2021'!AQ81&lt;'Vic Oct 2021'!L81,0,IF(($C$5*E87/'Vic Oct 2021'!AQ81-'Vic Oct 2021'!L81)&lt;=('Vic Oct 2021'!M81+'Vic Oct 2021'!L81),((($C$5*E87/'Vic Oct 2021'!AQ81-'Vic Oct 2021'!L81)*'Vic Oct 2021'!X81/100))*'Vic Oct 2021'!AQ81,((('Vic Oct 2021'!M81)*'Vic Oct 2021'!X81/100)*'Vic Oct 2021'!AQ81))),0)</f>
        <v>745.45454545454538</v>
      </c>
      <c r="I87" s="198">
        <f>IF(AND('Vic Oct 2021'!M81&gt;0,'Vic Oct 2021'!N81&gt;0),IF($C$5*E87/'Vic Oct 2021'!AQ81&lt;('Vic Oct 2021'!L81+'Vic Oct 2021'!M81),0,IF(($C$5*E87/'Vic Oct 2021'!AQ81-'Vic Oct 2021'!L81+'Vic Oct 2021'!M81)&lt;=('Vic Oct 2021'!L81+'Vic Oct 2021'!M81+'Vic Oct 2021'!N81),((($C$5*E87/'Vic Oct 2021'!AQ81-('Vic Oct 2021'!L81+'Vic Oct 2021'!M81))*'Vic Oct 2021'!Y81/100))*'Vic Oct 2021'!AQ81,('Vic Oct 2021'!N81*'Vic Oct 2021'!Y81/100)* 'Vic Oct 2021'!AQ81)),0)</f>
        <v>0</v>
      </c>
      <c r="J87" s="198">
        <f>IF(AND('Vic Oct 2021'!N81&gt;0,'Vic Oct 2021'!O81&gt;0),IF($C$5*E87/'Vic Oct 2021'!AQ81&lt;('Vic Oct 2021'!L81+'Vic Oct 2021'!M81+'Vic Oct 2021'!N81),0,IF(($C$5*E87/'Vic Oct 2021'!AQ81-'Vic Oct 2021'!L81+'Vic Oct 2021'!M81+'Vic Oct 2021'!N81)&lt;=('Vic Oct 2021'!L81+'Vic Oct 2021'!M81+'Vic Oct 2021'!N81+'Vic Oct 2021'!O81),(($C$5*E87/'Vic Oct 2021'!AQ81-('Vic Oct 2021'!L81+'Vic Oct 2021'!M81+'Vic Oct 2021'!N81))*'Vic Oct 2021'!Z81/100)*'Vic Oct 2021'!AQ81,('Vic Oct 2021'!O81*'Vic Oct 2021'!Z81/100)*'Vic Oct 2021'!AQ81)),0)</f>
        <v>0</v>
      </c>
      <c r="K87" s="198">
        <f>IF(AND('Vic Oct 2021'!P81&gt;0,'Vic Oct 2021'!O81&gt;0),IF(($C$5*E87/'Vic Oct 2021'!AQ81&lt;SUM('Vic Oct 2021'!L81:P81)),(0),($C$5*E87/'Vic Oct 2021'!AQ81-SUM('Vic Oct 2021'!L81:P81))*'Vic Oct 2021'!AB81/100)* 'Vic Oct 2021'!AQ81,IF(AND('Vic Oct 2021'!O81&gt;0,'Vic Oct 2021'!P81=""),IF(($C$5*E87/'Vic Oct 2021'!AQ81&lt; SUM('Vic Oct 2021'!L81:O81)),(0),($C$5*E87/'Vic Oct 2021'!AQ81-SUM('Vic Oct 2021'!L81:O81))*'Vic Oct 2021'!AA81/100)* 'Vic Oct 2021'!AQ81,IF(AND('Vic Oct 2021'!N81&gt;0,'Vic Oct 2021'!O81=""),IF(($C$5*E87/'Vic Oct 2021'!AQ81&lt; SUM('Vic Oct 2021'!L81:N81)),(0),($C$5*E87/'Vic Oct 2021'!AQ81-SUM('Vic Oct 2021'!L81:N81))*'Vic Oct 2021'!Z81/100)* 'Vic Oct 2021'!AQ81,IF(AND('Vic Oct 2021'!M81&gt;0,'Vic Oct 2021'!N81=""),IF(($C$5*E87/'Vic Oct 2021'!AQ81&lt;'Vic Oct 2021'!M81+'Vic Oct 2021'!L81),(0),(($C$5*E87/'Vic Oct 2021'!AQ81-('Vic Oct 2021'!M81+'Vic Oct 2021'!L81))*'Vic Oct 2021'!Y81/100))*'Vic Oct 2021'!AQ81,IF(AND('Vic Oct 2021'!L81&gt;0,'Vic Oct 2021'!M81=""&gt;0),IF(($C$5*E87/'Vic Oct 2021'!AQ81&lt;'Vic Oct 2021'!L81),(0),($C$5*E87/'Vic Oct 2021'!AQ81-'Vic Oct 2021'!L81)*'Vic Oct 2021'!X81/100)*'Vic Oct 2021'!AQ81,0)))))</f>
        <v>0</v>
      </c>
      <c r="L87" s="198">
        <f>IF('Vic Oct 2021'!K81="",($C$5*F87/'Vic Oct 2021'!AR81*'Vic Oct 2021'!AC81/100)*'Vic Oct 2021'!AR81,IF($C$5*F87/'Vic Oct 2021'!AR81&gt;='Vic Oct 2021'!L81,('Vic Oct 2021'!L81*'Vic Oct 2021'!AC81/100)*'Vic Oct 2021'!AR81,($C$5*F87/'Vic Oct 2021'!AR81*'Vic Oct 2021'!AC81/100)*'Vic Oct 2021'!AR81))</f>
        <v>219.27272727272728</v>
      </c>
      <c r="M87" s="198">
        <f>IF(AND('Vic Oct 2021'!L81&gt;0,'Vic Oct 2021'!M81&gt;0),IF($C$5*F87/'Vic Oct 2021'!AR81&lt;'Vic Oct 2021'!L81,0,IF(($C$5*F87/'Vic Oct 2021'!AR81-'Vic Oct 2021'!L81)&lt;=('Vic Oct 2021'!M81+'Vic Oct 2021'!L81),((($C$5*F87/'Vic Oct 2021'!AR81-'Vic Oct 2021'!L81)*'Vic Oct 2021'!AD81/100))*'Vic Oct 2021'!AR81,((('Vic Oct 2021'!M81)*'Vic Oct 2021'!AD81/100)*'Vic Oct 2021'!AR81))),0)</f>
        <v>745.45454545454538</v>
      </c>
      <c r="N87" s="198">
        <f>IF(AND('Vic Oct 2021'!M81&gt;0,'Vic Oct 2021'!N81&gt;0),IF($C$5*F87/'Vic Oct 2021'!AR81&lt;('Vic Oct 2021'!L81+'Vic Oct 2021'!M81),0,IF(($C$5*F87/'Vic Oct 2021'!AR81-'Vic Oct 2021'!L81+'Vic Oct 2021'!M81)&lt;=('Vic Oct 2021'!L81+'Vic Oct 2021'!M81+'Vic Oct 2021'!N81),((($C$5*F87/'Vic Oct 2021'!AR81-('Vic Oct 2021'!L81+'Vic Oct 2021'!M81))*'Vic Oct 2021'!AE81/100))*'Vic Oct 2021'!AR81,('Vic Oct 2021'!N81*'Vic Oct 2021'!AE81/100)*'Vic Oct 2021'!AR81)),0)</f>
        <v>0</v>
      </c>
      <c r="O87" s="198">
        <f>IF(AND('Vic Oct 2021'!N81&gt;0,'Vic Oct 2021'!O81&gt;0),IF($C$5*F87/'Vic Oct 2021'!AR81&lt;('Vic Oct 2021'!L81+'Vic Oct 2021'!M81+'Vic Oct 2021'!N81),0,IF(($C$5*F87/'Vic Oct 2021'!AR81-'Vic Oct 2021'!L81+'Vic Oct 2021'!M81+'Vic Oct 2021'!N81)&lt;=('Vic Oct 2021'!L81+'Vic Oct 2021'!M81+'Vic Oct 2021'!N81+'Vic Oct 2021'!O81),(($C$5*F87/'Vic Oct 2021'!AR81-('Vic Oct 2021'!L81+'Vic Oct 2021'!M81+'Vic Oct 2021'!N81))*'Vic Oct 2021'!AF81/100)*'Vic Oct 2021'!AR81,('Vic Oct 2021'!O81*'Vic Oct 2021'!AF81/100)*'Vic Oct 2021'!AR81)),0)</f>
        <v>0</v>
      </c>
      <c r="P87" s="198">
        <f>IF(AND('Vic Oct 2021'!P81&gt;0,'Vic Oct 2021'!O81&gt;0),IF(($C$5*F87/'Vic Oct 2021'!AR81&lt;SUM('Vic Oct 2021'!L81:P81)),(0),($C$5*F87/'Vic Oct 2021'!AR81-SUM('Vic Oct 2021'!L81:P81))*'Vic Oct 2021'!AB81/100)* 'Vic Oct 2021'!AR81,IF(AND('Vic Oct 2021'!O81&gt;0,'Vic Oct 2021'!P81=""),IF(($C$5*F87/'Vic Oct 2021'!AR81&lt; SUM('Vic Oct 2021'!L81:O81)),(0),($C$5*F87/'Vic Oct 2021'!AR81-SUM('Vic Oct 2021'!L81:O81))*'Vic Oct 2021'!AG81/100)* 'Vic Oct 2021'!AR81,IF(AND('Vic Oct 2021'!N81&gt;0,'Vic Oct 2021'!O81=""),IF(($C$5*F87/'Vic Oct 2021'!AR81&lt; SUM('Vic Oct 2021'!L81:N81)),(0),($C$5*F87/'Vic Oct 2021'!AR81-SUM('Vic Oct 2021'!L81:N81))*'Vic Oct 2021'!AF81/100)* 'Vic Oct 2021'!AR81,IF(AND('Vic Oct 2021'!M81&gt;0,'Vic Oct 2021'!N81=""),IF(($C$5*F87/'Vic Oct 2021'!AR81&lt;'Vic Oct 2021'!M81+'Vic Oct 2021'!L81),(0),(($C$5*F87/'Vic Oct 2021'!AR81-('Vic Oct 2021'!M81+'Vic Oct 2021'!L81))*'Vic Oct 2021'!AE81/100))*'Vic Oct 2021'!AR81,IF(AND('Vic Oct 2021'!L81&gt;0,'Vic Oct 2021'!M81=""&gt;0),IF(($C$5*F87/'Vic Oct 2021'!AR81&lt;'Vic Oct 2021'!L81),(0),($C$5*F87/'Vic Oct 2021'!AR81-'Vic Oct 2021'!L81)*'Vic Oct 2021'!AD81/100)*'Vic Oct 2021'!AR81,0)))))</f>
        <v>0</v>
      </c>
      <c r="Q87" s="396">
        <f t="shared" ref="Q87" si="90">SUM(G87:P87)</f>
        <v>1929.4545454545455</v>
      </c>
      <c r="R87" s="421">
        <f t="shared" ref="R87" si="91">Q87+D87</f>
        <v>2168.3304545454548</v>
      </c>
      <c r="S87" s="201">
        <f t="shared" ref="S87" si="92">R87*1.1</f>
        <v>2385.1635000000006</v>
      </c>
      <c r="T87" s="250">
        <f>'Vic Oct 2021'!AT81</f>
        <v>0</v>
      </c>
      <c r="U87" s="250">
        <f>'Vic Oct 2021'!AU81</f>
        <v>22</v>
      </c>
      <c r="V87" s="250">
        <f>'Vic Oct 2021'!AV81</f>
        <v>0</v>
      </c>
      <c r="W87" s="250">
        <f>'Vic Oct 2021'!AW81</f>
        <v>0</v>
      </c>
      <c r="X87" s="421" t="str">
        <f t="shared" ref="X87" si="93">IF(SUM(T87:W87)=0,"No discount",IF(T87&gt;0,"Guaranteed off bill",IF(U87&gt;0,"Guaranteed off usage",IF(V87&gt;0,"Pay-on-time off bill","Pay-on-time off usage"))))</f>
        <v>Guaranteed off usage</v>
      </c>
      <c r="Y87" s="421" t="str">
        <f t="shared" ref="Y87" si="94">IF(OR(B87="Origin Energy",B87="Red Energy",B87="Powershop"),"Inclusive","Exclusive")</f>
        <v>Exclusive</v>
      </c>
      <c r="Z87" s="404">
        <f t="shared" ref="Z87" si="95">IF(AND(X87="Guaranteed off bill",Y87="Inclusive"),((R87*1.1)-((R87*1.1)*T87/100))/1.1,IF(AND(X87="Guaranteed off usage",Y87="Inclusive"),((R87*1.1)-((Q87*1.1)*U87/100))/1.1,IF(AND(X87="Guaranteed off bill",Y87="Exclusive"),R87-(R87*T87/100),IF(AND(X87="Guaranteed off usage",Y87="Exclusive"),R87-(Q87*U87/100),IF(Y87="Inclusive",((R87*1.1))/1.1,R87)))))</f>
        <v>1743.8504545454548</v>
      </c>
      <c r="AA87" s="405">
        <f t="shared" ref="AA87" si="96">IF(AND(X87="Pay-on-time off bill",Y87="Inclusive"),((Z87*1.1)-((Z87*1.1)*V87/100))/1.1,IF(AND(X87="Pay-on-time off usage",Y87="Inclusive"),((Z87*1.1)-((Q87*1.1)*W87/100))/1.1,IF(AND(X87="Pay-on-time off bill",Y87="Exclusive"),Z87-(Z87*V87/100),IF(AND(X87="Pay-on-time off usage",Y87="Exclusive"),Z87-(Q87*W87/100),IF(Y87="Inclusive",((Z87*1.1))/1.1,Z87)))))</f>
        <v>1743.8504545454548</v>
      </c>
      <c r="AB87" s="406">
        <f t="shared" ref="AB87" si="97">Z87*1.1</f>
        <v>1918.2355000000005</v>
      </c>
      <c r="AC87" s="406">
        <f t="shared" ref="AC87" si="98">AA87*1.1</f>
        <v>1918.2355000000005</v>
      </c>
      <c r="AD87" s="251">
        <f>'Vic Oct 2021'!BF81</f>
        <v>0</v>
      </c>
      <c r="AE87" s="204" t="str">
        <f>'Vic Oct 2021'!BG81</f>
        <v>n</v>
      </c>
      <c r="AF87" s="489"/>
      <c r="AG87" s="489"/>
      <c r="AH87" s="489"/>
      <c r="AI87" s="489"/>
      <c r="AJ87" s="489"/>
      <c r="AK87" s="489"/>
      <c r="AL87" s="489"/>
      <c r="AM87" s="489"/>
      <c r="AN87" s="489"/>
      <c r="AO87" s="489"/>
      <c r="AP87" s="489"/>
      <c r="AQ87" s="489"/>
      <c r="AR87" s="489"/>
    </row>
    <row r="88" spans="1:44">
      <c r="A88" s="489"/>
      <c r="B88" s="489"/>
      <c r="C88" s="489"/>
      <c r="D88" s="489"/>
      <c r="E88" s="489"/>
      <c r="F88" s="489"/>
      <c r="G88" s="489"/>
      <c r="H88" s="489"/>
      <c r="I88" s="489"/>
      <c r="J88" s="489"/>
      <c r="K88" s="489"/>
      <c r="L88" s="489"/>
      <c r="M88" s="489"/>
      <c r="N88" s="489"/>
      <c r="O88" s="489"/>
      <c r="P88" s="489"/>
      <c r="Q88" s="489"/>
      <c r="R88" s="489"/>
      <c r="S88" s="489"/>
      <c r="T88" s="489"/>
      <c r="U88" s="489"/>
      <c r="V88" s="489"/>
      <c r="W88" s="489"/>
      <c r="X88" s="489"/>
      <c r="Y88" s="489"/>
      <c r="Z88" s="489"/>
      <c r="AA88" s="489"/>
      <c r="AB88" s="489"/>
      <c r="AC88" s="489"/>
      <c r="AD88" s="489"/>
      <c r="AE88" s="489"/>
      <c r="AF88" s="489"/>
      <c r="AG88" s="489"/>
      <c r="AH88" s="489"/>
      <c r="AI88" s="489"/>
      <c r="AJ88" s="489"/>
      <c r="AK88" s="489"/>
      <c r="AL88" s="489"/>
      <c r="AM88" s="489"/>
      <c r="AN88" s="489"/>
      <c r="AO88" s="489"/>
      <c r="AP88" s="489"/>
      <c r="AQ88" s="489"/>
      <c r="AR88" s="489"/>
    </row>
    <row r="89" spans="1:44">
      <c r="A89" s="489"/>
      <c r="B89" s="489"/>
      <c r="C89" s="489"/>
      <c r="D89" s="489"/>
      <c r="E89" s="489"/>
      <c r="F89" s="489"/>
      <c r="G89" s="489"/>
      <c r="H89" s="489"/>
      <c r="I89" s="489"/>
      <c r="J89" s="489"/>
      <c r="K89" s="489"/>
      <c r="L89" s="489"/>
      <c r="M89" s="489"/>
      <c r="N89" s="489"/>
      <c r="O89" s="489"/>
      <c r="P89" s="489"/>
      <c r="Q89" s="489"/>
      <c r="R89" s="489"/>
      <c r="S89" s="489"/>
      <c r="T89" s="489"/>
      <c r="U89" s="489"/>
      <c r="V89" s="489"/>
      <c r="W89" s="489"/>
      <c r="X89" s="489"/>
      <c r="Y89" s="489"/>
      <c r="Z89" s="489"/>
      <c r="AA89" s="489"/>
      <c r="AB89" s="489"/>
      <c r="AC89" s="489"/>
      <c r="AD89" s="489"/>
      <c r="AE89" s="489"/>
      <c r="AF89" s="489"/>
      <c r="AG89" s="489"/>
      <c r="AH89" s="489"/>
      <c r="AI89" s="489"/>
      <c r="AJ89" s="489"/>
      <c r="AK89" s="489"/>
      <c r="AL89" s="489"/>
      <c r="AM89" s="489"/>
      <c r="AN89" s="489"/>
      <c r="AO89" s="489"/>
      <c r="AP89" s="489"/>
      <c r="AQ89" s="489"/>
      <c r="AR89" s="489"/>
    </row>
    <row r="90" spans="1:44">
      <c r="A90" s="489"/>
      <c r="B90" s="489"/>
      <c r="C90" s="489"/>
      <c r="D90" s="489"/>
      <c r="E90" s="489"/>
      <c r="F90" s="489"/>
      <c r="G90" s="489"/>
      <c r="H90" s="489"/>
      <c r="I90" s="489"/>
      <c r="J90" s="489"/>
      <c r="K90" s="489"/>
      <c r="L90" s="489"/>
      <c r="M90" s="489"/>
      <c r="N90" s="489"/>
      <c r="O90" s="489"/>
      <c r="P90" s="489"/>
      <c r="Q90" s="489"/>
      <c r="R90" s="489"/>
      <c r="S90" s="489"/>
      <c r="T90" s="489"/>
      <c r="U90" s="489"/>
      <c r="V90" s="489"/>
      <c r="W90" s="489"/>
      <c r="X90" s="489"/>
      <c r="Y90" s="489"/>
      <c r="Z90" s="489"/>
      <c r="AA90" s="489"/>
      <c r="AB90" s="489"/>
      <c r="AC90" s="489"/>
      <c r="AD90" s="489"/>
      <c r="AE90" s="489"/>
      <c r="AF90" s="489"/>
      <c r="AG90" s="489"/>
      <c r="AH90" s="489"/>
      <c r="AI90" s="489"/>
      <c r="AJ90" s="489"/>
      <c r="AK90" s="489"/>
      <c r="AL90" s="489"/>
      <c r="AM90" s="489"/>
      <c r="AN90" s="489"/>
      <c r="AO90" s="489"/>
      <c r="AP90" s="489"/>
      <c r="AQ90" s="489"/>
      <c r="AR90" s="489"/>
    </row>
    <row r="91" spans="1:44">
      <c r="A91" s="489"/>
      <c r="B91" s="489"/>
      <c r="C91" s="489"/>
      <c r="D91" s="489"/>
      <c r="E91" s="489"/>
      <c r="F91" s="489"/>
      <c r="G91" s="489"/>
      <c r="H91" s="489"/>
      <c r="I91" s="489"/>
      <c r="J91" s="489"/>
      <c r="K91" s="489"/>
      <c r="L91" s="489"/>
      <c r="M91" s="489"/>
      <c r="N91" s="489"/>
      <c r="O91" s="489"/>
      <c r="P91" s="489"/>
      <c r="Q91" s="489"/>
      <c r="R91" s="489"/>
      <c r="S91" s="489"/>
      <c r="T91" s="489"/>
      <c r="U91" s="489"/>
      <c r="V91" s="489"/>
      <c r="W91" s="489"/>
      <c r="X91" s="489"/>
      <c r="Y91" s="489"/>
      <c r="Z91" s="489"/>
      <c r="AA91" s="489"/>
      <c r="AB91" s="489"/>
      <c r="AC91" s="489"/>
      <c r="AD91" s="489"/>
      <c r="AE91" s="489"/>
      <c r="AF91" s="489"/>
      <c r="AG91" s="489"/>
      <c r="AH91" s="489"/>
      <c r="AI91" s="489"/>
      <c r="AJ91" s="489"/>
      <c r="AK91" s="489"/>
      <c r="AL91" s="489"/>
      <c r="AM91" s="489"/>
      <c r="AN91" s="489"/>
      <c r="AO91" s="489"/>
      <c r="AP91" s="489"/>
      <c r="AQ91" s="489"/>
      <c r="AR91" s="489"/>
    </row>
    <row r="92" spans="1:44">
      <c r="A92" s="489"/>
      <c r="B92" s="489"/>
      <c r="C92" s="489"/>
      <c r="D92" s="489"/>
      <c r="E92" s="489"/>
      <c r="F92" s="489"/>
      <c r="G92" s="489"/>
      <c r="H92" s="489"/>
      <c r="I92" s="489"/>
      <c r="J92" s="489"/>
      <c r="K92" s="489"/>
      <c r="L92" s="489"/>
      <c r="M92" s="489"/>
      <c r="N92" s="489"/>
      <c r="O92" s="489"/>
      <c r="P92" s="489"/>
      <c r="Q92" s="489"/>
      <c r="R92" s="489"/>
      <c r="S92" s="489"/>
      <c r="T92" s="489"/>
      <c r="U92" s="489"/>
      <c r="V92" s="489"/>
      <c r="W92" s="489"/>
      <c r="X92" s="489"/>
      <c r="Y92" s="489"/>
      <c r="Z92" s="489"/>
      <c r="AA92" s="489"/>
      <c r="AB92" s="489"/>
      <c r="AC92" s="489"/>
      <c r="AD92" s="489"/>
      <c r="AE92" s="489"/>
      <c r="AF92" s="489"/>
      <c r="AG92" s="489"/>
      <c r="AH92" s="489"/>
      <c r="AI92" s="489"/>
      <c r="AJ92" s="489"/>
      <c r="AK92" s="489"/>
      <c r="AL92" s="489"/>
      <c r="AM92" s="489"/>
      <c r="AN92" s="489"/>
      <c r="AO92" s="489"/>
      <c r="AP92" s="489"/>
      <c r="AQ92" s="489"/>
      <c r="AR92" s="489"/>
    </row>
    <row r="93" spans="1:44">
      <c r="A93" s="489"/>
      <c r="B93" s="489"/>
      <c r="C93" s="489"/>
      <c r="D93" s="489"/>
      <c r="E93" s="489"/>
      <c r="F93" s="489"/>
      <c r="G93" s="489"/>
      <c r="H93" s="489"/>
      <c r="I93" s="489"/>
      <c r="J93" s="489"/>
      <c r="K93" s="489"/>
      <c r="L93" s="489"/>
      <c r="M93" s="489"/>
      <c r="N93" s="489"/>
      <c r="O93" s="489"/>
      <c r="P93" s="489"/>
      <c r="Q93" s="489"/>
      <c r="R93" s="489"/>
      <c r="S93" s="489"/>
      <c r="T93" s="489"/>
      <c r="U93" s="489"/>
      <c r="V93" s="489"/>
      <c r="W93" s="489"/>
      <c r="X93" s="489"/>
      <c r="Y93" s="489"/>
      <c r="Z93" s="489"/>
      <c r="AA93" s="489"/>
      <c r="AB93" s="489"/>
      <c r="AC93" s="489"/>
      <c r="AD93" s="489"/>
      <c r="AE93" s="489"/>
      <c r="AF93" s="489"/>
      <c r="AG93" s="489"/>
      <c r="AH93" s="489"/>
      <c r="AI93" s="489"/>
      <c r="AJ93" s="489"/>
      <c r="AK93" s="489"/>
      <c r="AL93" s="489"/>
      <c r="AM93" s="489"/>
      <c r="AN93" s="489"/>
      <c r="AO93" s="489"/>
      <c r="AP93" s="489"/>
      <c r="AQ93" s="489"/>
      <c r="AR93" s="489"/>
    </row>
    <row r="94" spans="1:44">
      <c r="A94" s="489"/>
      <c r="B94" s="489"/>
      <c r="C94" s="489"/>
      <c r="D94" s="489"/>
      <c r="E94" s="489"/>
      <c r="F94" s="489"/>
      <c r="G94" s="489"/>
      <c r="H94" s="489"/>
      <c r="I94" s="489"/>
      <c r="J94" s="489"/>
      <c r="K94" s="489"/>
      <c r="L94" s="489"/>
      <c r="M94" s="489"/>
      <c r="N94" s="489"/>
      <c r="O94" s="489"/>
      <c r="P94" s="489"/>
      <c r="Q94" s="489"/>
      <c r="R94" s="489"/>
      <c r="S94" s="489"/>
      <c r="T94" s="489"/>
      <c r="U94" s="489"/>
      <c r="V94" s="489"/>
      <c r="W94" s="489"/>
      <c r="X94" s="489"/>
      <c r="Y94" s="489"/>
      <c r="Z94" s="489"/>
      <c r="AA94" s="489"/>
      <c r="AB94" s="489"/>
      <c r="AC94" s="489"/>
      <c r="AD94" s="489"/>
      <c r="AE94" s="489"/>
      <c r="AF94" s="489"/>
      <c r="AG94" s="489"/>
      <c r="AH94" s="489"/>
      <c r="AI94" s="489"/>
      <c r="AJ94" s="489"/>
      <c r="AK94" s="489"/>
      <c r="AL94" s="489"/>
      <c r="AM94" s="489"/>
      <c r="AN94" s="489"/>
      <c r="AO94" s="489"/>
      <c r="AP94" s="489"/>
      <c r="AQ94" s="489"/>
      <c r="AR94" s="489"/>
    </row>
    <row r="95" spans="1:44">
      <c r="A95" s="489"/>
      <c r="B95" s="489"/>
      <c r="C95" s="489"/>
      <c r="D95" s="489"/>
      <c r="E95" s="489"/>
      <c r="F95" s="489"/>
      <c r="G95" s="489"/>
      <c r="H95" s="489"/>
      <c r="I95" s="489"/>
      <c r="J95" s="489"/>
      <c r="K95" s="489"/>
      <c r="L95" s="489"/>
      <c r="M95" s="489"/>
      <c r="N95" s="489"/>
      <c r="O95" s="489"/>
      <c r="P95" s="489"/>
      <c r="Q95" s="489"/>
      <c r="R95" s="489"/>
      <c r="S95" s="489"/>
      <c r="T95" s="489"/>
      <c r="U95" s="489"/>
      <c r="V95" s="489"/>
      <c r="W95" s="489"/>
      <c r="X95" s="489"/>
      <c r="Y95" s="489"/>
      <c r="Z95" s="489"/>
      <c r="AA95" s="489"/>
      <c r="AB95" s="489"/>
      <c r="AC95" s="489"/>
      <c r="AD95" s="489"/>
      <c r="AE95" s="489"/>
      <c r="AF95" s="489"/>
      <c r="AG95" s="489"/>
      <c r="AH95" s="489"/>
      <c r="AI95" s="489"/>
      <c r="AJ95" s="489"/>
      <c r="AK95" s="489"/>
      <c r="AL95" s="489"/>
      <c r="AM95" s="489"/>
      <c r="AN95" s="489"/>
      <c r="AO95" s="489"/>
      <c r="AP95" s="489"/>
      <c r="AQ95" s="489"/>
      <c r="AR95" s="489"/>
    </row>
    <row r="96" spans="1:44">
      <c r="A96" s="489"/>
      <c r="B96" s="489"/>
      <c r="C96" s="489"/>
      <c r="D96" s="489"/>
      <c r="E96" s="489"/>
      <c r="F96" s="489"/>
      <c r="G96" s="489"/>
      <c r="H96" s="489"/>
      <c r="I96" s="489"/>
      <c r="J96" s="489"/>
      <c r="K96" s="489"/>
      <c r="L96" s="489"/>
      <c r="M96" s="489"/>
      <c r="N96" s="489"/>
      <c r="O96" s="489"/>
      <c r="P96" s="489"/>
      <c r="Q96" s="489"/>
      <c r="R96" s="489"/>
      <c r="S96" s="489"/>
      <c r="T96" s="489"/>
      <c r="U96" s="489"/>
      <c r="V96" s="489"/>
      <c r="W96" s="489"/>
      <c r="X96" s="489"/>
      <c r="Y96" s="489"/>
      <c r="Z96" s="489"/>
      <c r="AA96" s="489"/>
      <c r="AB96" s="489"/>
      <c r="AC96" s="489"/>
      <c r="AD96" s="489"/>
      <c r="AE96" s="489"/>
      <c r="AF96" s="489"/>
      <c r="AG96" s="489"/>
      <c r="AH96" s="489"/>
      <c r="AI96" s="489"/>
      <c r="AJ96" s="489"/>
      <c r="AK96" s="489"/>
      <c r="AL96" s="489"/>
      <c r="AM96" s="489"/>
      <c r="AN96" s="489"/>
      <c r="AO96" s="489"/>
      <c r="AP96" s="489"/>
      <c r="AQ96" s="489"/>
      <c r="AR96" s="489"/>
    </row>
    <row r="97" spans="1:44">
      <c r="A97" s="489"/>
      <c r="B97" s="489"/>
      <c r="C97" s="489"/>
      <c r="D97" s="489"/>
      <c r="E97" s="489"/>
      <c r="F97" s="489"/>
      <c r="G97" s="489"/>
      <c r="H97" s="489"/>
      <c r="I97" s="489"/>
      <c r="J97" s="489"/>
      <c r="K97" s="489"/>
      <c r="L97" s="489"/>
      <c r="M97" s="489"/>
      <c r="N97" s="489"/>
      <c r="O97" s="489"/>
      <c r="P97" s="489"/>
      <c r="Q97" s="489"/>
      <c r="R97" s="489"/>
      <c r="S97" s="489"/>
      <c r="T97" s="489"/>
      <c r="U97" s="489"/>
      <c r="V97" s="489"/>
      <c r="W97" s="489"/>
      <c r="X97" s="489"/>
      <c r="Y97" s="489"/>
      <c r="Z97" s="489"/>
      <c r="AA97" s="489"/>
      <c r="AB97" s="489"/>
      <c r="AC97" s="489"/>
      <c r="AD97" s="489"/>
      <c r="AE97" s="489"/>
      <c r="AF97" s="489"/>
      <c r="AG97" s="489"/>
      <c r="AH97" s="489"/>
      <c r="AI97" s="489"/>
      <c r="AJ97" s="489"/>
      <c r="AK97" s="489"/>
      <c r="AL97" s="489"/>
      <c r="AM97" s="489"/>
      <c r="AN97" s="489"/>
      <c r="AO97" s="489"/>
      <c r="AP97" s="489"/>
      <c r="AQ97" s="489"/>
      <c r="AR97" s="489"/>
    </row>
    <row r="98" spans="1:44">
      <c r="A98" s="489"/>
      <c r="B98" s="489"/>
      <c r="C98" s="489"/>
      <c r="D98" s="489"/>
      <c r="E98" s="489"/>
      <c r="F98" s="489"/>
      <c r="G98" s="489"/>
      <c r="H98" s="489"/>
      <c r="I98" s="489"/>
      <c r="J98" s="489"/>
      <c r="K98" s="489"/>
      <c r="L98" s="489"/>
      <c r="M98" s="489"/>
      <c r="N98" s="489"/>
      <c r="O98" s="489"/>
      <c r="P98" s="489"/>
      <c r="Q98" s="489"/>
      <c r="R98" s="489"/>
      <c r="S98" s="489"/>
      <c r="T98" s="489"/>
      <c r="U98" s="489"/>
      <c r="V98" s="489"/>
      <c r="W98" s="489"/>
      <c r="X98" s="489"/>
      <c r="Y98" s="489"/>
      <c r="Z98" s="489"/>
      <c r="AA98" s="489"/>
      <c r="AB98" s="489"/>
      <c r="AC98" s="489"/>
      <c r="AD98" s="489"/>
      <c r="AE98" s="489"/>
      <c r="AF98" s="489"/>
      <c r="AG98" s="489"/>
      <c r="AH98" s="489"/>
      <c r="AI98" s="489"/>
      <c r="AJ98" s="489"/>
      <c r="AK98" s="489"/>
      <c r="AL98" s="489"/>
      <c r="AM98" s="489"/>
      <c r="AN98" s="489"/>
      <c r="AO98" s="489"/>
      <c r="AP98" s="489"/>
      <c r="AQ98" s="489"/>
      <c r="AR98" s="489"/>
    </row>
    <row r="99" spans="1:44">
      <c r="A99" s="489"/>
      <c r="B99" s="489"/>
      <c r="C99" s="489"/>
      <c r="D99" s="489"/>
      <c r="E99" s="489"/>
      <c r="F99" s="489"/>
      <c r="G99" s="489"/>
      <c r="H99" s="489"/>
      <c r="I99" s="489"/>
      <c r="J99" s="489"/>
      <c r="K99" s="489"/>
      <c r="L99" s="489"/>
      <c r="M99" s="489"/>
      <c r="N99" s="489"/>
      <c r="O99" s="489"/>
      <c r="P99" s="489"/>
      <c r="Q99" s="489"/>
      <c r="R99" s="489"/>
      <c r="S99" s="489"/>
      <c r="T99" s="489"/>
      <c r="U99" s="489"/>
      <c r="V99" s="489"/>
      <c r="W99" s="489"/>
      <c r="X99" s="489"/>
      <c r="Y99" s="489"/>
      <c r="Z99" s="489"/>
      <c r="AA99" s="489"/>
      <c r="AB99" s="489"/>
      <c r="AC99" s="489"/>
      <c r="AD99" s="489"/>
      <c r="AE99" s="489"/>
      <c r="AF99" s="489"/>
      <c r="AG99" s="489"/>
      <c r="AH99" s="489"/>
      <c r="AI99" s="489"/>
      <c r="AJ99" s="489"/>
      <c r="AK99" s="489"/>
      <c r="AL99" s="489"/>
      <c r="AM99" s="489"/>
      <c r="AN99" s="489"/>
      <c r="AO99" s="489"/>
      <c r="AP99" s="489"/>
      <c r="AQ99" s="489"/>
      <c r="AR99" s="489"/>
    </row>
    <row r="100" spans="1:44">
      <c r="A100" s="489"/>
      <c r="B100" s="489"/>
      <c r="C100" s="489"/>
      <c r="D100" s="489"/>
      <c r="E100" s="489"/>
      <c r="F100" s="489"/>
      <c r="G100" s="489"/>
      <c r="H100" s="489"/>
      <c r="I100" s="489"/>
      <c r="J100" s="489"/>
      <c r="K100" s="489"/>
      <c r="L100" s="489"/>
      <c r="M100" s="489"/>
      <c r="N100" s="489"/>
      <c r="O100" s="489"/>
      <c r="P100" s="489"/>
      <c r="Q100" s="489"/>
      <c r="R100" s="489"/>
      <c r="S100" s="489"/>
      <c r="T100" s="489"/>
      <c r="U100" s="489"/>
      <c r="V100" s="489"/>
      <c r="W100" s="489"/>
      <c r="X100" s="489"/>
      <c r="Y100" s="489"/>
      <c r="Z100" s="489"/>
      <c r="AA100" s="489"/>
      <c r="AB100" s="489"/>
      <c r="AC100" s="489"/>
      <c r="AD100" s="489"/>
      <c r="AE100" s="489"/>
      <c r="AF100" s="489"/>
      <c r="AG100" s="489"/>
      <c r="AH100" s="489"/>
      <c r="AI100" s="489"/>
      <c r="AJ100" s="489"/>
      <c r="AK100" s="489"/>
      <c r="AL100" s="489"/>
      <c r="AM100" s="489"/>
      <c r="AN100" s="489"/>
      <c r="AO100" s="489"/>
      <c r="AP100" s="489"/>
      <c r="AQ100" s="489"/>
      <c r="AR100" s="489"/>
    </row>
    <row r="101" spans="1:44">
      <c r="A101" s="489"/>
      <c r="B101" s="489"/>
      <c r="C101" s="489"/>
      <c r="D101" s="489"/>
      <c r="E101" s="489"/>
      <c r="F101" s="489"/>
      <c r="G101" s="489"/>
      <c r="H101" s="489"/>
      <c r="I101" s="489"/>
      <c r="J101" s="489"/>
      <c r="K101" s="489"/>
      <c r="L101" s="489"/>
      <c r="M101" s="489"/>
      <c r="N101" s="489"/>
      <c r="O101" s="489"/>
      <c r="P101" s="489"/>
      <c r="Q101" s="489"/>
      <c r="R101" s="489"/>
      <c r="S101" s="489"/>
      <c r="T101" s="489"/>
      <c r="U101" s="489"/>
      <c r="V101" s="489"/>
      <c r="W101" s="489"/>
      <c r="X101" s="489"/>
      <c r="Y101" s="489"/>
      <c r="Z101" s="489"/>
      <c r="AA101" s="489"/>
      <c r="AB101" s="489"/>
      <c r="AC101" s="489"/>
      <c r="AD101" s="489"/>
      <c r="AE101" s="489"/>
      <c r="AF101" s="489"/>
      <c r="AG101" s="489"/>
      <c r="AH101" s="489"/>
      <c r="AI101" s="489"/>
      <c r="AJ101" s="489"/>
      <c r="AK101" s="489"/>
      <c r="AL101" s="489"/>
      <c r="AM101" s="489"/>
      <c r="AN101" s="489"/>
      <c r="AO101" s="489"/>
      <c r="AP101" s="489"/>
      <c r="AQ101" s="489"/>
      <c r="AR101" s="489"/>
    </row>
    <row r="102" spans="1:44">
      <c r="A102" s="489"/>
      <c r="B102" s="489"/>
      <c r="C102" s="489"/>
      <c r="D102" s="489"/>
      <c r="E102" s="489"/>
      <c r="F102" s="489"/>
      <c r="G102" s="489"/>
      <c r="H102" s="489"/>
      <c r="I102" s="489"/>
      <c r="J102" s="489"/>
      <c r="K102" s="489"/>
      <c r="L102" s="489"/>
      <c r="M102" s="489"/>
      <c r="N102" s="489"/>
      <c r="O102" s="489"/>
      <c r="P102" s="489"/>
      <c r="Q102" s="489"/>
      <c r="R102" s="489"/>
      <c r="S102" s="489"/>
      <c r="T102" s="489"/>
      <c r="U102" s="489"/>
      <c r="V102" s="489"/>
      <c r="W102" s="489"/>
      <c r="X102" s="489"/>
      <c r="Y102" s="489"/>
      <c r="Z102" s="489"/>
      <c r="AA102" s="489"/>
      <c r="AB102" s="489"/>
      <c r="AC102" s="489"/>
      <c r="AD102" s="489"/>
      <c r="AE102" s="489"/>
      <c r="AF102" s="489"/>
      <c r="AG102" s="489"/>
      <c r="AH102" s="489"/>
      <c r="AI102" s="489"/>
      <c r="AJ102" s="489"/>
      <c r="AK102" s="489"/>
      <c r="AL102" s="489"/>
      <c r="AM102" s="489"/>
      <c r="AN102" s="489"/>
      <c r="AO102" s="489"/>
      <c r="AP102" s="489"/>
      <c r="AQ102" s="489"/>
      <c r="AR102" s="489"/>
    </row>
    <row r="103" spans="1:44">
      <c r="A103" s="489"/>
      <c r="B103" s="489"/>
      <c r="C103" s="489"/>
      <c r="D103" s="489"/>
      <c r="E103" s="489"/>
      <c r="F103" s="489"/>
      <c r="G103" s="489"/>
      <c r="H103" s="489"/>
      <c r="I103" s="489"/>
      <c r="J103" s="489"/>
      <c r="K103" s="489"/>
      <c r="L103" s="489"/>
      <c r="M103" s="489"/>
      <c r="N103" s="489"/>
      <c r="O103" s="489"/>
      <c r="P103" s="489"/>
      <c r="Q103" s="489"/>
      <c r="R103" s="489"/>
      <c r="S103" s="489"/>
      <c r="T103" s="489"/>
      <c r="U103" s="489"/>
      <c r="V103" s="489"/>
      <c r="W103" s="489"/>
      <c r="X103" s="489"/>
      <c r="Y103" s="489"/>
      <c r="Z103" s="489"/>
      <c r="AA103" s="489"/>
      <c r="AB103" s="489"/>
      <c r="AC103" s="489"/>
      <c r="AD103" s="489"/>
      <c r="AE103" s="489"/>
      <c r="AF103" s="489"/>
      <c r="AG103" s="489"/>
      <c r="AH103" s="489"/>
      <c r="AI103" s="489"/>
      <c r="AJ103" s="489"/>
      <c r="AK103" s="489"/>
      <c r="AL103" s="489"/>
      <c r="AM103" s="489"/>
      <c r="AN103" s="489"/>
      <c r="AO103" s="489"/>
      <c r="AP103" s="489"/>
      <c r="AQ103" s="489"/>
      <c r="AR103" s="489"/>
    </row>
    <row r="104" spans="1:44">
      <c r="A104" s="489"/>
      <c r="B104" s="489"/>
      <c r="C104" s="489"/>
      <c r="D104" s="489"/>
      <c r="E104" s="489"/>
      <c r="F104" s="489"/>
      <c r="G104" s="489"/>
      <c r="H104" s="489"/>
      <c r="I104" s="489"/>
      <c r="J104" s="489"/>
      <c r="K104" s="489"/>
      <c r="L104" s="489"/>
      <c r="M104" s="489"/>
      <c r="N104" s="489"/>
      <c r="O104" s="489"/>
      <c r="P104" s="489"/>
      <c r="Q104" s="489"/>
      <c r="R104" s="489"/>
      <c r="S104" s="489"/>
      <c r="T104" s="489"/>
      <c r="U104" s="489"/>
      <c r="V104" s="489"/>
      <c r="W104" s="489"/>
      <c r="X104" s="489"/>
      <c r="Y104" s="489"/>
      <c r="Z104" s="489"/>
      <c r="AA104" s="489"/>
      <c r="AB104" s="489"/>
      <c r="AC104" s="489"/>
      <c r="AD104" s="489"/>
      <c r="AE104" s="489"/>
      <c r="AF104" s="489"/>
      <c r="AG104" s="489"/>
      <c r="AH104" s="489"/>
      <c r="AI104" s="489"/>
      <c r="AJ104" s="489"/>
      <c r="AK104" s="489"/>
      <c r="AL104" s="489"/>
      <c r="AM104" s="489"/>
      <c r="AN104" s="489"/>
      <c r="AO104" s="489"/>
      <c r="AP104" s="489"/>
      <c r="AQ104" s="489"/>
      <c r="AR104" s="489"/>
    </row>
    <row r="105" spans="1:44">
      <c r="A105" s="489"/>
      <c r="B105" s="489"/>
      <c r="C105" s="489"/>
      <c r="D105" s="489"/>
      <c r="E105" s="489"/>
      <c r="F105" s="489"/>
      <c r="G105" s="489"/>
      <c r="H105" s="489"/>
      <c r="I105" s="489"/>
      <c r="J105" s="489"/>
      <c r="K105" s="489"/>
      <c r="L105" s="489"/>
      <c r="M105" s="489"/>
      <c r="N105" s="489"/>
      <c r="O105" s="489"/>
      <c r="P105" s="489"/>
      <c r="Q105" s="489"/>
      <c r="R105" s="489"/>
      <c r="S105" s="489"/>
      <c r="T105" s="489"/>
      <c r="U105" s="489"/>
      <c r="V105" s="489"/>
      <c r="W105" s="489"/>
      <c r="X105" s="489"/>
      <c r="Y105" s="489"/>
      <c r="Z105" s="489"/>
      <c r="AA105" s="489"/>
      <c r="AB105" s="489"/>
      <c r="AC105" s="489"/>
      <c r="AD105" s="489"/>
      <c r="AE105" s="489"/>
      <c r="AF105" s="489"/>
      <c r="AG105" s="489"/>
      <c r="AH105" s="489"/>
      <c r="AI105" s="489"/>
      <c r="AJ105" s="489"/>
      <c r="AK105" s="489"/>
      <c r="AL105" s="489"/>
      <c r="AM105" s="489"/>
      <c r="AN105" s="489"/>
      <c r="AO105" s="489"/>
      <c r="AP105" s="489"/>
      <c r="AQ105" s="489"/>
      <c r="AR105" s="489"/>
    </row>
    <row r="106" spans="1:44">
      <c r="A106" s="489"/>
      <c r="B106" s="489"/>
      <c r="C106" s="489"/>
      <c r="D106" s="489"/>
      <c r="E106" s="489"/>
      <c r="F106" s="489"/>
      <c r="G106" s="489"/>
      <c r="H106" s="489"/>
      <c r="I106" s="489"/>
      <c r="J106" s="489"/>
      <c r="K106" s="489"/>
      <c r="L106" s="489"/>
      <c r="M106" s="489"/>
      <c r="N106" s="489"/>
      <c r="O106" s="489"/>
      <c r="P106" s="489"/>
      <c r="Q106" s="489"/>
      <c r="R106" s="489"/>
      <c r="S106" s="489"/>
      <c r="T106" s="489"/>
      <c r="U106" s="489"/>
      <c r="V106" s="489"/>
      <c r="W106" s="489"/>
      <c r="X106" s="489"/>
      <c r="Y106" s="489"/>
      <c r="Z106" s="489"/>
      <c r="AA106" s="489"/>
      <c r="AB106" s="489"/>
      <c r="AC106" s="489"/>
      <c r="AD106" s="489"/>
      <c r="AE106" s="489"/>
      <c r="AF106" s="489"/>
      <c r="AG106" s="489"/>
      <c r="AH106" s="489"/>
      <c r="AI106" s="489"/>
      <c r="AJ106" s="489"/>
      <c r="AK106" s="489"/>
      <c r="AL106" s="489"/>
      <c r="AM106" s="489"/>
      <c r="AN106" s="489"/>
      <c r="AO106" s="489"/>
      <c r="AP106" s="489"/>
      <c r="AQ106" s="489"/>
      <c r="AR106" s="489"/>
    </row>
    <row r="107" spans="1:44">
      <c r="A107" s="489"/>
      <c r="B107" s="489"/>
      <c r="C107" s="489"/>
      <c r="D107" s="489"/>
      <c r="E107" s="489"/>
      <c r="F107" s="489"/>
      <c r="G107" s="489"/>
      <c r="H107" s="489"/>
      <c r="I107" s="489"/>
      <c r="J107" s="489"/>
      <c r="K107" s="489"/>
      <c r="L107" s="489"/>
      <c r="M107" s="489"/>
      <c r="N107" s="489"/>
      <c r="O107" s="489"/>
      <c r="P107" s="489"/>
      <c r="Q107" s="489"/>
      <c r="R107" s="489"/>
      <c r="S107" s="489"/>
      <c r="T107" s="489"/>
      <c r="U107" s="489"/>
      <c r="V107" s="489"/>
      <c r="W107" s="489"/>
      <c r="X107" s="489"/>
      <c r="Y107" s="489"/>
      <c r="Z107" s="489"/>
      <c r="AA107" s="489"/>
      <c r="AB107" s="489"/>
      <c r="AC107" s="489"/>
      <c r="AD107" s="489"/>
      <c r="AE107" s="489"/>
      <c r="AF107" s="489"/>
      <c r="AG107" s="489"/>
      <c r="AH107" s="489"/>
      <c r="AI107" s="489"/>
      <c r="AJ107" s="489"/>
      <c r="AK107" s="489"/>
      <c r="AL107" s="489"/>
      <c r="AM107" s="489"/>
      <c r="AN107" s="489"/>
      <c r="AO107" s="489"/>
      <c r="AP107" s="489"/>
      <c r="AQ107" s="489"/>
      <c r="AR107" s="489"/>
    </row>
    <row r="108" spans="1:44">
      <c r="A108" s="489"/>
      <c r="B108" s="489"/>
      <c r="C108" s="489"/>
      <c r="D108" s="489"/>
      <c r="E108" s="489"/>
      <c r="F108" s="489"/>
      <c r="G108" s="489"/>
      <c r="H108" s="489"/>
      <c r="I108" s="489"/>
      <c r="J108" s="489"/>
      <c r="K108" s="489"/>
      <c r="L108" s="489"/>
      <c r="M108" s="489"/>
      <c r="N108" s="489"/>
      <c r="O108" s="489"/>
      <c r="P108" s="489"/>
      <c r="Q108" s="489"/>
      <c r="R108" s="489"/>
      <c r="S108" s="489"/>
      <c r="T108" s="489"/>
      <c r="U108" s="489"/>
      <c r="V108" s="489"/>
      <c r="W108" s="489"/>
      <c r="X108" s="489"/>
      <c r="Y108" s="489"/>
      <c r="Z108" s="489"/>
      <c r="AA108" s="489"/>
      <c r="AB108" s="489"/>
      <c r="AC108" s="489"/>
      <c r="AD108" s="489"/>
      <c r="AE108" s="489"/>
      <c r="AF108" s="489"/>
      <c r="AG108" s="489"/>
      <c r="AH108" s="489"/>
      <c r="AI108" s="489"/>
      <c r="AJ108" s="489"/>
      <c r="AK108" s="489"/>
      <c r="AL108" s="489"/>
      <c r="AM108" s="489"/>
      <c r="AN108" s="489"/>
      <c r="AO108" s="489"/>
      <c r="AP108" s="489"/>
      <c r="AQ108" s="489"/>
      <c r="AR108" s="489"/>
    </row>
    <row r="109" spans="1:44">
      <c r="A109" s="489"/>
      <c r="B109" s="489"/>
      <c r="C109" s="489"/>
      <c r="D109" s="489"/>
      <c r="E109" s="489"/>
      <c r="F109" s="489"/>
      <c r="G109" s="489"/>
      <c r="H109" s="489"/>
      <c r="I109" s="489"/>
      <c r="J109" s="489"/>
      <c r="K109" s="489"/>
      <c r="L109" s="489"/>
      <c r="M109" s="489"/>
      <c r="N109" s="489"/>
      <c r="O109" s="489"/>
      <c r="P109" s="489"/>
      <c r="Q109" s="489"/>
      <c r="R109" s="489"/>
      <c r="S109" s="489"/>
      <c r="T109" s="489"/>
      <c r="U109" s="489"/>
      <c r="V109" s="489"/>
      <c r="W109" s="489"/>
      <c r="X109" s="489"/>
      <c r="Y109" s="489"/>
      <c r="Z109" s="489"/>
      <c r="AA109" s="489"/>
      <c r="AB109" s="489"/>
      <c r="AC109" s="489"/>
      <c r="AD109" s="489"/>
      <c r="AE109" s="489"/>
      <c r="AF109" s="489"/>
      <c r="AG109" s="489"/>
      <c r="AH109" s="489"/>
      <c r="AI109" s="489"/>
      <c r="AJ109" s="489"/>
      <c r="AK109" s="489"/>
      <c r="AL109" s="489"/>
      <c r="AM109" s="489"/>
      <c r="AN109" s="489"/>
      <c r="AO109" s="489"/>
      <c r="AP109" s="489"/>
      <c r="AQ109" s="489"/>
      <c r="AR109" s="489"/>
    </row>
    <row r="110" spans="1:44">
      <c r="A110" s="489"/>
      <c r="B110" s="489"/>
      <c r="C110" s="489"/>
      <c r="D110" s="489"/>
      <c r="E110" s="489"/>
      <c r="F110" s="489"/>
      <c r="G110" s="489"/>
      <c r="H110" s="489"/>
      <c r="I110" s="489"/>
      <c r="J110" s="489"/>
      <c r="K110" s="489"/>
      <c r="L110" s="489"/>
      <c r="M110" s="489"/>
      <c r="N110" s="489"/>
      <c r="O110" s="489"/>
      <c r="P110" s="489"/>
      <c r="Q110" s="489"/>
      <c r="R110" s="489"/>
      <c r="S110" s="489"/>
      <c r="T110" s="489"/>
      <c r="U110" s="489"/>
      <c r="V110" s="489"/>
      <c r="W110" s="489"/>
      <c r="X110" s="489"/>
      <c r="Y110" s="489"/>
      <c r="Z110" s="489"/>
      <c r="AA110" s="489"/>
      <c r="AB110" s="489"/>
      <c r="AC110" s="489"/>
      <c r="AD110" s="489"/>
      <c r="AE110" s="489"/>
      <c r="AF110" s="489"/>
      <c r="AG110" s="489"/>
      <c r="AH110" s="489"/>
      <c r="AI110" s="489"/>
      <c r="AJ110" s="489"/>
      <c r="AK110" s="489"/>
      <c r="AL110" s="489"/>
      <c r="AM110" s="489"/>
      <c r="AN110" s="489"/>
      <c r="AO110" s="489"/>
      <c r="AP110" s="489"/>
      <c r="AQ110" s="489"/>
      <c r="AR110" s="489"/>
    </row>
    <row r="111" spans="1:44">
      <c r="A111" s="489"/>
      <c r="B111" s="489"/>
      <c r="C111" s="489"/>
      <c r="D111" s="489"/>
      <c r="E111" s="489"/>
      <c r="F111" s="489"/>
      <c r="G111" s="489"/>
      <c r="H111" s="489"/>
      <c r="I111" s="489"/>
      <c r="J111" s="489"/>
      <c r="K111" s="489"/>
      <c r="L111" s="489"/>
      <c r="M111" s="489"/>
      <c r="N111" s="489"/>
      <c r="O111" s="489"/>
      <c r="P111" s="489"/>
      <c r="Q111" s="489"/>
      <c r="R111" s="489"/>
      <c r="S111" s="489"/>
      <c r="T111" s="489"/>
      <c r="U111" s="489"/>
      <c r="V111" s="489"/>
      <c r="W111" s="489"/>
      <c r="X111" s="489"/>
      <c r="Y111" s="489"/>
      <c r="Z111" s="489"/>
      <c r="AA111" s="489"/>
      <c r="AB111" s="489"/>
      <c r="AC111" s="489"/>
      <c r="AD111" s="489"/>
      <c r="AE111" s="489"/>
      <c r="AF111" s="489"/>
      <c r="AG111" s="489"/>
      <c r="AH111" s="489"/>
      <c r="AI111" s="489"/>
      <c r="AJ111" s="489"/>
      <c r="AK111" s="489"/>
      <c r="AL111" s="489"/>
      <c r="AM111" s="489"/>
      <c r="AN111" s="489"/>
      <c r="AO111" s="489"/>
      <c r="AP111" s="489"/>
      <c r="AQ111" s="489"/>
      <c r="AR111" s="489"/>
    </row>
    <row r="112" spans="1:44">
      <c r="A112" s="489"/>
      <c r="B112" s="489"/>
      <c r="C112" s="489"/>
      <c r="D112" s="489"/>
      <c r="E112" s="489"/>
      <c r="F112" s="489"/>
      <c r="G112" s="489"/>
      <c r="H112" s="489"/>
      <c r="I112" s="489"/>
      <c r="J112" s="489"/>
      <c r="K112" s="489"/>
      <c r="L112" s="489"/>
      <c r="M112" s="489"/>
      <c r="N112" s="489"/>
      <c r="O112" s="489"/>
      <c r="P112" s="489"/>
      <c r="Q112" s="489"/>
      <c r="R112" s="489"/>
      <c r="S112" s="489"/>
      <c r="T112" s="489"/>
      <c r="U112" s="489"/>
      <c r="V112" s="489"/>
      <c r="W112" s="489"/>
      <c r="X112" s="489"/>
      <c r="Y112" s="489"/>
      <c r="Z112" s="489"/>
      <c r="AA112" s="489"/>
      <c r="AB112" s="489"/>
      <c r="AC112" s="489"/>
      <c r="AD112" s="489"/>
      <c r="AE112" s="489"/>
      <c r="AF112" s="489"/>
      <c r="AG112" s="489"/>
      <c r="AH112" s="489"/>
      <c r="AI112" s="489"/>
      <c r="AJ112" s="489"/>
      <c r="AK112" s="489"/>
      <c r="AL112" s="489"/>
      <c r="AM112" s="489"/>
      <c r="AN112" s="489"/>
      <c r="AO112" s="489"/>
      <c r="AP112" s="489"/>
      <c r="AQ112" s="489"/>
      <c r="AR112" s="489"/>
    </row>
    <row r="113" spans="1:44">
      <c r="A113" s="489"/>
      <c r="B113" s="489"/>
      <c r="C113" s="489"/>
      <c r="D113" s="489"/>
      <c r="E113" s="489"/>
      <c r="F113" s="489"/>
      <c r="G113" s="489"/>
      <c r="H113" s="489"/>
      <c r="I113" s="489"/>
      <c r="J113" s="489"/>
      <c r="K113" s="489"/>
      <c r="L113" s="489"/>
      <c r="M113" s="489"/>
      <c r="N113" s="489"/>
      <c r="O113" s="489"/>
      <c r="P113" s="489"/>
      <c r="Q113" s="489"/>
      <c r="R113" s="489"/>
      <c r="S113" s="489"/>
      <c r="T113" s="489"/>
      <c r="U113" s="489"/>
      <c r="V113" s="489"/>
      <c r="W113" s="489"/>
      <c r="X113" s="489"/>
      <c r="Y113" s="489"/>
      <c r="Z113" s="489"/>
      <c r="AA113" s="489"/>
      <c r="AB113" s="489"/>
      <c r="AC113" s="489"/>
      <c r="AD113" s="489"/>
      <c r="AE113" s="489"/>
      <c r="AF113" s="489"/>
      <c r="AG113" s="489"/>
      <c r="AH113" s="489"/>
      <c r="AI113" s="489"/>
      <c r="AJ113" s="489"/>
      <c r="AK113" s="489"/>
      <c r="AL113" s="489"/>
      <c r="AM113" s="489"/>
      <c r="AN113" s="489"/>
      <c r="AO113" s="489"/>
      <c r="AP113" s="489"/>
      <c r="AQ113" s="489"/>
      <c r="AR113" s="489"/>
    </row>
    <row r="114" spans="1:44">
      <c r="A114" s="489"/>
      <c r="B114" s="489"/>
      <c r="C114" s="489"/>
      <c r="D114" s="489"/>
      <c r="E114" s="489"/>
      <c r="F114" s="489"/>
      <c r="G114" s="489"/>
      <c r="H114" s="489"/>
      <c r="I114" s="489"/>
      <c r="J114" s="489"/>
      <c r="K114" s="489"/>
      <c r="L114" s="489"/>
      <c r="M114" s="489"/>
      <c r="N114" s="489"/>
      <c r="O114" s="489"/>
      <c r="P114" s="489"/>
      <c r="Q114" s="489"/>
      <c r="R114" s="489"/>
      <c r="S114" s="489"/>
      <c r="T114" s="489"/>
      <c r="U114" s="489"/>
      <c r="V114" s="489"/>
      <c r="W114" s="489"/>
      <c r="X114" s="489"/>
      <c r="Y114" s="489"/>
      <c r="Z114" s="489"/>
      <c r="AA114" s="489"/>
      <c r="AB114" s="489"/>
      <c r="AC114" s="489"/>
      <c r="AD114" s="489"/>
      <c r="AE114" s="489"/>
      <c r="AF114" s="489"/>
      <c r="AG114" s="489"/>
      <c r="AH114" s="489"/>
      <c r="AI114" s="489"/>
      <c r="AJ114" s="489"/>
      <c r="AK114" s="489"/>
      <c r="AL114" s="489"/>
      <c r="AM114" s="489"/>
      <c r="AN114" s="489"/>
      <c r="AO114" s="489"/>
      <c r="AP114" s="489"/>
      <c r="AQ114" s="489"/>
      <c r="AR114" s="489"/>
    </row>
    <row r="115" spans="1:44">
      <c r="A115" s="489"/>
      <c r="B115" s="489"/>
      <c r="C115" s="489"/>
      <c r="D115" s="489"/>
      <c r="E115" s="489"/>
      <c r="F115" s="489"/>
      <c r="G115" s="489"/>
      <c r="H115" s="489"/>
      <c r="I115" s="489"/>
      <c r="J115" s="489"/>
      <c r="K115" s="489"/>
      <c r="L115" s="489"/>
      <c r="M115" s="489"/>
      <c r="N115" s="489"/>
      <c r="O115" s="489"/>
      <c r="P115" s="489"/>
      <c r="Q115" s="489"/>
      <c r="R115" s="489"/>
      <c r="S115" s="489"/>
      <c r="T115" s="489"/>
      <c r="U115" s="489"/>
      <c r="V115" s="489"/>
      <c r="W115" s="489"/>
      <c r="X115" s="489"/>
      <c r="Y115" s="489"/>
      <c r="Z115" s="489"/>
      <c r="AA115" s="489"/>
      <c r="AB115" s="489"/>
      <c r="AC115" s="489"/>
      <c r="AD115" s="489"/>
      <c r="AE115" s="489"/>
      <c r="AF115" s="489"/>
      <c r="AG115" s="489"/>
      <c r="AH115" s="489"/>
      <c r="AI115" s="489"/>
      <c r="AJ115" s="489"/>
      <c r="AK115" s="489"/>
      <c r="AL115" s="489"/>
      <c r="AM115" s="489"/>
      <c r="AN115" s="489"/>
      <c r="AO115" s="489"/>
      <c r="AP115" s="489"/>
      <c r="AQ115" s="489"/>
      <c r="AR115" s="489"/>
    </row>
    <row r="116" spans="1:44">
      <c r="A116" s="489"/>
      <c r="B116" s="489"/>
      <c r="C116" s="489"/>
      <c r="D116" s="489"/>
      <c r="E116" s="489"/>
      <c r="F116" s="489"/>
      <c r="G116" s="489"/>
      <c r="H116" s="489"/>
      <c r="I116" s="489"/>
      <c r="J116" s="489"/>
      <c r="K116" s="489"/>
      <c r="L116" s="489"/>
      <c r="M116" s="489"/>
      <c r="N116" s="489"/>
      <c r="O116" s="489"/>
      <c r="P116" s="489"/>
      <c r="Q116" s="489"/>
      <c r="R116" s="489"/>
      <c r="S116" s="489"/>
      <c r="T116" s="489"/>
      <c r="U116" s="489"/>
      <c r="V116" s="489"/>
      <c r="W116" s="489"/>
      <c r="X116" s="489"/>
      <c r="Y116" s="489"/>
      <c r="Z116" s="489"/>
      <c r="AA116" s="489"/>
      <c r="AB116" s="489"/>
      <c r="AC116" s="489"/>
      <c r="AD116" s="489"/>
      <c r="AE116" s="489"/>
      <c r="AF116" s="489"/>
      <c r="AG116" s="489"/>
      <c r="AH116" s="489"/>
      <c r="AI116" s="489"/>
      <c r="AJ116" s="489"/>
      <c r="AK116" s="489"/>
      <c r="AL116" s="489"/>
      <c r="AM116" s="489"/>
      <c r="AN116" s="489"/>
      <c r="AO116" s="489"/>
      <c r="AP116" s="489"/>
      <c r="AQ116" s="489"/>
      <c r="AR116" s="489"/>
    </row>
    <row r="117" spans="1:44">
      <c r="A117" s="489"/>
      <c r="B117" s="489"/>
      <c r="C117" s="489"/>
      <c r="D117" s="489"/>
      <c r="E117" s="489"/>
      <c r="F117" s="489"/>
      <c r="G117" s="489"/>
      <c r="H117" s="489"/>
      <c r="I117" s="489"/>
      <c r="J117" s="489"/>
      <c r="K117" s="489"/>
      <c r="L117" s="489"/>
      <c r="M117" s="489"/>
      <c r="N117" s="489"/>
      <c r="O117" s="489"/>
      <c r="P117" s="489"/>
      <c r="Q117" s="489"/>
      <c r="R117" s="489"/>
      <c r="S117" s="489"/>
      <c r="T117" s="489"/>
      <c r="U117" s="489"/>
      <c r="V117" s="489"/>
      <c r="W117" s="489"/>
      <c r="X117" s="489"/>
      <c r="Y117" s="489"/>
      <c r="Z117" s="489"/>
      <c r="AA117" s="489"/>
      <c r="AB117" s="489"/>
      <c r="AC117" s="489"/>
      <c r="AD117" s="489"/>
      <c r="AE117" s="489"/>
      <c r="AF117" s="489"/>
      <c r="AG117" s="489"/>
      <c r="AH117" s="489"/>
      <c r="AI117" s="489"/>
      <c r="AJ117" s="489"/>
      <c r="AK117" s="489"/>
      <c r="AL117" s="489"/>
      <c r="AM117" s="489"/>
      <c r="AN117" s="489"/>
      <c r="AO117" s="489"/>
      <c r="AP117" s="489"/>
      <c r="AQ117" s="489"/>
      <c r="AR117" s="489"/>
    </row>
    <row r="118" spans="1:44">
      <c r="A118" s="489"/>
      <c r="B118" s="489"/>
      <c r="C118" s="489"/>
      <c r="D118" s="489"/>
      <c r="E118" s="489"/>
      <c r="F118" s="489"/>
      <c r="G118" s="489"/>
      <c r="H118" s="489"/>
      <c r="I118" s="489"/>
      <c r="J118" s="489"/>
      <c r="K118" s="489"/>
      <c r="L118" s="489"/>
      <c r="M118" s="489"/>
      <c r="N118" s="489"/>
      <c r="O118" s="489"/>
      <c r="P118" s="489"/>
      <c r="Q118" s="489"/>
      <c r="R118" s="489"/>
      <c r="S118" s="489"/>
      <c r="T118" s="489"/>
      <c r="U118" s="489"/>
      <c r="V118" s="489"/>
      <c r="W118" s="489"/>
      <c r="X118" s="489"/>
      <c r="Y118" s="489"/>
      <c r="Z118" s="489"/>
      <c r="AA118" s="489"/>
      <c r="AB118" s="489"/>
      <c r="AC118" s="489"/>
      <c r="AD118" s="489"/>
      <c r="AE118" s="489"/>
      <c r="AF118" s="489"/>
      <c r="AG118" s="489"/>
      <c r="AH118" s="489"/>
      <c r="AI118" s="489"/>
      <c r="AJ118" s="489"/>
      <c r="AK118" s="489"/>
      <c r="AL118" s="489"/>
      <c r="AM118" s="489"/>
      <c r="AN118" s="489"/>
      <c r="AO118" s="489"/>
      <c r="AP118" s="489"/>
      <c r="AQ118" s="489"/>
      <c r="AR118" s="489"/>
    </row>
    <row r="119" spans="1:44">
      <c r="A119" s="489"/>
      <c r="B119" s="489"/>
      <c r="C119" s="489"/>
      <c r="D119" s="489"/>
      <c r="E119" s="489"/>
      <c r="F119" s="489"/>
      <c r="G119" s="489"/>
      <c r="H119" s="489"/>
      <c r="I119" s="489"/>
      <c r="J119" s="489"/>
      <c r="K119" s="489"/>
      <c r="L119" s="489"/>
      <c r="M119" s="489"/>
      <c r="N119" s="489"/>
      <c r="O119" s="489"/>
      <c r="P119" s="489"/>
      <c r="Q119" s="489"/>
      <c r="R119" s="489"/>
      <c r="S119" s="489"/>
      <c r="T119" s="489"/>
      <c r="U119" s="489"/>
      <c r="V119" s="489"/>
      <c r="W119" s="489"/>
      <c r="X119" s="489"/>
      <c r="Y119" s="489"/>
      <c r="Z119" s="489"/>
      <c r="AA119" s="489"/>
      <c r="AB119" s="489"/>
      <c r="AC119" s="489"/>
      <c r="AD119" s="489"/>
      <c r="AE119" s="489"/>
      <c r="AF119" s="489"/>
      <c r="AG119" s="489"/>
      <c r="AH119" s="489"/>
      <c r="AI119" s="489"/>
      <c r="AJ119" s="489"/>
      <c r="AK119" s="489"/>
      <c r="AL119" s="489"/>
      <c r="AM119" s="489"/>
      <c r="AN119" s="489"/>
      <c r="AO119" s="489"/>
      <c r="AP119" s="489"/>
      <c r="AQ119" s="489"/>
      <c r="AR119" s="489"/>
    </row>
    <row r="120" spans="1:44">
      <c r="A120" s="489"/>
      <c r="B120" s="489"/>
      <c r="C120" s="489"/>
      <c r="D120" s="489"/>
      <c r="E120" s="489"/>
      <c r="F120" s="489"/>
      <c r="G120" s="489"/>
      <c r="H120" s="489"/>
      <c r="I120" s="489"/>
      <c r="J120" s="489"/>
      <c r="K120" s="489"/>
      <c r="L120" s="489"/>
      <c r="M120" s="489"/>
      <c r="N120" s="489"/>
      <c r="O120" s="489"/>
      <c r="P120" s="489"/>
      <c r="Q120" s="489"/>
      <c r="R120" s="489"/>
      <c r="S120" s="489"/>
      <c r="T120" s="489"/>
      <c r="U120" s="489"/>
      <c r="V120" s="489"/>
      <c r="W120" s="489"/>
      <c r="X120" s="489"/>
      <c r="Y120" s="489"/>
      <c r="Z120" s="489"/>
      <c r="AA120" s="489"/>
      <c r="AB120" s="489"/>
      <c r="AC120" s="489"/>
      <c r="AD120" s="489"/>
      <c r="AE120" s="489"/>
      <c r="AF120" s="489"/>
      <c r="AG120" s="489"/>
      <c r="AH120" s="489"/>
      <c r="AI120" s="489"/>
      <c r="AJ120" s="489"/>
      <c r="AK120" s="489"/>
      <c r="AL120" s="489"/>
      <c r="AM120" s="489"/>
      <c r="AN120" s="489"/>
      <c r="AO120" s="489"/>
      <c r="AP120" s="489"/>
      <c r="AQ120" s="489"/>
      <c r="AR120" s="489"/>
    </row>
    <row r="121" spans="1:44">
      <c r="A121" s="489"/>
      <c r="B121" s="489"/>
      <c r="C121" s="489"/>
      <c r="D121" s="489"/>
      <c r="E121" s="489"/>
      <c r="F121" s="489"/>
      <c r="G121" s="489"/>
      <c r="H121" s="489"/>
      <c r="I121" s="489"/>
      <c r="J121" s="489"/>
      <c r="K121" s="489"/>
      <c r="L121" s="489"/>
      <c r="M121" s="489"/>
      <c r="N121" s="489"/>
      <c r="O121" s="489"/>
      <c r="P121" s="489"/>
      <c r="Q121" s="489"/>
      <c r="R121" s="489"/>
      <c r="S121" s="489"/>
      <c r="T121" s="489"/>
      <c r="U121" s="489"/>
      <c r="V121" s="489"/>
      <c r="W121" s="489"/>
      <c r="X121" s="489"/>
      <c r="Y121" s="489"/>
      <c r="Z121" s="489"/>
      <c r="AA121" s="489"/>
      <c r="AB121" s="489"/>
      <c r="AC121" s="489"/>
      <c r="AD121" s="489"/>
      <c r="AE121" s="489"/>
      <c r="AF121" s="489"/>
      <c r="AG121" s="489"/>
      <c r="AH121" s="489"/>
      <c r="AI121" s="489"/>
      <c r="AJ121" s="489"/>
      <c r="AK121" s="489"/>
      <c r="AL121" s="489"/>
      <c r="AM121" s="489"/>
      <c r="AN121" s="489"/>
      <c r="AO121" s="489"/>
      <c r="AP121" s="489"/>
      <c r="AQ121" s="489"/>
      <c r="AR121" s="489"/>
    </row>
    <row r="122" spans="1:44">
      <c r="A122" s="489"/>
      <c r="B122" s="489"/>
      <c r="C122" s="489"/>
      <c r="D122" s="489"/>
      <c r="E122" s="489"/>
      <c r="F122" s="489"/>
      <c r="G122" s="489"/>
      <c r="H122" s="489"/>
      <c r="I122" s="489"/>
      <c r="J122" s="489"/>
      <c r="K122" s="489"/>
      <c r="L122" s="489"/>
      <c r="M122" s="489"/>
      <c r="N122" s="489"/>
      <c r="O122" s="489"/>
      <c r="P122" s="489"/>
      <c r="Q122" s="489"/>
      <c r="R122" s="489"/>
      <c r="S122" s="489"/>
      <c r="T122" s="489"/>
      <c r="U122" s="489"/>
      <c r="V122" s="489"/>
      <c r="W122" s="489"/>
      <c r="X122" s="489"/>
      <c r="Y122" s="489"/>
      <c r="Z122" s="489"/>
      <c r="AA122" s="489"/>
      <c r="AB122" s="489"/>
      <c r="AC122" s="489"/>
      <c r="AD122" s="489"/>
      <c r="AE122" s="489"/>
      <c r="AF122" s="489"/>
      <c r="AG122" s="489"/>
      <c r="AH122" s="489"/>
      <c r="AI122" s="489"/>
      <c r="AJ122" s="489"/>
      <c r="AK122" s="489"/>
      <c r="AL122" s="489"/>
      <c r="AM122" s="489"/>
      <c r="AN122" s="489"/>
      <c r="AO122" s="489"/>
      <c r="AP122" s="489"/>
      <c r="AQ122" s="489"/>
      <c r="AR122" s="489"/>
    </row>
    <row r="123" spans="1:44">
      <c r="A123" s="489"/>
      <c r="B123" s="489"/>
      <c r="C123" s="489"/>
      <c r="D123" s="489"/>
      <c r="E123" s="489"/>
      <c r="F123" s="489"/>
      <c r="G123" s="489"/>
      <c r="H123" s="489"/>
      <c r="I123" s="489"/>
      <c r="J123" s="489"/>
      <c r="K123" s="489"/>
      <c r="L123" s="489"/>
      <c r="M123" s="489"/>
      <c r="N123" s="489"/>
      <c r="O123" s="489"/>
      <c r="P123" s="489"/>
      <c r="Q123" s="489"/>
      <c r="R123" s="489"/>
      <c r="S123" s="489"/>
      <c r="T123" s="489"/>
      <c r="U123" s="489"/>
      <c r="V123" s="489"/>
      <c r="W123" s="489"/>
      <c r="X123" s="489"/>
      <c r="Y123" s="489"/>
      <c r="Z123" s="489"/>
      <c r="AA123" s="489"/>
      <c r="AB123" s="489"/>
      <c r="AC123" s="489"/>
      <c r="AD123" s="489"/>
      <c r="AE123" s="489"/>
      <c r="AF123" s="489"/>
      <c r="AG123" s="489"/>
      <c r="AH123" s="489"/>
      <c r="AI123" s="489"/>
      <c r="AJ123" s="489"/>
      <c r="AK123" s="489"/>
      <c r="AL123" s="489"/>
      <c r="AM123" s="489"/>
      <c r="AN123" s="489"/>
      <c r="AO123" s="489"/>
      <c r="AP123" s="489"/>
      <c r="AQ123" s="489"/>
      <c r="AR123" s="489"/>
    </row>
    <row r="124" spans="1:44">
      <c r="A124" s="489"/>
      <c r="B124" s="489"/>
      <c r="C124" s="489"/>
      <c r="D124" s="489"/>
      <c r="E124" s="489"/>
      <c r="F124" s="489"/>
      <c r="G124" s="489"/>
      <c r="H124" s="489"/>
      <c r="I124" s="489"/>
      <c r="J124" s="489"/>
      <c r="K124" s="489"/>
      <c r="L124" s="489"/>
      <c r="M124" s="489"/>
      <c r="N124" s="489"/>
      <c r="O124" s="489"/>
      <c r="P124" s="489"/>
      <c r="Q124" s="489"/>
      <c r="R124" s="489"/>
      <c r="S124" s="489"/>
      <c r="T124" s="489"/>
      <c r="U124" s="489"/>
      <c r="V124" s="489"/>
      <c r="W124" s="489"/>
      <c r="X124" s="489"/>
      <c r="Y124" s="489"/>
      <c r="Z124" s="489"/>
      <c r="AA124" s="489"/>
      <c r="AB124" s="489"/>
      <c r="AC124" s="489"/>
      <c r="AD124" s="489"/>
      <c r="AE124" s="489"/>
      <c r="AF124" s="489"/>
      <c r="AG124" s="489"/>
      <c r="AH124" s="489"/>
      <c r="AI124" s="489"/>
      <c r="AJ124" s="489"/>
      <c r="AK124" s="489"/>
      <c r="AL124" s="489"/>
      <c r="AM124" s="489"/>
      <c r="AN124" s="489"/>
      <c r="AO124" s="489"/>
      <c r="AP124" s="489"/>
      <c r="AQ124" s="489"/>
      <c r="AR124" s="489"/>
    </row>
    <row r="125" spans="1:44">
      <c r="A125" s="489"/>
      <c r="B125" s="489"/>
      <c r="C125" s="489"/>
      <c r="D125" s="489"/>
      <c r="E125" s="489"/>
      <c r="F125" s="489"/>
      <c r="G125" s="489"/>
      <c r="H125" s="489"/>
      <c r="I125" s="489"/>
      <c r="J125" s="489"/>
      <c r="K125" s="489"/>
      <c r="L125" s="489"/>
      <c r="M125" s="489"/>
      <c r="N125" s="489"/>
      <c r="O125" s="489"/>
      <c r="P125" s="489"/>
      <c r="Q125" s="489"/>
      <c r="R125" s="489"/>
      <c r="S125" s="489"/>
      <c r="T125" s="489"/>
      <c r="U125" s="489"/>
      <c r="V125" s="489"/>
      <c r="W125" s="489"/>
      <c r="X125" s="489"/>
      <c r="Y125" s="489"/>
      <c r="Z125" s="489"/>
      <c r="AA125" s="489"/>
      <c r="AB125" s="489"/>
      <c r="AC125" s="489"/>
      <c r="AD125" s="489"/>
      <c r="AE125" s="489"/>
      <c r="AF125" s="489"/>
      <c r="AG125" s="489"/>
      <c r="AH125" s="489"/>
      <c r="AI125" s="489"/>
      <c r="AJ125" s="489"/>
      <c r="AK125" s="489"/>
      <c r="AL125" s="489"/>
      <c r="AM125" s="489"/>
      <c r="AN125" s="489"/>
      <c r="AO125" s="489"/>
      <c r="AP125" s="489"/>
      <c r="AQ125" s="489"/>
      <c r="AR125" s="489"/>
    </row>
    <row r="126" spans="1:44">
      <c r="A126" s="489"/>
      <c r="B126" s="489"/>
      <c r="C126" s="489"/>
      <c r="D126" s="489"/>
      <c r="E126" s="489"/>
      <c r="F126" s="489"/>
      <c r="G126" s="489"/>
      <c r="H126" s="489"/>
      <c r="I126" s="489"/>
      <c r="J126" s="489"/>
      <c r="K126" s="489"/>
      <c r="L126" s="489"/>
      <c r="M126" s="489"/>
      <c r="N126" s="489"/>
      <c r="O126" s="489"/>
      <c r="P126" s="489"/>
      <c r="Q126" s="489"/>
      <c r="R126" s="489"/>
      <c r="S126" s="489"/>
      <c r="T126" s="489"/>
      <c r="U126" s="489"/>
      <c r="V126" s="489"/>
      <c r="W126" s="489"/>
      <c r="X126" s="489"/>
      <c r="Y126" s="489"/>
      <c r="Z126" s="489"/>
      <c r="AA126" s="489"/>
      <c r="AB126" s="489"/>
      <c r="AC126" s="489"/>
      <c r="AD126" s="489"/>
      <c r="AE126" s="489"/>
      <c r="AF126" s="489"/>
      <c r="AG126" s="489"/>
      <c r="AH126" s="489"/>
      <c r="AI126" s="489"/>
      <c r="AJ126" s="489"/>
      <c r="AK126" s="489"/>
      <c r="AL126" s="489"/>
      <c r="AM126" s="489"/>
      <c r="AN126" s="489"/>
      <c r="AO126" s="489"/>
      <c r="AP126" s="489"/>
      <c r="AQ126" s="489"/>
      <c r="AR126" s="489"/>
    </row>
    <row r="127" spans="1:44">
      <c r="A127" s="489"/>
      <c r="B127" s="489"/>
      <c r="C127" s="489"/>
      <c r="D127" s="489"/>
      <c r="E127" s="489"/>
      <c r="F127" s="489"/>
      <c r="G127" s="489"/>
      <c r="H127" s="489"/>
      <c r="I127" s="489"/>
      <c r="J127" s="489"/>
      <c r="K127" s="489"/>
      <c r="L127" s="489"/>
      <c r="M127" s="489"/>
      <c r="N127" s="489"/>
      <c r="O127" s="489"/>
      <c r="P127" s="489"/>
      <c r="Q127" s="489"/>
      <c r="R127" s="489"/>
      <c r="S127" s="489"/>
      <c r="T127" s="489"/>
      <c r="U127" s="489"/>
      <c r="V127" s="489"/>
      <c r="W127" s="489"/>
      <c r="X127" s="489"/>
      <c r="Y127" s="489"/>
      <c r="Z127" s="489"/>
      <c r="AA127" s="489"/>
      <c r="AB127" s="489"/>
      <c r="AC127" s="489"/>
      <c r="AD127" s="489"/>
      <c r="AE127" s="489"/>
      <c r="AF127" s="489"/>
      <c r="AG127" s="489"/>
      <c r="AH127" s="489"/>
      <c r="AI127" s="489"/>
      <c r="AJ127" s="489"/>
      <c r="AK127" s="489"/>
      <c r="AL127" s="489"/>
      <c r="AM127" s="489"/>
      <c r="AN127" s="489"/>
      <c r="AO127" s="489"/>
      <c r="AP127" s="489"/>
      <c r="AQ127" s="489"/>
      <c r="AR127" s="489"/>
    </row>
    <row r="128" spans="1:44">
      <c r="A128" s="489"/>
      <c r="B128" s="489"/>
      <c r="C128" s="489"/>
      <c r="D128" s="489"/>
      <c r="E128" s="489"/>
      <c r="F128" s="489"/>
      <c r="G128" s="489"/>
      <c r="H128" s="489"/>
      <c r="I128" s="489"/>
      <c r="J128" s="489"/>
      <c r="K128" s="489"/>
      <c r="L128" s="489"/>
      <c r="M128" s="489"/>
      <c r="N128" s="489"/>
      <c r="O128" s="489"/>
      <c r="P128" s="489"/>
      <c r="Q128" s="489"/>
      <c r="R128" s="489"/>
      <c r="S128" s="489"/>
      <c r="T128" s="489"/>
      <c r="U128" s="489"/>
      <c r="V128" s="489"/>
      <c r="W128" s="489"/>
      <c r="X128" s="489"/>
      <c r="Y128" s="489"/>
      <c r="Z128" s="489"/>
      <c r="AA128" s="489"/>
      <c r="AB128" s="489"/>
      <c r="AC128" s="489"/>
      <c r="AD128" s="489"/>
      <c r="AE128" s="489"/>
      <c r="AF128" s="489"/>
      <c r="AG128" s="489"/>
      <c r="AH128" s="489"/>
      <c r="AI128" s="489"/>
      <c r="AJ128" s="489"/>
      <c r="AK128" s="489"/>
      <c r="AL128" s="489"/>
      <c r="AM128" s="489"/>
      <c r="AN128" s="489"/>
      <c r="AO128" s="489"/>
      <c r="AP128" s="489"/>
      <c r="AQ128" s="489"/>
      <c r="AR128" s="489"/>
    </row>
    <row r="129" spans="1:44">
      <c r="A129" s="489"/>
      <c r="B129" s="489"/>
      <c r="C129" s="489"/>
      <c r="D129" s="489"/>
      <c r="E129" s="489"/>
      <c r="F129" s="489"/>
      <c r="G129" s="489"/>
      <c r="H129" s="489"/>
      <c r="I129" s="489"/>
      <c r="J129" s="489"/>
      <c r="K129" s="489"/>
      <c r="L129" s="489"/>
      <c r="M129" s="489"/>
      <c r="N129" s="489"/>
      <c r="O129" s="489"/>
      <c r="P129" s="489"/>
      <c r="Q129" s="489"/>
      <c r="R129" s="489"/>
      <c r="S129" s="489"/>
      <c r="T129" s="489"/>
      <c r="U129" s="489"/>
      <c r="V129" s="489"/>
      <c r="W129" s="489"/>
      <c r="X129" s="489"/>
      <c r="Y129" s="489"/>
      <c r="Z129" s="489"/>
      <c r="AA129" s="489"/>
      <c r="AB129" s="489"/>
      <c r="AC129" s="489"/>
      <c r="AD129" s="489"/>
      <c r="AE129" s="489"/>
      <c r="AF129" s="489"/>
      <c r="AG129" s="489"/>
      <c r="AH129" s="489"/>
      <c r="AI129" s="489"/>
      <c r="AJ129" s="489"/>
      <c r="AK129" s="489"/>
      <c r="AL129" s="489"/>
      <c r="AM129" s="489"/>
      <c r="AN129" s="489"/>
      <c r="AO129" s="489"/>
      <c r="AP129" s="489"/>
      <c r="AQ129" s="489"/>
      <c r="AR129" s="489"/>
    </row>
    <row r="130" spans="1:44">
      <c r="A130" s="489"/>
      <c r="B130" s="489"/>
      <c r="C130" s="489"/>
      <c r="D130" s="489"/>
      <c r="E130" s="489"/>
      <c r="F130" s="489"/>
      <c r="G130" s="489"/>
      <c r="H130" s="489"/>
      <c r="I130" s="489"/>
      <c r="J130" s="489"/>
      <c r="K130" s="489"/>
      <c r="L130" s="489"/>
      <c r="M130" s="489"/>
      <c r="N130" s="489"/>
      <c r="O130" s="489"/>
      <c r="P130" s="489"/>
      <c r="Q130" s="489"/>
      <c r="R130" s="489"/>
      <c r="S130" s="489"/>
      <c r="T130" s="489"/>
      <c r="U130" s="489"/>
      <c r="V130" s="489"/>
      <c r="W130" s="489"/>
      <c r="X130" s="489"/>
      <c r="Y130" s="489"/>
      <c r="Z130" s="489"/>
      <c r="AA130" s="489"/>
      <c r="AB130" s="489"/>
      <c r="AC130" s="489"/>
      <c r="AD130" s="489"/>
      <c r="AE130" s="489"/>
      <c r="AF130" s="489"/>
      <c r="AG130" s="489"/>
      <c r="AH130" s="489"/>
      <c r="AI130" s="489"/>
      <c r="AJ130" s="489"/>
      <c r="AK130" s="489"/>
      <c r="AL130" s="489"/>
      <c r="AM130" s="489"/>
      <c r="AN130" s="489"/>
      <c r="AO130" s="489"/>
      <c r="AP130" s="489"/>
      <c r="AQ130" s="489"/>
      <c r="AR130" s="489"/>
    </row>
    <row r="131" spans="1:44">
      <c r="A131" s="489"/>
      <c r="B131" s="489"/>
      <c r="C131" s="489"/>
      <c r="D131" s="489"/>
      <c r="E131" s="489"/>
      <c r="F131" s="489"/>
      <c r="G131" s="489"/>
      <c r="H131" s="489"/>
      <c r="I131" s="489"/>
      <c r="J131" s="489"/>
      <c r="K131" s="489"/>
      <c r="L131" s="489"/>
      <c r="M131" s="489"/>
      <c r="N131" s="489"/>
      <c r="O131" s="489"/>
      <c r="P131" s="489"/>
      <c r="Q131" s="489"/>
      <c r="R131" s="489"/>
      <c r="S131" s="489"/>
      <c r="T131" s="489"/>
      <c r="U131" s="489"/>
      <c r="V131" s="489"/>
      <c r="W131" s="489"/>
      <c r="X131" s="489"/>
      <c r="Y131" s="489"/>
      <c r="Z131" s="489"/>
      <c r="AA131" s="489"/>
      <c r="AB131" s="489"/>
      <c r="AC131" s="489"/>
      <c r="AD131" s="489"/>
      <c r="AE131" s="489"/>
      <c r="AF131" s="489"/>
      <c r="AG131" s="489"/>
      <c r="AH131" s="489"/>
      <c r="AI131" s="489"/>
      <c r="AJ131" s="489"/>
      <c r="AK131" s="489"/>
      <c r="AL131" s="489"/>
      <c r="AM131" s="489"/>
      <c r="AN131" s="489"/>
      <c r="AO131" s="489"/>
      <c r="AP131" s="489"/>
      <c r="AQ131" s="489"/>
      <c r="AR131" s="489"/>
    </row>
    <row r="132" spans="1:44">
      <c r="A132" s="489"/>
      <c r="B132" s="489"/>
      <c r="C132" s="489"/>
      <c r="D132" s="489"/>
      <c r="E132" s="489"/>
      <c r="F132" s="489"/>
      <c r="G132" s="489"/>
      <c r="H132" s="489"/>
      <c r="I132" s="489"/>
      <c r="J132" s="489"/>
      <c r="K132" s="489"/>
      <c r="L132" s="489"/>
      <c r="M132" s="489"/>
      <c r="N132" s="489"/>
      <c r="O132" s="489"/>
      <c r="P132" s="489"/>
      <c r="Q132" s="489"/>
      <c r="R132" s="489"/>
      <c r="S132" s="489"/>
      <c r="T132" s="489"/>
      <c r="U132" s="489"/>
      <c r="V132" s="489"/>
      <c r="W132" s="489"/>
      <c r="X132" s="489"/>
      <c r="Y132" s="489"/>
      <c r="Z132" s="489"/>
      <c r="AA132" s="489"/>
      <c r="AB132" s="489"/>
      <c r="AC132" s="489"/>
      <c r="AD132" s="489"/>
      <c r="AE132" s="489"/>
      <c r="AF132" s="489"/>
      <c r="AG132" s="489"/>
      <c r="AH132" s="489"/>
      <c r="AI132" s="489"/>
      <c r="AJ132" s="489"/>
      <c r="AK132" s="489"/>
      <c r="AL132" s="489"/>
      <c r="AM132" s="489"/>
      <c r="AN132" s="489"/>
      <c r="AO132" s="489"/>
      <c r="AP132" s="489"/>
      <c r="AQ132" s="489"/>
      <c r="AR132" s="489"/>
    </row>
  </sheetData>
  <sheetProtection algorithmName="SHA-512" hashValue="bgdRCOdKNGVGoDWiQkYwnFuR+XTwE8LyV9xYF0vp8J4/YFeMUeKgkok4h1UbHz1eAgdze7j8ZO2hj2nwWh9xXQ==" saltValue="kkcU4MSRUuRl6HLcaECyLA==" spinCount="100000" sheet="1" objects="1" scenarios="1"/>
  <mergeCells count="8">
    <mergeCell ref="A58:A67"/>
    <mergeCell ref="A68:A77"/>
    <mergeCell ref="A78:A87"/>
    <mergeCell ref="A8:A17"/>
    <mergeCell ref="A18:A27"/>
    <mergeCell ref="A28:A37"/>
    <mergeCell ref="A38:A47"/>
    <mergeCell ref="A48:A57"/>
  </mergeCells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2DE16-7C5C-F145-8EEC-84230E757D41}">
  <sheetPr codeName="Sheet20">
    <tabColor rgb="FFCD7B93"/>
  </sheetPr>
  <dimension ref="A1:AW122"/>
  <sheetViews>
    <sheetView zoomScaleNormal="100" workbookViewId="0">
      <selection activeCell="AC71" sqref="AC71:AC79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9" ht="14">
      <c r="A1" s="457" t="s">
        <v>35</v>
      </c>
      <c r="B1" s="457"/>
      <c r="C1" s="457"/>
      <c r="D1" s="457"/>
      <c r="E1" s="458"/>
      <c r="F1" s="458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9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  <c r="AE1" s="457"/>
      <c r="AF1" s="457"/>
      <c r="AG1" s="457"/>
      <c r="AH1" s="457"/>
      <c r="AI1" s="457"/>
      <c r="AJ1" s="457"/>
      <c r="AK1" s="457"/>
      <c r="AL1" s="457"/>
      <c r="AM1" s="457"/>
      <c r="AN1" s="457"/>
      <c r="AO1" s="457"/>
      <c r="AP1" s="457"/>
      <c r="AQ1" s="457"/>
      <c r="AR1" s="457"/>
      <c r="AS1" s="457"/>
      <c r="AT1" s="457"/>
      <c r="AU1" s="457"/>
      <c r="AV1" s="457"/>
      <c r="AW1" s="457"/>
    </row>
    <row r="2" spans="1:49" ht="14">
      <c r="A2" s="459" t="s">
        <v>99</v>
      </c>
      <c r="B2" s="457"/>
      <c r="C2" s="457"/>
      <c r="D2" s="457"/>
      <c r="E2" s="458"/>
      <c r="F2" s="458"/>
      <c r="G2" s="457"/>
      <c r="H2" s="457"/>
      <c r="I2" s="457"/>
      <c r="J2" s="457"/>
      <c r="K2" s="457"/>
      <c r="L2" s="457"/>
      <c r="M2" s="457"/>
      <c r="N2" s="457"/>
      <c r="O2" s="457"/>
      <c r="P2" s="457"/>
      <c r="Q2" s="457"/>
      <c r="R2" s="457"/>
      <c r="S2" s="459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7"/>
      <c r="AH2" s="457"/>
      <c r="AI2" s="457"/>
      <c r="AJ2" s="457"/>
      <c r="AK2" s="457"/>
      <c r="AL2" s="457"/>
      <c r="AM2" s="457"/>
      <c r="AN2" s="457"/>
      <c r="AO2" s="457"/>
      <c r="AP2" s="457"/>
      <c r="AQ2" s="457"/>
      <c r="AR2" s="457"/>
      <c r="AS2" s="457"/>
      <c r="AT2" s="457"/>
      <c r="AU2" s="457"/>
      <c r="AV2" s="457"/>
      <c r="AW2" s="457"/>
    </row>
    <row r="3" spans="1:49" ht="15" thickBot="1">
      <c r="A3" s="457"/>
      <c r="B3" s="460"/>
      <c r="C3" s="457"/>
      <c r="D3" s="457"/>
      <c r="E3" s="458"/>
      <c r="F3" s="458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7"/>
      <c r="R3" s="457"/>
      <c r="S3" s="459"/>
      <c r="T3" s="457"/>
      <c r="U3" s="457"/>
      <c r="V3" s="457"/>
      <c r="W3" s="457"/>
      <c r="X3" s="457"/>
      <c r="Y3" s="457"/>
      <c r="Z3" s="457"/>
      <c r="AA3" s="457"/>
      <c r="AB3" s="457"/>
      <c r="AC3" s="457"/>
      <c r="AD3" s="457"/>
      <c r="AE3" s="457"/>
      <c r="AF3" s="457"/>
      <c r="AG3" s="457"/>
      <c r="AH3" s="457"/>
      <c r="AI3" s="457"/>
      <c r="AJ3" s="457"/>
      <c r="AK3" s="457"/>
      <c r="AL3" s="457"/>
      <c r="AM3" s="457"/>
      <c r="AN3" s="457"/>
      <c r="AO3" s="457"/>
      <c r="AP3" s="457"/>
      <c r="AQ3" s="457"/>
      <c r="AR3" s="457"/>
      <c r="AS3" s="457"/>
      <c r="AT3" s="457"/>
      <c r="AU3" s="457"/>
      <c r="AV3" s="457"/>
      <c r="AW3" s="457"/>
    </row>
    <row r="4" spans="1:49" ht="14">
      <c r="A4" s="104" t="s">
        <v>100</v>
      </c>
      <c r="B4" s="105"/>
      <c r="C4" s="105"/>
      <c r="D4" s="105"/>
      <c r="E4" s="389"/>
      <c r="F4" s="389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397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6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U4" s="457"/>
      <c r="AV4" s="457"/>
      <c r="AW4" s="457"/>
    </row>
    <row r="5" spans="1:49" ht="14">
      <c r="A5" s="107" t="s">
        <v>761</v>
      </c>
      <c r="B5" s="108"/>
      <c r="C5" s="117">
        <v>100000</v>
      </c>
      <c r="D5" s="109"/>
      <c r="E5" s="108"/>
      <c r="F5" s="390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39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10"/>
      <c r="AF5" s="457"/>
      <c r="AG5" s="457"/>
      <c r="AH5" s="457"/>
      <c r="AI5" s="457"/>
      <c r="AJ5" s="457"/>
      <c r="AK5" s="457"/>
      <c r="AL5" s="457"/>
      <c r="AM5" s="457"/>
      <c r="AN5" s="457"/>
      <c r="AO5" s="457"/>
      <c r="AP5" s="457"/>
      <c r="AQ5" s="457"/>
      <c r="AR5" s="457"/>
      <c r="AS5" s="457"/>
      <c r="AT5" s="457"/>
      <c r="AU5" s="457"/>
      <c r="AV5" s="457"/>
      <c r="AW5" s="457"/>
    </row>
    <row r="6" spans="1:49" ht="14">
      <c r="A6" s="41" t="s">
        <v>108</v>
      </c>
      <c r="B6" s="108"/>
      <c r="C6" s="108"/>
      <c r="D6" s="108"/>
      <c r="E6" s="391"/>
      <c r="F6" s="39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39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10"/>
      <c r="AF6" s="457"/>
      <c r="AG6" s="457"/>
      <c r="AH6" s="457"/>
      <c r="AI6" s="457"/>
      <c r="AJ6" s="457"/>
      <c r="AK6" s="457"/>
      <c r="AL6" s="457"/>
      <c r="AM6" s="457"/>
      <c r="AN6" s="457"/>
      <c r="AO6" s="457"/>
      <c r="AP6" s="457"/>
      <c r="AQ6" s="457"/>
      <c r="AR6" s="457"/>
      <c r="AS6" s="457"/>
      <c r="AT6" s="457"/>
      <c r="AU6" s="457"/>
      <c r="AV6" s="457"/>
      <c r="AW6" s="457"/>
    </row>
    <row r="7" spans="1:49" ht="75">
      <c r="A7" s="243" t="s">
        <v>57</v>
      </c>
      <c r="B7" s="176" t="s">
        <v>126</v>
      </c>
      <c r="C7" s="176" t="s">
        <v>127</v>
      </c>
      <c r="D7" s="177" t="s">
        <v>40</v>
      </c>
      <c r="E7" s="413" t="s">
        <v>754</v>
      </c>
      <c r="F7" s="413" t="s">
        <v>755</v>
      </c>
      <c r="G7" s="177" t="s">
        <v>109</v>
      </c>
      <c r="H7" s="177" t="s">
        <v>53</v>
      </c>
      <c r="I7" s="177" t="s">
        <v>88</v>
      </c>
      <c r="J7" s="177" t="s">
        <v>89</v>
      </c>
      <c r="K7" s="177" t="s">
        <v>90</v>
      </c>
      <c r="L7" s="177" t="s">
        <v>128</v>
      </c>
      <c r="M7" s="177" t="s">
        <v>36</v>
      </c>
      <c r="N7" s="177" t="s">
        <v>37</v>
      </c>
      <c r="O7" s="177" t="s">
        <v>38</v>
      </c>
      <c r="P7" s="177" t="s">
        <v>39</v>
      </c>
      <c r="Q7" s="393" t="s">
        <v>739</v>
      </c>
      <c r="R7" s="412" t="s">
        <v>102</v>
      </c>
      <c r="S7" s="179" t="s">
        <v>756</v>
      </c>
      <c r="T7" s="180" t="s">
        <v>87</v>
      </c>
      <c r="U7" s="180" t="s">
        <v>48</v>
      </c>
      <c r="V7" s="180" t="s">
        <v>47</v>
      </c>
      <c r="W7" s="180" t="s">
        <v>130</v>
      </c>
      <c r="X7" s="422" t="s">
        <v>757</v>
      </c>
      <c r="Y7" s="422" t="s">
        <v>758</v>
      </c>
      <c r="Z7" s="181" t="s">
        <v>131</v>
      </c>
      <c r="AA7" s="181" t="s">
        <v>75</v>
      </c>
      <c r="AB7" s="182" t="s">
        <v>142</v>
      </c>
      <c r="AC7" s="182" t="s">
        <v>2</v>
      </c>
      <c r="AD7" s="183" t="s">
        <v>6</v>
      </c>
      <c r="AE7" s="184" t="s">
        <v>77</v>
      </c>
      <c r="AF7" s="457"/>
      <c r="AG7" s="457"/>
      <c r="AH7" s="457"/>
      <c r="AI7" s="457"/>
      <c r="AJ7" s="457"/>
      <c r="AK7" s="457"/>
      <c r="AL7" s="457"/>
      <c r="AM7" s="457"/>
      <c r="AN7" s="457"/>
      <c r="AO7" s="457"/>
      <c r="AP7" s="457"/>
      <c r="AQ7" s="457"/>
      <c r="AR7" s="457"/>
      <c r="AS7" s="457"/>
      <c r="AT7" s="457"/>
      <c r="AU7" s="457"/>
      <c r="AV7" s="457"/>
      <c r="AW7" s="457"/>
    </row>
    <row r="8" spans="1:49" ht="17" customHeight="1">
      <c r="A8" s="527" t="str">
        <f>'Vic Apr 2021'!D2</f>
        <v>Multinet 1</v>
      </c>
      <c r="B8" s="210" t="str">
        <f>'Vic Apr 2021'!F2</f>
        <v>AGL</v>
      </c>
      <c r="C8" s="210" t="str">
        <f>'Vic Apr 2021'!G2</f>
        <v>Business Essentials Saver</v>
      </c>
      <c r="D8" s="206">
        <f>365*'Vic Apr 2021'!H2/100</f>
        <v>338.42136363636359</v>
      </c>
      <c r="E8" s="414">
        <f>IF('Vic Apr 2021'!AQ2=3,0.5,IF('Vic Apr 2021'!AQ2=2,0.33,0))</f>
        <v>0.5</v>
      </c>
      <c r="F8" s="414">
        <f>1-E8</f>
        <v>0.5</v>
      </c>
      <c r="G8" s="206">
        <f>IF('Vic Apr 2021'!K2="",($C$5*E8/'Vic Apr 2021'!AQ2*'Vic Apr 2021'!W2/100)*'Vic Apr 2021'!AQ2,IF($C$5*E8/'Vic Apr 2021'!AQ2&gt;='Vic Apr 2021'!L2,('Vic Apr 2021'!L2*'Vic Apr 2021'!W2/100)*'Vic Apr 2021'!AQ2,($C$5*E8/'Vic Apr 2021'!AQ2*'Vic Apr 2021'!W2/100)*'Vic Apr 2021'!AQ2))</f>
        <v>793.63636363636351</v>
      </c>
      <c r="H8" s="206">
        <f>IF(AND('Vic Apr 2021'!L2&gt;0,'Vic Apr 2021'!M2&gt;0),IF($C$5*E8/'Vic Apr 2021'!AQ2&lt;'Vic Apr 2021'!L2,0,IF(($C$5*E8/'Vic Apr 2021'!AQ2-'Vic Apr 2021'!L2)&lt;=('Vic Apr 2021'!M2+'Vic Apr 2021'!L2),((($C$5*E8/'Vic Apr 2021'!AQ2-'Vic Apr 2021'!L2)*'Vic Apr 2021'!X2/100))*'Vic Apr 2021'!AQ2,((('Vic Apr 2021'!M2)*'Vic Apr 2021'!X2/100)*'Vic Apr 2021'!AQ2))),0)</f>
        <v>71.363636363636402</v>
      </c>
      <c r="I8" s="206">
        <f>IF(AND('Vic Apr 2021'!M2&gt;0,'Vic Apr 2021'!N2&gt;0),IF($C$5*E8/'Vic Apr 2021'!AQ2&lt;('Vic Apr 2021'!L2+'Vic Apr 2021'!M2),0,IF(($C$5*E8/'Vic Apr 2021'!AQ2-'Vic Apr 2021'!L2+'Vic Apr 2021'!M2)&lt;=('Vic Apr 2021'!L2+'Vic Apr 2021'!M2+'Vic Apr 2021'!N2),((($C$5*E8/'Vic Apr 2021'!AQ2-('Vic Apr 2021'!L2+'Vic Apr 2021'!M2))*'Vic Apr 2021'!Y2/100))*'Vic Apr 2021'!AQ2,('Vic Apr 2021'!N2*'Vic Apr 2021'!Y2/100)* 'Vic Apr 2021'!AQ2)),0)</f>
        <v>0</v>
      </c>
      <c r="J8" s="206">
        <f>IF(AND('Vic Apr 2021'!N2&gt;0,'Vic Apr 2021'!O2&gt;0),IF($C$5*E8/'Vic Apr 2021'!AQ2&lt;('Vic Apr 2021'!L2+'Vic Apr 2021'!M2+'Vic Apr 2021'!N2),0,IF(($C$5*E8/'Vic Apr 2021'!AQ2-'Vic Apr 2021'!L2+'Vic Apr 2021'!M2+'Vic Apr 2021'!N2)&lt;=('Vic Apr 2021'!L2+'Vic Apr 2021'!M2+'Vic Apr 2021'!N2+'Vic Apr 2021'!O2),(($C$5*E8/'Vic Apr 2021'!AQ2-('Vic Apr 2021'!L2+'Vic Apr 2021'!M2+'Vic Apr 2021'!N2))*'Vic Apr 2021'!Z2/100)*'Vic Apr 2021'!AQ2,('Vic Apr 2021'!O2*'Vic Apr 2021'!Z2/100)*'Vic Apr 2021'!AQ2)),0)</f>
        <v>0</v>
      </c>
      <c r="K8" s="206">
        <f>IF(AND('Vic Apr 2021'!P2&gt;0,'Vic Apr 2021'!O2&gt;0),IF(($C$5*E8/'Vic Apr 2021'!AQ2&lt;SUM('Vic Apr 2021'!L2:P2)),(0),($C$5*E8/'Vic Apr 2021'!AQ2-SUM('Vic Apr 2021'!L2:P2))*'Vic Apr 2021'!AB2/100)* 'Vic Apr 2021'!AQ2,IF(AND('Vic Apr 2021'!O2&gt;0,'Vic Apr 2021'!P2=""),IF(($C$5*E8/'Vic Apr 2021'!AQ2&lt; SUM('Vic Apr 2021'!L2:O2)),(0),($C$5*E8/'Vic Apr 2021'!AQ2-SUM('Vic Apr 2021'!L2:O2))*'Vic Apr 2021'!AA2/100)* 'Vic Apr 2021'!AQ2,IF(AND('Vic Apr 2021'!N2&gt;0,'Vic Apr 2021'!O2=""),IF(($C$5*E8/'Vic Apr 2021'!AQ2&lt; SUM('Vic Apr 2021'!L2:N2)),(0),($C$5*E8/'Vic Apr 2021'!AQ2-SUM('Vic Apr 2021'!L2:N2))*'Vic Apr 2021'!Z2/100)* 'Vic Apr 2021'!AQ2,IF(AND('Vic Apr 2021'!M2&gt;0,'Vic Apr 2021'!N2=""),IF(($C$5*E8/'Vic Apr 2021'!AQ2&lt;'Vic Apr 2021'!M2+'Vic Apr 2021'!L2),(0),(($C$5*E8/'Vic Apr 2021'!AQ2-('Vic Apr 2021'!M2+'Vic Apr 2021'!L2))*'Vic Apr 2021'!Y2/100))*'Vic Apr 2021'!AQ2,IF(AND('Vic Apr 2021'!L2&gt;0,'Vic Apr 2021'!M2=""&gt;0),IF(($C$5*E8/'Vic Apr 2021'!AQ2&lt;'Vic Apr 2021'!L2),(0),($C$5*E8/'Vic Apr 2021'!AQ2-'Vic Apr 2021'!L2)*'Vic Apr 2021'!X2/100)*'Vic Apr 2021'!AQ2,0)))))</f>
        <v>0</v>
      </c>
      <c r="L8" s="206">
        <f>IF('Vic Apr 2021'!K2="",($C$5*F8/'Vic Apr 2021'!AR2*'Vic Apr 2021'!AC2/100)*'Vic Apr 2021'!AR2,IF($C$5*F8/'Vic Apr 2021'!AR2&gt;='Vic Apr 2021'!L2,('Vic Apr 2021'!L2*'Vic Apr 2021'!AC2/100)*'Vic Apr 2021'!AR2,($C$5*F8/'Vic Apr 2021'!AR2*'Vic Apr 2021'!AC2/100)*'Vic Apr 2021'!AR2))</f>
        <v>760.90909090909088</v>
      </c>
      <c r="M8" s="206">
        <f>IF(AND('Vic Apr 2021'!L2&gt;0,'Vic Apr 2021'!M2&gt;0),IF($C$5*F8/'Vic Apr 2021'!AR2&lt;'Vic Apr 2021'!L2,0,IF(($C$5*F8/'Vic Apr 2021'!AR2-'Vic Apr 2021'!L2)&lt;=('Vic Apr 2021'!M2+'Vic Apr 2021'!L2),((($C$5*F8/'Vic Apr 2021'!AR2-'Vic Apr 2021'!L2)*'Vic Apr 2021'!AD2/100))*'Vic Apr 2021'!AR2,((('Vic Apr 2021'!M2)*'Vic Apr 2021'!AD2/100)*'Vic Apr 2021'!AR2))),0)</f>
        <v>70.909090909090963</v>
      </c>
      <c r="N8" s="206">
        <f>IF(AND('Vic Apr 2021'!M2&gt;0,'Vic Apr 2021'!N2&gt;0),IF($C$5*F8/'Vic Apr 2021'!AR2&lt;('Vic Apr 2021'!L2+'Vic Apr 2021'!M2),0,IF(($C$5*F8/'Vic Apr 2021'!AR2-'Vic Apr 2021'!L2+'Vic Apr 2021'!M2)&lt;=('Vic Apr 2021'!L2+'Vic Apr 2021'!M2+'Vic Apr 2021'!N2),((($C$5*F8/'Vic Apr 2021'!AR2-('Vic Apr 2021'!L2+'Vic Apr 2021'!M2))*'Vic Apr 2021'!AE2/100))*'Vic Apr 2021'!AR2,('Vic Apr 2021'!N2*'Vic Apr 2021'!AE2/100)*'Vic Apr 2021'!AR2)),0)</f>
        <v>0</v>
      </c>
      <c r="O8" s="206">
        <f>IF(AND('Vic Apr 2021'!N2&gt;0,'Vic Apr 2021'!O2&gt;0),IF($C$5*F8/'Vic Apr 2021'!AR2&lt;('Vic Apr 2021'!L2+'Vic Apr 2021'!M2+'Vic Apr 2021'!N2),0,IF(($C$5*F8/'Vic Apr 2021'!AR2-'Vic Apr 2021'!L2+'Vic Apr 2021'!M2+'Vic Apr 2021'!N2)&lt;=('Vic Apr 2021'!L2+'Vic Apr 2021'!M2+'Vic Apr 2021'!N2+'Vic Apr 2021'!O2),(($C$5*F8/'Vic Apr 2021'!AR2-('Vic Apr 2021'!L2+'Vic Apr 2021'!M2+'Vic Apr 2021'!N2))*'Vic Apr 2021'!AF2/100)*'Vic Apr 2021'!AR2,('Vic Apr 2021'!O2*'Vic Apr 2021'!AF2/100)*'Vic Apr 2021'!AR2)),0)</f>
        <v>0</v>
      </c>
      <c r="P8" s="206">
        <f>IF(AND('Vic Apr 2021'!P2&gt;0,'Vic Apr 2021'!O2&gt;0),IF(($C$5*F8/'Vic Apr 2021'!AR2&lt;SUM('Vic Apr 2021'!L2:P2)),(0),($C$5*F8/'Vic Apr 2021'!AR2-SUM('Vic Apr 2021'!L2:P2))*'Vic Apr 2021'!AB2/100)* 'Vic Apr 2021'!AR2,IF(AND('Vic Apr 2021'!O2&gt;0,'Vic Apr 2021'!P2=""),IF(($C$5*F8/'Vic Apr 2021'!AR2&lt; SUM('Vic Apr 2021'!L2:O2)),(0),($C$5*F8/'Vic Apr 2021'!AR2-SUM('Vic Apr 2021'!L2:O2))*'Vic Apr 2021'!AG2/100)* 'Vic Apr 2021'!AR2,IF(AND('Vic Apr 2021'!N2&gt;0,'Vic Apr 2021'!O2=""),IF(($C$5*F8/'Vic Apr 2021'!AR2&lt; SUM('Vic Apr 2021'!L2:N2)),(0),($C$5*F8/'Vic Apr 2021'!AR2-SUM('Vic Apr 2021'!L2:N2))*'Vic Apr 2021'!AF2/100)* 'Vic Apr 2021'!AR2,IF(AND('Vic Apr 2021'!M2&gt;0,'Vic Apr 2021'!N2=""),IF(($C$5*F8/'Vic Apr 2021'!AR2&lt;'Vic Apr 2021'!M2+'Vic Apr 2021'!L2),(0),(($C$5*F8/'Vic Apr 2021'!AR2-('Vic Apr 2021'!M2+'Vic Apr 2021'!L2))*'Vic Apr 2021'!AE2/100))*'Vic Apr 2021'!AR2,IF(AND('Vic Apr 2021'!L2&gt;0,'Vic Apr 2021'!M2=""&gt;0),IF(($C$5*F8/'Vic Apr 2021'!AR2&lt;'Vic Apr 2021'!L2),(0),($C$5*F8/'Vic Apr 2021'!AR2-'Vic Apr 2021'!L2)*'Vic Apr 2021'!AD2/100)*'Vic Apr 2021'!AR2,0)))))</f>
        <v>0</v>
      </c>
      <c r="Q8" s="392">
        <f>SUM(G8:P8)</f>
        <v>1696.8181818181818</v>
      </c>
      <c r="R8" s="418">
        <f>Q8+D8</f>
        <v>2035.2395454545454</v>
      </c>
      <c r="S8" s="209">
        <f>R8*1.1</f>
        <v>2238.7635</v>
      </c>
      <c r="T8" s="246">
        <f>'Vic Apr 2021'!AT2</f>
        <v>0</v>
      </c>
      <c r="U8" s="246">
        <f>'Vic Apr 2021'!AU2</f>
        <v>0</v>
      </c>
      <c r="V8" s="246">
        <f>'Vic Apr 2021'!AV2</f>
        <v>0</v>
      </c>
      <c r="W8" s="246">
        <f>'Vic Apr 2021'!AW2</f>
        <v>0</v>
      </c>
      <c r="X8" s="418" t="str">
        <f>IF(SUM(T8:W8)=0,"No discount",IF(T8&gt;0,"Guaranteed off bill",IF(U8&gt;0,"Guaranteed off usage",IF(V8&gt;0,"Pay-on-time off bill","Pay-on-time off usage"))))</f>
        <v>No discount</v>
      </c>
      <c r="Y8" s="418" t="str">
        <f>IF(OR(B8="Origin Energy",B8="Red Energy",B8="Powershop"),"Inclusive","Exclusive")</f>
        <v>Exclusive</v>
      </c>
      <c r="Z8" s="399">
        <f t="shared" ref="Z8:Z64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2035.2395454545454</v>
      </c>
      <c r="AA8" s="399">
        <f t="shared" ref="AA8:AA64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2035.2395454545454</v>
      </c>
      <c r="AB8" s="400">
        <f t="shared" ref="AB8:AC21" si="2">Z8*1.1</f>
        <v>2238.7635</v>
      </c>
      <c r="AC8" s="400">
        <f t="shared" si="2"/>
        <v>2238.7635</v>
      </c>
      <c r="AD8" s="249">
        <f>'Vic Apr 2021'!BF2</f>
        <v>0</v>
      </c>
      <c r="AE8" s="212" t="str">
        <f>'Vic Apr 2021'!BG2</f>
        <v>n</v>
      </c>
      <c r="AF8" s="457"/>
      <c r="AG8" s="457"/>
      <c r="AH8" s="457"/>
      <c r="AI8" s="457"/>
      <c r="AJ8" s="457"/>
      <c r="AK8" s="457"/>
      <c r="AL8" s="457"/>
      <c r="AM8" s="457"/>
      <c r="AN8" s="457"/>
      <c r="AO8" s="457"/>
      <c r="AP8" s="457"/>
      <c r="AQ8" s="457"/>
      <c r="AR8" s="457"/>
      <c r="AS8" s="457"/>
      <c r="AT8" s="457"/>
      <c r="AU8" s="457"/>
      <c r="AV8" s="457"/>
      <c r="AW8" s="457"/>
    </row>
    <row r="9" spans="1:49" ht="17" customHeight="1">
      <c r="A9" s="528"/>
      <c r="B9" s="194" t="str">
        <f>'Vic Apr 2021'!F3</f>
        <v>Covau</v>
      </c>
      <c r="C9" s="194" t="str">
        <f>'Vic Apr 2021'!G3</f>
        <v>Super Saver Plus</v>
      </c>
      <c r="D9" s="190">
        <f>365*'Vic Apr 2021'!H3/100</f>
        <v>364.99999999999994</v>
      </c>
      <c r="E9" s="415">
        <f>IF('Vic Apr 2021'!AQ3=3,0.5,IF('Vic Apr 2021'!AQ3=2,0.33,0))</f>
        <v>0.5</v>
      </c>
      <c r="F9" s="415">
        <f t="shared" ref="F9:F65" si="3">1-E9</f>
        <v>0.5</v>
      </c>
      <c r="G9" s="190">
        <f>IF('Vic Apr 2021'!K3="",($C$5*E9/'Vic Apr 2021'!AQ3*'Vic Apr 2021'!W3/100)*'Vic Apr 2021'!AQ3,IF($C$5*E9/'Vic Apr 2021'!AQ3&gt;='Vic Apr 2021'!L3,('Vic Apr 2021'!L3*'Vic Apr 2021'!W3/100)*'Vic Apr 2021'!AQ3,($C$5*E9/'Vic Apr 2021'!AQ3*'Vic Apr 2021'!W3/100)*'Vic Apr 2021'!AQ3))</f>
        <v>940.90909090909076</v>
      </c>
      <c r="H9" s="190">
        <f>IF(AND('Vic Apr 2021'!L3&gt;0,'Vic Apr 2021'!M3&gt;0),IF($C$5*E9/'Vic Apr 2021'!AQ3&lt;'Vic Apr 2021'!L3,0,IF(($C$5*E9/'Vic Apr 2021'!AQ3-'Vic Apr 2021'!L3)&lt;=('Vic Apr 2021'!M3+'Vic Apr 2021'!L3),((($C$5*E9/'Vic Apr 2021'!AQ3-'Vic Apr 2021'!L3)*'Vic Apr 2021'!X3/100))*'Vic Apr 2021'!AQ3,((('Vic Apr 2021'!M3)*'Vic Apr 2021'!X3/100)*'Vic Apr 2021'!AQ3))),0)</f>
        <v>90.909090909090963</v>
      </c>
      <c r="I9" s="190">
        <f>IF(AND('Vic Apr 2021'!M3&gt;0,'Vic Apr 2021'!N3&gt;0),IF($C$5*E9/'Vic Apr 2021'!AQ3&lt;('Vic Apr 2021'!L3+'Vic Apr 2021'!M3),0,IF(($C$5*E9/'Vic Apr 2021'!AQ3-'Vic Apr 2021'!L3+'Vic Apr 2021'!M3)&lt;=('Vic Apr 2021'!L3+'Vic Apr 2021'!M3+'Vic Apr 2021'!N3),((($C$5*E9/'Vic Apr 2021'!AQ3-('Vic Apr 2021'!L3+'Vic Apr 2021'!M3))*'Vic Apr 2021'!Y3/100))*'Vic Apr 2021'!AQ3,('Vic Apr 2021'!N3*'Vic Apr 2021'!Y3/100)* 'Vic Apr 2021'!AQ3)),0)</f>
        <v>0</v>
      </c>
      <c r="J9" s="190">
        <f>IF(AND('Vic Apr 2021'!N3&gt;0,'Vic Apr 2021'!O3&gt;0),IF($C$5*E9/'Vic Apr 2021'!AQ3&lt;('Vic Apr 2021'!L3+'Vic Apr 2021'!M3+'Vic Apr 2021'!N3),0,IF(($C$5*E9/'Vic Apr 2021'!AQ3-'Vic Apr 2021'!L3+'Vic Apr 2021'!M3+'Vic Apr 2021'!N3)&lt;=('Vic Apr 2021'!L3+'Vic Apr 2021'!M3+'Vic Apr 2021'!N3+'Vic Apr 2021'!O3),(($C$5*E9/'Vic Apr 2021'!AQ3-('Vic Apr 2021'!L3+'Vic Apr 2021'!M3+'Vic Apr 2021'!N3))*'Vic Apr 2021'!Z3/100)*'Vic Apr 2021'!AQ3,('Vic Apr 2021'!O3*'Vic Apr 2021'!Z3/100)*'Vic Apr 2021'!AQ3)),0)</f>
        <v>0</v>
      </c>
      <c r="K9" s="190">
        <f>IF(AND('Vic Apr 2021'!P3&gt;0,'Vic Apr 2021'!O3&gt;0),IF(($C$5*E9/'Vic Apr 2021'!AQ3&lt;SUM('Vic Apr 2021'!L3:P3)),(0),($C$5*E9/'Vic Apr 2021'!AQ3-SUM('Vic Apr 2021'!L3:P3))*'Vic Apr 2021'!AB3/100)* 'Vic Apr 2021'!AQ3,IF(AND('Vic Apr 2021'!O3&gt;0,'Vic Apr 2021'!P3=""),IF(($C$5*E9/'Vic Apr 2021'!AQ3&lt; SUM('Vic Apr 2021'!L3:O3)),(0),($C$5*E9/'Vic Apr 2021'!AQ3-SUM('Vic Apr 2021'!L3:O3))*'Vic Apr 2021'!AA3/100)* 'Vic Apr 2021'!AQ3,IF(AND('Vic Apr 2021'!N3&gt;0,'Vic Apr 2021'!O3=""),IF(($C$5*E9/'Vic Apr 2021'!AQ3&lt; SUM('Vic Apr 2021'!L3:N3)),(0),($C$5*E9/'Vic Apr 2021'!AQ3-SUM('Vic Apr 2021'!L3:N3))*'Vic Apr 2021'!Z3/100)* 'Vic Apr 2021'!AQ3,IF(AND('Vic Apr 2021'!M3&gt;0,'Vic Apr 2021'!N3=""),IF(($C$5*E9/'Vic Apr 2021'!AQ3&lt;'Vic Apr 2021'!M3+'Vic Apr 2021'!L3),(0),(($C$5*E9/'Vic Apr 2021'!AQ3-('Vic Apr 2021'!M3+'Vic Apr 2021'!L3))*'Vic Apr 2021'!Y3/100))*'Vic Apr 2021'!AQ3,IF(AND('Vic Apr 2021'!L3&gt;0,'Vic Apr 2021'!M3=""&gt;0),IF(($C$5*E9/'Vic Apr 2021'!AQ3&lt;'Vic Apr 2021'!L3),(0),($C$5*E9/'Vic Apr 2021'!AQ3-'Vic Apr 2021'!L3)*'Vic Apr 2021'!X3/100)*'Vic Apr 2021'!AQ3,0)))))</f>
        <v>0</v>
      </c>
      <c r="L9" s="190">
        <f>IF('Vic Apr 2021'!K3="",($C$5*F9/'Vic Apr 2021'!AR3*'Vic Apr 2021'!AC3/100)*'Vic Apr 2021'!AR3,IF($C$5*F9/'Vic Apr 2021'!AR3&gt;='Vic Apr 2021'!L3,('Vic Apr 2021'!L3*'Vic Apr 2021'!AC3/100)*'Vic Apr 2021'!AR3,($C$5*F9/'Vic Apr 2021'!AR3*'Vic Apr 2021'!AC3/100)*'Vic Apr 2021'!AR3))</f>
        <v>854.99999999999977</v>
      </c>
      <c r="M9" s="190">
        <f>IF(AND('Vic Apr 2021'!L3&gt;0,'Vic Apr 2021'!M3&gt;0),IF($C$5*F9/'Vic Apr 2021'!AR3&lt;'Vic Apr 2021'!L3,0,IF(($C$5*F9/'Vic Apr 2021'!AR3-'Vic Apr 2021'!L3)&lt;=('Vic Apr 2021'!M3+'Vic Apr 2021'!L3),((($C$5*F9/'Vic Apr 2021'!AR3-'Vic Apr 2021'!L3)*'Vic Apr 2021'!AD3/100))*'Vic Apr 2021'!AR3,((('Vic Apr 2021'!M3)*'Vic Apr 2021'!AD3/100)*'Vic Apr 2021'!AR3))),0)</f>
        <v>84.545454545454604</v>
      </c>
      <c r="N9" s="190">
        <f>IF(AND('Vic Apr 2021'!M3&gt;0,'Vic Apr 2021'!N3&gt;0),IF($C$5*F9/'Vic Apr 2021'!AR3&lt;('Vic Apr 2021'!L3+'Vic Apr 2021'!M3),0,IF(($C$5*F9/'Vic Apr 2021'!AR3-'Vic Apr 2021'!L3+'Vic Apr 2021'!M3)&lt;=('Vic Apr 2021'!L3+'Vic Apr 2021'!M3+'Vic Apr 2021'!N3),((($C$5*F9/'Vic Apr 2021'!AR3-('Vic Apr 2021'!L3+'Vic Apr 2021'!M3))*'Vic Apr 2021'!AE3/100))*'Vic Apr 2021'!AR3,('Vic Apr 2021'!N3*'Vic Apr 2021'!AE3/100)*'Vic Apr 2021'!AR3)),0)</f>
        <v>0</v>
      </c>
      <c r="O9" s="190">
        <f>IF(AND('Vic Apr 2021'!N3&gt;0,'Vic Apr 2021'!O3&gt;0),IF($C$5*F9/'Vic Apr 2021'!AR3&lt;('Vic Apr 2021'!L3+'Vic Apr 2021'!M3+'Vic Apr 2021'!N3),0,IF(($C$5*F9/'Vic Apr 2021'!AR3-'Vic Apr 2021'!L3+'Vic Apr 2021'!M3+'Vic Apr 2021'!N3)&lt;=('Vic Apr 2021'!L3+'Vic Apr 2021'!M3+'Vic Apr 2021'!N3+'Vic Apr 2021'!O3),(($C$5*F9/'Vic Apr 2021'!AR3-('Vic Apr 2021'!L3+'Vic Apr 2021'!M3+'Vic Apr 2021'!N3))*'Vic Apr 2021'!AF3/100)*'Vic Apr 2021'!AR3,('Vic Apr 2021'!O3*'Vic Apr 2021'!AF3/100)*'Vic Apr 2021'!AR3)),0)</f>
        <v>0</v>
      </c>
      <c r="P9" s="190">
        <f>IF(AND('Vic Apr 2021'!P3&gt;0,'Vic Apr 2021'!O3&gt;0),IF(($C$5*F9/'Vic Apr 2021'!AR3&lt;SUM('Vic Apr 2021'!L3:P3)),(0),($C$5*F9/'Vic Apr 2021'!AR3-SUM('Vic Apr 2021'!L3:P3))*'Vic Apr 2021'!AB3/100)* 'Vic Apr 2021'!AR3,IF(AND('Vic Apr 2021'!O3&gt;0,'Vic Apr 2021'!P3=""),IF(($C$5*F9/'Vic Apr 2021'!AR3&lt; SUM('Vic Apr 2021'!L3:O3)),(0),($C$5*F9/'Vic Apr 2021'!AR3-SUM('Vic Apr 2021'!L3:O3))*'Vic Apr 2021'!AG3/100)* 'Vic Apr 2021'!AR3,IF(AND('Vic Apr 2021'!N3&gt;0,'Vic Apr 2021'!O3=""),IF(($C$5*F9/'Vic Apr 2021'!AR3&lt; SUM('Vic Apr 2021'!L3:N3)),(0),($C$5*F9/'Vic Apr 2021'!AR3-SUM('Vic Apr 2021'!L3:N3))*'Vic Apr 2021'!AF3/100)* 'Vic Apr 2021'!AR3,IF(AND('Vic Apr 2021'!M3&gt;0,'Vic Apr 2021'!N3=""),IF(($C$5*F9/'Vic Apr 2021'!AR3&lt;'Vic Apr 2021'!M3+'Vic Apr 2021'!L3),(0),(($C$5*F9/'Vic Apr 2021'!AR3-('Vic Apr 2021'!M3+'Vic Apr 2021'!L3))*'Vic Apr 2021'!AE3/100))*'Vic Apr 2021'!AR3,IF(AND('Vic Apr 2021'!L3&gt;0,'Vic Apr 2021'!M3=""&gt;0),IF(($C$5*F9/'Vic Apr 2021'!AR3&lt;'Vic Apr 2021'!L3),(0),($C$5*F9/'Vic Apr 2021'!AR3-'Vic Apr 2021'!L3)*'Vic Apr 2021'!AD3/100)*'Vic Apr 2021'!AR3,0)))))</f>
        <v>0</v>
      </c>
      <c r="Q9" s="394">
        <f t="shared" ref="Q9:Q60" si="4">SUM(G9:P9)</f>
        <v>1971.363636363636</v>
      </c>
      <c r="R9" s="419">
        <f t="shared" ref="R9:R65" si="5">Q9+D9</f>
        <v>2336.363636363636</v>
      </c>
      <c r="S9" s="193">
        <f t="shared" ref="S9:S65" si="6">R9*1.1</f>
        <v>2570</v>
      </c>
      <c r="T9" s="247">
        <f>'Vic Apr 2021'!AT3</f>
        <v>0</v>
      </c>
      <c r="U9" s="247">
        <f>'Vic Apr 2021'!AU3</f>
        <v>20</v>
      </c>
      <c r="V9" s="247">
        <f>'Vic Apr 2021'!AV3</f>
        <v>0</v>
      </c>
      <c r="W9" s="247">
        <f>'Vic Apr 2021'!AW3</f>
        <v>0</v>
      </c>
      <c r="X9" s="419" t="str">
        <f t="shared" ref="X9:X66" si="7">IF(SUM(T9:W9)=0,"No discount",IF(T9&gt;0,"Guaranteed off bill",IF(U9&gt;0,"Guaranteed off usage",IF(V9&gt;0,"Pay-on-time off bill","Pay-on-time off usage"))))</f>
        <v>Guaranteed off usage</v>
      </c>
      <c r="Y9" s="419" t="str">
        <f t="shared" ref="Y9:Y66" si="8">IF(OR(B9="Origin Energy",B9="Red Energy",B9="Powershop"),"Inclusive","Exclusive")</f>
        <v>Exclusive</v>
      </c>
      <c r="Z9" s="399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1942.0909090909088</v>
      </c>
      <c r="AA9" s="399">
        <f t="shared" si="1"/>
        <v>1942.0909090909088</v>
      </c>
      <c r="AB9" s="400">
        <f t="shared" si="2"/>
        <v>2136.2999999999997</v>
      </c>
      <c r="AC9" s="400">
        <f t="shared" si="2"/>
        <v>2136.2999999999997</v>
      </c>
      <c r="AD9" s="244">
        <f>'Vic Apr 2021'!BF3</f>
        <v>0</v>
      </c>
      <c r="AE9" s="196" t="str">
        <f>'Vic Apr 2021'!BG3</f>
        <v>n</v>
      </c>
      <c r="AF9" s="457"/>
      <c r="AG9" s="457"/>
      <c r="AH9" s="457"/>
      <c r="AI9" s="457"/>
      <c r="AJ9" s="457"/>
      <c r="AK9" s="457"/>
      <c r="AL9" s="457"/>
      <c r="AM9" s="457"/>
      <c r="AN9" s="457"/>
      <c r="AO9" s="457"/>
      <c r="AP9" s="457"/>
      <c r="AQ9" s="457"/>
      <c r="AR9" s="457"/>
      <c r="AS9" s="457"/>
      <c r="AT9" s="457"/>
      <c r="AU9" s="457"/>
      <c r="AV9" s="457"/>
      <c r="AW9" s="457"/>
    </row>
    <row r="10" spans="1:49" ht="17" customHeight="1">
      <c r="A10" s="528"/>
      <c r="B10" s="194" t="str">
        <f>'Vic Apr 2021'!F4</f>
        <v>EnergyAustralia</v>
      </c>
      <c r="C10" s="194" t="str">
        <f>'Vic Apr 2021'!G4</f>
        <v>Total Business</v>
      </c>
      <c r="D10" s="190">
        <f>365*'Vic Apr 2021'!H4/100</f>
        <v>441.28500000000003</v>
      </c>
      <c r="E10" s="415">
        <f>IF('Vic Apr 2021'!AQ4=3,0.5,IF('Vic Apr 2021'!AQ4=2,0.33,0))</f>
        <v>0.5</v>
      </c>
      <c r="F10" s="415">
        <f t="shared" si="3"/>
        <v>0.5</v>
      </c>
      <c r="G10" s="190">
        <f>IF('Vic Apr 2021'!K4="",($C$5*E10/'Vic Apr 2021'!AQ4*'Vic Apr 2021'!W4/100)*'Vic Apr 2021'!AQ4,IF($C$5*E10/'Vic Apr 2021'!AQ4&gt;='Vic Apr 2021'!L4,('Vic Apr 2021'!L4*'Vic Apr 2021'!W4/100)*'Vic Apr 2021'!AQ4,($C$5*E10/'Vic Apr 2021'!AQ4*'Vic Apr 2021'!W4/100)*'Vic Apr 2021'!AQ4))</f>
        <v>1071.8181818181818</v>
      </c>
      <c r="H10" s="190">
        <f>IF(AND('Vic Apr 2021'!L4&gt;0,'Vic Apr 2021'!M4&gt;0),IF($C$5*E10/'Vic Apr 2021'!AQ4&lt;'Vic Apr 2021'!L4,0,IF(($C$5*E10/'Vic Apr 2021'!AQ4-'Vic Apr 2021'!L4)&lt;=('Vic Apr 2021'!M4+'Vic Apr 2021'!L4),((($C$5*E10/'Vic Apr 2021'!AQ4-'Vic Apr 2021'!L4)*'Vic Apr 2021'!X4/100))*'Vic Apr 2021'!AQ4,((('Vic Apr 2021'!M4)*'Vic Apr 2021'!X4/100)*'Vic Apr 2021'!AQ4))),0)</f>
        <v>106.36363636363643</v>
      </c>
      <c r="I10" s="190">
        <f>IF(AND('Vic Apr 2021'!M4&gt;0,'Vic Apr 2021'!N4&gt;0),IF($C$5*E10/'Vic Apr 2021'!AQ4&lt;('Vic Apr 2021'!L4+'Vic Apr 2021'!M4),0,IF(($C$5*E10/'Vic Apr 2021'!AQ4-'Vic Apr 2021'!L4+'Vic Apr 2021'!M4)&lt;=('Vic Apr 2021'!L4+'Vic Apr 2021'!M4+'Vic Apr 2021'!N4),((($C$5*E10/'Vic Apr 2021'!AQ4-('Vic Apr 2021'!L4+'Vic Apr 2021'!M4))*'Vic Apr 2021'!Y4/100))*'Vic Apr 2021'!AQ4,('Vic Apr 2021'!N4*'Vic Apr 2021'!Y4/100)* 'Vic Apr 2021'!AQ4)),0)</f>
        <v>0</v>
      </c>
      <c r="J10" s="190">
        <f>IF(AND('Vic Apr 2021'!N4&gt;0,'Vic Apr 2021'!O4&gt;0),IF($C$5*E10/'Vic Apr 2021'!AQ4&lt;('Vic Apr 2021'!L4+'Vic Apr 2021'!M4+'Vic Apr 2021'!N4),0,IF(($C$5*E10/'Vic Apr 2021'!AQ4-'Vic Apr 2021'!L4+'Vic Apr 2021'!M4+'Vic Apr 2021'!N4)&lt;=('Vic Apr 2021'!L4+'Vic Apr 2021'!M4+'Vic Apr 2021'!N4+'Vic Apr 2021'!O4),(($C$5*E10/'Vic Apr 2021'!AQ4-('Vic Apr 2021'!L4+'Vic Apr 2021'!M4+'Vic Apr 2021'!N4))*'Vic Apr 2021'!Z4/100)*'Vic Apr 2021'!AQ4,('Vic Apr 2021'!O4*'Vic Apr 2021'!Z4/100)*'Vic Apr 2021'!AQ4)),0)</f>
        <v>0</v>
      </c>
      <c r="K10" s="190">
        <f>IF(AND('Vic Apr 2021'!P4&gt;0,'Vic Apr 2021'!O4&gt;0),IF(($C$5*E10/'Vic Apr 2021'!AQ4&lt;SUM('Vic Apr 2021'!L4:P4)),(0),($C$5*E10/'Vic Apr 2021'!AQ4-SUM('Vic Apr 2021'!L4:P4))*'Vic Apr 2021'!AB4/100)* 'Vic Apr 2021'!AQ4,IF(AND('Vic Apr 2021'!O4&gt;0,'Vic Apr 2021'!P4=""),IF(($C$5*E10/'Vic Apr 2021'!AQ4&lt; SUM('Vic Apr 2021'!L4:O4)),(0),($C$5*E10/'Vic Apr 2021'!AQ4-SUM('Vic Apr 2021'!L4:O4))*'Vic Apr 2021'!AA4/100)* 'Vic Apr 2021'!AQ4,IF(AND('Vic Apr 2021'!N4&gt;0,'Vic Apr 2021'!O4=""),IF(($C$5*E10/'Vic Apr 2021'!AQ4&lt; SUM('Vic Apr 2021'!L4:N4)),(0),($C$5*E10/'Vic Apr 2021'!AQ4-SUM('Vic Apr 2021'!L4:N4))*'Vic Apr 2021'!Z4/100)* 'Vic Apr 2021'!AQ4,IF(AND('Vic Apr 2021'!M4&gt;0,'Vic Apr 2021'!N4=""),IF(($C$5*E10/'Vic Apr 2021'!AQ4&lt;'Vic Apr 2021'!M4+'Vic Apr 2021'!L4),(0),(($C$5*E10/'Vic Apr 2021'!AQ4-('Vic Apr 2021'!M4+'Vic Apr 2021'!L4))*'Vic Apr 2021'!Y4/100))*'Vic Apr 2021'!AQ4,IF(AND('Vic Apr 2021'!L4&gt;0,'Vic Apr 2021'!M4=""&gt;0),IF(($C$5*E10/'Vic Apr 2021'!AQ4&lt;'Vic Apr 2021'!L4),(0),($C$5*E10/'Vic Apr 2021'!AQ4-'Vic Apr 2021'!L4)*'Vic Apr 2021'!X4/100)*'Vic Apr 2021'!AQ4,0)))))</f>
        <v>0</v>
      </c>
      <c r="L10" s="190">
        <f>IF('Vic Apr 2021'!K4="",($C$5*F10/'Vic Apr 2021'!AR4*'Vic Apr 2021'!AC4/100)*'Vic Apr 2021'!AR4,IF($C$5*F10/'Vic Apr 2021'!AR4&gt;='Vic Apr 2021'!L4,('Vic Apr 2021'!L4*'Vic Apr 2021'!AC4/100)*'Vic Apr 2021'!AR4,($C$5*F10/'Vic Apr 2021'!AR4*'Vic Apr 2021'!AC4/100)*'Vic Apr 2021'!AR4))</f>
        <v>957.27272727272725</v>
      </c>
      <c r="M10" s="190">
        <f>IF(AND('Vic Apr 2021'!L4&gt;0,'Vic Apr 2021'!M4&gt;0),IF($C$5*F10/'Vic Apr 2021'!AR4&lt;'Vic Apr 2021'!L4,0,IF(($C$5*F10/'Vic Apr 2021'!AR4-'Vic Apr 2021'!L4)&lt;=('Vic Apr 2021'!M4+'Vic Apr 2021'!L4),((($C$5*F10/'Vic Apr 2021'!AR4-'Vic Apr 2021'!L4)*'Vic Apr 2021'!AD4/100))*'Vic Apr 2021'!AR4,((('Vic Apr 2021'!M4)*'Vic Apr 2021'!AD4/100)*'Vic Apr 2021'!AR4))),0)</f>
        <v>99.545454545454604</v>
      </c>
      <c r="N10" s="190">
        <f>IF(AND('Vic Apr 2021'!M4&gt;0,'Vic Apr 2021'!N4&gt;0),IF($C$5*F10/'Vic Apr 2021'!AR4&lt;('Vic Apr 2021'!L4+'Vic Apr 2021'!M4),0,IF(($C$5*F10/'Vic Apr 2021'!AR4-'Vic Apr 2021'!L4+'Vic Apr 2021'!M4)&lt;=('Vic Apr 2021'!L4+'Vic Apr 2021'!M4+'Vic Apr 2021'!N4),((($C$5*F10/'Vic Apr 2021'!AR4-('Vic Apr 2021'!L4+'Vic Apr 2021'!M4))*'Vic Apr 2021'!AE4/100))*'Vic Apr 2021'!AR4,('Vic Apr 2021'!N4*'Vic Apr 2021'!AE4/100)*'Vic Apr 2021'!AR4)),0)</f>
        <v>0</v>
      </c>
      <c r="O10" s="190">
        <f>IF(AND('Vic Apr 2021'!N4&gt;0,'Vic Apr 2021'!O4&gt;0),IF($C$5*F10/'Vic Apr 2021'!AR4&lt;('Vic Apr 2021'!L4+'Vic Apr 2021'!M4+'Vic Apr 2021'!N4),0,IF(($C$5*F10/'Vic Apr 2021'!AR4-'Vic Apr 2021'!L4+'Vic Apr 2021'!M4+'Vic Apr 2021'!N4)&lt;=('Vic Apr 2021'!L4+'Vic Apr 2021'!M4+'Vic Apr 2021'!N4+'Vic Apr 2021'!O4),(($C$5*F10/'Vic Apr 2021'!AR4-('Vic Apr 2021'!L4+'Vic Apr 2021'!M4+'Vic Apr 2021'!N4))*'Vic Apr 2021'!AF4/100)*'Vic Apr 2021'!AR4,('Vic Apr 2021'!O4*'Vic Apr 2021'!AF4/100)*'Vic Apr 2021'!AR4)),0)</f>
        <v>0</v>
      </c>
      <c r="P10" s="190">
        <f>IF(AND('Vic Apr 2021'!P4&gt;0,'Vic Apr 2021'!O4&gt;0),IF(($C$5*F10/'Vic Apr 2021'!AR4&lt;SUM('Vic Apr 2021'!L4:P4)),(0),($C$5*F10/'Vic Apr 2021'!AR4-SUM('Vic Apr 2021'!L4:P4))*'Vic Apr 2021'!AB4/100)* 'Vic Apr 2021'!AR4,IF(AND('Vic Apr 2021'!O4&gt;0,'Vic Apr 2021'!P4=""),IF(($C$5*F10/'Vic Apr 2021'!AR4&lt; SUM('Vic Apr 2021'!L4:O4)),(0),($C$5*F10/'Vic Apr 2021'!AR4-SUM('Vic Apr 2021'!L4:O4))*'Vic Apr 2021'!AG4/100)* 'Vic Apr 2021'!AR4,IF(AND('Vic Apr 2021'!N4&gt;0,'Vic Apr 2021'!O4=""),IF(($C$5*F10/'Vic Apr 2021'!AR4&lt; SUM('Vic Apr 2021'!L4:N4)),(0),($C$5*F10/'Vic Apr 2021'!AR4-SUM('Vic Apr 2021'!L4:N4))*'Vic Apr 2021'!AF4/100)* 'Vic Apr 2021'!AR4,IF(AND('Vic Apr 2021'!M4&gt;0,'Vic Apr 2021'!N4=""),IF(($C$5*F10/'Vic Apr 2021'!AR4&lt;'Vic Apr 2021'!M4+'Vic Apr 2021'!L4),(0),(($C$5*F10/'Vic Apr 2021'!AR4-('Vic Apr 2021'!M4+'Vic Apr 2021'!L4))*'Vic Apr 2021'!AE4/100))*'Vic Apr 2021'!AR4,IF(AND('Vic Apr 2021'!L4&gt;0,'Vic Apr 2021'!M4=""&gt;0),IF(($C$5*F10/'Vic Apr 2021'!AR4&lt;'Vic Apr 2021'!L4),(0),($C$5*F10/'Vic Apr 2021'!AR4-'Vic Apr 2021'!L4)*'Vic Apr 2021'!AD4/100)*'Vic Apr 2021'!AR4,0)))))</f>
        <v>0</v>
      </c>
      <c r="Q10" s="394">
        <f t="shared" si="4"/>
        <v>2235</v>
      </c>
      <c r="R10" s="419">
        <f t="shared" si="5"/>
        <v>2676.2849999999999</v>
      </c>
      <c r="S10" s="193">
        <f t="shared" si="6"/>
        <v>2943.9135000000001</v>
      </c>
      <c r="T10" s="247">
        <f>'Vic Apr 2021'!AT4</f>
        <v>23</v>
      </c>
      <c r="U10" s="247">
        <f>'Vic Apr 2021'!AU4</f>
        <v>0</v>
      </c>
      <c r="V10" s="247">
        <f>'Vic Apr 2021'!AV4</f>
        <v>0</v>
      </c>
      <c r="W10" s="247">
        <f>'Vic Apr 2021'!AW4</f>
        <v>0</v>
      </c>
      <c r="X10" s="419" t="str">
        <f t="shared" si="7"/>
        <v>Guaranteed off bill</v>
      </c>
      <c r="Y10" s="419" t="str">
        <f t="shared" si="8"/>
        <v>Exclusive</v>
      </c>
      <c r="Z10" s="399">
        <f t="shared" si="0"/>
        <v>2060.73945</v>
      </c>
      <c r="AA10" s="399">
        <f t="shared" si="1"/>
        <v>2060.73945</v>
      </c>
      <c r="AB10" s="400">
        <f t="shared" si="2"/>
        <v>2266.8133950000001</v>
      </c>
      <c r="AC10" s="400">
        <f t="shared" si="2"/>
        <v>2266.8133950000001</v>
      </c>
      <c r="AD10" s="244">
        <f>'Vic Apr 2021'!BF4</f>
        <v>0</v>
      </c>
      <c r="AE10" s="196" t="str">
        <f>'Vic Apr 2021'!BG4</f>
        <v>n</v>
      </c>
      <c r="AF10" s="457"/>
      <c r="AG10" s="457"/>
      <c r="AH10" s="457"/>
      <c r="AI10" s="457"/>
      <c r="AJ10" s="457"/>
      <c r="AK10" s="457"/>
      <c r="AL10" s="457"/>
      <c r="AM10" s="457"/>
      <c r="AN10" s="457"/>
      <c r="AO10" s="457"/>
      <c r="AP10" s="457"/>
      <c r="AQ10" s="457"/>
      <c r="AR10" s="457"/>
      <c r="AS10" s="457"/>
      <c r="AT10" s="457"/>
      <c r="AU10" s="457"/>
      <c r="AV10" s="457"/>
      <c r="AW10" s="457"/>
    </row>
    <row r="11" spans="1:49" ht="17" customHeight="1">
      <c r="A11" s="528"/>
      <c r="B11" s="194" t="str">
        <f>'Vic Apr 2021'!F5</f>
        <v>Lumo Energy</v>
      </c>
      <c r="C11" s="194" t="str">
        <f>'Vic Apr 2021'!G5</f>
        <v>Value</v>
      </c>
      <c r="D11" s="190">
        <f>365*'Vic Apr 2021'!H5/100</f>
        <v>322.19545454545454</v>
      </c>
      <c r="E11" s="415">
        <f>IF('Vic Apr 2021'!AQ5=3,0.5,IF('Vic Apr 2021'!AQ5=2,0.33,0))</f>
        <v>0.5</v>
      </c>
      <c r="F11" s="415">
        <f t="shared" si="3"/>
        <v>0.5</v>
      </c>
      <c r="G11" s="190">
        <f>IF('Vic Apr 2021'!K5="",($C$5*E11/'Vic Apr 2021'!AQ5*'Vic Apr 2021'!W5/100)*'Vic Apr 2021'!AQ5,IF($C$5*E11/'Vic Apr 2021'!AQ5&gt;='Vic Apr 2021'!L5,('Vic Apr 2021'!L5*'Vic Apr 2021'!W5/100)*'Vic Apr 2021'!AQ5,($C$5*E11/'Vic Apr 2021'!AQ5*'Vic Apr 2021'!W5/100)*'Vic Apr 2021'!AQ5))</f>
        <v>734.13163636363629</v>
      </c>
      <c r="H11" s="190">
        <f>IF(AND('Vic Apr 2021'!L5&gt;0,'Vic Apr 2021'!M5&gt;0),IF($C$5*E11/'Vic Apr 2021'!AQ5&lt;'Vic Apr 2021'!L5,0,IF(($C$5*E11/'Vic Apr 2021'!AQ5-'Vic Apr 2021'!L5)&lt;=('Vic Apr 2021'!M5+'Vic Apr 2021'!L5),((($C$5*E11/'Vic Apr 2021'!AQ5-'Vic Apr 2021'!L5)*'Vic Apr 2021'!X5/100))*'Vic Apr 2021'!AQ5,((('Vic Apr 2021'!M5)*'Vic Apr 2021'!X5/100)*'Vic Apr 2021'!AQ5))),0)</f>
        <v>67.231272727272781</v>
      </c>
      <c r="I11" s="190">
        <f>IF(AND('Vic Apr 2021'!M5&gt;0,'Vic Apr 2021'!N5&gt;0),IF($C$5*E11/'Vic Apr 2021'!AQ5&lt;('Vic Apr 2021'!L5+'Vic Apr 2021'!M5),0,IF(($C$5*E11/'Vic Apr 2021'!AQ5-'Vic Apr 2021'!L5+'Vic Apr 2021'!M5)&lt;=('Vic Apr 2021'!L5+'Vic Apr 2021'!M5+'Vic Apr 2021'!N5),((($C$5*E11/'Vic Apr 2021'!AQ5-('Vic Apr 2021'!L5+'Vic Apr 2021'!M5))*'Vic Apr 2021'!Y5/100))*'Vic Apr 2021'!AQ5,('Vic Apr 2021'!N5*'Vic Apr 2021'!Y5/100)* 'Vic Apr 2021'!AQ5)),0)</f>
        <v>0</v>
      </c>
      <c r="J11" s="190">
        <f>IF(AND('Vic Apr 2021'!N5&gt;0,'Vic Apr 2021'!O5&gt;0),IF($C$5*E11/'Vic Apr 2021'!AQ5&lt;('Vic Apr 2021'!L5+'Vic Apr 2021'!M5+'Vic Apr 2021'!N5),0,IF(($C$5*E11/'Vic Apr 2021'!AQ5-'Vic Apr 2021'!L5+'Vic Apr 2021'!M5+'Vic Apr 2021'!N5)&lt;=('Vic Apr 2021'!L5+'Vic Apr 2021'!M5+'Vic Apr 2021'!N5+'Vic Apr 2021'!O5),(($C$5*E11/'Vic Apr 2021'!AQ5-('Vic Apr 2021'!L5+'Vic Apr 2021'!M5+'Vic Apr 2021'!N5))*'Vic Apr 2021'!Z5/100)*'Vic Apr 2021'!AQ5,('Vic Apr 2021'!O5*'Vic Apr 2021'!Z5/100)*'Vic Apr 2021'!AQ5)),0)</f>
        <v>0</v>
      </c>
      <c r="K11" s="190">
        <f>IF(AND('Vic Apr 2021'!P5&gt;0,'Vic Apr 2021'!O5&gt;0),IF(($C$5*E11/'Vic Apr 2021'!AQ5&lt;SUM('Vic Apr 2021'!L5:P5)),(0),($C$5*E11/'Vic Apr 2021'!AQ5-SUM('Vic Apr 2021'!L5:P5))*'Vic Apr 2021'!AB5/100)* 'Vic Apr 2021'!AQ5,IF(AND('Vic Apr 2021'!O5&gt;0,'Vic Apr 2021'!P5=""),IF(($C$5*E11/'Vic Apr 2021'!AQ5&lt; SUM('Vic Apr 2021'!L5:O5)),(0),($C$5*E11/'Vic Apr 2021'!AQ5-SUM('Vic Apr 2021'!L5:O5))*'Vic Apr 2021'!AA5/100)* 'Vic Apr 2021'!AQ5,IF(AND('Vic Apr 2021'!N5&gt;0,'Vic Apr 2021'!O5=""),IF(($C$5*E11/'Vic Apr 2021'!AQ5&lt; SUM('Vic Apr 2021'!L5:N5)),(0),($C$5*E11/'Vic Apr 2021'!AQ5-SUM('Vic Apr 2021'!L5:N5))*'Vic Apr 2021'!Z5/100)* 'Vic Apr 2021'!AQ5,IF(AND('Vic Apr 2021'!M5&gt;0,'Vic Apr 2021'!N5=""),IF(($C$5*E11/'Vic Apr 2021'!AQ5&lt;'Vic Apr 2021'!M5+'Vic Apr 2021'!L5),(0),(($C$5*E11/'Vic Apr 2021'!AQ5-('Vic Apr 2021'!M5+'Vic Apr 2021'!L5))*'Vic Apr 2021'!Y5/100))*'Vic Apr 2021'!AQ5,IF(AND('Vic Apr 2021'!L5&gt;0,'Vic Apr 2021'!M5=""&gt;0),IF(($C$5*E11/'Vic Apr 2021'!AQ5&lt;'Vic Apr 2021'!L5),(0),($C$5*E11/'Vic Apr 2021'!AQ5-'Vic Apr 2021'!L5)*'Vic Apr 2021'!X5/100)*'Vic Apr 2021'!AQ5,0)))))</f>
        <v>0</v>
      </c>
      <c r="L11" s="190">
        <f>IF('Vic Apr 2021'!K5="",($C$5*F11/'Vic Apr 2021'!AR5*'Vic Apr 2021'!AC5/100)*'Vic Apr 2021'!AR5,IF($C$5*F11/'Vic Apr 2021'!AR5&gt;='Vic Apr 2021'!L5,('Vic Apr 2021'!L5*'Vic Apr 2021'!AC5/100)*'Vic Apr 2021'!AR5,($C$5*F11/'Vic Apr 2021'!AR5*'Vic Apr 2021'!AC5/100)*'Vic Apr 2021'!AR5))</f>
        <v>729.98400000000004</v>
      </c>
      <c r="M11" s="190">
        <f>IF(AND('Vic Apr 2021'!L5&gt;0,'Vic Apr 2021'!M5&gt;0),IF($C$5*F11/'Vic Apr 2021'!AR5&lt;'Vic Apr 2021'!L5,0,IF(($C$5*F11/'Vic Apr 2021'!AR5-'Vic Apr 2021'!L5)&lt;=('Vic Apr 2021'!M5+'Vic Apr 2021'!L5),((($C$5*F11/'Vic Apr 2021'!AR5-'Vic Apr 2021'!L5)*'Vic Apr 2021'!AD5/100))*'Vic Apr 2021'!AR5,((('Vic Apr 2021'!M5)*'Vic Apr 2021'!AD5/100)*'Vic Apr 2021'!AR5))),0)</f>
        <v>65.242181818181862</v>
      </c>
      <c r="N11" s="190">
        <f>IF(AND('Vic Apr 2021'!M5&gt;0,'Vic Apr 2021'!N5&gt;0),IF($C$5*F11/'Vic Apr 2021'!AR5&lt;('Vic Apr 2021'!L5+'Vic Apr 2021'!M5),0,IF(($C$5*F11/'Vic Apr 2021'!AR5-'Vic Apr 2021'!L5+'Vic Apr 2021'!M5)&lt;=('Vic Apr 2021'!L5+'Vic Apr 2021'!M5+'Vic Apr 2021'!N5),((($C$5*F11/'Vic Apr 2021'!AR5-('Vic Apr 2021'!L5+'Vic Apr 2021'!M5))*'Vic Apr 2021'!AE5/100))*'Vic Apr 2021'!AR5,('Vic Apr 2021'!N5*'Vic Apr 2021'!AE5/100)*'Vic Apr 2021'!AR5)),0)</f>
        <v>0</v>
      </c>
      <c r="O11" s="190">
        <f>IF(AND('Vic Apr 2021'!N5&gt;0,'Vic Apr 2021'!O5&gt;0),IF($C$5*F11/'Vic Apr 2021'!AR5&lt;('Vic Apr 2021'!L5+'Vic Apr 2021'!M5+'Vic Apr 2021'!N5),0,IF(($C$5*F11/'Vic Apr 2021'!AR5-'Vic Apr 2021'!L5+'Vic Apr 2021'!M5+'Vic Apr 2021'!N5)&lt;=('Vic Apr 2021'!L5+'Vic Apr 2021'!M5+'Vic Apr 2021'!N5+'Vic Apr 2021'!O5),(($C$5*F11/'Vic Apr 2021'!AR5-('Vic Apr 2021'!L5+'Vic Apr 2021'!M5+'Vic Apr 2021'!N5))*'Vic Apr 2021'!AF5/100)*'Vic Apr 2021'!AR5,('Vic Apr 2021'!O5*'Vic Apr 2021'!AF5/100)*'Vic Apr 2021'!AR5)),0)</f>
        <v>0</v>
      </c>
      <c r="P11" s="190">
        <f>IF(AND('Vic Apr 2021'!P5&gt;0,'Vic Apr 2021'!O5&gt;0),IF(($C$5*F11/'Vic Apr 2021'!AR5&lt;SUM('Vic Apr 2021'!L5:P5)),(0),($C$5*F11/'Vic Apr 2021'!AR5-SUM('Vic Apr 2021'!L5:P5))*'Vic Apr 2021'!AB5/100)* 'Vic Apr 2021'!AR5,IF(AND('Vic Apr 2021'!O5&gt;0,'Vic Apr 2021'!P5=""),IF(($C$5*F11/'Vic Apr 2021'!AR5&lt; SUM('Vic Apr 2021'!L5:O5)),(0),($C$5*F11/'Vic Apr 2021'!AR5-SUM('Vic Apr 2021'!L5:O5))*'Vic Apr 2021'!AG5/100)* 'Vic Apr 2021'!AR5,IF(AND('Vic Apr 2021'!N5&gt;0,'Vic Apr 2021'!O5=""),IF(($C$5*F11/'Vic Apr 2021'!AR5&lt; SUM('Vic Apr 2021'!L5:N5)),(0),($C$5*F11/'Vic Apr 2021'!AR5-SUM('Vic Apr 2021'!L5:N5))*'Vic Apr 2021'!AF5/100)* 'Vic Apr 2021'!AR5,IF(AND('Vic Apr 2021'!M5&gt;0,'Vic Apr 2021'!N5=""),IF(($C$5*F11/'Vic Apr 2021'!AR5&lt;'Vic Apr 2021'!M5+'Vic Apr 2021'!L5),(0),(($C$5*F11/'Vic Apr 2021'!AR5-('Vic Apr 2021'!M5+'Vic Apr 2021'!L5))*'Vic Apr 2021'!AE5/100))*'Vic Apr 2021'!AR5,IF(AND('Vic Apr 2021'!L5&gt;0,'Vic Apr 2021'!M5=""&gt;0),IF(($C$5*F11/'Vic Apr 2021'!AR5&lt;'Vic Apr 2021'!L5),(0),($C$5*F11/'Vic Apr 2021'!AR5-'Vic Apr 2021'!L5)*'Vic Apr 2021'!AD5/100)*'Vic Apr 2021'!AR5,0)))))</f>
        <v>0</v>
      </c>
      <c r="Q11" s="394">
        <f t="shared" si="4"/>
        <v>1596.5890909090911</v>
      </c>
      <c r="R11" s="419">
        <f t="shared" si="5"/>
        <v>1918.7845454545457</v>
      </c>
      <c r="S11" s="193">
        <f t="shared" si="6"/>
        <v>2110.6630000000005</v>
      </c>
      <c r="T11" s="247">
        <f>'Vic Apr 2021'!AT5</f>
        <v>0</v>
      </c>
      <c r="U11" s="247">
        <f>'Vic Apr 2021'!AU5</f>
        <v>0</v>
      </c>
      <c r="V11" s="247">
        <f>'Vic Apr 2021'!AV5</f>
        <v>0</v>
      </c>
      <c r="W11" s="247">
        <f>'Vic Apr 2021'!AW5</f>
        <v>0</v>
      </c>
      <c r="X11" s="419" t="str">
        <f t="shared" si="7"/>
        <v>No discount</v>
      </c>
      <c r="Y11" s="419" t="str">
        <f t="shared" si="8"/>
        <v>Exclusive</v>
      </c>
      <c r="Z11" s="399">
        <f t="shared" si="0"/>
        <v>1918.7845454545457</v>
      </c>
      <c r="AA11" s="399">
        <f t="shared" si="1"/>
        <v>1918.7845454545457</v>
      </c>
      <c r="AB11" s="400">
        <f t="shared" si="2"/>
        <v>2110.6630000000005</v>
      </c>
      <c r="AC11" s="400">
        <f t="shared" si="2"/>
        <v>2110.6630000000005</v>
      </c>
      <c r="AD11" s="244">
        <f>'Vic Apr 2021'!BF5</f>
        <v>0</v>
      </c>
      <c r="AE11" s="196" t="str">
        <f>'Vic Apr 2021'!BG5</f>
        <v>n</v>
      </c>
      <c r="AF11" s="457"/>
      <c r="AG11" s="457"/>
      <c r="AH11" s="457"/>
      <c r="AI11" s="457"/>
      <c r="AJ11" s="457"/>
      <c r="AK11" s="457"/>
      <c r="AL11" s="457"/>
      <c r="AM11" s="457"/>
      <c r="AN11" s="457"/>
      <c r="AO11" s="457"/>
      <c r="AP11" s="457"/>
      <c r="AQ11" s="457"/>
      <c r="AR11" s="457"/>
      <c r="AS11" s="457"/>
      <c r="AT11" s="457"/>
      <c r="AU11" s="457"/>
      <c r="AV11" s="457"/>
      <c r="AW11" s="457"/>
    </row>
    <row r="12" spans="1:49" ht="17" customHeight="1">
      <c r="A12" s="528"/>
      <c r="B12" s="194" t="str">
        <f>'Vic Apr 2021'!F6</f>
        <v>Momentum Energy</v>
      </c>
      <c r="C12" s="194" t="str">
        <f>'Vic Apr 2021'!G6</f>
        <v>Market offer</v>
      </c>
      <c r="D12" s="190">
        <f>365*'Vic Apr 2021'!H6/100</f>
        <v>433.9849999999999</v>
      </c>
      <c r="E12" s="415">
        <f>IF('Vic Apr 2021'!AQ6=3,0.5,IF('Vic Apr 2021'!AQ6=2,0.33,0))</f>
        <v>0.5</v>
      </c>
      <c r="F12" s="415">
        <f t="shared" si="3"/>
        <v>0.5</v>
      </c>
      <c r="G12" s="190">
        <f>IF('Vic Apr 2021'!K6="",($C$5*E12/'Vic Apr 2021'!AQ6*'Vic Apr 2021'!W6/100)*'Vic Apr 2021'!AQ6,IF($C$5*E12/'Vic Apr 2021'!AQ6&gt;='Vic Apr 2021'!L6,('Vic Apr 2021'!L6*'Vic Apr 2021'!W6/100)*'Vic Apr 2021'!AQ6,($C$5*E12/'Vic Apr 2021'!AQ6*'Vic Apr 2021'!W6/100)*'Vic Apr 2021'!AQ6))</f>
        <v>854.99999999999977</v>
      </c>
      <c r="H12" s="190">
        <f>IF(AND('Vic Apr 2021'!L6&gt;0,'Vic Apr 2021'!M6&gt;0),IF($C$5*E12/'Vic Apr 2021'!AQ6&lt;'Vic Apr 2021'!L6,0,IF(($C$5*E12/'Vic Apr 2021'!AQ6-'Vic Apr 2021'!L6)&lt;=('Vic Apr 2021'!M6+'Vic Apr 2021'!L6),((($C$5*E12/'Vic Apr 2021'!AQ6-'Vic Apr 2021'!L6)*'Vic Apr 2021'!X6/100))*'Vic Apr 2021'!AQ6,((('Vic Apr 2021'!M6)*'Vic Apr 2021'!X6/100)*'Vic Apr 2021'!AQ6))),0)</f>
        <v>90.000000000000057</v>
      </c>
      <c r="I12" s="190">
        <f>IF(AND('Vic Apr 2021'!M6&gt;0,'Vic Apr 2021'!N6&gt;0),IF($C$5*E12/'Vic Apr 2021'!AQ6&lt;('Vic Apr 2021'!L6+'Vic Apr 2021'!M6),0,IF(($C$5*E12/'Vic Apr 2021'!AQ6-'Vic Apr 2021'!L6+'Vic Apr 2021'!M6)&lt;=('Vic Apr 2021'!L6+'Vic Apr 2021'!M6+'Vic Apr 2021'!N6),((($C$5*E12/'Vic Apr 2021'!AQ6-('Vic Apr 2021'!L6+'Vic Apr 2021'!M6))*'Vic Apr 2021'!Y6/100))*'Vic Apr 2021'!AQ6,('Vic Apr 2021'!N6*'Vic Apr 2021'!Y6/100)* 'Vic Apr 2021'!AQ6)),0)</f>
        <v>0</v>
      </c>
      <c r="J12" s="190">
        <f>IF(AND('Vic Apr 2021'!N6&gt;0,'Vic Apr 2021'!O6&gt;0),IF($C$5*E12/'Vic Apr 2021'!AQ6&lt;('Vic Apr 2021'!L6+'Vic Apr 2021'!M6+'Vic Apr 2021'!N6),0,IF(($C$5*E12/'Vic Apr 2021'!AQ6-'Vic Apr 2021'!L6+'Vic Apr 2021'!M6+'Vic Apr 2021'!N6)&lt;=('Vic Apr 2021'!L6+'Vic Apr 2021'!M6+'Vic Apr 2021'!N6+'Vic Apr 2021'!O6),(($C$5*E12/'Vic Apr 2021'!AQ6-('Vic Apr 2021'!L6+'Vic Apr 2021'!M6+'Vic Apr 2021'!N6))*'Vic Apr 2021'!Z6/100)*'Vic Apr 2021'!AQ6,('Vic Apr 2021'!O6*'Vic Apr 2021'!Z6/100)*'Vic Apr 2021'!AQ6)),0)</f>
        <v>0</v>
      </c>
      <c r="K12" s="190">
        <f>IF(AND('Vic Apr 2021'!P6&gt;0,'Vic Apr 2021'!O6&gt;0),IF(($C$5*E12/'Vic Apr 2021'!AQ6&lt;SUM('Vic Apr 2021'!L6:P6)),(0),($C$5*E12/'Vic Apr 2021'!AQ6-SUM('Vic Apr 2021'!L6:P6))*'Vic Apr 2021'!AB6/100)* 'Vic Apr 2021'!AQ6,IF(AND('Vic Apr 2021'!O6&gt;0,'Vic Apr 2021'!P6=""),IF(($C$5*E12/'Vic Apr 2021'!AQ6&lt; SUM('Vic Apr 2021'!L6:O6)),(0),($C$5*E12/'Vic Apr 2021'!AQ6-SUM('Vic Apr 2021'!L6:O6))*'Vic Apr 2021'!AA6/100)* 'Vic Apr 2021'!AQ6,IF(AND('Vic Apr 2021'!N6&gt;0,'Vic Apr 2021'!O6=""),IF(($C$5*E12/'Vic Apr 2021'!AQ6&lt; SUM('Vic Apr 2021'!L6:N6)),(0),($C$5*E12/'Vic Apr 2021'!AQ6-SUM('Vic Apr 2021'!L6:N6))*'Vic Apr 2021'!Z6/100)* 'Vic Apr 2021'!AQ6,IF(AND('Vic Apr 2021'!M6&gt;0,'Vic Apr 2021'!N6=""),IF(($C$5*E12/'Vic Apr 2021'!AQ6&lt;'Vic Apr 2021'!M6+'Vic Apr 2021'!L6),(0),(($C$5*E12/'Vic Apr 2021'!AQ6-('Vic Apr 2021'!M6+'Vic Apr 2021'!L6))*'Vic Apr 2021'!Y6/100))*'Vic Apr 2021'!AQ6,IF(AND('Vic Apr 2021'!L6&gt;0,'Vic Apr 2021'!M6=""&gt;0),IF(($C$5*E12/'Vic Apr 2021'!AQ6&lt;'Vic Apr 2021'!L6),(0),($C$5*E12/'Vic Apr 2021'!AQ6-'Vic Apr 2021'!L6)*'Vic Apr 2021'!X6/100)*'Vic Apr 2021'!AQ6,0)))))</f>
        <v>0</v>
      </c>
      <c r="L12" s="190">
        <f>IF('Vic Apr 2021'!K6="",($C$5*F12/'Vic Apr 2021'!AR6*'Vic Apr 2021'!AC6/100)*'Vic Apr 2021'!AR6,IF($C$5*F12/'Vic Apr 2021'!AR6&gt;='Vic Apr 2021'!L6,('Vic Apr 2021'!L6*'Vic Apr 2021'!AC6/100)*'Vic Apr 2021'!AR6,($C$5*F12/'Vic Apr 2021'!AR6*'Vic Apr 2021'!AC6/100)*'Vic Apr 2021'!AR6))</f>
        <v>765</v>
      </c>
      <c r="M12" s="190">
        <f>IF(AND('Vic Apr 2021'!L6&gt;0,'Vic Apr 2021'!M6&gt;0),IF($C$5*F12/'Vic Apr 2021'!AR6&lt;'Vic Apr 2021'!L6,0,IF(($C$5*F12/'Vic Apr 2021'!AR6-'Vic Apr 2021'!L6)&lt;=('Vic Apr 2021'!M6+'Vic Apr 2021'!L6),((($C$5*F12/'Vic Apr 2021'!AR6-'Vic Apr 2021'!L6)*'Vic Apr 2021'!AD6/100))*'Vic Apr 2021'!AR6,((('Vic Apr 2021'!M6)*'Vic Apr 2021'!AD6/100)*'Vic Apr 2021'!AR6))),0)</f>
        <v>80.000000000000043</v>
      </c>
      <c r="N12" s="190">
        <f>IF(AND('Vic Apr 2021'!M6&gt;0,'Vic Apr 2021'!N6&gt;0),IF($C$5*F12/'Vic Apr 2021'!AR6&lt;('Vic Apr 2021'!L6+'Vic Apr 2021'!M6),0,IF(($C$5*F12/'Vic Apr 2021'!AR6-'Vic Apr 2021'!L6+'Vic Apr 2021'!M6)&lt;=('Vic Apr 2021'!L6+'Vic Apr 2021'!M6+'Vic Apr 2021'!N6),((($C$5*F12/'Vic Apr 2021'!AR6-('Vic Apr 2021'!L6+'Vic Apr 2021'!M6))*'Vic Apr 2021'!AE6/100))*'Vic Apr 2021'!AR6,('Vic Apr 2021'!N6*'Vic Apr 2021'!AE6/100)*'Vic Apr 2021'!AR6)),0)</f>
        <v>0</v>
      </c>
      <c r="O12" s="190">
        <f>IF(AND('Vic Apr 2021'!N6&gt;0,'Vic Apr 2021'!O6&gt;0),IF($C$5*F12/'Vic Apr 2021'!AR6&lt;('Vic Apr 2021'!L6+'Vic Apr 2021'!M6+'Vic Apr 2021'!N6),0,IF(($C$5*F12/'Vic Apr 2021'!AR6-'Vic Apr 2021'!L6+'Vic Apr 2021'!M6+'Vic Apr 2021'!N6)&lt;=('Vic Apr 2021'!L6+'Vic Apr 2021'!M6+'Vic Apr 2021'!N6+'Vic Apr 2021'!O6),(($C$5*F12/'Vic Apr 2021'!AR6-('Vic Apr 2021'!L6+'Vic Apr 2021'!M6+'Vic Apr 2021'!N6))*'Vic Apr 2021'!AF6/100)*'Vic Apr 2021'!AR6,('Vic Apr 2021'!O6*'Vic Apr 2021'!AF6/100)*'Vic Apr 2021'!AR6)),0)</f>
        <v>0</v>
      </c>
      <c r="P12" s="190">
        <f>IF(AND('Vic Apr 2021'!P6&gt;0,'Vic Apr 2021'!O6&gt;0),IF(($C$5*F12/'Vic Apr 2021'!AR6&lt;SUM('Vic Apr 2021'!L6:P6)),(0),($C$5*F12/'Vic Apr 2021'!AR6-SUM('Vic Apr 2021'!L6:P6))*'Vic Apr 2021'!AB6/100)* 'Vic Apr 2021'!AR6,IF(AND('Vic Apr 2021'!O6&gt;0,'Vic Apr 2021'!P6=""),IF(($C$5*F12/'Vic Apr 2021'!AR6&lt; SUM('Vic Apr 2021'!L6:O6)),(0),($C$5*F12/'Vic Apr 2021'!AR6-SUM('Vic Apr 2021'!L6:O6))*'Vic Apr 2021'!AG6/100)* 'Vic Apr 2021'!AR6,IF(AND('Vic Apr 2021'!N6&gt;0,'Vic Apr 2021'!O6=""),IF(($C$5*F12/'Vic Apr 2021'!AR6&lt; SUM('Vic Apr 2021'!L6:N6)),(0),($C$5*F12/'Vic Apr 2021'!AR6-SUM('Vic Apr 2021'!L6:N6))*'Vic Apr 2021'!AF6/100)* 'Vic Apr 2021'!AR6,IF(AND('Vic Apr 2021'!M6&gt;0,'Vic Apr 2021'!N6=""),IF(($C$5*F12/'Vic Apr 2021'!AR6&lt;'Vic Apr 2021'!M6+'Vic Apr 2021'!L6),(0),(($C$5*F12/'Vic Apr 2021'!AR6-('Vic Apr 2021'!M6+'Vic Apr 2021'!L6))*'Vic Apr 2021'!AE6/100))*'Vic Apr 2021'!AR6,IF(AND('Vic Apr 2021'!L6&gt;0,'Vic Apr 2021'!M6=""&gt;0),IF(($C$5*F12/'Vic Apr 2021'!AR6&lt;'Vic Apr 2021'!L6),(0),($C$5*F12/'Vic Apr 2021'!AR6-'Vic Apr 2021'!L6)*'Vic Apr 2021'!AD6/100)*'Vic Apr 2021'!AR6,0)))))</f>
        <v>0</v>
      </c>
      <c r="Q12" s="394">
        <f t="shared" si="4"/>
        <v>1789.9999999999998</v>
      </c>
      <c r="R12" s="419">
        <f t="shared" si="5"/>
        <v>2223.9849999999997</v>
      </c>
      <c r="S12" s="193">
        <f t="shared" si="6"/>
        <v>2446.3834999999999</v>
      </c>
      <c r="T12" s="247">
        <f>'Vic Apr 2021'!AT6</f>
        <v>0</v>
      </c>
      <c r="U12" s="247">
        <f>'Vic Apr 2021'!AU6</f>
        <v>0</v>
      </c>
      <c r="V12" s="247">
        <f>'Vic Apr 2021'!AV6</f>
        <v>0</v>
      </c>
      <c r="W12" s="247">
        <f>'Vic Apr 2021'!AW6</f>
        <v>0</v>
      </c>
      <c r="X12" s="419" t="str">
        <f t="shared" si="7"/>
        <v>No discount</v>
      </c>
      <c r="Y12" s="419" t="str">
        <f t="shared" si="8"/>
        <v>Exclusive</v>
      </c>
      <c r="Z12" s="399">
        <f t="shared" si="0"/>
        <v>2223.9849999999997</v>
      </c>
      <c r="AA12" s="399">
        <f t="shared" si="1"/>
        <v>2223.9849999999997</v>
      </c>
      <c r="AB12" s="400">
        <f t="shared" si="2"/>
        <v>2446.3834999999999</v>
      </c>
      <c r="AC12" s="400">
        <f t="shared" si="2"/>
        <v>2446.3834999999999</v>
      </c>
      <c r="AD12" s="244">
        <f>'Vic Apr 2021'!BF6</f>
        <v>0</v>
      </c>
      <c r="AE12" s="196" t="str">
        <f>'Vic Apr 2021'!BG6</f>
        <v>n</v>
      </c>
      <c r="AF12" s="457"/>
      <c r="AG12" s="457"/>
      <c r="AH12" s="457"/>
      <c r="AI12" s="457"/>
      <c r="AJ12" s="457"/>
      <c r="AK12" s="457"/>
      <c r="AL12" s="457"/>
      <c r="AM12" s="457"/>
      <c r="AN12" s="457"/>
      <c r="AO12" s="457"/>
      <c r="AP12" s="457"/>
      <c r="AQ12" s="457"/>
      <c r="AR12" s="457"/>
      <c r="AS12" s="457"/>
      <c r="AT12" s="457"/>
      <c r="AU12" s="457"/>
      <c r="AV12" s="457"/>
      <c r="AW12" s="457"/>
    </row>
    <row r="13" spans="1:49" ht="17" customHeight="1">
      <c r="A13" s="528"/>
      <c r="B13" s="194" t="str">
        <f>'Vic Apr 2021'!F7</f>
        <v>Origin Energy</v>
      </c>
      <c r="C13" s="194" t="str">
        <f>'Vic Apr 2021'!G7</f>
        <v>Business Go</v>
      </c>
      <c r="D13" s="190">
        <f>365*'Vic Apr 2021'!H7/100</f>
        <v>266.78181818181821</v>
      </c>
      <c r="E13" s="415">
        <f>IF('Vic Apr 2021'!AQ7=3,0.5,IF('Vic Apr 2021'!AQ7=2,0.33,0))</f>
        <v>0.5</v>
      </c>
      <c r="F13" s="415">
        <f t="shared" si="3"/>
        <v>0.5</v>
      </c>
      <c r="G13" s="190">
        <f>IF('Vic Apr 2021'!K7="",($C$5*E13/'Vic Apr 2021'!AQ7*'Vic Apr 2021'!W7/100)*'Vic Apr 2021'!AQ7,IF($C$5*E13/'Vic Apr 2021'!AQ7&gt;='Vic Apr 2021'!L7,('Vic Apr 2021'!L7*'Vic Apr 2021'!W7/100)*'Vic Apr 2021'!AQ7,($C$5*E13/'Vic Apr 2021'!AQ7*'Vic Apr 2021'!W7/100)*'Vic Apr 2021'!AQ7))</f>
        <v>781.36363636363615</v>
      </c>
      <c r="H13" s="190">
        <f>IF(AND('Vic Apr 2021'!L7&gt;0,'Vic Apr 2021'!M7&gt;0),IF($C$5*E13/'Vic Apr 2021'!AQ7&lt;'Vic Apr 2021'!L7,0,IF(($C$5*E13/'Vic Apr 2021'!AQ7-'Vic Apr 2021'!L7)&lt;=('Vic Apr 2021'!M7+'Vic Apr 2021'!L7),((($C$5*E13/'Vic Apr 2021'!AQ7-'Vic Apr 2021'!L7)*'Vic Apr 2021'!X7/100))*'Vic Apr 2021'!AQ7,((('Vic Apr 2021'!M7)*'Vic Apr 2021'!X7/100)*'Vic Apr 2021'!AQ7))),0)</f>
        <v>75.000000000000043</v>
      </c>
      <c r="I13" s="190">
        <f>IF(AND('Vic Apr 2021'!M7&gt;0,'Vic Apr 2021'!N7&gt;0),IF($C$5*E13/'Vic Apr 2021'!AQ7&lt;('Vic Apr 2021'!L7+'Vic Apr 2021'!M7),0,IF(($C$5*E13/'Vic Apr 2021'!AQ7-'Vic Apr 2021'!L7+'Vic Apr 2021'!M7)&lt;=('Vic Apr 2021'!L7+'Vic Apr 2021'!M7+'Vic Apr 2021'!N7),((($C$5*E13/'Vic Apr 2021'!AQ7-('Vic Apr 2021'!L7+'Vic Apr 2021'!M7))*'Vic Apr 2021'!Y7/100))*'Vic Apr 2021'!AQ7,('Vic Apr 2021'!N7*'Vic Apr 2021'!Y7/100)* 'Vic Apr 2021'!AQ7)),0)</f>
        <v>0</v>
      </c>
      <c r="J13" s="190">
        <f>IF(AND('Vic Apr 2021'!N7&gt;0,'Vic Apr 2021'!O7&gt;0),IF($C$5*E13/'Vic Apr 2021'!AQ7&lt;('Vic Apr 2021'!L7+'Vic Apr 2021'!M7+'Vic Apr 2021'!N7),0,IF(($C$5*E13/'Vic Apr 2021'!AQ7-'Vic Apr 2021'!L7+'Vic Apr 2021'!M7+'Vic Apr 2021'!N7)&lt;=('Vic Apr 2021'!L7+'Vic Apr 2021'!M7+'Vic Apr 2021'!N7+'Vic Apr 2021'!O7),(($C$5*E13/'Vic Apr 2021'!AQ7-('Vic Apr 2021'!L7+'Vic Apr 2021'!M7+'Vic Apr 2021'!N7))*'Vic Apr 2021'!Z7/100)*'Vic Apr 2021'!AQ7,('Vic Apr 2021'!O7*'Vic Apr 2021'!Z7/100)*'Vic Apr 2021'!AQ7)),0)</f>
        <v>0</v>
      </c>
      <c r="K13" s="190">
        <f>IF(AND('Vic Apr 2021'!P7&gt;0,'Vic Apr 2021'!O7&gt;0),IF(($C$5*E13/'Vic Apr 2021'!AQ7&lt;SUM('Vic Apr 2021'!L7:P7)),(0),($C$5*E13/'Vic Apr 2021'!AQ7-SUM('Vic Apr 2021'!L7:P7))*'Vic Apr 2021'!AB7/100)* 'Vic Apr 2021'!AQ7,IF(AND('Vic Apr 2021'!O7&gt;0,'Vic Apr 2021'!P7=""),IF(($C$5*E13/'Vic Apr 2021'!AQ7&lt; SUM('Vic Apr 2021'!L7:O7)),(0),($C$5*E13/'Vic Apr 2021'!AQ7-SUM('Vic Apr 2021'!L7:O7))*'Vic Apr 2021'!AA7/100)* 'Vic Apr 2021'!AQ7,IF(AND('Vic Apr 2021'!N7&gt;0,'Vic Apr 2021'!O7=""),IF(($C$5*E13/'Vic Apr 2021'!AQ7&lt; SUM('Vic Apr 2021'!L7:N7)),(0),($C$5*E13/'Vic Apr 2021'!AQ7-SUM('Vic Apr 2021'!L7:N7))*'Vic Apr 2021'!Z7/100)* 'Vic Apr 2021'!AQ7,IF(AND('Vic Apr 2021'!M7&gt;0,'Vic Apr 2021'!N7=""),IF(($C$5*E13/'Vic Apr 2021'!AQ7&lt;'Vic Apr 2021'!M7+'Vic Apr 2021'!L7),(0),(($C$5*E13/'Vic Apr 2021'!AQ7-('Vic Apr 2021'!M7+'Vic Apr 2021'!L7))*'Vic Apr 2021'!Y7/100))*'Vic Apr 2021'!AQ7,IF(AND('Vic Apr 2021'!L7&gt;0,'Vic Apr 2021'!M7=""&gt;0),IF(($C$5*E13/'Vic Apr 2021'!AQ7&lt;'Vic Apr 2021'!L7),(0),($C$5*E13/'Vic Apr 2021'!AQ7-'Vic Apr 2021'!L7)*'Vic Apr 2021'!X7/100)*'Vic Apr 2021'!AQ7,0)))))</f>
        <v>0</v>
      </c>
      <c r="L13" s="190">
        <f>IF('Vic Apr 2021'!K7="",($C$5*F13/'Vic Apr 2021'!AR7*'Vic Apr 2021'!AC7/100)*'Vic Apr 2021'!AR7,IF($C$5*F13/'Vic Apr 2021'!AR7&gt;='Vic Apr 2021'!L7,('Vic Apr 2021'!L7*'Vic Apr 2021'!AC7/100)*'Vic Apr 2021'!AR7,($C$5*F13/'Vic Apr 2021'!AR7*'Vic Apr 2021'!AC7/100)*'Vic Apr 2021'!AR7))</f>
        <v>781.36363636363615</v>
      </c>
      <c r="M13" s="190">
        <f>IF(AND('Vic Apr 2021'!L7&gt;0,'Vic Apr 2021'!M7&gt;0),IF($C$5*F13/'Vic Apr 2021'!AR7&lt;'Vic Apr 2021'!L7,0,IF(($C$5*F13/'Vic Apr 2021'!AR7-'Vic Apr 2021'!L7)&lt;=('Vic Apr 2021'!M7+'Vic Apr 2021'!L7),((($C$5*F13/'Vic Apr 2021'!AR7-'Vic Apr 2021'!L7)*'Vic Apr 2021'!AD7/100))*'Vic Apr 2021'!AR7,((('Vic Apr 2021'!M7)*'Vic Apr 2021'!AD7/100)*'Vic Apr 2021'!AR7))),0)</f>
        <v>75.000000000000043</v>
      </c>
      <c r="N13" s="190">
        <f>IF(AND('Vic Apr 2021'!M7&gt;0,'Vic Apr 2021'!N7&gt;0),IF($C$5*F13/'Vic Apr 2021'!AR7&lt;('Vic Apr 2021'!L7+'Vic Apr 2021'!M7),0,IF(($C$5*F13/'Vic Apr 2021'!AR7-'Vic Apr 2021'!L7+'Vic Apr 2021'!M7)&lt;=('Vic Apr 2021'!L7+'Vic Apr 2021'!M7+'Vic Apr 2021'!N7),((($C$5*F13/'Vic Apr 2021'!AR7-('Vic Apr 2021'!L7+'Vic Apr 2021'!M7))*'Vic Apr 2021'!AE7/100))*'Vic Apr 2021'!AR7,('Vic Apr 2021'!N7*'Vic Apr 2021'!AE7/100)*'Vic Apr 2021'!AR7)),0)</f>
        <v>0</v>
      </c>
      <c r="O13" s="190">
        <f>IF(AND('Vic Apr 2021'!N7&gt;0,'Vic Apr 2021'!O7&gt;0),IF($C$5*F13/'Vic Apr 2021'!AR7&lt;('Vic Apr 2021'!L7+'Vic Apr 2021'!M7+'Vic Apr 2021'!N7),0,IF(($C$5*F13/'Vic Apr 2021'!AR7-'Vic Apr 2021'!L7+'Vic Apr 2021'!M7+'Vic Apr 2021'!N7)&lt;=('Vic Apr 2021'!L7+'Vic Apr 2021'!M7+'Vic Apr 2021'!N7+'Vic Apr 2021'!O7),(($C$5*F13/'Vic Apr 2021'!AR7-('Vic Apr 2021'!L7+'Vic Apr 2021'!M7+'Vic Apr 2021'!N7))*'Vic Apr 2021'!AF7/100)*'Vic Apr 2021'!AR7,('Vic Apr 2021'!O7*'Vic Apr 2021'!AF7/100)*'Vic Apr 2021'!AR7)),0)</f>
        <v>0</v>
      </c>
      <c r="P13" s="190">
        <f>IF(AND('Vic Apr 2021'!P7&gt;0,'Vic Apr 2021'!O7&gt;0),IF(($C$5*F13/'Vic Apr 2021'!AR7&lt;SUM('Vic Apr 2021'!L7:P7)),(0),($C$5*F13/'Vic Apr 2021'!AR7-SUM('Vic Apr 2021'!L7:P7))*'Vic Apr 2021'!AB7/100)* 'Vic Apr 2021'!AR7,IF(AND('Vic Apr 2021'!O7&gt;0,'Vic Apr 2021'!P7=""),IF(($C$5*F13/'Vic Apr 2021'!AR7&lt; SUM('Vic Apr 2021'!L7:O7)),(0),($C$5*F13/'Vic Apr 2021'!AR7-SUM('Vic Apr 2021'!L7:O7))*'Vic Apr 2021'!AG7/100)* 'Vic Apr 2021'!AR7,IF(AND('Vic Apr 2021'!N7&gt;0,'Vic Apr 2021'!O7=""),IF(($C$5*F13/'Vic Apr 2021'!AR7&lt; SUM('Vic Apr 2021'!L7:N7)),(0),($C$5*F13/'Vic Apr 2021'!AR7-SUM('Vic Apr 2021'!L7:N7))*'Vic Apr 2021'!AF7/100)* 'Vic Apr 2021'!AR7,IF(AND('Vic Apr 2021'!M7&gt;0,'Vic Apr 2021'!N7=""),IF(($C$5*F13/'Vic Apr 2021'!AR7&lt;'Vic Apr 2021'!M7+'Vic Apr 2021'!L7),(0),(($C$5*F13/'Vic Apr 2021'!AR7-('Vic Apr 2021'!M7+'Vic Apr 2021'!L7))*'Vic Apr 2021'!AE7/100))*'Vic Apr 2021'!AR7,IF(AND('Vic Apr 2021'!L7&gt;0,'Vic Apr 2021'!M7=""&gt;0),IF(($C$5*F13/'Vic Apr 2021'!AR7&lt;'Vic Apr 2021'!L7),(0),($C$5*F13/'Vic Apr 2021'!AR7-'Vic Apr 2021'!L7)*'Vic Apr 2021'!AD7/100)*'Vic Apr 2021'!AR7,0)))))</f>
        <v>0</v>
      </c>
      <c r="Q13" s="394">
        <f t="shared" si="4"/>
        <v>1712.7272727272723</v>
      </c>
      <c r="R13" s="419">
        <f t="shared" si="5"/>
        <v>1979.5090909090904</v>
      </c>
      <c r="S13" s="193">
        <f t="shared" si="6"/>
        <v>2177.4599999999996</v>
      </c>
      <c r="T13" s="247">
        <f>'Vic Apr 2021'!AT7</f>
        <v>0</v>
      </c>
      <c r="U13" s="247">
        <f>'Vic Apr 2021'!AU7</f>
        <v>0</v>
      </c>
      <c r="V13" s="247">
        <f>'Vic Apr 2021'!AV7</f>
        <v>0</v>
      </c>
      <c r="W13" s="247">
        <f>'Vic Apr 2021'!AW7</f>
        <v>0</v>
      </c>
      <c r="X13" s="419" t="str">
        <f t="shared" si="7"/>
        <v>No discount</v>
      </c>
      <c r="Y13" s="419" t="str">
        <f t="shared" si="8"/>
        <v>Inclusive</v>
      </c>
      <c r="Z13" s="399">
        <f t="shared" si="0"/>
        <v>1979.5090909090904</v>
      </c>
      <c r="AA13" s="399">
        <f t="shared" si="1"/>
        <v>1979.5090909090904</v>
      </c>
      <c r="AB13" s="400">
        <f t="shared" si="2"/>
        <v>2177.4599999999996</v>
      </c>
      <c r="AC13" s="400">
        <f t="shared" si="2"/>
        <v>2177.4599999999996</v>
      </c>
      <c r="AD13" s="244">
        <f>'Vic Apr 2021'!BF7</f>
        <v>0</v>
      </c>
      <c r="AE13" s="196" t="str">
        <f>'Vic Apr 2021'!BG7</f>
        <v>n</v>
      </c>
      <c r="AF13" s="457"/>
      <c r="AG13" s="457"/>
      <c r="AH13" s="457"/>
      <c r="AI13" s="457"/>
      <c r="AJ13" s="457"/>
      <c r="AK13" s="457"/>
      <c r="AL13" s="457"/>
      <c r="AM13" s="457"/>
      <c r="AN13" s="457"/>
      <c r="AO13" s="457"/>
      <c r="AP13" s="457"/>
      <c r="AQ13" s="457"/>
      <c r="AR13" s="457"/>
      <c r="AS13" s="457"/>
      <c r="AT13" s="457"/>
      <c r="AU13" s="457"/>
      <c r="AV13" s="457"/>
      <c r="AW13" s="457"/>
    </row>
    <row r="14" spans="1:49" ht="17" customHeight="1">
      <c r="A14" s="528"/>
      <c r="B14" s="194" t="str">
        <f>'Vic Apr 2021'!F8</f>
        <v>Simply Energy</v>
      </c>
      <c r="C14" s="194" t="str">
        <f>'Vic Apr 2021'!G8</f>
        <v>Business Saver</v>
      </c>
      <c r="D14" s="190">
        <f>365*'Vic Apr 2021'!H8/100</f>
        <v>393.76863636363635</v>
      </c>
      <c r="E14" s="415">
        <f>IF('Vic Apr 2021'!AQ8=3,0.5,IF('Vic Apr 2021'!AQ8=2,0.33,0))</f>
        <v>0.5</v>
      </c>
      <c r="F14" s="415">
        <f t="shared" si="3"/>
        <v>0.5</v>
      </c>
      <c r="G14" s="190">
        <f>IF('Vic Apr 2021'!K8="",($C$5*E14/'Vic Apr 2021'!AQ8*'Vic Apr 2021'!W8/100)*'Vic Apr 2021'!AQ8,IF($C$5*E14/'Vic Apr 2021'!AQ8&gt;='Vic Apr 2021'!L8,('Vic Apr 2021'!L8*'Vic Apr 2021'!W8/100)*'Vic Apr 2021'!AQ8,($C$5*E14/'Vic Apr 2021'!AQ8*'Vic Apr 2021'!W8/100)*'Vic Apr 2021'!AQ8))</f>
        <v>866.85599999999999</v>
      </c>
      <c r="H14" s="190">
        <f>IF(AND('Vic Apr 2021'!L8&gt;0,'Vic Apr 2021'!M8&gt;0),IF($C$5*E14/'Vic Apr 2021'!AQ8&lt;'Vic Apr 2021'!L8,0,IF(($C$5*E14/'Vic Apr 2021'!AQ8-'Vic Apr 2021'!L8)&lt;=('Vic Apr 2021'!M8+'Vic Apr 2021'!L8),((($C$5*E14/'Vic Apr 2021'!AQ8-'Vic Apr 2021'!L8)*'Vic Apr 2021'!X8/100))*'Vic Apr 2021'!AQ8,((('Vic Apr 2021'!M8)*'Vic Apr 2021'!X8/100)*'Vic Apr 2021'!AQ8))),0)</f>
        <v>74.392000000000067</v>
      </c>
      <c r="I14" s="190">
        <f>IF(AND('Vic Apr 2021'!M8&gt;0,'Vic Apr 2021'!N8&gt;0),IF($C$5*E14/'Vic Apr 2021'!AQ8&lt;('Vic Apr 2021'!L8+'Vic Apr 2021'!M8),0,IF(($C$5*E14/'Vic Apr 2021'!AQ8-'Vic Apr 2021'!L8+'Vic Apr 2021'!M8)&lt;=('Vic Apr 2021'!L8+'Vic Apr 2021'!M8+'Vic Apr 2021'!N8),((($C$5*E14/'Vic Apr 2021'!AQ8-('Vic Apr 2021'!L8+'Vic Apr 2021'!M8))*'Vic Apr 2021'!Y8/100))*'Vic Apr 2021'!AQ8,('Vic Apr 2021'!N8*'Vic Apr 2021'!Y8/100)* 'Vic Apr 2021'!AQ8)),0)</f>
        <v>0</v>
      </c>
      <c r="J14" s="190">
        <f>IF(AND('Vic Apr 2021'!N8&gt;0,'Vic Apr 2021'!O8&gt;0),IF($C$5*E14/'Vic Apr 2021'!AQ8&lt;('Vic Apr 2021'!L8+'Vic Apr 2021'!M8+'Vic Apr 2021'!N8),0,IF(($C$5*E14/'Vic Apr 2021'!AQ8-'Vic Apr 2021'!L8+'Vic Apr 2021'!M8+'Vic Apr 2021'!N8)&lt;=('Vic Apr 2021'!L8+'Vic Apr 2021'!M8+'Vic Apr 2021'!N8+'Vic Apr 2021'!O8),(($C$5*E14/'Vic Apr 2021'!AQ8-('Vic Apr 2021'!L8+'Vic Apr 2021'!M8+'Vic Apr 2021'!N8))*'Vic Apr 2021'!Z8/100)*'Vic Apr 2021'!AQ8,('Vic Apr 2021'!O8*'Vic Apr 2021'!Z8/100)*'Vic Apr 2021'!AQ8)),0)</f>
        <v>0</v>
      </c>
      <c r="K14" s="190">
        <f>IF(AND('Vic Apr 2021'!P8&gt;0,'Vic Apr 2021'!O8&gt;0),IF(($C$5*E14/'Vic Apr 2021'!AQ8&lt;SUM('Vic Apr 2021'!L8:P8)),(0),($C$5*E14/'Vic Apr 2021'!AQ8-SUM('Vic Apr 2021'!L8:P8))*'Vic Apr 2021'!AB8/100)* 'Vic Apr 2021'!AQ8,IF(AND('Vic Apr 2021'!O8&gt;0,'Vic Apr 2021'!P8=""),IF(($C$5*E14/'Vic Apr 2021'!AQ8&lt; SUM('Vic Apr 2021'!L8:O8)),(0),($C$5*E14/'Vic Apr 2021'!AQ8-SUM('Vic Apr 2021'!L8:O8))*'Vic Apr 2021'!AA8/100)* 'Vic Apr 2021'!AQ8,IF(AND('Vic Apr 2021'!N8&gt;0,'Vic Apr 2021'!O8=""),IF(($C$5*E14/'Vic Apr 2021'!AQ8&lt; SUM('Vic Apr 2021'!L8:N8)),(0),($C$5*E14/'Vic Apr 2021'!AQ8-SUM('Vic Apr 2021'!L8:N8))*'Vic Apr 2021'!Z8/100)* 'Vic Apr 2021'!AQ8,IF(AND('Vic Apr 2021'!M8&gt;0,'Vic Apr 2021'!N8=""),IF(($C$5*E14/'Vic Apr 2021'!AQ8&lt;'Vic Apr 2021'!M8+'Vic Apr 2021'!L8),(0),(($C$5*E14/'Vic Apr 2021'!AQ8-('Vic Apr 2021'!M8+'Vic Apr 2021'!L8))*'Vic Apr 2021'!Y8/100))*'Vic Apr 2021'!AQ8,IF(AND('Vic Apr 2021'!L8&gt;0,'Vic Apr 2021'!M8=""&gt;0),IF(($C$5*E14/'Vic Apr 2021'!AQ8&lt;'Vic Apr 2021'!L8),(0),($C$5*E14/'Vic Apr 2021'!AQ8-'Vic Apr 2021'!L8)*'Vic Apr 2021'!X8/100)*'Vic Apr 2021'!AQ8,0)))))</f>
        <v>0</v>
      </c>
      <c r="L14" s="190">
        <f>IF('Vic Apr 2021'!K8="",($C$5*F14/'Vic Apr 2021'!AR8*'Vic Apr 2021'!AC8/100)*'Vic Apr 2021'!AR8,IF($C$5*F14/'Vic Apr 2021'!AR8&gt;='Vic Apr 2021'!L8,('Vic Apr 2021'!L8*'Vic Apr 2021'!AC8/100)*'Vic Apr 2021'!AR8,($C$5*F14/'Vic Apr 2021'!AR8*'Vic Apr 2021'!AC8/100)*'Vic Apr 2021'!AR8))</f>
        <v>829.5272727272727</v>
      </c>
      <c r="M14" s="190">
        <f>IF(AND('Vic Apr 2021'!L8&gt;0,'Vic Apr 2021'!M8&gt;0),IF($C$5*F14/'Vic Apr 2021'!AR8&lt;'Vic Apr 2021'!L8,0,IF(($C$5*F14/'Vic Apr 2021'!AR8-'Vic Apr 2021'!L8)&lt;=('Vic Apr 2021'!M8+'Vic Apr 2021'!L8),((($C$5*F14/'Vic Apr 2021'!AR8-'Vic Apr 2021'!L8)*'Vic Apr 2021'!AD8/100))*'Vic Apr 2021'!AR8,((('Vic Apr 2021'!M8)*'Vic Apr 2021'!AD8/100)*'Vic Apr 2021'!AR8))),0)</f>
        <v>73.994181818181872</v>
      </c>
      <c r="N14" s="190">
        <f>IF(AND('Vic Apr 2021'!M8&gt;0,'Vic Apr 2021'!N8&gt;0),IF($C$5*F14/'Vic Apr 2021'!AR8&lt;('Vic Apr 2021'!L8+'Vic Apr 2021'!M8),0,IF(($C$5*F14/'Vic Apr 2021'!AR8-'Vic Apr 2021'!L8+'Vic Apr 2021'!M8)&lt;=('Vic Apr 2021'!L8+'Vic Apr 2021'!M8+'Vic Apr 2021'!N8),((($C$5*F14/'Vic Apr 2021'!AR8-('Vic Apr 2021'!L8+'Vic Apr 2021'!M8))*'Vic Apr 2021'!AE8/100))*'Vic Apr 2021'!AR8,('Vic Apr 2021'!N8*'Vic Apr 2021'!AE8/100)*'Vic Apr 2021'!AR8)),0)</f>
        <v>0</v>
      </c>
      <c r="O14" s="190">
        <f>IF(AND('Vic Apr 2021'!N8&gt;0,'Vic Apr 2021'!O8&gt;0),IF($C$5*F14/'Vic Apr 2021'!AR8&lt;('Vic Apr 2021'!L8+'Vic Apr 2021'!M8+'Vic Apr 2021'!N8),0,IF(($C$5*F14/'Vic Apr 2021'!AR8-'Vic Apr 2021'!L8+'Vic Apr 2021'!M8+'Vic Apr 2021'!N8)&lt;=('Vic Apr 2021'!L8+'Vic Apr 2021'!M8+'Vic Apr 2021'!N8+'Vic Apr 2021'!O8),(($C$5*F14/'Vic Apr 2021'!AR8-('Vic Apr 2021'!L8+'Vic Apr 2021'!M8+'Vic Apr 2021'!N8))*'Vic Apr 2021'!AF8/100)*'Vic Apr 2021'!AR8,('Vic Apr 2021'!O8*'Vic Apr 2021'!AF8/100)*'Vic Apr 2021'!AR8)),0)</f>
        <v>0</v>
      </c>
      <c r="P14" s="190">
        <f>IF(AND('Vic Apr 2021'!P8&gt;0,'Vic Apr 2021'!O8&gt;0),IF(($C$5*F14/'Vic Apr 2021'!AR8&lt;SUM('Vic Apr 2021'!L8:P8)),(0),($C$5*F14/'Vic Apr 2021'!AR8-SUM('Vic Apr 2021'!L8:P8))*'Vic Apr 2021'!AB8/100)* 'Vic Apr 2021'!AR8,IF(AND('Vic Apr 2021'!O8&gt;0,'Vic Apr 2021'!P8=""),IF(($C$5*F14/'Vic Apr 2021'!AR8&lt; SUM('Vic Apr 2021'!L8:O8)),(0),($C$5*F14/'Vic Apr 2021'!AR8-SUM('Vic Apr 2021'!L8:O8))*'Vic Apr 2021'!AG8/100)* 'Vic Apr 2021'!AR8,IF(AND('Vic Apr 2021'!N8&gt;0,'Vic Apr 2021'!O8=""),IF(($C$5*F14/'Vic Apr 2021'!AR8&lt; SUM('Vic Apr 2021'!L8:N8)),(0),($C$5*F14/'Vic Apr 2021'!AR8-SUM('Vic Apr 2021'!L8:N8))*'Vic Apr 2021'!AF8/100)* 'Vic Apr 2021'!AR8,IF(AND('Vic Apr 2021'!M8&gt;0,'Vic Apr 2021'!N8=""),IF(($C$5*F14/'Vic Apr 2021'!AR8&lt;'Vic Apr 2021'!M8+'Vic Apr 2021'!L8),(0),(($C$5*F14/'Vic Apr 2021'!AR8-('Vic Apr 2021'!M8+'Vic Apr 2021'!L8))*'Vic Apr 2021'!AE8/100))*'Vic Apr 2021'!AR8,IF(AND('Vic Apr 2021'!L8&gt;0,'Vic Apr 2021'!M8=""&gt;0),IF(($C$5*F14/'Vic Apr 2021'!AR8&lt;'Vic Apr 2021'!L8),(0),($C$5*F14/'Vic Apr 2021'!AR8-'Vic Apr 2021'!L8)*'Vic Apr 2021'!AD8/100)*'Vic Apr 2021'!AR8,0)))))</f>
        <v>0</v>
      </c>
      <c r="Q14" s="394">
        <f t="shared" si="4"/>
        <v>1844.7694545454547</v>
      </c>
      <c r="R14" s="419">
        <f t="shared" si="5"/>
        <v>2238.5380909090909</v>
      </c>
      <c r="S14" s="193">
        <f t="shared" si="6"/>
        <v>2462.3919000000001</v>
      </c>
      <c r="T14" s="247">
        <f>'Vic Apr 2021'!AT8</f>
        <v>17</v>
      </c>
      <c r="U14" s="247">
        <f>'Vic Apr 2021'!AU8</f>
        <v>0</v>
      </c>
      <c r="V14" s="247">
        <f>'Vic Apr 2021'!AV8</f>
        <v>0</v>
      </c>
      <c r="W14" s="247">
        <f>'Vic Apr 2021'!AW8</f>
        <v>0</v>
      </c>
      <c r="X14" s="419" t="str">
        <f t="shared" si="7"/>
        <v>Guaranteed off bill</v>
      </c>
      <c r="Y14" s="419" t="str">
        <f t="shared" si="8"/>
        <v>Exclusive</v>
      </c>
      <c r="Z14" s="399">
        <f t="shared" si="0"/>
        <v>1857.9866154545455</v>
      </c>
      <c r="AA14" s="399">
        <f t="shared" si="1"/>
        <v>1857.9866154545455</v>
      </c>
      <c r="AB14" s="400">
        <f t="shared" si="2"/>
        <v>2043.7852770000002</v>
      </c>
      <c r="AC14" s="400">
        <f t="shared" si="2"/>
        <v>2043.7852770000002</v>
      </c>
      <c r="AD14" s="244">
        <f>'Vic Apr 2021'!BF8</f>
        <v>0</v>
      </c>
      <c r="AE14" s="196" t="str">
        <f>'Vic Apr 2021'!BG8</f>
        <v>n</v>
      </c>
      <c r="AF14" s="457"/>
      <c r="AG14" s="457"/>
      <c r="AH14" s="457"/>
      <c r="AI14" s="457"/>
      <c r="AJ14" s="457"/>
      <c r="AK14" s="457"/>
      <c r="AL14" s="457"/>
      <c r="AM14" s="457"/>
      <c r="AN14" s="457"/>
      <c r="AO14" s="457"/>
      <c r="AP14" s="457"/>
      <c r="AQ14" s="457"/>
      <c r="AR14" s="457"/>
      <c r="AS14" s="457"/>
      <c r="AT14" s="457"/>
      <c r="AU14" s="457"/>
      <c r="AV14" s="457"/>
      <c r="AW14" s="457"/>
    </row>
    <row r="15" spans="1:49" ht="17" customHeight="1">
      <c r="A15" s="528"/>
      <c r="B15" s="194" t="str">
        <f>'Vic Apr 2021'!F9</f>
        <v>Powershop</v>
      </c>
      <c r="C15" s="194" t="str">
        <f>'Vic Apr 2021'!G9</f>
        <v>Carbon Neutral</v>
      </c>
      <c r="D15" s="190">
        <f>365*'Vic Apr 2021'!H9/100</f>
        <v>308.69045454545454</v>
      </c>
      <c r="E15" s="415">
        <f>IF('Vic Apr 2021'!AQ9=3,0.5,IF('Vic Apr 2021'!AQ9=2,0.33,0))</f>
        <v>0.5</v>
      </c>
      <c r="F15" s="415">
        <f t="shared" si="3"/>
        <v>0.5</v>
      </c>
      <c r="G15" s="190">
        <f>IF('Vic Apr 2021'!K9="",($C$5*E15/'Vic Apr 2021'!AQ9*'Vic Apr 2021'!W9/100)*'Vic Apr 2021'!AQ9,IF($C$5*E15/'Vic Apr 2021'!AQ9&gt;='Vic Apr 2021'!L9,('Vic Apr 2021'!L9*'Vic Apr 2021'!W9/100)*'Vic Apr 2021'!AQ9,($C$5*E15/'Vic Apr 2021'!AQ9*'Vic Apr 2021'!W9/100)*'Vic Apr 2021'!AQ9))</f>
        <v>800</v>
      </c>
      <c r="H15" s="190">
        <f>IF(AND('Vic Apr 2021'!L9&gt;0,'Vic Apr 2021'!M9&gt;0),IF($C$5*E15/'Vic Apr 2021'!AQ9&lt;'Vic Apr 2021'!L9,0,IF(($C$5*E15/'Vic Apr 2021'!AQ9-'Vic Apr 2021'!L9)&lt;=('Vic Apr 2021'!M9+'Vic Apr 2021'!L9),((($C$5*E15/'Vic Apr 2021'!AQ9-'Vic Apr 2021'!L9)*'Vic Apr 2021'!X9/100))*'Vic Apr 2021'!AQ9,((('Vic Apr 2021'!M9)*'Vic Apr 2021'!X9/100)*'Vic Apr 2021'!AQ9))),0)</f>
        <v>0</v>
      </c>
      <c r="I15" s="190">
        <f>IF(AND('Vic Apr 2021'!M9&gt;0,'Vic Apr 2021'!N9&gt;0),IF($C$5*E15/'Vic Apr 2021'!AQ9&lt;('Vic Apr 2021'!L9+'Vic Apr 2021'!M9),0,IF(($C$5*E15/'Vic Apr 2021'!AQ9-'Vic Apr 2021'!L9+'Vic Apr 2021'!M9)&lt;=('Vic Apr 2021'!L9+'Vic Apr 2021'!M9+'Vic Apr 2021'!N9),((($C$5*E15/'Vic Apr 2021'!AQ9-('Vic Apr 2021'!L9+'Vic Apr 2021'!M9))*'Vic Apr 2021'!Y9/100))*'Vic Apr 2021'!AQ9,('Vic Apr 2021'!N9*'Vic Apr 2021'!Y9/100)* 'Vic Apr 2021'!AQ9)),0)</f>
        <v>0</v>
      </c>
      <c r="J15" s="190">
        <f>IF(AND('Vic Apr 2021'!N9&gt;0,'Vic Apr 2021'!O9&gt;0),IF($C$5*E15/'Vic Apr 2021'!AQ9&lt;('Vic Apr 2021'!L9+'Vic Apr 2021'!M9+'Vic Apr 2021'!N9),0,IF(($C$5*E15/'Vic Apr 2021'!AQ9-'Vic Apr 2021'!L9+'Vic Apr 2021'!M9+'Vic Apr 2021'!N9)&lt;=('Vic Apr 2021'!L9+'Vic Apr 2021'!M9+'Vic Apr 2021'!N9+'Vic Apr 2021'!O9),(($C$5*E15/'Vic Apr 2021'!AQ9-('Vic Apr 2021'!L9+'Vic Apr 2021'!M9+'Vic Apr 2021'!N9))*'Vic Apr 2021'!Z9/100)*'Vic Apr 2021'!AQ9,('Vic Apr 2021'!O9*'Vic Apr 2021'!Z9/100)*'Vic Apr 2021'!AQ9)),0)</f>
        <v>0</v>
      </c>
      <c r="K15" s="190">
        <f>IF(AND('Vic Apr 2021'!P9&gt;0,'Vic Apr 2021'!O9&gt;0),IF(($C$5*E15/'Vic Apr 2021'!AQ9&lt;SUM('Vic Apr 2021'!L9:P9)),(0),($C$5*E15/'Vic Apr 2021'!AQ9-SUM('Vic Apr 2021'!L9:P9))*'Vic Apr 2021'!AB9/100)* 'Vic Apr 2021'!AQ9,IF(AND('Vic Apr 2021'!O9&gt;0,'Vic Apr 2021'!P9=""),IF(($C$5*E15/'Vic Apr 2021'!AQ9&lt; SUM('Vic Apr 2021'!L9:O9)),(0),($C$5*E15/'Vic Apr 2021'!AQ9-SUM('Vic Apr 2021'!L9:O9))*'Vic Apr 2021'!AA9/100)* 'Vic Apr 2021'!AQ9,IF(AND('Vic Apr 2021'!N9&gt;0,'Vic Apr 2021'!O9=""),IF(($C$5*E15/'Vic Apr 2021'!AQ9&lt; SUM('Vic Apr 2021'!L9:N9)),(0),($C$5*E15/'Vic Apr 2021'!AQ9-SUM('Vic Apr 2021'!L9:N9))*'Vic Apr 2021'!Z9/100)* 'Vic Apr 2021'!AQ9,IF(AND('Vic Apr 2021'!M9&gt;0,'Vic Apr 2021'!N9=""),IF(($C$5*E15/'Vic Apr 2021'!AQ9&lt;'Vic Apr 2021'!M9+'Vic Apr 2021'!L9),(0),(($C$5*E15/'Vic Apr 2021'!AQ9-('Vic Apr 2021'!M9+'Vic Apr 2021'!L9))*'Vic Apr 2021'!Y9/100))*'Vic Apr 2021'!AQ9,IF(AND('Vic Apr 2021'!L9&gt;0,'Vic Apr 2021'!M9=""&gt;0),IF(($C$5*E15/'Vic Apr 2021'!AQ9&lt;'Vic Apr 2021'!L9),(0),($C$5*E15/'Vic Apr 2021'!AQ9-'Vic Apr 2021'!L9)*'Vic Apr 2021'!X9/100)*'Vic Apr 2021'!AQ9,0)))))</f>
        <v>0</v>
      </c>
      <c r="L15" s="190">
        <f>IF('Vic Apr 2021'!K9="",($C$5*F15/'Vic Apr 2021'!AR9*'Vic Apr 2021'!AC9/100)*'Vic Apr 2021'!AR9,IF($C$5*F15/'Vic Apr 2021'!AR9&gt;='Vic Apr 2021'!L9,('Vic Apr 2021'!L9*'Vic Apr 2021'!AC9/100)*'Vic Apr 2021'!AR9,($C$5*F15/'Vic Apr 2021'!AR9*'Vic Apr 2021'!AC9/100)*'Vic Apr 2021'!AR9))</f>
        <v>800</v>
      </c>
      <c r="M15" s="190">
        <f>IF(AND('Vic Apr 2021'!L9&gt;0,'Vic Apr 2021'!M9&gt;0),IF($C$5*F15/'Vic Apr 2021'!AR9&lt;'Vic Apr 2021'!L9,0,IF(($C$5*F15/'Vic Apr 2021'!AR9-'Vic Apr 2021'!L9)&lt;=('Vic Apr 2021'!M9+'Vic Apr 2021'!L9),((($C$5*F15/'Vic Apr 2021'!AR9-'Vic Apr 2021'!L9)*'Vic Apr 2021'!AD9/100))*'Vic Apr 2021'!AR9,((('Vic Apr 2021'!M9)*'Vic Apr 2021'!AD9/100)*'Vic Apr 2021'!AR9))),0)</f>
        <v>0</v>
      </c>
      <c r="N15" s="190">
        <f>IF(AND('Vic Apr 2021'!M9&gt;0,'Vic Apr 2021'!N9&gt;0),IF($C$5*F15/'Vic Apr 2021'!AR9&lt;('Vic Apr 2021'!L9+'Vic Apr 2021'!M9),0,IF(($C$5*F15/'Vic Apr 2021'!AR9-'Vic Apr 2021'!L9+'Vic Apr 2021'!M9)&lt;=('Vic Apr 2021'!L9+'Vic Apr 2021'!M9+'Vic Apr 2021'!N9),((($C$5*F15/'Vic Apr 2021'!AR9-('Vic Apr 2021'!L9+'Vic Apr 2021'!M9))*'Vic Apr 2021'!AE9/100))*'Vic Apr 2021'!AR9,('Vic Apr 2021'!N9*'Vic Apr 2021'!AE9/100)*'Vic Apr 2021'!AR9)),0)</f>
        <v>0</v>
      </c>
      <c r="O15" s="190">
        <f>IF(AND('Vic Apr 2021'!N9&gt;0,'Vic Apr 2021'!O9&gt;0),IF($C$5*F15/'Vic Apr 2021'!AR9&lt;('Vic Apr 2021'!L9+'Vic Apr 2021'!M9+'Vic Apr 2021'!N9),0,IF(($C$5*F15/'Vic Apr 2021'!AR9-'Vic Apr 2021'!L9+'Vic Apr 2021'!M9+'Vic Apr 2021'!N9)&lt;=('Vic Apr 2021'!L9+'Vic Apr 2021'!M9+'Vic Apr 2021'!N9+'Vic Apr 2021'!O9),(($C$5*F15/'Vic Apr 2021'!AR9-('Vic Apr 2021'!L9+'Vic Apr 2021'!M9+'Vic Apr 2021'!N9))*'Vic Apr 2021'!AF9/100)*'Vic Apr 2021'!AR9,('Vic Apr 2021'!O9*'Vic Apr 2021'!AF9/100)*'Vic Apr 2021'!AR9)),0)</f>
        <v>0</v>
      </c>
      <c r="P15" s="190">
        <f>IF(AND('Vic Apr 2021'!P9&gt;0,'Vic Apr 2021'!O9&gt;0),IF(($C$5*F15/'Vic Apr 2021'!AR9&lt;SUM('Vic Apr 2021'!L9:P9)),(0),($C$5*F15/'Vic Apr 2021'!AR9-SUM('Vic Apr 2021'!L9:P9))*'Vic Apr 2021'!AB9/100)* 'Vic Apr 2021'!AR9,IF(AND('Vic Apr 2021'!O9&gt;0,'Vic Apr 2021'!P9=""),IF(($C$5*F15/'Vic Apr 2021'!AR9&lt; SUM('Vic Apr 2021'!L9:O9)),(0),($C$5*F15/'Vic Apr 2021'!AR9-SUM('Vic Apr 2021'!L9:O9))*'Vic Apr 2021'!AG9/100)* 'Vic Apr 2021'!AR9,IF(AND('Vic Apr 2021'!N9&gt;0,'Vic Apr 2021'!O9=""),IF(($C$5*F15/'Vic Apr 2021'!AR9&lt; SUM('Vic Apr 2021'!L9:N9)),(0),($C$5*F15/'Vic Apr 2021'!AR9-SUM('Vic Apr 2021'!L9:N9))*'Vic Apr 2021'!AF9/100)* 'Vic Apr 2021'!AR9,IF(AND('Vic Apr 2021'!M9&gt;0,'Vic Apr 2021'!N9=""),IF(($C$5*F15/'Vic Apr 2021'!AR9&lt;'Vic Apr 2021'!M9+'Vic Apr 2021'!L9),(0),(($C$5*F15/'Vic Apr 2021'!AR9-('Vic Apr 2021'!M9+'Vic Apr 2021'!L9))*'Vic Apr 2021'!AE9/100))*'Vic Apr 2021'!AR9,IF(AND('Vic Apr 2021'!L9&gt;0,'Vic Apr 2021'!M9=""&gt;0),IF(($C$5*F15/'Vic Apr 2021'!AR9&lt;'Vic Apr 2021'!L9),(0),($C$5*F15/'Vic Apr 2021'!AR9-'Vic Apr 2021'!L9)*'Vic Apr 2021'!AD9/100)*'Vic Apr 2021'!AR9,0)))))</f>
        <v>0</v>
      </c>
      <c r="Q15" s="394">
        <f t="shared" si="4"/>
        <v>1600</v>
      </c>
      <c r="R15" s="419">
        <f t="shared" si="5"/>
        <v>1908.6904545454545</v>
      </c>
      <c r="S15" s="193">
        <f t="shared" si="6"/>
        <v>2099.5595000000003</v>
      </c>
      <c r="T15" s="247">
        <f>'Vic Apr 2021'!AT9</f>
        <v>0</v>
      </c>
      <c r="U15" s="247">
        <f>'Vic Apr 2021'!AU9</f>
        <v>0</v>
      </c>
      <c r="V15" s="247">
        <f>'Vic Apr 2021'!AV9</f>
        <v>0</v>
      </c>
      <c r="W15" s="247">
        <f>'Vic Apr 2021'!AW9</f>
        <v>0</v>
      </c>
      <c r="X15" s="419" t="str">
        <f t="shared" si="7"/>
        <v>No discount</v>
      </c>
      <c r="Y15" s="419" t="str">
        <f t="shared" si="8"/>
        <v>Inclusive</v>
      </c>
      <c r="Z15" s="399">
        <f t="shared" si="0"/>
        <v>1908.6904545454547</v>
      </c>
      <c r="AA15" s="399">
        <f t="shared" si="1"/>
        <v>1908.6904545454547</v>
      </c>
      <c r="AB15" s="400">
        <f t="shared" si="2"/>
        <v>2099.5595000000003</v>
      </c>
      <c r="AC15" s="400">
        <f t="shared" si="2"/>
        <v>2099.5595000000003</v>
      </c>
      <c r="AD15" s="244">
        <f>'Vic Apr 2021'!BF9</f>
        <v>0</v>
      </c>
      <c r="AE15" s="196" t="str">
        <f>'Vic Apr 2021'!BG9</f>
        <v>n</v>
      </c>
      <c r="AF15" s="457"/>
      <c r="AG15" s="457"/>
      <c r="AH15" s="457"/>
      <c r="AI15" s="457"/>
      <c r="AJ15" s="457"/>
      <c r="AK15" s="457"/>
      <c r="AL15" s="457"/>
      <c r="AM15" s="457"/>
      <c r="AN15" s="457"/>
      <c r="AO15" s="457"/>
      <c r="AP15" s="457"/>
      <c r="AQ15" s="457"/>
      <c r="AR15" s="457"/>
      <c r="AS15" s="457"/>
      <c r="AT15" s="457"/>
      <c r="AU15" s="457"/>
      <c r="AV15" s="457"/>
      <c r="AW15" s="457"/>
    </row>
    <row r="16" spans="1:49" ht="17" customHeight="1" thickBot="1">
      <c r="A16" s="373"/>
      <c r="B16" s="215" t="str">
        <f>'Vic Apr 2021'!F10</f>
        <v>Red Energy</v>
      </c>
      <c r="C16" s="215" t="str">
        <f>'Vic Apr 2021'!G10</f>
        <v>Business Saver</v>
      </c>
      <c r="D16" s="115">
        <f>365*'Vic Apr 2021'!H10/100</f>
        <v>239.14136363636356</v>
      </c>
      <c r="E16" s="416">
        <f>IF('Vic Apr 2021'!AQ10=3,0.5,IF('Vic Apr 2021'!AQ10=2,0.33,0))</f>
        <v>0.5</v>
      </c>
      <c r="F16" s="416">
        <f t="shared" si="3"/>
        <v>0.5</v>
      </c>
      <c r="G16" s="115">
        <f>IF('Vic Apr 2021'!K10="",($C$5*E16/'Vic Apr 2021'!AQ10*'Vic Apr 2021'!W10/100)*'Vic Apr 2021'!AQ10,IF($C$5*E16/'Vic Apr 2021'!AQ10&gt;='Vic Apr 2021'!L10,('Vic Apr 2021'!L10*'Vic Apr 2021'!W10/100)*'Vic Apr 2021'!AQ10,($C$5*E16/'Vic Apr 2021'!AQ10*'Vic Apr 2021'!W10/100)*'Vic Apr 2021'!AQ10))</f>
        <v>185.72727272727269</v>
      </c>
      <c r="H16" s="115">
        <f>IF(AND('Vic Apr 2021'!L10&gt;0,'Vic Apr 2021'!M10&gt;0),IF($C$5*E16/'Vic Apr 2021'!AQ10&lt;'Vic Apr 2021'!L10,0,IF(($C$5*E16/'Vic Apr 2021'!AQ10-'Vic Apr 2021'!L10)&lt;=('Vic Apr 2021'!M10+'Vic Apr 2021'!L10),((($C$5*E16/'Vic Apr 2021'!AQ10-'Vic Apr 2021'!L10)*'Vic Apr 2021'!X10/100))*'Vic Apr 2021'!AQ10,((('Vic Apr 2021'!M10)*'Vic Apr 2021'!X10/100)*'Vic Apr 2021'!AQ10))),0)</f>
        <v>174.27272727272725</v>
      </c>
      <c r="I16" s="115">
        <f>IF(AND('Vic Apr 2021'!M10&gt;0,'Vic Apr 2021'!N10&gt;0),IF($C$5*E16/'Vic Apr 2021'!AQ10&lt;('Vic Apr 2021'!L10+'Vic Apr 2021'!M10),0,IF(($C$5*E16/'Vic Apr 2021'!AQ10-'Vic Apr 2021'!L10+'Vic Apr 2021'!M10)&lt;=('Vic Apr 2021'!L10+'Vic Apr 2021'!M10+'Vic Apr 2021'!N10),((($C$5*E16/'Vic Apr 2021'!AQ10-('Vic Apr 2021'!L10+'Vic Apr 2021'!M10))*'Vic Apr 2021'!Y10/100))*'Vic Apr 2021'!AQ10,('Vic Apr 2021'!N10*'Vic Apr 2021'!Y10/100)* 'Vic Apr 2021'!AQ10)),0)</f>
        <v>153.81818181818178</v>
      </c>
      <c r="J16" s="115">
        <f>IF(AND('Vic Apr 2021'!N10&gt;0,'Vic Apr 2021'!O10&gt;0),IF($C$5*E16/'Vic Apr 2021'!AQ10&lt;('Vic Apr 2021'!L10+'Vic Apr 2021'!M10+'Vic Apr 2021'!N10),0,IF(($C$5*E16/'Vic Apr 2021'!AQ10-'Vic Apr 2021'!L10+'Vic Apr 2021'!M10+'Vic Apr 2021'!N10)&lt;=('Vic Apr 2021'!L10+'Vic Apr 2021'!M10+'Vic Apr 2021'!N10+'Vic Apr 2021'!O10),(($C$5*E16/'Vic Apr 2021'!AQ10-('Vic Apr 2021'!L10+'Vic Apr 2021'!M10+'Vic Apr 2021'!N10))*'Vic Apr 2021'!Z10/100)*'Vic Apr 2021'!AQ10,('Vic Apr 2021'!O10*'Vic Apr 2021'!Z10/100)*'Vic Apr 2021'!AQ10)),0)</f>
        <v>291.27272727272725</v>
      </c>
      <c r="K16" s="115">
        <f>IF(AND('Vic Apr 2021'!P10&gt;0,'Vic Apr 2021'!O10&gt;0),IF(($C$5*E16/'Vic Apr 2021'!AQ10&lt;SUM('Vic Apr 2021'!L10:P10)),(0),($C$5*E16/'Vic Apr 2021'!AQ10-SUM('Vic Apr 2021'!L10:P10))*'Vic Apr 2021'!AB10/100)* 'Vic Apr 2021'!AQ10,IF(AND('Vic Apr 2021'!O10&gt;0,'Vic Apr 2021'!P10=""),IF(($C$5*E16/'Vic Apr 2021'!AQ10&lt; SUM('Vic Apr 2021'!L10:O10)),(0),($C$5*E16/'Vic Apr 2021'!AQ10-SUM('Vic Apr 2021'!L10:O10))*'Vic Apr 2021'!AA10/100)* 'Vic Apr 2021'!AQ10,IF(AND('Vic Apr 2021'!N10&gt;0,'Vic Apr 2021'!O10=""),IF(($C$5*E16/'Vic Apr 2021'!AQ10&lt; SUM('Vic Apr 2021'!L10:N10)),(0),($C$5*E16/'Vic Apr 2021'!AQ10-SUM('Vic Apr 2021'!L10:N10))*'Vic Apr 2021'!Z10/100)* 'Vic Apr 2021'!AQ10,IF(AND('Vic Apr 2021'!M10&gt;0,'Vic Apr 2021'!N10=""),IF(($C$5*E16/'Vic Apr 2021'!AQ10&lt;'Vic Apr 2021'!M10+'Vic Apr 2021'!L10),(0),(($C$5*E16/'Vic Apr 2021'!AQ10-('Vic Apr 2021'!M10+'Vic Apr 2021'!L10))*'Vic Apr 2021'!Y10/100))*'Vic Apr 2021'!AQ10,IF(AND('Vic Apr 2021'!L10&gt;0,'Vic Apr 2021'!M10=""&gt;0),IF(($C$5*E16/'Vic Apr 2021'!AQ10&lt;'Vic Apr 2021'!L10),(0),($C$5*E16/'Vic Apr 2021'!AQ10-'Vic Apr 2021'!L10)*'Vic Apr 2021'!X10/100)*'Vic Apr 2021'!AQ10,0)))))</f>
        <v>76.363636363636402</v>
      </c>
      <c r="L16" s="115">
        <f>IF('Vic Apr 2021'!K10="",($C$5*F16/'Vic Apr 2021'!AR10*'Vic Apr 2021'!AC10/100)*'Vic Apr 2021'!AR10,IF($C$5*F16/'Vic Apr 2021'!AR10&gt;='Vic Apr 2021'!L10,('Vic Apr 2021'!L10*'Vic Apr 2021'!AC10/100)*'Vic Apr 2021'!AR10,($C$5*F16/'Vic Apr 2021'!AR10*'Vic Apr 2021'!AC10/100)*'Vic Apr 2021'!AR10))</f>
        <v>176.72727272727272</v>
      </c>
      <c r="M16" s="115">
        <f>IF(AND('Vic Apr 2021'!L10&gt;0,'Vic Apr 2021'!M10&gt;0),IF($C$5*F16/'Vic Apr 2021'!AR10&lt;'Vic Apr 2021'!L10,0,IF(($C$5*F16/'Vic Apr 2021'!AR10-'Vic Apr 2021'!L10)&lt;=('Vic Apr 2021'!M10+'Vic Apr 2021'!L10),((($C$5*F16/'Vic Apr 2021'!AR10-'Vic Apr 2021'!L10)*'Vic Apr 2021'!AD10/100))*'Vic Apr 2021'!AR10,((('Vic Apr 2021'!M10)*'Vic Apr 2021'!AD10/100)*'Vic Apr 2021'!AR10))),0)</f>
        <v>161.99999999999997</v>
      </c>
      <c r="N16" s="115">
        <f>IF(AND('Vic Apr 2021'!M10&gt;0,'Vic Apr 2021'!N10&gt;0),IF($C$5*F16/'Vic Apr 2021'!AR10&lt;('Vic Apr 2021'!L10+'Vic Apr 2021'!M10),0,IF(($C$5*F16/'Vic Apr 2021'!AR10-'Vic Apr 2021'!L10+'Vic Apr 2021'!M10)&lt;=('Vic Apr 2021'!L10+'Vic Apr 2021'!M10+'Vic Apr 2021'!N10),((($C$5*F16/'Vic Apr 2021'!AR10-('Vic Apr 2021'!L10+'Vic Apr 2021'!M10))*'Vic Apr 2021'!AE10/100))*'Vic Apr 2021'!AR10,('Vic Apr 2021'!N10*'Vic Apr 2021'!AE10/100)*'Vic Apr 2021'!AR10)),0)</f>
        <v>145.63636363636363</v>
      </c>
      <c r="O16" s="115">
        <f>IF(AND('Vic Apr 2021'!N10&gt;0,'Vic Apr 2021'!O10&gt;0),IF($C$5*F16/'Vic Apr 2021'!AR10&lt;('Vic Apr 2021'!L10+'Vic Apr 2021'!M10+'Vic Apr 2021'!N10),0,IF(($C$5*F16/'Vic Apr 2021'!AR10-'Vic Apr 2021'!L10+'Vic Apr 2021'!M10+'Vic Apr 2021'!N10)&lt;=('Vic Apr 2021'!L10+'Vic Apr 2021'!M10+'Vic Apr 2021'!N10+'Vic Apr 2021'!O10),(($C$5*F16/'Vic Apr 2021'!AR10-('Vic Apr 2021'!L10+'Vic Apr 2021'!M10+'Vic Apr 2021'!N10))*'Vic Apr 2021'!AF10/100)*'Vic Apr 2021'!AR10,('Vic Apr 2021'!O10*'Vic Apr 2021'!AF10/100)*'Vic Apr 2021'!AR10)),0)</f>
        <v>274.90909090909088</v>
      </c>
      <c r="P16" s="115">
        <f>IF(AND('Vic Apr 2021'!P10&gt;0,'Vic Apr 2021'!O10&gt;0),IF(($C$5*F16/'Vic Apr 2021'!AR10&lt;SUM('Vic Apr 2021'!L10:P10)),(0),($C$5*F16/'Vic Apr 2021'!AR10-SUM('Vic Apr 2021'!L10:P10))*'Vic Apr 2021'!AB10/100)* 'Vic Apr 2021'!AR10,IF(AND('Vic Apr 2021'!O10&gt;0,'Vic Apr 2021'!P10=""),IF(($C$5*F16/'Vic Apr 2021'!AR10&lt; SUM('Vic Apr 2021'!L10:O10)),(0),($C$5*F16/'Vic Apr 2021'!AR10-SUM('Vic Apr 2021'!L10:O10))*'Vic Apr 2021'!AG10/100)* 'Vic Apr 2021'!AR10,IF(AND('Vic Apr 2021'!N10&gt;0,'Vic Apr 2021'!O10=""),IF(($C$5*F16/'Vic Apr 2021'!AR10&lt; SUM('Vic Apr 2021'!L10:N10)),(0),($C$5*F16/'Vic Apr 2021'!AR10-SUM('Vic Apr 2021'!L10:N10))*'Vic Apr 2021'!AF10/100)* 'Vic Apr 2021'!AR10,IF(AND('Vic Apr 2021'!M10&gt;0,'Vic Apr 2021'!N10=""),IF(($C$5*F16/'Vic Apr 2021'!AR10&lt;'Vic Apr 2021'!M10+'Vic Apr 2021'!L10),(0),(($C$5*F16/'Vic Apr 2021'!AR10-('Vic Apr 2021'!M10+'Vic Apr 2021'!L10))*'Vic Apr 2021'!AE10/100))*'Vic Apr 2021'!AR10,IF(AND('Vic Apr 2021'!L10&gt;0,'Vic Apr 2021'!M10=""&gt;0),IF(($C$5*F16/'Vic Apr 2021'!AR10&lt;'Vic Apr 2021'!L10),(0),($C$5*F16/'Vic Apr 2021'!AR10-'Vic Apr 2021'!L10)*'Vic Apr 2021'!AD10/100)*'Vic Apr 2021'!AR10,0)))))</f>
        <v>74.090909090909136</v>
      </c>
      <c r="Q16" s="395">
        <f t="shared" si="4"/>
        <v>1714.8181818181818</v>
      </c>
      <c r="R16" s="420">
        <f t="shared" si="5"/>
        <v>1953.9595454545454</v>
      </c>
      <c r="S16" s="214">
        <f t="shared" si="6"/>
        <v>2149.3555000000001</v>
      </c>
      <c r="T16" s="248">
        <f>'Vic Apr 2021'!AT10</f>
        <v>0</v>
      </c>
      <c r="U16" s="248">
        <f>'Vic Apr 2021'!AU10</f>
        <v>0</v>
      </c>
      <c r="V16" s="248">
        <f>'Vic Apr 2021'!AV10</f>
        <v>0</v>
      </c>
      <c r="W16" s="248">
        <f>'Vic Apr 2021'!AW10</f>
        <v>0</v>
      </c>
      <c r="X16" s="420" t="str">
        <f t="shared" si="7"/>
        <v>No discount</v>
      </c>
      <c r="Y16" s="420" t="str">
        <f t="shared" si="8"/>
        <v>Inclusive</v>
      </c>
      <c r="Z16" s="401">
        <f t="shared" si="0"/>
        <v>1953.9595454545454</v>
      </c>
      <c r="AA16" s="402">
        <f t="shared" si="1"/>
        <v>1953.9595454545454</v>
      </c>
      <c r="AB16" s="403">
        <f t="shared" si="2"/>
        <v>2149.3555000000001</v>
      </c>
      <c r="AC16" s="403">
        <f t="shared" si="2"/>
        <v>2149.3555000000001</v>
      </c>
      <c r="AD16" s="245">
        <f>'Vic Apr 2021'!BF10</f>
        <v>0</v>
      </c>
      <c r="AE16" s="217" t="str">
        <f>'Vic Apr 2021'!BG10</f>
        <v>n</v>
      </c>
      <c r="AF16" s="457"/>
      <c r="AG16" s="457"/>
      <c r="AH16" s="457"/>
      <c r="AI16" s="457"/>
      <c r="AJ16" s="457"/>
      <c r="AK16" s="457"/>
      <c r="AL16" s="457"/>
      <c r="AM16" s="457"/>
      <c r="AN16" s="457"/>
      <c r="AO16" s="457"/>
      <c r="AP16" s="457"/>
      <c r="AQ16" s="457"/>
      <c r="AR16" s="457"/>
      <c r="AS16" s="457"/>
      <c r="AT16" s="457"/>
      <c r="AU16" s="457"/>
      <c r="AV16" s="457"/>
      <c r="AW16" s="457"/>
    </row>
    <row r="17" spans="1:49" ht="17" customHeight="1" thickTop="1">
      <c r="A17" s="528" t="str">
        <f>'Vic Apr 2021'!D11</f>
        <v>Multinet 2</v>
      </c>
      <c r="B17" s="423" t="str">
        <f>'Vic Apr 2021'!F11</f>
        <v>AGL</v>
      </c>
      <c r="C17" s="423" t="str">
        <f>'Vic Apr 2021'!G11</f>
        <v>Business Essentials Saver</v>
      </c>
      <c r="D17" s="190">
        <f>365*'Vic Apr 2021'!H11/100</f>
        <v>338.42136363636359</v>
      </c>
      <c r="E17" s="415">
        <f>IF('Vic Apr 2021'!AQ11=3,0.5,IF('Vic Apr 2021'!AQ11=2,0.33,0))</f>
        <v>0.5</v>
      </c>
      <c r="F17" s="415">
        <f t="shared" si="3"/>
        <v>0.5</v>
      </c>
      <c r="G17" s="190">
        <f>IF('Vic Apr 2021'!K11="",($C$5*E17/'Vic Apr 2021'!AQ11*'Vic Apr 2021'!W11/100)*'Vic Apr 2021'!AQ11,IF($C$5*E17/'Vic Apr 2021'!AQ11&gt;='Vic Apr 2021'!L11,('Vic Apr 2021'!L11*'Vic Apr 2021'!W11/100)*'Vic Apr 2021'!AQ11,($C$5*E17/'Vic Apr 2021'!AQ11*'Vic Apr 2021'!W11/100)*'Vic Apr 2021'!AQ11))</f>
        <v>790.90909090909088</v>
      </c>
      <c r="H17" s="190">
        <f>IF(AND('Vic Apr 2021'!L11&gt;0,'Vic Apr 2021'!M11&gt;0),IF($C$5*E17/'Vic Apr 2021'!AQ11&lt;'Vic Apr 2021'!L11,0,IF(($C$5*E17/'Vic Apr 2021'!AQ11-'Vic Apr 2021'!L11)&lt;=('Vic Apr 2021'!M11+'Vic Apr 2021'!L11),((($C$5*E17/'Vic Apr 2021'!AQ11-'Vic Apr 2021'!L11)*'Vic Apr 2021'!X11/100))*'Vic Apr 2021'!AQ11,((('Vic Apr 2021'!M11)*'Vic Apr 2021'!X11/100)*'Vic Apr 2021'!AQ11))),0)</f>
        <v>0</v>
      </c>
      <c r="I17" s="190">
        <f>IF(AND('Vic Apr 2021'!M11&gt;0,'Vic Apr 2021'!N11&gt;0),IF($C$5*E17/'Vic Apr 2021'!AQ11&lt;('Vic Apr 2021'!L11+'Vic Apr 2021'!M11),0,IF(($C$5*E17/'Vic Apr 2021'!AQ11-'Vic Apr 2021'!L11+'Vic Apr 2021'!M11)&lt;=('Vic Apr 2021'!L11+'Vic Apr 2021'!M11+'Vic Apr 2021'!N11),((($C$5*E17/'Vic Apr 2021'!AQ11-('Vic Apr 2021'!L11+'Vic Apr 2021'!M11))*'Vic Apr 2021'!Y11/100))*'Vic Apr 2021'!AQ11,('Vic Apr 2021'!N11*'Vic Apr 2021'!Y11/100)* 'Vic Apr 2021'!AQ11)),0)</f>
        <v>0</v>
      </c>
      <c r="J17" s="190">
        <f>IF(AND('Vic Apr 2021'!N11&gt;0,'Vic Apr 2021'!O11&gt;0),IF($C$5*E17/'Vic Apr 2021'!AQ11&lt;('Vic Apr 2021'!L11+'Vic Apr 2021'!M11+'Vic Apr 2021'!N11),0,IF(($C$5*E17/'Vic Apr 2021'!AQ11-'Vic Apr 2021'!L11+'Vic Apr 2021'!M11+'Vic Apr 2021'!N11)&lt;=('Vic Apr 2021'!L11+'Vic Apr 2021'!M11+'Vic Apr 2021'!N11+'Vic Apr 2021'!O11),(($C$5*E17/'Vic Apr 2021'!AQ11-('Vic Apr 2021'!L11+'Vic Apr 2021'!M11+'Vic Apr 2021'!N11))*'Vic Apr 2021'!Z11/100)*'Vic Apr 2021'!AQ11,('Vic Apr 2021'!O11*'Vic Apr 2021'!Z11/100)*'Vic Apr 2021'!AQ11)),0)</f>
        <v>0</v>
      </c>
      <c r="K17" s="190">
        <f>IF(AND('Vic Apr 2021'!P11&gt;0,'Vic Apr 2021'!O11&gt;0),IF(($C$5*E17/'Vic Apr 2021'!AQ11&lt;SUM('Vic Apr 2021'!L11:P11)),(0),($C$5*E17/'Vic Apr 2021'!AQ11-SUM('Vic Apr 2021'!L11:P11))*'Vic Apr 2021'!AB11/100)* 'Vic Apr 2021'!AQ11,IF(AND('Vic Apr 2021'!O11&gt;0,'Vic Apr 2021'!P11=""),IF(($C$5*E17/'Vic Apr 2021'!AQ11&lt; SUM('Vic Apr 2021'!L11:O11)),(0),($C$5*E17/'Vic Apr 2021'!AQ11-SUM('Vic Apr 2021'!L11:O11))*'Vic Apr 2021'!AA11/100)* 'Vic Apr 2021'!AQ11,IF(AND('Vic Apr 2021'!N11&gt;0,'Vic Apr 2021'!O11=""),IF(($C$5*E17/'Vic Apr 2021'!AQ11&lt; SUM('Vic Apr 2021'!L11:N11)),(0),($C$5*E17/'Vic Apr 2021'!AQ11-SUM('Vic Apr 2021'!L11:N11))*'Vic Apr 2021'!Z11/100)* 'Vic Apr 2021'!AQ11,IF(AND('Vic Apr 2021'!M11&gt;0,'Vic Apr 2021'!N11=""),IF(($C$5*E17/'Vic Apr 2021'!AQ11&lt;'Vic Apr 2021'!M11+'Vic Apr 2021'!L11),(0),(($C$5*E17/'Vic Apr 2021'!AQ11-('Vic Apr 2021'!M11+'Vic Apr 2021'!L11))*'Vic Apr 2021'!Y11/100))*'Vic Apr 2021'!AQ11,IF(AND('Vic Apr 2021'!L11&gt;0,'Vic Apr 2021'!M11=""&gt;0),IF(($C$5*E17/'Vic Apr 2021'!AQ11&lt;'Vic Apr 2021'!L11),(0),($C$5*E17/'Vic Apr 2021'!AQ11-'Vic Apr 2021'!L11)*'Vic Apr 2021'!X11/100)*'Vic Apr 2021'!AQ11,0)))))</f>
        <v>0</v>
      </c>
      <c r="L17" s="190">
        <f>IF('Vic Apr 2021'!K11="",($C$5*F17/'Vic Apr 2021'!AR11*'Vic Apr 2021'!AC11/100)*'Vic Apr 2021'!AR11,IF($C$5*F17/'Vic Apr 2021'!AR11&gt;='Vic Apr 2021'!L11,('Vic Apr 2021'!L11*'Vic Apr 2021'!AC11/100)*'Vic Apr 2021'!AR11,($C$5*F17/'Vic Apr 2021'!AR11*'Vic Apr 2021'!AC11/100)*'Vic Apr 2021'!AR11))</f>
        <v>704.5454545454545</v>
      </c>
      <c r="M17" s="190">
        <f>IF(AND('Vic Apr 2021'!L11&gt;0,'Vic Apr 2021'!M11&gt;0),IF($C$5*F17/'Vic Apr 2021'!AR11&lt;'Vic Apr 2021'!L11,0,IF(($C$5*F17/'Vic Apr 2021'!AR11-'Vic Apr 2021'!L11)&lt;=('Vic Apr 2021'!M11+'Vic Apr 2021'!L11),((($C$5*F17/'Vic Apr 2021'!AR11-'Vic Apr 2021'!L11)*'Vic Apr 2021'!AD11/100))*'Vic Apr 2021'!AR11,((('Vic Apr 2021'!M11)*'Vic Apr 2021'!AD11/100)*'Vic Apr 2021'!AR11))),0)</f>
        <v>0</v>
      </c>
      <c r="N17" s="190">
        <f>IF(AND('Vic Apr 2021'!M11&gt;0,'Vic Apr 2021'!N11&gt;0),IF($C$5*F17/'Vic Apr 2021'!AR11&lt;('Vic Apr 2021'!L11+'Vic Apr 2021'!M11),0,IF(($C$5*F17/'Vic Apr 2021'!AR11-'Vic Apr 2021'!L11+'Vic Apr 2021'!M11)&lt;=('Vic Apr 2021'!L11+'Vic Apr 2021'!M11+'Vic Apr 2021'!N11),((($C$5*F17/'Vic Apr 2021'!AR11-('Vic Apr 2021'!L11+'Vic Apr 2021'!M11))*'Vic Apr 2021'!AE11/100))*'Vic Apr 2021'!AR11,('Vic Apr 2021'!N11*'Vic Apr 2021'!AE11/100)*'Vic Apr 2021'!AR11)),0)</f>
        <v>0</v>
      </c>
      <c r="O17" s="190">
        <f>IF(AND('Vic Apr 2021'!N11&gt;0,'Vic Apr 2021'!O11&gt;0),IF($C$5*F17/'Vic Apr 2021'!AR11&lt;('Vic Apr 2021'!L11+'Vic Apr 2021'!M11+'Vic Apr 2021'!N11),0,IF(($C$5*F17/'Vic Apr 2021'!AR11-'Vic Apr 2021'!L11+'Vic Apr 2021'!M11+'Vic Apr 2021'!N11)&lt;=('Vic Apr 2021'!L11+'Vic Apr 2021'!M11+'Vic Apr 2021'!N11+'Vic Apr 2021'!O11),(($C$5*F17/'Vic Apr 2021'!AR11-('Vic Apr 2021'!L11+'Vic Apr 2021'!M11+'Vic Apr 2021'!N11))*'Vic Apr 2021'!AF11/100)*'Vic Apr 2021'!AR11,('Vic Apr 2021'!O11*'Vic Apr 2021'!AF11/100)*'Vic Apr 2021'!AR11)),0)</f>
        <v>0</v>
      </c>
      <c r="P17" s="190">
        <f>IF(AND('Vic Apr 2021'!P11&gt;0,'Vic Apr 2021'!O11&gt;0),IF(($C$5*F17/'Vic Apr 2021'!AR11&lt;SUM('Vic Apr 2021'!L11:P11)),(0),($C$5*F17/'Vic Apr 2021'!AR11-SUM('Vic Apr 2021'!L11:P11))*'Vic Apr 2021'!AB11/100)* 'Vic Apr 2021'!AR11,IF(AND('Vic Apr 2021'!O11&gt;0,'Vic Apr 2021'!P11=""),IF(($C$5*F17/'Vic Apr 2021'!AR11&lt; SUM('Vic Apr 2021'!L11:O11)),(0),($C$5*F17/'Vic Apr 2021'!AR11-SUM('Vic Apr 2021'!L11:O11))*'Vic Apr 2021'!AG11/100)* 'Vic Apr 2021'!AR11,IF(AND('Vic Apr 2021'!N11&gt;0,'Vic Apr 2021'!O11=""),IF(($C$5*F17/'Vic Apr 2021'!AR11&lt; SUM('Vic Apr 2021'!L11:N11)),(0),($C$5*F17/'Vic Apr 2021'!AR11-SUM('Vic Apr 2021'!L11:N11))*'Vic Apr 2021'!AF11/100)* 'Vic Apr 2021'!AR11,IF(AND('Vic Apr 2021'!M11&gt;0,'Vic Apr 2021'!N11=""),IF(($C$5*F17/'Vic Apr 2021'!AR11&lt;'Vic Apr 2021'!M11+'Vic Apr 2021'!L11),(0),(($C$5*F17/'Vic Apr 2021'!AR11-('Vic Apr 2021'!M11+'Vic Apr 2021'!L11))*'Vic Apr 2021'!AE11/100))*'Vic Apr 2021'!AR11,IF(AND('Vic Apr 2021'!L11&gt;0,'Vic Apr 2021'!M11=""&gt;0),IF(($C$5*F17/'Vic Apr 2021'!AR11&lt;'Vic Apr 2021'!L11),(0),($C$5*F17/'Vic Apr 2021'!AR11-'Vic Apr 2021'!L11)*'Vic Apr 2021'!AD11/100)*'Vic Apr 2021'!AR11,0)))))</f>
        <v>0</v>
      </c>
      <c r="Q17" s="394">
        <f t="shared" si="4"/>
        <v>1495.4545454545455</v>
      </c>
      <c r="R17" s="419">
        <f t="shared" si="5"/>
        <v>1833.8759090909091</v>
      </c>
      <c r="S17" s="193">
        <f t="shared" si="6"/>
        <v>2017.2635000000002</v>
      </c>
      <c r="T17" s="247">
        <f>'Vic Apr 2021'!AT11</f>
        <v>0</v>
      </c>
      <c r="U17" s="247">
        <f>'Vic Apr 2021'!AU11</f>
        <v>0</v>
      </c>
      <c r="V17" s="247">
        <f>'Vic Apr 2021'!AV11</f>
        <v>0</v>
      </c>
      <c r="W17" s="247">
        <f>'Vic Apr 2021'!AW11</f>
        <v>0</v>
      </c>
      <c r="X17" s="419" t="str">
        <f t="shared" si="7"/>
        <v>No discount</v>
      </c>
      <c r="Y17" s="419" t="str">
        <f t="shared" si="8"/>
        <v>Exclusive</v>
      </c>
      <c r="Z17" s="399">
        <f t="shared" si="0"/>
        <v>1833.8759090909091</v>
      </c>
      <c r="AA17" s="399">
        <f t="shared" si="1"/>
        <v>1833.8759090909091</v>
      </c>
      <c r="AB17" s="400">
        <f t="shared" si="2"/>
        <v>2017.2635000000002</v>
      </c>
      <c r="AC17" s="400">
        <f t="shared" si="2"/>
        <v>2017.2635000000002</v>
      </c>
      <c r="AD17" s="244">
        <f>'Vic Apr 2021'!BF11</f>
        <v>0</v>
      </c>
      <c r="AE17" s="196" t="str">
        <f>'Vic Apr 2021'!BG11</f>
        <v>n</v>
      </c>
      <c r="AF17" s="457"/>
      <c r="AG17" s="457"/>
      <c r="AH17" s="457"/>
      <c r="AI17" s="457"/>
      <c r="AJ17" s="457"/>
      <c r="AK17" s="457"/>
      <c r="AL17" s="457"/>
      <c r="AM17" s="457"/>
      <c r="AN17" s="457"/>
      <c r="AO17" s="457"/>
      <c r="AP17" s="457"/>
      <c r="AQ17" s="457"/>
      <c r="AR17" s="457"/>
      <c r="AS17" s="457"/>
      <c r="AT17" s="457"/>
      <c r="AU17" s="457"/>
      <c r="AV17" s="457"/>
      <c r="AW17" s="457"/>
    </row>
    <row r="18" spans="1:49" ht="17" customHeight="1">
      <c r="A18" s="528"/>
      <c r="B18" s="423" t="str">
        <f>'Vic Apr 2021'!F12</f>
        <v>Covau</v>
      </c>
      <c r="C18" s="423" t="str">
        <f>'Vic Apr 2021'!G12</f>
        <v>Super Saver Plus</v>
      </c>
      <c r="D18" s="190">
        <f>365*'Vic Apr 2021'!H12/100</f>
        <v>364.99999999999994</v>
      </c>
      <c r="E18" s="415">
        <f>IF('Vic Apr 2021'!AQ12=3,0.5,IF('Vic Apr 2021'!AQ12=2,0.33,0))</f>
        <v>0.5</v>
      </c>
      <c r="F18" s="415">
        <f t="shared" si="3"/>
        <v>0.5</v>
      </c>
      <c r="G18" s="190">
        <f>IF('Vic Apr 2021'!K12="",($C$5*E18/'Vic Apr 2021'!AQ12*'Vic Apr 2021'!W12/100)*'Vic Apr 2021'!AQ12,IF($C$5*E18/'Vic Apr 2021'!AQ12&gt;='Vic Apr 2021'!L12,('Vic Apr 2021'!L12*'Vic Apr 2021'!W12/100)*'Vic Apr 2021'!AQ12,($C$5*E18/'Vic Apr 2021'!AQ12*'Vic Apr 2021'!W12/100)*'Vic Apr 2021'!AQ12))</f>
        <v>940.90909090909076</v>
      </c>
      <c r="H18" s="190">
        <f>IF(AND('Vic Apr 2021'!L12&gt;0,'Vic Apr 2021'!M12&gt;0),IF($C$5*E18/'Vic Apr 2021'!AQ12&lt;'Vic Apr 2021'!L12,0,IF(($C$5*E18/'Vic Apr 2021'!AQ12-'Vic Apr 2021'!L12)&lt;=('Vic Apr 2021'!M12+'Vic Apr 2021'!L12),((($C$5*E18/'Vic Apr 2021'!AQ12-'Vic Apr 2021'!L12)*'Vic Apr 2021'!X12/100))*'Vic Apr 2021'!AQ12,((('Vic Apr 2021'!M12)*'Vic Apr 2021'!X12/100)*'Vic Apr 2021'!AQ12))),0)</f>
        <v>90.909090909090963</v>
      </c>
      <c r="I18" s="190">
        <f>IF(AND('Vic Apr 2021'!M12&gt;0,'Vic Apr 2021'!N12&gt;0),IF($C$5*E18/'Vic Apr 2021'!AQ12&lt;('Vic Apr 2021'!L12+'Vic Apr 2021'!M12),0,IF(($C$5*E18/'Vic Apr 2021'!AQ12-'Vic Apr 2021'!L12+'Vic Apr 2021'!M12)&lt;=('Vic Apr 2021'!L12+'Vic Apr 2021'!M12+'Vic Apr 2021'!N12),((($C$5*E18/'Vic Apr 2021'!AQ12-('Vic Apr 2021'!L12+'Vic Apr 2021'!M12))*'Vic Apr 2021'!Y12/100))*'Vic Apr 2021'!AQ12,('Vic Apr 2021'!N12*'Vic Apr 2021'!Y12/100)* 'Vic Apr 2021'!AQ12)),0)</f>
        <v>0</v>
      </c>
      <c r="J18" s="190">
        <f>IF(AND('Vic Apr 2021'!N12&gt;0,'Vic Apr 2021'!O12&gt;0),IF($C$5*E18/'Vic Apr 2021'!AQ12&lt;('Vic Apr 2021'!L12+'Vic Apr 2021'!M12+'Vic Apr 2021'!N12),0,IF(($C$5*E18/'Vic Apr 2021'!AQ12-'Vic Apr 2021'!L12+'Vic Apr 2021'!M12+'Vic Apr 2021'!N12)&lt;=('Vic Apr 2021'!L12+'Vic Apr 2021'!M12+'Vic Apr 2021'!N12+'Vic Apr 2021'!O12),(($C$5*E18/'Vic Apr 2021'!AQ12-('Vic Apr 2021'!L12+'Vic Apr 2021'!M12+'Vic Apr 2021'!N12))*'Vic Apr 2021'!Z12/100)*'Vic Apr 2021'!AQ12,('Vic Apr 2021'!O12*'Vic Apr 2021'!Z12/100)*'Vic Apr 2021'!AQ12)),0)</f>
        <v>0</v>
      </c>
      <c r="K18" s="190">
        <f>IF(AND('Vic Apr 2021'!P12&gt;0,'Vic Apr 2021'!O12&gt;0),IF(($C$5*E18/'Vic Apr 2021'!AQ12&lt;SUM('Vic Apr 2021'!L12:P12)),(0),($C$5*E18/'Vic Apr 2021'!AQ12-SUM('Vic Apr 2021'!L12:P12))*'Vic Apr 2021'!AB12/100)* 'Vic Apr 2021'!AQ12,IF(AND('Vic Apr 2021'!O12&gt;0,'Vic Apr 2021'!P12=""),IF(($C$5*E18/'Vic Apr 2021'!AQ12&lt; SUM('Vic Apr 2021'!L12:O12)),(0),($C$5*E18/'Vic Apr 2021'!AQ12-SUM('Vic Apr 2021'!L12:O12))*'Vic Apr 2021'!AA12/100)* 'Vic Apr 2021'!AQ12,IF(AND('Vic Apr 2021'!N12&gt;0,'Vic Apr 2021'!O12=""),IF(($C$5*E18/'Vic Apr 2021'!AQ12&lt; SUM('Vic Apr 2021'!L12:N12)),(0),($C$5*E18/'Vic Apr 2021'!AQ12-SUM('Vic Apr 2021'!L12:N12))*'Vic Apr 2021'!Z12/100)* 'Vic Apr 2021'!AQ12,IF(AND('Vic Apr 2021'!M12&gt;0,'Vic Apr 2021'!N12=""),IF(($C$5*E18/'Vic Apr 2021'!AQ12&lt;'Vic Apr 2021'!M12+'Vic Apr 2021'!L12),(0),(($C$5*E18/'Vic Apr 2021'!AQ12-('Vic Apr 2021'!M12+'Vic Apr 2021'!L12))*'Vic Apr 2021'!Y12/100))*'Vic Apr 2021'!AQ12,IF(AND('Vic Apr 2021'!L12&gt;0,'Vic Apr 2021'!M12=""&gt;0),IF(($C$5*E18/'Vic Apr 2021'!AQ12&lt;'Vic Apr 2021'!L12),(0),($C$5*E18/'Vic Apr 2021'!AQ12-'Vic Apr 2021'!L12)*'Vic Apr 2021'!X12/100)*'Vic Apr 2021'!AQ12,0)))))</f>
        <v>0</v>
      </c>
      <c r="L18" s="190">
        <f>IF('Vic Apr 2021'!K12="",($C$5*F18/'Vic Apr 2021'!AR12*'Vic Apr 2021'!AC12/100)*'Vic Apr 2021'!AR12,IF($C$5*F18/'Vic Apr 2021'!AR12&gt;='Vic Apr 2021'!L12,('Vic Apr 2021'!L12*'Vic Apr 2021'!AC12/100)*'Vic Apr 2021'!AR12,($C$5*F18/'Vic Apr 2021'!AR12*'Vic Apr 2021'!AC12/100)*'Vic Apr 2021'!AR12))</f>
        <v>854.99999999999977</v>
      </c>
      <c r="M18" s="190">
        <f>IF(AND('Vic Apr 2021'!L12&gt;0,'Vic Apr 2021'!M12&gt;0),IF($C$5*F18/'Vic Apr 2021'!AR12&lt;'Vic Apr 2021'!L12,0,IF(($C$5*F18/'Vic Apr 2021'!AR12-'Vic Apr 2021'!L12)&lt;=('Vic Apr 2021'!M12+'Vic Apr 2021'!L12),((($C$5*F18/'Vic Apr 2021'!AR12-'Vic Apr 2021'!L12)*'Vic Apr 2021'!AD12/100))*'Vic Apr 2021'!AR12,((('Vic Apr 2021'!M12)*'Vic Apr 2021'!AD12/100)*'Vic Apr 2021'!AR12))),0)</f>
        <v>84.545454545454604</v>
      </c>
      <c r="N18" s="190">
        <f>IF(AND('Vic Apr 2021'!M12&gt;0,'Vic Apr 2021'!N12&gt;0),IF($C$5*F18/'Vic Apr 2021'!AR12&lt;('Vic Apr 2021'!L12+'Vic Apr 2021'!M12),0,IF(($C$5*F18/'Vic Apr 2021'!AR12-'Vic Apr 2021'!L12+'Vic Apr 2021'!M12)&lt;=('Vic Apr 2021'!L12+'Vic Apr 2021'!M12+'Vic Apr 2021'!N12),((($C$5*F18/'Vic Apr 2021'!AR12-('Vic Apr 2021'!L12+'Vic Apr 2021'!M12))*'Vic Apr 2021'!AE12/100))*'Vic Apr 2021'!AR12,('Vic Apr 2021'!N12*'Vic Apr 2021'!AE12/100)*'Vic Apr 2021'!AR12)),0)</f>
        <v>0</v>
      </c>
      <c r="O18" s="190">
        <f>IF(AND('Vic Apr 2021'!N12&gt;0,'Vic Apr 2021'!O12&gt;0),IF($C$5*F18/'Vic Apr 2021'!AR12&lt;('Vic Apr 2021'!L12+'Vic Apr 2021'!M12+'Vic Apr 2021'!N12),0,IF(($C$5*F18/'Vic Apr 2021'!AR12-'Vic Apr 2021'!L12+'Vic Apr 2021'!M12+'Vic Apr 2021'!N12)&lt;=('Vic Apr 2021'!L12+'Vic Apr 2021'!M12+'Vic Apr 2021'!N12+'Vic Apr 2021'!O12),(($C$5*F18/'Vic Apr 2021'!AR12-('Vic Apr 2021'!L12+'Vic Apr 2021'!M12+'Vic Apr 2021'!N12))*'Vic Apr 2021'!AF12/100)*'Vic Apr 2021'!AR12,('Vic Apr 2021'!O12*'Vic Apr 2021'!AF12/100)*'Vic Apr 2021'!AR12)),0)</f>
        <v>0</v>
      </c>
      <c r="P18" s="190">
        <f>IF(AND('Vic Apr 2021'!P12&gt;0,'Vic Apr 2021'!O12&gt;0),IF(($C$5*F18/'Vic Apr 2021'!AR12&lt;SUM('Vic Apr 2021'!L12:P12)),(0),($C$5*F18/'Vic Apr 2021'!AR12-SUM('Vic Apr 2021'!L12:P12))*'Vic Apr 2021'!AB12/100)* 'Vic Apr 2021'!AR12,IF(AND('Vic Apr 2021'!O12&gt;0,'Vic Apr 2021'!P12=""),IF(($C$5*F18/'Vic Apr 2021'!AR12&lt; SUM('Vic Apr 2021'!L12:O12)),(0),($C$5*F18/'Vic Apr 2021'!AR12-SUM('Vic Apr 2021'!L12:O12))*'Vic Apr 2021'!AG12/100)* 'Vic Apr 2021'!AR12,IF(AND('Vic Apr 2021'!N12&gt;0,'Vic Apr 2021'!O12=""),IF(($C$5*F18/'Vic Apr 2021'!AR12&lt; SUM('Vic Apr 2021'!L12:N12)),(0),($C$5*F18/'Vic Apr 2021'!AR12-SUM('Vic Apr 2021'!L12:N12))*'Vic Apr 2021'!AF12/100)* 'Vic Apr 2021'!AR12,IF(AND('Vic Apr 2021'!M12&gt;0,'Vic Apr 2021'!N12=""),IF(($C$5*F18/'Vic Apr 2021'!AR12&lt;'Vic Apr 2021'!M12+'Vic Apr 2021'!L12),(0),(($C$5*F18/'Vic Apr 2021'!AR12-('Vic Apr 2021'!M12+'Vic Apr 2021'!L12))*'Vic Apr 2021'!AE12/100))*'Vic Apr 2021'!AR12,IF(AND('Vic Apr 2021'!L12&gt;0,'Vic Apr 2021'!M12=""&gt;0),IF(($C$5*F18/'Vic Apr 2021'!AR12&lt;'Vic Apr 2021'!L12),(0),($C$5*F18/'Vic Apr 2021'!AR12-'Vic Apr 2021'!L12)*'Vic Apr 2021'!AD12/100)*'Vic Apr 2021'!AR12,0)))))</f>
        <v>0</v>
      </c>
      <c r="Q18" s="394">
        <f t="shared" si="4"/>
        <v>1971.363636363636</v>
      </c>
      <c r="R18" s="419">
        <f t="shared" si="5"/>
        <v>2336.363636363636</v>
      </c>
      <c r="S18" s="193">
        <f t="shared" si="6"/>
        <v>2570</v>
      </c>
      <c r="T18" s="247">
        <f>'Vic Apr 2021'!AT12</f>
        <v>0</v>
      </c>
      <c r="U18" s="247">
        <f>'Vic Apr 2021'!AU12</f>
        <v>20</v>
      </c>
      <c r="V18" s="247">
        <f>'Vic Apr 2021'!AV12</f>
        <v>0</v>
      </c>
      <c r="W18" s="247">
        <f>'Vic Apr 2021'!AW12</f>
        <v>0</v>
      </c>
      <c r="X18" s="419" t="str">
        <f t="shared" si="7"/>
        <v>Guaranteed off usage</v>
      </c>
      <c r="Y18" s="419" t="str">
        <f t="shared" si="8"/>
        <v>Exclusive</v>
      </c>
      <c r="Z18" s="399">
        <f t="shared" si="0"/>
        <v>1942.0909090909088</v>
      </c>
      <c r="AA18" s="399">
        <f t="shared" si="1"/>
        <v>1942.0909090909088</v>
      </c>
      <c r="AB18" s="400">
        <f t="shared" si="2"/>
        <v>2136.2999999999997</v>
      </c>
      <c r="AC18" s="400">
        <f t="shared" si="2"/>
        <v>2136.2999999999997</v>
      </c>
      <c r="AD18" s="244">
        <f>'Vic Apr 2021'!BF12</f>
        <v>0</v>
      </c>
      <c r="AE18" s="196" t="str">
        <f>'Vic Apr 2021'!BG12</f>
        <v>n</v>
      </c>
      <c r="AF18" s="457"/>
      <c r="AG18" s="457"/>
      <c r="AH18" s="457"/>
      <c r="AI18" s="457"/>
      <c r="AJ18" s="457"/>
      <c r="AK18" s="457"/>
      <c r="AL18" s="457"/>
      <c r="AM18" s="457"/>
      <c r="AN18" s="457"/>
      <c r="AO18" s="457"/>
      <c r="AP18" s="457"/>
      <c r="AQ18" s="457"/>
      <c r="AR18" s="457"/>
      <c r="AS18" s="457"/>
      <c r="AT18" s="457"/>
      <c r="AU18" s="457"/>
      <c r="AV18" s="457"/>
      <c r="AW18" s="457"/>
    </row>
    <row r="19" spans="1:49" ht="17" customHeight="1">
      <c r="A19" s="528"/>
      <c r="B19" s="423" t="str">
        <f>'Vic Apr 2021'!F13</f>
        <v>EnergyAustralia</v>
      </c>
      <c r="C19" s="423" t="str">
        <f>'Vic Apr 2021'!G13</f>
        <v>Total Business</v>
      </c>
      <c r="D19" s="190">
        <f>365*'Vic Apr 2021'!H13/100</f>
        <v>456.24999999999994</v>
      </c>
      <c r="E19" s="415">
        <f>IF('Vic Apr 2021'!AQ13=3,0.5,IF('Vic Apr 2021'!AQ13=2,0.33,0))</f>
        <v>0.5</v>
      </c>
      <c r="F19" s="415">
        <f t="shared" si="3"/>
        <v>0.5</v>
      </c>
      <c r="G19" s="190">
        <f>IF('Vic Apr 2021'!K13="",($C$5*E19/'Vic Apr 2021'!AQ13*'Vic Apr 2021'!W13/100)*'Vic Apr 2021'!AQ13,IF($C$5*E19/'Vic Apr 2021'!AQ13&gt;='Vic Apr 2021'!L13,('Vic Apr 2021'!L13*'Vic Apr 2021'!W13/100)*'Vic Apr 2021'!AQ13,($C$5*E19/'Vic Apr 2021'!AQ13*'Vic Apr 2021'!W13/100)*'Vic Apr 2021'!AQ13))</f>
        <v>1047.2727272727273</v>
      </c>
      <c r="H19" s="190">
        <f>IF(AND('Vic Apr 2021'!L13&gt;0,'Vic Apr 2021'!M13&gt;0),IF($C$5*E19/'Vic Apr 2021'!AQ13&lt;'Vic Apr 2021'!L13,0,IF(($C$5*E19/'Vic Apr 2021'!AQ13-'Vic Apr 2021'!L13)&lt;=('Vic Apr 2021'!M13+'Vic Apr 2021'!L13),((($C$5*E19/'Vic Apr 2021'!AQ13-'Vic Apr 2021'!L13)*'Vic Apr 2021'!X13/100))*'Vic Apr 2021'!AQ13,((('Vic Apr 2021'!M13)*'Vic Apr 2021'!X13/100)*'Vic Apr 2021'!AQ13))),0)</f>
        <v>102.72727272727279</v>
      </c>
      <c r="I19" s="190">
        <f>IF(AND('Vic Apr 2021'!M13&gt;0,'Vic Apr 2021'!N13&gt;0),IF($C$5*E19/'Vic Apr 2021'!AQ13&lt;('Vic Apr 2021'!L13+'Vic Apr 2021'!M13),0,IF(($C$5*E19/'Vic Apr 2021'!AQ13-'Vic Apr 2021'!L13+'Vic Apr 2021'!M13)&lt;=('Vic Apr 2021'!L13+'Vic Apr 2021'!M13+'Vic Apr 2021'!N13),((($C$5*E19/'Vic Apr 2021'!AQ13-('Vic Apr 2021'!L13+'Vic Apr 2021'!M13))*'Vic Apr 2021'!Y13/100))*'Vic Apr 2021'!AQ13,('Vic Apr 2021'!N13*'Vic Apr 2021'!Y13/100)* 'Vic Apr 2021'!AQ13)),0)</f>
        <v>0</v>
      </c>
      <c r="J19" s="190">
        <f>IF(AND('Vic Apr 2021'!N13&gt;0,'Vic Apr 2021'!O13&gt;0),IF($C$5*E19/'Vic Apr 2021'!AQ13&lt;('Vic Apr 2021'!L13+'Vic Apr 2021'!M13+'Vic Apr 2021'!N13),0,IF(($C$5*E19/'Vic Apr 2021'!AQ13-'Vic Apr 2021'!L13+'Vic Apr 2021'!M13+'Vic Apr 2021'!N13)&lt;=('Vic Apr 2021'!L13+'Vic Apr 2021'!M13+'Vic Apr 2021'!N13+'Vic Apr 2021'!O13),(($C$5*E19/'Vic Apr 2021'!AQ13-('Vic Apr 2021'!L13+'Vic Apr 2021'!M13+'Vic Apr 2021'!N13))*'Vic Apr 2021'!Z13/100)*'Vic Apr 2021'!AQ13,('Vic Apr 2021'!O13*'Vic Apr 2021'!Z13/100)*'Vic Apr 2021'!AQ13)),0)</f>
        <v>0</v>
      </c>
      <c r="K19" s="190">
        <f>IF(AND('Vic Apr 2021'!P13&gt;0,'Vic Apr 2021'!O13&gt;0),IF(($C$5*E19/'Vic Apr 2021'!AQ13&lt;SUM('Vic Apr 2021'!L13:P13)),(0),($C$5*E19/'Vic Apr 2021'!AQ13-SUM('Vic Apr 2021'!L13:P13))*'Vic Apr 2021'!AB13/100)* 'Vic Apr 2021'!AQ13,IF(AND('Vic Apr 2021'!O13&gt;0,'Vic Apr 2021'!P13=""),IF(($C$5*E19/'Vic Apr 2021'!AQ13&lt; SUM('Vic Apr 2021'!L13:O13)),(0),($C$5*E19/'Vic Apr 2021'!AQ13-SUM('Vic Apr 2021'!L13:O13))*'Vic Apr 2021'!AA13/100)* 'Vic Apr 2021'!AQ13,IF(AND('Vic Apr 2021'!N13&gt;0,'Vic Apr 2021'!O13=""),IF(($C$5*E19/'Vic Apr 2021'!AQ13&lt; SUM('Vic Apr 2021'!L13:N13)),(0),($C$5*E19/'Vic Apr 2021'!AQ13-SUM('Vic Apr 2021'!L13:N13))*'Vic Apr 2021'!Z13/100)* 'Vic Apr 2021'!AQ13,IF(AND('Vic Apr 2021'!M13&gt;0,'Vic Apr 2021'!N13=""),IF(($C$5*E19/'Vic Apr 2021'!AQ13&lt;'Vic Apr 2021'!M13+'Vic Apr 2021'!L13),(0),(($C$5*E19/'Vic Apr 2021'!AQ13-('Vic Apr 2021'!M13+'Vic Apr 2021'!L13))*'Vic Apr 2021'!Y13/100))*'Vic Apr 2021'!AQ13,IF(AND('Vic Apr 2021'!L13&gt;0,'Vic Apr 2021'!M13=""&gt;0),IF(($C$5*E19/'Vic Apr 2021'!AQ13&lt;'Vic Apr 2021'!L13),(0),($C$5*E19/'Vic Apr 2021'!AQ13-'Vic Apr 2021'!L13)*'Vic Apr 2021'!X13/100)*'Vic Apr 2021'!AQ13,0)))))</f>
        <v>0</v>
      </c>
      <c r="L19" s="190">
        <f>IF('Vic Apr 2021'!K13="",($C$5*F19/'Vic Apr 2021'!AR13*'Vic Apr 2021'!AC13/100)*'Vic Apr 2021'!AR13,IF($C$5*F19/'Vic Apr 2021'!AR13&gt;='Vic Apr 2021'!L13,('Vic Apr 2021'!L13*'Vic Apr 2021'!AC13/100)*'Vic Apr 2021'!AR13,($C$5*F19/'Vic Apr 2021'!AR13*'Vic Apr 2021'!AC13/100)*'Vic Apr 2021'!AR13))</f>
        <v>994.09090909090901</v>
      </c>
      <c r="M19" s="190">
        <f>IF(AND('Vic Apr 2021'!L13&gt;0,'Vic Apr 2021'!M13&gt;0),IF($C$5*F19/'Vic Apr 2021'!AR13&lt;'Vic Apr 2021'!L13,0,IF(($C$5*F19/'Vic Apr 2021'!AR13-'Vic Apr 2021'!L13)&lt;=('Vic Apr 2021'!M13+'Vic Apr 2021'!L13),((($C$5*F19/'Vic Apr 2021'!AR13-'Vic Apr 2021'!L13)*'Vic Apr 2021'!AD13/100))*'Vic Apr 2021'!AR13,((('Vic Apr 2021'!M13)*'Vic Apr 2021'!AD13/100)*'Vic Apr 2021'!AR13))),0)</f>
        <v>100.00000000000007</v>
      </c>
      <c r="N19" s="190">
        <f>IF(AND('Vic Apr 2021'!M13&gt;0,'Vic Apr 2021'!N13&gt;0),IF($C$5*F19/'Vic Apr 2021'!AR13&lt;('Vic Apr 2021'!L13+'Vic Apr 2021'!M13),0,IF(($C$5*F19/'Vic Apr 2021'!AR13-'Vic Apr 2021'!L13+'Vic Apr 2021'!M13)&lt;=('Vic Apr 2021'!L13+'Vic Apr 2021'!M13+'Vic Apr 2021'!N13),((($C$5*F19/'Vic Apr 2021'!AR13-('Vic Apr 2021'!L13+'Vic Apr 2021'!M13))*'Vic Apr 2021'!AE13/100))*'Vic Apr 2021'!AR13,('Vic Apr 2021'!N13*'Vic Apr 2021'!AE13/100)*'Vic Apr 2021'!AR13)),0)</f>
        <v>0</v>
      </c>
      <c r="O19" s="190">
        <f>IF(AND('Vic Apr 2021'!N13&gt;0,'Vic Apr 2021'!O13&gt;0),IF($C$5*F19/'Vic Apr 2021'!AR13&lt;('Vic Apr 2021'!L13+'Vic Apr 2021'!M13+'Vic Apr 2021'!N13),0,IF(($C$5*F19/'Vic Apr 2021'!AR13-'Vic Apr 2021'!L13+'Vic Apr 2021'!M13+'Vic Apr 2021'!N13)&lt;=('Vic Apr 2021'!L13+'Vic Apr 2021'!M13+'Vic Apr 2021'!N13+'Vic Apr 2021'!O13),(($C$5*F19/'Vic Apr 2021'!AR13-('Vic Apr 2021'!L13+'Vic Apr 2021'!M13+'Vic Apr 2021'!N13))*'Vic Apr 2021'!AF13/100)*'Vic Apr 2021'!AR13,('Vic Apr 2021'!O13*'Vic Apr 2021'!AF13/100)*'Vic Apr 2021'!AR13)),0)</f>
        <v>0</v>
      </c>
      <c r="P19" s="190">
        <f>IF(AND('Vic Apr 2021'!P13&gt;0,'Vic Apr 2021'!O13&gt;0),IF(($C$5*F19/'Vic Apr 2021'!AR13&lt;SUM('Vic Apr 2021'!L13:P13)),(0),($C$5*F19/'Vic Apr 2021'!AR13-SUM('Vic Apr 2021'!L13:P13))*'Vic Apr 2021'!AB13/100)* 'Vic Apr 2021'!AR13,IF(AND('Vic Apr 2021'!O13&gt;0,'Vic Apr 2021'!P13=""),IF(($C$5*F19/'Vic Apr 2021'!AR13&lt; SUM('Vic Apr 2021'!L13:O13)),(0),($C$5*F19/'Vic Apr 2021'!AR13-SUM('Vic Apr 2021'!L13:O13))*'Vic Apr 2021'!AG13/100)* 'Vic Apr 2021'!AR13,IF(AND('Vic Apr 2021'!N13&gt;0,'Vic Apr 2021'!O13=""),IF(($C$5*F19/'Vic Apr 2021'!AR13&lt; SUM('Vic Apr 2021'!L13:N13)),(0),($C$5*F19/'Vic Apr 2021'!AR13-SUM('Vic Apr 2021'!L13:N13))*'Vic Apr 2021'!AF13/100)* 'Vic Apr 2021'!AR13,IF(AND('Vic Apr 2021'!M13&gt;0,'Vic Apr 2021'!N13=""),IF(($C$5*F19/'Vic Apr 2021'!AR13&lt;'Vic Apr 2021'!M13+'Vic Apr 2021'!L13),(0),(($C$5*F19/'Vic Apr 2021'!AR13-('Vic Apr 2021'!M13+'Vic Apr 2021'!L13))*'Vic Apr 2021'!AE13/100))*'Vic Apr 2021'!AR13,IF(AND('Vic Apr 2021'!L13&gt;0,'Vic Apr 2021'!M13=""&gt;0),IF(($C$5*F19/'Vic Apr 2021'!AR13&lt;'Vic Apr 2021'!L13),(0),($C$5*F19/'Vic Apr 2021'!AR13-'Vic Apr 2021'!L13)*'Vic Apr 2021'!AD13/100)*'Vic Apr 2021'!AR13,0)))))</f>
        <v>0</v>
      </c>
      <c r="Q19" s="394">
        <f t="shared" si="4"/>
        <v>2244.090909090909</v>
      </c>
      <c r="R19" s="419">
        <f t="shared" si="5"/>
        <v>2700.340909090909</v>
      </c>
      <c r="S19" s="193">
        <f t="shared" si="6"/>
        <v>2970.375</v>
      </c>
      <c r="T19" s="247">
        <f>'Vic Apr 2021'!AT13</f>
        <v>23</v>
      </c>
      <c r="U19" s="247">
        <f>'Vic Apr 2021'!AU13</f>
        <v>0</v>
      </c>
      <c r="V19" s="247">
        <f>'Vic Apr 2021'!AV13</f>
        <v>0</v>
      </c>
      <c r="W19" s="247">
        <f>'Vic Apr 2021'!AW13</f>
        <v>0</v>
      </c>
      <c r="X19" s="419" t="str">
        <f t="shared" si="7"/>
        <v>Guaranteed off bill</v>
      </c>
      <c r="Y19" s="419" t="str">
        <f t="shared" si="8"/>
        <v>Exclusive</v>
      </c>
      <c r="Z19" s="399">
        <f t="shared" si="0"/>
        <v>2079.2624999999998</v>
      </c>
      <c r="AA19" s="399">
        <f t="shared" si="1"/>
        <v>2079.2624999999998</v>
      </c>
      <c r="AB19" s="400">
        <f t="shared" si="2"/>
        <v>2287.1887499999998</v>
      </c>
      <c r="AC19" s="400">
        <f t="shared" si="2"/>
        <v>2287.1887499999998</v>
      </c>
      <c r="AD19" s="244">
        <f>'Vic Apr 2021'!BF13</f>
        <v>0</v>
      </c>
      <c r="AE19" s="196" t="str">
        <f>'Vic Apr 2021'!BG13</f>
        <v>n</v>
      </c>
      <c r="AF19" s="457"/>
      <c r="AG19" s="457"/>
      <c r="AH19" s="457"/>
      <c r="AI19" s="457"/>
      <c r="AJ19" s="457"/>
      <c r="AK19" s="457"/>
      <c r="AL19" s="457"/>
      <c r="AM19" s="457"/>
      <c r="AN19" s="457"/>
      <c r="AO19" s="457"/>
      <c r="AP19" s="457"/>
      <c r="AQ19" s="457"/>
      <c r="AR19" s="457"/>
      <c r="AS19" s="457"/>
      <c r="AT19" s="457"/>
      <c r="AU19" s="457"/>
      <c r="AV19" s="457"/>
      <c r="AW19" s="457"/>
    </row>
    <row r="20" spans="1:49" ht="17" customHeight="1">
      <c r="A20" s="528"/>
      <c r="B20" s="423" t="str">
        <f>'Vic Apr 2021'!F14</f>
        <v>Lumo Energy</v>
      </c>
      <c r="C20" s="423" t="str">
        <f>'Vic Apr 2021'!G14</f>
        <v>Value</v>
      </c>
      <c r="D20" s="190">
        <f>365*'Vic Apr 2021'!H14/100</f>
        <v>304.47636363636366</v>
      </c>
      <c r="E20" s="415">
        <f>IF('Vic Apr 2021'!AQ14=3,0.5,IF('Vic Apr 2021'!AQ14=2,0.33,0))</f>
        <v>0.5</v>
      </c>
      <c r="F20" s="415">
        <f t="shared" si="3"/>
        <v>0.5</v>
      </c>
      <c r="G20" s="190">
        <f>IF('Vic Apr 2021'!K14="",($C$5*E20/'Vic Apr 2021'!AQ14*'Vic Apr 2021'!W14/100)*'Vic Apr 2021'!AQ14,IF($C$5*E20/'Vic Apr 2021'!AQ14&gt;='Vic Apr 2021'!L14,('Vic Apr 2021'!L14*'Vic Apr 2021'!W14/100)*'Vic Apr 2021'!AQ14,($C$5*E20/'Vic Apr 2021'!AQ14*'Vic Apr 2021'!W14/100)*'Vic Apr 2021'!AQ14))</f>
        <v>750.72218181818175</v>
      </c>
      <c r="H20" s="190">
        <f>IF(AND('Vic Apr 2021'!L14&gt;0,'Vic Apr 2021'!M14&gt;0),IF($C$5*E20/'Vic Apr 2021'!AQ14&lt;'Vic Apr 2021'!L14,0,IF(($C$5*E20/'Vic Apr 2021'!AQ14-'Vic Apr 2021'!L14)&lt;=('Vic Apr 2021'!M14+'Vic Apr 2021'!L14),((($C$5*E20/'Vic Apr 2021'!AQ14-'Vic Apr 2021'!L14)*'Vic Apr 2021'!X14/100))*'Vic Apr 2021'!AQ14,((('Vic Apr 2021'!M14)*'Vic Apr 2021'!X14/100)*'Vic Apr 2021'!AQ14))),0)</f>
        <v>66.8334545454546</v>
      </c>
      <c r="I20" s="190">
        <f>IF(AND('Vic Apr 2021'!M14&gt;0,'Vic Apr 2021'!N14&gt;0),IF($C$5*E20/'Vic Apr 2021'!AQ14&lt;('Vic Apr 2021'!L14+'Vic Apr 2021'!M14),0,IF(($C$5*E20/'Vic Apr 2021'!AQ14-'Vic Apr 2021'!L14+'Vic Apr 2021'!M14)&lt;=('Vic Apr 2021'!L14+'Vic Apr 2021'!M14+'Vic Apr 2021'!N14),((($C$5*E20/'Vic Apr 2021'!AQ14-('Vic Apr 2021'!L14+'Vic Apr 2021'!M14))*'Vic Apr 2021'!Y14/100))*'Vic Apr 2021'!AQ14,('Vic Apr 2021'!N14*'Vic Apr 2021'!Y14/100)* 'Vic Apr 2021'!AQ14)),0)</f>
        <v>0</v>
      </c>
      <c r="J20" s="190">
        <f>IF(AND('Vic Apr 2021'!N14&gt;0,'Vic Apr 2021'!O14&gt;0),IF($C$5*E20/'Vic Apr 2021'!AQ14&lt;('Vic Apr 2021'!L14+'Vic Apr 2021'!M14+'Vic Apr 2021'!N14),0,IF(($C$5*E20/'Vic Apr 2021'!AQ14-'Vic Apr 2021'!L14+'Vic Apr 2021'!M14+'Vic Apr 2021'!N14)&lt;=('Vic Apr 2021'!L14+'Vic Apr 2021'!M14+'Vic Apr 2021'!N14+'Vic Apr 2021'!O14),(($C$5*E20/'Vic Apr 2021'!AQ14-('Vic Apr 2021'!L14+'Vic Apr 2021'!M14+'Vic Apr 2021'!N14))*'Vic Apr 2021'!Z14/100)*'Vic Apr 2021'!AQ14,('Vic Apr 2021'!O14*'Vic Apr 2021'!Z14/100)*'Vic Apr 2021'!AQ14)),0)</f>
        <v>0</v>
      </c>
      <c r="K20" s="190">
        <f>IF(AND('Vic Apr 2021'!P14&gt;0,'Vic Apr 2021'!O14&gt;0),IF(($C$5*E20/'Vic Apr 2021'!AQ14&lt;SUM('Vic Apr 2021'!L14:P14)),(0),($C$5*E20/'Vic Apr 2021'!AQ14-SUM('Vic Apr 2021'!L14:P14))*'Vic Apr 2021'!AB14/100)* 'Vic Apr 2021'!AQ14,IF(AND('Vic Apr 2021'!O14&gt;0,'Vic Apr 2021'!P14=""),IF(($C$5*E20/'Vic Apr 2021'!AQ14&lt; SUM('Vic Apr 2021'!L14:O14)),(0),($C$5*E20/'Vic Apr 2021'!AQ14-SUM('Vic Apr 2021'!L14:O14))*'Vic Apr 2021'!AA14/100)* 'Vic Apr 2021'!AQ14,IF(AND('Vic Apr 2021'!N14&gt;0,'Vic Apr 2021'!O14=""),IF(($C$5*E20/'Vic Apr 2021'!AQ14&lt; SUM('Vic Apr 2021'!L14:N14)),(0),($C$5*E20/'Vic Apr 2021'!AQ14-SUM('Vic Apr 2021'!L14:N14))*'Vic Apr 2021'!Z14/100)* 'Vic Apr 2021'!AQ14,IF(AND('Vic Apr 2021'!M14&gt;0,'Vic Apr 2021'!N14=""),IF(($C$5*E20/'Vic Apr 2021'!AQ14&lt;'Vic Apr 2021'!M14+'Vic Apr 2021'!L14),(0),(($C$5*E20/'Vic Apr 2021'!AQ14-('Vic Apr 2021'!M14+'Vic Apr 2021'!L14))*'Vic Apr 2021'!Y14/100))*'Vic Apr 2021'!AQ14,IF(AND('Vic Apr 2021'!L14&gt;0,'Vic Apr 2021'!M14=""&gt;0),IF(($C$5*E20/'Vic Apr 2021'!AQ14&lt;'Vic Apr 2021'!L14),(0),($C$5*E20/'Vic Apr 2021'!AQ14-'Vic Apr 2021'!L14)*'Vic Apr 2021'!X14/100)*'Vic Apr 2021'!AQ14,0)))))</f>
        <v>0</v>
      </c>
      <c r="L20" s="190">
        <f>IF('Vic Apr 2021'!K14="",($C$5*F20/'Vic Apr 2021'!AR14*'Vic Apr 2021'!AC14/100)*'Vic Apr 2021'!AR14,IF($C$5*F20/'Vic Apr 2021'!AR14&gt;='Vic Apr 2021'!L14,('Vic Apr 2021'!L14*'Vic Apr 2021'!AC14/100)*'Vic Apr 2021'!AR14,($C$5*F20/'Vic Apr 2021'!AR14*'Vic Apr 2021'!AC14/100)*'Vic Apr 2021'!AR14))</f>
        <v>734.13163636363629</v>
      </c>
      <c r="M20" s="190">
        <f>IF(AND('Vic Apr 2021'!L14&gt;0,'Vic Apr 2021'!M14&gt;0),IF($C$5*F20/'Vic Apr 2021'!AR14&lt;'Vic Apr 2021'!L14,0,IF(($C$5*F20/'Vic Apr 2021'!AR14-'Vic Apr 2021'!L14)&lt;=('Vic Apr 2021'!M14+'Vic Apr 2021'!L14),((($C$5*F20/'Vic Apr 2021'!AR14-'Vic Apr 2021'!L14)*'Vic Apr 2021'!AD14/100))*'Vic Apr 2021'!AR14,((('Vic Apr 2021'!M14)*'Vic Apr 2021'!AD14/100)*'Vic Apr 2021'!AR14))),0)</f>
        <v>65.640000000000043</v>
      </c>
      <c r="N20" s="190">
        <f>IF(AND('Vic Apr 2021'!M14&gt;0,'Vic Apr 2021'!N14&gt;0),IF($C$5*F20/'Vic Apr 2021'!AR14&lt;('Vic Apr 2021'!L14+'Vic Apr 2021'!M14),0,IF(($C$5*F20/'Vic Apr 2021'!AR14-'Vic Apr 2021'!L14+'Vic Apr 2021'!M14)&lt;=('Vic Apr 2021'!L14+'Vic Apr 2021'!M14+'Vic Apr 2021'!N14),((($C$5*F20/'Vic Apr 2021'!AR14-('Vic Apr 2021'!L14+'Vic Apr 2021'!M14))*'Vic Apr 2021'!AE14/100))*'Vic Apr 2021'!AR14,('Vic Apr 2021'!N14*'Vic Apr 2021'!AE14/100)*'Vic Apr 2021'!AR14)),0)</f>
        <v>0</v>
      </c>
      <c r="O20" s="190">
        <f>IF(AND('Vic Apr 2021'!N14&gt;0,'Vic Apr 2021'!O14&gt;0),IF($C$5*F20/'Vic Apr 2021'!AR14&lt;('Vic Apr 2021'!L14+'Vic Apr 2021'!M14+'Vic Apr 2021'!N14),0,IF(($C$5*F20/'Vic Apr 2021'!AR14-'Vic Apr 2021'!L14+'Vic Apr 2021'!M14+'Vic Apr 2021'!N14)&lt;=('Vic Apr 2021'!L14+'Vic Apr 2021'!M14+'Vic Apr 2021'!N14+'Vic Apr 2021'!O14),(($C$5*F20/'Vic Apr 2021'!AR14-('Vic Apr 2021'!L14+'Vic Apr 2021'!M14+'Vic Apr 2021'!N14))*'Vic Apr 2021'!AF14/100)*'Vic Apr 2021'!AR14,('Vic Apr 2021'!O14*'Vic Apr 2021'!AF14/100)*'Vic Apr 2021'!AR14)),0)</f>
        <v>0</v>
      </c>
      <c r="P20" s="190">
        <f>IF(AND('Vic Apr 2021'!P14&gt;0,'Vic Apr 2021'!O14&gt;0),IF(($C$5*F20/'Vic Apr 2021'!AR14&lt;SUM('Vic Apr 2021'!L14:P14)),(0),($C$5*F20/'Vic Apr 2021'!AR14-SUM('Vic Apr 2021'!L14:P14))*'Vic Apr 2021'!AB14/100)* 'Vic Apr 2021'!AR14,IF(AND('Vic Apr 2021'!O14&gt;0,'Vic Apr 2021'!P14=""),IF(($C$5*F20/'Vic Apr 2021'!AR14&lt; SUM('Vic Apr 2021'!L14:O14)),(0),($C$5*F20/'Vic Apr 2021'!AR14-SUM('Vic Apr 2021'!L14:O14))*'Vic Apr 2021'!AG14/100)* 'Vic Apr 2021'!AR14,IF(AND('Vic Apr 2021'!N14&gt;0,'Vic Apr 2021'!O14=""),IF(($C$5*F20/'Vic Apr 2021'!AR14&lt; SUM('Vic Apr 2021'!L14:N14)),(0),($C$5*F20/'Vic Apr 2021'!AR14-SUM('Vic Apr 2021'!L14:N14))*'Vic Apr 2021'!AF14/100)* 'Vic Apr 2021'!AR14,IF(AND('Vic Apr 2021'!M14&gt;0,'Vic Apr 2021'!N14=""),IF(($C$5*F20/'Vic Apr 2021'!AR14&lt;'Vic Apr 2021'!M14+'Vic Apr 2021'!L14),(0),(($C$5*F20/'Vic Apr 2021'!AR14-('Vic Apr 2021'!M14+'Vic Apr 2021'!L14))*'Vic Apr 2021'!AE14/100))*'Vic Apr 2021'!AR14,IF(AND('Vic Apr 2021'!L14&gt;0,'Vic Apr 2021'!M14=""&gt;0),IF(($C$5*F20/'Vic Apr 2021'!AR14&lt;'Vic Apr 2021'!L14),(0),($C$5*F20/'Vic Apr 2021'!AR14-'Vic Apr 2021'!L14)*'Vic Apr 2021'!AD14/100)*'Vic Apr 2021'!AR14,0)))))</f>
        <v>0</v>
      </c>
      <c r="Q20" s="394">
        <f t="shared" si="4"/>
        <v>1617.3272727272727</v>
      </c>
      <c r="R20" s="419">
        <f t="shared" si="5"/>
        <v>1921.8036363636363</v>
      </c>
      <c r="S20" s="193">
        <f t="shared" si="6"/>
        <v>2113.9839999999999</v>
      </c>
      <c r="T20" s="247">
        <f>'Vic Apr 2021'!AT14</f>
        <v>0</v>
      </c>
      <c r="U20" s="247">
        <f>'Vic Apr 2021'!AU14</f>
        <v>0</v>
      </c>
      <c r="V20" s="247">
        <f>'Vic Apr 2021'!AV14</f>
        <v>0</v>
      </c>
      <c r="W20" s="247">
        <f>'Vic Apr 2021'!AW14</f>
        <v>0</v>
      </c>
      <c r="X20" s="419" t="str">
        <f t="shared" si="7"/>
        <v>No discount</v>
      </c>
      <c r="Y20" s="419" t="str">
        <f t="shared" si="8"/>
        <v>Exclusive</v>
      </c>
      <c r="Z20" s="399">
        <f t="shared" si="0"/>
        <v>1921.8036363636363</v>
      </c>
      <c r="AA20" s="399">
        <f t="shared" si="1"/>
        <v>1921.8036363636363</v>
      </c>
      <c r="AB20" s="400">
        <f t="shared" si="2"/>
        <v>2113.9839999999999</v>
      </c>
      <c r="AC20" s="400">
        <f t="shared" si="2"/>
        <v>2113.9839999999999</v>
      </c>
      <c r="AD20" s="244">
        <f>'Vic Apr 2021'!BF14</f>
        <v>0</v>
      </c>
      <c r="AE20" s="196" t="str">
        <f>'Vic Apr 2021'!BG14</f>
        <v>n</v>
      </c>
      <c r="AF20" s="457"/>
      <c r="AG20" s="457"/>
      <c r="AH20" s="457"/>
      <c r="AI20" s="457"/>
      <c r="AJ20" s="457"/>
      <c r="AK20" s="457"/>
      <c r="AL20" s="457"/>
      <c r="AM20" s="457"/>
      <c r="AN20" s="457"/>
      <c r="AO20" s="457"/>
      <c r="AP20" s="457"/>
      <c r="AQ20" s="457"/>
      <c r="AR20" s="457"/>
      <c r="AS20" s="457"/>
      <c r="AT20" s="457"/>
      <c r="AU20" s="457"/>
      <c r="AV20" s="457"/>
      <c r="AW20" s="457"/>
    </row>
    <row r="21" spans="1:49" ht="17" customHeight="1">
      <c r="A21" s="528"/>
      <c r="B21" s="423" t="str">
        <f>'Vic Apr 2021'!F15</f>
        <v>Momentum Energy</v>
      </c>
      <c r="C21" s="423" t="str">
        <f>'Vic Apr 2021'!G15</f>
        <v>Market offer</v>
      </c>
      <c r="D21" s="190">
        <f>365*'Vic Apr 2021'!H15/100</f>
        <v>433.9849999999999</v>
      </c>
      <c r="E21" s="415">
        <f>IF('Vic Apr 2021'!AQ15=3,0.5,IF('Vic Apr 2021'!AQ15=2,0.33,0))</f>
        <v>0.5</v>
      </c>
      <c r="F21" s="415">
        <f t="shared" si="3"/>
        <v>0.5</v>
      </c>
      <c r="G21" s="190">
        <f>IF('Vic Apr 2021'!K15="",($C$5*E21/'Vic Apr 2021'!AQ15*'Vic Apr 2021'!W15/100)*'Vic Apr 2021'!AQ15,IF($C$5*E21/'Vic Apr 2021'!AQ15&gt;='Vic Apr 2021'!L15,('Vic Apr 2021'!L15*'Vic Apr 2021'!W15/100)*'Vic Apr 2021'!AQ15,($C$5*E21/'Vic Apr 2021'!AQ15*'Vic Apr 2021'!W15/100)*'Vic Apr 2021'!AQ15))</f>
        <v>854.99999999999977</v>
      </c>
      <c r="H21" s="190">
        <f>IF(AND('Vic Apr 2021'!L15&gt;0,'Vic Apr 2021'!M15&gt;0),IF($C$5*E21/'Vic Apr 2021'!AQ15&lt;'Vic Apr 2021'!L15,0,IF(($C$5*E21/'Vic Apr 2021'!AQ15-'Vic Apr 2021'!L15)&lt;=('Vic Apr 2021'!M15+'Vic Apr 2021'!L15),((($C$5*E21/'Vic Apr 2021'!AQ15-'Vic Apr 2021'!L15)*'Vic Apr 2021'!X15/100))*'Vic Apr 2021'!AQ15,((('Vic Apr 2021'!M15)*'Vic Apr 2021'!X15/100)*'Vic Apr 2021'!AQ15))),0)</f>
        <v>90.000000000000057</v>
      </c>
      <c r="I21" s="190">
        <f>IF(AND('Vic Apr 2021'!M15&gt;0,'Vic Apr 2021'!N15&gt;0),IF($C$5*E21/'Vic Apr 2021'!AQ15&lt;('Vic Apr 2021'!L15+'Vic Apr 2021'!M15),0,IF(($C$5*E21/'Vic Apr 2021'!AQ15-'Vic Apr 2021'!L15+'Vic Apr 2021'!M15)&lt;=('Vic Apr 2021'!L15+'Vic Apr 2021'!M15+'Vic Apr 2021'!N15),((($C$5*E21/'Vic Apr 2021'!AQ15-('Vic Apr 2021'!L15+'Vic Apr 2021'!M15))*'Vic Apr 2021'!Y15/100))*'Vic Apr 2021'!AQ15,('Vic Apr 2021'!N15*'Vic Apr 2021'!Y15/100)* 'Vic Apr 2021'!AQ15)),0)</f>
        <v>0</v>
      </c>
      <c r="J21" s="190">
        <f>IF(AND('Vic Apr 2021'!N15&gt;0,'Vic Apr 2021'!O15&gt;0),IF($C$5*E21/'Vic Apr 2021'!AQ15&lt;('Vic Apr 2021'!L15+'Vic Apr 2021'!M15+'Vic Apr 2021'!N15),0,IF(($C$5*E21/'Vic Apr 2021'!AQ15-'Vic Apr 2021'!L15+'Vic Apr 2021'!M15+'Vic Apr 2021'!N15)&lt;=('Vic Apr 2021'!L15+'Vic Apr 2021'!M15+'Vic Apr 2021'!N15+'Vic Apr 2021'!O15),(($C$5*E21/'Vic Apr 2021'!AQ15-('Vic Apr 2021'!L15+'Vic Apr 2021'!M15+'Vic Apr 2021'!N15))*'Vic Apr 2021'!Z15/100)*'Vic Apr 2021'!AQ15,('Vic Apr 2021'!O15*'Vic Apr 2021'!Z15/100)*'Vic Apr 2021'!AQ15)),0)</f>
        <v>0</v>
      </c>
      <c r="K21" s="190">
        <f>IF(AND('Vic Apr 2021'!P15&gt;0,'Vic Apr 2021'!O15&gt;0),IF(($C$5*E21/'Vic Apr 2021'!AQ15&lt;SUM('Vic Apr 2021'!L15:P15)),(0),($C$5*E21/'Vic Apr 2021'!AQ15-SUM('Vic Apr 2021'!L15:P15))*'Vic Apr 2021'!AB15/100)* 'Vic Apr 2021'!AQ15,IF(AND('Vic Apr 2021'!O15&gt;0,'Vic Apr 2021'!P15=""),IF(($C$5*E21/'Vic Apr 2021'!AQ15&lt; SUM('Vic Apr 2021'!L15:O15)),(0),($C$5*E21/'Vic Apr 2021'!AQ15-SUM('Vic Apr 2021'!L15:O15))*'Vic Apr 2021'!AA15/100)* 'Vic Apr 2021'!AQ15,IF(AND('Vic Apr 2021'!N15&gt;0,'Vic Apr 2021'!O15=""),IF(($C$5*E21/'Vic Apr 2021'!AQ15&lt; SUM('Vic Apr 2021'!L15:N15)),(0),($C$5*E21/'Vic Apr 2021'!AQ15-SUM('Vic Apr 2021'!L15:N15))*'Vic Apr 2021'!Z15/100)* 'Vic Apr 2021'!AQ15,IF(AND('Vic Apr 2021'!M15&gt;0,'Vic Apr 2021'!N15=""),IF(($C$5*E21/'Vic Apr 2021'!AQ15&lt;'Vic Apr 2021'!M15+'Vic Apr 2021'!L15),(0),(($C$5*E21/'Vic Apr 2021'!AQ15-('Vic Apr 2021'!M15+'Vic Apr 2021'!L15))*'Vic Apr 2021'!Y15/100))*'Vic Apr 2021'!AQ15,IF(AND('Vic Apr 2021'!L15&gt;0,'Vic Apr 2021'!M15=""&gt;0),IF(($C$5*E21/'Vic Apr 2021'!AQ15&lt;'Vic Apr 2021'!L15),(0),($C$5*E21/'Vic Apr 2021'!AQ15-'Vic Apr 2021'!L15)*'Vic Apr 2021'!X15/100)*'Vic Apr 2021'!AQ15,0)))))</f>
        <v>0</v>
      </c>
      <c r="L21" s="190">
        <f>IF('Vic Apr 2021'!K15="",($C$5*F21/'Vic Apr 2021'!AR15*'Vic Apr 2021'!AC15/100)*'Vic Apr 2021'!AR15,IF($C$5*F21/'Vic Apr 2021'!AR15&gt;='Vic Apr 2021'!L15,('Vic Apr 2021'!L15*'Vic Apr 2021'!AC15/100)*'Vic Apr 2021'!AR15,($C$5*F21/'Vic Apr 2021'!AR15*'Vic Apr 2021'!AC15/100)*'Vic Apr 2021'!AR15))</f>
        <v>765</v>
      </c>
      <c r="M21" s="190">
        <f>IF(AND('Vic Apr 2021'!L15&gt;0,'Vic Apr 2021'!M15&gt;0),IF($C$5*F21/'Vic Apr 2021'!AR15&lt;'Vic Apr 2021'!L15,0,IF(($C$5*F21/'Vic Apr 2021'!AR15-'Vic Apr 2021'!L15)&lt;=('Vic Apr 2021'!M15+'Vic Apr 2021'!L15),((($C$5*F21/'Vic Apr 2021'!AR15-'Vic Apr 2021'!L15)*'Vic Apr 2021'!AD15/100))*'Vic Apr 2021'!AR15,((('Vic Apr 2021'!M15)*'Vic Apr 2021'!AD15/100)*'Vic Apr 2021'!AR15))),0)</f>
        <v>80.000000000000043</v>
      </c>
      <c r="N21" s="190">
        <f>IF(AND('Vic Apr 2021'!M15&gt;0,'Vic Apr 2021'!N15&gt;0),IF($C$5*F21/'Vic Apr 2021'!AR15&lt;('Vic Apr 2021'!L15+'Vic Apr 2021'!M15),0,IF(($C$5*F21/'Vic Apr 2021'!AR15-'Vic Apr 2021'!L15+'Vic Apr 2021'!M15)&lt;=('Vic Apr 2021'!L15+'Vic Apr 2021'!M15+'Vic Apr 2021'!N15),((($C$5*F21/'Vic Apr 2021'!AR15-('Vic Apr 2021'!L15+'Vic Apr 2021'!M15))*'Vic Apr 2021'!AE15/100))*'Vic Apr 2021'!AR15,('Vic Apr 2021'!N15*'Vic Apr 2021'!AE15/100)*'Vic Apr 2021'!AR15)),0)</f>
        <v>0</v>
      </c>
      <c r="O21" s="190">
        <f>IF(AND('Vic Apr 2021'!N15&gt;0,'Vic Apr 2021'!O15&gt;0),IF($C$5*F21/'Vic Apr 2021'!AR15&lt;('Vic Apr 2021'!L15+'Vic Apr 2021'!M15+'Vic Apr 2021'!N15),0,IF(($C$5*F21/'Vic Apr 2021'!AR15-'Vic Apr 2021'!L15+'Vic Apr 2021'!M15+'Vic Apr 2021'!N15)&lt;=('Vic Apr 2021'!L15+'Vic Apr 2021'!M15+'Vic Apr 2021'!N15+'Vic Apr 2021'!O15),(($C$5*F21/'Vic Apr 2021'!AR15-('Vic Apr 2021'!L15+'Vic Apr 2021'!M15+'Vic Apr 2021'!N15))*'Vic Apr 2021'!AF15/100)*'Vic Apr 2021'!AR15,('Vic Apr 2021'!O15*'Vic Apr 2021'!AF15/100)*'Vic Apr 2021'!AR15)),0)</f>
        <v>0</v>
      </c>
      <c r="P21" s="190">
        <f>IF(AND('Vic Apr 2021'!P15&gt;0,'Vic Apr 2021'!O15&gt;0),IF(($C$5*F21/'Vic Apr 2021'!AR15&lt;SUM('Vic Apr 2021'!L15:P15)),(0),($C$5*F21/'Vic Apr 2021'!AR15-SUM('Vic Apr 2021'!L15:P15))*'Vic Apr 2021'!AB15/100)* 'Vic Apr 2021'!AR15,IF(AND('Vic Apr 2021'!O15&gt;0,'Vic Apr 2021'!P15=""),IF(($C$5*F21/'Vic Apr 2021'!AR15&lt; SUM('Vic Apr 2021'!L15:O15)),(0),($C$5*F21/'Vic Apr 2021'!AR15-SUM('Vic Apr 2021'!L15:O15))*'Vic Apr 2021'!AG15/100)* 'Vic Apr 2021'!AR15,IF(AND('Vic Apr 2021'!N15&gt;0,'Vic Apr 2021'!O15=""),IF(($C$5*F21/'Vic Apr 2021'!AR15&lt; SUM('Vic Apr 2021'!L15:N15)),(0),($C$5*F21/'Vic Apr 2021'!AR15-SUM('Vic Apr 2021'!L15:N15))*'Vic Apr 2021'!AF15/100)* 'Vic Apr 2021'!AR15,IF(AND('Vic Apr 2021'!M15&gt;0,'Vic Apr 2021'!N15=""),IF(($C$5*F21/'Vic Apr 2021'!AR15&lt;'Vic Apr 2021'!M15+'Vic Apr 2021'!L15),(0),(($C$5*F21/'Vic Apr 2021'!AR15-('Vic Apr 2021'!M15+'Vic Apr 2021'!L15))*'Vic Apr 2021'!AE15/100))*'Vic Apr 2021'!AR15,IF(AND('Vic Apr 2021'!L15&gt;0,'Vic Apr 2021'!M15=""&gt;0),IF(($C$5*F21/'Vic Apr 2021'!AR15&lt;'Vic Apr 2021'!L15),(0),($C$5*F21/'Vic Apr 2021'!AR15-'Vic Apr 2021'!L15)*'Vic Apr 2021'!AD15/100)*'Vic Apr 2021'!AR15,0)))))</f>
        <v>0</v>
      </c>
      <c r="Q21" s="394">
        <f t="shared" si="4"/>
        <v>1789.9999999999998</v>
      </c>
      <c r="R21" s="419">
        <f t="shared" si="5"/>
        <v>2223.9849999999997</v>
      </c>
      <c r="S21" s="193">
        <f t="shared" si="6"/>
        <v>2446.3834999999999</v>
      </c>
      <c r="T21" s="247">
        <f>'Vic Apr 2021'!AT15</f>
        <v>0</v>
      </c>
      <c r="U21" s="247">
        <f>'Vic Apr 2021'!AU15</f>
        <v>0</v>
      </c>
      <c r="V21" s="247">
        <f>'Vic Apr 2021'!AV15</f>
        <v>0</v>
      </c>
      <c r="W21" s="247">
        <f>'Vic Apr 2021'!AW15</f>
        <v>0</v>
      </c>
      <c r="X21" s="419" t="str">
        <f t="shared" si="7"/>
        <v>No discount</v>
      </c>
      <c r="Y21" s="419" t="str">
        <f t="shared" si="8"/>
        <v>Exclusive</v>
      </c>
      <c r="Z21" s="399">
        <f t="shared" si="0"/>
        <v>2223.9849999999997</v>
      </c>
      <c r="AA21" s="399">
        <f t="shared" si="1"/>
        <v>2223.9849999999997</v>
      </c>
      <c r="AB21" s="400">
        <f t="shared" si="2"/>
        <v>2446.3834999999999</v>
      </c>
      <c r="AC21" s="400">
        <f t="shared" si="2"/>
        <v>2446.3834999999999</v>
      </c>
      <c r="AD21" s="244">
        <f>'Vic Apr 2021'!BF15</f>
        <v>0</v>
      </c>
      <c r="AE21" s="196" t="str">
        <f>'Vic Apr 2021'!BG15</f>
        <v>n</v>
      </c>
      <c r="AF21" s="457"/>
      <c r="AG21" s="457"/>
      <c r="AH21" s="457"/>
      <c r="AI21" s="457"/>
      <c r="AJ21" s="457"/>
      <c r="AK21" s="457"/>
      <c r="AL21" s="457"/>
      <c r="AM21" s="457"/>
      <c r="AN21" s="457"/>
      <c r="AO21" s="457"/>
      <c r="AP21" s="457"/>
      <c r="AQ21" s="457"/>
      <c r="AR21" s="457"/>
      <c r="AS21" s="457"/>
      <c r="AT21" s="457"/>
      <c r="AU21" s="457"/>
      <c r="AV21" s="457"/>
      <c r="AW21" s="457"/>
    </row>
    <row r="22" spans="1:49" ht="17" customHeight="1">
      <c r="A22" s="528"/>
      <c r="B22" s="423" t="str">
        <f>'Vic Apr 2021'!F16</f>
        <v>Origin Energy</v>
      </c>
      <c r="C22" s="423" t="str">
        <f>'Vic Apr 2021'!G16</f>
        <v>Business Go</v>
      </c>
      <c r="D22" s="190">
        <f>365*'Vic Apr 2021'!H16/100</f>
        <v>266.78181818181821</v>
      </c>
      <c r="E22" s="415">
        <f>IF('Vic Apr 2021'!AQ16=3,0.5,IF('Vic Apr 2021'!AQ16=2,0.33,0))</f>
        <v>0.5</v>
      </c>
      <c r="F22" s="415">
        <f t="shared" si="3"/>
        <v>0.5</v>
      </c>
      <c r="G22" s="190">
        <f>IF('Vic Apr 2021'!K16="",($C$5*E22/'Vic Apr 2021'!AQ16*'Vic Apr 2021'!W16/100)*'Vic Apr 2021'!AQ16,IF($C$5*E22/'Vic Apr 2021'!AQ16&gt;='Vic Apr 2021'!L16,('Vic Apr 2021'!L16*'Vic Apr 2021'!W16/100)*'Vic Apr 2021'!AQ16,($C$5*E22/'Vic Apr 2021'!AQ16*'Vic Apr 2021'!W16/100)*'Vic Apr 2021'!AQ16))</f>
        <v>781.36363636363615</v>
      </c>
      <c r="H22" s="190">
        <f>IF(AND('Vic Apr 2021'!L16&gt;0,'Vic Apr 2021'!M16&gt;0),IF($C$5*E22/'Vic Apr 2021'!AQ16&lt;'Vic Apr 2021'!L16,0,IF(($C$5*E22/'Vic Apr 2021'!AQ16-'Vic Apr 2021'!L16)&lt;=('Vic Apr 2021'!M16+'Vic Apr 2021'!L16),((($C$5*E22/'Vic Apr 2021'!AQ16-'Vic Apr 2021'!L16)*'Vic Apr 2021'!X16/100))*'Vic Apr 2021'!AQ16,((('Vic Apr 2021'!M16)*'Vic Apr 2021'!X16/100)*'Vic Apr 2021'!AQ16))),0)</f>
        <v>75.000000000000043</v>
      </c>
      <c r="I22" s="190">
        <f>IF(AND('Vic Apr 2021'!M16&gt;0,'Vic Apr 2021'!N16&gt;0),IF($C$5*E22/'Vic Apr 2021'!AQ16&lt;('Vic Apr 2021'!L16+'Vic Apr 2021'!M16),0,IF(($C$5*E22/'Vic Apr 2021'!AQ16-'Vic Apr 2021'!L16+'Vic Apr 2021'!M16)&lt;=('Vic Apr 2021'!L16+'Vic Apr 2021'!M16+'Vic Apr 2021'!N16),((($C$5*E22/'Vic Apr 2021'!AQ16-('Vic Apr 2021'!L16+'Vic Apr 2021'!M16))*'Vic Apr 2021'!Y16/100))*'Vic Apr 2021'!AQ16,('Vic Apr 2021'!N16*'Vic Apr 2021'!Y16/100)* 'Vic Apr 2021'!AQ16)),0)</f>
        <v>0</v>
      </c>
      <c r="J22" s="190">
        <f>IF(AND('Vic Apr 2021'!N16&gt;0,'Vic Apr 2021'!O16&gt;0),IF($C$5*E22/'Vic Apr 2021'!AQ16&lt;('Vic Apr 2021'!L16+'Vic Apr 2021'!M16+'Vic Apr 2021'!N16),0,IF(($C$5*E22/'Vic Apr 2021'!AQ16-'Vic Apr 2021'!L16+'Vic Apr 2021'!M16+'Vic Apr 2021'!N16)&lt;=('Vic Apr 2021'!L16+'Vic Apr 2021'!M16+'Vic Apr 2021'!N16+'Vic Apr 2021'!O16),(($C$5*E22/'Vic Apr 2021'!AQ16-('Vic Apr 2021'!L16+'Vic Apr 2021'!M16+'Vic Apr 2021'!N16))*'Vic Apr 2021'!Z16/100)*'Vic Apr 2021'!AQ16,('Vic Apr 2021'!O16*'Vic Apr 2021'!Z16/100)*'Vic Apr 2021'!AQ16)),0)</f>
        <v>0</v>
      </c>
      <c r="K22" s="190">
        <f>IF(AND('Vic Apr 2021'!P16&gt;0,'Vic Apr 2021'!O16&gt;0),IF(($C$5*E22/'Vic Apr 2021'!AQ16&lt;SUM('Vic Apr 2021'!L16:P16)),(0),($C$5*E22/'Vic Apr 2021'!AQ16-SUM('Vic Apr 2021'!L16:P16))*'Vic Apr 2021'!AB16/100)* 'Vic Apr 2021'!AQ16,IF(AND('Vic Apr 2021'!O16&gt;0,'Vic Apr 2021'!P16=""),IF(($C$5*E22/'Vic Apr 2021'!AQ16&lt; SUM('Vic Apr 2021'!L16:O16)),(0),($C$5*E22/'Vic Apr 2021'!AQ16-SUM('Vic Apr 2021'!L16:O16))*'Vic Apr 2021'!AA16/100)* 'Vic Apr 2021'!AQ16,IF(AND('Vic Apr 2021'!N16&gt;0,'Vic Apr 2021'!O16=""),IF(($C$5*E22/'Vic Apr 2021'!AQ16&lt; SUM('Vic Apr 2021'!L16:N16)),(0),($C$5*E22/'Vic Apr 2021'!AQ16-SUM('Vic Apr 2021'!L16:N16))*'Vic Apr 2021'!Z16/100)* 'Vic Apr 2021'!AQ16,IF(AND('Vic Apr 2021'!M16&gt;0,'Vic Apr 2021'!N16=""),IF(($C$5*E22/'Vic Apr 2021'!AQ16&lt;'Vic Apr 2021'!M16+'Vic Apr 2021'!L16),(0),(($C$5*E22/'Vic Apr 2021'!AQ16-('Vic Apr 2021'!M16+'Vic Apr 2021'!L16))*'Vic Apr 2021'!Y16/100))*'Vic Apr 2021'!AQ16,IF(AND('Vic Apr 2021'!L16&gt;0,'Vic Apr 2021'!M16=""&gt;0),IF(($C$5*E22/'Vic Apr 2021'!AQ16&lt;'Vic Apr 2021'!L16),(0),($C$5*E22/'Vic Apr 2021'!AQ16-'Vic Apr 2021'!L16)*'Vic Apr 2021'!X16/100)*'Vic Apr 2021'!AQ16,0)))))</f>
        <v>0</v>
      </c>
      <c r="L22" s="190">
        <f>IF('Vic Apr 2021'!K16="",($C$5*F22/'Vic Apr 2021'!AR16*'Vic Apr 2021'!AC16/100)*'Vic Apr 2021'!AR16,IF($C$5*F22/'Vic Apr 2021'!AR16&gt;='Vic Apr 2021'!L16,('Vic Apr 2021'!L16*'Vic Apr 2021'!AC16/100)*'Vic Apr 2021'!AR16,($C$5*F22/'Vic Apr 2021'!AR16*'Vic Apr 2021'!AC16/100)*'Vic Apr 2021'!AR16))</f>
        <v>781.36363636363615</v>
      </c>
      <c r="M22" s="190">
        <f>IF(AND('Vic Apr 2021'!L16&gt;0,'Vic Apr 2021'!M16&gt;0),IF($C$5*F22/'Vic Apr 2021'!AR16&lt;'Vic Apr 2021'!L16,0,IF(($C$5*F22/'Vic Apr 2021'!AR16-'Vic Apr 2021'!L16)&lt;=('Vic Apr 2021'!M16+'Vic Apr 2021'!L16),((($C$5*F22/'Vic Apr 2021'!AR16-'Vic Apr 2021'!L16)*'Vic Apr 2021'!AD16/100))*'Vic Apr 2021'!AR16,((('Vic Apr 2021'!M16)*'Vic Apr 2021'!AD16/100)*'Vic Apr 2021'!AR16))),0)</f>
        <v>75.000000000000043</v>
      </c>
      <c r="N22" s="190">
        <f>IF(AND('Vic Apr 2021'!M16&gt;0,'Vic Apr 2021'!N16&gt;0),IF($C$5*F22/'Vic Apr 2021'!AR16&lt;('Vic Apr 2021'!L16+'Vic Apr 2021'!M16),0,IF(($C$5*F22/'Vic Apr 2021'!AR16-'Vic Apr 2021'!L16+'Vic Apr 2021'!M16)&lt;=('Vic Apr 2021'!L16+'Vic Apr 2021'!M16+'Vic Apr 2021'!N16),((($C$5*F22/'Vic Apr 2021'!AR16-('Vic Apr 2021'!L16+'Vic Apr 2021'!M16))*'Vic Apr 2021'!AE16/100))*'Vic Apr 2021'!AR16,('Vic Apr 2021'!N16*'Vic Apr 2021'!AE16/100)*'Vic Apr 2021'!AR16)),0)</f>
        <v>0</v>
      </c>
      <c r="O22" s="190">
        <f>IF(AND('Vic Apr 2021'!N16&gt;0,'Vic Apr 2021'!O16&gt;0),IF($C$5*F22/'Vic Apr 2021'!AR16&lt;('Vic Apr 2021'!L16+'Vic Apr 2021'!M16+'Vic Apr 2021'!N16),0,IF(($C$5*F22/'Vic Apr 2021'!AR16-'Vic Apr 2021'!L16+'Vic Apr 2021'!M16+'Vic Apr 2021'!N16)&lt;=('Vic Apr 2021'!L16+'Vic Apr 2021'!M16+'Vic Apr 2021'!N16+'Vic Apr 2021'!O16),(($C$5*F22/'Vic Apr 2021'!AR16-('Vic Apr 2021'!L16+'Vic Apr 2021'!M16+'Vic Apr 2021'!N16))*'Vic Apr 2021'!AF16/100)*'Vic Apr 2021'!AR16,('Vic Apr 2021'!O16*'Vic Apr 2021'!AF16/100)*'Vic Apr 2021'!AR16)),0)</f>
        <v>0</v>
      </c>
      <c r="P22" s="190">
        <f>IF(AND('Vic Apr 2021'!P16&gt;0,'Vic Apr 2021'!O16&gt;0),IF(($C$5*F22/'Vic Apr 2021'!AR16&lt;SUM('Vic Apr 2021'!L16:P16)),(0),($C$5*F22/'Vic Apr 2021'!AR16-SUM('Vic Apr 2021'!L16:P16))*'Vic Apr 2021'!AB16/100)* 'Vic Apr 2021'!AR16,IF(AND('Vic Apr 2021'!O16&gt;0,'Vic Apr 2021'!P16=""),IF(($C$5*F22/'Vic Apr 2021'!AR16&lt; SUM('Vic Apr 2021'!L16:O16)),(0),($C$5*F22/'Vic Apr 2021'!AR16-SUM('Vic Apr 2021'!L16:O16))*'Vic Apr 2021'!AG16/100)* 'Vic Apr 2021'!AR16,IF(AND('Vic Apr 2021'!N16&gt;0,'Vic Apr 2021'!O16=""),IF(($C$5*F22/'Vic Apr 2021'!AR16&lt; SUM('Vic Apr 2021'!L16:N16)),(0),($C$5*F22/'Vic Apr 2021'!AR16-SUM('Vic Apr 2021'!L16:N16))*'Vic Apr 2021'!AF16/100)* 'Vic Apr 2021'!AR16,IF(AND('Vic Apr 2021'!M16&gt;0,'Vic Apr 2021'!N16=""),IF(($C$5*F22/'Vic Apr 2021'!AR16&lt;'Vic Apr 2021'!M16+'Vic Apr 2021'!L16),(0),(($C$5*F22/'Vic Apr 2021'!AR16-('Vic Apr 2021'!M16+'Vic Apr 2021'!L16))*'Vic Apr 2021'!AE16/100))*'Vic Apr 2021'!AR16,IF(AND('Vic Apr 2021'!L16&gt;0,'Vic Apr 2021'!M16=""&gt;0),IF(($C$5*F22/'Vic Apr 2021'!AR16&lt;'Vic Apr 2021'!L16),(0),($C$5*F22/'Vic Apr 2021'!AR16-'Vic Apr 2021'!L16)*'Vic Apr 2021'!AD16/100)*'Vic Apr 2021'!AR16,0)))))</f>
        <v>0</v>
      </c>
      <c r="Q22" s="394">
        <f t="shared" si="4"/>
        <v>1712.7272727272723</v>
      </c>
      <c r="R22" s="419">
        <f t="shared" si="5"/>
        <v>1979.5090909090904</v>
      </c>
      <c r="S22" s="193">
        <f t="shared" si="6"/>
        <v>2177.4599999999996</v>
      </c>
      <c r="T22" s="247">
        <f>'Vic Apr 2021'!AT16</f>
        <v>0</v>
      </c>
      <c r="U22" s="247">
        <f>'Vic Apr 2021'!AU16</f>
        <v>0</v>
      </c>
      <c r="V22" s="247">
        <f>'Vic Apr 2021'!AV16</f>
        <v>0</v>
      </c>
      <c r="W22" s="247">
        <f>'Vic Apr 2021'!AW16</f>
        <v>0</v>
      </c>
      <c r="X22" s="419" t="str">
        <f t="shared" si="7"/>
        <v>No discount</v>
      </c>
      <c r="Y22" s="419" t="str">
        <f t="shared" si="8"/>
        <v>Inclusive</v>
      </c>
      <c r="Z22" s="399">
        <f t="shared" si="0"/>
        <v>1979.5090909090904</v>
      </c>
      <c r="AA22" s="399">
        <f t="shared" si="1"/>
        <v>1979.5090909090904</v>
      </c>
      <c r="AB22" s="400">
        <f t="shared" ref="AB22:AC73" si="9">Z22*1.1</f>
        <v>2177.4599999999996</v>
      </c>
      <c r="AC22" s="400">
        <f t="shared" si="9"/>
        <v>2177.4599999999996</v>
      </c>
      <c r="AD22" s="244">
        <f>'Vic Apr 2021'!BF16</f>
        <v>0</v>
      </c>
      <c r="AE22" s="196" t="str">
        <f>'Vic Apr 2021'!BG16</f>
        <v>n</v>
      </c>
      <c r="AF22" s="457"/>
      <c r="AG22" s="457"/>
      <c r="AH22" s="457"/>
      <c r="AI22" s="457"/>
      <c r="AJ22" s="457"/>
      <c r="AK22" s="457"/>
      <c r="AL22" s="457"/>
      <c r="AM22" s="457"/>
      <c r="AN22" s="457"/>
      <c r="AO22" s="457"/>
      <c r="AP22" s="457"/>
      <c r="AQ22" s="457"/>
      <c r="AR22" s="457"/>
      <c r="AS22" s="457"/>
      <c r="AT22" s="457"/>
      <c r="AU22" s="457"/>
      <c r="AV22" s="457"/>
      <c r="AW22" s="457"/>
    </row>
    <row r="23" spans="1:49" ht="17" customHeight="1">
      <c r="A23" s="528"/>
      <c r="B23" s="423" t="str">
        <f>'Vic Apr 2021'!F17</f>
        <v>Simply Energy</v>
      </c>
      <c r="C23" s="423" t="str">
        <f>'Vic Apr 2021'!G17</f>
        <v>Business Saver</v>
      </c>
      <c r="D23" s="190">
        <f>365*'Vic Apr 2021'!H17/100</f>
        <v>393.76863636363635</v>
      </c>
      <c r="E23" s="415">
        <f>IF('Vic Apr 2021'!AQ17=3,0.5,IF('Vic Apr 2021'!AQ17=2,0.33,0))</f>
        <v>0.5</v>
      </c>
      <c r="F23" s="415">
        <f t="shared" si="3"/>
        <v>0.5</v>
      </c>
      <c r="G23" s="190">
        <f>IF('Vic Apr 2021'!K17="",($C$5*E23/'Vic Apr 2021'!AQ17*'Vic Apr 2021'!W17/100)*'Vic Apr 2021'!AQ17,IF($C$5*E23/'Vic Apr 2021'!AQ17&gt;='Vic Apr 2021'!L17,('Vic Apr 2021'!L17*'Vic Apr 2021'!W17/100)*'Vic Apr 2021'!AQ17,($C$5*E23/'Vic Apr 2021'!AQ17*'Vic Apr 2021'!W17/100)*'Vic Apr 2021'!AQ17))</f>
        <v>866.85599999999999</v>
      </c>
      <c r="H23" s="190">
        <f>IF(AND('Vic Apr 2021'!L17&gt;0,'Vic Apr 2021'!M17&gt;0),IF($C$5*E23/'Vic Apr 2021'!AQ17&lt;'Vic Apr 2021'!L17,0,IF(($C$5*E23/'Vic Apr 2021'!AQ17-'Vic Apr 2021'!L17)&lt;=('Vic Apr 2021'!M17+'Vic Apr 2021'!L17),((($C$5*E23/'Vic Apr 2021'!AQ17-'Vic Apr 2021'!L17)*'Vic Apr 2021'!X17/100))*'Vic Apr 2021'!AQ17,((('Vic Apr 2021'!M17)*'Vic Apr 2021'!X17/100)*'Vic Apr 2021'!AQ17))),0)</f>
        <v>74.392000000000067</v>
      </c>
      <c r="I23" s="190">
        <f>IF(AND('Vic Apr 2021'!M17&gt;0,'Vic Apr 2021'!N17&gt;0),IF($C$5*E23/'Vic Apr 2021'!AQ17&lt;('Vic Apr 2021'!L17+'Vic Apr 2021'!M17),0,IF(($C$5*E23/'Vic Apr 2021'!AQ17-'Vic Apr 2021'!L17+'Vic Apr 2021'!M17)&lt;=('Vic Apr 2021'!L17+'Vic Apr 2021'!M17+'Vic Apr 2021'!N17),((($C$5*E23/'Vic Apr 2021'!AQ17-('Vic Apr 2021'!L17+'Vic Apr 2021'!M17))*'Vic Apr 2021'!Y17/100))*'Vic Apr 2021'!AQ17,('Vic Apr 2021'!N17*'Vic Apr 2021'!Y17/100)* 'Vic Apr 2021'!AQ17)),0)</f>
        <v>0</v>
      </c>
      <c r="J23" s="190">
        <f>IF(AND('Vic Apr 2021'!N17&gt;0,'Vic Apr 2021'!O17&gt;0),IF($C$5*E23/'Vic Apr 2021'!AQ17&lt;('Vic Apr 2021'!L17+'Vic Apr 2021'!M17+'Vic Apr 2021'!N17),0,IF(($C$5*E23/'Vic Apr 2021'!AQ17-'Vic Apr 2021'!L17+'Vic Apr 2021'!M17+'Vic Apr 2021'!N17)&lt;=('Vic Apr 2021'!L17+'Vic Apr 2021'!M17+'Vic Apr 2021'!N17+'Vic Apr 2021'!O17),(($C$5*E23/'Vic Apr 2021'!AQ17-('Vic Apr 2021'!L17+'Vic Apr 2021'!M17+'Vic Apr 2021'!N17))*'Vic Apr 2021'!Z17/100)*'Vic Apr 2021'!AQ17,('Vic Apr 2021'!O17*'Vic Apr 2021'!Z17/100)*'Vic Apr 2021'!AQ17)),0)</f>
        <v>0</v>
      </c>
      <c r="K23" s="190">
        <f>IF(AND('Vic Apr 2021'!P17&gt;0,'Vic Apr 2021'!O17&gt;0),IF(($C$5*E23/'Vic Apr 2021'!AQ17&lt;SUM('Vic Apr 2021'!L17:P17)),(0),($C$5*E23/'Vic Apr 2021'!AQ17-SUM('Vic Apr 2021'!L17:P17))*'Vic Apr 2021'!AB17/100)* 'Vic Apr 2021'!AQ17,IF(AND('Vic Apr 2021'!O17&gt;0,'Vic Apr 2021'!P17=""),IF(($C$5*E23/'Vic Apr 2021'!AQ17&lt; SUM('Vic Apr 2021'!L17:O17)),(0),($C$5*E23/'Vic Apr 2021'!AQ17-SUM('Vic Apr 2021'!L17:O17))*'Vic Apr 2021'!AA17/100)* 'Vic Apr 2021'!AQ17,IF(AND('Vic Apr 2021'!N17&gt;0,'Vic Apr 2021'!O17=""),IF(($C$5*E23/'Vic Apr 2021'!AQ17&lt; SUM('Vic Apr 2021'!L17:N17)),(0),($C$5*E23/'Vic Apr 2021'!AQ17-SUM('Vic Apr 2021'!L17:N17))*'Vic Apr 2021'!Z17/100)* 'Vic Apr 2021'!AQ17,IF(AND('Vic Apr 2021'!M17&gt;0,'Vic Apr 2021'!N17=""),IF(($C$5*E23/'Vic Apr 2021'!AQ17&lt;'Vic Apr 2021'!M17+'Vic Apr 2021'!L17),(0),(($C$5*E23/'Vic Apr 2021'!AQ17-('Vic Apr 2021'!M17+'Vic Apr 2021'!L17))*'Vic Apr 2021'!Y17/100))*'Vic Apr 2021'!AQ17,IF(AND('Vic Apr 2021'!L17&gt;0,'Vic Apr 2021'!M17=""&gt;0),IF(($C$5*E23/'Vic Apr 2021'!AQ17&lt;'Vic Apr 2021'!L17),(0),($C$5*E23/'Vic Apr 2021'!AQ17-'Vic Apr 2021'!L17)*'Vic Apr 2021'!X17/100)*'Vic Apr 2021'!AQ17,0)))))</f>
        <v>0</v>
      </c>
      <c r="L23" s="190">
        <f>IF('Vic Apr 2021'!K17="",($C$5*F23/'Vic Apr 2021'!AR17*'Vic Apr 2021'!AC17/100)*'Vic Apr 2021'!AR17,IF($C$5*F23/'Vic Apr 2021'!AR17&gt;='Vic Apr 2021'!L17,('Vic Apr 2021'!L17*'Vic Apr 2021'!AC17/100)*'Vic Apr 2021'!AR17,($C$5*F23/'Vic Apr 2021'!AR17*'Vic Apr 2021'!AC17/100)*'Vic Apr 2021'!AR17))</f>
        <v>829.5272727272727</v>
      </c>
      <c r="M23" s="190">
        <f>IF(AND('Vic Apr 2021'!L17&gt;0,'Vic Apr 2021'!M17&gt;0),IF($C$5*F23/'Vic Apr 2021'!AR17&lt;'Vic Apr 2021'!L17,0,IF(($C$5*F23/'Vic Apr 2021'!AR17-'Vic Apr 2021'!L17)&lt;=('Vic Apr 2021'!M17+'Vic Apr 2021'!L17),((($C$5*F23/'Vic Apr 2021'!AR17-'Vic Apr 2021'!L17)*'Vic Apr 2021'!AD17/100))*'Vic Apr 2021'!AR17,((('Vic Apr 2021'!M17)*'Vic Apr 2021'!AD17/100)*'Vic Apr 2021'!AR17))),0)</f>
        <v>73.994181818181872</v>
      </c>
      <c r="N23" s="190">
        <f>IF(AND('Vic Apr 2021'!M17&gt;0,'Vic Apr 2021'!N17&gt;0),IF($C$5*F23/'Vic Apr 2021'!AR17&lt;('Vic Apr 2021'!L17+'Vic Apr 2021'!M17),0,IF(($C$5*F23/'Vic Apr 2021'!AR17-'Vic Apr 2021'!L17+'Vic Apr 2021'!M17)&lt;=('Vic Apr 2021'!L17+'Vic Apr 2021'!M17+'Vic Apr 2021'!N17),((($C$5*F23/'Vic Apr 2021'!AR17-('Vic Apr 2021'!L17+'Vic Apr 2021'!M17))*'Vic Apr 2021'!AE17/100))*'Vic Apr 2021'!AR17,('Vic Apr 2021'!N17*'Vic Apr 2021'!AE17/100)*'Vic Apr 2021'!AR17)),0)</f>
        <v>0</v>
      </c>
      <c r="O23" s="190">
        <f>IF(AND('Vic Apr 2021'!N17&gt;0,'Vic Apr 2021'!O17&gt;0),IF($C$5*F23/'Vic Apr 2021'!AR17&lt;('Vic Apr 2021'!L17+'Vic Apr 2021'!M17+'Vic Apr 2021'!N17),0,IF(($C$5*F23/'Vic Apr 2021'!AR17-'Vic Apr 2021'!L17+'Vic Apr 2021'!M17+'Vic Apr 2021'!N17)&lt;=('Vic Apr 2021'!L17+'Vic Apr 2021'!M17+'Vic Apr 2021'!N17+'Vic Apr 2021'!O17),(($C$5*F23/'Vic Apr 2021'!AR17-('Vic Apr 2021'!L17+'Vic Apr 2021'!M17+'Vic Apr 2021'!N17))*'Vic Apr 2021'!AF17/100)*'Vic Apr 2021'!AR17,('Vic Apr 2021'!O17*'Vic Apr 2021'!AF17/100)*'Vic Apr 2021'!AR17)),0)</f>
        <v>0</v>
      </c>
      <c r="P23" s="190">
        <f>IF(AND('Vic Apr 2021'!P17&gt;0,'Vic Apr 2021'!O17&gt;0),IF(($C$5*F23/'Vic Apr 2021'!AR17&lt;SUM('Vic Apr 2021'!L17:P17)),(0),($C$5*F23/'Vic Apr 2021'!AR17-SUM('Vic Apr 2021'!L17:P17))*'Vic Apr 2021'!AB17/100)* 'Vic Apr 2021'!AR17,IF(AND('Vic Apr 2021'!O17&gt;0,'Vic Apr 2021'!P17=""),IF(($C$5*F23/'Vic Apr 2021'!AR17&lt; SUM('Vic Apr 2021'!L17:O17)),(0),($C$5*F23/'Vic Apr 2021'!AR17-SUM('Vic Apr 2021'!L17:O17))*'Vic Apr 2021'!AG17/100)* 'Vic Apr 2021'!AR17,IF(AND('Vic Apr 2021'!N17&gt;0,'Vic Apr 2021'!O17=""),IF(($C$5*F23/'Vic Apr 2021'!AR17&lt; SUM('Vic Apr 2021'!L17:N17)),(0),($C$5*F23/'Vic Apr 2021'!AR17-SUM('Vic Apr 2021'!L17:N17))*'Vic Apr 2021'!AF17/100)* 'Vic Apr 2021'!AR17,IF(AND('Vic Apr 2021'!M17&gt;0,'Vic Apr 2021'!N17=""),IF(($C$5*F23/'Vic Apr 2021'!AR17&lt;'Vic Apr 2021'!M17+'Vic Apr 2021'!L17),(0),(($C$5*F23/'Vic Apr 2021'!AR17-('Vic Apr 2021'!M17+'Vic Apr 2021'!L17))*'Vic Apr 2021'!AE17/100))*'Vic Apr 2021'!AR17,IF(AND('Vic Apr 2021'!L17&gt;0,'Vic Apr 2021'!M17=""&gt;0),IF(($C$5*F23/'Vic Apr 2021'!AR17&lt;'Vic Apr 2021'!L17),(0),($C$5*F23/'Vic Apr 2021'!AR17-'Vic Apr 2021'!L17)*'Vic Apr 2021'!AD17/100)*'Vic Apr 2021'!AR17,0)))))</f>
        <v>0</v>
      </c>
      <c r="Q23" s="394">
        <f t="shared" si="4"/>
        <v>1844.7694545454547</v>
      </c>
      <c r="R23" s="419">
        <f t="shared" si="5"/>
        <v>2238.5380909090909</v>
      </c>
      <c r="S23" s="193">
        <f t="shared" si="6"/>
        <v>2462.3919000000001</v>
      </c>
      <c r="T23" s="247">
        <f>'Vic Apr 2021'!AT17</f>
        <v>17</v>
      </c>
      <c r="U23" s="247">
        <f>'Vic Apr 2021'!AU17</f>
        <v>0</v>
      </c>
      <c r="V23" s="247">
        <f>'Vic Apr 2021'!AV17</f>
        <v>0</v>
      </c>
      <c r="W23" s="247">
        <f>'Vic Apr 2021'!AW17</f>
        <v>0</v>
      </c>
      <c r="X23" s="419" t="str">
        <f t="shared" si="7"/>
        <v>Guaranteed off bill</v>
      </c>
      <c r="Y23" s="419" t="str">
        <f t="shared" si="8"/>
        <v>Exclusive</v>
      </c>
      <c r="Z23" s="399">
        <f t="shared" si="0"/>
        <v>1857.9866154545455</v>
      </c>
      <c r="AA23" s="399">
        <f t="shared" si="1"/>
        <v>1857.9866154545455</v>
      </c>
      <c r="AB23" s="400">
        <f t="shared" si="9"/>
        <v>2043.7852770000002</v>
      </c>
      <c r="AC23" s="400">
        <f t="shared" si="9"/>
        <v>2043.7852770000002</v>
      </c>
      <c r="AD23" s="244">
        <f>'Vic Apr 2021'!BF17</f>
        <v>0</v>
      </c>
      <c r="AE23" s="196" t="str">
        <f>'Vic Apr 2021'!BG17</f>
        <v>n</v>
      </c>
      <c r="AF23" s="457"/>
      <c r="AG23" s="457"/>
      <c r="AH23" s="457"/>
      <c r="AI23" s="457"/>
      <c r="AJ23" s="457"/>
      <c r="AK23" s="457"/>
      <c r="AL23" s="457"/>
      <c r="AM23" s="457"/>
      <c r="AN23" s="457"/>
      <c r="AO23" s="457"/>
      <c r="AP23" s="457"/>
      <c r="AQ23" s="457"/>
      <c r="AR23" s="457"/>
      <c r="AS23" s="457"/>
      <c r="AT23" s="457"/>
      <c r="AU23" s="457"/>
      <c r="AV23" s="457"/>
      <c r="AW23" s="457"/>
    </row>
    <row r="24" spans="1:49" ht="17" customHeight="1">
      <c r="A24" s="528"/>
      <c r="B24" s="423" t="str">
        <f>'Vic Apr 2021'!F18</f>
        <v>Powershop</v>
      </c>
      <c r="C24" s="423" t="str">
        <f>'Vic Apr 2021'!G18</f>
        <v>Carbon Neutral</v>
      </c>
      <c r="D24" s="190">
        <f>365*'Vic Apr 2021'!H18/100</f>
        <v>308.69045454545454</v>
      </c>
      <c r="E24" s="415">
        <f>IF('Vic Apr 2021'!AQ18=3,0.5,IF('Vic Apr 2021'!AQ18=2,0.33,0))</f>
        <v>0.5</v>
      </c>
      <c r="F24" s="415">
        <f t="shared" si="3"/>
        <v>0.5</v>
      </c>
      <c r="G24" s="190">
        <f>IF('Vic Apr 2021'!K18="",($C$5*E24/'Vic Apr 2021'!AQ18*'Vic Apr 2021'!W18/100)*'Vic Apr 2021'!AQ18,IF($C$5*E24/'Vic Apr 2021'!AQ18&gt;='Vic Apr 2021'!L18,('Vic Apr 2021'!L18*'Vic Apr 2021'!W18/100)*'Vic Apr 2021'!AQ18,($C$5*E24/'Vic Apr 2021'!AQ18*'Vic Apr 2021'!W18/100)*'Vic Apr 2021'!AQ18))</f>
        <v>800</v>
      </c>
      <c r="H24" s="190">
        <f>IF(AND('Vic Apr 2021'!L18&gt;0,'Vic Apr 2021'!M18&gt;0),IF($C$5*E24/'Vic Apr 2021'!AQ18&lt;'Vic Apr 2021'!L18,0,IF(($C$5*E24/'Vic Apr 2021'!AQ18-'Vic Apr 2021'!L18)&lt;=('Vic Apr 2021'!M18+'Vic Apr 2021'!L18),((($C$5*E24/'Vic Apr 2021'!AQ18-'Vic Apr 2021'!L18)*'Vic Apr 2021'!X18/100))*'Vic Apr 2021'!AQ18,((('Vic Apr 2021'!M18)*'Vic Apr 2021'!X18/100)*'Vic Apr 2021'!AQ18))),0)</f>
        <v>0</v>
      </c>
      <c r="I24" s="190">
        <f>IF(AND('Vic Apr 2021'!M18&gt;0,'Vic Apr 2021'!N18&gt;0),IF($C$5*E24/'Vic Apr 2021'!AQ18&lt;('Vic Apr 2021'!L18+'Vic Apr 2021'!M18),0,IF(($C$5*E24/'Vic Apr 2021'!AQ18-'Vic Apr 2021'!L18+'Vic Apr 2021'!M18)&lt;=('Vic Apr 2021'!L18+'Vic Apr 2021'!M18+'Vic Apr 2021'!N18),((($C$5*E24/'Vic Apr 2021'!AQ18-('Vic Apr 2021'!L18+'Vic Apr 2021'!M18))*'Vic Apr 2021'!Y18/100))*'Vic Apr 2021'!AQ18,('Vic Apr 2021'!N18*'Vic Apr 2021'!Y18/100)* 'Vic Apr 2021'!AQ18)),0)</f>
        <v>0</v>
      </c>
      <c r="J24" s="190">
        <f>IF(AND('Vic Apr 2021'!N18&gt;0,'Vic Apr 2021'!O18&gt;0),IF($C$5*E24/'Vic Apr 2021'!AQ18&lt;('Vic Apr 2021'!L18+'Vic Apr 2021'!M18+'Vic Apr 2021'!N18),0,IF(($C$5*E24/'Vic Apr 2021'!AQ18-'Vic Apr 2021'!L18+'Vic Apr 2021'!M18+'Vic Apr 2021'!N18)&lt;=('Vic Apr 2021'!L18+'Vic Apr 2021'!M18+'Vic Apr 2021'!N18+'Vic Apr 2021'!O18),(($C$5*E24/'Vic Apr 2021'!AQ18-('Vic Apr 2021'!L18+'Vic Apr 2021'!M18+'Vic Apr 2021'!N18))*'Vic Apr 2021'!Z18/100)*'Vic Apr 2021'!AQ18,('Vic Apr 2021'!O18*'Vic Apr 2021'!Z18/100)*'Vic Apr 2021'!AQ18)),0)</f>
        <v>0</v>
      </c>
      <c r="K24" s="190">
        <f>IF(AND('Vic Apr 2021'!P18&gt;0,'Vic Apr 2021'!O18&gt;0),IF(($C$5*E24/'Vic Apr 2021'!AQ18&lt;SUM('Vic Apr 2021'!L18:P18)),(0),($C$5*E24/'Vic Apr 2021'!AQ18-SUM('Vic Apr 2021'!L18:P18))*'Vic Apr 2021'!AB18/100)* 'Vic Apr 2021'!AQ18,IF(AND('Vic Apr 2021'!O18&gt;0,'Vic Apr 2021'!P18=""),IF(($C$5*E24/'Vic Apr 2021'!AQ18&lt; SUM('Vic Apr 2021'!L18:O18)),(0),($C$5*E24/'Vic Apr 2021'!AQ18-SUM('Vic Apr 2021'!L18:O18))*'Vic Apr 2021'!AA18/100)* 'Vic Apr 2021'!AQ18,IF(AND('Vic Apr 2021'!N18&gt;0,'Vic Apr 2021'!O18=""),IF(($C$5*E24/'Vic Apr 2021'!AQ18&lt; SUM('Vic Apr 2021'!L18:N18)),(0),($C$5*E24/'Vic Apr 2021'!AQ18-SUM('Vic Apr 2021'!L18:N18))*'Vic Apr 2021'!Z18/100)* 'Vic Apr 2021'!AQ18,IF(AND('Vic Apr 2021'!M18&gt;0,'Vic Apr 2021'!N18=""),IF(($C$5*E24/'Vic Apr 2021'!AQ18&lt;'Vic Apr 2021'!M18+'Vic Apr 2021'!L18),(0),(($C$5*E24/'Vic Apr 2021'!AQ18-('Vic Apr 2021'!M18+'Vic Apr 2021'!L18))*'Vic Apr 2021'!Y18/100))*'Vic Apr 2021'!AQ18,IF(AND('Vic Apr 2021'!L18&gt;0,'Vic Apr 2021'!M18=""&gt;0),IF(($C$5*E24/'Vic Apr 2021'!AQ18&lt;'Vic Apr 2021'!L18),(0),($C$5*E24/'Vic Apr 2021'!AQ18-'Vic Apr 2021'!L18)*'Vic Apr 2021'!X18/100)*'Vic Apr 2021'!AQ18,0)))))</f>
        <v>0</v>
      </c>
      <c r="L24" s="190">
        <f>IF('Vic Apr 2021'!K18="",($C$5*F24/'Vic Apr 2021'!AR18*'Vic Apr 2021'!AC18/100)*'Vic Apr 2021'!AR18,IF($C$5*F24/'Vic Apr 2021'!AR18&gt;='Vic Apr 2021'!L18,('Vic Apr 2021'!L18*'Vic Apr 2021'!AC18/100)*'Vic Apr 2021'!AR18,($C$5*F24/'Vic Apr 2021'!AR18*'Vic Apr 2021'!AC18/100)*'Vic Apr 2021'!AR18))</f>
        <v>800</v>
      </c>
      <c r="M24" s="190">
        <f>IF(AND('Vic Apr 2021'!L18&gt;0,'Vic Apr 2021'!M18&gt;0),IF($C$5*F24/'Vic Apr 2021'!AR18&lt;'Vic Apr 2021'!L18,0,IF(($C$5*F24/'Vic Apr 2021'!AR18-'Vic Apr 2021'!L18)&lt;=('Vic Apr 2021'!M18+'Vic Apr 2021'!L18),((($C$5*F24/'Vic Apr 2021'!AR18-'Vic Apr 2021'!L18)*'Vic Apr 2021'!AD18/100))*'Vic Apr 2021'!AR18,((('Vic Apr 2021'!M18)*'Vic Apr 2021'!AD18/100)*'Vic Apr 2021'!AR18))),0)</f>
        <v>0</v>
      </c>
      <c r="N24" s="190">
        <f>IF(AND('Vic Apr 2021'!M18&gt;0,'Vic Apr 2021'!N18&gt;0),IF($C$5*F24/'Vic Apr 2021'!AR18&lt;('Vic Apr 2021'!L18+'Vic Apr 2021'!M18),0,IF(($C$5*F24/'Vic Apr 2021'!AR18-'Vic Apr 2021'!L18+'Vic Apr 2021'!M18)&lt;=('Vic Apr 2021'!L18+'Vic Apr 2021'!M18+'Vic Apr 2021'!N18),((($C$5*F24/'Vic Apr 2021'!AR18-('Vic Apr 2021'!L18+'Vic Apr 2021'!M18))*'Vic Apr 2021'!AE18/100))*'Vic Apr 2021'!AR18,('Vic Apr 2021'!N18*'Vic Apr 2021'!AE18/100)*'Vic Apr 2021'!AR18)),0)</f>
        <v>0</v>
      </c>
      <c r="O24" s="190">
        <f>IF(AND('Vic Apr 2021'!N18&gt;0,'Vic Apr 2021'!O18&gt;0),IF($C$5*F24/'Vic Apr 2021'!AR18&lt;('Vic Apr 2021'!L18+'Vic Apr 2021'!M18+'Vic Apr 2021'!N18),0,IF(($C$5*F24/'Vic Apr 2021'!AR18-'Vic Apr 2021'!L18+'Vic Apr 2021'!M18+'Vic Apr 2021'!N18)&lt;=('Vic Apr 2021'!L18+'Vic Apr 2021'!M18+'Vic Apr 2021'!N18+'Vic Apr 2021'!O18),(($C$5*F24/'Vic Apr 2021'!AR18-('Vic Apr 2021'!L18+'Vic Apr 2021'!M18+'Vic Apr 2021'!N18))*'Vic Apr 2021'!AF18/100)*'Vic Apr 2021'!AR18,('Vic Apr 2021'!O18*'Vic Apr 2021'!AF18/100)*'Vic Apr 2021'!AR18)),0)</f>
        <v>0</v>
      </c>
      <c r="P24" s="190">
        <f>IF(AND('Vic Apr 2021'!P18&gt;0,'Vic Apr 2021'!O18&gt;0),IF(($C$5*F24/'Vic Apr 2021'!AR18&lt;SUM('Vic Apr 2021'!L18:P18)),(0),($C$5*F24/'Vic Apr 2021'!AR18-SUM('Vic Apr 2021'!L18:P18))*'Vic Apr 2021'!AB18/100)* 'Vic Apr 2021'!AR18,IF(AND('Vic Apr 2021'!O18&gt;0,'Vic Apr 2021'!P18=""),IF(($C$5*F24/'Vic Apr 2021'!AR18&lt; SUM('Vic Apr 2021'!L18:O18)),(0),($C$5*F24/'Vic Apr 2021'!AR18-SUM('Vic Apr 2021'!L18:O18))*'Vic Apr 2021'!AG18/100)* 'Vic Apr 2021'!AR18,IF(AND('Vic Apr 2021'!N18&gt;0,'Vic Apr 2021'!O18=""),IF(($C$5*F24/'Vic Apr 2021'!AR18&lt; SUM('Vic Apr 2021'!L18:N18)),(0),($C$5*F24/'Vic Apr 2021'!AR18-SUM('Vic Apr 2021'!L18:N18))*'Vic Apr 2021'!AF18/100)* 'Vic Apr 2021'!AR18,IF(AND('Vic Apr 2021'!M18&gt;0,'Vic Apr 2021'!N18=""),IF(($C$5*F24/'Vic Apr 2021'!AR18&lt;'Vic Apr 2021'!M18+'Vic Apr 2021'!L18),(0),(($C$5*F24/'Vic Apr 2021'!AR18-('Vic Apr 2021'!M18+'Vic Apr 2021'!L18))*'Vic Apr 2021'!AE18/100))*'Vic Apr 2021'!AR18,IF(AND('Vic Apr 2021'!L18&gt;0,'Vic Apr 2021'!M18=""&gt;0),IF(($C$5*F24/'Vic Apr 2021'!AR18&lt;'Vic Apr 2021'!L18),(0),($C$5*F24/'Vic Apr 2021'!AR18-'Vic Apr 2021'!L18)*'Vic Apr 2021'!AD18/100)*'Vic Apr 2021'!AR18,0)))))</f>
        <v>0</v>
      </c>
      <c r="Q24" s="394">
        <f t="shared" si="4"/>
        <v>1600</v>
      </c>
      <c r="R24" s="419">
        <f t="shared" si="5"/>
        <v>1908.6904545454545</v>
      </c>
      <c r="S24" s="193">
        <f t="shared" si="6"/>
        <v>2099.5595000000003</v>
      </c>
      <c r="T24" s="247">
        <f>'Vic Apr 2021'!AT18</f>
        <v>0</v>
      </c>
      <c r="U24" s="247">
        <f>'Vic Apr 2021'!AU18</f>
        <v>0</v>
      </c>
      <c r="V24" s="247">
        <f>'Vic Apr 2021'!AV18</f>
        <v>0</v>
      </c>
      <c r="W24" s="247">
        <f>'Vic Apr 2021'!AW18</f>
        <v>0</v>
      </c>
      <c r="X24" s="419" t="str">
        <f t="shared" si="7"/>
        <v>No discount</v>
      </c>
      <c r="Y24" s="419" t="str">
        <f t="shared" si="8"/>
        <v>Inclusive</v>
      </c>
      <c r="Z24" s="399">
        <f t="shared" si="0"/>
        <v>1908.6904545454547</v>
      </c>
      <c r="AA24" s="399">
        <f t="shared" si="1"/>
        <v>1908.6904545454547</v>
      </c>
      <c r="AB24" s="400">
        <f t="shared" si="9"/>
        <v>2099.5595000000003</v>
      </c>
      <c r="AC24" s="400">
        <f t="shared" si="9"/>
        <v>2099.5595000000003</v>
      </c>
      <c r="AD24" s="244">
        <f>'Vic Apr 2021'!BF18</f>
        <v>0</v>
      </c>
      <c r="AE24" s="196" t="str">
        <f>'Vic Apr 2021'!BG18</f>
        <v>n</v>
      </c>
      <c r="AF24" s="457"/>
      <c r="AG24" s="457"/>
      <c r="AH24" s="457"/>
      <c r="AI24" s="457"/>
      <c r="AJ24" s="457"/>
      <c r="AK24" s="457"/>
      <c r="AL24" s="457"/>
      <c r="AM24" s="457"/>
      <c r="AN24" s="457"/>
      <c r="AO24" s="457"/>
      <c r="AP24" s="457"/>
      <c r="AQ24" s="457"/>
      <c r="AR24" s="457"/>
      <c r="AS24" s="457"/>
      <c r="AT24" s="457"/>
      <c r="AU24" s="457"/>
      <c r="AV24" s="457"/>
      <c r="AW24" s="457"/>
    </row>
    <row r="25" spans="1:49" ht="17" customHeight="1" thickBot="1">
      <c r="A25" s="373"/>
      <c r="B25" s="424" t="str">
        <f>'Vic Apr 2021'!F19</f>
        <v>Red Energy</v>
      </c>
      <c r="C25" s="424" t="str">
        <f>'Vic Apr 2021'!G19</f>
        <v>Business Saver</v>
      </c>
      <c r="D25" s="115">
        <f>365*'Vic Apr 2021'!H19/100</f>
        <v>239.14136363636356</v>
      </c>
      <c r="E25" s="416">
        <f>IF('Vic Apr 2021'!AQ19=3,0.5,IF('Vic Apr 2021'!AQ19=2,0.33,0))</f>
        <v>0.5</v>
      </c>
      <c r="F25" s="416">
        <f t="shared" si="3"/>
        <v>0.5</v>
      </c>
      <c r="G25" s="115">
        <f>IF('Vic Apr 2021'!K19="",($C$5*E25/'Vic Apr 2021'!AQ19*'Vic Apr 2021'!W19/100)*'Vic Apr 2021'!AQ19,IF($C$5*E25/'Vic Apr 2021'!AQ19&gt;='Vic Apr 2021'!L19,('Vic Apr 2021'!L19*'Vic Apr 2021'!W19/100)*'Vic Apr 2021'!AQ19,($C$5*E25/'Vic Apr 2021'!AQ19*'Vic Apr 2021'!W19/100)*'Vic Apr 2021'!AQ19))</f>
        <v>185.72727272727269</v>
      </c>
      <c r="H25" s="115">
        <f>IF(AND('Vic Apr 2021'!L19&gt;0,'Vic Apr 2021'!M19&gt;0),IF($C$5*E25/'Vic Apr 2021'!AQ19&lt;'Vic Apr 2021'!L19,0,IF(($C$5*E25/'Vic Apr 2021'!AQ19-'Vic Apr 2021'!L19)&lt;=('Vic Apr 2021'!M19+'Vic Apr 2021'!L19),((($C$5*E25/'Vic Apr 2021'!AQ19-'Vic Apr 2021'!L19)*'Vic Apr 2021'!X19/100))*'Vic Apr 2021'!AQ19,((('Vic Apr 2021'!M19)*'Vic Apr 2021'!X19/100)*'Vic Apr 2021'!AQ19))),0)</f>
        <v>174.27272727272725</v>
      </c>
      <c r="I25" s="115">
        <f>IF(AND('Vic Apr 2021'!M19&gt;0,'Vic Apr 2021'!N19&gt;0),IF($C$5*E25/'Vic Apr 2021'!AQ19&lt;('Vic Apr 2021'!L19+'Vic Apr 2021'!M19),0,IF(($C$5*E25/'Vic Apr 2021'!AQ19-'Vic Apr 2021'!L19+'Vic Apr 2021'!M19)&lt;=('Vic Apr 2021'!L19+'Vic Apr 2021'!M19+'Vic Apr 2021'!N19),((($C$5*E25/'Vic Apr 2021'!AQ19-('Vic Apr 2021'!L19+'Vic Apr 2021'!M19))*'Vic Apr 2021'!Y19/100))*'Vic Apr 2021'!AQ19,('Vic Apr 2021'!N19*'Vic Apr 2021'!Y19/100)* 'Vic Apr 2021'!AQ19)),0)</f>
        <v>153.81818181818178</v>
      </c>
      <c r="J25" s="115">
        <f>IF(AND('Vic Apr 2021'!N19&gt;0,'Vic Apr 2021'!O19&gt;0),IF($C$5*E25/'Vic Apr 2021'!AQ19&lt;('Vic Apr 2021'!L19+'Vic Apr 2021'!M19+'Vic Apr 2021'!N19),0,IF(($C$5*E25/'Vic Apr 2021'!AQ19-'Vic Apr 2021'!L19+'Vic Apr 2021'!M19+'Vic Apr 2021'!N19)&lt;=('Vic Apr 2021'!L19+'Vic Apr 2021'!M19+'Vic Apr 2021'!N19+'Vic Apr 2021'!O19),(($C$5*E25/'Vic Apr 2021'!AQ19-('Vic Apr 2021'!L19+'Vic Apr 2021'!M19+'Vic Apr 2021'!N19))*'Vic Apr 2021'!Z19/100)*'Vic Apr 2021'!AQ19,('Vic Apr 2021'!O19*'Vic Apr 2021'!Z19/100)*'Vic Apr 2021'!AQ19)),0)</f>
        <v>291.27272727272725</v>
      </c>
      <c r="K25" s="115">
        <f>IF(AND('Vic Apr 2021'!P19&gt;0,'Vic Apr 2021'!O19&gt;0),IF(($C$5*E25/'Vic Apr 2021'!AQ19&lt;SUM('Vic Apr 2021'!L19:P19)),(0),($C$5*E25/'Vic Apr 2021'!AQ19-SUM('Vic Apr 2021'!L19:P19))*'Vic Apr 2021'!AB19/100)* 'Vic Apr 2021'!AQ19,IF(AND('Vic Apr 2021'!O19&gt;0,'Vic Apr 2021'!P19=""),IF(($C$5*E25/'Vic Apr 2021'!AQ19&lt; SUM('Vic Apr 2021'!L19:O19)),(0),($C$5*E25/'Vic Apr 2021'!AQ19-SUM('Vic Apr 2021'!L19:O19))*'Vic Apr 2021'!AA19/100)* 'Vic Apr 2021'!AQ19,IF(AND('Vic Apr 2021'!N19&gt;0,'Vic Apr 2021'!O19=""),IF(($C$5*E25/'Vic Apr 2021'!AQ19&lt; SUM('Vic Apr 2021'!L19:N19)),(0),($C$5*E25/'Vic Apr 2021'!AQ19-SUM('Vic Apr 2021'!L19:N19))*'Vic Apr 2021'!Z19/100)* 'Vic Apr 2021'!AQ19,IF(AND('Vic Apr 2021'!M19&gt;0,'Vic Apr 2021'!N19=""),IF(($C$5*E25/'Vic Apr 2021'!AQ19&lt;'Vic Apr 2021'!M19+'Vic Apr 2021'!L19),(0),(($C$5*E25/'Vic Apr 2021'!AQ19-('Vic Apr 2021'!M19+'Vic Apr 2021'!L19))*'Vic Apr 2021'!Y19/100))*'Vic Apr 2021'!AQ19,IF(AND('Vic Apr 2021'!L19&gt;0,'Vic Apr 2021'!M19=""&gt;0),IF(($C$5*E25/'Vic Apr 2021'!AQ19&lt;'Vic Apr 2021'!L19),(0),($C$5*E25/'Vic Apr 2021'!AQ19-'Vic Apr 2021'!L19)*'Vic Apr 2021'!X19/100)*'Vic Apr 2021'!AQ19,0)))))</f>
        <v>76.363636363636402</v>
      </c>
      <c r="L25" s="115">
        <f>IF('Vic Apr 2021'!K19="",($C$5*F25/'Vic Apr 2021'!AR19*'Vic Apr 2021'!AC19/100)*'Vic Apr 2021'!AR19,IF($C$5*F25/'Vic Apr 2021'!AR19&gt;='Vic Apr 2021'!L19,('Vic Apr 2021'!L19*'Vic Apr 2021'!AC19/100)*'Vic Apr 2021'!AR19,($C$5*F25/'Vic Apr 2021'!AR19*'Vic Apr 2021'!AC19/100)*'Vic Apr 2021'!AR19))</f>
        <v>176.72727272727272</v>
      </c>
      <c r="M25" s="115">
        <f>IF(AND('Vic Apr 2021'!L19&gt;0,'Vic Apr 2021'!M19&gt;0),IF($C$5*F25/'Vic Apr 2021'!AR19&lt;'Vic Apr 2021'!L19,0,IF(($C$5*F25/'Vic Apr 2021'!AR19-'Vic Apr 2021'!L19)&lt;=('Vic Apr 2021'!M19+'Vic Apr 2021'!L19),((($C$5*F25/'Vic Apr 2021'!AR19-'Vic Apr 2021'!L19)*'Vic Apr 2021'!AD19/100))*'Vic Apr 2021'!AR19,((('Vic Apr 2021'!M19)*'Vic Apr 2021'!AD19/100)*'Vic Apr 2021'!AR19))),0)</f>
        <v>161.99999999999997</v>
      </c>
      <c r="N25" s="115">
        <f>IF(AND('Vic Apr 2021'!M19&gt;0,'Vic Apr 2021'!N19&gt;0),IF($C$5*F25/'Vic Apr 2021'!AR19&lt;('Vic Apr 2021'!L19+'Vic Apr 2021'!M19),0,IF(($C$5*F25/'Vic Apr 2021'!AR19-'Vic Apr 2021'!L19+'Vic Apr 2021'!M19)&lt;=('Vic Apr 2021'!L19+'Vic Apr 2021'!M19+'Vic Apr 2021'!N19),((($C$5*F25/'Vic Apr 2021'!AR19-('Vic Apr 2021'!L19+'Vic Apr 2021'!M19))*'Vic Apr 2021'!AE19/100))*'Vic Apr 2021'!AR19,('Vic Apr 2021'!N19*'Vic Apr 2021'!AE19/100)*'Vic Apr 2021'!AR19)),0)</f>
        <v>145.63636363636363</v>
      </c>
      <c r="O25" s="115">
        <f>IF(AND('Vic Apr 2021'!N19&gt;0,'Vic Apr 2021'!O19&gt;0),IF($C$5*F25/'Vic Apr 2021'!AR19&lt;('Vic Apr 2021'!L19+'Vic Apr 2021'!M19+'Vic Apr 2021'!N19),0,IF(($C$5*F25/'Vic Apr 2021'!AR19-'Vic Apr 2021'!L19+'Vic Apr 2021'!M19+'Vic Apr 2021'!N19)&lt;=('Vic Apr 2021'!L19+'Vic Apr 2021'!M19+'Vic Apr 2021'!N19+'Vic Apr 2021'!O19),(($C$5*F25/'Vic Apr 2021'!AR19-('Vic Apr 2021'!L19+'Vic Apr 2021'!M19+'Vic Apr 2021'!N19))*'Vic Apr 2021'!AF19/100)*'Vic Apr 2021'!AR19,('Vic Apr 2021'!O19*'Vic Apr 2021'!AF19/100)*'Vic Apr 2021'!AR19)),0)</f>
        <v>274.90909090909088</v>
      </c>
      <c r="P25" s="115">
        <f>IF(AND('Vic Apr 2021'!P19&gt;0,'Vic Apr 2021'!O19&gt;0),IF(($C$5*F25/'Vic Apr 2021'!AR19&lt;SUM('Vic Apr 2021'!L19:P19)),(0),($C$5*F25/'Vic Apr 2021'!AR19-SUM('Vic Apr 2021'!L19:P19))*'Vic Apr 2021'!AB19/100)* 'Vic Apr 2021'!AR19,IF(AND('Vic Apr 2021'!O19&gt;0,'Vic Apr 2021'!P19=""),IF(($C$5*F25/'Vic Apr 2021'!AR19&lt; SUM('Vic Apr 2021'!L19:O19)),(0),($C$5*F25/'Vic Apr 2021'!AR19-SUM('Vic Apr 2021'!L19:O19))*'Vic Apr 2021'!AG19/100)* 'Vic Apr 2021'!AR19,IF(AND('Vic Apr 2021'!N19&gt;0,'Vic Apr 2021'!O19=""),IF(($C$5*F25/'Vic Apr 2021'!AR19&lt; SUM('Vic Apr 2021'!L19:N19)),(0),($C$5*F25/'Vic Apr 2021'!AR19-SUM('Vic Apr 2021'!L19:N19))*'Vic Apr 2021'!AF19/100)* 'Vic Apr 2021'!AR19,IF(AND('Vic Apr 2021'!M19&gt;0,'Vic Apr 2021'!N19=""),IF(($C$5*F25/'Vic Apr 2021'!AR19&lt;'Vic Apr 2021'!M19+'Vic Apr 2021'!L19),(0),(($C$5*F25/'Vic Apr 2021'!AR19-('Vic Apr 2021'!M19+'Vic Apr 2021'!L19))*'Vic Apr 2021'!AE19/100))*'Vic Apr 2021'!AR19,IF(AND('Vic Apr 2021'!L19&gt;0,'Vic Apr 2021'!M19=""&gt;0),IF(($C$5*F25/'Vic Apr 2021'!AR19&lt;'Vic Apr 2021'!L19),(0),($C$5*F25/'Vic Apr 2021'!AR19-'Vic Apr 2021'!L19)*'Vic Apr 2021'!AD19/100)*'Vic Apr 2021'!AR19,0)))))</f>
        <v>74.090909090909136</v>
      </c>
      <c r="Q25" s="395">
        <f t="shared" si="4"/>
        <v>1714.8181818181818</v>
      </c>
      <c r="R25" s="420">
        <f t="shared" si="5"/>
        <v>1953.9595454545454</v>
      </c>
      <c r="S25" s="214">
        <f t="shared" si="6"/>
        <v>2149.3555000000001</v>
      </c>
      <c r="T25" s="248">
        <f>'Vic Apr 2021'!AT19</f>
        <v>0</v>
      </c>
      <c r="U25" s="248">
        <f>'Vic Apr 2021'!AU19</f>
        <v>0</v>
      </c>
      <c r="V25" s="248">
        <f>'Vic Apr 2021'!AV19</f>
        <v>0</v>
      </c>
      <c r="W25" s="248">
        <f>'Vic Apr 2021'!AW19</f>
        <v>0</v>
      </c>
      <c r="X25" s="420" t="str">
        <f t="shared" si="7"/>
        <v>No discount</v>
      </c>
      <c r="Y25" s="420" t="str">
        <f t="shared" si="8"/>
        <v>Inclusive</v>
      </c>
      <c r="Z25" s="401">
        <f t="shared" si="0"/>
        <v>1953.9595454545454</v>
      </c>
      <c r="AA25" s="402">
        <f t="shared" si="1"/>
        <v>1953.9595454545454</v>
      </c>
      <c r="AB25" s="403">
        <f t="shared" si="9"/>
        <v>2149.3555000000001</v>
      </c>
      <c r="AC25" s="403">
        <f t="shared" si="9"/>
        <v>2149.3555000000001</v>
      </c>
      <c r="AD25" s="245">
        <f>'Vic Apr 2021'!BF19</f>
        <v>0</v>
      </c>
      <c r="AE25" s="217" t="str">
        <f>'Vic Apr 2021'!BG19</f>
        <v>n</v>
      </c>
      <c r="AF25" s="457"/>
      <c r="AG25" s="457"/>
      <c r="AH25" s="457"/>
      <c r="AI25" s="457"/>
      <c r="AJ25" s="457"/>
      <c r="AK25" s="457"/>
      <c r="AL25" s="457"/>
      <c r="AM25" s="457"/>
      <c r="AN25" s="457"/>
      <c r="AO25" s="457"/>
      <c r="AP25" s="457"/>
      <c r="AQ25" s="457"/>
      <c r="AR25" s="457"/>
      <c r="AS25" s="457"/>
      <c r="AT25" s="457"/>
      <c r="AU25" s="457"/>
      <c r="AV25" s="457"/>
      <c r="AW25" s="457"/>
    </row>
    <row r="26" spans="1:49" ht="17" customHeight="1" thickTop="1">
      <c r="A26" s="528" t="str">
        <f>'Vic Apr 2021'!D20</f>
        <v>Ausnet Central 1</v>
      </c>
      <c r="B26" s="423" t="str">
        <f>'Vic Apr 2021'!F20</f>
        <v>AGL</v>
      </c>
      <c r="C26" s="423" t="str">
        <f>'Vic Apr 2021'!G20</f>
        <v>Business Essentials Saver</v>
      </c>
      <c r="D26" s="190">
        <f>365*'Vic Apr 2021'!H20/100</f>
        <v>289.04681818181814</v>
      </c>
      <c r="E26" s="415">
        <f>IF('Vic Apr 2021'!AQ20=3,0.5,IF('Vic Apr 2021'!AQ20=2,0.33,0))</f>
        <v>0.33</v>
      </c>
      <c r="F26" s="415">
        <f t="shared" si="3"/>
        <v>0.66999999999999993</v>
      </c>
      <c r="G26" s="190">
        <f>IF('Vic Apr 2021'!K20="",($C$5*E26/'Vic Apr 2021'!AQ20*'Vic Apr 2021'!W20/100)*'Vic Apr 2021'!AQ20,IF($C$5*E26/'Vic Apr 2021'!AQ20&gt;='Vic Apr 2021'!L20,('Vic Apr 2021'!L20*'Vic Apr 2021'!W20/100)*'Vic Apr 2021'!AQ20,($C$5*E26/'Vic Apr 2021'!AQ20*'Vic Apr 2021'!W20/100)*'Vic Apr 2021'!AQ20))</f>
        <v>513</v>
      </c>
      <c r="H26" s="190">
        <f>IF(AND('Vic Apr 2021'!L20&gt;0,'Vic Apr 2021'!M20&gt;0),IF($C$5*E26/'Vic Apr 2021'!AQ20&lt;'Vic Apr 2021'!L20,0,IF(($C$5*E26/'Vic Apr 2021'!AQ20-'Vic Apr 2021'!L20)&lt;=('Vic Apr 2021'!M20+'Vic Apr 2021'!L20),((($C$5*E26/'Vic Apr 2021'!AQ20-'Vic Apr 2021'!L20)*'Vic Apr 2021'!X20/100))*'Vic Apr 2021'!AQ20,((('Vic Apr 2021'!M20)*'Vic Apr 2021'!X20/100)*'Vic Apr 2021'!AQ20))),0)</f>
        <v>0</v>
      </c>
      <c r="I26" s="190">
        <f>IF(AND('Vic Apr 2021'!M20&gt;0,'Vic Apr 2021'!N20&gt;0),IF($C$5*E26/'Vic Apr 2021'!AQ20&lt;('Vic Apr 2021'!L20+'Vic Apr 2021'!M20),0,IF(($C$5*E26/'Vic Apr 2021'!AQ20-'Vic Apr 2021'!L20+'Vic Apr 2021'!M20)&lt;=('Vic Apr 2021'!L20+'Vic Apr 2021'!M20+'Vic Apr 2021'!N20),((($C$5*E26/'Vic Apr 2021'!AQ20-('Vic Apr 2021'!L20+'Vic Apr 2021'!M20))*'Vic Apr 2021'!Y20/100))*'Vic Apr 2021'!AQ20,('Vic Apr 2021'!N20*'Vic Apr 2021'!Y20/100)* 'Vic Apr 2021'!AQ20)),0)</f>
        <v>0</v>
      </c>
      <c r="J26" s="190">
        <f>IF(AND('Vic Apr 2021'!N20&gt;0,'Vic Apr 2021'!O20&gt;0),IF($C$5*E26/'Vic Apr 2021'!AQ20&lt;('Vic Apr 2021'!L20+'Vic Apr 2021'!M20+'Vic Apr 2021'!N20),0,IF(($C$5*E26/'Vic Apr 2021'!AQ20-'Vic Apr 2021'!L20+'Vic Apr 2021'!M20+'Vic Apr 2021'!N20)&lt;=('Vic Apr 2021'!L20+'Vic Apr 2021'!M20+'Vic Apr 2021'!N20+'Vic Apr 2021'!O20),(($C$5*E26/'Vic Apr 2021'!AQ20-('Vic Apr 2021'!L20+'Vic Apr 2021'!M20+'Vic Apr 2021'!N20))*'Vic Apr 2021'!Z20/100)*'Vic Apr 2021'!AQ20,('Vic Apr 2021'!O20*'Vic Apr 2021'!Z20/100)*'Vic Apr 2021'!AQ20)),0)</f>
        <v>0</v>
      </c>
      <c r="K26" s="190">
        <f>IF(AND('Vic Apr 2021'!P20&gt;0,'Vic Apr 2021'!O20&gt;0),IF(($C$5*E26/'Vic Apr 2021'!AQ20&lt;SUM('Vic Apr 2021'!L20:P20)),(0),($C$5*E26/'Vic Apr 2021'!AQ20-SUM('Vic Apr 2021'!L20:P20))*'Vic Apr 2021'!AB20/100)* 'Vic Apr 2021'!AQ20,IF(AND('Vic Apr 2021'!O20&gt;0,'Vic Apr 2021'!P20=""),IF(($C$5*E26/'Vic Apr 2021'!AQ20&lt; SUM('Vic Apr 2021'!L20:O20)),(0),($C$5*E26/'Vic Apr 2021'!AQ20-SUM('Vic Apr 2021'!L20:O20))*'Vic Apr 2021'!AA20/100)* 'Vic Apr 2021'!AQ20,IF(AND('Vic Apr 2021'!N20&gt;0,'Vic Apr 2021'!O20=""),IF(($C$5*E26/'Vic Apr 2021'!AQ20&lt; SUM('Vic Apr 2021'!L20:N20)),(0),($C$5*E26/'Vic Apr 2021'!AQ20-SUM('Vic Apr 2021'!L20:N20))*'Vic Apr 2021'!Z20/100)* 'Vic Apr 2021'!AQ20,IF(AND('Vic Apr 2021'!M20&gt;0,'Vic Apr 2021'!N20=""),IF(($C$5*E26/'Vic Apr 2021'!AQ20&lt;'Vic Apr 2021'!M20+'Vic Apr 2021'!L20),(0),(($C$5*E26/'Vic Apr 2021'!AQ20-('Vic Apr 2021'!M20+'Vic Apr 2021'!L20))*'Vic Apr 2021'!Y20/100))*'Vic Apr 2021'!AQ20,IF(AND('Vic Apr 2021'!L20&gt;0,'Vic Apr 2021'!M20=""&gt;0),IF(($C$5*E26/'Vic Apr 2021'!AQ20&lt;'Vic Apr 2021'!L20),(0),($C$5*E26/'Vic Apr 2021'!AQ20-'Vic Apr 2021'!L20)*'Vic Apr 2021'!X20/100)*'Vic Apr 2021'!AQ20,0)))))</f>
        <v>0</v>
      </c>
      <c r="L26" s="190">
        <f>IF('Vic Apr 2021'!K20="",($C$5*F26/'Vic Apr 2021'!AR20*'Vic Apr 2021'!AC20/100)*'Vic Apr 2021'!AR20,IF($C$5*F26/'Vic Apr 2021'!AR20&gt;='Vic Apr 2021'!L20,('Vic Apr 2021'!L20*'Vic Apr 2021'!AC20/100)*'Vic Apr 2021'!AR20,($C$5*F26/'Vic Apr 2021'!AR20*'Vic Apr 2021'!AC20/100)*'Vic Apr 2021'!AR20))</f>
        <v>1035.4545454545453</v>
      </c>
      <c r="M26" s="190">
        <f>IF(AND('Vic Apr 2021'!L20&gt;0,'Vic Apr 2021'!M20&gt;0),IF($C$5*F26/'Vic Apr 2021'!AR20&lt;'Vic Apr 2021'!L20,0,IF(($C$5*F26/'Vic Apr 2021'!AR20-'Vic Apr 2021'!L20)&lt;=('Vic Apr 2021'!M20+'Vic Apr 2021'!L20),((($C$5*F26/'Vic Apr 2021'!AR20-'Vic Apr 2021'!L20)*'Vic Apr 2021'!AD20/100))*'Vic Apr 2021'!AR20,((('Vic Apr 2021'!M20)*'Vic Apr 2021'!AD20/100)*'Vic Apr 2021'!AR20))),0)</f>
        <v>0</v>
      </c>
      <c r="N26" s="190">
        <f>IF(AND('Vic Apr 2021'!M20&gt;0,'Vic Apr 2021'!N20&gt;0),IF($C$5*F26/'Vic Apr 2021'!AR20&lt;('Vic Apr 2021'!L20+'Vic Apr 2021'!M20),0,IF(($C$5*F26/'Vic Apr 2021'!AR20-'Vic Apr 2021'!L20+'Vic Apr 2021'!M20)&lt;=('Vic Apr 2021'!L20+'Vic Apr 2021'!M20+'Vic Apr 2021'!N20),((($C$5*F26/'Vic Apr 2021'!AR20-('Vic Apr 2021'!L20+'Vic Apr 2021'!M20))*'Vic Apr 2021'!AE20/100))*'Vic Apr 2021'!AR20,('Vic Apr 2021'!N20*'Vic Apr 2021'!AE20/100)*'Vic Apr 2021'!AR20)),0)</f>
        <v>0</v>
      </c>
      <c r="O26" s="190">
        <f>IF(AND('Vic Apr 2021'!N20&gt;0,'Vic Apr 2021'!O20&gt;0),IF($C$5*F26/'Vic Apr 2021'!AR20&lt;('Vic Apr 2021'!L20+'Vic Apr 2021'!M20+'Vic Apr 2021'!N20),0,IF(($C$5*F26/'Vic Apr 2021'!AR20-'Vic Apr 2021'!L20+'Vic Apr 2021'!M20+'Vic Apr 2021'!N20)&lt;=('Vic Apr 2021'!L20+'Vic Apr 2021'!M20+'Vic Apr 2021'!N20+'Vic Apr 2021'!O20),(($C$5*F26/'Vic Apr 2021'!AR20-('Vic Apr 2021'!L20+'Vic Apr 2021'!M20+'Vic Apr 2021'!N20))*'Vic Apr 2021'!AF20/100)*'Vic Apr 2021'!AR20,('Vic Apr 2021'!O20*'Vic Apr 2021'!AF20/100)*'Vic Apr 2021'!AR20)),0)</f>
        <v>0</v>
      </c>
      <c r="P26" s="190">
        <f>IF(AND('Vic Apr 2021'!P20&gt;0,'Vic Apr 2021'!O20&gt;0),IF(($C$5*F26/'Vic Apr 2021'!AR20&lt;SUM('Vic Apr 2021'!L20:P20)),(0),($C$5*F26/'Vic Apr 2021'!AR20-SUM('Vic Apr 2021'!L20:P20))*'Vic Apr 2021'!AB20/100)* 'Vic Apr 2021'!AR20,IF(AND('Vic Apr 2021'!O20&gt;0,'Vic Apr 2021'!P20=""),IF(($C$5*F26/'Vic Apr 2021'!AR20&lt; SUM('Vic Apr 2021'!L20:O20)),(0),($C$5*F26/'Vic Apr 2021'!AR20-SUM('Vic Apr 2021'!L20:O20))*'Vic Apr 2021'!AG20/100)* 'Vic Apr 2021'!AR20,IF(AND('Vic Apr 2021'!N20&gt;0,'Vic Apr 2021'!O20=""),IF(($C$5*F26/'Vic Apr 2021'!AR20&lt; SUM('Vic Apr 2021'!L20:N20)),(0),($C$5*F26/'Vic Apr 2021'!AR20-SUM('Vic Apr 2021'!L20:N20))*'Vic Apr 2021'!AF20/100)* 'Vic Apr 2021'!AR20,IF(AND('Vic Apr 2021'!M20&gt;0,'Vic Apr 2021'!N20=""),IF(($C$5*F26/'Vic Apr 2021'!AR20&lt;'Vic Apr 2021'!M20+'Vic Apr 2021'!L20),(0),(($C$5*F26/'Vic Apr 2021'!AR20-('Vic Apr 2021'!M20+'Vic Apr 2021'!L20))*'Vic Apr 2021'!AE20/100))*'Vic Apr 2021'!AR20,IF(AND('Vic Apr 2021'!L20&gt;0,'Vic Apr 2021'!M20=""&gt;0),IF(($C$5*F26/'Vic Apr 2021'!AR20&lt;'Vic Apr 2021'!L20),(0),($C$5*F26/'Vic Apr 2021'!AR20-'Vic Apr 2021'!L20)*'Vic Apr 2021'!AD20/100)*'Vic Apr 2021'!AR20,0)))))</f>
        <v>0</v>
      </c>
      <c r="Q26" s="394">
        <f t="shared" si="4"/>
        <v>1548.4545454545453</v>
      </c>
      <c r="R26" s="419">
        <f t="shared" si="5"/>
        <v>1837.5013636363633</v>
      </c>
      <c r="S26" s="193">
        <f t="shared" si="6"/>
        <v>2021.2514999999999</v>
      </c>
      <c r="T26" s="247">
        <f>'Vic Apr 2021'!AT20</f>
        <v>0</v>
      </c>
      <c r="U26" s="247">
        <f>'Vic Apr 2021'!AU20</f>
        <v>0</v>
      </c>
      <c r="V26" s="247">
        <f>'Vic Apr 2021'!AV20</f>
        <v>0</v>
      </c>
      <c r="W26" s="247">
        <f>'Vic Apr 2021'!AW20</f>
        <v>0</v>
      </c>
      <c r="X26" s="419" t="str">
        <f t="shared" si="7"/>
        <v>No discount</v>
      </c>
      <c r="Y26" s="419" t="str">
        <f t="shared" si="8"/>
        <v>Exclusive</v>
      </c>
      <c r="Z26" s="399">
        <f t="shared" si="0"/>
        <v>1837.5013636363633</v>
      </c>
      <c r="AA26" s="399">
        <f t="shared" si="1"/>
        <v>1837.5013636363633</v>
      </c>
      <c r="AB26" s="400">
        <f t="shared" si="9"/>
        <v>2021.2514999999999</v>
      </c>
      <c r="AC26" s="400">
        <f t="shared" si="9"/>
        <v>2021.2514999999999</v>
      </c>
      <c r="AD26" s="244">
        <f>'Vic Apr 2021'!BF20</f>
        <v>0</v>
      </c>
      <c r="AE26" s="196" t="str">
        <f>'Vic Apr 2021'!BG20</f>
        <v>n</v>
      </c>
      <c r="AF26" s="457"/>
      <c r="AG26" s="457"/>
      <c r="AH26" s="457"/>
      <c r="AI26" s="457"/>
      <c r="AJ26" s="457"/>
      <c r="AK26" s="457"/>
      <c r="AL26" s="457"/>
      <c r="AM26" s="457"/>
      <c r="AN26" s="457"/>
      <c r="AO26" s="457"/>
      <c r="AP26" s="457"/>
      <c r="AQ26" s="457"/>
      <c r="AR26" s="457"/>
      <c r="AS26" s="457"/>
      <c r="AT26" s="457"/>
      <c r="AU26" s="457"/>
      <c r="AV26" s="457"/>
      <c r="AW26" s="457"/>
    </row>
    <row r="27" spans="1:49" ht="17" customHeight="1">
      <c r="A27" s="528"/>
      <c r="B27" s="423" t="str">
        <f>'Vic Apr 2021'!F21</f>
        <v>Covau</v>
      </c>
      <c r="C27" s="423" t="str">
        <f>'Vic Apr 2021'!G21</f>
        <v>Super Saver Plus</v>
      </c>
      <c r="D27" s="190">
        <f>365*'Vic Apr 2021'!H21/100</f>
        <v>346.74999999999994</v>
      </c>
      <c r="E27" s="415">
        <f>IF('Vic Apr 2021'!AQ21=3,0.5,IF('Vic Apr 2021'!AQ21=2,0.33,0))</f>
        <v>0.33</v>
      </c>
      <c r="F27" s="415">
        <f t="shared" si="3"/>
        <v>0.66999999999999993</v>
      </c>
      <c r="G27" s="190">
        <f>IF('Vic Apr 2021'!K21="",($C$5*E27/'Vic Apr 2021'!AQ21*'Vic Apr 2021'!W21/100)*'Vic Apr 2021'!AQ21,IF($C$5*E27/'Vic Apr 2021'!AQ21&gt;='Vic Apr 2021'!L21,('Vic Apr 2021'!L21*'Vic Apr 2021'!W21/100)*'Vic Apr 2021'!AQ21,($C$5*E27/'Vic Apr 2021'!AQ21*'Vic Apr 2021'!W21/100)*'Vic Apr 2021'!AQ21))</f>
        <v>194.18181818181816</v>
      </c>
      <c r="H27" s="190">
        <f>IF($C$5*E27/'Vic Apr 2021'!AQ21&lt;'Vic Apr 2021'!L21,0,IF($C$5*E27/'Vic Apr 2021'!AQ21&lt;='Vic Apr 2021'!M21,($C$5*E27/'Vic Apr 2021'!AQ21-'Vic Apr 2021'!L21)*('Vic Apr 2021'!X21/100)*'Vic Apr 2021'!AQ21,('Vic Apr 2021'!M21-'Vic Apr 2021'!L21)*('Vic Apr 2021'!X21/100)*'Vic Apr 2021'!AQ21))</f>
        <v>193.09090909090907</v>
      </c>
      <c r="I27" s="190">
        <f>IF($C$5*E27/'Vic Apr 2021'!AQ21&lt;'Vic Apr 2021'!M21,0,IF($C$5*E27/'Vic Apr 2021'!AQ21&lt;='Vic Apr 2021'!N21,($C$5*E27/'Vic Apr 2021'!AQ21-'Vic Apr 2021'!M21)*('Vic Apr 2021'!Y21/100)*'Vic Apr 2021'!AQ21,('Vic Apr 2021'!N21-'Vic Apr 2021'!M21)*('Vic Apr 2021'!Y21/100)*'Vic Apr 2021'!AQ21))</f>
        <v>144</v>
      </c>
      <c r="J27" s="190">
        <f>IF($C$5*E27/'Vic Apr 2021'!AQ21&lt;'Vic Apr 2021'!N21,0,IF($C$5*E27/'Vic Apr 2021'!AQ21&lt;='Vic Apr 2021'!O21,($C$5*E27/'Vic Apr 2021'!AQ21-'Vic Apr 2021'!N21)*('Vic Apr 2021'!Z21/100)*'Vic Apr 2021'!AQ21,('Vic Apr 2021'!O21-'Vic Apr 2021'!N21)*('Vic Apr 2021'!Z21/100)*'Vic Apr 2021'!AQ21))</f>
        <v>0</v>
      </c>
      <c r="K27" s="190">
        <f>IF(($C$5*E27/'Vic Apr 2021'!AQ21&gt;'Vic Apr 2021'!O21),($C$5*E27/'Vic Apr 2021'!AQ21-'Vic Apr 2021'!N21)*'Vic Apr 2021'!AA21/100*'Vic Apr 2021'!AQ21,0)</f>
        <v>0</v>
      </c>
      <c r="L27" s="190">
        <f>IF('Vic Apr 2021'!K21="",($C$5*F27/'Vic Apr 2021'!AR21*'Vic Apr 2021'!AC21/100)*'Vic Apr 2021'!AR21,IF($C$5*F27/'Vic Apr 2021'!AR21&gt;='Vic Apr 2021'!L21,('Vic Apr 2021'!L21*'Vic Apr 2021'!AC21/100)*'Vic Apr 2021'!AR21,($C$5*F27/'Vic Apr 2021'!AR21*'Vic Apr 2021'!AC21/100)*'Vic Apr 2021'!AR21))</f>
        <v>366.5454545454545</v>
      </c>
      <c r="M27" s="190">
        <f>IF($C$5*F27/'Vic Apr 2021'!AR21&lt;'Vic Apr 2021'!L21,0,IF($C$5*F27/'Vic Apr 2021'!AR21&lt;='Vic Apr 2021'!M21,($C$5*F27/'Vic Apr 2021'!AR21-'Vic Apr 2021'!L21)*('Vic Apr 2021'!AD21/100)*'Vic Apr 2021'!AR21,('Vic Apr 2021'!M21-'Vic Apr 2021'!L21)*('Vic Apr 2021'!AD21/100)*'Vic Apr 2021'!AR21))</f>
        <v>355.63636363636363</v>
      </c>
      <c r="N27" s="190">
        <f>IF($C$5*F27/'Vic Apr 2021'!AR21&lt;'Vic Apr 2021'!M21,0,IF($C$5*F27/'Vic Apr 2021'!AR21&lt;='Vic Apr 2021'!N21,($C$5*F27/'Vic Apr 2021'!AR21-'Vic Apr 2021'!M21)*('Vic Apr 2021'!AE21/100)*'Vic Apr 2021'!AR21,('Vic Apr 2021'!N21-'Vic Apr 2021'!M21)*('Vic Apr 2021'!AE21/100)*'Vic Apr 2021'!AR21))</f>
        <v>278.09090909090912</v>
      </c>
      <c r="O27" s="190">
        <f>IF($C$5*F27/'Vic Apr 2021'!AR21&lt;'Vic Apr 2021'!N21,0,IF($C$5*F27/'Vic Apr 2021'!AR21&lt;='Vic Apr 2021'!O21,($C$5*F27/'Vic Apr 2021'!AQ21-'Vic Apr 2021'!N21)*('Vic Apr 2021'!AF21/100)*'Vic Apr 2021'!AR21,('Vic Apr 2021'!O21-'Vic Apr 2021'!N21)*('Vic Apr 2021'!AF21/100)*'Vic Apr 2021'!AR21))</f>
        <v>0</v>
      </c>
      <c r="P27" s="190">
        <f>IF(($C$5*F27/'Vic Apr 2021'!AR21&gt;'Vic Apr 2021'!O21),($C$5*F27/'Vic Apr 2021'!AR21-'Vic Apr 2021'!N21)*'Vic Apr 2021'!AG21/100*'Vic Apr 2021'!AR21,0)</f>
        <v>0</v>
      </c>
      <c r="Q27" s="394">
        <f t="shared" si="4"/>
        <v>1531.5454545454545</v>
      </c>
      <c r="R27" s="419">
        <f t="shared" si="5"/>
        <v>1878.2954545454545</v>
      </c>
      <c r="S27" s="193">
        <f t="shared" si="6"/>
        <v>2066.125</v>
      </c>
      <c r="T27" s="247">
        <f>'Vic Apr 2021'!AT21</f>
        <v>0</v>
      </c>
      <c r="U27" s="247">
        <f>'Vic Apr 2021'!AU21</f>
        <v>20</v>
      </c>
      <c r="V27" s="247">
        <f>'Vic Apr 2021'!AV21</f>
        <v>0</v>
      </c>
      <c r="W27" s="247">
        <f>'Vic Apr 2021'!AW21</f>
        <v>0</v>
      </c>
      <c r="X27" s="419" t="str">
        <f t="shared" si="7"/>
        <v>Guaranteed off usage</v>
      </c>
      <c r="Y27" s="419" t="str">
        <f t="shared" si="8"/>
        <v>Exclusive</v>
      </c>
      <c r="Z27" s="399">
        <f t="shared" si="0"/>
        <v>1571.9863636363636</v>
      </c>
      <c r="AA27" s="399">
        <f t="shared" si="1"/>
        <v>1571.9863636363636</v>
      </c>
      <c r="AB27" s="400">
        <f t="shared" si="9"/>
        <v>1729.1850000000002</v>
      </c>
      <c r="AC27" s="400">
        <f t="shared" si="9"/>
        <v>1729.1850000000002</v>
      </c>
      <c r="AD27" s="244">
        <f>'Vic Apr 2021'!BF21</f>
        <v>0</v>
      </c>
      <c r="AE27" s="196" t="str">
        <f>'Vic Apr 2021'!BG21</f>
        <v>n</v>
      </c>
      <c r="AF27" s="457"/>
      <c r="AG27" s="457"/>
      <c r="AH27" s="457"/>
      <c r="AI27" s="457"/>
      <c r="AJ27" s="457"/>
      <c r="AK27" s="457"/>
      <c r="AL27" s="457"/>
      <c r="AM27" s="457"/>
      <c r="AN27" s="457"/>
      <c r="AO27" s="457"/>
      <c r="AP27" s="457"/>
      <c r="AQ27" s="457"/>
      <c r="AR27" s="457"/>
      <c r="AS27" s="457"/>
      <c r="AT27" s="457"/>
      <c r="AU27" s="457"/>
      <c r="AV27" s="457"/>
      <c r="AW27" s="457"/>
    </row>
    <row r="28" spans="1:49" ht="17" customHeight="1">
      <c r="A28" s="528"/>
      <c r="B28" s="423" t="str">
        <f>'Vic Apr 2021'!F22</f>
        <v>EnergyAustralia</v>
      </c>
      <c r="C28" s="423" t="str">
        <f>'Vic Apr 2021'!G22</f>
        <v>Total Business</v>
      </c>
      <c r="D28" s="190">
        <f>365*'Vic Apr 2021'!H22/100</f>
        <v>463.91500000000002</v>
      </c>
      <c r="E28" s="415">
        <f>IF('Vic Apr 2021'!AQ22=3,0.5,IF('Vic Apr 2021'!AQ22=2,0.33,0))</f>
        <v>0.33</v>
      </c>
      <c r="F28" s="415">
        <f t="shared" si="3"/>
        <v>0.66999999999999993</v>
      </c>
      <c r="G28" s="190">
        <f>IF('Vic Apr 2021'!K22="",($C$5*E28/'Vic Apr 2021'!AQ22*'Vic Apr 2021'!W22/100)*'Vic Apr 2021'!AQ22,IF($C$5*E28/'Vic Apr 2021'!AQ22&gt;='Vic Apr 2021'!L22,('Vic Apr 2021'!L22*'Vic Apr 2021'!W22/100)*'Vic Apr 2021'!AQ22,($C$5*E28/'Vic Apr 2021'!AQ22*'Vic Apr 2021'!W22/100)*'Vic Apr 2021'!AQ22))</f>
        <v>255.27272727272725</v>
      </c>
      <c r="H28" s="190">
        <f>IF($C$5*E28/'Vic Apr 2021'!AQ22&lt;'Vic Apr 2021'!L22,0,IF($C$5*E28/'Vic Apr 2021'!AQ22&lt;='Vic Apr 2021'!M22,($C$5*E28/'Vic Apr 2021'!AQ22-'Vic Apr 2021'!L22)*('Vic Apr 2021'!X22/100)*'Vic Apr 2021'!AQ22,('Vic Apr 2021'!M22-'Vic Apr 2021'!L22)*('Vic Apr 2021'!X22/100)*'Vic Apr 2021'!AQ22))</f>
        <v>247.6363636363636</v>
      </c>
      <c r="I28" s="190">
        <f>IF($C$5*E28/'Vic Apr 2021'!AQ22&lt;'Vic Apr 2021'!M22,0,IF($C$5*E28/'Vic Apr 2021'!AQ22&lt;='Vic Apr 2021'!N22,($C$5*E28/'Vic Apr 2021'!AQ22-'Vic Apr 2021'!M22)*('Vic Apr 2021'!Y22/100)*'Vic Apr 2021'!AQ22,('Vic Apr 2021'!N22-'Vic Apr 2021'!M22)*('Vic Apr 2021'!Y22/100)*'Vic Apr 2021'!AQ22))</f>
        <v>183.27272727272728</v>
      </c>
      <c r="J28" s="190">
        <f>IF($C$5*E28/'Vic Apr 2021'!AQ22&lt;'Vic Apr 2021'!N22,0,IF($C$5*E28/'Vic Apr 2021'!AQ22&lt;='Vic Apr 2021'!O22,($C$5*E28/'Vic Apr 2021'!AQ22-'Vic Apr 2021'!N22)*('Vic Apr 2021'!Z22/100)*'Vic Apr 2021'!AQ22,('Vic Apr 2021'!O22-'Vic Apr 2021'!N22)*('Vic Apr 2021'!Z22/100)*'Vic Apr 2021'!AQ22))</f>
        <v>0</v>
      </c>
      <c r="K28" s="190">
        <f>IF(($C$5*E28/'Vic Apr 2021'!AQ22&gt;'Vic Apr 2021'!O22),($C$5*E28/'Vic Apr 2021'!AQ22-'Vic Apr 2021'!N22)*'Vic Apr 2021'!AA22/100*'Vic Apr 2021'!AQ22,0)</f>
        <v>0</v>
      </c>
      <c r="L28" s="190">
        <f>IF('Vic Apr 2021'!K22="",($C$5*F28/'Vic Apr 2021'!AR22*'Vic Apr 2021'!AC22/100)*'Vic Apr 2021'!AR22,IF($C$5*F28/'Vic Apr 2021'!AR22&gt;='Vic Apr 2021'!L22,('Vic Apr 2021'!L22*'Vic Apr 2021'!AC22/100)*'Vic Apr 2021'!AR22,($C$5*F28/'Vic Apr 2021'!AR22*'Vic Apr 2021'!AC22/100)*'Vic Apr 2021'!AR22))</f>
        <v>506.18181818181819</v>
      </c>
      <c r="M28" s="190">
        <f>IF($C$5*F28/'Vic Apr 2021'!AR22&lt;'Vic Apr 2021'!L22,0,IF($C$5*F28/'Vic Apr 2021'!AR22&lt;='Vic Apr 2021'!M22,($C$5*F28/'Vic Apr 2021'!AR22-'Vic Apr 2021'!L22)*('Vic Apr 2021'!AD22/100)*'Vic Apr 2021'!AR22,('Vic Apr 2021'!M22-'Vic Apr 2021'!L22)*('Vic Apr 2021'!AD22/100)*'Vic Apr 2021'!AR22))</f>
        <v>480</v>
      </c>
      <c r="N28" s="190">
        <f>IF($C$5*F28/'Vic Apr 2021'!AR22&lt;'Vic Apr 2021'!M22,0,IF($C$5*F28/'Vic Apr 2021'!AR22&lt;='Vic Apr 2021'!N22,($C$5*F28/'Vic Apr 2021'!AR22-'Vic Apr 2021'!M22)*('Vic Apr 2021'!AE22/100)*'Vic Apr 2021'!AR22,('Vic Apr 2021'!N22-'Vic Apr 2021'!M22)*('Vic Apr 2021'!AE22/100)*'Vic Apr 2021'!AR22))</f>
        <v>364.45454545454538</v>
      </c>
      <c r="O28" s="190">
        <f>IF($C$5*F28/'Vic Apr 2021'!AR22&lt;'Vic Apr 2021'!N22,0,IF($C$5*F28/'Vic Apr 2021'!AR22&lt;='Vic Apr 2021'!O22,($C$5*F28/'Vic Apr 2021'!AQ22-'Vic Apr 2021'!N22)*('Vic Apr 2021'!AF22/100)*'Vic Apr 2021'!AR22,('Vic Apr 2021'!O22-'Vic Apr 2021'!N22)*('Vic Apr 2021'!AF22/100)*'Vic Apr 2021'!AR22))</f>
        <v>0</v>
      </c>
      <c r="P28" s="190">
        <f>IF(($C$5*F28/'Vic Apr 2021'!AR22&gt;'Vic Apr 2021'!O22),($C$5*F28/'Vic Apr 2021'!AR22-'Vic Apr 2021'!N22)*'Vic Apr 2021'!AG22/100*'Vic Apr 2021'!AR22,0)</f>
        <v>0</v>
      </c>
      <c r="Q28" s="394">
        <f t="shared" si="4"/>
        <v>2036.8181818181815</v>
      </c>
      <c r="R28" s="419">
        <f t="shared" si="5"/>
        <v>2500.7331818181815</v>
      </c>
      <c r="S28" s="193">
        <f t="shared" si="6"/>
        <v>2750.8064999999997</v>
      </c>
      <c r="T28" s="247">
        <f>'Vic Apr 2021'!AT22</f>
        <v>23</v>
      </c>
      <c r="U28" s="247">
        <f>'Vic Apr 2021'!AU22</f>
        <v>0</v>
      </c>
      <c r="V28" s="247">
        <f>'Vic Apr 2021'!AV22</f>
        <v>0</v>
      </c>
      <c r="W28" s="247">
        <f>'Vic Apr 2021'!AW22</f>
        <v>0</v>
      </c>
      <c r="X28" s="419" t="str">
        <f t="shared" si="7"/>
        <v>Guaranteed off bill</v>
      </c>
      <c r="Y28" s="419" t="str">
        <f t="shared" si="8"/>
        <v>Exclusive</v>
      </c>
      <c r="Z28" s="399">
        <f t="shared" si="0"/>
        <v>1925.5645499999996</v>
      </c>
      <c r="AA28" s="399">
        <f t="shared" si="1"/>
        <v>1925.5645499999996</v>
      </c>
      <c r="AB28" s="400">
        <f t="shared" si="9"/>
        <v>2118.1210049999995</v>
      </c>
      <c r="AC28" s="400">
        <f t="shared" si="9"/>
        <v>2118.1210049999995</v>
      </c>
      <c r="AD28" s="244">
        <f>'Vic Apr 2021'!BF22</f>
        <v>0</v>
      </c>
      <c r="AE28" s="196" t="str">
        <f>'Vic Apr 2021'!BG22</f>
        <v>n</v>
      </c>
      <c r="AF28" s="457"/>
      <c r="AG28" s="457"/>
      <c r="AH28" s="457"/>
      <c r="AI28" s="457"/>
      <c r="AJ28" s="457"/>
      <c r="AK28" s="457"/>
      <c r="AL28" s="457"/>
      <c r="AM28" s="457"/>
      <c r="AN28" s="457"/>
      <c r="AO28" s="457"/>
      <c r="AP28" s="457"/>
      <c r="AQ28" s="457"/>
      <c r="AR28" s="457"/>
      <c r="AS28" s="457"/>
      <c r="AT28" s="457"/>
      <c r="AU28" s="457"/>
      <c r="AV28" s="457"/>
      <c r="AW28" s="457"/>
    </row>
    <row r="29" spans="1:49" ht="17" customHeight="1">
      <c r="A29" s="528"/>
      <c r="B29" s="423" t="str">
        <f>'Vic Apr 2021'!F23</f>
        <v>Lumo Energy</v>
      </c>
      <c r="C29" s="423" t="str">
        <f>'Vic Apr 2021'!G23</f>
        <v>Value</v>
      </c>
      <c r="D29" s="190">
        <f>365*'Vic Apr 2021'!H23/100</f>
        <v>354.05</v>
      </c>
      <c r="E29" s="415">
        <f>IF('Vic Apr 2021'!AQ23=3,0.5,IF('Vic Apr 2021'!AQ23=2,0.33,0))</f>
        <v>0.33</v>
      </c>
      <c r="F29" s="415">
        <f t="shared" si="3"/>
        <v>0.66999999999999993</v>
      </c>
      <c r="G29" s="190">
        <f>IF('Vic Apr 2021'!K23="",($C$5*E29/'Vic Apr 2021'!AQ23*'Vic Apr 2021'!W23/100)*'Vic Apr 2021'!AQ23,IF($C$5*E29/'Vic Apr 2021'!AQ23&gt;='Vic Apr 2021'!L23,('Vic Apr 2021'!L23*'Vic Apr 2021'!W23/100)*'Vic Apr 2021'!AQ23,($C$5*E29/'Vic Apr 2021'!AQ23*'Vic Apr 2021'!W23/100)*'Vic Apr 2021'!AQ23))</f>
        <v>178.06599999999997</v>
      </c>
      <c r="H29" s="190">
        <f>IF($C$5*E29/'Vic Apr 2021'!AQ23&lt;'Vic Apr 2021'!L23,0,IF($C$5*E29/'Vic Apr 2021'!AQ23&lt;='Vic Apr 2021'!M23,($C$5*E29/'Vic Apr 2021'!AQ23-'Vic Apr 2021'!L23)*('Vic Apr 2021'!X23/100)*'Vic Apr 2021'!AQ23,('Vic Apr 2021'!M23-'Vic Apr 2021'!L23)*('Vic Apr 2021'!X23/100)*'Vic Apr 2021'!AQ23))</f>
        <v>173.642</v>
      </c>
      <c r="I29" s="190">
        <f>IF($C$5*E29/'Vic Apr 2021'!AQ23&lt;'Vic Apr 2021'!M23,0,IF($C$5*E29/'Vic Apr 2021'!AQ23&lt;='Vic Apr 2021'!N23,($C$5*E29/'Vic Apr 2021'!AQ23-'Vic Apr 2021'!M23)*('Vic Apr 2021'!Y23/100)*'Vic Apr 2021'!AQ23,('Vic Apr 2021'!N23-'Vic Apr 2021'!M23)*('Vic Apr 2021'!Y23/100)*'Vic Apr 2021'!AQ23))</f>
        <v>118.98799999999999</v>
      </c>
      <c r="J29" s="190">
        <f>IF($C$5*E29/'Vic Apr 2021'!AQ23&lt;'Vic Apr 2021'!N23,0,IF($C$5*E29/'Vic Apr 2021'!AQ23&lt;='Vic Apr 2021'!O23,($C$5*E29/'Vic Apr 2021'!AQ23-'Vic Apr 2021'!N23)*('Vic Apr 2021'!Z23/100)*'Vic Apr 2021'!AQ23,('Vic Apr 2021'!O23-'Vic Apr 2021'!N23)*('Vic Apr 2021'!Z23/100)*'Vic Apr 2021'!AQ23))</f>
        <v>0</v>
      </c>
      <c r="K29" s="190">
        <f>IF(($C$5*E29/'Vic Apr 2021'!AQ23&gt;'Vic Apr 2021'!O23),($C$5*E29/'Vic Apr 2021'!AQ23-'Vic Apr 2021'!N23)*'Vic Apr 2021'!AA23/100*'Vic Apr 2021'!AQ23,0)</f>
        <v>0</v>
      </c>
      <c r="L29" s="190">
        <f>IF('Vic Apr 2021'!K23="",($C$5*F29/'Vic Apr 2021'!AR23*'Vic Apr 2021'!AC23/100)*'Vic Apr 2021'!AR23,IF($C$5*F29/'Vic Apr 2021'!AR23&gt;='Vic Apr 2021'!L23,('Vic Apr 2021'!L23*'Vic Apr 2021'!AC23/100)*'Vic Apr 2021'!AR23,($C$5*F29/'Vic Apr 2021'!AR23*'Vic Apr 2021'!AC23/100)*'Vic Apr 2021'!AR23))</f>
        <v>347.28399999999999</v>
      </c>
      <c r="M29" s="190">
        <f>IF($C$5*F29/'Vic Apr 2021'!AR23&lt;'Vic Apr 2021'!L23,0,IF($C$5*F29/'Vic Apr 2021'!AR23&lt;='Vic Apr 2021'!M23,($C$5*F29/'Vic Apr 2021'!AR23-'Vic Apr 2021'!L23)*('Vic Apr 2021'!AD23/100)*'Vic Apr 2021'!AR23,('Vic Apr 2021'!M23-'Vic Apr 2021'!L23)*('Vic Apr 2021'!AD23/100)*'Vic Apr 2021'!AR23))</f>
        <v>334.01199999999994</v>
      </c>
      <c r="N29" s="190">
        <f>IF($C$5*F29/'Vic Apr 2021'!AR23&lt;'Vic Apr 2021'!M23,0,IF($C$5*F29/'Vic Apr 2021'!AR23&lt;='Vic Apr 2021'!N23,($C$5*F29/'Vic Apr 2021'!AR23-'Vic Apr 2021'!M23)*('Vic Apr 2021'!AE23/100)*'Vic Apr 2021'!AR23,('Vic Apr 2021'!N23-'Vic Apr 2021'!M23)*('Vic Apr 2021'!AE23/100)*'Vic Apr 2021'!AR23))</f>
        <v>241.70181818181817</v>
      </c>
      <c r="O29" s="190">
        <f>IF($C$5*F29/'Vic Apr 2021'!AR23&lt;'Vic Apr 2021'!N23,0,IF($C$5*F29/'Vic Apr 2021'!AR23&lt;='Vic Apr 2021'!O23,($C$5*F29/'Vic Apr 2021'!AQ23-'Vic Apr 2021'!N23)*('Vic Apr 2021'!AF23/100)*'Vic Apr 2021'!AR23,('Vic Apr 2021'!O23-'Vic Apr 2021'!N23)*('Vic Apr 2021'!AF23/100)*'Vic Apr 2021'!AR23))</f>
        <v>0</v>
      </c>
      <c r="P29" s="190">
        <f>IF(($C$5*F29/'Vic Apr 2021'!AR23&gt;'Vic Apr 2021'!O23),($C$5*F29/'Vic Apr 2021'!AR23-'Vic Apr 2021'!N23)*'Vic Apr 2021'!AG23/100*'Vic Apr 2021'!AR23,0)</f>
        <v>0</v>
      </c>
      <c r="Q29" s="394">
        <f t="shared" si="4"/>
        <v>1393.6938181818182</v>
      </c>
      <c r="R29" s="419">
        <f t="shared" si="5"/>
        <v>1747.7438181818181</v>
      </c>
      <c r="S29" s="193">
        <f t="shared" si="6"/>
        <v>1922.5182000000002</v>
      </c>
      <c r="T29" s="247">
        <f>'Vic Apr 2021'!AT23</f>
        <v>0</v>
      </c>
      <c r="U29" s="247">
        <f>'Vic Apr 2021'!AU23</f>
        <v>0</v>
      </c>
      <c r="V29" s="247">
        <f>'Vic Apr 2021'!AV23</f>
        <v>0</v>
      </c>
      <c r="W29" s="247">
        <f>'Vic Apr 2021'!AW23</f>
        <v>0</v>
      </c>
      <c r="X29" s="419" t="str">
        <f t="shared" si="7"/>
        <v>No discount</v>
      </c>
      <c r="Y29" s="419" t="str">
        <f t="shared" si="8"/>
        <v>Exclusive</v>
      </c>
      <c r="Z29" s="399">
        <f t="shared" si="0"/>
        <v>1747.7438181818181</v>
      </c>
      <c r="AA29" s="399">
        <f t="shared" si="1"/>
        <v>1747.7438181818181</v>
      </c>
      <c r="AB29" s="400">
        <f t="shared" si="9"/>
        <v>1922.5182000000002</v>
      </c>
      <c r="AC29" s="400">
        <f t="shared" si="9"/>
        <v>1922.5182000000002</v>
      </c>
      <c r="AD29" s="244">
        <f>'Vic Apr 2021'!BF23</f>
        <v>0</v>
      </c>
      <c r="AE29" s="196" t="str">
        <f>'Vic Apr 2021'!BG23</f>
        <v>n</v>
      </c>
      <c r="AF29" s="457"/>
      <c r="AG29" s="457"/>
      <c r="AH29" s="457"/>
      <c r="AI29" s="457"/>
      <c r="AJ29" s="457"/>
      <c r="AK29" s="457"/>
      <c r="AL29" s="457"/>
      <c r="AM29" s="457"/>
      <c r="AN29" s="457"/>
      <c r="AO29" s="457"/>
      <c r="AP29" s="457"/>
      <c r="AQ29" s="457"/>
      <c r="AR29" s="457"/>
      <c r="AS29" s="457"/>
      <c r="AT29" s="457"/>
      <c r="AU29" s="457"/>
      <c r="AV29" s="457"/>
      <c r="AW29" s="457"/>
    </row>
    <row r="30" spans="1:49" ht="17" customHeight="1">
      <c r="A30" s="528"/>
      <c r="B30" s="423" t="str">
        <f>'Vic Apr 2021'!F24</f>
        <v>Momentum Energy</v>
      </c>
      <c r="C30" s="423" t="str">
        <f>'Vic Apr 2021'!G24</f>
        <v>Market offer</v>
      </c>
      <c r="D30" s="190">
        <f>365*'Vic Apr 2021'!H24/100</f>
        <v>406.97500000000002</v>
      </c>
      <c r="E30" s="415">
        <f>IF('Vic Apr 2021'!AQ24=3,0.5,IF('Vic Apr 2021'!AQ24=2,0.33,0))</f>
        <v>0.33</v>
      </c>
      <c r="F30" s="415">
        <f t="shared" si="3"/>
        <v>0.66999999999999993</v>
      </c>
      <c r="G30" s="190">
        <f>IF('Vic Apr 2021'!K24="",($C$5*E30/'Vic Apr 2021'!AQ24*'Vic Apr 2021'!W24/100)*'Vic Apr 2021'!AQ24,IF($C$5*E30/'Vic Apr 2021'!AQ24&gt;='Vic Apr 2021'!L24,('Vic Apr 2021'!L24*'Vic Apr 2021'!W24/100)*'Vic Apr 2021'!AQ24,($C$5*E30/'Vic Apr 2021'!AQ24*'Vic Apr 2021'!W24/100)*'Vic Apr 2021'!AQ24))</f>
        <v>215.99999999999997</v>
      </c>
      <c r="H30" s="190">
        <f>IF($C$5*E30/'Vic Apr 2021'!AQ24&lt;'Vic Apr 2021'!L24,0,IF($C$5*E30/'Vic Apr 2021'!AQ24&lt;='Vic Apr 2021'!M24,($C$5*E30/'Vic Apr 2021'!AQ24-'Vic Apr 2021'!L24)*('Vic Apr 2021'!X24/100)*'Vic Apr 2021'!AQ24,('Vic Apr 2021'!M24-'Vic Apr 2021'!L24)*('Vic Apr 2021'!X24/100)*'Vic Apr 2021'!AQ24))</f>
        <v>215.99999999999997</v>
      </c>
      <c r="I30" s="190">
        <f>IF($C$5*E30/'Vic Apr 2021'!AQ24&lt;'Vic Apr 2021'!M24,0,IF($C$5*E30/'Vic Apr 2021'!AQ24&lt;='Vic Apr 2021'!N24,($C$5*E30/'Vic Apr 2021'!AQ24-'Vic Apr 2021'!M24)*('Vic Apr 2021'!Y24/100)*'Vic Apr 2021'!AQ24,('Vic Apr 2021'!N24-'Vic Apr 2021'!M24)*('Vic Apr 2021'!Y24/100)*'Vic Apr 2021'!AQ24))</f>
        <v>162</v>
      </c>
      <c r="J30" s="190">
        <f>IF($C$5*E30/'Vic Apr 2021'!AQ24&lt;'Vic Apr 2021'!N24,0,IF($C$5*E30/'Vic Apr 2021'!AQ24&lt;='Vic Apr 2021'!O24,($C$5*E30/'Vic Apr 2021'!AQ24-'Vic Apr 2021'!N24)*('Vic Apr 2021'!Z24/100)*'Vic Apr 2021'!AQ24,('Vic Apr 2021'!O24-'Vic Apr 2021'!N24)*('Vic Apr 2021'!Z24/100)*'Vic Apr 2021'!AQ24))</f>
        <v>0</v>
      </c>
      <c r="K30" s="190">
        <f>IF(($C$5*E30/'Vic Apr 2021'!AQ24&gt;'Vic Apr 2021'!O24),($C$5*E30/'Vic Apr 2021'!AQ24-'Vic Apr 2021'!N24)*'Vic Apr 2021'!AA24/100*'Vic Apr 2021'!AQ24,0)</f>
        <v>0</v>
      </c>
      <c r="L30" s="190">
        <f>IF('Vic Apr 2021'!K24="",($C$5*F30/'Vic Apr 2021'!AR24*'Vic Apr 2021'!AC24/100)*'Vic Apr 2021'!AR24,IF($C$5*F30/'Vic Apr 2021'!AR24&gt;='Vic Apr 2021'!L24,('Vic Apr 2021'!L24*'Vic Apr 2021'!AC24/100)*'Vic Apr 2021'!AR24,($C$5*F30/'Vic Apr 2021'!AR24*'Vic Apr 2021'!AC24/100)*'Vic Apr 2021'!AR24))</f>
        <v>359.99999999999994</v>
      </c>
      <c r="M30" s="190">
        <f>IF($C$5*F30/'Vic Apr 2021'!AR24&lt;'Vic Apr 2021'!L24,0,IF($C$5*F30/'Vic Apr 2021'!AR24&lt;='Vic Apr 2021'!M24,($C$5*F30/'Vic Apr 2021'!AR24-'Vic Apr 2021'!L24)*('Vic Apr 2021'!AD24/100)*'Vic Apr 2021'!AR24,('Vic Apr 2021'!M24-'Vic Apr 2021'!L24)*('Vic Apr 2021'!AD24/100)*'Vic Apr 2021'!AR24))</f>
        <v>359.99999999999994</v>
      </c>
      <c r="N30" s="190">
        <f>IF($C$5*F30/'Vic Apr 2021'!AR24&lt;'Vic Apr 2021'!M24,0,IF($C$5*F30/'Vic Apr 2021'!AR24&lt;='Vic Apr 2021'!N24,($C$5*F30/'Vic Apr 2021'!AR24-'Vic Apr 2021'!M24)*('Vic Apr 2021'!AE24/100)*'Vic Apr 2021'!AR24,('Vic Apr 2021'!N24-'Vic Apr 2021'!M24)*('Vic Apr 2021'!AE24/100)*'Vic Apr 2021'!AR24))</f>
        <v>284.99999999999994</v>
      </c>
      <c r="O30" s="190">
        <f>IF($C$5*F30/'Vic Apr 2021'!AR24&lt;'Vic Apr 2021'!N24,0,IF($C$5*F30/'Vic Apr 2021'!AR24&lt;='Vic Apr 2021'!O24,($C$5*F30/'Vic Apr 2021'!AQ24-'Vic Apr 2021'!N24)*('Vic Apr 2021'!AF24/100)*'Vic Apr 2021'!AR24,('Vic Apr 2021'!O24-'Vic Apr 2021'!N24)*('Vic Apr 2021'!AF24/100)*'Vic Apr 2021'!AR24))</f>
        <v>0</v>
      </c>
      <c r="P30" s="190">
        <f>IF(($C$5*F30/'Vic Apr 2021'!AR24&gt;'Vic Apr 2021'!O24),($C$5*F30/'Vic Apr 2021'!AR24-'Vic Apr 2021'!N24)*'Vic Apr 2021'!AG24/100*'Vic Apr 2021'!AR24,0)</f>
        <v>0</v>
      </c>
      <c r="Q30" s="394">
        <f t="shared" si="4"/>
        <v>1599</v>
      </c>
      <c r="R30" s="419">
        <f t="shared" si="5"/>
        <v>2005.9749999999999</v>
      </c>
      <c r="S30" s="193">
        <f t="shared" si="6"/>
        <v>2206.5725000000002</v>
      </c>
      <c r="T30" s="247">
        <f>'Vic Apr 2021'!AT24</f>
        <v>0</v>
      </c>
      <c r="U30" s="247">
        <f>'Vic Apr 2021'!AU24</f>
        <v>0</v>
      </c>
      <c r="V30" s="247">
        <f>'Vic Apr 2021'!AV24</f>
        <v>0</v>
      </c>
      <c r="W30" s="247">
        <f>'Vic Apr 2021'!AW24</f>
        <v>0</v>
      </c>
      <c r="X30" s="419" t="str">
        <f t="shared" si="7"/>
        <v>No discount</v>
      </c>
      <c r="Y30" s="419" t="str">
        <f t="shared" si="8"/>
        <v>Exclusive</v>
      </c>
      <c r="Z30" s="399">
        <f t="shared" si="0"/>
        <v>2005.9749999999999</v>
      </c>
      <c r="AA30" s="399">
        <f t="shared" si="1"/>
        <v>2005.9749999999999</v>
      </c>
      <c r="AB30" s="400">
        <f t="shared" si="9"/>
        <v>2206.5725000000002</v>
      </c>
      <c r="AC30" s="400">
        <f t="shared" si="9"/>
        <v>2206.5725000000002</v>
      </c>
      <c r="AD30" s="244">
        <f>'Vic Apr 2021'!BF24</f>
        <v>0</v>
      </c>
      <c r="AE30" s="196" t="str">
        <f>'Vic Apr 2021'!BG24</f>
        <v>n</v>
      </c>
      <c r="AF30" s="457"/>
      <c r="AG30" s="457"/>
      <c r="AH30" s="457"/>
      <c r="AI30" s="457"/>
      <c r="AJ30" s="457"/>
      <c r="AK30" s="457"/>
      <c r="AL30" s="457"/>
      <c r="AM30" s="457"/>
      <c r="AN30" s="457"/>
      <c r="AO30" s="457"/>
      <c r="AP30" s="457"/>
      <c r="AQ30" s="457"/>
      <c r="AR30" s="457"/>
      <c r="AS30" s="457"/>
      <c r="AT30" s="457"/>
      <c r="AU30" s="457"/>
      <c r="AV30" s="457"/>
      <c r="AW30" s="457"/>
    </row>
    <row r="31" spans="1:49" ht="17" customHeight="1">
      <c r="A31" s="528"/>
      <c r="B31" s="423" t="str">
        <f>'Vic Apr 2021'!F25</f>
        <v>Origin Energy</v>
      </c>
      <c r="C31" s="423" t="str">
        <f>'Vic Apr 2021'!G25</f>
        <v>Business Go</v>
      </c>
      <c r="D31" s="190">
        <f>365*'Vic Apr 2021'!H25/100</f>
        <v>301.95454545454544</v>
      </c>
      <c r="E31" s="415">
        <f>IF('Vic Apr 2021'!AQ25=3,0.5,IF('Vic Apr 2021'!AQ25=2,0.33,0))</f>
        <v>0.33</v>
      </c>
      <c r="F31" s="415">
        <f t="shared" si="3"/>
        <v>0.66999999999999993</v>
      </c>
      <c r="G31" s="190">
        <f>IF('Vic Apr 2021'!K25="",($C$5*E31/'Vic Apr 2021'!AQ25*'Vic Apr 2021'!W25/100)*'Vic Apr 2021'!AQ25,IF($C$5*E31/'Vic Apr 2021'!AQ25&gt;='Vic Apr 2021'!L25,('Vic Apr 2021'!L25*'Vic Apr 2021'!W25/100)*'Vic Apr 2021'!AQ25,($C$5*E31/'Vic Apr 2021'!AQ25*'Vic Apr 2021'!W25/100)*'Vic Apr 2021'!AQ25))</f>
        <v>486</v>
      </c>
      <c r="H31" s="190">
        <f>IF(AND('Vic Apr 2021'!L25&gt;0,'Vic Apr 2021'!M25&gt;0),IF($C$5*E31/'Vic Apr 2021'!AQ25&lt;'Vic Apr 2021'!L25,0,IF(($C$5*E31/'Vic Apr 2021'!AQ25-'Vic Apr 2021'!L25)&lt;=('Vic Apr 2021'!M25+'Vic Apr 2021'!L25),((($C$5*E31/'Vic Apr 2021'!AQ25-'Vic Apr 2021'!L25)*'Vic Apr 2021'!X25/100))*'Vic Apr 2021'!AQ25,((('Vic Apr 2021'!M25)*'Vic Apr 2021'!X25/100)*'Vic Apr 2021'!AQ25))),0)</f>
        <v>0</v>
      </c>
      <c r="I31" s="190">
        <f>IF(AND('Vic Apr 2021'!M25&gt;0,'Vic Apr 2021'!N25&gt;0),IF($C$5*E31/'Vic Apr 2021'!AQ25&lt;('Vic Apr 2021'!L25+'Vic Apr 2021'!M25),0,IF(($C$5*E31/'Vic Apr 2021'!AQ25-'Vic Apr 2021'!L25+'Vic Apr 2021'!M25)&lt;=('Vic Apr 2021'!L25+'Vic Apr 2021'!M25+'Vic Apr 2021'!N25),((($C$5*E31/'Vic Apr 2021'!AQ25-('Vic Apr 2021'!L25+'Vic Apr 2021'!M25))*'Vic Apr 2021'!Y25/100))*'Vic Apr 2021'!AQ25,('Vic Apr 2021'!N25*'Vic Apr 2021'!Y25/100)* 'Vic Apr 2021'!AQ25)),0)</f>
        <v>0</v>
      </c>
      <c r="J31" s="190">
        <f>IF(AND('Vic Apr 2021'!N25&gt;0,'Vic Apr 2021'!O25&gt;0),IF($C$5*E31/'Vic Apr 2021'!AQ25&lt;('Vic Apr 2021'!L25+'Vic Apr 2021'!M25+'Vic Apr 2021'!N25),0,IF(($C$5*E31/'Vic Apr 2021'!AQ25-'Vic Apr 2021'!L25+'Vic Apr 2021'!M25+'Vic Apr 2021'!N25)&lt;=('Vic Apr 2021'!L25+'Vic Apr 2021'!M25+'Vic Apr 2021'!N25+'Vic Apr 2021'!O25),(($C$5*E31/'Vic Apr 2021'!AQ25-('Vic Apr 2021'!L25+'Vic Apr 2021'!M25+'Vic Apr 2021'!N25))*'Vic Apr 2021'!Z25/100)*'Vic Apr 2021'!AQ25,('Vic Apr 2021'!O25*'Vic Apr 2021'!Z25/100)*'Vic Apr 2021'!AQ25)),0)</f>
        <v>0</v>
      </c>
      <c r="K31" s="190">
        <f>IF(AND('Vic Apr 2021'!P25&gt;0,'Vic Apr 2021'!O25&gt;0),IF(($C$5*E31/'Vic Apr 2021'!AQ25&lt;SUM('Vic Apr 2021'!L25:P25)),(0),($C$5*E31/'Vic Apr 2021'!AQ25-SUM('Vic Apr 2021'!L25:P25))*'Vic Apr 2021'!AB25/100)* 'Vic Apr 2021'!AQ25,IF(AND('Vic Apr 2021'!O25&gt;0,'Vic Apr 2021'!P25=""),IF(($C$5*E31/'Vic Apr 2021'!AQ25&lt; SUM('Vic Apr 2021'!L25:O25)),(0),($C$5*E31/'Vic Apr 2021'!AQ25-SUM('Vic Apr 2021'!L25:O25))*'Vic Apr 2021'!AA25/100)* 'Vic Apr 2021'!AQ25,IF(AND('Vic Apr 2021'!N25&gt;0,'Vic Apr 2021'!O25=""),IF(($C$5*E31/'Vic Apr 2021'!AQ25&lt; SUM('Vic Apr 2021'!L25:N25)),(0),($C$5*E31/'Vic Apr 2021'!AQ25-SUM('Vic Apr 2021'!L25:N25))*'Vic Apr 2021'!Z25/100)* 'Vic Apr 2021'!AQ25,IF(AND('Vic Apr 2021'!M25&gt;0,'Vic Apr 2021'!N25=""),IF(($C$5*E31/'Vic Apr 2021'!AQ25&lt;'Vic Apr 2021'!M25+'Vic Apr 2021'!L25),(0),(($C$5*E31/'Vic Apr 2021'!AQ25-('Vic Apr 2021'!M25+'Vic Apr 2021'!L25))*'Vic Apr 2021'!Y25/100))*'Vic Apr 2021'!AQ25,IF(AND('Vic Apr 2021'!L25&gt;0,'Vic Apr 2021'!M25=""&gt;0),IF(($C$5*E31/'Vic Apr 2021'!AQ25&lt;'Vic Apr 2021'!L25),(0),($C$5*E31/'Vic Apr 2021'!AQ25-'Vic Apr 2021'!L25)*'Vic Apr 2021'!X25/100)*'Vic Apr 2021'!AQ25,0)))))</f>
        <v>0</v>
      </c>
      <c r="L31" s="190">
        <f>IF('Vic Apr 2021'!K25="",($C$5*F31/'Vic Apr 2021'!AR25*'Vic Apr 2021'!AC25/100)*'Vic Apr 2021'!AR25,IF($C$5*F31/'Vic Apr 2021'!AR25&gt;='Vic Apr 2021'!L25,('Vic Apr 2021'!L25*'Vic Apr 2021'!AC25/100)*'Vic Apr 2021'!AR25,($C$5*F31/'Vic Apr 2021'!AR25*'Vic Apr 2021'!AC25/100)*'Vic Apr 2021'!AR25))</f>
        <v>986.72727272727263</v>
      </c>
      <c r="M31" s="190">
        <f>IF(AND('Vic Apr 2021'!L25&gt;0,'Vic Apr 2021'!M25&gt;0),IF($C$5*F31/'Vic Apr 2021'!AR25&lt;'Vic Apr 2021'!L25,0,IF(($C$5*F31/'Vic Apr 2021'!AR25-'Vic Apr 2021'!L25)&lt;=('Vic Apr 2021'!M25+'Vic Apr 2021'!L25),((($C$5*F31/'Vic Apr 2021'!AR25-'Vic Apr 2021'!L25)*'Vic Apr 2021'!AD25/100))*'Vic Apr 2021'!AR25,((('Vic Apr 2021'!M25)*'Vic Apr 2021'!AD25/100)*'Vic Apr 2021'!AR25))),0)</f>
        <v>0</v>
      </c>
      <c r="N31" s="190">
        <f>IF(AND('Vic Apr 2021'!M25&gt;0,'Vic Apr 2021'!N25&gt;0),IF($C$5*F31/'Vic Apr 2021'!AR25&lt;('Vic Apr 2021'!L25+'Vic Apr 2021'!M25),0,IF(($C$5*F31/'Vic Apr 2021'!AR25-'Vic Apr 2021'!L25+'Vic Apr 2021'!M25)&lt;=('Vic Apr 2021'!L25+'Vic Apr 2021'!M25+'Vic Apr 2021'!N25),((($C$5*F31/'Vic Apr 2021'!AR25-('Vic Apr 2021'!L25+'Vic Apr 2021'!M25))*'Vic Apr 2021'!AE25/100))*'Vic Apr 2021'!AR25,('Vic Apr 2021'!N25*'Vic Apr 2021'!AE25/100)*'Vic Apr 2021'!AR25)),0)</f>
        <v>0</v>
      </c>
      <c r="O31" s="190">
        <f>IF(AND('Vic Apr 2021'!N25&gt;0,'Vic Apr 2021'!O25&gt;0),IF($C$5*F31/'Vic Apr 2021'!AR25&lt;('Vic Apr 2021'!L25+'Vic Apr 2021'!M25+'Vic Apr 2021'!N25),0,IF(($C$5*F31/'Vic Apr 2021'!AR25-'Vic Apr 2021'!L25+'Vic Apr 2021'!M25+'Vic Apr 2021'!N25)&lt;=('Vic Apr 2021'!L25+'Vic Apr 2021'!M25+'Vic Apr 2021'!N25+'Vic Apr 2021'!O25),(($C$5*F31/'Vic Apr 2021'!AR25-('Vic Apr 2021'!L25+'Vic Apr 2021'!M25+'Vic Apr 2021'!N25))*'Vic Apr 2021'!AF25/100)*'Vic Apr 2021'!AR25,('Vic Apr 2021'!O25*'Vic Apr 2021'!AF25/100)*'Vic Apr 2021'!AR25)),0)</f>
        <v>0</v>
      </c>
      <c r="P31" s="190">
        <f>IF(AND('Vic Apr 2021'!P25&gt;0,'Vic Apr 2021'!O25&gt;0),IF(($C$5*F31/'Vic Apr 2021'!AR25&lt;SUM('Vic Apr 2021'!L25:P25)),(0),($C$5*F31/'Vic Apr 2021'!AR25-SUM('Vic Apr 2021'!L25:P25))*'Vic Apr 2021'!AB25/100)* 'Vic Apr 2021'!AR25,IF(AND('Vic Apr 2021'!O25&gt;0,'Vic Apr 2021'!P25=""),IF(($C$5*F31/'Vic Apr 2021'!AR25&lt; SUM('Vic Apr 2021'!L25:O25)),(0),($C$5*F31/'Vic Apr 2021'!AR25-SUM('Vic Apr 2021'!L25:O25))*'Vic Apr 2021'!AG25/100)* 'Vic Apr 2021'!AR25,IF(AND('Vic Apr 2021'!N25&gt;0,'Vic Apr 2021'!O25=""),IF(($C$5*F31/'Vic Apr 2021'!AR25&lt; SUM('Vic Apr 2021'!L25:N25)),(0),($C$5*F31/'Vic Apr 2021'!AR25-SUM('Vic Apr 2021'!L25:N25))*'Vic Apr 2021'!AF25/100)* 'Vic Apr 2021'!AR25,IF(AND('Vic Apr 2021'!M25&gt;0,'Vic Apr 2021'!N25=""),IF(($C$5*F31/'Vic Apr 2021'!AR25&lt;'Vic Apr 2021'!M25+'Vic Apr 2021'!L25),(0),(($C$5*F31/'Vic Apr 2021'!AR25-('Vic Apr 2021'!M25+'Vic Apr 2021'!L25))*'Vic Apr 2021'!AE25/100))*'Vic Apr 2021'!AR25,IF(AND('Vic Apr 2021'!L25&gt;0,'Vic Apr 2021'!M25=""&gt;0),IF(($C$5*F31/'Vic Apr 2021'!AR25&lt;'Vic Apr 2021'!L25),(0),($C$5*F31/'Vic Apr 2021'!AR25-'Vic Apr 2021'!L25)*'Vic Apr 2021'!AD25/100)*'Vic Apr 2021'!AR25,0)))))</f>
        <v>0</v>
      </c>
      <c r="Q31" s="394">
        <f t="shared" si="4"/>
        <v>1472.7272727272725</v>
      </c>
      <c r="R31" s="419">
        <f t="shared" si="5"/>
        <v>1774.681818181818</v>
      </c>
      <c r="S31" s="193">
        <f t="shared" si="6"/>
        <v>1952.1499999999999</v>
      </c>
      <c r="T31" s="247">
        <f>'Vic Apr 2021'!AT25</f>
        <v>0</v>
      </c>
      <c r="U31" s="247">
        <f>'Vic Apr 2021'!AU25</f>
        <v>0</v>
      </c>
      <c r="V31" s="247">
        <f>'Vic Apr 2021'!AV25</f>
        <v>0</v>
      </c>
      <c r="W31" s="247">
        <f>'Vic Apr 2021'!AW25</f>
        <v>0</v>
      </c>
      <c r="X31" s="419" t="str">
        <f t="shared" si="7"/>
        <v>No discount</v>
      </c>
      <c r="Y31" s="419" t="str">
        <f t="shared" si="8"/>
        <v>Inclusive</v>
      </c>
      <c r="Z31" s="399">
        <f t="shared" si="0"/>
        <v>1774.681818181818</v>
      </c>
      <c r="AA31" s="399">
        <f t="shared" si="1"/>
        <v>1774.681818181818</v>
      </c>
      <c r="AB31" s="400">
        <f t="shared" si="9"/>
        <v>1952.1499999999999</v>
      </c>
      <c r="AC31" s="400">
        <f t="shared" si="9"/>
        <v>1952.1499999999999</v>
      </c>
      <c r="AD31" s="244">
        <f>'Vic Apr 2021'!BF25</f>
        <v>0</v>
      </c>
      <c r="AE31" s="196" t="str">
        <f>'Vic Apr 2021'!BG25</f>
        <v>n</v>
      </c>
      <c r="AF31" s="457"/>
      <c r="AG31" s="457"/>
      <c r="AH31" s="457"/>
      <c r="AI31" s="457"/>
      <c r="AJ31" s="457"/>
      <c r="AK31" s="457"/>
      <c r="AL31" s="457"/>
      <c r="AM31" s="457"/>
      <c r="AN31" s="457"/>
      <c r="AO31" s="457"/>
      <c r="AP31" s="457"/>
      <c r="AQ31" s="457"/>
      <c r="AR31" s="457"/>
      <c r="AS31" s="457"/>
      <c r="AT31" s="457"/>
      <c r="AU31" s="457"/>
      <c r="AV31" s="457"/>
      <c r="AW31" s="457"/>
    </row>
    <row r="32" spans="1:49" ht="17" customHeight="1">
      <c r="A32" s="528"/>
      <c r="B32" s="423" t="str">
        <f>'Vic Apr 2021'!F26</f>
        <v>Simply Energy</v>
      </c>
      <c r="C32" s="423" t="str">
        <f>'Vic Apr 2021'!G26</f>
        <v>Business Saver</v>
      </c>
      <c r="D32" s="190">
        <f>365*'Vic Apr 2021'!H26/100</f>
        <v>374.09181818181816</v>
      </c>
      <c r="E32" s="415">
        <f>IF('Vic Apr 2021'!AQ26=3,0.5,IF('Vic Apr 2021'!AQ26=2,0.33,0))</f>
        <v>0.33</v>
      </c>
      <c r="F32" s="415">
        <f t="shared" si="3"/>
        <v>0.66999999999999993</v>
      </c>
      <c r="G32" s="190">
        <f>IF('Vic Apr 2021'!K26="",($C$5*E32/'Vic Apr 2021'!AQ26*'Vic Apr 2021'!W26/100)*'Vic Apr 2021'!AQ26,IF($C$5*E32/'Vic Apr 2021'!AQ26&gt;='Vic Apr 2021'!L26,('Vic Apr 2021'!L26*'Vic Apr 2021'!W26/100)*'Vic Apr 2021'!AQ26,($C$5*E32/'Vic Apr 2021'!AQ26*'Vic Apr 2021'!W26/100)*'Vic Apr 2021'!AQ26))</f>
        <v>195.76199999999997</v>
      </c>
      <c r="H32" s="190">
        <f>IF($C$5*E32/'Vic Apr 2021'!AQ26&lt;'Vic Apr 2021'!L26,0,IF($C$5*E32/'Vic Apr 2021'!AQ26&lt;='Vic Apr 2021'!M26,($C$5*E32/'Vic Apr 2021'!AQ26-'Vic Apr 2021'!L26)*('Vic Apr 2021'!X26/100)*'Vic Apr 2021'!AQ26,('Vic Apr 2021'!M26-'Vic Apr 2021'!L26)*('Vic Apr 2021'!X26/100)*'Vic Apr 2021'!AQ26))</f>
        <v>194.65600000000001</v>
      </c>
      <c r="I32" s="190">
        <f>IF($C$5*E32/'Vic Apr 2021'!AQ26&lt;'Vic Apr 2021'!M26,0,IF($C$5*E32/'Vic Apr 2021'!AQ26&lt;='Vic Apr 2021'!N26,($C$5*E32/'Vic Apr 2021'!AQ26-'Vic Apr 2021'!M26)*('Vic Apr 2021'!Y26/100)*'Vic Apr 2021'!AQ26,('Vic Apr 2021'!N26-'Vic Apr 2021'!M26)*('Vic Apr 2021'!Y26/100)*'Vic Apr 2021'!AQ26))</f>
        <v>137.89999999999998</v>
      </c>
      <c r="J32" s="190">
        <f>IF($C$5*E32/'Vic Apr 2021'!AQ26&lt;'Vic Apr 2021'!N26,0,IF($C$5*E32/'Vic Apr 2021'!AQ26&lt;='Vic Apr 2021'!O26,($C$5*E32/'Vic Apr 2021'!AQ26-'Vic Apr 2021'!N26)*('Vic Apr 2021'!Z26/100)*'Vic Apr 2021'!AQ26,('Vic Apr 2021'!O26-'Vic Apr 2021'!N26)*('Vic Apr 2021'!Z26/100)*'Vic Apr 2021'!AQ26))</f>
        <v>0</v>
      </c>
      <c r="K32" s="190">
        <f>IF(($C$5*E32/'Vic Apr 2021'!AQ26&gt;'Vic Apr 2021'!O26),($C$5*E32/'Vic Apr 2021'!AQ26-'Vic Apr 2021'!N26)*'Vic Apr 2021'!AA26/100*'Vic Apr 2021'!AQ26,0)</f>
        <v>0</v>
      </c>
      <c r="L32" s="190">
        <f>IF('Vic Apr 2021'!K26="",($C$5*F32/'Vic Apr 2021'!AR26*'Vic Apr 2021'!AC26/100)*'Vic Apr 2021'!AR26,IF($C$5*F32/'Vic Apr 2021'!AR26&gt;='Vic Apr 2021'!L26,('Vic Apr 2021'!L26*'Vic Apr 2021'!AC26/100)*'Vic Apr 2021'!AR26,($C$5*F32/'Vic Apr 2021'!AR26*'Vic Apr 2021'!AC26/100)*'Vic Apr 2021'!AR26))</f>
        <v>389.31199999999995</v>
      </c>
      <c r="M32" s="190">
        <f>IF($C$5*F32/'Vic Apr 2021'!AR26&lt;'Vic Apr 2021'!L26,0,IF($C$5*F32/'Vic Apr 2021'!AR26&lt;='Vic Apr 2021'!M26,($C$5*F32/'Vic Apr 2021'!AR26-'Vic Apr 2021'!L26)*('Vic Apr 2021'!AD26/100)*'Vic Apr 2021'!AR26,('Vic Apr 2021'!M26-'Vic Apr 2021'!L26)*('Vic Apr 2021'!AD26/100)*'Vic Apr 2021'!AR26))</f>
        <v>382.67599999999993</v>
      </c>
      <c r="N32" s="190">
        <f>IF($C$5*F32/'Vic Apr 2021'!AR26&lt;'Vic Apr 2021'!M26,0,IF($C$5*F32/'Vic Apr 2021'!AR26&lt;='Vic Apr 2021'!N26,($C$5*F32/'Vic Apr 2021'!AR26-'Vic Apr 2021'!M26)*('Vic Apr 2021'!AE26/100)*'Vic Apr 2021'!AR26,('Vic Apr 2021'!N26-'Vic Apr 2021'!M26)*('Vic Apr 2021'!AE26/100)*'Vic Apr 2021'!AR26))</f>
        <v>285.04145454545454</v>
      </c>
      <c r="O32" s="190">
        <f>IF($C$5*F32/'Vic Apr 2021'!AR26&lt;'Vic Apr 2021'!N26,0,IF($C$5*F32/'Vic Apr 2021'!AR26&lt;='Vic Apr 2021'!O26,($C$5*F32/'Vic Apr 2021'!AQ26-'Vic Apr 2021'!N26)*('Vic Apr 2021'!AF26/100)*'Vic Apr 2021'!AR26,('Vic Apr 2021'!O26-'Vic Apr 2021'!N26)*('Vic Apr 2021'!AF26/100)*'Vic Apr 2021'!AR26))</f>
        <v>0</v>
      </c>
      <c r="P32" s="190">
        <f>IF(($C$5*F32/'Vic Apr 2021'!AR26&gt;'Vic Apr 2021'!O26),($C$5*F32/'Vic Apr 2021'!AR26-'Vic Apr 2021'!N26)*'Vic Apr 2021'!AG26/100*'Vic Apr 2021'!AR26,0)</f>
        <v>0</v>
      </c>
      <c r="Q32" s="394">
        <f t="shared" si="4"/>
        <v>1585.3474545454544</v>
      </c>
      <c r="R32" s="419">
        <f t="shared" si="5"/>
        <v>1959.4392727272725</v>
      </c>
      <c r="S32" s="193">
        <f t="shared" si="6"/>
        <v>2155.3831999999998</v>
      </c>
      <c r="T32" s="247">
        <f>'Vic Apr 2021'!AT26</f>
        <v>17</v>
      </c>
      <c r="U32" s="247">
        <f>'Vic Apr 2021'!AU26</f>
        <v>0</v>
      </c>
      <c r="V32" s="247">
        <f>'Vic Apr 2021'!AV26</f>
        <v>0</v>
      </c>
      <c r="W32" s="247">
        <f>'Vic Apr 2021'!AW26</f>
        <v>0</v>
      </c>
      <c r="X32" s="419" t="str">
        <f t="shared" si="7"/>
        <v>Guaranteed off bill</v>
      </c>
      <c r="Y32" s="419" t="str">
        <f t="shared" si="8"/>
        <v>Exclusive</v>
      </c>
      <c r="Z32" s="399">
        <f t="shared" si="0"/>
        <v>1626.3345963636361</v>
      </c>
      <c r="AA32" s="399">
        <f t="shared" si="1"/>
        <v>1626.3345963636361</v>
      </c>
      <c r="AB32" s="400">
        <f t="shared" si="9"/>
        <v>1788.9680559999999</v>
      </c>
      <c r="AC32" s="400">
        <f t="shared" si="9"/>
        <v>1788.9680559999999</v>
      </c>
      <c r="AD32" s="244">
        <f>'Vic Apr 2021'!BF26</f>
        <v>0</v>
      </c>
      <c r="AE32" s="196" t="str">
        <f>'Vic Apr 2021'!BG26</f>
        <v>n</v>
      </c>
      <c r="AF32" s="457"/>
      <c r="AG32" s="457"/>
      <c r="AH32" s="457"/>
      <c r="AI32" s="457"/>
      <c r="AJ32" s="457"/>
      <c r="AK32" s="457"/>
      <c r="AL32" s="457"/>
      <c r="AM32" s="457"/>
      <c r="AN32" s="457"/>
      <c r="AO32" s="457"/>
      <c r="AP32" s="457"/>
      <c r="AQ32" s="457"/>
      <c r="AR32" s="457"/>
      <c r="AS32" s="457"/>
      <c r="AT32" s="457"/>
      <c r="AU32" s="457"/>
      <c r="AV32" s="457"/>
      <c r="AW32" s="457"/>
    </row>
    <row r="33" spans="1:49" ht="17" customHeight="1">
      <c r="A33" s="528"/>
      <c r="B33" s="423" t="str">
        <f>'Vic Apr 2021'!F27</f>
        <v>Powershop</v>
      </c>
      <c r="C33" s="423" t="str">
        <f>'Vic Apr 2021'!G27</f>
        <v>Carbon Neutral</v>
      </c>
      <c r="D33" s="190">
        <f>365*'Vic Apr 2021'!H27/100</f>
        <v>333.34454545454543</v>
      </c>
      <c r="E33" s="415">
        <f>IF('Vic Apr 2021'!AQ27=3,0.5,IF('Vic Apr 2021'!AQ27=2,0.33,0))</f>
        <v>0.33</v>
      </c>
      <c r="F33" s="415">
        <f t="shared" si="3"/>
        <v>0.66999999999999993</v>
      </c>
      <c r="G33" s="190">
        <f>IF('Vic Apr 2021'!K27="",($C$5*E33/'Vic Apr 2021'!AQ27*'Vic Apr 2021'!W27/100)*'Vic Apr 2021'!AQ27,IF($C$5*E33/'Vic Apr 2021'!AQ27&gt;='Vic Apr 2021'!L27,('Vic Apr 2021'!L27*'Vic Apr 2021'!W27/100)*'Vic Apr 2021'!AQ27,($C$5*E33/'Vic Apr 2021'!AQ27*'Vic Apr 2021'!W27/100)*'Vic Apr 2021'!AQ27))</f>
        <v>491.99999999999994</v>
      </c>
      <c r="H33" s="190">
        <f>IF(AND('Vic Apr 2021'!L27&gt;0,'Vic Apr 2021'!M27&gt;0),IF($C$5*E33/'Vic Apr 2021'!AQ27&lt;'Vic Apr 2021'!L27,0,IF(($C$5*E33/'Vic Apr 2021'!AQ27-'Vic Apr 2021'!L27)&lt;=('Vic Apr 2021'!M27+'Vic Apr 2021'!L27),((($C$5*E33/'Vic Apr 2021'!AQ27-'Vic Apr 2021'!L27)*'Vic Apr 2021'!X27/100))*'Vic Apr 2021'!AQ27,((('Vic Apr 2021'!M27)*'Vic Apr 2021'!X27/100)*'Vic Apr 2021'!AQ27))),0)</f>
        <v>0</v>
      </c>
      <c r="I33" s="190">
        <f>IF(AND('Vic Apr 2021'!M27&gt;0,'Vic Apr 2021'!N27&gt;0),IF($C$5*E33/'Vic Apr 2021'!AQ27&lt;('Vic Apr 2021'!L27+'Vic Apr 2021'!M27),0,IF(($C$5*E33/'Vic Apr 2021'!AQ27-'Vic Apr 2021'!L27+'Vic Apr 2021'!M27)&lt;=('Vic Apr 2021'!L27+'Vic Apr 2021'!M27+'Vic Apr 2021'!N27),((($C$5*E33/'Vic Apr 2021'!AQ27-('Vic Apr 2021'!L27+'Vic Apr 2021'!M27))*'Vic Apr 2021'!Y27/100))*'Vic Apr 2021'!AQ27,('Vic Apr 2021'!N27*'Vic Apr 2021'!Y27/100)* 'Vic Apr 2021'!AQ27)),0)</f>
        <v>0</v>
      </c>
      <c r="J33" s="190">
        <f>IF(AND('Vic Apr 2021'!N27&gt;0,'Vic Apr 2021'!O27&gt;0),IF($C$5*E33/'Vic Apr 2021'!AQ27&lt;('Vic Apr 2021'!L27+'Vic Apr 2021'!M27+'Vic Apr 2021'!N27),0,IF(($C$5*E33/'Vic Apr 2021'!AQ27-'Vic Apr 2021'!L27+'Vic Apr 2021'!M27+'Vic Apr 2021'!N27)&lt;=('Vic Apr 2021'!L27+'Vic Apr 2021'!M27+'Vic Apr 2021'!N27+'Vic Apr 2021'!O27),(($C$5*E33/'Vic Apr 2021'!AQ27-('Vic Apr 2021'!L27+'Vic Apr 2021'!M27+'Vic Apr 2021'!N27))*'Vic Apr 2021'!Z27/100)*'Vic Apr 2021'!AQ27,('Vic Apr 2021'!O27*'Vic Apr 2021'!Z27/100)*'Vic Apr 2021'!AQ27)),0)</f>
        <v>0</v>
      </c>
      <c r="K33" s="190">
        <f>IF(AND('Vic Apr 2021'!P27&gt;0,'Vic Apr 2021'!O27&gt;0),IF(($C$5*E33/'Vic Apr 2021'!AQ27&lt;SUM('Vic Apr 2021'!L27:P27)),(0),($C$5*E33/'Vic Apr 2021'!AQ27-SUM('Vic Apr 2021'!L27:P27))*'Vic Apr 2021'!AB27/100)* 'Vic Apr 2021'!AQ27,IF(AND('Vic Apr 2021'!O27&gt;0,'Vic Apr 2021'!P27=""),IF(($C$5*E33/'Vic Apr 2021'!AQ27&lt; SUM('Vic Apr 2021'!L27:O27)),(0),($C$5*E33/'Vic Apr 2021'!AQ27-SUM('Vic Apr 2021'!L27:O27))*'Vic Apr 2021'!AA27/100)* 'Vic Apr 2021'!AQ27,IF(AND('Vic Apr 2021'!N27&gt;0,'Vic Apr 2021'!O27=""),IF(($C$5*E33/'Vic Apr 2021'!AQ27&lt; SUM('Vic Apr 2021'!L27:N27)),(0),($C$5*E33/'Vic Apr 2021'!AQ27-SUM('Vic Apr 2021'!L27:N27))*'Vic Apr 2021'!Z27/100)* 'Vic Apr 2021'!AQ27,IF(AND('Vic Apr 2021'!M27&gt;0,'Vic Apr 2021'!N27=""),IF(($C$5*E33/'Vic Apr 2021'!AQ27&lt;'Vic Apr 2021'!M27+'Vic Apr 2021'!L27),(0),(($C$5*E33/'Vic Apr 2021'!AQ27-('Vic Apr 2021'!M27+'Vic Apr 2021'!L27))*'Vic Apr 2021'!Y27/100))*'Vic Apr 2021'!AQ27,IF(AND('Vic Apr 2021'!L27&gt;0,'Vic Apr 2021'!M27=""&gt;0),IF(($C$5*E33/'Vic Apr 2021'!AQ27&lt;'Vic Apr 2021'!L27),(0),($C$5*E33/'Vic Apr 2021'!AQ27-'Vic Apr 2021'!L27)*'Vic Apr 2021'!X27/100)*'Vic Apr 2021'!AQ27,0)))))</f>
        <v>0</v>
      </c>
      <c r="L33" s="190">
        <f>IF('Vic Apr 2021'!K27="",($C$5*F33/'Vic Apr 2021'!AR27*'Vic Apr 2021'!AC27/100)*'Vic Apr 2021'!AR27,IF($C$5*F33/'Vic Apr 2021'!AR27&gt;='Vic Apr 2021'!L27,('Vic Apr 2021'!L27*'Vic Apr 2021'!AC27/100)*'Vic Apr 2021'!AR27,($C$5*F33/'Vic Apr 2021'!AR27*'Vic Apr 2021'!AC27/100)*'Vic Apr 2021'!AR27))</f>
        <v>956.27272727272725</v>
      </c>
      <c r="M33" s="190">
        <f>IF(AND('Vic Apr 2021'!L27&gt;0,'Vic Apr 2021'!M27&gt;0),IF($C$5*F33/'Vic Apr 2021'!AR27&lt;'Vic Apr 2021'!L27,0,IF(($C$5*F33/'Vic Apr 2021'!AR27-'Vic Apr 2021'!L27)&lt;=('Vic Apr 2021'!M27+'Vic Apr 2021'!L27),((($C$5*F33/'Vic Apr 2021'!AR27-'Vic Apr 2021'!L27)*'Vic Apr 2021'!AD27/100))*'Vic Apr 2021'!AR27,((('Vic Apr 2021'!M27)*'Vic Apr 2021'!AD27/100)*'Vic Apr 2021'!AR27))),0)</f>
        <v>0</v>
      </c>
      <c r="N33" s="190">
        <f>IF(AND('Vic Apr 2021'!M27&gt;0,'Vic Apr 2021'!N27&gt;0),IF($C$5*F33/'Vic Apr 2021'!AR27&lt;('Vic Apr 2021'!L27+'Vic Apr 2021'!M27),0,IF(($C$5*F33/'Vic Apr 2021'!AR27-'Vic Apr 2021'!L27+'Vic Apr 2021'!M27)&lt;=('Vic Apr 2021'!L27+'Vic Apr 2021'!M27+'Vic Apr 2021'!N27),((($C$5*F33/'Vic Apr 2021'!AR27-('Vic Apr 2021'!L27+'Vic Apr 2021'!M27))*'Vic Apr 2021'!AE27/100))*'Vic Apr 2021'!AR27,('Vic Apr 2021'!N27*'Vic Apr 2021'!AE27/100)*'Vic Apr 2021'!AR27)),0)</f>
        <v>0</v>
      </c>
      <c r="O33" s="190">
        <f>IF(AND('Vic Apr 2021'!N27&gt;0,'Vic Apr 2021'!O27&gt;0),IF($C$5*F33/'Vic Apr 2021'!AR27&lt;('Vic Apr 2021'!L27+'Vic Apr 2021'!M27+'Vic Apr 2021'!N27),0,IF(($C$5*F33/'Vic Apr 2021'!AR27-'Vic Apr 2021'!L27+'Vic Apr 2021'!M27+'Vic Apr 2021'!N27)&lt;=('Vic Apr 2021'!L27+'Vic Apr 2021'!M27+'Vic Apr 2021'!N27+'Vic Apr 2021'!O27),(($C$5*F33/'Vic Apr 2021'!AR27-('Vic Apr 2021'!L27+'Vic Apr 2021'!M27+'Vic Apr 2021'!N27))*'Vic Apr 2021'!AF27/100)*'Vic Apr 2021'!AR27,('Vic Apr 2021'!O27*'Vic Apr 2021'!AF27/100)*'Vic Apr 2021'!AR27)),0)</f>
        <v>0</v>
      </c>
      <c r="P33" s="190">
        <f>IF(AND('Vic Apr 2021'!P27&gt;0,'Vic Apr 2021'!O27&gt;0),IF(($C$5*F33/'Vic Apr 2021'!AR27&lt;SUM('Vic Apr 2021'!L27:P27)),(0),($C$5*F33/'Vic Apr 2021'!AR27-SUM('Vic Apr 2021'!L27:P27))*'Vic Apr 2021'!AB27/100)* 'Vic Apr 2021'!AR27,IF(AND('Vic Apr 2021'!O27&gt;0,'Vic Apr 2021'!P27=""),IF(($C$5*F33/'Vic Apr 2021'!AR27&lt; SUM('Vic Apr 2021'!L27:O27)),(0),($C$5*F33/'Vic Apr 2021'!AR27-SUM('Vic Apr 2021'!L27:O27))*'Vic Apr 2021'!AG27/100)* 'Vic Apr 2021'!AR27,IF(AND('Vic Apr 2021'!N27&gt;0,'Vic Apr 2021'!O27=""),IF(($C$5*F33/'Vic Apr 2021'!AR27&lt; SUM('Vic Apr 2021'!L27:N27)),(0),($C$5*F33/'Vic Apr 2021'!AR27-SUM('Vic Apr 2021'!L27:N27))*'Vic Apr 2021'!AF27/100)* 'Vic Apr 2021'!AR27,IF(AND('Vic Apr 2021'!M27&gt;0,'Vic Apr 2021'!N27=""),IF(($C$5*F33/'Vic Apr 2021'!AR27&lt;'Vic Apr 2021'!M27+'Vic Apr 2021'!L27),(0),(($C$5*F33/'Vic Apr 2021'!AR27-('Vic Apr 2021'!M27+'Vic Apr 2021'!L27))*'Vic Apr 2021'!AE27/100))*'Vic Apr 2021'!AR27,IF(AND('Vic Apr 2021'!L27&gt;0,'Vic Apr 2021'!M27=""&gt;0),IF(($C$5*F33/'Vic Apr 2021'!AR27&lt;'Vic Apr 2021'!L27),(0),($C$5*F33/'Vic Apr 2021'!AR27-'Vic Apr 2021'!L27)*'Vic Apr 2021'!AD27/100)*'Vic Apr 2021'!AR27,0)))))</f>
        <v>0</v>
      </c>
      <c r="Q33" s="394">
        <f t="shared" si="4"/>
        <v>1448.2727272727273</v>
      </c>
      <c r="R33" s="419">
        <f t="shared" si="5"/>
        <v>1781.6172727272726</v>
      </c>
      <c r="S33" s="193">
        <f t="shared" si="6"/>
        <v>1959.779</v>
      </c>
      <c r="T33" s="247">
        <f>'Vic Apr 2021'!AT27</f>
        <v>0</v>
      </c>
      <c r="U33" s="247">
        <f>'Vic Apr 2021'!AU27</f>
        <v>0</v>
      </c>
      <c r="V33" s="247">
        <f>'Vic Apr 2021'!AV27</f>
        <v>0</v>
      </c>
      <c r="W33" s="247">
        <f>'Vic Apr 2021'!AW27</f>
        <v>0</v>
      </c>
      <c r="X33" s="419" t="str">
        <f t="shared" si="7"/>
        <v>No discount</v>
      </c>
      <c r="Y33" s="419" t="str">
        <f t="shared" si="8"/>
        <v>Inclusive</v>
      </c>
      <c r="Z33" s="399">
        <f t="shared" si="0"/>
        <v>1781.6172727272726</v>
      </c>
      <c r="AA33" s="399">
        <f t="shared" si="1"/>
        <v>1781.6172727272726</v>
      </c>
      <c r="AB33" s="400">
        <f t="shared" si="9"/>
        <v>1959.779</v>
      </c>
      <c r="AC33" s="400">
        <f t="shared" si="9"/>
        <v>1959.779</v>
      </c>
      <c r="AD33" s="244">
        <f>'Vic Apr 2021'!BF27</f>
        <v>0</v>
      </c>
      <c r="AE33" s="196" t="str">
        <f>'Vic Apr 2021'!BG27</f>
        <v>n</v>
      </c>
      <c r="AF33" s="457"/>
      <c r="AG33" s="457"/>
      <c r="AH33" s="457"/>
      <c r="AI33" s="457"/>
      <c r="AJ33" s="457"/>
      <c r="AK33" s="457"/>
      <c r="AL33" s="457"/>
      <c r="AM33" s="457"/>
      <c r="AN33" s="457"/>
      <c r="AO33" s="457"/>
      <c r="AP33" s="457"/>
      <c r="AQ33" s="457"/>
      <c r="AR33" s="457"/>
      <c r="AS33" s="457"/>
      <c r="AT33" s="457"/>
      <c r="AU33" s="457"/>
      <c r="AV33" s="457"/>
      <c r="AW33" s="457"/>
    </row>
    <row r="34" spans="1:49" ht="17" customHeight="1" thickBot="1">
      <c r="A34" s="373"/>
      <c r="B34" s="424" t="str">
        <f>'Vic Apr 2021'!F28</f>
        <v>Red Energy</v>
      </c>
      <c r="C34" s="424" t="str">
        <f>'Vic Apr 2021'!G28</f>
        <v>Business Saver</v>
      </c>
      <c r="D34" s="115">
        <f>365*'Vic Apr 2021'!H28/100</f>
        <v>271.02909090909088</v>
      </c>
      <c r="E34" s="416">
        <f>IF('Vic Apr 2021'!AQ28=3,0.5,IF('Vic Apr 2021'!AQ28=2,0.33,0))</f>
        <v>0.33</v>
      </c>
      <c r="F34" s="416">
        <f t="shared" si="3"/>
        <v>0.66999999999999993</v>
      </c>
      <c r="G34" s="115">
        <f>IF('Vic Apr 2021'!K28="",($C$5*E34/'Vic Apr 2021'!AQ28*'Vic Apr 2021'!W28/100)*'Vic Apr 2021'!AQ28,IF($C$5*E34/'Vic Apr 2021'!AQ28&gt;='Vic Apr 2021'!L28,('Vic Apr 2021'!L28*'Vic Apr 2021'!W28/100)*'Vic Apr 2021'!AQ28,($C$5*E34/'Vic Apr 2021'!AQ28*'Vic Apr 2021'!W28/100)*'Vic Apr 2021'!AQ28))</f>
        <v>259.63636363636363</v>
      </c>
      <c r="H34" s="115">
        <f>IF($C$5*E34/'Vic Apr 2021'!AQ28&lt;'Vic Apr 2021'!L28,0,IF($C$5*E34/'Vic Apr 2021'!AQ28&lt;='Vic Apr 2021'!M28,($C$5*E34/'Vic Apr 2021'!AQ28-'Vic Apr 2021'!L28)*('Vic Apr 2021'!X28/100)*'Vic Apr 2021'!AQ28,('Vic Apr 2021'!M28-'Vic Apr 2021'!L28)*('Vic Apr 2021'!X28/100)*'Vic Apr 2021'!AQ28))</f>
        <v>232.36363636363632</v>
      </c>
      <c r="I34" s="115">
        <f>IF($C$5*E34/'Vic Apr 2021'!AQ28&lt;'Vic Apr 2021'!M28,0,IF($C$5*E34/'Vic Apr 2021'!AQ28&lt;='Vic Apr 2021'!N28,($C$5*E34/'Vic Apr 2021'!AQ28-'Vic Apr 2021'!M28)*('Vic Apr 2021'!Y28/100)*'Vic Apr 2021'!AQ28,('Vic Apr 2021'!N28-'Vic Apr 2021'!M28)*('Vic Apr 2021'!Y28/100)*'Vic Apr 2021'!AQ28))</f>
        <v>153.81818181818178</v>
      </c>
      <c r="J34" s="115">
        <f>IF($C$5*E34/'Vic Apr 2021'!AQ28&lt;'Vic Apr 2021'!N28,0,IF($C$5*E34/'Vic Apr 2021'!AQ28&lt;='Vic Apr 2021'!O28,($C$5*E34/'Vic Apr 2021'!AQ28-'Vic Apr 2021'!N28)*('Vic Apr 2021'!Z28/100)*'Vic Apr 2021'!AQ28,('Vic Apr 2021'!O28-'Vic Apr 2021'!N28)*('Vic Apr 2021'!Z28/100)*'Vic Apr 2021'!AQ28))</f>
        <v>0</v>
      </c>
      <c r="K34" s="115">
        <f>IF(($C$5*E34/'Vic Apr 2021'!AQ28&gt;'Vic Apr 2021'!O28),($C$5*E34/'Vic Apr 2021'!AQ28-'Vic Apr 2021'!N28)*'Vic Apr 2021'!AA28/100*'Vic Apr 2021'!AQ28,0)</f>
        <v>0</v>
      </c>
      <c r="L34" s="115">
        <f>IF('Vic Apr 2021'!K28="",($C$5*F34/'Vic Apr 2021'!AR28*'Vic Apr 2021'!AC28/100)*'Vic Apr 2021'!AR28,IF($C$5*F34/'Vic Apr 2021'!AR28&gt;='Vic Apr 2021'!L28,('Vic Apr 2021'!L28*'Vic Apr 2021'!AC28/100)*'Vic Apr 2021'!AR28,($C$5*F34/'Vic Apr 2021'!AR28*'Vic Apr 2021'!AC28/100)*'Vic Apr 2021'!AR28))</f>
        <v>421.09090909090907</v>
      </c>
      <c r="M34" s="115">
        <f>IF($C$5*F34/'Vic Apr 2021'!AR28&lt;'Vic Apr 2021'!L28,0,IF($C$5*F34/'Vic Apr 2021'!AR28&lt;='Vic Apr 2021'!M28,($C$5*F34/'Vic Apr 2021'!AR28-'Vic Apr 2021'!L28)*('Vic Apr 2021'!AD28/100)*'Vic Apr 2021'!AR28,('Vic Apr 2021'!M28-'Vic Apr 2021'!L28)*('Vic Apr 2021'!AD28/100)*'Vic Apr 2021'!AR28))</f>
        <v>410.18181818181807</v>
      </c>
      <c r="N34" s="115">
        <f>IF($C$5*F34/'Vic Apr 2021'!AR28&lt;'Vic Apr 2021'!M28,0,IF($C$5*F34/'Vic Apr 2021'!AR28&lt;='Vic Apr 2021'!N28,($C$5*F34/'Vic Apr 2021'!AR28-'Vic Apr 2021'!M28)*('Vic Apr 2021'!AE28/100)*'Vic Apr 2021'!AR28,('Vic Apr 2021'!N28-'Vic Apr 2021'!M28)*('Vic Apr 2021'!AE28/100)*'Vic Apr 2021'!AR28))</f>
        <v>307.4545454545455</v>
      </c>
      <c r="O34" s="115">
        <f>IF($C$5*F34/'Vic Apr 2021'!AR28&lt;'Vic Apr 2021'!N28,0,IF($C$5*F34/'Vic Apr 2021'!AR28&lt;='Vic Apr 2021'!O28,($C$5*F34/'Vic Apr 2021'!AQ28-'Vic Apr 2021'!N28)*('Vic Apr 2021'!AF28/100)*'Vic Apr 2021'!AR28,('Vic Apr 2021'!O28-'Vic Apr 2021'!N28)*('Vic Apr 2021'!AF28/100)*'Vic Apr 2021'!AR28))</f>
        <v>0</v>
      </c>
      <c r="P34" s="115">
        <f>IF(($C$5*F34/'Vic Apr 2021'!AR28&gt;'Vic Apr 2021'!O28),($C$5*F34/'Vic Apr 2021'!AR28-'Vic Apr 2021'!N28)*'Vic Apr 2021'!AG28/100*'Vic Apr 2021'!AR28,0)</f>
        <v>0</v>
      </c>
      <c r="Q34" s="395">
        <f t="shared" si="4"/>
        <v>1784.5454545454543</v>
      </c>
      <c r="R34" s="420">
        <f t="shared" si="5"/>
        <v>2055.5745454545449</v>
      </c>
      <c r="S34" s="214">
        <f t="shared" si="6"/>
        <v>2261.1319999999996</v>
      </c>
      <c r="T34" s="248">
        <f>'Vic Apr 2021'!AT28</f>
        <v>0</v>
      </c>
      <c r="U34" s="248">
        <f>'Vic Apr 2021'!AU28</f>
        <v>0</v>
      </c>
      <c r="V34" s="248">
        <f>'Vic Apr 2021'!AV28</f>
        <v>0</v>
      </c>
      <c r="W34" s="248">
        <f>'Vic Apr 2021'!AW28</f>
        <v>0</v>
      </c>
      <c r="X34" s="420" t="str">
        <f t="shared" si="7"/>
        <v>No discount</v>
      </c>
      <c r="Y34" s="420" t="str">
        <f t="shared" si="8"/>
        <v>Inclusive</v>
      </c>
      <c r="Z34" s="401">
        <f t="shared" si="0"/>
        <v>2055.5745454545449</v>
      </c>
      <c r="AA34" s="402">
        <f t="shared" si="1"/>
        <v>2055.5745454545449</v>
      </c>
      <c r="AB34" s="403">
        <f t="shared" si="9"/>
        <v>2261.1319999999996</v>
      </c>
      <c r="AC34" s="403">
        <f t="shared" si="9"/>
        <v>2261.1319999999996</v>
      </c>
      <c r="AD34" s="245">
        <f>'Vic Apr 2021'!BF28</f>
        <v>0</v>
      </c>
      <c r="AE34" s="217" t="str">
        <f>'Vic Apr 2021'!BG28</f>
        <v>n</v>
      </c>
      <c r="AF34" s="462"/>
      <c r="AG34" s="462"/>
      <c r="AH34" s="462"/>
      <c r="AI34" s="462"/>
      <c r="AJ34" s="462"/>
      <c r="AK34" s="462"/>
      <c r="AL34" s="462"/>
      <c r="AM34" s="462"/>
      <c r="AN34" s="462"/>
      <c r="AO34" s="462"/>
      <c r="AP34" s="462"/>
      <c r="AQ34" s="462"/>
      <c r="AR34" s="462"/>
      <c r="AS34" s="462"/>
      <c r="AT34" s="462"/>
      <c r="AU34" s="462"/>
      <c r="AV34" s="462"/>
      <c r="AW34" s="462"/>
    </row>
    <row r="35" spans="1:49" ht="17" customHeight="1" thickTop="1">
      <c r="A35" s="528" t="str">
        <f>'Vic Apr 2021'!D29</f>
        <v>Ausnet Central 2</v>
      </c>
      <c r="B35" s="423" t="str">
        <f>'Vic Apr 2021'!F29</f>
        <v>AGL</v>
      </c>
      <c r="C35" s="423" t="str">
        <f>'Vic Apr 2021'!G29</f>
        <v>Business Essentials Saver</v>
      </c>
      <c r="D35" s="190">
        <f>365*'Vic Apr 2021'!H29/100</f>
        <v>286.15999999999997</v>
      </c>
      <c r="E35" s="415">
        <f>IF('Vic Apr 2021'!AQ29=3,0.5,IF('Vic Apr 2021'!AQ29=2,0.33,0))</f>
        <v>0.33</v>
      </c>
      <c r="F35" s="415">
        <f t="shared" si="3"/>
        <v>0.66999999999999993</v>
      </c>
      <c r="G35" s="190">
        <f>IF('Vic Apr 2021'!K29="",($C$5*E35/'Vic Apr 2021'!AQ29*'Vic Apr 2021'!W29/100)*'Vic Apr 2021'!AQ29,IF($C$5*E35/'Vic Apr 2021'!AQ29&gt;='Vic Apr 2021'!L29,('Vic Apr 2021'!L29*'Vic Apr 2021'!W29/100)*'Vic Apr 2021'!AQ29,($C$5*E35/'Vic Apr 2021'!AQ29*'Vic Apr 2021'!W29/100)*'Vic Apr 2021'!AQ29))</f>
        <v>497.99999999999994</v>
      </c>
      <c r="H35" s="190">
        <f>IF(AND('Vic Apr 2021'!L29&gt;0,'Vic Apr 2021'!M29&gt;0),IF($C$5*E35/'Vic Apr 2021'!AQ29&lt;'Vic Apr 2021'!L29,0,IF(($C$5*E35/'Vic Apr 2021'!AQ29-'Vic Apr 2021'!L29)&lt;=('Vic Apr 2021'!M29+'Vic Apr 2021'!L29),((($C$5*E35/'Vic Apr 2021'!AQ29-'Vic Apr 2021'!L29)*'Vic Apr 2021'!X29/100))*'Vic Apr 2021'!AQ29,((('Vic Apr 2021'!M29)*'Vic Apr 2021'!X29/100)*'Vic Apr 2021'!AQ29))),0)</f>
        <v>0</v>
      </c>
      <c r="I35" s="190">
        <f>IF(AND('Vic Apr 2021'!M29&gt;0,'Vic Apr 2021'!N29&gt;0),IF($C$5*E35/'Vic Apr 2021'!AQ29&lt;('Vic Apr 2021'!L29+'Vic Apr 2021'!M29),0,IF(($C$5*E35/'Vic Apr 2021'!AQ29-'Vic Apr 2021'!L29+'Vic Apr 2021'!M29)&lt;=('Vic Apr 2021'!L29+'Vic Apr 2021'!M29+'Vic Apr 2021'!N29),((($C$5*E35/'Vic Apr 2021'!AQ29-('Vic Apr 2021'!L29+'Vic Apr 2021'!M29))*'Vic Apr 2021'!Y29/100))*'Vic Apr 2021'!AQ29,('Vic Apr 2021'!N29*'Vic Apr 2021'!Y29/100)* 'Vic Apr 2021'!AQ29)),0)</f>
        <v>0</v>
      </c>
      <c r="J35" s="190">
        <f>IF(AND('Vic Apr 2021'!N29&gt;0,'Vic Apr 2021'!O29&gt;0),IF($C$5*E35/'Vic Apr 2021'!AQ29&lt;('Vic Apr 2021'!L29+'Vic Apr 2021'!M29+'Vic Apr 2021'!N29),0,IF(($C$5*E35/'Vic Apr 2021'!AQ29-'Vic Apr 2021'!L29+'Vic Apr 2021'!M29+'Vic Apr 2021'!N29)&lt;=('Vic Apr 2021'!L29+'Vic Apr 2021'!M29+'Vic Apr 2021'!N29+'Vic Apr 2021'!O29),(($C$5*E35/'Vic Apr 2021'!AQ29-('Vic Apr 2021'!L29+'Vic Apr 2021'!M29+'Vic Apr 2021'!N29))*'Vic Apr 2021'!Z29/100)*'Vic Apr 2021'!AQ29,('Vic Apr 2021'!O29*'Vic Apr 2021'!Z29/100)*'Vic Apr 2021'!AQ29)),0)</f>
        <v>0</v>
      </c>
      <c r="K35" s="190">
        <f>IF(AND('Vic Apr 2021'!P29&gt;0,'Vic Apr 2021'!O29&gt;0),IF(($C$5*E35/'Vic Apr 2021'!AQ29&lt;SUM('Vic Apr 2021'!L29:P29)),(0),($C$5*E35/'Vic Apr 2021'!AQ29-SUM('Vic Apr 2021'!L29:P29))*'Vic Apr 2021'!AB29/100)* 'Vic Apr 2021'!AQ29,IF(AND('Vic Apr 2021'!O29&gt;0,'Vic Apr 2021'!P29=""),IF(($C$5*E35/'Vic Apr 2021'!AQ29&lt; SUM('Vic Apr 2021'!L29:O29)),(0),($C$5*E35/'Vic Apr 2021'!AQ29-SUM('Vic Apr 2021'!L29:O29))*'Vic Apr 2021'!AA29/100)* 'Vic Apr 2021'!AQ29,IF(AND('Vic Apr 2021'!N29&gt;0,'Vic Apr 2021'!O29=""),IF(($C$5*E35/'Vic Apr 2021'!AQ29&lt; SUM('Vic Apr 2021'!L29:N29)),(0),($C$5*E35/'Vic Apr 2021'!AQ29-SUM('Vic Apr 2021'!L29:N29))*'Vic Apr 2021'!Z29/100)* 'Vic Apr 2021'!AQ29,IF(AND('Vic Apr 2021'!M29&gt;0,'Vic Apr 2021'!N29=""),IF(($C$5*E35/'Vic Apr 2021'!AQ29&lt;'Vic Apr 2021'!M29+'Vic Apr 2021'!L29),(0),(($C$5*E35/'Vic Apr 2021'!AQ29-('Vic Apr 2021'!M29+'Vic Apr 2021'!L29))*'Vic Apr 2021'!Y29/100))*'Vic Apr 2021'!AQ29,IF(AND('Vic Apr 2021'!L29&gt;0,'Vic Apr 2021'!M29=""&gt;0),IF(($C$5*E35/'Vic Apr 2021'!AQ29&lt;'Vic Apr 2021'!L29),(0),($C$5*E35/'Vic Apr 2021'!AQ29-'Vic Apr 2021'!L29)*'Vic Apr 2021'!X29/100)*'Vic Apr 2021'!AQ29,0)))))</f>
        <v>0</v>
      </c>
      <c r="L35" s="190">
        <f>IF('Vic Apr 2021'!K29="",($C$5*F35/'Vic Apr 2021'!AR29*'Vic Apr 2021'!AC29/100)*'Vic Apr 2021'!AR29,IF($C$5*F35/'Vic Apr 2021'!AR29&gt;='Vic Apr 2021'!L29,('Vic Apr 2021'!L29*'Vic Apr 2021'!AC29/100)*'Vic Apr 2021'!AR29,($C$5*F35/'Vic Apr 2021'!AR29*'Vic Apr 2021'!AC29/100)*'Vic Apr 2021'!AR29))</f>
        <v>980.63636363636363</v>
      </c>
      <c r="M35" s="190">
        <f>IF(AND('Vic Apr 2021'!L29&gt;0,'Vic Apr 2021'!M29&gt;0),IF($C$5*F35/'Vic Apr 2021'!AR29&lt;'Vic Apr 2021'!L29,0,IF(($C$5*F35/'Vic Apr 2021'!AR29-'Vic Apr 2021'!L29)&lt;=('Vic Apr 2021'!M29+'Vic Apr 2021'!L29),((($C$5*F35/'Vic Apr 2021'!AR29-'Vic Apr 2021'!L29)*'Vic Apr 2021'!AD29/100))*'Vic Apr 2021'!AR29,((('Vic Apr 2021'!M29)*'Vic Apr 2021'!AD29/100)*'Vic Apr 2021'!AR29))),0)</f>
        <v>0</v>
      </c>
      <c r="N35" s="190">
        <f>IF(AND('Vic Apr 2021'!M29&gt;0,'Vic Apr 2021'!N29&gt;0),IF($C$5*F35/'Vic Apr 2021'!AR29&lt;('Vic Apr 2021'!L29+'Vic Apr 2021'!M29),0,IF(($C$5*F35/'Vic Apr 2021'!AR29-'Vic Apr 2021'!L29+'Vic Apr 2021'!M29)&lt;=('Vic Apr 2021'!L29+'Vic Apr 2021'!M29+'Vic Apr 2021'!N29),((($C$5*F35/'Vic Apr 2021'!AR29-('Vic Apr 2021'!L29+'Vic Apr 2021'!M29))*'Vic Apr 2021'!AE29/100))*'Vic Apr 2021'!AR29,('Vic Apr 2021'!N29*'Vic Apr 2021'!AE29/100)*'Vic Apr 2021'!AR29)),0)</f>
        <v>0</v>
      </c>
      <c r="O35" s="190">
        <f>IF(AND('Vic Apr 2021'!N29&gt;0,'Vic Apr 2021'!O29&gt;0),IF($C$5*F35/'Vic Apr 2021'!AR29&lt;('Vic Apr 2021'!L29+'Vic Apr 2021'!M29+'Vic Apr 2021'!N29),0,IF(($C$5*F35/'Vic Apr 2021'!AR29-'Vic Apr 2021'!L29+'Vic Apr 2021'!M29+'Vic Apr 2021'!N29)&lt;=('Vic Apr 2021'!L29+'Vic Apr 2021'!M29+'Vic Apr 2021'!N29+'Vic Apr 2021'!O29),(($C$5*F35/'Vic Apr 2021'!AR29-('Vic Apr 2021'!L29+'Vic Apr 2021'!M29+'Vic Apr 2021'!N29))*'Vic Apr 2021'!AF29/100)*'Vic Apr 2021'!AR29,('Vic Apr 2021'!O29*'Vic Apr 2021'!AF29/100)*'Vic Apr 2021'!AR29)),0)</f>
        <v>0</v>
      </c>
      <c r="P35" s="190">
        <f>IF(AND('Vic Apr 2021'!P29&gt;0,'Vic Apr 2021'!O29&gt;0),IF(($C$5*F35/'Vic Apr 2021'!AR29&lt;SUM('Vic Apr 2021'!L29:P29)),(0),($C$5*F35/'Vic Apr 2021'!AR29-SUM('Vic Apr 2021'!L29:P29))*'Vic Apr 2021'!AB29/100)* 'Vic Apr 2021'!AR29,IF(AND('Vic Apr 2021'!O29&gt;0,'Vic Apr 2021'!P29=""),IF(($C$5*F35/'Vic Apr 2021'!AR29&lt; SUM('Vic Apr 2021'!L29:O29)),(0),($C$5*F35/'Vic Apr 2021'!AR29-SUM('Vic Apr 2021'!L29:O29))*'Vic Apr 2021'!AG29/100)* 'Vic Apr 2021'!AR29,IF(AND('Vic Apr 2021'!N29&gt;0,'Vic Apr 2021'!O29=""),IF(($C$5*F35/'Vic Apr 2021'!AR29&lt; SUM('Vic Apr 2021'!L29:N29)),(0),($C$5*F35/'Vic Apr 2021'!AR29-SUM('Vic Apr 2021'!L29:N29))*'Vic Apr 2021'!AF29/100)* 'Vic Apr 2021'!AR29,IF(AND('Vic Apr 2021'!M29&gt;0,'Vic Apr 2021'!N29=""),IF(($C$5*F35/'Vic Apr 2021'!AR29&lt;'Vic Apr 2021'!M29+'Vic Apr 2021'!L29),(0),(($C$5*F35/'Vic Apr 2021'!AR29-('Vic Apr 2021'!M29+'Vic Apr 2021'!L29))*'Vic Apr 2021'!AE29/100))*'Vic Apr 2021'!AR29,IF(AND('Vic Apr 2021'!L29&gt;0,'Vic Apr 2021'!M29=""&gt;0),IF(($C$5*F35/'Vic Apr 2021'!AR29&lt;'Vic Apr 2021'!L29),(0),($C$5*F35/'Vic Apr 2021'!AR29-'Vic Apr 2021'!L29)*'Vic Apr 2021'!AD29/100)*'Vic Apr 2021'!AR29,0)))))</f>
        <v>0</v>
      </c>
      <c r="Q35" s="394">
        <f t="shared" si="4"/>
        <v>1478.6363636363635</v>
      </c>
      <c r="R35" s="419">
        <f t="shared" si="5"/>
        <v>1764.7963636363634</v>
      </c>
      <c r="S35" s="193">
        <f t="shared" si="6"/>
        <v>1941.2759999999998</v>
      </c>
      <c r="T35" s="247">
        <f>'Vic Apr 2021'!AT29</f>
        <v>0</v>
      </c>
      <c r="U35" s="247">
        <f>'Vic Apr 2021'!AU29</f>
        <v>0</v>
      </c>
      <c r="V35" s="247">
        <f>'Vic Apr 2021'!AV29</f>
        <v>0</v>
      </c>
      <c r="W35" s="247">
        <f>'Vic Apr 2021'!AW29</f>
        <v>0</v>
      </c>
      <c r="X35" s="419" t="str">
        <f t="shared" si="7"/>
        <v>No discount</v>
      </c>
      <c r="Y35" s="419" t="str">
        <f t="shared" si="8"/>
        <v>Exclusive</v>
      </c>
      <c r="Z35" s="399">
        <f t="shared" si="0"/>
        <v>1764.7963636363634</v>
      </c>
      <c r="AA35" s="399">
        <f t="shared" si="1"/>
        <v>1764.7963636363634</v>
      </c>
      <c r="AB35" s="400">
        <f t="shared" si="9"/>
        <v>1941.2759999999998</v>
      </c>
      <c r="AC35" s="400">
        <f t="shared" si="9"/>
        <v>1941.2759999999998</v>
      </c>
      <c r="AD35" s="244">
        <f>'Vic Apr 2021'!BF29</f>
        <v>0</v>
      </c>
      <c r="AE35" s="196" t="str">
        <f>'Vic Apr 2021'!BG29</f>
        <v>n</v>
      </c>
      <c r="AF35" s="457"/>
      <c r="AG35" s="457"/>
      <c r="AH35" s="457"/>
      <c r="AI35" s="457"/>
      <c r="AJ35" s="457"/>
      <c r="AK35" s="457"/>
      <c r="AL35" s="457"/>
      <c r="AM35" s="457"/>
      <c r="AN35" s="457"/>
      <c r="AO35" s="457"/>
      <c r="AP35" s="457"/>
      <c r="AQ35" s="457"/>
      <c r="AR35" s="457"/>
      <c r="AS35" s="457"/>
      <c r="AT35" s="457"/>
      <c r="AU35" s="457"/>
      <c r="AV35" s="457"/>
      <c r="AW35" s="457"/>
    </row>
    <row r="36" spans="1:49" ht="17" customHeight="1">
      <c r="A36" s="528"/>
      <c r="B36" s="423" t="str">
        <f>'Vic Apr 2021'!F30</f>
        <v>Covau</v>
      </c>
      <c r="C36" s="423" t="str">
        <f>'Vic Apr 2021'!G30</f>
        <v>Super Saver Plus</v>
      </c>
      <c r="D36" s="190">
        <f>365*'Vic Apr 2021'!H30/100</f>
        <v>346.74999999999994</v>
      </c>
      <c r="E36" s="415">
        <f>IF('Vic Apr 2021'!AQ30=3,0.5,IF('Vic Apr 2021'!AQ30=2,0.33,0))</f>
        <v>0.33</v>
      </c>
      <c r="F36" s="415">
        <f t="shared" si="3"/>
        <v>0.66999999999999993</v>
      </c>
      <c r="G36" s="190">
        <f>IF('Vic Apr 2021'!K30="",($C$5*E36/'Vic Apr 2021'!AQ30*'Vic Apr 2021'!W30/100)*'Vic Apr 2021'!AQ30,IF($C$5*E36/'Vic Apr 2021'!AQ30&gt;='Vic Apr 2021'!L30,('Vic Apr 2021'!L30*'Vic Apr 2021'!W30/100)*'Vic Apr 2021'!AQ30,($C$5*E36/'Vic Apr 2021'!AQ30*'Vic Apr 2021'!W30/100)*'Vic Apr 2021'!AQ30))</f>
        <v>194.18181818181816</v>
      </c>
      <c r="H36" s="190">
        <f>IF($C$5*E36/'Vic Apr 2021'!AQ30&lt;'Vic Apr 2021'!L30,0,IF($C$5*E36/'Vic Apr 2021'!AQ30&lt;='Vic Apr 2021'!M30,($C$5*E36/'Vic Apr 2021'!AQ30-'Vic Apr 2021'!L30)*('Vic Apr 2021'!X30/100)*'Vic Apr 2021'!AQ30,('Vic Apr 2021'!M30-'Vic Apr 2021'!L30)*('Vic Apr 2021'!X30/100)*'Vic Apr 2021'!AQ30))</f>
        <v>193.09090909090907</v>
      </c>
      <c r="I36" s="190">
        <f>IF($C$5*E36/'Vic Apr 2021'!AQ30&lt;'Vic Apr 2021'!M30,0,IF($C$5*E36/'Vic Apr 2021'!AQ30&lt;='Vic Apr 2021'!N30,($C$5*E36/'Vic Apr 2021'!AQ30-'Vic Apr 2021'!M30)*('Vic Apr 2021'!Y30/100)*'Vic Apr 2021'!AQ30,('Vic Apr 2021'!N30-'Vic Apr 2021'!M30)*('Vic Apr 2021'!Y30/100)*'Vic Apr 2021'!AQ30))</f>
        <v>144</v>
      </c>
      <c r="J36" s="190">
        <f>IF($C$5*E36/'Vic Apr 2021'!AQ30&lt;'Vic Apr 2021'!N30,0,IF($C$5*E36/'Vic Apr 2021'!AQ30&lt;='Vic Apr 2021'!O30,($C$5*E36/'Vic Apr 2021'!AQ30-'Vic Apr 2021'!N30)*('Vic Apr 2021'!Z30/100)*'Vic Apr 2021'!AQ30,('Vic Apr 2021'!O30-'Vic Apr 2021'!N30)*('Vic Apr 2021'!Z30/100)*'Vic Apr 2021'!AQ30))</f>
        <v>0</v>
      </c>
      <c r="K36" s="190">
        <f>IF(($C$5*E36/'Vic Apr 2021'!AQ30&gt;'Vic Apr 2021'!O30),($C$5*E36/'Vic Apr 2021'!AQ30-'Vic Apr 2021'!N30)*'Vic Apr 2021'!AA30/100*'Vic Apr 2021'!AQ30,0)</f>
        <v>0</v>
      </c>
      <c r="L36" s="190">
        <f>IF('Vic Apr 2021'!K30="",($C$5*F36/'Vic Apr 2021'!AR30*'Vic Apr 2021'!AC30/100)*'Vic Apr 2021'!AR30,IF($C$5*F36/'Vic Apr 2021'!AR30&gt;='Vic Apr 2021'!L30,('Vic Apr 2021'!L30*'Vic Apr 2021'!AC30/100)*'Vic Apr 2021'!AR30,($C$5*F36/'Vic Apr 2021'!AR30*'Vic Apr 2021'!AC30/100)*'Vic Apr 2021'!AR30))</f>
        <v>366.5454545454545</v>
      </c>
      <c r="M36" s="190">
        <f>IF($C$5*F36/'Vic Apr 2021'!AR30&lt;'Vic Apr 2021'!L30,0,IF($C$5*F36/'Vic Apr 2021'!AR30&lt;='Vic Apr 2021'!M30,($C$5*F36/'Vic Apr 2021'!AR30-'Vic Apr 2021'!L30)*('Vic Apr 2021'!AD30/100)*'Vic Apr 2021'!AR30,('Vic Apr 2021'!M30-'Vic Apr 2021'!L30)*('Vic Apr 2021'!AD30/100)*'Vic Apr 2021'!AR30))</f>
        <v>355.63636363636363</v>
      </c>
      <c r="N36" s="190">
        <f>IF($C$5*F36/'Vic Apr 2021'!AR30&lt;'Vic Apr 2021'!M30,0,IF($C$5*F36/'Vic Apr 2021'!AR30&lt;='Vic Apr 2021'!N30,($C$5*F36/'Vic Apr 2021'!AR30-'Vic Apr 2021'!M30)*('Vic Apr 2021'!AE30/100)*'Vic Apr 2021'!AR30,('Vic Apr 2021'!N30-'Vic Apr 2021'!M30)*('Vic Apr 2021'!AE30/100)*'Vic Apr 2021'!AR30))</f>
        <v>278.09090909090912</v>
      </c>
      <c r="O36" s="190">
        <f>IF($C$5*F36/'Vic Apr 2021'!AR30&lt;'Vic Apr 2021'!N30,0,IF($C$5*F36/'Vic Apr 2021'!AR30&lt;='Vic Apr 2021'!O30,($C$5*F36/'Vic Apr 2021'!AQ30-'Vic Apr 2021'!N30)*('Vic Apr 2021'!AF30/100)*'Vic Apr 2021'!AR30,('Vic Apr 2021'!O30-'Vic Apr 2021'!N30)*('Vic Apr 2021'!AF30/100)*'Vic Apr 2021'!AR30))</f>
        <v>0</v>
      </c>
      <c r="P36" s="190">
        <f>IF(($C$5*F36/'Vic Apr 2021'!AR30&gt;'Vic Apr 2021'!O30),($C$5*F36/'Vic Apr 2021'!AR30-'Vic Apr 2021'!N30)*'Vic Apr 2021'!AG30/100*'Vic Apr 2021'!AR30,0)</f>
        <v>0</v>
      </c>
      <c r="Q36" s="394">
        <f t="shared" si="4"/>
        <v>1531.5454545454545</v>
      </c>
      <c r="R36" s="419">
        <f t="shared" si="5"/>
        <v>1878.2954545454545</v>
      </c>
      <c r="S36" s="193">
        <f t="shared" si="6"/>
        <v>2066.125</v>
      </c>
      <c r="T36" s="247">
        <f>'Vic Apr 2021'!AT30</f>
        <v>0</v>
      </c>
      <c r="U36" s="247">
        <f>'Vic Apr 2021'!AU30</f>
        <v>20</v>
      </c>
      <c r="V36" s="247">
        <f>'Vic Apr 2021'!AV30</f>
        <v>0</v>
      </c>
      <c r="W36" s="247">
        <f>'Vic Apr 2021'!AW30</f>
        <v>0</v>
      </c>
      <c r="X36" s="419" t="str">
        <f t="shared" si="7"/>
        <v>Guaranteed off usage</v>
      </c>
      <c r="Y36" s="419" t="str">
        <f t="shared" si="8"/>
        <v>Exclusive</v>
      </c>
      <c r="Z36" s="399">
        <f t="shared" si="0"/>
        <v>1571.9863636363636</v>
      </c>
      <c r="AA36" s="399">
        <f t="shared" si="1"/>
        <v>1571.9863636363636</v>
      </c>
      <c r="AB36" s="400">
        <f t="shared" si="9"/>
        <v>1729.1850000000002</v>
      </c>
      <c r="AC36" s="400">
        <f t="shared" si="9"/>
        <v>1729.1850000000002</v>
      </c>
      <c r="AD36" s="244">
        <f>'Vic Apr 2021'!BF30</f>
        <v>0</v>
      </c>
      <c r="AE36" s="196" t="str">
        <f>'Vic Apr 2021'!BG30</f>
        <v>n</v>
      </c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T36" s="457"/>
      <c r="AU36" s="457"/>
      <c r="AV36" s="457"/>
      <c r="AW36" s="457"/>
    </row>
    <row r="37" spans="1:49" ht="17" customHeight="1">
      <c r="A37" s="528"/>
      <c r="B37" s="423" t="str">
        <f>'Vic Apr 2021'!F31</f>
        <v>EnergyAustralia</v>
      </c>
      <c r="C37" s="423" t="str">
        <f>'Vic Apr 2021'!G31</f>
        <v>Total Business</v>
      </c>
      <c r="D37" s="190">
        <f>365*'Vic Apr 2021'!H31/100</f>
        <v>478.14999999999992</v>
      </c>
      <c r="E37" s="415">
        <f>IF('Vic Apr 2021'!AQ31=3,0.5,IF('Vic Apr 2021'!AQ31=2,0.33,0))</f>
        <v>0.33</v>
      </c>
      <c r="F37" s="415">
        <f t="shared" si="3"/>
        <v>0.66999999999999993</v>
      </c>
      <c r="G37" s="190">
        <f>IF('Vic Apr 2021'!K31="",($C$5*E37/'Vic Apr 2021'!AQ31*'Vic Apr 2021'!W31/100)*'Vic Apr 2021'!AQ31,IF($C$5*E37/'Vic Apr 2021'!AQ31&gt;='Vic Apr 2021'!L31,('Vic Apr 2021'!L31*'Vic Apr 2021'!W31/100)*'Vic Apr 2021'!AQ31,($C$5*E37/'Vic Apr 2021'!AQ31*'Vic Apr 2021'!W31/100)*'Vic Apr 2021'!AQ31))</f>
        <v>253.09090909090909</v>
      </c>
      <c r="H37" s="190">
        <f>IF($C$5*E37/'Vic Apr 2021'!AQ31&lt;'Vic Apr 2021'!L31,0,IF($C$5*E37/'Vic Apr 2021'!AQ31&lt;='Vic Apr 2021'!M31,($C$5*E37/'Vic Apr 2021'!AQ31-'Vic Apr 2021'!L31)*('Vic Apr 2021'!X31/100)*'Vic Apr 2021'!AQ31,('Vic Apr 2021'!M31-'Vic Apr 2021'!L31)*('Vic Apr 2021'!X31/100)*'Vic Apr 2021'!AQ31))</f>
        <v>252.00000000000003</v>
      </c>
      <c r="I37" s="190">
        <f>IF($C$5*E37/'Vic Apr 2021'!AQ31&lt;'Vic Apr 2021'!M31,0,IF($C$5*E37/'Vic Apr 2021'!AQ31&lt;='Vic Apr 2021'!N31,($C$5*E37/'Vic Apr 2021'!AQ31-'Vic Apr 2021'!M31)*('Vic Apr 2021'!Y31/100)*'Vic Apr 2021'!AQ31,('Vic Apr 2021'!N31-'Vic Apr 2021'!M31)*('Vic Apr 2021'!Y31/100)*'Vic Apr 2021'!AQ31))</f>
        <v>188.18181818181816</v>
      </c>
      <c r="J37" s="190">
        <f>IF($C$5*E37/'Vic Apr 2021'!AQ31&lt;'Vic Apr 2021'!N31,0,IF($C$5*E37/'Vic Apr 2021'!AQ31&lt;='Vic Apr 2021'!O31,($C$5*E37/'Vic Apr 2021'!AQ31-'Vic Apr 2021'!N31)*('Vic Apr 2021'!Z31/100)*'Vic Apr 2021'!AQ31,('Vic Apr 2021'!O31-'Vic Apr 2021'!N31)*('Vic Apr 2021'!Z31/100)*'Vic Apr 2021'!AQ31))</f>
        <v>0</v>
      </c>
      <c r="K37" s="190">
        <f>IF(($C$5*E37/'Vic Apr 2021'!AQ31&gt;'Vic Apr 2021'!O31),($C$5*E37/'Vic Apr 2021'!AQ31-'Vic Apr 2021'!N31)*'Vic Apr 2021'!AA31/100*'Vic Apr 2021'!AQ31,0)</f>
        <v>0</v>
      </c>
      <c r="L37" s="190">
        <f>IF('Vic Apr 2021'!K31="",($C$5*F37/'Vic Apr 2021'!AR31*'Vic Apr 2021'!AC31/100)*'Vic Apr 2021'!AR31,IF($C$5*F37/'Vic Apr 2021'!AR31&gt;='Vic Apr 2021'!L31,('Vic Apr 2021'!L31*'Vic Apr 2021'!AC31/100)*'Vic Apr 2021'!AR31,($C$5*F37/'Vic Apr 2021'!AR31*'Vic Apr 2021'!AC31/100)*'Vic Apr 2021'!AR31))</f>
        <v>501.8181818181817</v>
      </c>
      <c r="M37" s="190">
        <f>IF($C$5*F37/'Vic Apr 2021'!AR31&lt;'Vic Apr 2021'!L31,0,IF($C$5*F37/'Vic Apr 2021'!AR31&lt;='Vic Apr 2021'!M31,($C$5*F37/'Vic Apr 2021'!AR31-'Vic Apr 2021'!L31)*('Vic Apr 2021'!AD31/100)*'Vic Apr 2021'!AR31,('Vic Apr 2021'!M31-'Vic Apr 2021'!L31)*('Vic Apr 2021'!AD31/100)*'Vic Apr 2021'!AR31))</f>
        <v>477.81818181818176</v>
      </c>
      <c r="N37" s="190">
        <f>IF($C$5*F37/'Vic Apr 2021'!AR31&lt;'Vic Apr 2021'!M31,0,IF($C$5*F37/'Vic Apr 2021'!AR31&lt;='Vic Apr 2021'!N31,($C$5*F37/'Vic Apr 2021'!AR31-'Vic Apr 2021'!M31)*('Vic Apr 2021'!AE31/100)*'Vic Apr 2021'!AR31,('Vic Apr 2021'!N31-'Vic Apr 2021'!M31)*('Vic Apr 2021'!AE31/100)*'Vic Apr 2021'!AR31))</f>
        <v>360.99999999999994</v>
      </c>
      <c r="O37" s="190">
        <f>IF($C$5*F37/'Vic Apr 2021'!AR31&lt;'Vic Apr 2021'!N31,0,IF($C$5*F37/'Vic Apr 2021'!AR31&lt;='Vic Apr 2021'!O31,($C$5*F37/'Vic Apr 2021'!AQ31-'Vic Apr 2021'!N31)*('Vic Apr 2021'!AF31/100)*'Vic Apr 2021'!AR31,('Vic Apr 2021'!O31-'Vic Apr 2021'!N31)*('Vic Apr 2021'!AF31/100)*'Vic Apr 2021'!AR31))</f>
        <v>0</v>
      </c>
      <c r="P37" s="190">
        <f>IF(($C$5*F37/'Vic Apr 2021'!AR31&gt;'Vic Apr 2021'!O31),($C$5*F37/'Vic Apr 2021'!AR31-'Vic Apr 2021'!N31)*'Vic Apr 2021'!AG31/100*'Vic Apr 2021'!AR31,0)</f>
        <v>0</v>
      </c>
      <c r="Q37" s="394">
        <f t="shared" si="4"/>
        <v>2033.9090909090908</v>
      </c>
      <c r="R37" s="419">
        <f t="shared" si="5"/>
        <v>2512.0590909090906</v>
      </c>
      <c r="S37" s="193">
        <f t="shared" si="6"/>
        <v>2763.2649999999999</v>
      </c>
      <c r="T37" s="247">
        <f>'Vic Apr 2021'!AT31</f>
        <v>23</v>
      </c>
      <c r="U37" s="247">
        <f>'Vic Apr 2021'!AU31</f>
        <v>0</v>
      </c>
      <c r="V37" s="247">
        <f>'Vic Apr 2021'!AV31</f>
        <v>0</v>
      </c>
      <c r="W37" s="247">
        <f>'Vic Apr 2021'!AW31</f>
        <v>0</v>
      </c>
      <c r="X37" s="419" t="str">
        <f t="shared" si="7"/>
        <v>Guaranteed off bill</v>
      </c>
      <c r="Y37" s="419" t="str">
        <f t="shared" si="8"/>
        <v>Exclusive</v>
      </c>
      <c r="Z37" s="399">
        <f t="shared" si="0"/>
        <v>1934.2854999999997</v>
      </c>
      <c r="AA37" s="399">
        <f t="shared" si="1"/>
        <v>1934.2854999999997</v>
      </c>
      <c r="AB37" s="400">
        <f t="shared" si="9"/>
        <v>2127.71405</v>
      </c>
      <c r="AC37" s="400">
        <f t="shared" si="9"/>
        <v>2127.71405</v>
      </c>
      <c r="AD37" s="244">
        <f>'Vic Apr 2021'!BF31</f>
        <v>0</v>
      </c>
      <c r="AE37" s="196" t="str">
        <f>'Vic Apr 2021'!BG31</f>
        <v>n</v>
      </c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T37" s="457"/>
      <c r="AU37" s="457"/>
      <c r="AV37" s="457"/>
      <c r="AW37" s="457"/>
    </row>
    <row r="38" spans="1:49" ht="17" customHeight="1">
      <c r="A38" s="528"/>
      <c r="B38" s="423" t="str">
        <f>'Vic Apr 2021'!F32</f>
        <v>Lumo Energy</v>
      </c>
      <c r="C38" s="423" t="str">
        <f>'Vic Apr 2021'!G32</f>
        <v>Value</v>
      </c>
      <c r="D38" s="190">
        <f>365*'Vic Apr 2021'!H32/100</f>
        <v>354.05</v>
      </c>
      <c r="E38" s="415">
        <f>IF('Vic Apr 2021'!AQ32=3,0.5,IF('Vic Apr 2021'!AQ32=2,0.33,0))</f>
        <v>0.33</v>
      </c>
      <c r="F38" s="415">
        <f t="shared" si="3"/>
        <v>0.66999999999999993</v>
      </c>
      <c r="G38" s="190">
        <f>IF('Vic Apr 2021'!K32="",($C$5*E38/'Vic Apr 2021'!AQ32*'Vic Apr 2021'!W32/100)*'Vic Apr 2021'!AQ32,IF($C$5*E38/'Vic Apr 2021'!AQ32&gt;='Vic Apr 2021'!L32,('Vic Apr 2021'!L32*'Vic Apr 2021'!W32/100)*'Vic Apr 2021'!AQ32,($C$5*E38/'Vic Apr 2021'!AQ32*'Vic Apr 2021'!W32/100)*'Vic Apr 2021'!AQ32))</f>
        <v>178.06599999999997</v>
      </c>
      <c r="H38" s="190">
        <f>IF($C$5*E38/'Vic Apr 2021'!AQ32&lt;'Vic Apr 2021'!L32,0,IF($C$5*E38/'Vic Apr 2021'!AQ32&lt;='Vic Apr 2021'!M32,($C$5*E38/'Vic Apr 2021'!AQ32-'Vic Apr 2021'!L32)*('Vic Apr 2021'!X32/100)*'Vic Apr 2021'!AQ32,('Vic Apr 2021'!M32-'Vic Apr 2021'!L32)*('Vic Apr 2021'!X32/100)*'Vic Apr 2021'!AQ32))</f>
        <v>173.642</v>
      </c>
      <c r="I38" s="190">
        <f>IF($C$5*E38/'Vic Apr 2021'!AQ32&lt;'Vic Apr 2021'!M32,0,IF($C$5*E38/'Vic Apr 2021'!AQ32&lt;='Vic Apr 2021'!N32,($C$5*E38/'Vic Apr 2021'!AQ32-'Vic Apr 2021'!M32)*('Vic Apr 2021'!Y32/100)*'Vic Apr 2021'!AQ32,('Vic Apr 2021'!N32-'Vic Apr 2021'!M32)*('Vic Apr 2021'!Y32/100)*'Vic Apr 2021'!AQ32))</f>
        <v>118.98799999999999</v>
      </c>
      <c r="J38" s="190">
        <f>IF($C$5*E38/'Vic Apr 2021'!AQ32&lt;'Vic Apr 2021'!N32,0,IF($C$5*E38/'Vic Apr 2021'!AQ32&lt;='Vic Apr 2021'!O32,($C$5*E38/'Vic Apr 2021'!AQ32-'Vic Apr 2021'!N32)*('Vic Apr 2021'!Z32/100)*'Vic Apr 2021'!AQ32,('Vic Apr 2021'!O32-'Vic Apr 2021'!N32)*('Vic Apr 2021'!Z32/100)*'Vic Apr 2021'!AQ32))</f>
        <v>0</v>
      </c>
      <c r="K38" s="190">
        <f>IF(($C$5*E38/'Vic Apr 2021'!AQ32&gt;'Vic Apr 2021'!O32),($C$5*E38/'Vic Apr 2021'!AQ32-'Vic Apr 2021'!N32)*'Vic Apr 2021'!AA32/100*'Vic Apr 2021'!AQ32,0)</f>
        <v>0</v>
      </c>
      <c r="L38" s="190">
        <f>IF('Vic Apr 2021'!K32="",($C$5*F38/'Vic Apr 2021'!AR32*'Vic Apr 2021'!AC32/100)*'Vic Apr 2021'!AR32,IF($C$5*F38/'Vic Apr 2021'!AR32&gt;='Vic Apr 2021'!L32,('Vic Apr 2021'!L32*'Vic Apr 2021'!AC32/100)*'Vic Apr 2021'!AR32,($C$5*F38/'Vic Apr 2021'!AR32*'Vic Apr 2021'!AC32/100)*'Vic Apr 2021'!AR32))</f>
        <v>347.28399999999999</v>
      </c>
      <c r="M38" s="190">
        <f>IF($C$5*F38/'Vic Apr 2021'!AR32&lt;'Vic Apr 2021'!L32,0,IF($C$5*F38/'Vic Apr 2021'!AR32&lt;='Vic Apr 2021'!M32,($C$5*F38/'Vic Apr 2021'!AR32-'Vic Apr 2021'!L32)*('Vic Apr 2021'!AD32/100)*'Vic Apr 2021'!AR32,('Vic Apr 2021'!M32-'Vic Apr 2021'!L32)*('Vic Apr 2021'!AD32/100)*'Vic Apr 2021'!AR32))</f>
        <v>334.01199999999994</v>
      </c>
      <c r="N38" s="190">
        <f>IF($C$5*F38/'Vic Apr 2021'!AR32&lt;'Vic Apr 2021'!M32,0,IF($C$5*F38/'Vic Apr 2021'!AR32&lt;='Vic Apr 2021'!N32,($C$5*F38/'Vic Apr 2021'!AR32-'Vic Apr 2021'!M32)*('Vic Apr 2021'!AE32/100)*'Vic Apr 2021'!AR32,('Vic Apr 2021'!N32-'Vic Apr 2021'!M32)*('Vic Apr 2021'!AE32/100)*'Vic Apr 2021'!AR32))</f>
        <v>241.70181818181817</v>
      </c>
      <c r="O38" s="190">
        <f>IF($C$5*F38/'Vic Apr 2021'!AR32&lt;'Vic Apr 2021'!N32,0,IF($C$5*F38/'Vic Apr 2021'!AR32&lt;='Vic Apr 2021'!O32,($C$5*F38/'Vic Apr 2021'!AQ32-'Vic Apr 2021'!N32)*('Vic Apr 2021'!AF32/100)*'Vic Apr 2021'!AR32,('Vic Apr 2021'!O32-'Vic Apr 2021'!N32)*('Vic Apr 2021'!AF32/100)*'Vic Apr 2021'!AR32))</f>
        <v>0</v>
      </c>
      <c r="P38" s="190">
        <f>IF(($C$5*F38/'Vic Apr 2021'!AR32&gt;'Vic Apr 2021'!O32),($C$5*F38/'Vic Apr 2021'!AR32-'Vic Apr 2021'!N32)*'Vic Apr 2021'!AG32/100*'Vic Apr 2021'!AR32,0)</f>
        <v>0</v>
      </c>
      <c r="Q38" s="394">
        <f t="shared" si="4"/>
        <v>1393.6938181818182</v>
      </c>
      <c r="R38" s="419">
        <f t="shared" si="5"/>
        <v>1747.7438181818181</v>
      </c>
      <c r="S38" s="193">
        <f t="shared" si="6"/>
        <v>1922.5182000000002</v>
      </c>
      <c r="T38" s="247">
        <f>'Vic Apr 2021'!AT32</f>
        <v>0</v>
      </c>
      <c r="U38" s="247">
        <f>'Vic Apr 2021'!AU32</f>
        <v>0</v>
      </c>
      <c r="V38" s="247">
        <f>'Vic Apr 2021'!AV32</f>
        <v>0</v>
      </c>
      <c r="W38" s="247">
        <f>'Vic Apr 2021'!AW32</f>
        <v>0</v>
      </c>
      <c r="X38" s="419" t="str">
        <f t="shared" si="7"/>
        <v>No discount</v>
      </c>
      <c r="Y38" s="419" t="str">
        <f t="shared" si="8"/>
        <v>Exclusive</v>
      </c>
      <c r="Z38" s="399">
        <f t="shared" si="0"/>
        <v>1747.7438181818181</v>
      </c>
      <c r="AA38" s="399">
        <f t="shared" si="1"/>
        <v>1747.7438181818181</v>
      </c>
      <c r="AB38" s="400">
        <f t="shared" si="9"/>
        <v>1922.5182000000002</v>
      </c>
      <c r="AC38" s="400">
        <f t="shared" si="9"/>
        <v>1922.5182000000002</v>
      </c>
      <c r="AD38" s="244">
        <f>'Vic Apr 2021'!BF32</f>
        <v>0</v>
      </c>
      <c r="AE38" s="196" t="str">
        <f>'Vic Apr 2021'!BG32</f>
        <v>n</v>
      </c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T38" s="457"/>
      <c r="AU38" s="457"/>
      <c r="AV38" s="457"/>
      <c r="AW38" s="457"/>
    </row>
    <row r="39" spans="1:49" ht="17" customHeight="1">
      <c r="A39" s="528"/>
      <c r="B39" s="423" t="str">
        <f>'Vic Apr 2021'!F33</f>
        <v>Momentum Energy</v>
      </c>
      <c r="C39" s="423" t="str">
        <f>'Vic Apr 2021'!G33</f>
        <v>Market offer</v>
      </c>
      <c r="D39" s="190">
        <f>365*'Vic Apr 2021'!H33/100</f>
        <v>406.97500000000002</v>
      </c>
      <c r="E39" s="415">
        <f>IF('Vic Apr 2021'!AQ33=3,0.5,IF('Vic Apr 2021'!AQ33=2,0.33,0))</f>
        <v>0.33</v>
      </c>
      <c r="F39" s="415">
        <f t="shared" si="3"/>
        <v>0.66999999999999993</v>
      </c>
      <c r="G39" s="190">
        <f>IF('Vic Apr 2021'!K33="",($C$5*E39/'Vic Apr 2021'!AQ33*'Vic Apr 2021'!W33/100)*'Vic Apr 2021'!AQ33,IF($C$5*E39/'Vic Apr 2021'!AQ33&gt;='Vic Apr 2021'!L33,('Vic Apr 2021'!L33*'Vic Apr 2021'!W33/100)*'Vic Apr 2021'!AQ33,($C$5*E39/'Vic Apr 2021'!AQ33*'Vic Apr 2021'!W33/100)*'Vic Apr 2021'!AQ33))</f>
        <v>215.99999999999997</v>
      </c>
      <c r="H39" s="190">
        <f>IF($C$5*E39/'Vic Apr 2021'!AQ33&lt;'Vic Apr 2021'!L33,0,IF($C$5*E39/'Vic Apr 2021'!AQ33&lt;='Vic Apr 2021'!M33,($C$5*E39/'Vic Apr 2021'!AQ33-'Vic Apr 2021'!L33)*('Vic Apr 2021'!X33/100)*'Vic Apr 2021'!AQ33,('Vic Apr 2021'!M33-'Vic Apr 2021'!L33)*('Vic Apr 2021'!X33/100)*'Vic Apr 2021'!AQ33))</f>
        <v>215.99999999999997</v>
      </c>
      <c r="I39" s="190">
        <f>IF($C$5*E39/'Vic Apr 2021'!AQ33&lt;'Vic Apr 2021'!M33,0,IF($C$5*E39/'Vic Apr 2021'!AQ33&lt;='Vic Apr 2021'!N33,($C$5*E39/'Vic Apr 2021'!AQ33-'Vic Apr 2021'!M33)*('Vic Apr 2021'!Y33/100)*'Vic Apr 2021'!AQ33,('Vic Apr 2021'!N33-'Vic Apr 2021'!M33)*('Vic Apr 2021'!Y33/100)*'Vic Apr 2021'!AQ33))</f>
        <v>162</v>
      </c>
      <c r="J39" s="190">
        <f>IF($C$5*E39/'Vic Apr 2021'!AQ33&lt;'Vic Apr 2021'!N33,0,IF($C$5*E39/'Vic Apr 2021'!AQ33&lt;='Vic Apr 2021'!O33,($C$5*E39/'Vic Apr 2021'!AQ33-'Vic Apr 2021'!N33)*('Vic Apr 2021'!Z33/100)*'Vic Apr 2021'!AQ33,('Vic Apr 2021'!O33-'Vic Apr 2021'!N33)*('Vic Apr 2021'!Z33/100)*'Vic Apr 2021'!AQ33))</f>
        <v>0</v>
      </c>
      <c r="K39" s="190">
        <f>IF(($C$5*E39/'Vic Apr 2021'!AQ33&gt;'Vic Apr 2021'!O33),($C$5*E39/'Vic Apr 2021'!AQ33-'Vic Apr 2021'!N33)*'Vic Apr 2021'!AA33/100*'Vic Apr 2021'!AQ33,0)</f>
        <v>0</v>
      </c>
      <c r="L39" s="190">
        <f>IF('Vic Apr 2021'!K33="",($C$5*F39/'Vic Apr 2021'!AR33*'Vic Apr 2021'!AC33/100)*'Vic Apr 2021'!AR33,IF($C$5*F39/'Vic Apr 2021'!AR33&gt;='Vic Apr 2021'!L33,('Vic Apr 2021'!L33*'Vic Apr 2021'!AC33/100)*'Vic Apr 2021'!AR33,($C$5*F39/'Vic Apr 2021'!AR33*'Vic Apr 2021'!AC33/100)*'Vic Apr 2021'!AR33))</f>
        <v>359.99999999999994</v>
      </c>
      <c r="M39" s="190">
        <f>IF($C$5*F39/'Vic Apr 2021'!AR33&lt;'Vic Apr 2021'!L33,0,IF($C$5*F39/'Vic Apr 2021'!AR33&lt;='Vic Apr 2021'!M33,($C$5*F39/'Vic Apr 2021'!AR33-'Vic Apr 2021'!L33)*('Vic Apr 2021'!AD33/100)*'Vic Apr 2021'!AR33,('Vic Apr 2021'!M33-'Vic Apr 2021'!L33)*('Vic Apr 2021'!AD33/100)*'Vic Apr 2021'!AR33))</f>
        <v>359.99999999999994</v>
      </c>
      <c r="N39" s="190">
        <f>IF($C$5*F39/'Vic Apr 2021'!AR33&lt;'Vic Apr 2021'!M33,0,IF($C$5*F39/'Vic Apr 2021'!AR33&lt;='Vic Apr 2021'!N33,($C$5*F39/'Vic Apr 2021'!AR33-'Vic Apr 2021'!M33)*('Vic Apr 2021'!AE33/100)*'Vic Apr 2021'!AR33,('Vic Apr 2021'!N33-'Vic Apr 2021'!M33)*('Vic Apr 2021'!AE33/100)*'Vic Apr 2021'!AR33))</f>
        <v>284.99999999999994</v>
      </c>
      <c r="O39" s="190">
        <f>IF($C$5*F39/'Vic Apr 2021'!AR33&lt;'Vic Apr 2021'!N33,0,IF($C$5*F39/'Vic Apr 2021'!AR33&lt;='Vic Apr 2021'!O33,($C$5*F39/'Vic Apr 2021'!AQ33-'Vic Apr 2021'!N33)*('Vic Apr 2021'!AF33/100)*'Vic Apr 2021'!AR33,('Vic Apr 2021'!O33-'Vic Apr 2021'!N33)*('Vic Apr 2021'!AF33/100)*'Vic Apr 2021'!AR33))</f>
        <v>0</v>
      </c>
      <c r="P39" s="190">
        <f>IF(($C$5*F39/'Vic Apr 2021'!AR33&gt;'Vic Apr 2021'!O33),($C$5*F39/'Vic Apr 2021'!AR33-'Vic Apr 2021'!N33)*'Vic Apr 2021'!AG33/100*'Vic Apr 2021'!AR33,0)</f>
        <v>0</v>
      </c>
      <c r="Q39" s="394">
        <f t="shared" si="4"/>
        <v>1599</v>
      </c>
      <c r="R39" s="419">
        <f t="shared" si="5"/>
        <v>2005.9749999999999</v>
      </c>
      <c r="S39" s="193">
        <f t="shared" si="6"/>
        <v>2206.5725000000002</v>
      </c>
      <c r="T39" s="247">
        <f>'Vic Apr 2021'!AT33</f>
        <v>0</v>
      </c>
      <c r="U39" s="247">
        <f>'Vic Apr 2021'!AU33</f>
        <v>0</v>
      </c>
      <c r="V39" s="247">
        <f>'Vic Apr 2021'!AV33</f>
        <v>0</v>
      </c>
      <c r="W39" s="247">
        <f>'Vic Apr 2021'!AW33</f>
        <v>0</v>
      </c>
      <c r="X39" s="419" t="str">
        <f t="shared" si="7"/>
        <v>No discount</v>
      </c>
      <c r="Y39" s="419" t="str">
        <f t="shared" si="8"/>
        <v>Exclusive</v>
      </c>
      <c r="Z39" s="399">
        <f t="shared" si="0"/>
        <v>2005.9749999999999</v>
      </c>
      <c r="AA39" s="399">
        <f t="shared" si="1"/>
        <v>2005.9749999999999</v>
      </c>
      <c r="AB39" s="400">
        <f t="shared" si="9"/>
        <v>2206.5725000000002</v>
      </c>
      <c r="AC39" s="400">
        <f t="shared" si="9"/>
        <v>2206.5725000000002</v>
      </c>
      <c r="AD39" s="244">
        <f>'Vic Apr 2021'!BF33</f>
        <v>0</v>
      </c>
      <c r="AE39" s="196" t="str">
        <f>'Vic Apr 2021'!BG33</f>
        <v>n</v>
      </c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T39" s="457"/>
      <c r="AU39" s="457"/>
      <c r="AV39" s="457"/>
      <c r="AW39" s="457"/>
    </row>
    <row r="40" spans="1:49" ht="17" customHeight="1">
      <c r="A40" s="528"/>
      <c r="B40" s="423" t="str">
        <f>'Vic Apr 2021'!F34</f>
        <v>Origin Energy</v>
      </c>
      <c r="C40" s="423" t="str">
        <f>'Vic Apr 2021'!G34</f>
        <v>Business Go</v>
      </c>
      <c r="D40" s="190">
        <f>365*'Vic Apr 2021'!H34/100</f>
        <v>301.95454545454544</v>
      </c>
      <c r="E40" s="415">
        <f>IF('Vic Apr 2021'!AQ34=3,0.5,IF('Vic Apr 2021'!AQ34=2,0.33,0))</f>
        <v>0.33</v>
      </c>
      <c r="F40" s="415">
        <f t="shared" si="3"/>
        <v>0.66999999999999993</v>
      </c>
      <c r="G40" s="190">
        <f>IF('Vic Apr 2021'!K34="",($C$5*E40/'Vic Apr 2021'!AQ34*'Vic Apr 2021'!W34/100)*'Vic Apr 2021'!AQ34,IF($C$5*E40/'Vic Apr 2021'!AQ34&gt;='Vic Apr 2021'!L34,('Vic Apr 2021'!L34*'Vic Apr 2021'!W34/100)*'Vic Apr 2021'!AQ34,($C$5*E40/'Vic Apr 2021'!AQ34*'Vic Apr 2021'!W34/100)*'Vic Apr 2021'!AQ34))</f>
        <v>486</v>
      </c>
      <c r="H40" s="190">
        <f>IF(AND('Vic Apr 2021'!L34&gt;0,'Vic Apr 2021'!M34&gt;0),IF($C$5*E40/'Vic Apr 2021'!AQ34&lt;'Vic Apr 2021'!L34,0,IF(($C$5*E40/'Vic Apr 2021'!AQ34-'Vic Apr 2021'!L34)&lt;=('Vic Apr 2021'!M34+'Vic Apr 2021'!L34),((($C$5*E40/'Vic Apr 2021'!AQ34-'Vic Apr 2021'!L34)*'Vic Apr 2021'!X34/100))*'Vic Apr 2021'!AQ34,((('Vic Apr 2021'!M34)*'Vic Apr 2021'!X34/100)*'Vic Apr 2021'!AQ34))),0)</f>
        <v>0</v>
      </c>
      <c r="I40" s="190">
        <f>IF(AND('Vic Apr 2021'!M34&gt;0,'Vic Apr 2021'!N34&gt;0),IF($C$5*E40/'Vic Apr 2021'!AQ34&lt;('Vic Apr 2021'!L34+'Vic Apr 2021'!M34),0,IF(($C$5*E40/'Vic Apr 2021'!AQ34-'Vic Apr 2021'!L34+'Vic Apr 2021'!M34)&lt;=('Vic Apr 2021'!L34+'Vic Apr 2021'!M34+'Vic Apr 2021'!N34),((($C$5*E40/'Vic Apr 2021'!AQ34-('Vic Apr 2021'!L34+'Vic Apr 2021'!M34))*'Vic Apr 2021'!Y34/100))*'Vic Apr 2021'!AQ34,('Vic Apr 2021'!N34*'Vic Apr 2021'!Y34/100)* 'Vic Apr 2021'!AQ34)),0)</f>
        <v>0</v>
      </c>
      <c r="J40" s="190">
        <f>IF(AND('Vic Apr 2021'!N34&gt;0,'Vic Apr 2021'!O34&gt;0),IF($C$5*E40/'Vic Apr 2021'!AQ34&lt;('Vic Apr 2021'!L34+'Vic Apr 2021'!M34+'Vic Apr 2021'!N34),0,IF(($C$5*E40/'Vic Apr 2021'!AQ34-'Vic Apr 2021'!L34+'Vic Apr 2021'!M34+'Vic Apr 2021'!N34)&lt;=('Vic Apr 2021'!L34+'Vic Apr 2021'!M34+'Vic Apr 2021'!N34+'Vic Apr 2021'!O34),(($C$5*E40/'Vic Apr 2021'!AQ34-('Vic Apr 2021'!L34+'Vic Apr 2021'!M34+'Vic Apr 2021'!N34))*'Vic Apr 2021'!Z34/100)*'Vic Apr 2021'!AQ34,('Vic Apr 2021'!O34*'Vic Apr 2021'!Z34/100)*'Vic Apr 2021'!AQ34)),0)</f>
        <v>0</v>
      </c>
      <c r="K40" s="190">
        <f>IF(AND('Vic Apr 2021'!P34&gt;0,'Vic Apr 2021'!O34&gt;0),IF(($C$5*E40/'Vic Apr 2021'!AQ34&lt;SUM('Vic Apr 2021'!L34:P34)),(0),($C$5*E40/'Vic Apr 2021'!AQ34-SUM('Vic Apr 2021'!L34:P34))*'Vic Apr 2021'!AB34/100)* 'Vic Apr 2021'!AQ34,IF(AND('Vic Apr 2021'!O34&gt;0,'Vic Apr 2021'!P34=""),IF(($C$5*E40/'Vic Apr 2021'!AQ34&lt; SUM('Vic Apr 2021'!L34:O34)),(0),($C$5*E40/'Vic Apr 2021'!AQ34-SUM('Vic Apr 2021'!L34:O34))*'Vic Apr 2021'!AA34/100)* 'Vic Apr 2021'!AQ34,IF(AND('Vic Apr 2021'!N34&gt;0,'Vic Apr 2021'!O34=""),IF(($C$5*E40/'Vic Apr 2021'!AQ34&lt; SUM('Vic Apr 2021'!L34:N34)),(0),($C$5*E40/'Vic Apr 2021'!AQ34-SUM('Vic Apr 2021'!L34:N34))*'Vic Apr 2021'!Z34/100)* 'Vic Apr 2021'!AQ34,IF(AND('Vic Apr 2021'!M34&gt;0,'Vic Apr 2021'!N34=""),IF(($C$5*E40/'Vic Apr 2021'!AQ34&lt;'Vic Apr 2021'!M34+'Vic Apr 2021'!L34),(0),(($C$5*E40/'Vic Apr 2021'!AQ34-('Vic Apr 2021'!M34+'Vic Apr 2021'!L34))*'Vic Apr 2021'!Y34/100))*'Vic Apr 2021'!AQ34,IF(AND('Vic Apr 2021'!L34&gt;0,'Vic Apr 2021'!M34=""&gt;0),IF(($C$5*E40/'Vic Apr 2021'!AQ34&lt;'Vic Apr 2021'!L34),(0),($C$5*E40/'Vic Apr 2021'!AQ34-'Vic Apr 2021'!L34)*'Vic Apr 2021'!X34/100)*'Vic Apr 2021'!AQ34,0)))))</f>
        <v>0</v>
      </c>
      <c r="L40" s="190">
        <f>IF('Vic Apr 2021'!K34="",($C$5*F40/'Vic Apr 2021'!AR34*'Vic Apr 2021'!AC34/100)*'Vic Apr 2021'!AR34,IF($C$5*F40/'Vic Apr 2021'!AR34&gt;='Vic Apr 2021'!L34,('Vic Apr 2021'!L34*'Vic Apr 2021'!AC34/100)*'Vic Apr 2021'!AR34,($C$5*F40/'Vic Apr 2021'!AR34*'Vic Apr 2021'!AC34/100)*'Vic Apr 2021'!AR34))</f>
        <v>986.72727272727263</v>
      </c>
      <c r="M40" s="190">
        <f>IF(AND('Vic Apr 2021'!L34&gt;0,'Vic Apr 2021'!M34&gt;0),IF($C$5*F40/'Vic Apr 2021'!AR34&lt;'Vic Apr 2021'!L34,0,IF(($C$5*F40/'Vic Apr 2021'!AR34-'Vic Apr 2021'!L34)&lt;=('Vic Apr 2021'!M34+'Vic Apr 2021'!L34),((($C$5*F40/'Vic Apr 2021'!AR34-'Vic Apr 2021'!L34)*'Vic Apr 2021'!AD34/100))*'Vic Apr 2021'!AR34,((('Vic Apr 2021'!M34)*'Vic Apr 2021'!AD34/100)*'Vic Apr 2021'!AR34))),0)</f>
        <v>0</v>
      </c>
      <c r="N40" s="190">
        <f>IF(AND('Vic Apr 2021'!M34&gt;0,'Vic Apr 2021'!N34&gt;0),IF($C$5*F40/'Vic Apr 2021'!AR34&lt;('Vic Apr 2021'!L34+'Vic Apr 2021'!M34),0,IF(($C$5*F40/'Vic Apr 2021'!AR34-'Vic Apr 2021'!L34+'Vic Apr 2021'!M34)&lt;=('Vic Apr 2021'!L34+'Vic Apr 2021'!M34+'Vic Apr 2021'!N34),((($C$5*F40/'Vic Apr 2021'!AR34-('Vic Apr 2021'!L34+'Vic Apr 2021'!M34))*'Vic Apr 2021'!AE34/100))*'Vic Apr 2021'!AR34,('Vic Apr 2021'!N34*'Vic Apr 2021'!AE34/100)*'Vic Apr 2021'!AR34)),0)</f>
        <v>0</v>
      </c>
      <c r="O40" s="190">
        <f>IF(AND('Vic Apr 2021'!N34&gt;0,'Vic Apr 2021'!O34&gt;0),IF($C$5*F40/'Vic Apr 2021'!AR34&lt;('Vic Apr 2021'!L34+'Vic Apr 2021'!M34+'Vic Apr 2021'!N34),0,IF(($C$5*F40/'Vic Apr 2021'!AR34-'Vic Apr 2021'!L34+'Vic Apr 2021'!M34+'Vic Apr 2021'!N34)&lt;=('Vic Apr 2021'!L34+'Vic Apr 2021'!M34+'Vic Apr 2021'!N34+'Vic Apr 2021'!O34),(($C$5*F40/'Vic Apr 2021'!AR34-('Vic Apr 2021'!L34+'Vic Apr 2021'!M34+'Vic Apr 2021'!N34))*'Vic Apr 2021'!AF34/100)*'Vic Apr 2021'!AR34,('Vic Apr 2021'!O34*'Vic Apr 2021'!AF34/100)*'Vic Apr 2021'!AR34)),0)</f>
        <v>0</v>
      </c>
      <c r="P40" s="190">
        <f>IF(AND('Vic Apr 2021'!P34&gt;0,'Vic Apr 2021'!O34&gt;0),IF(($C$5*F40/'Vic Apr 2021'!AR34&lt;SUM('Vic Apr 2021'!L34:P34)),(0),($C$5*F40/'Vic Apr 2021'!AR34-SUM('Vic Apr 2021'!L34:P34))*'Vic Apr 2021'!AB34/100)* 'Vic Apr 2021'!AR34,IF(AND('Vic Apr 2021'!O34&gt;0,'Vic Apr 2021'!P34=""),IF(($C$5*F40/'Vic Apr 2021'!AR34&lt; SUM('Vic Apr 2021'!L34:O34)),(0),($C$5*F40/'Vic Apr 2021'!AR34-SUM('Vic Apr 2021'!L34:O34))*'Vic Apr 2021'!AG34/100)* 'Vic Apr 2021'!AR34,IF(AND('Vic Apr 2021'!N34&gt;0,'Vic Apr 2021'!O34=""),IF(($C$5*F40/'Vic Apr 2021'!AR34&lt; SUM('Vic Apr 2021'!L34:N34)),(0),($C$5*F40/'Vic Apr 2021'!AR34-SUM('Vic Apr 2021'!L34:N34))*'Vic Apr 2021'!AF34/100)* 'Vic Apr 2021'!AR34,IF(AND('Vic Apr 2021'!M34&gt;0,'Vic Apr 2021'!N34=""),IF(($C$5*F40/'Vic Apr 2021'!AR34&lt;'Vic Apr 2021'!M34+'Vic Apr 2021'!L34),(0),(($C$5*F40/'Vic Apr 2021'!AR34-('Vic Apr 2021'!M34+'Vic Apr 2021'!L34))*'Vic Apr 2021'!AE34/100))*'Vic Apr 2021'!AR34,IF(AND('Vic Apr 2021'!L34&gt;0,'Vic Apr 2021'!M34=""&gt;0),IF(($C$5*F40/'Vic Apr 2021'!AR34&lt;'Vic Apr 2021'!L34),(0),($C$5*F40/'Vic Apr 2021'!AR34-'Vic Apr 2021'!L34)*'Vic Apr 2021'!AD34/100)*'Vic Apr 2021'!AR34,0)))))</f>
        <v>0</v>
      </c>
      <c r="Q40" s="394">
        <f t="shared" si="4"/>
        <v>1472.7272727272725</v>
      </c>
      <c r="R40" s="419">
        <f t="shared" si="5"/>
        <v>1774.681818181818</v>
      </c>
      <c r="S40" s="193">
        <f t="shared" si="6"/>
        <v>1952.1499999999999</v>
      </c>
      <c r="T40" s="247">
        <f>'Vic Apr 2021'!AT34</f>
        <v>0</v>
      </c>
      <c r="U40" s="247">
        <f>'Vic Apr 2021'!AU34</f>
        <v>0</v>
      </c>
      <c r="V40" s="247">
        <f>'Vic Apr 2021'!AV34</f>
        <v>0</v>
      </c>
      <c r="W40" s="247">
        <f>'Vic Apr 2021'!AW34</f>
        <v>0</v>
      </c>
      <c r="X40" s="419" t="str">
        <f t="shared" si="7"/>
        <v>No discount</v>
      </c>
      <c r="Y40" s="419" t="str">
        <f t="shared" si="8"/>
        <v>Inclusive</v>
      </c>
      <c r="Z40" s="399">
        <f t="shared" si="0"/>
        <v>1774.681818181818</v>
      </c>
      <c r="AA40" s="399">
        <f t="shared" si="1"/>
        <v>1774.681818181818</v>
      </c>
      <c r="AB40" s="400">
        <f t="shared" si="9"/>
        <v>1952.1499999999999</v>
      </c>
      <c r="AC40" s="400">
        <f t="shared" si="9"/>
        <v>1952.1499999999999</v>
      </c>
      <c r="AD40" s="244">
        <f>'Vic Apr 2021'!BF34</f>
        <v>0</v>
      </c>
      <c r="AE40" s="196" t="str">
        <f>'Vic Apr 2021'!BG34</f>
        <v>n</v>
      </c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T40" s="457"/>
      <c r="AU40" s="457"/>
      <c r="AV40" s="457"/>
      <c r="AW40" s="457"/>
    </row>
    <row r="41" spans="1:49" ht="17" customHeight="1">
      <c r="A41" s="528"/>
      <c r="B41" s="423" t="str">
        <f>'Vic Apr 2021'!F35</f>
        <v>Simply Energy</v>
      </c>
      <c r="C41" s="423" t="str">
        <f>'Vic Apr 2021'!G35</f>
        <v>Business Saver</v>
      </c>
      <c r="D41" s="190">
        <f>365*'Vic Apr 2021'!H35/100</f>
        <v>374.09181818181816</v>
      </c>
      <c r="E41" s="415">
        <f>IF('Vic Apr 2021'!AQ35=3,0.5,IF('Vic Apr 2021'!AQ35=2,0.33,0))</f>
        <v>0.33</v>
      </c>
      <c r="F41" s="415">
        <f t="shared" si="3"/>
        <v>0.66999999999999993</v>
      </c>
      <c r="G41" s="190">
        <f>IF('Vic Apr 2021'!K35="",($C$5*E41/'Vic Apr 2021'!AQ35*'Vic Apr 2021'!W35/100)*'Vic Apr 2021'!AQ35,IF($C$5*E41/'Vic Apr 2021'!AQ35&gt;='Vic Apr 2021'!L35,('Vic Apr 2021'!L35*'Vic Apr 2021'!W35/100)*'Vic Apr 2021'!AQ35,($C$5*E41/'Vic Apr 2021'!AQ35*'Vic Apr 2021'!W35/100)*'Vic Apr 2021'!AQ35))</f>
        <v>195.76199999999997</v>
      </c>
      <c r="H41" s="190">
        <f>IF($C$5*E41/'Vic Apr 2021'!AQ35&lt;'Vic Apr 2021'!L35,0,IF($C$5*E41/'Vic Apr 2021'!AQ35&lt;='Vic Apr 2021'!M35,($C$5*E41/'Vic Apr 2021'!AQ35-'Vic Apr 2021'!L35)*('Vic Apr 2021'!X35/100)*'Vic Apr 2021'!AQ35,('Vic Apr 2021'!M35-'Vic Apr 2021'!L35)*('Vic Apr 2021'!X35/100)*'Vic Apr 2021'!AQ35))</f>
        <v>194.65600000000001</v>
      </c>
      <c r="I41" s="190">
        <f>IF($C$5*E41/'Vic Apr 2021'!AQ35&lt;'Vic Apr 2021'!M35,0,IF($C$5*E41/'Vic Apr 2021'!AQ35&lt;='Vic Apr 2021'!N35,($C$5*E41/'Vic Apr 2021'!AQ35-'Vic Apr 2021'!M35)*('Vic Apr 2021'!Y35/100)*'Vic Apr 2021'!AQ35,('Vic Apr 2021'!N35-'Vic Apr 2021'!M35)*('Vic Apr 2021'!Y35/100)*'Vic Apr 2021'!AQ35))</f>
        <v>137.89999999999998</v>
      </c>
      <c r="J41" s="190">
        <f>IF($C$5*E41/'Vic Apr 2021'!AQ35&lt;'Vic Apr 2021'!N35,0,IF($C$5*E41/'Vic Apr 2021'!AQ35&lt;='Vic Apr 2021'!O35,($C$5*E41/'Vic Apr 2021'!AQ35-'Vic Apr 2021'!N35)*('Vic Apr 2021'!Z35/100)*'Vic Apr 2021'!AQ35,('Vic Apr 2021'!O35-'Vic Apr 2021'!N35)*('Vic Apr 2021'!Z35/100)*'Vic Apr 2021'!AQ35))</f>
        <v>0</v>
      </c>
      <c r="K41" s="190">
        <f>IF(($C$5*E41/'Vic Apr 2021'!AQ35&gt;'Vic Apr 2021'!O35),($C$5*E41/'Vic Apr 2021'!AQ35-'Vic Apr 2021'!N35)*'Vic Apr 2021'!AA35/100*'Vic Apr 2021'!AQ35,0)</f>
        <v>0</v>
      </c>
      <c r="L41" s="190">
        <f>IF('Vic Apr 2021'!K35="",($C$5*F41/'Vic Apr 2021'!AR35*'Vic Apr 2021'!AC35/100)*'Vic Apr 2021'!AR35,IF($C$5*F41/'Vic Apr 2021'!AR35&gt;='Vic Apr 2021'!L35,('Vic Apr 2021'!L35*'Vic Apr 2021'!AC35/100)*'Vic Apr 2021'!AR35,($C$5*F41/'Vic Apr 2021'!AR35*'Vic Apr 2021'!AC35/100)*'Vic Apr 2021'!AR35))</f>
        <v>389.31199999999995</v>
      </c>
      <c r="M41" s="190">
        <f>IF($C$5*F41/'Vic Apr 2021'!AR35&lt;'Vic Apr 2021'!L35,0,IF($C$5*F41/'Vic Apr 2021'!AR35&lt;='Vic Apr 2021'!M35,($C$5*F41/'Vic Apr 2021'!AR35-'Vic Apr 2021'!L35)*('Vic Apr 2021'!AD35/100)*'Vic Apr 2021'!AR35,('Vic Apr 2021'!M35-'Vic Apr 2021'!L35)*('Vic Apr 2021'!AD35/100)*'Vic Apr 2021'!AR35))</f>
        <v>382.67599999999993</v>
      </c>
      <c r="N41" s="190">
        <f>IF($C$5*F41/'Vic Apr 2021'!AR35&lt;'Vic Apr 2021'!M35,0,IF($C$5*F41/'Vic Apr 2021'!AR35&lt;='Vic Apr 2021'!N35,($C$5*F41/'Vic Apr 2021'!AR35-'Vic Apr 2021'!M35)*('Vic Apr 2021'!AE35/100)*'Vic Apr 2021'!AR35,('Vic Apr 2021'!N35-'Vic Apr 2021'!M35)*('Vic Apr 2021'!AE35/100)*'Vic Apr 2021'!AR35))</f>
        <v>285.04145454545454</v>
      </c>
      <c r="O41" s="190">
        <f>IF($C$5*F41/'Vic Apr 2021'!AR35&lt;'Vic Apr 2021'!N35,0,IF($C$5*F41/'Vic Apr 2021'!AR35&lt;='Vic Apr 2021'!O35,($C$5*F41/'Vic Apr 2021'!AQ35-'Vic Apr 2021'!N35)*('Vic Apr 2021'!AF35/100)*'Vic Apr 2021'!AR35,('Vic Apr 2021'!O35-'Vic Apr 2021'!N35)*('Vic Apr 2021'!AF35/100)*'Vic Apr 2021'!AR35))</f>
        <v>0</v>
      </c>
      <c r="P41" s="190">
        <f>IF(($C$5*F41/'Vic Apr 2021'!AR35&gt;'Vic Apr 2021'!O35),($C$5*F41/'Vic Apr 2021'!AR35-'Vic Apr 2021'!N35)*'Vic Apr 2021'!AG35/100*'Vic Apr 2021'!AR35,0)</f>
        <v>0</v>
      </c>
      <c r="Q41" s="394">
        <f t="shared" si="4"/>
        <v>1585.3474545454544</v>
      </c>
      <c r="R41" s="419">
        <f t="shared" si="5"/>
        <v>1959.4392727272725</v>
      </c>
      <c r="S41" s="193">
        <f t="shared" si="6"/>
        <v>2155.3831999999998</v>
      </c>
      <c r="T41" s="247">
        <f>'Vic Apr 2021'!AT35</f>
        <v>17</v>
      </c>
      <c r="U41" s="247">
        <f>'Vic Apr 2021'!AU35</f>
        <v>0</v>
      </c>
      <c r="V41" s="247">
        <f>'Vic Apr 2021'!AV35</f>
        <v>0</v>
      </c>
      <c r="W41" s="247">
        <f>'Vic Apr 2021'!AW35</f>
        <v>0</v>
      </c>
      <c r="X41" s="419" t="str">
        <f t="shared" si="7"/>
        <v>Guaranteed off bill</v>
      </c>
      <c r="Y41" s="419" t="str">
        <f t="shared" si="8"/>
        <v>Exclusive</v>
      </c>
      <c r="Z41" s="399">
        <f t="shared" si="0"/>
        <v>1626.3345963636361</v>
      </c>
      <c r="AA41" s="399">
        <f t="shared" si="1"/>
        <v>1626.3345963636361</v>
      </c>
      <c r="AB41" s="400">
        <f t="shared" si="9"/>
        <v>1788.9680559999999</v>
      </c>
      <c r="AC41" s="400">
        <f t="shared" si="9"/>
        <v>1788.9680559999999</v>
      </c>
      <c r="AD41" s="244">
        <f>'Vic Apr 2021'!BF35</f>
        <v>0</v>
      </c>
      <c r="AE41" s="196" t="str">
        <f>'Vic Apr 2021'!BG35</f>
        <v>n</v>
      </c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T41" s="457"/>
      <c r="AU41" s="457"/>
      <c r="AV41" s="457"/>
      <c r="AW41" s="457"/>
    </row>
    <row r="42" spans="1:49" ht="17" customHeight="1">
      <c r="A42" s="528"/>
      <c r="B42" s="423" t="str">
        <f>'Vic Apr 2021'!F36</f>
        <v>Powershop</v>
      </c>
      <c r="C42" s="423" t="str">
        <f>'Vic Apr 2021'!G36</f>
        <v>Carbon Neutral</v>
      </c>
      <c r="D42" s="190">
        <f>365*'Vic Apr 2021'!H36/100</f>
        <v>333.34454545454543</v>
      </c>
      <c r="E42" s="415">
        <f>IF('Vic Apr 2021'!AQ36=3,0.5,IF('Vic Apr 2021'!AQ36=2,0.33,0))</f>
        <v>0.33</v>
      </c>
      <c r="F42" s="415">
        <f t="shared" si="3"/>
        <v>0.66999999999999993</v>
      </c>
      <c r="G42" s="190">
        <f>IF('Vic Apr 2021'!K36="",($C$5*E42/'Vic Apr 2021'!AQ36*'Vic Apr 2021'!W36/100)*'Vic Apr 2021'!AQ36,IF($C$5*E42/'Vic Apr 2021'!AQ36&gt;='Vic Apr 2021'!L36,('Vic Apr 2021'!L36*'Vic Apr 2021'!W36/100)*'Vic Apr 2021'!AQ36,($C$5*E42/'Vic Apr 2021'!AQ36*'Vic Apr 2021'!W36/100)*'Vic Apr 2021'!AQ36))</f>
        <v>491.99999999999994</v>
      </c>
      <c r="H42" s="190">
        <f>IF(AND('Vic Apr 2021'!L36&gt;0,'Vic Apr 2021'!M36&gt;0),IF($C$5*E42/'Vic Apr 2021'!AQ36&lt;'Vic Apr 2021'!L36,0,IF(($C$5*E42/'Vic Apr 2021'!AQ36-'Vic Apr 2021'!L36)&lt;=('Vic Apr 2021'!M36+'Vic Apr 2021'!L36),((($C$5*E42/'Vic Apr 2021'!AQ36-'Vic Apr 2021'!L36)*'Vic Apr 2021'!X36/100))*'Vic Apr 2021'!AQ36,((('Vic Apr 2021'!M36)*'Vic Apr 2021'!X36/100)*'Vic Apr 2021'!AQ36))),0)</f>
        <v>0</v>
      </c>
      <c r="I42" s="190">
        <f>IF(AND('Vic Apr 2021'!M36&gt;0,'Vic Apr 2021'!N36&gt;0),IF($C$5*E42/'Vic Apr 2021'!AQ36&lt;('Vic Apr 2021'!L36+'Vic Apr 2021'!M36),0,IF(($C$5*E42/'Vic Apr 2021'!AQ36-'Vic Apr 2021'!L36+'Vic Apr 2021'!M36)&lt;=('Vic Apr 2021'!L36+'Vic Apr 2021'!M36+'Vic Apr 2021'!N36),((($C$5*E42/'Vic Apr 2021'!AQ36-('Vic Apr 2021'!L36+'Vic Apr 2021'!M36))*'Vic Apr 2021'!Y36/100))*'Vic Apr 2021'!AQ36,('Vic Apr 2021'!N36*'Vic Apr 2021'!Y36/100)* 'Vic Apr 2021'!AQ36)),0)</f>
        <v>0</v>
      </c>
      <c r="J42" s="190">
        <f>IF(AND('Vic Apr 2021'!N36&gt;0,'Vic Apr 2021'!O36&gt;0),IF($C$5*E42/'Vic Apr 2021'!AQ36&lt;('Vic Apr 2021'!L36+'Vic Apr 2021'!M36+'Vic Apr 2021'!N36),0,IF(($C$5*E42/'Vic Apr 2021'!AQ36-'Vic Apr 2021'!L36+'Vic Apr 2021'!M36+'Vic Apr 2021'!N36)&lt;=('Vic Apr 2021'!L36+'Vic Apr 2021'!M36+'Vic Apr 2021'!N36+'Vic Apr 2021'!O36),(($C$5*E42/'Vic Apr 2021'!AQ36-('Vic Apr 2021'!L36+'Vic Apr 2021'!M36+'Vic Apr 2021'!N36))*'Vic Apr 2021'!Z36/100)*'Vic Apr 2021'!AQ36,('Vic Apr 2021'!O36*'Vic Apr 2021'!Z36/100)*'Vic Apr 2021'!AQ36)),0)</f>
        <v>0</v>
      </c>
      <c r="K42" s="190">
        <f>IF(AND('Vic Apr 2021'!P36&gt;0,'Vic Apr 2021'!O36&gt;0),IF(($C$5*E42/'Vic Apr 2021'!AQ36&lt;SUM('Vic Apr 2021'!L36:P36)),(0),($C$5*E42/'Vic Apr 2021'!AQ36-SUM('Vic Apr 2021'!L36:P36))*'Vic Apr 2021'!AB36/100)* 'Vic Apr 2021'!AQ36,IF(AND('Vic Apr 2021'!O36&gt;0,'Vic Apr 2021'!P36=""),IF(($C$5*E42/'Vic Apr 2021'!AQ36&lt; SUM('Vic Apr 2021'!L36:O36)),(0),($C$5*E42/'Vic Apr 2021'!AQ36-SUM('Vic Apr 2021'!L36:O36))*'Vic Apr 2021'!AA36/100)* 'Vic Apr 2021'!AQ36,IF(AND('Vic Apr 2021'!N36&gt;0,'Vic Apr 2021'!O36=""),IF(($C$5*E42/'Vic Apr 2021'!AQ36&lt; SUM('Vic Apr 2021'!L36:N36)),(0),($C$5*E42/'Vic Apr 2021'!AQ36-SUM('Vic Apr 2021'!L36:N36))*'Vic Apr 2021'!Z36/100)* 'Vic Apr 2021'!AQ36,IF(AND('Vic Apr 2021'!M36&gt;0,'Vic Apr 2021'!N36=""),IF(($C$5*E42/'Vic Apr 2021'!AQ36&lt;'Vic Apr 2021'!M36+'Vic Apr 2021'!L36),(0),(($C$5*E42/'Vic Apr 2021'!AQ36-('Vic Apr 2021'!M36+'Vic Apr 2021'!L36))*'Vic Apr 2021'!Y36/100))*'Vic Apr 2021'!AQ36,IF(AND('Vic Apr 2021'!L36&gt;0,'Vic Apr 2021'!M36=""&gt;0),IF(($C$5*E42/'Vic Apr 2021'!AQ36&lt;'Vic Apr 2021'!L36),(0),($C$5*E42/'Vic Apr 2021'!AQ36-'Vic Apr 2021'!L36)*'Vic Apr 2021'!X36/100)*'Vic Apr 2021'!AQ36,0)))))</f>
        <v>0</v>
      </c>
      <c r="L42" s="190">
        <f>IF('Vic Apr 2021'!K36="",($C$5*F42/'Vic Apr 2021'!AR36*'Vic Apr 2021'!AC36/100)*'Vic Apr 2021'!AR36,IF($C$5*F42/'Vic Apr 2021'!AR36&gt;='Vic Apr 2021'!L36,('Vic Apr 2021'!L36*'Vic Apr 2021'!AC36/100)*'Vic Apr 2021'!AR36,($C$5*F42/'Vic Apr 2021'!AR36*'Vic Apr 2021'!AC36/100)*'Vic Apr 2021'!AR36))</f>
        <v>956.27272727272725</v>
      </c>
      <c r="M42" s="190">
        <f>IF(AND('Vic Apr 2021'!L36&gt;0,'Vic Apr 2021'!M36&gt;0),IF($C$5*F42/'Vic Apr 2021'!AR36&lt;'Vic Apr 2021'!L36,0,IF(($C$5*F42/'Vic Apr 2021'!AR36-'Vic Apr 2021'!L36)&lt;=('Vic Apr 2021'!M36+'Vic Apr 2021'!L36),((($C$5*F42/'Vic Apr 2021'!AR36-'Vic Apr 2021'!L36)*'Vic Apr 2021'!AD36/100))*'Vic Apr 2021'!AR36,((('Vic Apr 2021'!M36)*'Vic Apr 2021'!AD36/100)*'Vic Apr 2021'!AR36))),0)</f>
        <v>0</v>
      </c>
      <c r="N42" s="190">
        <f>IF(AND('Vic Apr 2021'!M36&gt;0,'Vic Apr 2021'!N36&gt;0),IF($C$5*F42/'Vic Apr 2021'!AR36&lt;('Vic Apr 2021'!L36+'Vic Apr 2021'!M36),0,IF(($C$5*F42/'Vic Apr 2021'!AR36-'Vic Apr 2021'!L36+'Vic Apr 2021'!M36)&lt;=('Vic Apr 2021'!L36+'Vic Apr 2021'!M36+'Vic Apr 2021'!N36),((($C$5*F42/'Vic Apr 2021'!AR36-('Vic Apr 2021'!L36+'Vic Apr 2021'!M36))*'Vic Apr 2021'!AE36/100))*'Vic Apr 2021'!AR36,('Vic Apr 2021'!N36*'Vic Apr 2021'!AE36/100)*'Vic Apr 2021'!AR36)),0)</f>
        <v>0</v>
      </c>
      <c r="O42" s="190">
        <f>IF(AND('Vic Apr 2021'!N36&gt;0,'Vic Apr 2021'!O36&gt;0),IF($C$5*F42/'Vic Apr 2021'!AR36&lt;('Vic Apr 2021'!L36+'Vic Apr 2021'!M36+'Vic Apr 2021'!N36),0,IF(($C$5*F42/'Vic Apr 2021'!AR36-'Vic Apr 2021'!L36+'Vic Apr 2021'!M36+'Vic Apr 2021'!N36)&lt;=('Vic Apr 2021'!L36+'Vic Apr 2021'!M36+'Vic Apr 2021'!N36+'Vic Apr 2021'!O36),(($C$5*F42/'Vic Apr 2021'!AR36-('Vic Apr 2021'!L36+'Vic Apr 2021'!M36+'Vic Apr 2021'!N36))*'Vic Apr 2021'!AF36/100)*'Vic Apr 2021'!AR36,('Vic Apr 2021'!O36*'Vic Apr 2021'!AF36/100)*'Vic Apr 2021'!AR36)),0)</f>
        <v>0</v>
      </c>
      <c r="P42" s="190">
        <f>IF(AND('Vic Apr 2021'!P36&gt;0,'Vic Apr 2021'!O36&gt;0),IF(($C$5*F42/'Vic Apr 2021'!AR36&lt;SUM('Vic Apr 2021'!L36:P36)),(0),($C$5*F42/'Vic Apr 2021'!AR36-SUM('Vic Apr 2021'!L36:P36))*'Vic Apr 2021'!AB36/100)* 'Vic Apr 2021'!AR36,IF(AND('Vic Apr 2021'!O36&gt;0,'Vic Apr 2021'!P36=""),IF(($C$5*F42/'Vic Apr 2021'!AR36&lt; SUM('Vic Apr 2021'!L36:O36)),(0),($C$5*F42/'Vic Apr 2021'!AR36-SUM('Vic Apr 2021'!L36:O36))*'Vic Apr 2021'!AG36/100)* 'Vic Apr 2021'!AR36,IF(AND('Vic Apr 2021'!N36&gt;0,'Vic Apr 2021'!O36=""),IF(($C$5*F42/'Vic Apr 2021'!AR36&lt; SUM('Vic Apr 2021'!L36:N36)),(0),($C$5*F42/'Vic Apr 2021'!AR36-SUM('Vic Apr 2021'!L36:N36))*'Vic Apr 2021'!AF36/100)* 'Vic Apr 2021'!AR36,IF(AND('Vic Apr 2021'!M36&gt;0,'Vic Apr 2021'!N36=""),IF(($C$5*F42/'Vic Apr 2021'!AR36&lt;'Vic Apr 2021'!M36+'Vic Apr 2021'!L36),(0),(($C$5*F42/'Vic Apr 2021'!AR36-('Vic Apr 2021'!M36+'Vic Apr 2021'!L36))*'Vic Apr 2021'!AE36/100))*'Vic Apr 2021'!AR36,IF(AND('Vic Apr 2021'!L36&gt;0,'Vic Apr 2021'!M36=""&gt;0),IF(($C$5*F42/'Vic Apr 2021'!AR36&lt;'Vic Apr 2021'!L36),(0),($C$5*F42/'Vic Apr 2021'!AR36-'Vic Apr 2021'!L36)*'Vic Apr 2021'!AD36/100)*'Vic Apr 2021'!AR36,0)))))</f>
        <v>0</v>
      </c>
      <c r="Q42" s="394">
        <f t="shared" si="4"/>
        <v>1448.2727272727273</v>
      </c>
      <c r="R42" s="419">
        <f t="shared" si="5"/>
        <v>1781.6172727272726</v>
      </c>
      <c r="S42" s="193">
        <f t="shared" si="6"/>
        <v>1959.779</v>
      </c>
      <c r="T42" s="247">
        <f>'Vic Apr 2021'!AT36</f>
        <v>0</v>
      </c>
      <c r="U42" s="247">
        <f>'Vic Apr 2021'!AU36</f>
        <v>0</v>
      </c>
      <c r="V42" s="247">
        <f>'Vic Apr 2021'!AV36</f>
        <v>0</v>
      </c>
      <c r="W42" s="247">
        <f>'Vic Apr 2021'!AW36</f>
        <v>0</v>
      </c>
      <c r="X42" s="419" t="str">
        <f t="shared" si="7"/>
        <v>No discount</v>
      </c>
      <c r="Y42" s="419" t="str">
        <f t="shared" si="8"/>
        <v>Inclusive</v>
      </c>
      <c r="Z42" s="399">
        <f t="shared" si="0"/>
        <v>1781.6172727272726</v>
      </c>
      <c r="AA42" s="399">
        <f t="shared" si="1"/>
        <v>1781.6172727272726</v>
      </c>
      <c r="AB42" s="400">
        <f t="shared" si="9"/>
        <v>1959.779</v>
      </c>
      <c r="AC42" s="400">
        <f t="shared" si="9"/>
        <v>1959.779</v>
      </c>
      <c r="AD42" s="244">
        <f>'Vic Apr 2021'!BF36</f>
        <v>0</v>
      </c>
      <c r="AE42" s="196" t="str">
        <f>'Vic Apr 2021'!BG36</f>
        <v>n</v>
      </c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T42" s="457"/>
      <c r="AU42" s="457"/>
      <c r="AV42" s="457"/>
      <c r="AW42" s="457"/>
    </row>
    <row r="43" spans="1:49" ht="17" customHeight="1" thickBot="1">
      <c r="A43" s="456"/>
      <c r="B43" s="424" t="str">
        <f>'Vic Apr 2021'!F37</f>
        <v>Red Energy</v>
      </c>
      <c r="C43" s="424" t="str">
        <f>'Vic Apr 2021'!G37</f>
        <v>Business Saver</v>
      </c>
      <c r="D43" s="115">
        <f>365*'Vic Apr 2021'!H37/100</f>
        <v>271.02909090909088</v>
      </c>
      <c r="E43" s="416">
        <f>IF('Vic Apr 2021'!AQ37=3,0.5,IF('Vic Apr 2021'!AQ37=2,0.33,0))</f>
        <v>0.33</v>
      </c>
      <c r="F43" s="416">
        <f t="shared" si="3"/>
        <v>0.66999999999999993</v>
      </c>
      <c r="G43" s="115">
        <f>IF('Vic Apr 2021'!K37="",($C$5*E43/'Vic Apr 2021'!AQ37*'Vic Apr 2021'!W37/100)*'Vic Apr 2021'!AQ37,IF($C$5*E43/'Vic Apr 2021'!AQ37&gt;='Vic Apr 2021'!L37,('Vic Apr 2021'!L37*'Vic Apr 2021'!W37/100)*'Vic Apr 2021'!AQ37,($C$5*E43/'Vic Apr 2021'!AQ37*'Vic Apr 2021'!W37/100)*'Vic Apr 2021'!AQ37))</f>
        <v>259.63636363636363</v>
      </c>
      <c r="H43" s="115">
        <f>IF($C$5*E43/'Vic Apr 2021'!AQ37&lt;'Vic Apr 2021'!L37,0,IF($C$5*E43/'Vic Apr 2021'!AQ37&lt;='Vic Apr 2021'!M37,($C$5*E43/'Vic Apr 2021'!AQ37-'Vic Apr 2021'!L37)*('Vic Apr 2021'!X37/100)*'Vic Apr 2021'!AQ37,('Vic Apr 2021'!M37-'Vic Apr 2021'!L37)*('Vic Apr 2021'!X37/100)*'Vic Apr 2021'!AQ37))</f>
        <v>232.36363636363632</v>
      </c>
      <c r="I43" s="115">
        <f>IF($C$5*E43/'Vic Apr 2021'!AQ37&lt;'Vic Apr 2021'!M37,0,IF($C$5*E43/'Vic Apr 2021'!AQ37&lt;='Vic Apr 2021'!N37,($C$5*E43/'Vic Apr 2021'!AQ37-'Vic Apr 2021'!M37)*('Vic Apr 2021'!Y37/100)*'Vic Apr 2021'!AQ37,('Vic Apr 2021'!N37-'Vic Apr 2021'!M37)*('Vic Apr 2021'!Y37/100)*'Vic Apr 2021'!AQ37))</f>
        <v>153.81818181818178</v>
      </c>
      <c r="J43" s="115">
        <f>IF($C$5*E43/'Vic Apr 2021'!AQ37&lt;'Vic Apr 2021'!N37,0,IF($C$5*E43/'Vic Apr 2021'!AQ37&lt;='Vic Apr 2021'!O37,($C$5*E43/'Vic Apr 2021'!AQ37-'Vic Apr 2021'!N37)*('Vic Apr 2021'!Z37/100)*'Vic Apr 2021'!AQ37,('Vic Apr 2021'!O37-'Vic Apr 2021'!N37)*('Vic Apr 2021'!Z37/100)*'Vic Apr 2021'!AQ37))</f>
        <v>0</v>
      </c>
      <c r="K43" s="115">
        <f>IF(($C$5*E43/'Vic Apr 2021'!AQ37&gt;'Vic Apr 2021'!O37),($C$5*E43/'Vic Apr 2021'!AQ37-'Vic Apr 2021'!N37)*'Vic Apr 2021'!AA37/100*'Vic Apr 2021'!AQ37,0)</f>
        <v>0</v>
      </c>
      <c r="L43" s="115">
        <f>IF('Vic Apr 2021'!K37="",($C$5*F43/'Vic Apr 2021'!AR37*'Vic Apr 2021'!AC37/100)*'Vic Apr 2021'!AR37,IF($C$5*F43/'Vic Apr 2021'!AR37&gt;='Vic Apr 2021'!L37,('Vic Apr 2021'!L37*'Vic Apr 2021'!AC37/100)*'Vic Apr 2021'!AR37,($C$5*F43/'Vic Apr 2021'!AR37*'Vic Apr 2021'!AC37/100)*'Vic Apr 2021'!AR37))</f>
        <v>421.09090909090907</v>
      </c>
      <c r="M43" s="115">
        <f>IF($C$5*F43/'Vic Apr 2021'!AR37&lt;'Vic Apr 2021'!L37,0,IF($C$5*F43/'Vic Apr 2021'!AR37&lt;='Vic Apr 2021'!M37,($C$5*F43/'Vic Apr 2021'!AR37-'Vic Apr 2021'!L37)*('Vic Apr 2021'!AD37/100)*'Vic Apr 2021'!AR37,('Vic Apr 2021'!M37-'Vic Apr 2021'!L37)*('Vic Apr 2021'!AD37/100)*'Vic Apr 2021'!AR37))</f>
        <v>410.18181818181807</v>
      </c>
      <c r="N43" s="115">
        <f>IF($C$5*F43/'Vic Apr 2021'!AR37&lt;'Vic Apr 2021'!M37,0,IF($C$5*F43/'Vic Apr 2021'!AR37&lt;='Vic Apr 2021'!N37,($C$5*F43/'Vic Apr 2021'!AR37-'Vic Apr 2021'!M37)*('Vic Apr 2021'!AE37/100)*'Vic Apr 2021'!AR37,('Vic Apr 2021'!N37-'Vic Apr 2021'!M37)*('Vic Apr 2021'!AE37/100)*'Vic Apr 2021'!AR37))</f>
        <v>307.4545454545455</v>
      </c>
      <c r="O43" s="115">
        <f>IF($C$5*F43/'Vic Apr 2021'!AR37&lt;'Vic Apr 2021'!N37,0,IF($C$5*F43/'Vic Apr 2021'!AR37&lt;='Vic Apr 2021'!O37,($C$5*F43/'Vic Apr 2021'!AQ37-'Vic Apr 2021'!N37)*('Vic Apr 2021'!AF37/100)*'Vic Apr 2021'!AR37,('Vic Apr 2021'!O37-'Vic Apr 2021'!N37)*('Vic Apr 2021'!AF37/100)*'Vic Apr 2021'!AR37))</f>
        <v>0</v>
      </c>
      <c r="P43" s="115">
        <f>IF(($C$5*F43/'Vic Apr 2021'!AR37&gt;'Vic Apr 2021'!O37),($C$5*F43/'Vic Apr 2021'!AR37-'Vic Apr 2021'!N37)*'Vic Apr 2021'!AG37/100*'Vic Apr 2021'!AR37,0)</f>
        <v>0</v>
      </c>
      <c r="Q43" s="395">
        <f t="shared" si="4"/>
        <v>1784.5454545454543</v>
      </c>
      <c r="R43" s="420">
        <f t="shared" si="5"/>
        <v>2055.5745454545449</v>
      </c>
      <c r="S43" s="214">
        <f t="shared" si="6"/>
        <v>2261.1319999999996</v>
      </c>
      <c r="T43" s="248">
        <f>'Vic Apr 2021'!AT37</f>
        <v>0</v>
      </c>
      <c r="U43" s="248">
        <f>'Vic Apr 2021'!AU37</f>
        <v>0</v>
      </c>
      <c r="V43" s="248">
        <f>'Vic Apr 2021'!AV37</f>
        <v>0</v>
      </c>
      <c r="W43" s="248">
        <f>'Vic Apr 2021'!AW37</f>
        <v>0</v>
      </c>
      <c r="X43" s="420" t="str">
        <f t="shared" si="7"/>
        <v>No discount</v>
      </c>
      <c r="Y43" s="420" t="str">
        <f t="shared" si="8"/>
        <v>Inclusive</v>
      </c>
      <c r="Z43" s="401">
        <f t="shared" si="0"/>
        <v>2055.5745454545449</v>
      </c>
      <c r="AA43" s="402">
        <f t="shared" si="1"/>
        <v>2055.5745454545449</v>
      </c>
      <c r="AB43" s="403">
        <f t="shared" si="9"/>
        <v>2261.1319999999996</v>
      </c>
      <c r="AC43" s="403">
        <f t="shared" si="9"/>
        <v>2261.1319999999996</v>
      </c>
      <c r="AD43" s="245">
        <f>'Vic Apr 2021'!BF37</f>
        <v>0</v>
      </c>
      <c r="AE43" s="217" t="str">
        <f>'Vic Apr 2021'!BG37</f>
        <v>n</v>
      </c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T43" s="457"/>
      <c r="AU43" s="457"/>
      <c r="AV43" s="457"/>
      <c r="AW43" s="457"/>
    </row>
    <row r="44" spans="1:49" ht="17" customHeight="1" thickTop="1">
      <c r="A44" s="528" t="str">
        <f>'Vic Apr 2021'!D38</f>
        <v>Ausnet West</v>
      </c>
      <c r="B44" s="423" t="str">
        <f>'Vic Apr 2021'!F38</f>
        <v>AGL</v>
      </c>
      <c r="C44" s="423" t="str">
        <f>'Vic Apr 2021'!G38</f>
        <v>Business Essentials Saver</v>
      </c>
      <c r="D44" s="190">
        <f>365*'Vic Apr 2021'!H38/100</f>
        <v>303.18227272727273</v>
      </c>
      <c r="E44" s="415">
        <f>IF('Vic Apr 2021'!AQ38=3,0.5,IF('Vic Apr 2021'!AQ38=2,0.33,0))</f>
        <v>0.33</v>
      </c>
      <c r="F44" s="415">
        <f t="shared" si="3"/>
        <v>0.66999999999999993</v>
      </c>
      <c r="G44" s="190">
        <f>IF('Vic Apr 2021'!K38="",($C$5*E44/'Vic Apr 2021'!AQ38*'Vic Apr 2021'!W38/100)*'Vic Apr 2021'!AQ38,IF($C$5*E44/'Vic Apr 2021'!AQ38&gt;='Vic Apr 2021'!L38,('Vic Apr 2021'!L38*'Vic Apr 2021'!W38/100)*'Vic Apr 2021'!AQ38,($C$5*E44/'Vic Apr 2021'!AQ38*'Vic Apr 2021'!W38/100)*'Vic Apr 2021'!AQ38))</f>
        <v>211.6363636363636</v>
      </c>
      <c r="H44" s="190">
        <f>IF($C$5*E44/'Vic Apr 2021'!AQ38&lt;'Vic Apr 2021'!L38,0,IF($C$5*E44/'Vic Apr 2021'!AQ38&lt;='Vic Apr 2021'!M38,($C$5*E44/'Vic Apr 2021'!AQ38-'Vic Apr 2021'!L38)*('Vic Apr 2021'!X38/100)*'Vic Apr 2021'!AQ38,('Vic Apr 2021'!M38-'Vic Apr 2021'!L38)*('Vic Apr 2021'!X38/100)*'Vic Apr 2021'!AQ38))</f>
        <v>206.18181818181816</v>
      </c>
      <c r="I44" s="190">
        <f>IF($C$5*E44/'Vic Apr 2021'!AQ38&lt;'Vic Apr 2021'!M38,0,IF($C$5*E44/'Vic Apr 2021'!AQ38&lt;='Vic Apr 2021'!N38,($C$5*E44/'Vic Apr 2021'!AQ38-'Vic Apr 2021'!M38)*('Vic Apr 2021'!Y38/100)*'Vic Apr 2021'!AQ38,('Vic Apr 2021'!N38-'Vic Apr 2021'!M38)*('Vic Apr 2021'!Y38/100)*'Vic Apr 2021'!AQ38))</f>
        <v>146.45454545454544</v>
      </c>
      <c r="J44" s="190">
        <f>IF($C$5*E44/'Vic Apr 2021'!AQ38&lt;'Vic Apr 2021'!N38,0,IF($C$5*E44/'Vic Apr 2021'!AQ38&lt;='Vic Apr 2021'!O38,($C$5*E44/'Vic Apr 2021'!AQ38-'Vic Apr 2021'!N38)*('Vic Apr 2021'!Z38/100)*'Vic Apr 2021'!AQ38,('Vic Apr 2021'!O38-'Vic Apr 2021'!N38)*('Vic Apr 2021'!Z38/100)*'Vic Apr 2021'!AQ38))</f>
        <v>0</v>
      </c>
      <c r="K44" s="190">
        <f>IF(($C$5*E44/'Vic Apr 2021'!AQ38&gt;'Vic Apr 2021'!O38),($C$5*E44/'Vic Apr 2021'!AQ38-'Vic Apr 2021'!N38)*'Vic Apr 2021'!AA38/100*'Vic Apr 2021'!AQ38,0)</f>
        <v>0</v>
      </c>
      <c r="L44" s="190">
        <f>IF('Vic Apr 2021'!K38="",($C$5*F44/'Vic Apr 2021'!AR38*'Vic Apr 2021'!AC38/100)*'Vic Apr 2021'!AR38,IF($C$5*F44/'Vic Apr 2021'!AR38&gt;='Vic Apr 2021'!L38,('Vic Apr 2021'!L38*'Vic Apr 2021'!AC38/100)*'Vic Apr 2021'!AR38,($C$5*F44/'Vic Apr 2021'!AR38*'Vic Apr 2021'!AC38/100)*'Vic Apr 2021'!AR38))</f>
        <v>412.36363636363632</v>
      </c>
      <c r="M44" s="190">
        <f>IF($C$5*F44/'Vic Apr 2021'!AR38&lt;'Vic Apr 2021'!L38,0,IF($C$5*F44/'Vic Apr 2021'!AR38&lt;='Vic Apr 2021'!M38,($C$5*F44/'Vic Apr 2021'!AR38-'Vic Apr 2021'!L38)*('Vic Apr 2021'!AD38/100)*'Vic Apr 2021'!AR38,('Vic Apr 2021'!M38-'Vic Apr 2021'!L38)*('Vic Apr 2021'!AD38/100)*'Vic Apr 2021'!AR38))</f>
        <v>408.00000000000006</v>
      </c>
      <c r="N44" s="190">
        <f>IF($C$5*F44/'Vic Apr 2021'!AR38&lt;'Vic Apr 2021'!M38,0,IF($C$5*F44/'Vic Apr 2021'!AR38&lt;='Vic Apr 2021'!N38,($C$5*F44/'Vic Apr 2021'!AR38-'Vic Apr 2021'!M38)*('Vic Apr 2021'!AE38/100)*'Vic Apr 2021'!AR38,('Vic Apr 2021'!N38-'Vic Apr 2021'!M38)*('Vic Apr 2021'!AE38/100)*'Vic Apr 2021'!AR38))</f>
        <v>298.81818181818176</v>
      </c>
      <c r="O44" s="190">
        <f>IF($C$5*F44/'Vic Apr 2021'!AR38&lt;'Vic Apr 2021'!N38,0,IF($C$5*F44/'Vic Apr 2021'!AR38&lt;='Vic Apr 2021'!O38,($C$5*F44/'Vic Apr 2021'!AQ38-'Vic Apr 2021'!N38)*('Vic Apr 2021'!AF38/100)*'Vic Apr 2021'!AR38,('Vic Apr 2021'!O38-'Vic Apr 2021'!N38)*('Vic Apr 2021'!AF38/100)*'Vic Apr 2021'!AR38))</f>
        <v>0</v>
      </c>
      <c r="P44" s="190">
        <f>IF(($C$5*F44/'Vic Apr 2021'!AR38&gt;'Vic Apr 2021'!O38),($C$5*F44/'Vic Apr 2021'!AR38-'Vic Apr 2021'!N38)*'Vic Apr 2021'!AG38/100*'Vic Apr 2021'!AR38,0)</f>
        <v>0</v>
      </c>
      <c r="Q44" s="394">
        <f t="shared" si="4"/>
        <v>1683.4545454545453</v>
      </c>
      <c r="R44" s="419">
        <f t="shared" si="5"/>
        <v>1986.6368181818179</v>
      </c>
      <c r="S44" s="193">
        <f t="shared" si="6"/>
        <v>2185.3004999999998</v>
      </c>
      <c r="T44" s="247">
        <f>'Vic Apr 2021'!AT38</f>
        <v>0</v>
      </c>
      <c r="U44" s="247">
        <f>'Vic Apr 2021'!AU38</f>
        <v>0</v>
      </c>
      <c r="V44" s="247">
        <f>'Vic Apr 2021'!AV38</f>
        <v>0</v>
      </c>
      <c r="W44" s="247">
        <f>'Vic Apr 2021'!AW38</f>
        <v>0</v>
      </c>
      <c r="X44" s="419" t="str">
        <f t="shared" si="7"/>
        <v>No discount</v>
      </c>
      <c r="Y44" s="419" t="str">
        <f t="shared" si="8"/>
        <v>Exclusive</v>
      </c>
      <c r="Z44" s="399">
        <f t="shared" si="0"/>
        <v>1986.6368181818179</v>
      </c>
      <c r="AA44" s="399">
        <f t="shared" si="1"/>
        <v>1986.6368181818179</v>
      </c>
      <c r="AB44" s="400">
        <f t="shared" si="9"/>
        <v>2185.3004999999998</v>
      </c>
      <c r="AC44" s="400">
        <f t="shared" si="9"/>
        <v>2185.3004999999998</v>
      </c>
      <c r="AD44" s="244">
        <f>'Vic Apr 2021'!BF38</f>
        <v>0</v>
      </c>
      <c r="AE44" s="196" t="str">
        <f>'Vic Apr 2021'!BG38</f>
        <v>n</v>
      </c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T44" s="457"/>
      <c r="AU44" s="457"/>
      <c r="AV44" s="457"/>
      <c r="AW44" s="457"/>
    </row>
    <row r="45" spans="1:49" ht="17" customHeight="1">
      <c r="A45" s="528"/>
      <c r="B45" s="423" t="str">
        <f>'Vic Apr 2021'!F39</f>
        <v>Covau</v>
      </c>
      <c r="C45" s="423" t="str">
        <f>'Vic Apr 2021'!G39</f>
        <v>Super Saver Plus</v>
      </c>
      <c r="D45" s="190">
        <f>365*'Vic Apr 2021'!H39/100</f>
        <v>346.74999999999994</v>
      </c>
      <c r="E45" s="415">
        <f>IF('Vic Apr 2021'!AQ39=3,0.5,IF('Vic Apr 2021'!AQ39=2,0.33,0))</f>
        <v>0.33</v>
      </c>
      <c r="F45" s="415">
        <f t="shared" si="3"/>
        <v>0.66999999999999993</v>
      </c>
      <c r="G45" s="190">
        <f>IF('Vic Apr 2021'!K39="",($C$5*E45/'Vic Apr 2021'!AQ39*'Vic Apr 2021'!W39/100)*'Vic Apr 2021'!AQ39,IF($C$5*E45/'Vic Apr 2021'!AQ39&gt;='Vic Apr 2021'!L39,('Vic Apr 2021'!L39*'Vic Apr 2021'!W39/100)*'Vic Apr 2021'!AQ39,($C$5*E45/'Vic Apr 2021'!AQ39*'Vic Apr 2021'!W39/100)*'Vic Apr 2021'!AQ39))</f>
        <v>207.27272727272725</v>
      </c>
      <c r="H45" s="190">
        <f>IF($C$5*E45/'Vic Apr 2021'!AQ39&lt;'Vic Apr 2021'!L39,0,IF($C$5*E45/'Vic Apr 2021'!AQ39&lt;='Vic Apr 2021'!M39,($C$5*E45/'Vic Apr 2021'!AQ39-'Vic Apr 2021'!L39)*('Vic Apr 2021'!X39/100)*'Vic Apr 2021'!AQ39,('Vic Apr 2021'!M39-'Vic Apr 2021'!L39)*('Vic Apr 2021'!X39/100)*'Vic Apr 2021'!AQ39))</f>
        <v>202.90909090909091</v>
      </c>
      <c r="I45" s="190">
        <f>IF($C$5*E45/'Vic Apr 2021'!AQ39&lt;'Vic Apr 2021'!M39,0,IF($C$5*E45/'Vic Apr 2021'!AQ39&lt;='Vic Apr 2021'!N39,($C$5*E45/'Vic Apr 2021'!AQ39-'Vic Apr 2021'!M39)*('Vic Apr 2021'!Y39/100)*'Vic Apr 2021'!AQ39,('Vic Apr 2021'!N39-'Vic Apr 2021'!M39)*('Vic Apr 2021'!Y39/100)*'Vic Apr 2021'!AQ39))</f>
        <v>143.18181818181816</v>
      </c>
      <c r="J45" s="190">
        <f>IF($C$5*E45/'Vic Apr 2021'!AQ39&lt;'Vic Apr 2021'!N39,0,IF($C$5*E45/'Vic Apr 2021'!AQ39&lt;='Vic Apr 2021'!O39,($C$5*E45/'Vic Apr 2021'!AQ39-'Vic Apr 2021'!N39)*('Vic Apr 2021'!Z39/100)*'Vic Apr 2021'!AQ39,('Vic Apr 2021'!O39-'Vic Apr 2021'!N39)*('Vic Apr 2021'!Z39/100)*'Vic Apr 2021'!AQ39))</f>
        <v>0</v>
      </c>
      <c r="K45" s="190">
        <f>IF(($C$5*E45/'Vic Apr 2021'!AQ39&gt;'Vic Apr 2021'!O39),($C$5*E45/'Vic Apr 2021'!AQ39-'Vic Apr 2021'!N39)*'Vic Apr 2021'!AA39/100*'Vic Apr 2021'!AQ39,0)</f>
        <v>0</v>
      </c>
      <c r="L45" s="190">
        <f>IF('Vic Apr 2021'!K39="",($C$5*F45/'Vic Apr 2021'!AR39*'Vic Apr 2021'!AC39/100)*'Vic Apr 2021'!AR39,IF($C$5*F45/'Vic Apr 2021'!AR39&gt;='Vic Apr 2021'!L39,('Vic Apr 2021'!L39*'Vic Apr 2021'!AC39/100)*'Vic Apr 2021'!AR39,($C$5*F45/'Vic Apr 2021'!AR39*'Vic Apr 2021'!AC39/100)*'Vic Apr 2021'!AR39))</f>
        <v>359.99999999999994</v>
      </c>
      <c r="M45" s="190">
        <f>IF($C$5*F45/'Vic Apr 2021'!AR39&lt;'Vic Apr 2021'!L39,0,IF($C$5*F45/'Vic Apr 2021'!AR39&lt;='Vic Apr 2021'!M39,($C$5*F45/'Vic Apr 2021'!AR39-'Vic Apr 2021'!L39)*('Vic Apr 2021'!AD39/100)*'Vic Apr 2021'!AR39,('Vic Apr 2021'!M39-'Vic Apr 2021'!L39)*('Vic Apr 2021'!AD39/100)*'Vic Apr 2021'!AR39))</f>
        <v>355.63636363636363</v>
      </c>
      <c r="N45" s="190">
        <f>IF($C$5*F45/'Vic Apr 2021'!AR39&lt;'Vic Apr 2021'!M39,0,IF($C$5*F45/'Vic Apr 2021'!AR39&lt;='Vic Apr 2021'!N39,($C$5*F45/'Vic Apr 2021'!AR39-'Vic Apr 2021'!M39)*('Vic Apr 2021'!AE39/100)*'Vic Apr 2021'!AR39,('Vic Apr 2021'!N39-'Vic Apr 2021'!M39)*('Vic Apr 2021'!AE39/100)*'Vic Apr 2021'!AR39))</f>
        <v>269.4545454545455</v>
      </c>
      <c r="O45" s="190">
        <f>IF($C$5*F45/'Vic Apr 2021'!AR39&lt;'Vic Apr 2021'!N39,0,IF($C$5*F45/'Vic Apr 2021'!AR39&lt;='Vic Apr 2021'!O39,($C$5*F45/'Vic Apr 2021'!AQ39-'Vic Apr 2021'!N39)*('Vic Apr 2021'!AF39/100)*'Vic Apr 2021'!AR39,('Vic Apr 2021'!O39-'Vic Apr 2021'!N39)*('Vic Apr 2021'!AF39/100)*'Vic Apr 2021'!AR39))</f>
        <v>0</v>
      </c>
      <c r="P45" s="190">
        <f>IF(($C$5*F45/'Vic Apr 2021'!AR39&gt;'Vic Apr 2021'!O39),($C$5*F45/'Vic Apr 2021'!AR39-'Vic Apr 2021'!N39)*'Vic Apr 2021'!AG39/100*'Vic Apr 2021'!AR39,0)</f>
        <v>0</v>
      </c>
      <c r="Q45" s="394">
        <f t="shared" si="4"/>
        <v>1538.4545454545455</v>
      </c>
      <c r="R45" s="419">
        <f t="shared" si="5"/>
        <v>1885.2045454545455</v>
      </c>
      <c r="S45" s="193">
        <f t="shared" si="6"/>
        <v>2073.7250000000004</v>
      </c>
      <c r="T45" s="247">
        <f>'Vic Apr 2021'!AT39</f>
        <v>0</v>
      </c>
      <c r="U45" s="247">
        <f>'Vic Apr 2021'!AU39</f>
        <v>20</v>
      </c>
      <c r="V45" s="247">
        <f>'Vic Apr 2021'!AV39</f>
        <v>0</v>
      </c>
      <c r="W45" s="247">
        <f>'Vic Apr 2021'!AW39</f>
        <v>0</v>
      </c>
      <c r="X45" s="419" t="str">
        <f t="shared" si="7"/>
        <v>Guaranteed off usage</v>
      </c>
      <c r="Y45" s="419" t="str">
        <f t="shared" si="8"/>
        <v>Exclusive</v>
      </c>
      <c r="Z45" s="399">
        <f t="shared" si="0"/>
        <v>1577.5136363636364</v>
      </c>
      <c r="AA45" s="399">
        <f t="shared" si="1"/>
        <v>1577.5136363636364</v>
      </c>
      <c r="AB45" s="400">
        <f t="shared" si="9"/>
        <v>1735.2650000000001</v>
      </c>
      <c r="AC45" s="400">
        <f t="shared" si="9"/>
        <v>1735.2650000000001</v>
      </c>
      <c r="AD45" s="244">
        <f>'Vic Apr 2021'!BF39</f>
        <v>0</v>
      </c>
      <c r="AE45" s="196" t="str">
        <f>'Vic Apr 2021'!BG39</f>
        <v>n</v>
      </c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T45" s="457"/>
      <c r="AU45" s="457"/>
      <c r="AV45" s="457"/>
      <c r="AW45" s="457"/>
    </row>
    <row r="46" spans="1:49" ht="17" customHeight="1">
      <c r="A46" s="528"/>
      <c r="B46" s="423" t="str">
        <f>'Vic Apr 2021'!F40</f>
        <v>EnergyAustralia</v>
      </c>
      <c r="C46" s="423" t="str">
        <f>'Vic Apr 2021'!G40</f>
        <v>Total Business</v>
      </c>
      <c r="D46" s="190">
        <f>365*'Vic Apr 2021'!H40/100</f>
        <v>468.66</v>
      </c>
      <c r="E46" s="415">
        <f>IF('Vic Apr 2021'!AQ40=3,0.5,IF('Vic Apr 2021'!AQ40=2,0.33,0))</f>
        <v>0.33</v>
      </c>
      <c r="F46" s="415">
        <f t="shared" si="3"/>
        <v>0.66999999999999993</v>
      </c>
      <c r="G46" s="190">
        <f>IF('Vic Apr 2021'!K40="",($C$5*E46/'Vic Apr 2021'!AQ40*'Vic Apr 2021'!W40/100)*'Vic Apr 2021'!AQ40,IF($C$5*E46/'Vic Apr 2021'!AQ40&gt;='Vic Apr 2021'!L40,('Vic Apr 2021'!L40*'Vic Apr 2021'!W40/100)*'Vic Apr 2021'!AQ40,($C$5*E46/'Vic Apr 2021'!AQ40*'Vic Apr 2021'!W40/100)*'Vic Apr 2021'!AQ40))</f>
        <v>302.18181818181819</v>
      </c>
      <c r="H46" s="190">
        <f>IF($C$5*E46/'Vic Apr 2021'!AQ40&lt;'Vic Apr 2021'!L40,0,IF($C$5*E46/'Vic Apr 2021'!AQ40&lt;='Vic Apr 2021'!M40,($C$5*E46/'Vic Apr 2021'!AQ40-'Vic Apr 2021'!L40)*('Vic Apr 2021'!X40/100)*'Vic Apr 2021'!AQ40,('Vic Apr 2021'!M40-'Vic Apr 2021'!L40)*('Vic Apr 2021'!X40/100)*'Vic Apr 2021'!AQ40))</f>
        <v>289.09090909090907</v>
      </c>
      <c r="I46" s="190">
        <f>IF($C$5*E46/'Vic Apr 2021'!AQ40&lt;'Vic Apr 2021'!M40,0,IF($C$5*E46/'Vic Apr 2021'!AQ40&lt;='Vic Apr 2021'!N40,($C$5*E46/'Vic Apr 2021'!AQ40-'Vic Apr 2021'!M40)*('Vic Apr 2021'!Y40/100)*'Vic Apr 2021'!AQ40,('Vic Apr 2021'!N40-'Vic Apr 2021'!M40)*('Vic Apr 2021'!Y40/100)*'Vic Apr 2021'!AQ40))</f>
        <v>193.90909090909091</v>
      </c>
      <c r="J46" s="190">
        <f>IF($C$5*E46/'Vic Apr 2021'!AQ40&lt;'Vic Apr 2021'!N40,0,IF($C$5*E46/'Vic Apr 2021'!AQ40&lt;='Vic Apr 2021'!O40,($C$5*E46/'Vic Apr 2021'!AQ40-'Vic Apr 2021'!N40)*('Vic Apr 2021'!Z40/100)*'Vic Apr 2021'!AQ40,('Vic Apr 2021'!O40-'Vic Apr 2021'!N40)*('Vic Apr 2021'!Z40/100)*'Vic Apr 2021'!AQ40))</f>
        <v>0</v>
      </c>
      <c r="K46" s="190">
        <f>IF(($C$5*E46/'Vic Apr 2021'!AQ40&gt;'Vic Apr 2021'!O40),($C$5*E46/'Vic Apr 2021'!AQ40-'Vic Apr 2021'!N40)*'Vic Apr 2021'!AA40/100*'Vic Apr 2021'!AQ40,0)</f>
        <v>0</v>
      </c>
      <c r="L46" s="190">
        <f>IF('Vic Apr 2021'!K40="",($C$5*F46/'Vic Apr 2021'!AR40*'Vic Apr 2021'!AC40/100)*'Vic Apr 2021'!AR40,IF($C$5*F46/'Vic Apr 2021'!AR40&gt;='Vic Apr 2021'!L40,('Vic Apr 2021'!L40*'Vic Apr 2021'!AC40/100)*'Vic Apr 2021'!AR40,($C$5*F46/'Vic Apr 2021'!AR40*'Vic Apr 2021'!AC40/100)*'Vic Apr 2021'!AR40))</f>
        <v>517.09090909090901</v>
      </c>
      <c r="M46" s="190">
        <f>IF($C$5*F46/'Vic Apr 2021'!AR40&lt;'Vic Apr 2021'!L40,0,IF($C$5*F46/'Vic Apr 2021'!AR40&lt;='Vic Apr 2021'!M40,($C$5*F46/'Vic Apr 2021'!AR40-'Vic Apr 2021'!L40)*('Vic Apr 2021'!AD40/100)*'Vic Apr 2021'!AR40,('Vic Apr 2021'!M40-'Vic Apr 2021'!L40)*('Vic Apr 2021'!AD40/100)*'Vic Apr 2021'!AR40))</f>
        <v>504.00000000000006</v>
      </c>
      <c r="N46" s="190">
        <f>IF($C$5*F46/'Vic Apr 2021'!AR40&lt;'Vic Apr 2021'!M40,0,IF($C$5*F46/'Vic Apr 2021'!AR40&lt;='Vic Apr 2021'!N40,($C$5*F46/'Vic Apr 2021'!AR40-'Vic Apr 2021'!M40)*('Vic Apr 2021'!AE40/100)*'Vic Apr 2021'!AR40,('Vic Apr 2021'!N40-'Vic Apr 2021'!M40)*('Vic Apr 2021'!AE40/100)*'Vic Apr 2021'!AR40))</f>
        <v>378.27272727272725</v>
      </c>
      <c r="O46" s="190">
        <f>IF($C$5*F46/'Vic Apr 2021'!AR40&lt;'Vic Apr 2021'!N40,0,IF($C$5*F46/'Vic Apr 2021'!AR40&lt;='Vic Apr 2021'!O40,($C$5*F46/'Vic Apr 2021'!AQ40-'Vic Apr 2021'!N40)*('Vic Apr 2021'!AF40/100)*'Vic Apr 2021'!AR40,('Vic Apr 2021'!O40-'Vic Apr 2021'!N40)*('Vic Apr 2021'!AF40/100)*'Vic Apr 2021'!AR40))</f>
        <v>0</v>
      </c>
      <c r="P46" s="190">
        <f>IF(($C$5*F46/'Vic Apr 2021'!AR40&gt;'Vic Apr 2021'!O40),($C$5*F46/'Vic Apr 2021'!AR40-'Vic Apr 2021'!N40)*'Vic Apr 2021'!AG40/100*'Vic Apr 2021'!AR40,0)</f>
        <v>0</v>
      </c>
      <c r="Q46" s="394">
        <f t="shared" si="4"/>
        <v>2184.545454545454</v>
      </c>
      <c r="R46" s="419">
        <f t="shared" si="5"/>
        <v>2653.2054545454539</v>
      </c>
      <c r="S46" s="193">
        <f t="shared" si="6"/>
        <v>2918.5259999999994</v>
      </c>
      <c r="T46" s="247">
        <f>'Vic Apr 2021'!AT40</f>
        <v>23</v>
      </c>
      <c r="U46" s="247">
        <f>'Vic Apr 2021'!AU40</f>
        <v>0</v>
      </c>
      <c r="V46" s="247">
        <f>'Vic Apr 2021'!AV40</f>
        <v>0</v>
      </c>
      <c r="W46" s="247">
        <f>'Vic Apr 2021'!AW40</f>
        <v>0</v>
      </c>
      <c r="X46" s="419" t="str">
        <f t="shared" si="7"/>
        <v>Guaranteed off bill</v>
      </c>
      <c r="Y46" s="419" t="str">
        <f t="shared" si="8"/>
        <v>Exclusive</v>
      </c>
      <c r="Z46" s="399">
        <f t="shared" si="0"/>
        <v>2042.9681999999993</v>
      </c>
      <c r="AA46" s="399">
        <f t="shared" si="1"/>
        <v>2042.9681999999993</v>
      </c>
      <c r="AB46" s="400">
        <f t="shared" si="9"/>
        <v>2247.2650199999994</v>
      </c>
      <c r="AC46" s="400">
        <f t="shared" si="9"/>
        <v>2247.2650199999994</v>
      </c>
      <c r="AD46" s="244">
        <f>'Vic Apr 2021'!BF40</f>
        <v>0</v>
      </c>
      <c r="AE46" s="196" t="str">
        <f>'Vic Apr 2021'!BG40</f>
        <v>n</v>
      </c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T46" s="457"/>
      <c r="AU46" s="457"/>
      <c r="AV46" s="457"/>
      <c r="AW46" s="457"/>
    </row>
    <row r="47" spans="1:49" ht="17" customHeight="1">
      <c r="A47" s="528"/>
      <c r="B47" s="423" t="str">
        <f>'Vic Apr 2021'!F41</f>
        <v>Lumo Energy</v>
      </c>
      <c r="C47" s="423" t="str">
        <f>'Vic Apr 2021'!G41</f>
        <v>Value</v>
      </c>
      <c r="D47" s="190">
        <f>365*'Vic Apr 2021'!H41/100</f>
        <v>361.11772727272722</v>
      </c>
      <c r="E47" s="415">
        <f>IF('Vic Apr 2021'!AQ41=3,0.5,IF('Vic Apr 2021'!AQ41=2,0.33,0))</f>
        <v>0.33</v>
      </c>
      <c r="F47" s="415">
        <f t="shared" si="3"/>
        <v>0.66999999999999993</v>
      </c>
      <c r="G47" s="190">
        <f>IF('Vic Apr 2021'!K41="",($C$5*E47/'Vic Apr 2021'!AQ41*'Vic Apr 2021'!W41/100)*'Vic Apr 2021'!AQ41,IF($C$5*E47/'Vic Apr 2021'!AQ41&gt;='Vic Apr 2021'!L41,('Vic Apr 2021'!L41*'Vic Apr 2021'!W41/100)*'Vic Apr 2021'!AQ41,($C$5*E47/'Vic Apr 2021'!AQ41*'Vic Apr 2021'!W41/100)*'Vic Apr 2021'!AQ41))</f>
        <v>188.01999999999995</v>
      </c>
      <c r="H47" s="190">
        <f>IF($C$5*E47/'Vic Apr 2021'!AQ41&lt;'Vic Apr 2021'!L41,0,IF($C$5*E47/'Vic Apr 2021'!AQ41&lt;='Vic Apr 2021'!M41,($C$5*E47/'Vic Apr 2021'!AQ41-'Vic Apr 2021'!L41)*('Vic Apr 2021'!X41/100)*'Vic Apr 2021'!AQ41,('Vic Apr 2021'!M41-'Vic Apr 2021'!L41)*('Vic Apr 2021'!X41/100)*'Vic Apr 2021'!AQ41))</f>
        <v>182.48999999999998</v>
      </c>
      <c r="I47" s="190">
        <f>IF($C$5*E47/'Vic Apr 2021'!AQ41&lt;'Vic Apr 2021'!M41,0,IF($C$5*E47/'Vic Apr 2021'!AQ41&lt;='Vic Apr 2021'!N41,($C$5*E47/'Vic Apr 2021'!AQ41-'Vic Apr 2021'!M41)*('Vic Apr 2021'!Y41/100)*'Vic Apr 2021'!AQ41,('Vic Apr 2021'!N41-'Vic Apr 2021'!M41)*('Vic Apr 2021'!Y41/100)*'Vic Apr 2021'!AQ41))</f>
        <v>122.92800000000001</v>
      </c>
      <c r="J47" s="190">
        <f>IF($C$5*E47/'Vic Apr 2021'!AQ41&lt;'Vic Apr 2021'!N41,0,IF($C$5*E47/'Vic Apr 2021'!AQ41&lt;='Vic Apr 2021'!O41,($C$5*E47/'Vic Apr 2021'!AQ41-'Vic Apr 2021'!N41)*('Vic Apr 2021'!Z41/100)*'Vic Apr 2021'!AQ41,('Vic Apr 2021'!O41-'Vic Apr 2021'!N41)*('Vic Apr 2021'!Z41/100)*'Vic Apr 2021'!AQ41))</f>
        <v>0</v>
      </c>
      <c r="K47" s="190">
        <f>IF(($C$5*E47/'Vic Apr 2021'!AQ41&gt;'Vic Apr 2021'!O41),($C$5*E47/'Vic Apr 2021'!AQ41-'Vic Apr 2021'!N41)*'Vic Apr 2021'!AA41/100*'Vic Apr 2021'!AQ41,0)</f>
        <v>0</v>
      </c>
      <c r="L47" s="190">
        <f>IF('Vic Apr 2021'!K41="",($C$5*F47/'Vic Apr 2021'!AR41*'Vic Apr 2021'!AC41/100)*'Vic Apr 2021'!AR41,IF($C$5*F47/'Vic Apr 2021'!AR41&gt;='Vic Apr 2021'!L41,('Vic Apr 2021'!L41*'Vic Apr 2021'!AC41/100)*'Vic Apr 2021'!AR41,($C$5*F47/'Vic Apr 2021'!AR41*'Vic Apr 2021'!AC41/100)*'Vic Apr 2021'!AR41))</f>
        <v>356.13199999999995</v>
      </c>
      <c r="M47" s="190">
        <f>IF($C$5*F47/'Vic Apr 2021'!AR41&lt;'Vic Apr 2021'!L41,0,IF($C$5*F47/'Vic Apr 2021'!AR41&lt;='Vic Apr 2021'!M41,($C$5*F47/'Vic Apr 2021'!AR41-'Vic Apr 2021'!L41)*('Vic Apr 2021'!AD41/100)*'Vic Apr 2021'!AR41,('Vic Apr 2021'!M41-'Vic Apr 2021'!L41)*('Vic Apr 2021'!AD41/100)*'Vic Apr 2021'!AR41))</f>
        <v>351.70799999999997</v>
      </c>
      <c r="N47" s="190">
        <f>IF($C$5*F47/'Vic Apr 2021'!AR41&lt;'Vic Apr 2021'!M41,0,IF($C$5*F47/'Vic Apr 2021'!AR41&lt;='Vic Apr 2021'!N41,($C$5*F47/'Vic Apr 2021'!AR41-'Vic Apr 2021'!M41)*('Vic Apr 2021'!AE41/100)*'Vic Apr 2021'!AR41,('Vic Apr 2021'!N41-'Vic Apr 2021'!M41)*('Vic Apr 2021'!AE41/100)*'Vic Apr 2021'!AR41))</f>
        <v>256.70399999999995</v>
      </c>
      <c r="O47" s="190">
        <f>IF($C$5*F47/'Vic Apr 2021'!AR41&lt;'Vic Apr 2021'!N41,0,IF($C$5*F47/'Vic Apr 2021'!AR41&lt;='Vic Apr 2021'!O41,($C$5*F47/'Vic Apr 2021'!AQ41-'Vic Apr 2021'!N41)*('Vic Apr 2021'!AF41/100)*'Vic Apr 2021'!AR41,('Vic Apr 2021'!O41-'Vic Apr 2021'!N41)*('Vic Apr 2021'!AF41/100)*'Vic Apr 2021'!AR41))</f>
        <v>0</v>
      </c>
      <c r="P47" s="190">
        <f>IF(($C$5*F47/'Vic Apr 2021'!AR41&gt;'Vic Apr 2021'!O41),($C$5*F47/'Vic Apr 2021'!AR41-'Vic Apr 2021'!N41)*'Vic Apr 2021'!AG41/100*'Vic Apr 2021'!AR41,0)</f>
        <v>0</v>
      </c>
      <c r="Q47" s="394">
        <f t="shared" si="4"/>
        <v>1457.9819999999997</v>
      </c>
      <c r="R47" s="419">
        <f t="shared" si="5"/>
        <v>1819.099727272727</v>
      </c>
      <c r="S47" s="193">
        <f t="shared" si="6"/>
        <v>2001.0096999999998</v>
      </c>
      <c r="T47" s="247">
        <f>'Vic Apr 2021'!AT41</f>
        <v>0</v>
      </c>
      <c r="U47" s="247">
        <f>'Vic Apr 2021'!AU41</f>
        <v>0</v>
      </c>
      <c r="V47" s="247">
        <f>'Vic Apr 2021'!AV41</f>
        <v>0</v>
      </c>
      <c r="W47" s="247">
        <f>'Vic Apr 2021'!AW41</f>
        <v>0</v>
      </c>
      <c r="X47" s="419" t="str">
        <f t="shared" si="7"/>
        <v>No discount</v>
      </c>
      <c r="Y47" s="419" t="str">
        <f t="shared" si="8"/>
        <v>Exclusive</v>
      </c>
      <c r="Z47" s="399">
        <f t="shared" si="0"/>
        <v>1819.099727272727</v>
      </c>
      <c r="AA47" s="399">
        <f t="shared" si="1"/>
        <v>1819.099727272727</v>
      </c>
      <c r="AB47" s="400">
        <f t="shared" si="9"/>
        <v>2001.0096999999998</v>
      </c>
      <c r="AC47" s="400">
        <f t="shared" si="9"/>
        <v>2001.0096999999998</v>
      </c>
      <c r="AD47" s="244">
        <f>'Vic Apr 2021'!BF41</f>
        <v>0</v>
      </c>
      <c r="AE47" s="196" t="str">
        <f>'Vic Apr 2021'!BG41</f>
        <v>n</v>
      </c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T47" s="457"/>
      <c r="AU47" s="457"/>
      <c r="AV47" s="457"/>
      <c r="AW47" s="457"/>
    </row>
    <row r="48" spans="1:49" ht="17" customHeight="1">
      <c r="A48" s="528"/>
      <c r="B48" s="423" t="str">
        <f>'Vic Apr 2021'!F42</f>
        <v>Momentum Energy</v>
      </c>
      <c r="C48" s="423" t="str">
        <f>'Vic Apr 2021'!G42</f>
        <v>Market offer</v>
      </c>
      <c r="D48" s="190">
        <f>365*'Vic Apr 2021'!H42/100</f>
        <v>420.84499999999991</v>
      </c>
      <c r="E48" s="415">
        <f>IF('Vic Apr 2021'!AQ42=3,0.5,IF('Vic Apr 2021'!AQ42=2,0.33,0))</f>
        <v>0.33</v>
      </c>
      <c r="F48" s="415">
        <f t="shared" si="3"/>
        <v>0.66999999999999993</v>
      </c>
      <c r="G48" s="190">
        <f>IF('Vic Apr 2021'!K42="",($C$5*E48/'Vic Apr 2021'!AQ42*'Vic Apr 2021'!W42/100)*'Vic Apr 2021'!AQ42,IF($C$5*E48/'Vic Apr 2021'!AQ42&gt;='Vic Apr 2021'!L42,('Vic Apr 2021'!L42*'Vic Apr 2021'!W42/100)*'Vic Apr 2021'!AQ42,($C$5*E48/'Vic Apr 2021'!AQ42*'Vic Apr 2021'!W42/100)*'Vic Apr 2021'!AQ42))</f>
        <v>252</v>
      </c>
      <c r="H48" s="190">
        <f>IF($C$5*E48/'Vic Apr 2021'!AQ42&lt;'Vic Apr 2021'!L42,0,IF($C$5*E48/'Vic Apr 2021'!AQ42&lt;='Vic Apr 2021'!M42,($C$5*E48/'Vic Apr 2021'!AQ42-'Vic Apr 2021'!L42)*('Vic Apr 2021'!X42/100)*'Vic Apr 2021'!AQ42,('Vic Apr 2021'!M42-'Vic Apr 2021'!L42)*('Vic Apr 2021'!X42/100)*'Vic Apr 2021'!AQ42))</f>
        <v>240</v>
      </c>
      <c r="I48" s="190">
        <f>IF($C$5*E48/'Vic Apr 2021'!AQ42&lt;'Vic Apr 2021'!M42,0,IF($C$5*E48/'Vic Apr 2021'!AQ42&lt;='Vic Apr 2021'!N42,($C$5*E48/'Vic Apr 2021'!AQ42-'Vic Apr 2021'!M42)*('Vic Apr 2021'!Y42/100)*'Vic Apr 2021'!AQ42,('Vic Apr 2021'!N42-'Vic Apr 2021'!M42)*('Vic Apr 2021'!Y42/100)*'Vic Apr 2021'!AQ42))</f>
        <v>170.99999999999997</v>
      </c>
      <c r="J48" s="190">
        <f>IF($C$5*E48/'Vic Apr 2021'!AQ42&lt;'Vic Apr 2021'!N42,0,IF($C$5*E48/'Vic Apr 2021'!AQ42&lt;='Vic Apr 2021'!O42,($C$5*E48/'Vic Apr 2021'!AQ42-'Vic Apr 2021'!N42)*('Vic Apr 2021'!Z42/100)*'Vic Apr 2021'!AQ42,('Vic Apr 2021'!O42-'Vic Apr 2021'!N42)*('Vic Apr 2021'!Z42/100)*'Vic Apr 2021'!AQ42))</f>
        <v>0</v>
      </c>
      <c r="K48" s="190">
        <f>IF(($C$5*E48/'Vic Apr 2021'!AQ42&gt;'Vic Apr 2021'!O42),($C$5*E48/'Vic Apr 2021'!AQ42-'Vic Apr 2021'!N42)*'Vic Apr 2021'!AA42/100*'Vic Apr 2021'!AQ42,0)</f>
        <v>0</v>
      </c>
      <c r="L48" s="190">
        <f>IF('Vic Apr 2021'!K42="",($C$5*F48/'Vic Apr 2021'!AR42*'Vic Apr 2021'!AC42/100)*'Vic Apr 2021'!AR42,IF($C$5*F48/'Vic Apr 2021'!AR42&gt;='Vic Apr 2021'!L42,('Vic Apr 2021'!L42*'Vic Apr 2021'!AC42/100)*'Vic Apr 2021'!AR42,($C$5*F48/'Vic Apr 2021'!AR42*'Vic Apr 2021'!AC42/100)*'Vic Apr 2021'!AR42))</f>
        <v>384</v>
      </c>
      <c r="M48" s="190">
        <f>IF($C$5*F48/'Vic Apr 2021'!AR42&lt;'Vic Apr 2021'!L42,0,IF($C$5*F48/'Vic Apr 2021'!AR42&lt;='Vic Apr 2021'!M42,($C$5*F48/'Vic Apr 2021'!AR42-'Vic Apr 2021'!L42)*('Vic Apr 2021'!AD42/100)*'Vic Apr 2021'!AR42,('Vic Apr 2021'!M42-'Vic Apr 2021'!L42)*('Vic Apr 2021'!AD42/100)*'Vic Apr 2021'!AR42))</f>
        <v>384</v>
      </c>
      <c r="N48" s="190">
        <f>IF($C$5*F48/'Vic Apr 2021'!AR42&lt;'Vic Apr 2021'!M42,0,IF($C$5*F48/'Vic Apr 2021'!AR42&lt;='Vic Apr 2021'!N42,($C$5*F48/'Vic Apr 2021'!AR42-'Vic Apr 2021'!M42)*('Vic Apr 2021'!AE42/100)*'Vic Apr 2021'!AR42,('Vic Apr 2021'!N42-'Vic Apr 2021'!M42)*('Vic Apr 2021'!AE42/100)*'Vic Apr 2021'!AR42))</f>
        <v>304</v>
      </c>
      <c r="O48" s="190">
        <f>IF($C$5*F48/'Vic Apr 2021'!AR42&lt;'Vic Apr 2021'!N42,0,IF($C$5*F48/'Vic Apr 2021'!AR42&lt;='Vic Apr 2021'!O42,($C$5*F48/'Vic Apr 2021'!AQ42-'Vic Apr 2021'!N42)*('Vic Apr 2021'!AF42/100)*'Vic Apr 2021'!AR42,('Vic Apr 2021'!O42-'Vic Apr 2021'!N42)*('Vic Apr 2021'!AF42/100)*'Vic Apr 2021'!AR42))</f>
        <v>0</v>
      </c>
      <c r="P48" s="190">
        <f>IF(($C$5*F48/'Vic Apr 2021'!AR42&gt;'Vic Apr 2021'!O42),($C$5*F48/'Vic Apr 2021'!AR42-'Vic Apr 2021'!N42)*'Vic Apr 2021'!AG42/100*'Vic Apr 2021'!AR42,0)</f>
        <v>0</v>
      </c>
      <c r="Q48" s="394">
        <f t="shared" si="4"/>
        <v>1735</v>
      </c>
      <c r="R48" s="419">
        <f t="shared" si="5"/>
        <v>2155.8449999999998</v>
      </c>
      <c r="S48" s="193">
        <f t="shared" si="6"/>
        <v>2371.4295000000002</v>
      </c>
      <c r="T48" s="247">
        <f>'Vic Apr 2021'!AT42</f>
        <v>0</v>
      </c>
      <c r="U48" s="247">
        <f>'Vic Apr 2021'!AU42</f>
        <v>0</v>
      </c>
      <c r="V48" s="247">
        <f>'Vic Apr 2021'!AV42</f>
        <v>0</v>
      </c>
      <c r="W48" s="247">
        <f>'Vic Apr 2021'!AW42</f>
        <v>0</v>
      </c>
      <c r="X48" s="419" t="str">
        <f t="shared" si="7"/>
        <v>No discount</v>
      </c>
      <c r="Y48" s="419" t="str">
        <f t="shared" si="8"/>
        <v>Exclusive</v>
      </c>
      <c r="Z48" s="399">
        <f t="shared" si="0"/>
        <v>2155.8449999999998</v>
      </c>
      <c r="AA48" s="399">
        <f t="shared" si="1"/>
        <v>2155.8449999999998</v>
      </c>
      <c r="AB48" s="400">
        <f t="shared" si="9"/>
        <v>2371.4295000000002</v>
      </c>
      <c r="AC48" s="400">
        <f t="shared" si="9"/>
        <v>2371.4295000000002</v>
      </c>
      <c r="AD48" s="244">
        <f>'Vic Apr 2021'!BF42</f>
        <v>0</v>
      </c>
      <c r="AE48" s="196" t="str">
        <f>'Vic Apr 2021'!BG42</f>
        <v>n</v>
      </c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T48" s="457"/>
      <c r="AU48" s="457"/>
      <c r="AV48" s="457"/>
      <c r="AW48" s="457"/>
    </row>
    <row r="49" spans="1:49" ht="17" customHeight="1">
      <c r="A49" s="528"/>
      <c r="B49" s="423" t="str">
        <f>'Vic Apr 2021'!F43</f>
        <v>Origin Energy</v>
      </c>
      <c r="C49" s="423" t="str">
        <f>'Vic Apr 2021'!G43</f>
        <v>Business Go</v>
      </c>
      <c r="D49" s="190">
        <f>365*'Vic Apr 2021'!H43/100</f>
        <v>301.95454545454544</v>
      </c>
      <c r="E49" s="415">
        <f>IF('Vic Apr 2021'!AQ43=3,0.5,IF('Vic Apr 2021'!AQ43=2,0.33,0))</f>
        <v>0.33</v>
      </c>
      <c r="F49" s="415">
        <f t="shared" si="3"/>
        <v>0.66999999999999993</v>
      </c>
      <c r="G49" s="190">
        <f>IF('Vic Apr 2021'!K43="",($C$5*E49/'Vic Apr 2021'!AQ43*'Vic Apr 2021'!W43/100)*'Vic Apr 2021'!AQ43,IF($C$5*E49/'Vic Apr 2021'!AQ43&gt;='Vic Apr 2021'!L43,('Vic Apr 2021'!L43*'Vic Apr 2021'!W43/100)*'Vic Apr 2021'!AQ43,($C$5*E49/'Vic Apr 2021'!AQ43*'Vic Apr 2021'!W43/100)*'Vic Apr 2021'!AQ43))</f>
        <v>509.99999999999994</v>
      </c>
      <c r="H49" s="190">
        <f>IF(AND('Vic Apr 2021'!L43&gt;0,'Vic Apr 2021'!M43&gt;0),IF($C$5*E49/'Vic Apr 2021'!AQ43&lt;'Vic Apr 2021'!L43,0,IF(($C$5*E49/'Vic Apr 2021'!AQ43-'Vic Apr 2021'!L43)&lt;=('Vic Apr 2021'!M43+'Vic Apr 2021'!L43),((($C$5*E49/'Vic Apr 2021'!AQ43-'Vic Apr 2021'!L43)*'Vic Apr 2021'!X43/100))*'Vic Apr 2021'!AQ43,((('Vic Apr 2021'!M43)*'Vic Apr 2021'!X43/100)*'Vic Apr 2021'!AQ43))),0)</f>
        <v>0</v>
      </c>
      <c r="I49" s="190">
        <f>IF(AND('Vic Apr 2021'!M43&gt;0,'Vic Apr 2021'!N43&gt;0),IF($C$5*E49/'Vic Apr 2021'!AQ43&lt;('Vic Apr 2021'!L43+'Vic Apr 2021'!M43),0,IF(($C$5*E49/'Vic Apr 2021'!AQ43-'Vic Apr 2021'!L43+'Vic Apr 2021'!M43)&lt;=('Vic Apr 2021'!L43+'Vic Apr 2021'!M43+'Vic Apr 2021'!N43),((($C$5*E49/'Vic Apr 2021'!AQ43-('Vic Apr 2021'!L43+'Vic Apr 2021'!M43))*'Vic Apr 2021'!Y43/100))*'Vic Apr 2021'!AQ43,('Vic Apr 2021'!N43*'Vic Apr 2021'!Y43/100)* 'Vic Apr 2021'!AQ43)),0)</f>
        <v>0</v>
      </c>
      <c r="J49" s="190">
        <f>IF(AND('Vic Apr 2021'!N43&gt;0,'Vic Apr 2021'!O43&gt;0),IF($C$5*E49/'Vic Apr 2021'!AQ43&lt;('Vic Apr 2021'!L43+'Vic Apr 2021'!M43+'Vic Apr 2021'!N43),0,IF(($C$5*E49/'Vic Apr 2021'!AQ43-'Vic Apr 2021'!L43+'Vic Apr 2021'!M43+'Vic Apr 2021'!N43)&lt;=('Vic Apr 2021'!L43+'Vic Apr 2021'!M43+'Vic Apr 2021'!N43+'Vic Apr 2021'!O43),(($C$5*E49/'Vic Apr 2021'!AQ43-('Vic Apr 2021'!L43+'Vic Apr 2021'!M43+'Vic Apr 2021'!N43))*'Vic Apr 2021'!Z43/100)*'Vic Apr 2021'!AQ43,('Vic Apr 2021'!O43*'Vic Apr 2021'!Z43/100)*'Vic Apr 2021'!AQ43)),0)</f>
        <v>0</v>
      </c>
      <c r="K49" s="190">
        <f>IF(AND('Vic Apr 2021'!P43&gt;0,'Vic Apr 2021'!O43&gt;0),IF(($C$5*E49/'Vic Apr 2021'!AQ43&lt;SUM('Vic Apr 2021'!L43:P43)),(0),($C$5*E49/'Vic Apr 2021'!AQ43-SUM('Vic Apr 2021'!L43:P43))*'Vic Apr 2021'!AB43/100)* 'Vic Apr 2021'!AQ43,IF(AND('Vic Apr 2021'!O43&gt;0,'Vic Apr 2021'!P43=""),IF(($C$5*E49/'Vic Apr 2021'!AQ43&lt; SUM('Vic Apr 2021'!L43:O43)),(0),($C$5*E49/'Vic Apr 2021'!AQ43-SUM('Vic Apr 2021'!L43:O43))*'Vic Apr 2021'!AA43/100)* 'Vic Apr 2021'!AQ43,IF(AND('Vic Apr 2021'!N43&gt;0,'Vic Apr 2021'!O43=""),IF(($C$5*E49/'Vic Apr 2021'!AQ43&lt; SUM('Vic Apr 2021'!L43:N43)),(0),($C$5*E49/'Vic Apr 2021'!AQ43-SUM('Vic Apr 2021'!L43:N43))*'Vic Apr 2021'!Z43/100)* 'Vic Apr 2021'!AQ43,IF(AND('Vic Apr 2021'!M43&gt;0,'Vic Apr 2021'!N43=""),IF(($C$5*E49/'Vic Apr 2021'!AQ43&lt;'Vic Apr 2021'!M43+'Vic Apr 2021'!L43),(0),(($C$5*E49/'Vic Apr 2021'!AQ43-('Vic Apr 2021'!M43+'Vic Apr 2021'!L43))*'Vic Apr 2021'!Y43/100))*'Vic Apr 2021'!AQ43,IF(AND('Vic Apr 2021'!L43&gt;0,'Vic Apr 2021'!M43=""&gt;0),IF(($C$5*E49/'Vic Apr 2021'!AQ43&lt;'Vic Apr 2021'!L43),(0),($C$5*E49/'Vic Apr 2021'!AQ43-'Vic Apr 2021'!L43)*'Vic Apr 2021'!X43/100)*'Vic Apr 2021'!AQ43,0)))))</f>
        <v>0</v>
      </c>
      <c r="L49" s="190">
        <f>IF('Vic Apr 2021'!K43="",($C$5*F49/'Vic Apr 2021'!AR43*'Vic Apr 2021'!AC43/100)*'Vic Apr 2021'!AR43,IF($C$5*F49/'Vic Apr 2021'!AR43&gt;='Vic Apr 2021'!L43,('Vic Apr 2021'!L43*'Vic Apr 2021'!AC43/100)*'Vic Apr 2021'!AR43,($C$5*F49/'Vic Apr 2021'!AR43*'Vic Apr 2021'!AC43/100)*'Vic Apr 2021'!AR43))</f>
        <v>1035.4545454545453</v>
      </c>
      <c r="M49" s="190">
        <f>IF(AND('Vic Apr 2021'!L43&gt;0,'Vic Apr 2021'!M43&gt;0),IF($C$5*F49/'Vic Apr 2021'!AR43&lt;'Vic Apr 2021'!L43,0,IF(($C$5*F49/'Vic Apr 2021'!AR43-'Vic Apr 2021'!L43)&lt;=('Vic Apr 2021'!M43+'Vic Apr 2021'!L43),((($C$5*F49/'Vic Apr 2021'!AR43-'Vic Apr 2021'!L43)*'Vic Apr 2021'!AD43/100))*'Vic Apr 2021'!AR43,((('Vic Apr 2021'!M43)*'Vic Apr 2021'!AD43/100)*'Vic Apr 2021'!AR43))),0)</f>
        <v>0</v>
      </c>
      <c r="N49" s="190">
        <f>IF(AND('Vic Apr 2021'!M43&gt;0,'Vic Apr 2021'!N43&gt;0),IF($C$5*F49/'Vic Apr 2021'!AR43&lt;('Vic Apr 2021'!L43+'Vic Apr 2021'!M43),0,IF(($C$5*F49/'Vic Apr 2021'!AR43-'Vic Apr 2021'!L43+'Vic Apr 2021'!M43)&lt;=('Vic Apr 2021'!L43+'Vic Apr 2021'!M43+'Vic Apr 2021'!N43),((($C$5*F49/'Vic Apr 2021'!AR43-('Vic Apr 2021'!L43+'Vic Apr 2021'!M43))*'Vic Apr 2021'!AE43/100))*'Vic Apr 2021'!AR43,('Vic Apr 2021'!N43*'Vic Apr 2021'!AE43/100)*'Vic Apr 2021'!AR43)),0)</f>
        <v>0</v>
      </c>
      <c r="O49" s="190">
        <f>IF(AND('Vic Apr 2021'!N43&gt;0,'Vic Apr 2021'!O43&gt;0),IF($C$5*F49/'Vic Apr 2021'!AR43&lt;('Vic Apr 2021'!L43+'Vic Apr 2021'!M43+'Vic Apr 2021'!N43),0,IF(($C$5*F49/'Vic Apr 2021'!AR43-'Vic Apr 2021'!L43+'Vic Apr 2021'!M43+'Vic Apr 2021'!N43)&lt;=('Vic Apr 2021'!L43+'Vic Apr 2021'!M43+'Vic Apr 2021'!N43+'Vic Apr 2021'!O43),(($C$5*F49/'Vic Apr 2021'!AR43-('Vic Apr 2021'!L43+'Vic Apr 2021'!M43+'Vic Apr 2021'!N43))*'Vic Apr 2021'!AF43/100)*'Vic Apr 2021'!AR43,('Vic Apr 2021'!O43*'Vic Apr 2021'!AF43/100)*'Vic Apr 2021'!AR43)),0)</f>
        <v>0</v>
      </c>
      <c r="P49" s="190">
        <f>IF(AND('Vic Apr 2021'!P43&gt;0,'Vic Apr 2021'!O43&gt;0),IF(($C$5*F49/'Vic Apr 2021'!AR43&lt;SUM('Vic Apr 2021'!L43:P43)),(0),($C$5*F49/'Vic Apr 2021'!AR43-SUM('Vic Apr 2021'!L43:P43))*'Vic Apr 2021'!AB43/100)* 'Vic Apr 2021'!AR43,IF(AND('Vic Apr 2021'!O43&gt;0,'Vic Apr 2021'!P43=""),IF(($C$5*F49/'Vic Apr 2021'!AR43&lt; SUM('Vic Apr 2021'!L43:O43)),(0),($C$5*F49/'Vic Apr 2021'!AR43-SUM('Vic Apr 2021'!L43:O43))*'Vic Apr 2021'!AG43/100)* 'Vic Apr 2021'!AR43,IF(AND('Vic Apr 2021'!N43&gt;0,'Vic Apr 2021'!O43=""),IF(($C$5*F49/'Vic Apr 2021'!AR43&lt; SUM('Vic Apr 2021'!L43:N43)),(0),($C$5*F49/'Vic Apr 2021'!AR43-SUM('Vic Apr 2021'!L43:N43))*'Vic Apr 2021'!AF43/100)* 'Vic Apr 2021'!AR43,IF(AND('Vic Apr 2021'!M43&gt;0,'Vic Apr 2021'!N43=""),IF(($C$5*F49/'Vic Apr 2021'!AR43&lt;'Vic Apr 2021'!M43+'Vic Apr 2021'!L43),(0),(($C$5*F49/'Vic Apr 2021'!AR43-('Vic Apr 2021'!M43+'Vic Apr 2021'!L43))*'Vic Apr 2021'!AE43/100))*'Vic Apr 2021'!AR43,IF(AND('Vic Apr 2021'!L43&gt;0,'Vic Apr 2021'!M43=""&gt;0),IF(($C$5*F49/'Vic Apr 2021'!AR43&lt;'Vic Apr 2021'!L43),(0),($C$5*F49/'Vic Apr 2021'!AR43-'Vic Apr 2021'!L43)*'Vic Apr 2021'!AD43/100)*'Vic Apr 2021'!AR43,0)))))</f>
        <v>0</v>
      </c>
      <c r="Q49" s="394">
        <f t="shared" si="4"/>
        <v>1545.4545454545453</v>
      </c>
      <c r="R49" s="419">
        <f t="shared" si="5"/>
        <v>1847.4090909090908</v>
      </c>
      <c r="S49" s="193">
        <f t="shared" si="6"/>
        <v>2032.15</v>
      </c>
      <c r="T49" s="247">
        <f>'Vic Apr 2021'!AT43</f>
        <v>0</v>
      </c>
      <c r="U49" s="247">
        <f>'Vic Apr 2021'!AU43</f>
        <v>0</v>
      </c>
      <c r="V49" s="247">
        <f>'Vic Apr 2021'!AV43</f>
        <v>0</v>
      </c>
      <c r="W49" s="247">
        <f>'Vic Apr 2021'!AW43</f>
        <v>0</v>
      </c>
      <c r="X49" s="419" t="str">
        <f t="shared" si="7"/>
        <v>No discount</v>
      </c>
      <c r="Y49" s="419" t="str">
        <f t="shared" si="8"/>
        <v>Inclusive</v>
      </c>
      <c r="Z49" s="399">
        <f t="shared" si="0"/>
        <v>1847.4090909090908</v>
      </c>
      <c r="AA49" s="399">
        <f t="shared" si="1"/>
        <v>1847.4090909090908</v>
      </c>
      <c r="AB49" s="400">
        <f t="shared" si="9"/>
        <v>2032.15</v>
      </c>
      <c r="AC49" s="400">
        <f t="shared" si="9"/>
        <v>2032.15</v>
      </c>
      <c r="AD49" s="244">
        <f>'Vic Apr 2021'!BF43</f>
        <v>0</v>
      </c>
      <c r="AE49" s="196" t="str">
        <f>'Vic Apr 2021'!BG43</f>
        <v>n</v>
      </c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T49" s="457"/>
      <c r="AU49" s="457"/>
      <c r="AV49" s="457"/>
      <c r="AW49" s="457"/>
    </row>
    <row r="50" spans="1:49" ht="17" customHeight="1">
      <c r="A50" s="528"/>
      <c r="B50" s="423" t="str">
        <f>'Vic Apr 2021'!F44</f>
        <v>Simply Energy</v>
      </c>
      <c r="C50" s="423" t="str">
        <f>'Vic Apr 2021'!G44</f>
        <v>Business Saver</v>
      </c>
      <c r="D50" s="190">
        <f>365*'Vic Apr 2021'!H44/100</f>
        <v>381.49136363636359</v>
      </c>
      <c r="E50" s="415">
        <f>IF('Vic Apr 2021'!AQ44=3,0.5,IF('Vic Apr 2021'!AQ44=2,0.33,0))</f>
        <v>0.33</v>
      </c>
      <c r="F50" s="415">
        <f t="shared" si="3"/>
        <v>0.66999999999999993</v>
      </c>
      <c r="G50" s="190">
        <f>IF('Vic Apr 2021'!K44="",($C$5*E50/'Vic Apr 2021'!AQ44*'Vic Apr 2021'!W44/100)*'Vic Apr 2021'!AQ44,IF($C$5*E50/'Vic Apr 2021'!AQ44&gt;='Vic Apr 2021'!L44,('Vic Apr 2021'!L44*'Vic Apr 2021'!W44/100)*'Vic Apr 2021'!AQ44,($C$5*E50/'Vic Apr 2021'!AQ44*'Vic Apr 2021'!W44/100)*'Vic Apr 2021'!AQ44))</f>
        <v>206.822</v>
      </c>
      <c r="H50" s="190">
        <f>IF($C$5*E50/'Vic Apr 2021'!AQ44&lt;'Vic Apr 2021'!L44,0,IF($C$5*E50/'Vic Apr 2021'!AQ44&lt;='Vic Apr 2021'!M44,($C$5*E50/'Vic Apr 2021'!AQ44-'Vic Apr 2021'!L44)*('Vic Apr 2021'!X44/100)*'Vic Apr 2021'!AQ44,('Vic Apr 2021'!M44-'Vic Apr 2021'!L44)*('Vic Apr 2021'!X44/100)*'Vic Apr 2021'!AQ44))</f>
        <v>202.398</v>
      </c>
      <c r="I50" s="190">
        <f>IF($C$5*E50/'Vic Apr 2021'!AQ44&lt;'Vic Apr 2021'!M44,0,IF($C$5*E50/'Vic Apr 2021'!AQ44&lt;='Vic Apr 2021'!N44,($C$5*E50/'Vic Apr 2021'!AQ44-'Vic Apr 2021'!M44)*('Vic Apr 2021'!Y44/100)*'Vic Apr 2021'!AQ44,('Vic Apr 2021'!N44-'Vic Apr 2021'!M44)*('Vic Apr 2021'!Y44/100)*'Vic Apr 2021'!AQ44))</f>
        <v>137.89999999999998</v>
      </c>
      <c r="J50" s="190">
        <f>IF($C$5*E50/'Vic Apr 2021'!AQ44&lt;'Vic Apr 2021'!N44,0,IF($C$5*E50/'Vic Apr 2021'!AQ44&lt;='Vic Apr 2021'!O44,($C$5*E50/'Vic Apr 2021'!AQ44-'Vic Apr 2021'!N44)*('Vic Apr 2021'!Z44/100)*'Vic Apr 2021'!AQ44,('Vic Apr 2021'!O44-'Vic Apr 2021'!N44)*('Vic Apr 2021'!Z44/100)*'Vic Apr 2021'!AQ44))</f>
        <v>0</v>
      </c>
      <c r="K50" s="190">
        <f>IF(($C$5*E50/'Vic Apr 2021'!AQ44&gt;'Vic Apr 2021'!O44),($C$5*E50/'Vic Apr 2021'!AQ44-'Vic Apr 2021'!N44)*'Vic Apr 2021'!AA44/100*'Vic Apr 2021'!AQ44,0)</f>
        <v>0</v>
      </c>
      <c r="L50" s="190">
        <f>IF('Vic Apr 2021'!K44="",($C$5*F50/'Vic Apr 2021'!AR44*'Vic Apr 2021'!AC44/100)*'Vic Apr 2021'!AR44,IF($C$5*F50/'Vic Apr 2021'!AR44&gt;='Vic Apr 2021'!L44,('Vic Apr 2021'!L44*'Vic Apr 2021'!AC44/100)*'Vic Apr 2021'!AR44,($C$5*F50/'Vic Apr 2021'!AR44*'Vic Apr 2021'!AC44/100)*'Vic Apr 2021'!AR44))</f>
        <v>384.88800000000003</v>
      </c>
      <c r="M50" s="190">
        <f>IF($C$5*F50/'Vic Apr 2021'!AR44&lt;'Vic Apr 2021'!L44,0,IF($C$5*F50/'Vic Apr 2021'!AR44&lt;='Vic Apr 2021'!M44,($C$5*F50/'Vic Apr 2021'!AR44-'Vic Apr 2021'!L44)*('Vic Apr 2021'!AD44/100)*'Vic Apr 2021'!AR44,('Vic Apr 2021'!M44-'Vic Apr 2021'!L44)*('Vic Apr 2021'!AD44/100)*'Vic Apr 2021'!AR44))</f>
        <v>380.464</v>
      </c>
      <c r="N50" s="190">
        <f>IF($C$5*F50/'Vic Apr 2021'!AR44&lt;'Vic Apr 2021'!M44,0,IF($C$5*F50/'Vic Apr 2021'!AR44&lt;='Vic Apr 2021'!N44,($C$5*F50/'Vic Apr 2021'!AR44-'Vic Apr 2021'!M44)*('Vic Apr 2021'!AE44/100)*'Vic Apr 2021'!AR44,('Vic Apr 2021'!N44-'Vic Apr 2021'!M44)*('Vic Apr 2021'!AE44/100)*'Vic Apr 2021'!AR44))</f>
        <v>273.37309090909088</v>
      </c>
      <c r="O50" s="190">
        <f>IF($C$5*F50/'Vic Apr 2021'!AR44&lt;'Vic Apr 2021'!N44,0,IF($C$5*F50/'Vic Apr 2021'!AR44&lt;='Vic Apr 2021'!O44,($C$5*F50/'Vic Apr 2021'!AQ44-'Vic Apr 2021'!N44)*('Vic Apr 2021'!AF44/100)*'Vic Apr 2021'!AR44,('Vic Apr 2021'!O44-'Vic Apr 2021'!N44)*('Vic Apr 2021'!AF44/100)*'Vic Apr 2021'!AR44))</f>
        <v>0</v>
      </c>
      <c r="P50" s="190">
        <f>IF(($C$5*F50/'Vic Apr 2021'!AR44&gt;'Vic Apr 2021'!O44),($C$5*F50/'Vic Apr 2021'!AR44-'Vic Apr 2021'!N44)*'Vic Apr 2021'!AG44/100*'Vic Apr 2021'!AR44,0)</f>
        <v>0</v>
      </c>
      <c r="Q50" s="394">
        <f t="shared" si="4"/>
        <v>1585.8450909090909</v>
      </c>
      <c r="R50" s="419">
        <f t="shared" si="5"/>
        <v>1967.3364545454544</v>
      </c>
      <c r="S50" s="193">
        <f t="shared" si="6"/>
        <v>2164.0700999999999</v>
      </c>
      <c r="T50" s="247">
        <f>'Vic Apr 2021'!AT44</f>
        <v>17</v>
      </c>
      <c r="U50" s="247">
        <f>'Vic Apr 2021'!AU44</f>
        <v>0</v>
      </c>
      <c r="V50" s="247">
        <f>'Vic Apr 2021'!AV44</f>
        <v>0</v>
      </c>
      <c r="W50" s="247">
        <f>'Vic Apr 2021'!AW44</f>
        <v>0</v>
      </c>
      <c r="X50" s="419" t="str">
        <f t="shared" si="7"/>
        <v>Guaranteed off bill</v>
      </c>
      <c r="Y50" s="419" t="str">
        <f t="shared" si="8"/>
        <v>Exclusive</v>
      </c>
      <c r="Z50" s="399">
        <f t="shared" si="0"/>
        <v>1632.8892572727273</v>
      </c>
      <c r="AA50" s="399">
        <f t="shared" si="1"/>
        <v>1632.8892572727273</v>
      </c>
      <c r="AB50" s="400">
        <f t="shared" si="9"/>
        <v>1796.1781830000002</v>
      </c>
      <c r="AC50" s="400">
        <f t="shared" si="9"/>
        <v>1796.1781830000002</v>
      </c>
      <c r="AD50" s="244">
        <f>'Vic Apr 2021'!BF44</f>
        <v>0</v>
      </c>
      <c r="AE50" s="196" t="str">
        <f>'Vic Apr 2021'!BG44</f>
        <v>n</v>
      </c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T50" s="457"/>
      <c r="AU50" s="457"/>
      <c r="AV50" s="457"/>
      <c r="AW50" s="457"/>
    </row>
    <row r="51" spans="1:49" ht="17" customHeight="1">
      <c r="A51" s="528"/>
      <c r="B51" s="423" t="str">
        <f>'Vic Apr 2021'!F45</f>
        <v>Powershop</v>
      </c>
      <c r="C51" s="423" t="str">
        <f>'Vic Apr 2021'!G45</f>
        <v>Carbon Neutral</v>
      </c>
      <c r="D51" s="190">
        <f>365*'Vic Apr 2021'!H45/100</f>
        <v>333.34454545454543</v>
      </c>
      <c r="E51" s="415">
        <f>IF('Vic Apr 2021'!AQ45=3,0.5,IF('Vic Apr 2021'!AQ45=2,0.33,0))</f>
        <v>0.33</v>
      </c>
      <c r="F51" s="415">
        <f t="shared" si="3"/>
        <v>0.66999999999999993</v>
      </c>
      <c r="G51" s="190">
        <f>IF('Vic Apr 2021'!K45="",($C$5*E51/'Vic Apr 2021'!AQ45*'Vic Apr 2021'!W45/100)*'Vic Apr 2021'!AQ45,IF($C$5*E51/'Vic Apr 2021'!AQ45&gt;='Vic Apr 2021'!L45,('Vic Apr 2021'!L45*'Vic Apr 2021'!W45/100)*'Vic Apr 2021'!AQ45,($C$5*E51/'Vic Apr 2021'!AQ45*'Vic Apr 2021'!W45/100)*'Vic Apr 2021'!AQ45))</f>
        <v>513</v>
      </c>
      <c r="H51" s="190">
        <f>IF(AND('Vic Apr 2021'!L45&gt;0,'Vic Apr 2021'!M45&gt;0),IF($C$5*E51/'Vic Apr 2021'!AQ45&lt;'Vic Apr 2021'!L45,0,IF(($C$5*E51/'Vic Apr 2021'!AQ45-'Vic Apr 2021'!L45)&lt;=('Vic Apr 2021'!M45+'Vic Apr 2021'!L45),((($C$5*E51/'Vic Apr 2021'!AQ45-'Vic Apr 2021'!L45)*'Vic Apr 2021'!X45/100))*'Vic Apr 2021'!AQ45,((('Vic Apr 2021'!M45)*'Vic Apr 2021'!X45/100)*'Vic Apr 2021'!AQ45))),0)</f>
        <v>0</v>
      </c>
      <c r="I51" s="190">
        <f>IF(AND('Vic Apr 2021'!M45&gt;0,'Vic Apr 2021'!N45&gt;0),IF($C$5*E51/'Vic Apr 2021'!AQ45&lt;('Vic Apr 2021'!L45+'Vic Apr 2021'!M45),0,IF(($C$5*E51/'Vic Apr 2021'!AQ45-'Vic Apr 2021'!L45+'Vic Apr 2021'!M45)&lt;=('Vic Apr 2021'!L45+'Vic Apr 2021'!M45+'Vic Apr 2021'!N45),((($C$5*E51/'Vic Apr 2021'!AQ45-('Vic Apr 2021'!L45+'Vic Apr 2021'!M45))*'Vic Apr 2021'!Y45/100))*'Vic Apr 2021'!AQ45,('Vic Apr 2021'!N45*'Vic Apr 2021'!Y45/100)* 'Vic Apr 2021'!AQ45)),0)</f>
        <v>0</v>
      </c>
      <c r="J51" s="190">
        <f>IF(AND('Vic Apr 2021'!N45&gt;0,'Vic Apr 2021'!O45&gt;0),IF($C$5*E51/'Vic Apr 2021'!AQ45&lt;('Vic Apr 2021'!L45+'Vic Apr 2021'!M45+'Vic Apr 2021'!N45),0,IF(($C$5*E51/'Vic Apr 2021'!AQ45-'Vic Apr 2021'!L45+'Vic Apr 2021'!M45+'Vic Apr 2021'!N45)&lt;=('Vic Apr 2021'!L45+'Vic Apr 2021'!M45+'Vic Apr 2021'!N45+'Vic Apr 2021'!O45),(($C$5*E51/'Vic Apr 2021'!AQ45-('Vic Apr 2021'!L45+'Vic Apr 2021'!M45+'Vic Apr 2021'!N45))*'Vic Apr 2021'!Z45/100)*'Vic Apr 2021'!AQ45,('Vic Apr 2021'!O45*'Vic Apr 2021'!Z45/100)*'Vic Apr 2021'!AQ45)),0)</f>
        <v>0</v>
      </c>
      <c r="K51" s="190">
        <f>IF(AND('Vic Apr 2021'!P45&gt;0,'Vic Apr 2021'!O45&gt;0),IF(($C$5*E51/'Vic Apr 2021'!AQ45&lt;SUM('Vic Apr 2021'!L45:P45)),(0),($C$5*E51/'Vic Apr 2021'!AQ45-SUM('Vic Apr 2021'!L45:P45))*'Vic Apr 2021'!AB45/100)* 'Vic Apr 2021'!AQ45,IF(AND('Vic Apr 2021'!O45&gt;0,'Vic Apr 2021'!P45=""),IF(($C$5*E51/'Vic Apr 2021'!AQ45&lt; SUM('Vic Apr 2021'!L45:O45)),(0),($C$5*E51/'Vic Apr 2021'!AQ45-SUM('Vic Apr 2021'!L45:O45))*'Vic Apr 2021'!AA45/100)* 'Vic Apr 2021'!AQ45,IF(AND('Vic Apr 2021'!N45&gt;0,'Vic Apr 2021'!O45=""),IF(($C$5*E51/'Vic Apr 2021'!AQ45&lt; SUM('Vic Apr 2021'!L45:N45)),(0),($C$5*E51/'Vic Apr 2021'!AQ45-SUM('Vic Apr 2021'!L45:N45))*'Vic Apr 2021'!Z45/100)* 'Vic Apr 2021'!AQ45,IF(AND('Vic Apr 2021'!M45&gt;0,'Vic Apr 2021'!N45=""),IF(($C$5*E51/'Vic Apr 2021'!AQ45&lt;'Vic Apr 2021'!M45+'Vic Apr 2021'!L45),(0),(($C$5*E51/'Vic Apr 2021'!AQ45-('Vic Apr 2021'!M45+'Vic Apr 2021'!L45))*'Vic Apr 2021'!Y45/100))*'Vic Apr 2021'!AQ45,IF(AND('Vic Apr 2021'!L45&gt;0,'Vic Apr 2021'!M45=""&gt;0),IF(($C$5*E51/'Vic Apr 2021'!AQ45&lt;'Vic Apr 2021'!L45),(0),($C$5*E51/'Vic Apr 2021'!AQ45-'Vic Apr 2021'!L45)*'Vic Apr 2021'!X45/100)*'Vic Apr 2021'!AQ45,0)))))</f>
        <v>0</v>
      </c>
      <c r="L51" s="190">
        <f>IF('Vic Apr 2021'!K45="",($C$5*F51/'Vic Apr 2021'!AR45*'Vic Apr 2021'!AC45/100)*'Vic Apr 2021'!AR45,IF($C$5*F51/'Vic Apr 2021'!AR45&gt;='Vic Apr 2021'!L45,('Vic Apr 2021'!L45*'Vic Apr 2021'!AC45/100)*'Vic Apr 2021'!AR45,($C$5*F51/'Vic Apr 2021'!AR45*'Vic Apr 2021'!AC45/100)*'Vic Apr 2021'!AR45))</f>
        <v>956.27272727272725</v>
      </c>
      <c r="M51" s="190">
        <f>IF(AND('Vic Apr 2021'!L45&gt;0,'Vic Apr 2021'!M45&gt;0),IF($C$5*F51/'Vic Apr 2021'!AR45&lt;'Vic Apr 2021'!L45,0,IF(($C$5*F51/'Vic Apr 2021'!AR45-'Vic Apr 2021'!L45)&lt;=('Vic Apr 2021'!M45+'Vic Apr 2021'!L45),((($C$5*F51/'Vic Apr 2021'!AR45-'Vic Apr 2021'!L45)*'Vic Apr 2021'!AD45/100))*'Vic Apr 2021'!AR45,((('Vic Apr 2021'!M45)*'Vic Apr 2021'!AD45/100)*'Vic Apr 2021'!AR45))),0)</f>
        <v>0</v>
      </c>
      <c r="N51" s="190">
        <f>IF(AND('Vic Apr 2021'!M45&gt;0,'Vic Apr 2021'!N45&gt;0),IF($C$5*F51/'Vic Apr 2021'!AR45&lt;('Vic Apr 2021'!L45+'Vic Apr 2021'!M45),0,IF(($C$5*F51/'Vic Apr 2021'!AR45-'Vic Apr 2021'!L45+'Vic Apr 2021'!M45)&lt;=('Vic Apr 2021'!L45+'Vic Apr 2021'!M45+'Vic Apr 2021'!N45),((($C$5*F51/'Vic Apr 2021'!AR45-('Vic Apr 2021'!L45+'Vic Apr 2021'!M45))*'Vic Apr 2021'!AE45/100))*'Vic Apr 2021'!AR45,('Vic Apr 2021'!N45*'Vic Apr 2021'!AE45/100)*'Vic Apr 2021'!AR45)),0)</f>
        <v>0</v>
      </c>
      <c r="O51" s="190">
        <f>IF(AND('Vic Apr 2021'!N45&gt;0,'Vic Apr 2021'!O45&gt;0),IF($C$5*F51/'Vic Apr 2021'!AR45&lt;('Vic Apr 2021'!L45+'Vic Apr 2021'!M45+'Vic Apr 2021'!N45),0,IF(($C$5*F51/'Vic Apr 2021'!AR45-'Vic Apr 2021'!L45+'Vic Apr 2021'!M45+'Vic Apr 2021'!N45)&lt;=('Vic Apr 2021'!L45+'Vic Apr 2021'!M45+'Vic Apr 2021'!N45+'Vic Apr 2021'!O45),(($C$5*F51/'Vic Apr 2021'!AR45-('Vic Apr 2021'!L45+'Vic Apr 2021'!M45+'Vic Apr 2021'!N45))*'Vic Apr 2021'!AF45/100)*'Vic Apr 2021'!AR45,('Vic Apr 2021'!O45*'Vic Apr 2021'!AF45/100)*'Vic Apr 2021'!AR45)),0)</f>
        <v>0</v>
      </c>
      <c r="P51" s="190">
        <f>IF(AND('Vic Apr 2021'!P45&gt;0,'Vic Apr 2021'!O45&gt;0),IF(($C$5*F51/'Vic Apr 2021'!AR45&lt;SUM('Vic Apr 2021'!L45:P45)),(0),($C$5*F51/'Vic Apr 2021'!AR45-SUM('Vic Apr 2021'!L45:P45))*'Vic Apr 2021'!AB45/100)* 'Vic Apr 2021'!AR45,IF(AND('Vic Apr 2021'!O45&gt;0,'Vic Apr 2021'!P45=""),IF(($C$5*F51/'Vic Apr 2021'!AR45&lt; SUM('Vic Apr 2021'!L45:O45)),(0),($C$5*F51/'Vic Apr 2021'!AR45-SUM('Vic Apr 2021'!L45:O45))*'Vic Apr 2021'!AG45/100)* 'Vic Apr 2021'!AR45,IF(AND('Vic Apr 2021'!N45&gt;0,'Vic Apr 2021'!O45=""),IF(($C$5*F51/'Vic Apr 2021'!AR45&lt; SUM('Vic Apr 2021'!L45:N45)),(0),($C$5*F51/'Vic Apr 2021'!AR45-SUM('Vic Apr 2021'!L45:N45))*'Vic Apr 2021'!AF45/100)* 'Vic Apr 2021'!AR45,IF(AND('Vic Apr 2021'!M45&gt;0,'Vic Apr 2021'!N45=""),IF(($C$5*F51/'Vic Apr 2021'!AR45&lt;'Vic Apr 2021'!M45+'Vic Apr 2021'!L45),(0),(($C$5*F51/'Vic Apr 2021'!AR45-('Vic Apr 2021'!M45+'Vic Apr 2021'!L45))*'Vic Apr 2021'!AE45/100))*'Vic Apr 2021'!AR45,IF(AND('Vic Apr 2021'!L45&gt;0,'Vic Apr 2021'!M45=""&gt;0),IF(($C$5*F51/'Vic Apr 2021'!AR45&lt;'Vic Apr 2021'!L45),(0),($C$5*F51/'Vic Apr 2021'!AR45-'Vic Apr 2021'!L45)*'Vic Apr 2021'!AD45/100)*'Vic Apr 2021'!AR45,0)))))</f>
        <v>0</v>
      </c>
      <c r="Q51" s="394">
        <f t="shared" si="4"/>
        <v>1469.2727272727273</v>
      </c>
      <c r="R51" s="419">
        <f t="shared" si="5"/>
        <v>1802.6172727272726</v>
      </c>
      <c r="S51" s="193">
        <f t="shared" si="6"/>
        <v>1982.8790000000001</v>
      </c>
      <c r="T51" s="247">
        <f>'Vic Apr 2021'!AT45</f>
        <v>0</v>
      </c>
      <c r="U51" s="247">
        <f>'Vic Apr 2021'!AU45</f>
        <v>0</v>
      </c>
      <c r="V51" s="247">
        <f>'Vic Apr 2021'!AV45</f>
        <v>0</v>
      </c>
      <c r="W51" s="247">
        <f>'Vic Apr 2021'!AW45</f>
        <v>0</v>
      </c>
      <c r="X51" s="419" t="str">
        <f t="shared" si="7"/>
        <v>No discount</v>
      </c>
      <c r="Y51" s="419" t="str">
        <f t="shared" si="8"/>
        <v>Inclusive</v>
      </c>
      <c r="Z51" s="399">
        <f t="shared" si="0"/>
        <v>1802.6172727272726</v>
      </c>
      <c r="AA51" s="399">
        <f t="shared" si="1"/>
        <v>1802.6172727272726</v>
      </c>
      <c r="AB51" s="400">
        <f t="shared" si="9"/>
        <v>1982.8790000000001</v>
      </c>
      <c r="AC51" s="400">
        <f t="shared" si="9"/>
        <v>1982.8790000000001</v>
      </c>
      <c r="AD51" s="244">
        <f>'Vic Apr 2021'!BF45</f>
        <v>0</v>
      </c>
      <c r="AE51" s="196" t="str">
        <f>'Vic Apr 2021'!BG45</f>
        <v>n</v>
      </c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T51" s="457"/>
      <c r="AU51" s="457"/>
      <c r="AV51" s="457"/>
      <c r="AW51" s="457"/>
    </row>
    <row r="52" spans="1:49" ht="17" customHeight="1" thickBot="1">
      <c r="A52" s="373"/>
      <c r="B52" s="424" t="str">
        <f>'Vic Apr 2021'!F46</f>
        <v>Red Energy</v>
      </c>
      <c r="C52" s="424" t="str">
        <f>'Vic Apr 2021'!G46</f>
        <v>Business Saver</v>
      </c>
      <c r="D52" s="115">
        <f>365*'Vic Apr 2021'!H46/100</f>
        <v>271.02909090909088</v>
      </c>
      <c r="E52" s="416">
        <f>IF('Vic Apr 2021'!AQ46=3,0.5,IF('Vic Apr 2021'!AQ46=2,0.33,0))</f>
        <v>0.33</v>
      </c>
      <c r="F52" s="416">
        <f t="shared" si="3"/>
        <v>0.66999999999999993</v>
      </c>
      <c r="G52" s="115">
        <f>IF('Vic Apr 2021'!K46="",($C$5*E52/'Vic Apr 2021'!AQ46*'Vic Apr 2021'!W46/100)*'Vic Apr 2021'!AQ46,IF($C$5*E52/'Vic Apr 2021'!AQ46&gt;='Vic Apr 2021'!L46,('Vic Apr 2021'!L46*'Vic Apr 2021'!W46/100)*'Vic Apr 2021'!AQ46,($C$5*E52/'Vic Apr 2021'!AQ46*'Vic Apr 2021'!W46/100)*'Vic Apr 2021'!AQ46))</f>
        <v>232.36363636363632</v>
      </c>
      <c r="H52" s="115">
        <f>IF($C$5*E52/'Vic Apr 2021'!AQ46&lt;'Vic Apr 2021'!L46,0,IF($C$5*E52/'Vic Apr 2021'!AQ46&lt;='Vic Apr 2021'!M46,($C$5*E52/'Vic Apr 2021'!AQ46-'Vic Apr 2021'!L46)*('Vic Apr 2021'!X46/100)*'Vic Apr 2021'!AQ46,('Vic Apr 2021'!M46-'Vic Apr 2021'!L46)*('Vic Apr 2021'!X46/100)*'Vic Apr 2021'!AQ46))</f>
        <v>215.99999999999997</v>
      </c>
      <c r="I52" s="115">
        <f>IF($C$5*E52/'Vic Apr 2021'!AQ46&lt;'Vic Apr 2021'!M46,0,IF($C$5*E52/'Vic Apr 2021'!AQ46&lt;='Vic Apr 2021'!N46,($C$5*E52/'Vic Apr 2021'!AQ46-'Vic Apr 2021'!M46)*('Vic Apr 2021'!Y46/100)*'Vic Apr 2021'!AQ46,('Vic Apr 2021'!N46-'Vic Apr 2021'!M46)*('Vic Apr 2021'!Y46/100)*'Vic Apr 2021'!AQ46))</f>
        <v>145.63636363636365</v>
      </c>
      <c r="J52" s="115">
        <f>IF($C$5*E52/'Vic Apr 2021'!AQ46&lt;'Vic Apr 2021'!N46,0,IF($C$5*E52/'Vic Apr 2021'!AQ46&lt;='Vic Apr 2021'!O46,($C$5*E52/'Vic Apr 2021'!AQ46-'Vic Apr 2021'!N46)*('Vic Apr 2021'!Z46/100)*'Vic Apr 2021'!AQ46,('Vic Apr 2021'!O46-'Vic Apr 2021'!N46)*('Vic Apr 2021'!Z46/100)*'Vic Apr 2021'!AQ46))</f>
        <v>0</v>
      </c>
      <c r="K52" s="115">
        <f>IF(($C$5*E52/'Vic Apr 2021'!AQ46&gt;'Vic Apr 2021'!O46),($C$5*E52/'Vic Apr 2021'!AQ46-'Vic Apr 2021'!N46)*'Vic Apr 2021'!AA46/100*'Vic Apr 2021'!AQ46,0)</f>
        <v>0</v>
      </c>
      <c r="L52" s="115">
        <f>IF('Vic Apr 2021'!K46="",($C$5*F52/'Vic Apr 2021'!AR46*'Vic Apr 2021'!AC46/100)*'Vic Apr 2021'!AR46,IF($C$5*F52/'Vic Apr 2021'!AR46&gt;='Vic Apr 2021'!L46,('Vic Apr 2021'!L46*'Vic Apr 2021'!AC46/100)*'Vic Apr 2021'!AR46,($C$5*F52/'Vic Apr 2021'!AR46*'Vic Apr 2021'!AC46/100)*'Vic Apr 2021'!AR46))</f>
        <v>431.99999999999994</v>
      </c>
      <c r="M52" s="115">
        <f>IF($C$5*F52/'Vic Apr 2021'!AR46&lt;'Vic Apr 2021'!L46,0,IF($C$5*F52/'Vic Apr 2021'!AR46&lt;='Vic Apr 2021'!M46,($C$5*F52/'Vic Apr 2021'!AR46-'Vic Apr 2021'!L46)*('Vic Apr 2021'!AD46/100)*'Vic Apr 2021'!AR46,('Vic Apr 2021'!M46-'Vic Apr 2021'!L46)*('Vic Apr 2021'!AD46/100)*'Vic Apr 2021'!AR46))</f>
        <v>421.09090909090907</v>
      </c>
      <c r="N52" s="115">
        <f>IF($C$5*F52/'Vic Apr 2021'!AR46&lt;'Vic Apr 2021'!M46,0,IF($C$5*F52/'Vic Apr 2021'!AR46&lt;='Vic Apr 2021'!N46,($C$5*F52/'Vic Apr 2021'!AR46-'Vic Apr 2021'!M46)*('Vic Apr 2021'!AE46/100)*'Vic Apr 2021'!AR46,('Vic Apr 2021'!N46-'Vic Apr 2021'!M46)*('Vic Apr 2021'!AE46/100)*'Vic Apr 2021'!AR46))</f>
        <v>298.81818181818176</v>
      </c>
      <c r="O52" s="115">
        <f>IF($C$5*F52/'Vic Apr 2021'!AR46&lt;'Vic Apr 2021'!N46,0,IF($C$5*F52/'Vic Apr 2021'!AR46&lt;='Vic Apr 2021'!O46,($C$5*F52/'Vic Apr 2021'!AQ46-'Vic Apr 2021'!N46)*('Vic Apr 2021'!AF46/100)*'Vic Apr 2021'!AR46,('Vic Apr 2021'!O46-'Vic Apr 2021'!N46)*('Vic Apr 2021'!AF46/100)*'Vic Apr 2021'!AR46))</f>
        <v>0</v>
      </c>
      <c r="P52" s="115">
        <f>IF(($C$5*F52/'Vic Apr 2021'!AR46&gt;'Vic Apr 2021'!O46),($C$5*F52/'Vic Apr 2021'!AR46-'Vic Apr 2021'!N46)*'Vic Apr 2021'!AG46/100*'Vic Apr 2021'!AR46,0)</f>
        <v>0</v>
      </c>
      <c r="Q52" s="395">
        <f t="shared" si="4"/>
        <v>1745.9090909090905</v>
      </c>
      <c r="R52" s="420">
        <f t="shared" si="5"/>
        <v>2016.9381818181814</v>
      </c>
      <c r="S52" s="214">
        <f t="shared" si="6"/>
        <v>2218.6319999999996</v>
      </c>
      <c r="T52" s="248">
        <f>'Vic Apr 2021'!AT46</f>
        <v>0</v>
      </c>
      <c r="U52" s="248">
        <f>'Vic Apr 2021'!AU46</f>
        <v>0</v>
      </c>
      <c r="V52" s="248">
        <f>'Vic Apr 2021'!AV46</f>
        <v>0</v>
      </c>
      <c r="W52" s="248">
        <f>'Vic Apr 2021'!AW46</f>
        <v>0</v>
      </c>
      <c r="X52" s="420" t="str">
        <f t="shared" si="7"/>
        <v>No discount</v>
      </c>
      <c r="Y52" s="420" t="str">
        <f t="shared" si="8"/>
        <v>Inclusive</v>
      </c>
      <c r="Z52" s="401">
        <f t="shared" si="0"/>
        <v>2016.9381818181812</v>
      </c>
      <c r="AA52" s="402">
        <f t="shared" si="1"/>
        <v>2016.9381818181812</v>
      </c>
      <c r="AB52" s="403">
        <f t="shared" si="9"/>
        <v>2218.6319999999996</v>
      </c>
      <c r="AC52" s="403">
        <f t="shared" si="9"/>
        <v>2218.6319999999996</v>
      </c>
      <c r="AD52" s="245">
        <f>'Vic Apr 2021'!BF46</f>
        <v>0</v>
      </c>
      <c r="AE52" s="217" t="str">
        <f>'Vic Apr 2021'!BG46</f>
        <v>n</v>
      </c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T52" s="457"/>
      <c r="AU52" s="457"/>
      <c r="AV52" s="457"/>
      <c r="AW52" s="457"/>
    </row>
    <row r="53" spans="1:49" ht="17" customHeight="1" thickTop="1">
      <c r="A53" s="528" t="str">
        <f>'Vic Apr 2021'!D47</f>
        <v>AGN Central 1</v>
      </c>
      <c r="B53" s="423" t="str">
        <f>'Vic Apr 2021'!F47</f>
        <v>AGL</v>
      </c>
      <c r="C53" s="423" t="str">
        <f>'Vic Apr 2021'!G47</f>
        <v>Business Essentials Saver</v>
      </c>
      <c r="D53" s="190">
        <f>365*'Vic Apr 2021'!H47/100</f>
        <v>271.06227272727267</v>
      </c>
      <c r="E53" s="415">
        <f>IF('Vic Apr 2021'!AQ47=3,0.5,IF('Vic Apr 2021'!AQ47=2,0.33,0))</f>
        <v>0.5</v>
      </c>
      <c r="F53" s="415">
        <f t="shared" si="3"/>
        <v>0.5</v>
      </c>
      <c r="G53" s="190">
        <f>IF('Vic Apr 2021'!K47="",($C$5*E53/'Vic Apr 2021'!AQ47*'Vic Apr 2021'!W47/100)*'Vic Apr 2021'!AQ47,IF($C$5*E53/'Vic Apr 2021'!AQ47&gt;='Vic Apr 2021'!L47,('Vic Apr 2021'!L47*'Vic Apr 2021'!W47/100)*'Vic Apr 2021'!AQ47,($C$5*E53/'Vic Apr 2021'!AQ47*'Vic Apr 2021'!W47/100)*'Vic Apr 2021'!AQ47))</f>
        <v>184.09090909090907</v>
      </c>
      <c r="H53" s="190">
        <f>IF(AND('Vic Apr 2021'!L47&gt;0,'Vic Apr 2021'!M47&gt;0),IF($C$5*E53/'Vic Apr 2021'!AQ47&lt;'Vic Apr 2021'!L47,0,IF(($C$5*E53/'Vic Apr 2021'!AQ47-'Vic Apr 2021'!L47)&lt;=('Vic Apr 2021'!M47+'Vic Apr 2021'!L47),((($C$5*E53/'Vic Apr 2021'!AQ47-'Vic Apr 2021'!L47)*'Vic Apr 2021'!X47/100))*'Vic Apr 2021'!AQ47,((('Vic Apr 2021'!M47)*'Vic Apr 2021'!X47/100)*'Vic Apr 2021'!AQ47))),0)</f>
        <v>700.72727272727275</v>
      </c>
      <c r="I53" s="190">
        <f>IF(AND('Vic Apr 2021'!M47&gt;0,'Vic Apr 2021'!N47&gt;0),IF($C$5*E53/'Vic Apr 2021'!AQ47&lt;('Vic Apr 2021'!L47+'Vic Apr 2021'!M47),0,IF(($C$5*E53/'Vic Apr 2021'!AQ47-'Vic Apr 2021'!L47+'Vic Apr 2021'!M47)&lt;=('Vic Apr 2021'!L47+'Vic Apr 2021'!M47+'Vic Apr 2021'!N47),((($C$5*E53/'Vic Apr 2021'!AQ47-('Vic Apr 2021'!L47+'Vic Apr 2021'!M47))*'Vic Apr 2021'!Y47/100))*'Vic Apr 2021'!AQ47,('Vic Apr 2021'!N47*'Vic Apr 2021'!Y47/100)* 'Vic Apr 2021'!AQ47)),0)</f>
        <v>0</v>
      </c>
      <c r="J53" s="190">
        <f>IF(AND('Vic Apr 2021'!N47&gt;0,'Vic Apr 2021'!O47&gt;0),IF($C$5*E53/'Vic Apr 2021'!AQ47&lt;('Vic Apr 2021'!L47+'Vic Apr 2021'!M47+'Vic Apr 2021'!N47),0,IF(($C$5*E53/'Vic Apr 2021'!AQ47-'Vic Apr 2021'!L47+'Vic Apr 2021'!M47+'Vic Apr 2021'!N47)&lt;=('Vic Apr 2021'!L47+'Vic Apr 2021'!M47+'Vic Apr 2021'!N47+'Vic Apr 2021'!O47),(($C$5*E53/'Vic Apr 2021'!AQ47-('Vic Apr 2021'!L47+'Vic Apr 2021'!M47+'Vic Apr 2021'!N47))*'Vic Apr 2021'!Z47/100)*'Vic Apr 2021'!AQ47,('Vic Apr 2021'!O47*'Vic Apr 2021'!Z47/100)*'Vic Apr 2021'!AQ47)),0)</f>
        <v>0</v>
      </c>
      <c r="K53" s="190">
        <f>IF(AND('Vic Apr 2021'!P47&gt;0,'Vic Apr 2021'!O47&gt;0),IF(($C$5*E53/'Vic Apr 2021'!AQ47&lt;SUM('Vic Apr 2021'!L47:P47)),(0),($C$5*E53/'Vic Apr 2021'!AQ47-SUM('Vic Apr 2021'!L47:P47))*'Vic Apr 2021'!AB47/100)* 'Vic Apr 2021'!AQ47,IF(AND('Vic Apr 2021'!O47&gt;0,'Vic Apr 2021'!P47=""),IF(($C$5*E53/'Vic Apr 2021'!AQ47&lt; SUM('Vic Apr 2021'!L47:O47)),(0),($C$5*E53/'Vic Apr 2021'!AQ47-SUM('Vic Apr 2021'!L47:O47))*'Vic Apr 2021'!AA47/100)* 'Vic Apr 2021'!AQ47,IF(AND('Vic Apr 2021'!N47&gt;0,'Vic Apr 2021'!O47=""),IF(($C$5*E53/'Vic Apr 2021'!AQ47&lt; SUM('Vic Apr 2021'!L47:N47)),(0),($C$5*E53/'Vic Apr 2021'!AQ47-SUM('Vic Apr 2021'!L47:N47))*'Vic Apr 2021'!Z47/100)* 'Vic Apr 2021'!AQ47,IF(AND('Vic Apr 2021'!M47&gt;0,'Vic Apr 2021'!N47=""),IF(($C$5*E53/'Vic Apr 2021'!AQ47&lt;'Vic Apr 2021'!M47+'Vic Apr 2021'!L47),(0),(($C$5*E53/'Vic Apr 2021'!AQ47-('Vic Apr 2021'!M47+'Vic Apr 2021'!L47))*'Vic Apr 2021'!Y47/100))*'Vic Apr 2021'!AQ47,IF(AND('Vic Apr 2021'!L47&gt;0,'Vic Apr 2021'!M47=""&gt;0),IF(($C$5*E53/'Vic Apr 2021'!AQ47&lt;'Vic Apr 2021'!L47),(0),($C$5*E53/'Vic Apr 2021'!AQ47-'Vic Apr 2021'!L47)*'Vic Apr 2021'!X47/100)*'Vic Apr 2021'!AQ47,0)))))</f>
        <v>0</v>
      </c>
      <c r="L53" s="190">
        <f>IF('Vic Apr 2021'!K47="",($C$5*F53/'Vic Apr 2021'!AR47*'Vic Apr 2021'!AC47/100)*'Vic Apr 2021'!AR47,IF($C$5*F53/'Vic Apr 2021'!AR47&gt;='Vic Apr 2021'!L47,('Vic Apr 2021'!L47*'Vic Apr 2021'!AC47/100)*'Vic Apr 2021'!AR47,($C$5*F53/'Vic Apr 2021'!AR47*'Vic Apr 2021'!AC47/100)*'Vic Apr 2021'!AR47))</f>
        <v>184.09090909090907</v>
      </c>
      <c r="M53" s="190">
        <f>IF(AND('Vic Apr 2021'!L47&gt;0,'Vic Apr 2021'!M47&gt;0),IF($C$5*F53/'Vic Apr 2021'!AR47&lt;'Vic Apr 2021'!L47,0,IF(($C$5*F53/'Vic Apr 2021'!AR47-'Vic Apr 2021'!L47)&lt;=('Vic Apr 2021'!M47+'Vic Apr 2021'!L47),((($C$5*F53/'Vic Apr 2021'!AR47-'Vic Apr 2021'!L47)*'Vic Apr 2021'!AD47/100))*'Vic Apr 2021'!AR47,((('Vic Apr 2021'!M47)*'Vic Apr 2021'!AD47/100)*'Vic Apr 2021'!AR47))),0)</f>
        <v>700.72727272727275</v>
      </c>
      <c r="N53" s="190">
        <f>IF(AND('Vic Apr 2021'!M47&gt;0,'Vic Apr 2021'!N47&gt;0),IF($C$5*F53/'Vic Apr 2021'!AR47&lt;('Vic Apr 2021'!L47+'Vic Apr 2021'!M47),0,IF(($C$5*F53/'Vic Apr 2021'!AR47-'Vic Apr 2021'!L47+'Vic Apr 2021'!M47)&lt;=('Vic Apr 2021'!L47+'Vic Apr 2021'!M47+'Vic Apr 2021'!N47),((($C$5*F53/'Vic Apr 2021'!AR47-('Vic Apr 2021'!L47+'Vic Apr 2021'!M47))*'Vic Apr 2021'!AE47/100))*'Vic Apr 2021'!AR47,('Vic Apr 2021'!N47*'Vic Apr 2021'!AE47/100)*'Vic Apr 2021'!AR47)),0)</f>
        <v>0</v>
      </c>
      <c r="O53" s="190">
        <f>IF(AND('Vic Apr 2021'!N47&gt;0,'Vic Apr 2021'!O47&gt;0),IF($C$5*F53/'Vic Apr 2021'!AR47&lt;('Vic Apr 2021'!L47+'Vic Apr 2021'!M47+'Vic Apr 2021'!N47),0,IF(($C$5*F53/'Vic Apr 2021'!AR47-'Vic Apr 2021'!L47+'Vic Apr 2021'!M47+'Vic Apr 2021'!N47)&lt;=('Vic Apr 2021'!L47+'Vic Apr 2021'!M47+'Vic Apr 2021'!N47+'Vic Apr 2021'!O47),(($C$5*F53/'Vic Apr 2021'!AR47-('Vic Apr 2021'!L47+'Vic Apr 2021'!M47+'Vic Apr 2021'!N47))*'Vic Apr 2021'!AF47/100)*'Vic Apr 2021'!AR47,('Vic Apr 2021'!O47*'Vic Apr 2021'!AF47/100)*'Vic Apr 2021'!AR47)),0)</f>
        <v>0</v>
      </c>
      <c r="P53" s="190">
        <f>IF(AND('Vic Apr 2021'!P47&gt;0,'Vic Apr 2021'!O47&gt;0),IF(($C$5*F53/'Vic Apr 2021'!AR47&lt;SUM('Vic Apr 2021'!L47:P47)),(0),($C$5*F53/'Vic Apr 2021'!AR47-SUM('Vic Apr 2021'!L47:P47))*'Vic Apr 2021'!AB47/100)* 'Vic Apr 2021'!AR47,IF(AND('Vic Apr 2021'!O47&gt;0,'Vic Apr 2021'!P47=""),IF(($C$5*F53/'Vic Apr 2021'!AR47&lt; SUM('Vic Apr 2021'!L47:O47)),(0),($C$5*F53/'Vic Apr 2021'!AR47-SUM('Vic Apr 2021'!L47:O47))*'Vic Apr 2021'!AG47/100)* 'Vic Apr 2021'!AR47,IF(AND('Vic Apr 2021'!N47&gt;0,'Vic Apr 2021'!O47=""),IF(($C$5*F53/'Vic Apr 2021'!AR47&lt; SUM('Vic Apr 2021'!L47:N47)),(0),($C$5*F53/'Vic Apr 2021'!AR47-SUM('Vic Apr 2021'!L47:N47))*'Vic Apr 2021'!AF47/100)* 'Vic Apr 2021'!AR47,IF(AND('Vic Apr 2021'!M47&gt;0,'Vic Apr 2021'!N47=""),IF(($C$5*F53/'Vic Apr 2021'!AR47&lt;'Vic Apr 2021'!M47+'Vic Apr 2021'!L47),(0),(($C$5*F53/'Vic Apr 2021'!AR47-('Vic Apr 2021'!M47+'Vic Apr 2021'!L47))*'Vic Apr 2021'!AE47/100))*'Vic Apr 2021'!AR47,IF(AND('Vic Apr 2021'!L47&gt;0,'Vic Apr 2021'!M47=""&gt;0),IF(($C$5*F53/'Vic Apr 2021'!AR47&lt;'Vic Apr 2021'!L47),(0),($C$5*F53/'Vic Apr 2021'!AR47-'Vic Apr 2021'!L47)*'Vic Apr 2021'!AD47/100)*'Vic Apr 2021'!AR47,0)))))</f>
        <v>0</v>
      </c>
      <c r="Q53" s="394">
        <f t="shared" si="4"/>
        <v>1769.6363636363635</v>
      </c>
      <c r="R53" s="419">
        <f t="shared" si="5"/>
        <v>2040.6986363636361</v>
      </c>
      <c r="S53" s="193">
        <f t="shared" si="6"/>
        <v>2244.7684999999997</v>
      </c>
      <c r="T53" s="247">
        <f>'Vic Apr 2021'!AT47</f>
        <v>0</v>
      </c>
      <c r="U53" s="247">
        <f>'Vic Apr 2021'!AU47</f>
        <v>0</v>
      </c>
      <c r="V53" s="247">
        <f>'Vic Apr 2021'!AV47</f>
        <v>0</v>
      </c>
      <c r="W53" s="247">
        <f>'Vic Apr 2021'!AW47</f>
        <v>0</v>
      </c>
      <c r="X53" s="419" t="str">
        <f t="shared" si="7"/>
        <v>No discount</v>
      </c>
      <c r="Y53" s="419" t="str">
        <f t="shared" si="8"/>
        <v>Exclusive</v>
      </c>
      <c r="Z53" s="399">
        <f t="shared" si="0"/>
        <v>2040.6986363636361</v>
      </c>
      <c r="AA53" s="399">
        <f t="shared" si="1"/>
        <v>2040.6986363636361</v>
      </c>
      <c r="AB53" s="400">
        <f t="shared" si="9"/>
        <v>2244.7684999999997</v>
      </c>
      <c r="AC53" s="400">
        <f t="shared" si="9"/>
        <v>2244.7684999999997</v>
      </c>
      <c r="AD53" s="244">
        <f>'Vic Apr 2021'!BF47</f>
        <v>0</v>
      </c>
      <c r="AE53" s="196" t="str">
        <f>'Vic Apr 2021'!BG47</f>
        <v>n</v>
      </c>
      <c r="AF53" s="457"/>
      <c r="AG53" s="457"/>
      <c r="AH53" s="457"/>
      <c r="AI53" s="457"/>
      <c r="AJ53" s="457"/>
      <c r="AK53" s="457"/>
      <c r="AL53" s="457"/>
      <c r="AM53" s="457"/>
      <c r="AN53" s="457"/>
      <c r="AO53" s="457"/>
      <c r="AP53" s="457"/>
      <c r="AQ53" s="457"/>
      <c r="AR53" s="457"/>
      <c r="AS53" s="457"/>
      <c r="AT53" s="457"/>
      <c r="AU53" s="457"/>
      <c r="AV53" s="457"/>
      <c r="AW53" s="457"/>
    </row>
    <row r="54" spans="1:49" ht="17" customHeight="1">
      <c r="A54" s="528"/>
      <c r="B54" s="423" t="str">
        <f>'Vic Apr 2021'!F48</f>
        <v>Covau</v>
      </c>
      <c r="C54" s="423" t="str">
        <f>'Vic Apr 2021'!G48</f>
        <v>Super Saver Plus</v>
      </c>
      <c r="D54" s="190">
        <f>365*'Vic Apr 2021'!H48/100</f>
        <v>346.74999999999994</v>
      </c>
      <c r="E54" s="415">
        <f>IF('Vic Apr 2021'!AQ48=3,0.5,IF('Vic Apr 2021'!AQ48=2,0.33,0))</f>
        <v>0.5</v>
      </c>
      <c r="F54" s="415">
        <f t="shared" si="3"/>
        <v>0.5</v>
      </c>
      <c r="G54" s="190">
        <f>IF('Vic Apr 2021'!K48="",($C$5*E54/'Vic Apr 2021'!AQ48*'Vic Apr 2021'!W48/100)*'Vic Apr 2021'!AQ48,IF($C$5*E54/'Vic Apr 2021'!AQ48&gt;='Vic Apr 2021'!L48,('Vic Apr 2021'!L48*'Vic Apr 2021'!W48/100)*'Vic Apr 2021'!AQ48,($C$5*E54/'Vic Apr 2021'!AQ48*'Vic Apr 2021'!W48/100)*'Vic Apr 2021'!AQ48))</f>
        <v>243.96694214876027</v>
      </c>
      <c r="H54" s="190">
        <f>IF(AND('Vic Apr 2021'!L48&gt;0,'Vic Apr 2021'!M48&gt;0),IF($C$5*E54/'Vic Apr 2021'!AQ48&lt;'Vic Apr 2021'!L48,0,IF(($C$5*E54/'Vic Apr 2021'!AQ48-'Vic Apr 2021'!L48)&lt;=('Vic Apr 2021'!M48+'Vic Apr 2021'!L48),((($C$5*E54/'Vic Apr 2021'!AQ48-'Vic Apr 2021'!L48)*'Vic Apr 2021'!X48/100))*'Vic Apr 2021'!AQ48,((('Vic Apr 2021'!M48)*'Vic Apr 2021'!X48/100)*'Vic Apr 2021'!AQ48))),0)</f>
        <v>827.4545454545455</v>
      </c>
      <c r="I54" s="190">
        <f>IF(AND('Vic Apr 2021'!M48&gt;0,'Vic Apr 2021'!N48&gt;0),IF($C$5*E54/'Vic Apr 2021'!AQ48&lt;('Vic Apr 2021'!L48+'Vic Apr 2021'!M48),0,IF(($C$5*E54/'Vic Apr 2021'!AQ48-'Vic Apr 2021'!L48+'Vic Apr 2021'!M48)&lt;=('Vic Apr 2021'!L48+'Vic Apr 2021'!M48+'Vic Apr 2021'!N48),((($C$5*E54/'Vic Apr 2021'!AQ48-('Vic Apr 2021'!L48+'Vic Apr 2021'!M48))*'Vic Apr 2021'!Y48/100))*'Vic Apr 2021'!AQ48,('Vic Apr 2021'!N48*'Vic Apr 2021'!Y48/100)* 'Vic Apr 2021'!AQ48)),0)</f>
        <v>0</v>
      </c>
      <c r="J54" s="190">
        <f>IF(AND('Vic Apr 2021'!N48&gt;0,'Vic Apr 2021'!O48&gt;0),IF($C$5*E54/'Vic Apr 2021'!AQ48&lt;('Vic Apr 2021'!L48+'Vic Apr 2021'!M48+'Vic Apr 2021'!N48),0,IF(($C$5*E54/'Vic Apr 2021'!AQ48-'Vic Apr 2021'!L48+'Vic Apr 2021'!M48+'Vic Apr 2021'!N48)&lt;=('Vic Apr 2021'!L48+'Vic Apr 2021'!M48+'Vic Apr 2021'!N48+'Vic Apr 2021'!O48),(($C$5*E54/'Vic Apr 2021'!AQ48-('Vic Apr 2021'!L48+'Vic Apr 2021'!M48+'Vic Apr 2021'!N48))*'Vic Apr 2021'!Z48/100)*'Vic Apr 2021'!AQ48,('Vic Apr 2021'!O48*'Vic Apr 2021'!Z48/100)*'Vic Apr 2021'!AQ48)),0)</f>
        <v>0</v>
      </c>
      <c r="K54" s="190">
        <f>IF(AND('Vic Apr 2021'!P48&gt;0,'Vic Apr 2021'!O48&gt;0),IF(($C$5*E54/'Vic Apr 2021'!AQ48&lt;SUM('Vic Apr 2021'!L48:P48)),(0),($C$5*E54/'Vic Apr 2021'!AQ48-SUM('Vic Apr 2021'!L48:P48))*'Vic Apr 2021'!AB48/100)* 'Vic Apr 2021'!AQ48,IF(AND('Vic Apr 2021'!O48&gt;0,'Vic Apr 2021'!P48=""),IF(($C$5*E54/'Vic Apr 2021'!AQ48&lt; SUM('Vic Apr 2021'!L48:O48)),(0),($C$5*E54/'Vic Apr 2021'!AQ48-SUM('Vic Apr 2021'!L48:O48))*'Vic Apr 2021'!AA48/100)* 'Vic Apr 2021'!AQ48,IF(AND('Vic Apr 2021'!N48&gt;0,'Vic Apr 2021'!O48=""),IF(($C$5*E54/'Vic Apr 2021'!AQ48&lt; SUM('Vic Apr 2021'!L48:N48)),(0),($C$5*E54/'Vic Apr 2021'!AQ48-SUM('Vic Apr 2021'!L48:N48))*'Vic Apr 2021'!Z48/100)* 'Vic Apr 2021'!AQ48,IF(AND('Vic Apr 2021'!M48&gt;0,'Vic Apr 2021'!N48=""),IF(($C$5*E54/'Vic Apr 2021'!AQ48&lt;'Vic Apr 2021'!M48+'Vic Apr 2021'!L48),(0),(($C$5*E54/'Vic Apr 2021'!AQ48-('Vic Apr 2021'!M48+'Vic Apr 2021'!L48))*'Vic Apr 2021'!Y48/100))*'Vic Apr 2021'!AQ48,IF(AND('Vic Apr 2021'!L48&gt;0,'Vic Apr 2021'!M48=""&gt;0),IF(($C$5*E54/'Vic Apr 2021'!AQ48&lt;'Vic Apr 2021'!L48),(0),($C$5*E54/'Vic Apr 2021'!AQ48-'Vic Apr 2021'!L48)*'Vic Apr 2021'!X48/100)*'Vic Apr 2021'!AQ48,0)))))</f>
        <v>0</v>
      </c>
      <c r="L54" s="190">
        <f>IF('Vic Apr 2021'!K48="",($C$5*F54/'Vic Apr 2021'!AR48*'Vic Apr 2021'!AC48/100)*'Vic Apr 2021'!AR48,IF($C$5*F54/'Vic Apr 2021'!AR48&gt;='Vic Apr 2021'!L48,('Vic Apr 2021'!L48*'Vic Apr 2021'!AC48/100)*'Vic Apr 2021'!AR48,($C$5*F54/'Vic Apr 2021'!AR48*'Vic Apr 2021'!AC48/100)*'Vic Apr 2021'!AR48))</f>
        <v>243.96694214876027</v>
      </c>
      <c r="M54" s="190">
        <f>IF(AND('Vic Apr 2021'!L48&gt;0,'Vic Apr 2021'!M48&gt;0),IF($C$5*F54/'Vic Apr 2021'!AR48&lt;'Vic Apr 2021'!L48,0,IF(($C$5*F54/'Vic Apr 2021'!AR48-'Vic Apr 2021'!L48)&lt;=('Vic Apr 2021'!M48+'Vic Apr 2021'!L48),((($C$5*F54/'Vic Apr 2021'!AR48-'Vic Apr 2021'!L48)*'Vic Apr 2021'!AD48/100))*'Vic Apr 2021'!AR48,((('Vic Apr 2021'!M48)*'Vic Apr 2021'!AD48/100)*'Vic Apr 2021'!AR48))),0)</f>
        <v>827.4545454545455</v>
      </c>
      <c r="N54" s="190">
        <f>IF(AND('Vic Apr 2021'!M48&gt;0,'Vic Apr 2021'!N48&gt;0),IF($C$5*F54/'Vic Apr 2021'!AR48&lt;('Vic Apr 2021'!L48+'Vic Apr 2021'!M48),0,IF(($C$5*F54/'Vic Apr 2021'!AR48-'Vic Apr 2021'!L48+'Vic Apr 2021'!M48)&lt;=('Vic Apr 2021'!L48+'Vic Apr 2021'!M48+'Vic Apr 2021'!N48),((($C$5*F54/'Vic Apr 2021'!AR48-('Vic Apr 2021'!L48+'Vic Apr 2021'!M48))*'Vic Apr 2021'!AE48/100))*'Vic Apr 2021'!AR48,('Vic Apr 2021'!N48*'Vic Apr 2021'!AE48/100)*'Vic Apr 2021'!AR48)),0)</f>
        <v>0</v>
      </c>
      <c r="O54" s="190">
        <f>IF(AND('Vic Apr 2021'!N48&gt;0,'Vic Apr 2021'!O48&gt;0),IF($C$5*F54/'Vic Apr 2021'!AR48&lt;('Vic Apr 2021'!L48+'Vic Apr 2021'!M48+'Vic Apr 2021'!N48),0,IF(($C$5*F54/'Vic Apr 2021'!AR48-'Vic Apr 2021'!L48+'Vic Apr 2021'!M48+'Vic Apr 2021'!N48)&lt;=('Vic Apr 2021'!L48+'Vic Apr 2021'!M48+'Vic Apr 2021'!N48+'Vic Apr 2021'!O48),(($C$5*F54/'Vic Apr 2021'!AR48-('Vic Apr 2021'!L48+'Vic Apr 2021'!M48+'Vic Apr 2021'!N48))*'Vic Apr 2021'!AF48/100)*'Vic Apr 2021'!AR48,('Vic Apr 2021'!O48*'Vic Apr 2021'!AF48/100)*'Vic Apr 2021'!AR48)),0)</f>
        <v>0</v>
      </c>
      <c r="P54" s="190">
        <f>IF(AND('Vic Apr 2021'!P48&gt;0,'Vic Apr 2021'!O48&gt;0),IF(($C$5*F54/'Vic Apr 2021'!AR48&lt;SUM('Vic Apr 2021'!L48:P48)),(0),($C$5*F54/'Vic Apr 2021'!AR48-SUM('Vic Apr 2021'!L48:P48))*'Vic Apr 2021'!AB48/100)* 'Vic Apr 2021'!AR48,IF(AND('Vic Apr 2021'!O48&gt;0,'Vic Apr 2021'!P48=""),IF(($C$5*F54/'Vic Apr 2021'!AR48&lt; SUM('Vic Apr 2021'!L48:O48)),(0),($C$5*F54/'Vic Apr 2021'!AR48-SUM('Vic Apr 2021'!L48:O48))*'Vic Apr 2021'!AG48/100)* 'Vic Apr 2021'!AR48,IF(AND('Vic Apr 2021'!N48&gt;0,'Vic Apr 2021'!O48=""),IF(($C$5*F54/'Vic Apr 2021'!AR48&lt; SUM('Vic Apr 2021'!L48:N48)),(0),($C$5*F54/'Vic Apr 2021'!AR48-SUM('Vic Apr 2021'!L48:N48))*'Vic Apr 2021'!AF48/100)* 'Vic Apr 2021'!AR48,IF(AND('Vic Apr 2021'!M48&gt;0,'Vic Apr 2021'!N48=""),IF(($C$5*F54/'Vic Apr 2021'!AR48&lt;'Vic Apr 2021'!M48+'Vic Apr 2021'!L48),(0),(($C$5*F54/'Vic Apr 2021'!AR48-('Vic Apr 2021'!M48+'Vic Apr 2021'!L48))*'Vic Apr 2021'!AE48/100))*'Vic Apr 2021'!AR48,IF(AND('Vic Apr 2021'!L48&gt;0,'Vic Apr 2021'!M48=""&gt;0),IF(($C$5*F54/'Vic Apr 2021'!AR48&lt;'Vic Apr 2021'!L48),(0),($C$5*F54/'Vic Apr 2021'!AR48-'Vic Apr 2021'!L48)*'Vic Apr 2021'!AD48/100)*'Vic Apr 2021'!AR48,0)))))</f>
        <v>0</v>
      </c>
      <c r="Q54" s="394">
        <f t="shared" si="4"/>
        <v>2142.8429752066113</v>
      </c>
      <c r="R54" s="419">
        <f t="shared" si="5"/>
        <v>2489.5929752066113</v>
      </c>
      <c r="S54" s="193">
        <f t="shared" si="6"/>
        <v>2738.5522727272728</v>
      </c>
      <c r="T54" s="247">
        <f>'Vic Apr 2021'!AT48</f>
        <v>0</v>
      </c>
      <c r="U54" s="247">
        <f>'Vic Apr 2021'!AU48</f>
        <v>20</v>
      </c>
      <c r="V54" s="247">
        <f>'Vic Apr 2021'!AV48</f>
        <v>0</v>
      </c>
      <c r="W54" s="247">
        <f>'Vic Apr 2021'!AW48</f>
        <v>0</v>
      </c>
      <c r="X54" s="419" t="str">
        <f t="shared" si="7"/>
        <v>Guaranteed off usage</v>
      </c>
      <c r="Y54" s="419" t="str">
        <f t="shared" si="8"/>
        <v>Exclusive</v>
      </c>
      <c r="Z54" s="399">
        <f t="shared" si="0"/>
        <v>2061.0243801652891</v>
      </c>
      <c r="AA54" s="399">
        <f t="shared" si="1"/>
        <v>2061.0243801652891</v>
      </c>
      <c r="AB54" s="400">
        <f t="shared" si="9"/>
        <v>2267.1268181818182</v>
      </c>
      <c r="AC54" s="400">
        <f t="shared" si="9"/>
        <v>2267.1268181818182</v>
      </c>
      <c r="AD54" s="244">
        <f>'Vic Apr 2021'!BF48</f>
        <v>0</v>
      </c>
      <c r="AE54" s="196" t="str">
        <f>'Vic Apr 2021'!BG48</f>
        <v>n</v>
      </c>
      <c r="AF54" s="457"/>
      <c r="AG54" s="457"/>
      <c r="AH54" s="457"/>
      <c r="AI54" s="457"/>
      <c r="AJ54" s="457"/>
      <c r="AK54" s="457"/>
      <c r="AL54" s="457"/>
      <c r="AM54" s="457"/>
      <c r="AN54" s="457"/>
      <c r="AO54" s="457"/>
      <c r="AP54" s="457"/>
      <c r="AQ54" s="457"/>
      <c r="AR54" s="457"/>
      <c r="AS54" s="457"/>
      <c r="AT54" s="457"/>
      <c r="AU54" s="457"/>
      <c r="AV54" s="457"/>
      <c r="AW54" s="457"/>
    </row>
    <row r="55" spans="1:49" ht="17" customHeight="1">
      <c r="A55" s="528"/>
      <c r="B55" s="423" t="str">
        <f>'Vic Apr 2021'!F49</f>
        <v>EnergyAustralia</v>
      </c>
      <c r="C55" s="423" t="str">
        <f>'Vic Apr 2021'!G49</f>
        <v>Total Business</v>
      </c>
      <c r="D55" s="190">
        <f>365*'Vic Apr 2021'!H49/100</f>
        <v>394.565</v>
      </c>
      <c r="E55" s="415">
        <f>IF('Vic Apr 2021'!AQ49=3,0.5,IF('Vic Apr 2021'!AQ49=2,0.33,0))</f>
        <v>0.5</v>
      </c>
      <c r="F55" s="415">
        <f t="shared" si="3"/>
        <v>0.5</v>
      </c>
      <c r="G55" s="190">
        <f>IF('Vic Apr 2021'!K49="",($C$5*E55/'Vic Apr 2021'!AQ49*'Vic Apr 2021'!W49/100)*'Vic Apr 2021'!AQ49,IF($C$5*E55/'Vic Apr 2021'!AQ49&gt;='Vic Apr 2021'!L49,('Vic Apr 2021'!L49*'Vic Apr 2021'!W49/100)*'Vic Apr 2021'!AQ49,($C$5*E55/'Vic Apr 2021'!AQ49*'Vic Apr 2021'!W49/100)*'Vic Apr 2021'!AQ49))</f>
        <v>270.81818181818181</v>
      </c>
      <c r="H55" s="190">
        <f>IF(AND('Vic Apr 2021'!L49&gt;0,'Vic Apr 2021'!M49&gt;0),IF($C$5*E55/'Vic Apr 2021'!AQ49&lt;'Vic Apr 2021'!L49,0,IF(($C$5*E55/'Vic Apr 2021'!AQ49-'Vic Apr 2021'!L49)&lt;=('Vic Apr 2021'!M49+'Vic Apr 2021'!L49),((($C$5*E55/'Vic Apr 2021'!AQ49-'Vic Apr 2021'!L49)*'Vic Apr 2021'!X49/100))*'Vic Apr 2021'!AQ49,((('Vic Apr 2021'!M49)*'Vic Apr 2021'!X49/100)*'Vic Apr 2021'!AQ49))),0)</f>
        <v>913.18181818181813</v>
      </c>
      <c r="I55" s="190">
        <f>IF(AND('Vic Apr 2021'!M49&gt;0,'Vic Apr 2021'!N49&gt;0),IF($C$5*E55/'Vic Apr 2021'!AQ49&lt;('Vic Apr 2021'!L49+'Vic Apr 2021'!M49),0,IF(($C$5*E55/'Vic Apr 2021'!AQ49-'Vic Apr 2021'!L49+'Vic Apr 2021'!M49)&lt;=('Vic Apr 2021'!L49+'Vic Apr 2021'!M49+'Vic Apr 2021'!N49),((($C$5*E55/'Vic Apr 2021'!AQ49-('Vic Apr 2021'!L49+'Vic Apr 2021'!M49))*'Vic Apr 2021'!Y49/100))*'Vic Apr 2021'!AQ49,('Vic Apr 2021'!N49*'Vic Apr 2021'!Y49/100)* 'Vic Apr 2021'!AQ49)),0)</f>
        <v>0</v>
      </c>
      <c r="J55" s="190">
        <f>IF(AND('Vic Apr 2021'!N49&gt;0,'Vic Apr 2021'!O49&gt;0),IF($C$5*E55/'Vic Apr 2021'!AQ49&lt;('Vic Apr 2021'!L49+'Vic Apr 2021'!M49+'Vic Apr 2021'!N49),0,IF(($C$5*E55/'Vic Apr 2021'!AQ49-'Vic Apr 2021'!L49+'Vic Apr 2021'!M49+'Vic Apr 2021'!N49)&lt;=('Vic Apr 2021'!L49+'Vic Apr 2021'!M49+'Vic Apr 2021'!N49+'Vic Apr 2021'!O49),(($C$5*E55/'Vic Apr 2021'!AQ49-('Vic Apr 2021'!L49+'Vic Apr 2021'!M49+'Vic Apr 2021'!N49))*'Vic Apr 2021'!Z49/100)*'Vic Apr 2021'!AQ49,('Vic Apr 2021'!O49*'Vic Apr 2021'!Z49/100)*'Vic Apr 2021'!AQ49)),0)</f>
        <v>0</v>
      </c>
      <c r="K55" s="190">
        <f>IF(AND('Vic Apr 2021'!P49&gt;0,'Vic Apr 2021'!O49&gt;0),IF(($C$5*E55/'Vic Apr 2021'!AQ49&lt;SUM('Vic Apr 2021'!L49:P49)),(0),($C$5*E55/'Vic Apr 2021'!AQ49-SUM('Vic Apr 2021'!L49:P49))*'Vic Apr 2021'!AB49/100)* 'Vic Apr 2021'!AQ49,IF(AND('Vic Apr 2021'!O49&gt;0,'Vic Apr 2021'!P49=""),IF(($C$5*E55/'Vic Apr 2021'!AQ49&lt; SUM('Vic Apr 2021'!L49:O49)),(0),($C$5*E55/'Vic Apr 2021'!AQ49-SUM('Vic Apr 2021'!L49:O49))*'Vic Apr 2021'!AA49/100)* 'Vic Apr 2021'!AQ49,IF(AND('Vic Apr 2021'!N49&gt;0,'Vic Apr 2021'!O49=""),IF(($C$5*E55/'Vic Apr 2021'!AQ49&lt; SUM('Vic Apr 2021'!L49:N49)),(0),($C$5*E55/'Vic Apr 2021'!AQ49-SUM('Vic Apr 2021'!L49:N49))*'Vic Apr 2021'!Z49/100)* 'Vic Apr 2021'!AQ49,IF(AND('Vic Apr 2021'!M49&gt;0,'Vic Apr 2021'!N49=""),IF(($C$5*E55/'Vic Apr 2021'!AQ49&lt;'Vic Apr 2021'!M49+'Vic Apr 2021'!L49),(0),(($C$5*E55/'Vic Apr 2021'!AQ49-('Vic Apr 2021'!M49+'Vic Apr 2021'!L49))*'Vic Apr 2021'!Y49/100))*'Vic Apr 2021'!AQ49,IF(AND('Vic Apr 2021'!L49&gt;0,'Vic Apr 2021'!M49=""&gt;0),IF(($C$5*E55/'Vic Apr 2021'!AQ49&lt;'Vic Apr 2021'!L49),(0),($C$5*E55/'Vic Apr 2021'!AQ49-'Vic Apr 2021'!L49)*'Vic Apr 2021'!X49/100)*'Vic Apr 2021'!AQ49,0)))))</f>
        <v>0</v>
      </c>
      <c r="L55" s="190">
        <f>IF('Vic Apr 2021'!K49="",($C$5*F55/'Vic Apr 2021'!AR49*'Vic Apr 2021'!AC49/100)*'Vic Apr 2021'!AR49,IF($C$5*F55/'Vic Apr 2021'!AR49&gt;='Vic Apr 2021'!L49,('Vic Apr 2021'!L49*'Vic Apr 2021'!AC49/100)*'Vic Apr 2021'!AR49,($C$5*F55/'Vic Apr 2021'!AR49*'Vic Apr 2021'!AC49/100)*'Vic Apr 2021'!AR49))</f>
        <v>270.81818181818181</v>
      </c>
      <c r="M55" s="190">
        <f>IF(AND('Vic Apr 2021'!L49&gt;0,'Vic Apr 2021'!M49&gt;0),IF($C$5*F55/'Vic Apr 2021'!AR49&lt;'Vic Apr 2021'!L49,0,IF(($C$5*F55/'Vic Apr 2021'!AR49-'Vic Apr 2021'!L49)&lt;=('Vic Apr 2021'!M49+'Vic Apr 2021'!L49),((($C$5*F55/'Vic Apr 2021'!AR49-'Vic Apr 2021'!L49)*'Vic Apr 2021'!AD49/100))*'Vic Apr 2021'!AR49,((('Vic Apr 2021'!M49)*'Vic Apr 2021'!AD49/100)*'Vic Apr 2021'!AR49))),0)</f>
        <v>913.18181818181813</v>
      </c>
      <c r="N55" s="190">
        <f>IF(AND('Vic Apr 2021'!M49&gt;0,'Vic Apr 2021'!N49&gt;0),IF($C$5*F55/'Vic Apr 2021'!AR49&lt;('Vic Apr 2021'!L49+'Vic Apr 2021'!M49),0,IF(($C$5*F55/'Vic Apr 2021'!AR49-'Vic Apr 2021'!L49+'Vic Apr 2021'!M49)&lt;=('Vic Apr 2021'!L49+'Vic Apr 2021'!M49+'Vic Apr 2021'!N49),((($C$5*F55/'Vic Apr 2021'!AR49-('Vic Apr 2021'!L49+'Vic Apr 2021'!M49))*'Vic Apr 2021'!AE49/100))*'Vic Apr 2021'!AR49,('Vic Apr 2021'!N49*'Vic Apr 2021'!AE49/100)*'Vic Apr 2021'!AR49)),0)</f>
        <v>0</v>
      </c>
      <c r="O55" s="190">
        <f>IF(AND('Vic Apr 2021'!N49&gt;0,'Vic Apr 2021'!O49&gt;0),IF($C$5*F55/'Vic Apr 2021'!AR49&lt;('Vic Apr 2021'!L49+'Vic Apr 2021'!M49+'Vic Apr 2021'!N49),0,IF(($C$5*F55/'Vic Apr 2021'!AR49-'Vic Apr 2021'!L49+'Vic Apr 2021'!M49+'Vic Apr 2021'!N49)&lt;=('Vic Apr 2021'!L49+'Vic Apr 2021'!M49+'Vic Apr 2021'!N49+'Vic Apr 2021'!O49),(($C$5*F55/'Vic Apr 2021'!AR49-('Vic Apr 2021'!L49+'Vic Apr 2021'!M49+'Vic Apr 2021'!N49))*'Vic Apr 2021'!AF49/100)*'Vic Apr 2021'!AR49,('Vic Apr 2021'!O49*'Vic Apr 2021'!AF49/100)*'Vic Apr 2021'!AR49)),0)</f>
        <v>0</v>
      </c>
      <c r="P55" s="190">
        <f>IF(AND('Vic Apr 2021'!P49&gt;0,'Vic Apr 2021'!O49&gt;0),IF(($C$5*F55/'Vic Apr 2021'!AR49&lt;SUM('Vic Apr 2021'!L49:P49)),(0),($C$5*F55/'Vic Apr 2021'!AR49-SUM('Vic Apr 2021'!L49:P49))*'Vic Apr 2021'!AB49/100)* 'Vic Apr 2021'!AR49,IF(AND('Vic Apr 2021'!O49&gt;0,'Vic Apr 2021'!P49=""),IF(($C$5*F55/'Vic Apr 2021'!AR49&lt; SUM('Vic Apr 2021'!L49:O49)),(0),($C$5*F55/'Vic Apr 2021'!AR49-SUM('Vic Apr 2021'!L49:O49))*'Vic Apr 2021'!AG49/100)* 'Vic Apr 2021'!AR49,IF(AND('Vic Apr 2021'!N49&gt;0,'Vic Apr 2021'!O49=""),IF(($C$5*F55/'Vic Apr 2021'!AR49&lt; SUM('Vic Apr 2021'!L49:N49)),(0),($C$5*F55/'Vic Apr 2021'!AR49-SUM('Vic Apr 2021'!L49:N49))*'Vic Apr 2021'!AF49/100)* 'Vic Apr 2021'!AR49,IF(AND('Vic Apr 2021'!M49&gt;0,'Vic Apr 2021'!N49=""),IF(($C$5*F55/'Vic Apr 2021'!AR49&lt;'Vic Apr 2021'!M49+'Vic Apr 2021'!L49),(0),(($C$5*F55/'Vic Apr 2021'!AR49-('Vic Apr 2021'!M49+'Vic Apr 2021'!L49))*'Vic Apr 2021'!AE49/100))*'Vic Apr 2021'!AR49,IF(AND('Vic Apr 2021'!L49&gt;0,'Vic Apr 2021'!M49=""&gt;0),IF(($C$5*F55/'Vic Apr 2021'!AR49&lt;'Vic Apr 2021'!L49),(0),($C$5*F55/'Vic Apr 2021'!AR49-'Vic Apr 2021'!L49)*'Vic Apr 2021'!AD49/100)*'Vic Apr 2021'!AR49,0)))))</f>
        <v>0</v>
      </c>
      <c r="Q55" s="394">
        <f t="shared" si="4"/>
        <v>2368</v>
      </c>
      <c r="R55" s="419">
        <f t="shared" si="5"/>
        <v>2762.5650000000001</v>
      </c>
      <c r="S55" s="193">
        <f t="shared" si="6"/>
        <v>3038.8215000000005</v>
      </c>
      <c r="T55" s="247">
        <f>'Vic Apr 2021'!AT49</f>
        <v>23</v>
      </c>
      <c r="U55" s="247">
        <f>'Vic Apr 2021'!AU49</f>
        <v>0</v>
      </c>
      <c r="V55" s="247">
        <f>'Vic Apr 2021'!AV49</f>
        <v>0</v>
      </c>
      <c r="W55" s="247">
        <f>'Vic Apr 2021'!AW49</f>
        <v>0</v>
      </c>
      <c r="X55" s="419" t="str">
        <f t="shared" si="7"/>
        <v>Guaranteed off bill</v>
      </c>
      <c r="Y55" s="419" t="str">
        <f t="shared" si="8"/>
        <v>Exclusive</v>
      </c>
      <c r="Z55" s="399">
        <f t="shared" si="0"/>
        <v>2127.1750499999998</v>
      </c>
      <c r="AA55" s="399">
        <f t="shared" si="1"/>
        <v>2127.1750499999998</v>
      </c>
      <c r="AB55" s="400">
        <f t="shared" si="9"/>
        <v>2339.8925549999999</v>
      </c>
      <c r="AC55" s="400">
        <f t="shared" si="9"/>
        <v>2339.8925549999999</v>
      </c>
      <c r="AD55" s="244">
        <f>'Vic Apr 2021'!BF49</f>
        <v>0</v>
      </c>
      <c r="AE55" s="196" t="str">
        <f>'Vic Apr 2021'!BG49</f>
        <v>n</v>
      </c>
      <c r="AF55" s="457"/>
      <c r="AG55" s="457"/>
      <c r="AH55" s="457"/>
      <c r="AI55" s="457"/>
      <c r="AJ55" s="457"/>
      <c r="AK55" s="457"/>
      <c r="AL55" s="457"/>
      <c r="AM55" s="457"/>
      <c r="AN55" s="457"/>
      <c r="AO55" s="457"/>
      <c r="AP55" s="457"/>
      <c r="AQ55" s="457"/>
      <c r="AR55" s="457"/>
      <c r="AS55" s="457"/>
      <c r="AT55" s="457"/>
      <c r="AU55" s="457"/>
      <c r="AV55" s="457"/>
      <c r="AW55" s="457"/>
    </row>
    <row r="56" spans="1:49" ht="17" customHeight="1">
      <c r="A56" s="528"/>
      <c r="B56" s="423" t="str">
        <f>'Vic Apr 2021'!F50</f>
        <v>Lumo Energy</v>
      </c>
      <c r="C56" s="423" t="str">
        <f>'Vic Apr 2021'!G50</f>
        <v>Value</v>
      </c>
      <c r="D56" s="190">
        <f>365*'Vic Apr 2021'!H50/100</f>
        <v>308.0268181818181</v>
      </c>
      <c r="E56" s="415">
        <f>IF('Vic Apr 2021'!AQ50=3,0.5,IF('Vic Apr 2021'!AQ50=2,0.33,0))</f>
        <v>0.5</v>
      </c>
      <c r="F56" s="415">
        <f t="shared" si="3"/>
        <v>0.5</v>
      </c>
      <c r="G56" s="190">
        <f>IF('Vic Apr 2021'!K50="",($C$5*E56/'Vic Apr 2021'!AQ50*'Vic Apr 2021'!W50/100)*'Vic Apr 2021'!AQ50,IF($C$5*E56/'Vic Apr 2021'!AQ50&gt;='Vic Apr 2021'!L50,('Vic Apr 2021'!L50*'Vic Apr 2021'!W50/100)*'Vic Apr 2021'!AQ50,($C$5*E56/'Vic Apr 2021'!AQ50*'Vic Apr 2021'!W50/100)*'Vic Apr 2021'!AQ50))</f>
        <v>194.96454545454543</v>
      </c>
      <c r="H56" s="190">
        <f>IF(AND('Vic Apr 2021'!L50&gt;0,'Vic Apr 2021'!M50&gt;0),IF($C$5*E56/'Vic Apr 2021'!AQ50&lt;'Vic Apr 2021'!L50,0,IF(($C$5*E56/'Vic Apr 2021'!AQ50-'Vic Apr 2021'!L50)&lt;=('Vic Apr 2021'!M50+'Vic Apr 2021'!L50),((($C$5*E56/'Vic Apr 2021'!AQ50-'Vic Apr 2021'!L50)*'Vic Apr 2021'!X50/100))*'Vic Apr 2021'!AQ50,((('Vic Apr 2021'!M50)*'Vic Apr 2021'!X50/100)*'Vic Apr 2021'!AQ50))),0)</f>
        <v>672.56309090909087</v>
      </c>
      <c r="I56" s="190">
        <f>IF(AND('Vic Apr 2021'!M50&gt;0,'Vic Apr 2021'!N50&gt;0),IF($C$5*E56/'Vic Apr 2021'!AQ50&lt;('Vic Apr 2021'!L50+'Vic Apr 2021'!M50),0,IF(($C$5*E56/'Vic Apr 2021'!AQ50-'Vic Apr 2021'!L50+'Vic Apr 2021'!M50)&lt;=('Vic Apr 2021'!L50+'Vic Apr 2021'!M50+'Vic Apr 2021'!N50),((($C$5*E56/'Vic Apr 2021'!AQ50-('Vic Apr 2021'!L50+'Vic Apr 2021'!M50))*'Vic Apr 2021'!Y50/100))*'Vic Apr 2021'!AQ50,('Vic Apr 2021'!N50*'Vic Apr 2021'!Y50/100)* 'Vic Apr 2021'!AQ50)),0)</f>
        <v>0</v>
      </c>
      <c r="J56" s="190">
        <f>IF(AND('Vic Apr 2021'!N50&gt;0,'Vic Apr 2021'!O50&gt;0),IF($C$5*E56/'Vic Apr 2021'!AQ50&lt;('Vic Apr 2021'!L50+'Vic Apr 2021'!M50+'Vic Apr 2021'!N50),0,IF(($C$5*E56/'Vic Apr 2021'!AQ50-'Vic Apr 2021'!L50+'Vic Apr 2021'!M50+'Vic Apr 2021'!N50)&lt;=('Vic Apr 2021'!L50+'Vic Apr 2021'!M50+'Vic Apr 2021'!N50+'Vic Apr 2021'!O50),(($C$5*E56/'Vic Apr 2021'!AQ50-('Vic Apr 2021'!L50+'Vic Apr 2021'!M50+'Vic Apr 2021'!N50))*'Vic Apr 2021'!Z50/100)*'Vic Apr 2021'!AQ50,('Vic Apr 2021'!O50*'Vic Apr 2021'!Z50/100)*'Vic Apr 2021'!AQ50)),0)</f>
        <v>0</v>
      </c>
      <c r="K56" s="190">
        <f>IF(AND('Vic Apr 2021'!P50&gt;0,'Vic Apr 2021'!O50&gt;0),IF(($C$5*E56/'Vic Apr 2021'!AQ50&lt;SUM('Vic Apr 2021'!L50:P50)),(0),($C$5*E56/'Vic Apr 2021'!AQ50-SUM('Vic Apr 2021'!L50:P50))*'Vic Apr 2021'!AB50/100)* 'Vic Apr 2021'!AQ50,IF(AND('Vic Apr 2021'!O50&gt;0,'Vic Apr 2021'!P50=""),IF(($C$5*E56/'Vic Apr 2021'!AQ50&lt; SUM('Vic Apr 2021'!L50:O50)),(0),($C$5*E56/'Vic Apr 2021'!AQ50-SUM('Vic Apr 2021'!L50:O50))*'Vic Apr 2021'!AA50/100)* 'Vic Apr 2021'!AQ50,IF(AND('Vic Apr 2021'!N50&gt;0,'Vic Apr 2021'!O50=""),IF(($C$5*E56/'Vic Apr 2021'!AQ50&lt; SUM('Vic Apr 2021'!L50:N50)),(0),($C$5*E56/'Vic Apr 2021'!AQ50-SUM('Vic Apr 2021'!L50:N50))*'Vic Apr 2021'!Z50/100)* 'Vic Apr 2021'!AQ50,IF(AND('Vic Apr 2021'!M50&gt;0,'Vic Apr 2021'!N50=""),IF(($C$5*E56/'Vic Apr 2021'!AQ50&lt;'Vic Apr 2021'!M50+'Vic Apr 2021'!L50),(0),(($C$5*E56/'Vic Apr 2021'!AQ50-('Vic Apr 2021'!M50+'Vic Apr 2021'!L50))*'Vic Apr 2021'!Y50/100))*'Vic Apr 2021'!AQ50,IF(AND('Vic Apr 2021'!L50&gt;0,'Vic Apr 2021'!M50=""&gt;0),IF(($C$5*E56/'Vic Apr 2021'!AQ50&lt;'Vic Apr 2021'!L50),(0),($C$5*E56/'Vic Apr 2021'!AQ50-'Vic Apr 2021'!L50)*'Vic Apr 2021'!X50/100)*'Vic Apr 2021'!AQ50,0)))))</f>
        <v>0</v>
      </c>
      <c r="L56" s="190">
        <f>IF('Vic Apr 2021'!K50="",($C$5*F56/'Vic Apr 2021'!AR50*'Vic Apr 2021'!AC50/100)*'Vic Apr 2021'!AR50,IF($C$5*F56/'Vic Apr 2021'!AR50&gt;='Vic Apr 2021'!L50,('Vic Apr 2021'!L50*'Vic Apr 2021'!AC50/100)*'Vic Apr 2021'!AR50,($C$5*F56/'Vic Apr 2021'!AR50*'Vic Apr 2021'!AC50/100)*'Vic Apr 2021'!AR50))</f>
        <v>194.96454545454543</v>
      </c>
      <c r="M56" s="190">
        <f>IF(AND('Vic Apr 2021'!L50&gt;0,'Vic Apr 2021'!M50&gt;0),IF($C$5*F56/'Vic Apr 2021'!AR50&lt;'Vic Apr 2021'!L50,0,IF(($C$5*F56/'Vic Apr 2021'!AR50-'Vic Apr 2021'!L50)&lt;=('Vic Apr 2021'!M50+'Vic Apr 2021'!L50),((($C$5*F56/'Vic Apr 2021'!AR50-'Vic Apr 2021'!L50)*'Vic Apr 2021'!AD50/100))*'Vic Apr 2021'!AR50,((('Vic Apr 2021'!M50)*'Vic Apr 2021'!AD50/100)*'Vic Apr 2021'!AR50))),0)</f>
        <v>672.56309090909087</v>
      </c>
      <c r="N56" s="190">
        <f>IF(AND('Vic Apr 2021'!M50&gt;0,'Vic Apr 2021'!N50&gt;0),IF($C$5*F56/'Vic Apr 2021'!AR50&lt;('Vic Apr 2021'!L50+'Vic Apr 2021'!M50),0,IF(($C$5*F56/'Vic Apr 2021'!AR50-'Vic Apr 2021'!L50+'Vic Apr 2021'!M50)&lt;=('Vic Apr 2021'!L50+'Vic Apr 2021'!M50+'Vic Apr 2021'!N50),((($C$5*F56/'Vic Apr 2021'!AR50-('Vic Apr 2021'!L50+'Vic Apr 2021'!M50))*'Vic Apr 2021'!AE50/100))*'Vic Apr 2021'!AR50,('Vic Apr 2021'!N50*'Vic Apr 2021'!AE50/100)*'Vic Apr 2021'!AR50)),0)</f>
        <v>0</v>
      </c>
      <c r="O56" s="190">
        <f>IF(AND('Vic Apr 2021'!N50&gt;0,'Vic Apr 2021'!O50&gt;0),IF($C$5*F56/'Vic Apr 2021'!AR50&lt;('Vic Apr 2021'!L50+'Vic Apr 2021'!M50+'Vic Apr 2021'!N50),0,IF(($C$5*F56/'Vic Apr 2021'!AR50-'Vic Apr 2021'!L50+'Vic Apr 2021'!M50+'Vic Apr 2021'!N50)&lt;=('Vic Apr 2021'!L50+'Vic Apr 2021'!M50+'Vic Apr 2021'!N50+'Vic Apr 2021'!O50),(($C$5*F56/'Vic Apr 2021'!AR50-('Vic Apr 2021'!L50+'Vic Apr 2021'!M50+'Vic Apr 2021'!N50))*'Vic Apr 2021'!AF50/100)*'Vic Apr 2021'!AR50,('Vic Apr 2021'!O50*'Vic Apr 2021'!AF50/100)*'Vic Apr 2021'!AR50)),0)</f>
        <v>0</v>
      </c>
      <c r="P56" s="190">
        <f>IF(AND('Vic Apr 2021'!P50&gt;0,'Vic Apr 2021'!O50&gt;0),IF(($C$5*F56/'Vic Apr 2021'!AR50&lt;SUM('Vic Apr 2021'!L50:P50)),(0),($C$5*F56/'Vic Apr 2021'!AR50-SUM('Vic Apr 2021'!L50:P50))*'Vic Apr 2021'!AB50/100)* 'Vic Apr 2021'!AR50,IF(AND('Vic Apr 2021'!O50&gt;0,'Vic Apr 2021'!P50=""),IF(($C$5*F56/'Vic Apr 2021'!AR50&lt; SUM('Vic Apr 2021'!L50:O50)),(0),($C$5*F56/'Vic Apr 2021'!AR50-SUM('Vic Apr 2021'!L50:O50))*'Vic Apr 2021'!AG50/100)* 'Vic Apr 2021'!AR50,IF(AND('Vic Apr 2021'!N50&gt;0,'Vic Apr 2021'!O50=""),IF(($C$5*F56/'Vic Apr 2021'!AR50&lt; SUM('Vic Apr 2021'!L50:N50)),(0),($C$5*F56/'Vic Apr 2021'!AR50-SUM('Vic Apr 2021'!L50:N50))*'Vic Apr 2021'!AF50/100)* 'Vic Apr 2021'!AR50,IF(AND('Vic Apr 2021'!M50&gt;0,'Vic Apr 2021'!N50=""),IF(($C$5*F56/'Vic Apr 2021'!AR50&lt;'Vic Apr 2021'!M50+'Vic Apr 2021'!L50),(0),(($C$5*F56/'Vic Apr 2021'!AR50-('Vic Apr 2021'!M50+'Vic Apr 2021'!L50))*'Vic Apr 2021'!AE50/100))*'Vic Apr 2021'!AR50,IF(AND('Vic Apr 2021'!L50&gt;0,'Vic Apr 2021'!M50=""&gt;0),IF(($C$5*F56/'Vic Apr 2021'!AR50&lt;'Vic Apr 2021'!L50),(0),($C$5*F56/'Vic Apr 2021'!AR50-'Vic Apr 2021'!L50)*'Vic Apr 2021'!AD50/100)*'Vic Apr 2021'!AR50,0)))))</f>
        <v>0</v>
      </c>
      <c r="Q56" s="394">
        <f t="shared" si="4"/>
        <v>1735.0552727272725</v>
      </c>
      <c r="R56" s="419">
        <f t="shared" si="5"/>
        <v>2043.0820909090905</v>
      </c>
      <c r="S56" s="193">
        <f t="shared" si="6"/>
        <v>2247.3902999999996</v>
      </c>
      <c r="T56" s="247">
        <f>'Vic Apr 2021'!AT50</f>
        <v>0</v>
      </c>
      <c r="U56" s="247">
        <f>'Vic Apr 2021'!AU50</f>
        <v>0</v>
      </c>
      <c r="V56" s="247">
        <f>'Vic Apr 2021'!AV50</f>
        <v>0</v>
      </c>
      <c r="W56" s="247">
        <f>'Vic Apr 2021'!AW50</f>
        <v>0</v>
      </c>
      <c r="X56" s="419" t="str">
        <f t="shared" si="7"/>
        <v>No discount</v>
      </c>
      <c r="Y56" s="419" t="str">
        <f t="shared" si="8"/>
        <v>Exclusive</v>
      </c>
      <c r="Z56" s="399">
        <f t="shared" si="0"/>
        <v>2043.0820909090905</v>
      </c>
      <c r="AA56" s="399">
        <f t="shared" si="1"/>
        <v>2043.0820909090905</v>
      </c>
      <c r="AB56" s="400">
        <f t="shared" si="9"/>
        <v>2247.3902999999996</v>
      </c>
      <c r="AC56" s="400">
        <f t="shared" si="9"/>
        <v>2247.3902999999996</v>
      </c>
      <c r="AD56" s="244">
        <f>'Vic Apr 2021'!BF50</f>
        <v>0</v>
      </c>
      <c r="AE56" s="196" t="str">
        <f>'Vic Apr 2021'!BG50</f>
        <v>n</v>
      </c>
      <c r="AF56" s="457"/>
      <c r="AG56" s="457"/>
      <c r="AH56" s="457"/>
      <c r="AI56" s="457"/>
      <c r="AJ56" s="457"/>
      <c r="AK56" s="457"/>
      <c r="AL56" s="457"/>
      <c r="AM56" s="457"/>
      <c r="AN56" s="457"/>
      <c r="AO56" s="457"/>
      <c r="AP56" s="457"/>
      <c r="AQ56" s="457"/>
      <c r="AR56" s="457"/>
      <c r="AS56" s="457"/>
      <c r="AT56" s="457"/>
      <c r="AU56" s="457"/>
      <c r="AV56" s="457"/>
      <c r="AW56" s="457"/>
    </row>
    <row r="57" spans="1:49" ht="17" customHeight="1">
      <c r="A57" s="528"/>
      <c r="B57" s="423" t="str">
        <f>'Vic Apr 2021'!F51</f>
        <v>Momentum Energy</v>
      </c>
      <c r="C57" s="423" t="str">
        <f>'Vic Apr 2021'!G51</f>
        <v>Market offer</v>
      </c>
      <c r="D57" s="190">
        <f>365*'Vic Apr 2021'!H51/100</f>
        <v>366.46</v>
      </c>
      <c r="E57" s="415">
        <f>IF('Vic Apr 2021'!AQ51=3,0.5,IF('Vic Apr 2021'!AQ51=2,0.33,0))</f>
        <v>0.33</v>
      </c>
      <c r="F57" s="415">
        <f t="shared" si="3"/>
        <v>0.66999999999999993</v>
      </c>
      <c r="G57" s="190">
        <f>IF('Vic Apr 2021'!K51="",($C$5*E57/'Vic Apr 2021'!AQ51*'Vic Apr 2021'!W51/100)*'Vic Apr 2021'!AQ51,IF($C$5*E57/'Vic Apr 2021'!AQ51&gt;='Vic Apr 2021'!L51,('Vic Apr 2021'!L51*'Vic Apr 2021'!W51/100)*'Vic Apr 2021'!AQ51,($C$5*E57/'Vic Apr 2021'!AQ51*'Vic Apr 2021'!W51/100)*'Vic Apr 2021'!AQ51))</f>
        <v>150</v>
      </c>
      <c r="H57" s="190">
        <f>IF(AND('Vic Apr 2021'!L51&gt;0,'Vic Apr 2021'!M51&gt;0),IF($C$5*E57/'Vic Apr 2021'!AQ51&lt;'Vic Apr 2021'!L51,0,IF(($C$5*E57/'Vic Apr 2021'!AQ51-'Vic Apr 2021'!L51)&lt;=('Vic Apr 2021'!M51+'Vic Apr 2021'!L51),((($C$5*E57/'Vic Apr 2021'!AQ51-'Vic Apr 2021'!L51)*'Vic Apr 2021'!X51/100))*'Vic Apr 2021'!AQ51,((('Vic Apr 2021'!M51)*'Vic Apr 2021'!X51/100)*'Vic Apr 2021'!AQ51))),0)</f>
        <v>540</v>
      </c>
      <c r="I57" s="190">
        <f>IF(AND('Vic Apr 2021'!M51&gt;0,'Vic Apr 2021'!N51&gt;0),IF($C$5*E57/'Vic Apr 2021'!AQ51&lt;('Vic Apr 2021'!L51+'Vic Apr 2021'!M51),0,IF(($C$5*E57/'Vic Apr 2021'!AQ51-'Vic Apr 2021'!L51+'Vic Apr 2021'!M51)&lt;=('Vic Apr 2021'!L51+'Vic Apr 2021'!M51+'Vic Apr 2021'!N51),((($C$5*E57/'Vic Apr 2021'!AQ51-('Vic Apr 2021'!L51+'Vic Apr 2021'!M51))*'Vic Apr 2021'!Y51/100))*'Vic Apr 2021'!AQ51,('Vic Apr 2021'!N51*'Vic Apr 2021'!Y51/100)* 'Vic Apr 2021'!AQ51)),0)</f>
        <v>0</v>
      </c>
      <c r="J57" s="190">
        <f>IF(AND('Vic Apr 2021'!N51&gt;0,'Vic Apr 2021'!O51&gt;0),IF($C$5*E57/'Vic Apr 2021'!AQ51&lt;('Vic Apr 2021'!L51+'Vic Apr 2021'!M51+'Vic Apr 2021'!N51),0,IF(($C$5*E57/'Vic Apr 2021'!AQ51-'Vic Apr 2021'!L51+'Vic Apr 2021'!M51+'Vic Apr 2021'!N51)&lt;=('Vic Apr 2021'!L51+'Vic Apr 2021'!M51+'Vic Apr 2021'!N51+'Vic Apr 2021'!O51),(($C$5*E57/'Vic Apr 2021'!AQ51-('Vic Apr 2021'!L51+'Vic Apr 2021'!M51+'Vic Apr 2021'!N51))*'Vic Apr 2021'!Z51/100)*'Vic Apr 2021'!AQ51,('Vic Apr 2021'!O51*'Vic Apr 2021'!Z51/100)*'Vic Apr 2021'!AQ51)),0)</f>
        <v>0</v>
      </c>
      <c r="K57" s="190">
        <f>IF(AND('Vic Apr 2021'!P51&gt;0,'Vic Apr 2021'!O51&gt;0),IF(($C$5*E57/'Vic Apr 2021'!AQ51&lt;SUM('Vic Apr 2021'!L51:P51)),(0),($C$5*E57/'Vic Apr 2021'!AQ51-SUM('Vic Apr 2021'!L51:P51))*'Vic Apr 2021'!AB51/100)* 'Vic Apr 2021'!AQ51,IF(AND('Vic Apr 2021'!O51&gt;0,'Vic Apr 2021'!P51=""),IF(($C$5*E57/'Vic Apr 2021'!AQ51&lt; SUM('Vic Apr 2021'!L51:O51)),(0),($C$5*E57/'Vic Apr 2021'!AQ51-SUM('Vic Apr 2021'!L51:O51))*'Vic Apr 2021'!AA51/100)* 'Vic Apr 2021'!AQ51,IF(AND('Vic Apr 2021'!N51&gt;0,'Vic Apr 2021'!O51=""),IF(($C$5*E57/'Vic Apr 2021'!AQ51&lt; SUM('Vic Apr 2021'!L51:N51)),(0),($C$5*E57/'Vic Apr 2021'!AQ51-SUM('Vic Apr 2021'!L51:N51))*'Vic Apr 2021'!Z51/100)* 'Vic Apr 2021'!AQ51,IF(AND('Vic Apr 2021'!M51&gt;0,'Vic Apr 2021'!N51=""),IF(($C$5*E57/'Vic Apr 2021'!AQ51&lt;'Vic Apr 2021'!M51+'Vic Apr 2021'!L51),(0),(($C$5*E57/'Vic Apr 2021'!AQ51-('Vic Apr 2021'!M51+'Vic Apr 2021'!L51))*'Vic Apr 2021'!Y51/100))*'Vic Apr 2021'!AQ51,IF(AND('Vic Apr 2021'!L51&gt;0,'Vic Apr 2021'!M51=""&gt;0),IF(($C$5*E57/'Vic Apr 2021'!AQ51&lt;'Vic Apr 2021'!L51),(0),($C$5*E57/'Vic Apr 2021'!AQ51-'Vic Apr 2021'!L51)*'Vic Apr 2021'!X51/100)*'Vic Apr 2021'!AQ51,0)))))</f>
        <v>0</v>
      </c>
      <c r="L57" s="190">
        <f>IF('Vic Apr 2021'!K51="",($C$5*F57/'Vic Apr 2021'!AR51*'Vic Apr 2021'!AC51/100)*'Vic Apr 2021'!AR51,IF($C$5*F57/'Vic Apr 2021'!AR51&gt;='Vic Apr 2021'!L51,('Vic Apr 2021'!L51*'Vic Apr 2021'!AC51/100)*'Vic Apr 2021'!AR51,($C$5*F57/'Vic Apr 2021'!AR51*'Vic Apr 2021'!AC51/100)*'Vic Apr 2021'!AR51))</f>
        <v>252</v>
      </c>
      <c r="M57" s="190">
        <f>IF(AND('Vic Apr 2021'!L51&gt;0,'Vic Apr 2021'!M51&gt;0),IF($C$5*F57/'Vic Apr 2021'!AR51&lt;'Vic Apr 2021'!L51,0,IF(($C$5*F57/'Vic Apr 2021'!AR51-'Vic Apr 2021'!L51)&lt;=('Vic Apr 2021'!M51+'Vic Apr 2021'!L51),((($C$5*F57/'Vic Apr 2021'!AR51-'Vic Apr 2021'!L51)*'Vic Apr 2021'!AD51/100))*'Vic Apr 2021'!AR51,((('Vic Apr 2021'!M51)*'Vic Apr 2021'!AD51/100)*'Vic Apr 2021'!AR51))),0)</f>
        <v>935</v>
      </c>
      <c r="N57" s="190">
        <f>IF(AND('Vic Apr 2021'!M51&gt;0,'Vic Apr 2021'!N51&gt;0),IF($C$5*F57/'Vic Apr 2021'!AR51&lt;('Vic Apr 2021'!L51+'Vic Apr 2021'!M51),0,IF(($C$5*F57/'Vic Apr 2021'!AR51-'Vic Apr 2021'!L51+'Vic Apr 2021'!M51)&lt;=('Vic Apr 2021'!L51+'Vic Apr 2021'!M51+'Vic Apr 2021'!N51),((($C$5*F57/'Vic Apr 2021'!AR51-('Vic Apr 2021'!L51+'Vic Apr 2021'!M51))*'Vic Apr 2021'!AE51/100))*'Vic Apr 2021'!AR51,('Vic Apr 2021'!N51*'Vic Apr 2021'!AE51/100)*'Vic Apr 2021'!AR51)),0)</f>
        <v>0</v>
      </c>
      <c r="O57" s="190">
        <f>IF(AND('Vic Apr 2021'!N51&gt;0,'Vic Apr 2021'!O51&gt;0),IF($C$5*F57/'Vic Apr 2021'!AR51&lt;('Vic Apr 2021'!L51+'Vic Apr 2021'!M51+'Vic Apr 2021'!N51),0,IF(($C$5*F57/'Vic Apr 2021'!AR51-'Vic Apr 2021'!L51+'Vic Apr 2021'!M51+'Vic Apr 2021'!N51)&lt;=('Vic Apr 2021'!L51+'Vic Apr 2021'!M51+'Vic Apr 2021'!N51+'Vic Apr 2021'!O51),(($C$5*F57/'Vic Apr 2021'!AR51-('Vic Apr 2021'!L51+'Vic Apr 2021'!M51+'Vic Apr 2021'!N51))*'Vic Apr 2021'!AF51/100)*'Vic Apr 2021'!AR51,('Vic Apr 2021'!O51*'Vic Apr 2021'!AF51/100)*'Vic Apr 2021'!AR51)),0)</f>
        <v>0</v>
      </c>
      <c r="P57" s="190">
        <f>IF(AND('Vic Apr 2021'!P51&gt;0,'Vic Apr 2021'!O51&gt;0),IF(($C$5*F57/'Vic Apr 2021'!AR51&lt;SUM('Vic Apr 2021'!L51:P51)),(0),($C$5*F57/'Vic Apr 2021'!AR51-SUM('Vic Apr 2021'!L51:P51))*'Vic Apr 2021'!AB51/100)* 'Vic Apr 2021'!AR51,IF(AND('Vic Apr 2021'!O51&gt;0,'Vic Apr 2021'!P51=""),IF(($C$5*F57/'Vic Apr 2021'!AR51&lt; SUM('Vic Apr 2021'!L51:O51)),(0),($C$5*F57/'Vic Apr 2021'!AR51-SUM('Vic Apr 2021'!L51:O51))*'Vic Apr 2021'!AG51/100)* 'Vic Apr 2021'!AR51,IF(AND('Vic Apr 2021'!N51&gt;0,'Vic Apr 2021'!O51=""),IF(($C$5*F57/'Vic Apr 2021'!AR51&lt; SUM('Vic Apr 2021'!L51:N51)),(0),($C$5*F57/'Vic Apr 2021'!AR51-SUM('Vic Apr 2021'!L51:N51))*'Vic Apr 2021'!AF51/100)* 'Vic Apr 2021'!AR51,IF(AND('Vic Apr 2021'!M51&gt;0,'Vic Apr 2021'!N51=""),IF(($C$5*F57/'Vic Apr 2021'!AR51&lt;'Vic Apr 2021'!M51+'Vic Apr 2021'!L51),(0),(($C$5*F57/'Vic Apr 2021'!AR51-('Vic Apr 2021'!M51+'Vic Apr 2021'!L51))*'Vic Apr 2021'!AE51/100))*'Vic Apr 2021'!AR51,IF(AND('Vic Apr 2021'!L51&gt;0,'Vic Apr 2021'!M51=""&gt;0),IF(($C$5*F57/'Vic Apr 2021'!AR51&lt;'Vic Apr 2021'!L51),(0),($C$5*F57/'Vic Apr 2021'!AR51-'Vic Apr 2021'!L51)*'Vic Apr 2021'!AD51/100)*'Vic Apr 2021'!AR51,0)))))</f>
        <v>0</v>
      </c>
      <c r="Q57" s="394">
        <f t="shared" si="4"/>
        <v>1877</v>
      </c>
      <c r="R57" s="419">
        <f t="shared" si="5"/>
        <v>2243.46</v>
      </c>
      <c r="S57" s="193">
        <f t="shared" si="6"/>
        <v>2467.806</v>
      </c>
      <c r="T57" s="247">
        <f>'Vic Apr 2021'!AT51</f>
        <v>0</v>
      </c>
      <c r="U57" s="247">
        <f>'Vic Apr 2021'!AU51</f>
        <v>0</v>
      </c>
      <c r="V57" s="247">
        <f>'Vic Apr 2021'!AV51</f>
        <v>0</v>
      </c>
      <c r="W57" s="247">
        <f>'Vic Apr 2021'!AW51</f>
        <v>0</v>
      </c>
      <c r="X57" s="419" t="str">
        <f t="shared" si="7"/>
        <v>No discount</v>
      </c>
      <c r="Y57" s="419" t="str">
        <f t="shared" si="8"/>
        <v>Exclusive</v>
      </c>
      <c r="Z57" s="399">
        <f t="shared" si="0"/>
        <v>2243.46</v>
      </c>
      <c r="AA57" s="399">
        <f t="shared" si="1"/>
        <v>2243.46</v>
      </c>
      <c r="AB57" s="400">
        <f t="shared" si="9"/>
        <v>2467.806</v>
      </c>
      <c r="AC57" s="400">
        <f t="shared" si="9"/>
        <v>2467.806</v>
      </c>
      <c r="AD57" s="244">
        <f>'Vic Apr 2021'!BF51</f>
        <v>0</v>
      </c>
      <c r="AE57" s="196" t="str">
        <f>'Vic Apr 2021'!BG51</f>
        <v>n</v>
      </c>
      <c r="AF57" s="457"/>
      <c r="AG57" s="457"/>
      <c r="AH57" s="457"/>
      <c r="AI57" s="457"/>
      <c r="AJ57" s="457"/>
      <c r="AK57" s="457"/>
      <c r="AL57" s="457"/>
      <c r="AM57" s="457"/>
      <c r="AN57" s="457"/>
      <c r="AO57" s="457"/>
      <c r="AP57" s="457"/>
      <c r="AQ57" s="457"/>
      <c r="AR57" s="457"/>
      <c r="AS57" s="457"/>
      <c r="AT57" s="457"/>
      <c r="AU57" s="457"/>
      <c r="AV57" s="457"/>
      <c r="AW57" s="457"/>
    </row>
    <row r="58" spans="1:49" ht="17" customHeight="1">
      <c r="A58" s="528"/>
      <c r="B58" s="423" t="str">
        <f>'Vic Apr 2021'!F52</f>
        <v>Origin Energy</v>
      </c>
      <c r="C58" s="423" t="str">
        <f>'Vic Apr 2021'!G52</f>
        <v>Business Go</v>
      </c>
      <c r="D58" s="190">
        <f>365*'Vic Apr 2021'!H52/100</f>
        <v>241.56363636363633</v>
      </c>
      <c r="E58" s="415">
        <f>IF('Vic Apr 2021'!AQ52=3,0.5,IF('Vic Apr 2021'!AQ52=2,0.33,0))</f>
        <v>0.5</v>
      </c>
      <c r="F58" s="415">
        <f t="shared" si="3"/>
        <v>0.5</v>
      </c>
      <c r="G58" s="190">
        <f>IF('Vic Apr 2021'!K52="",($C$5*E58/'Vic Apr 2021'!AQ52*'Vic Apr 2021'!W52/100)*'Vic Apr 2021'!AQ52,IF($C$5*E58/'Vic Apr 2021'!AQ52&gt;='Vic Apr 2021'!L52,('Vic Apr 2021'!L52*'Vic Apr 2021'!W52/100)*'Vic Apr 2021'!AQ52,($C$5*E58/'Vic Apr 2021'!AQ52*'Vic Apr 2021'!W52/100)*'Vic Apr 2021'!AQ52))</f>
        <v>690.5454545454545</v>
      </c>
      <c r="H58" s="190">
        <f>IF(AND('Vic Apr 2021'!L52&gt;0,'Vic Apr 2021'!M52&gt;0),IF($C$5*E58/'Vic Apr 2021'!AQ52&lt;'Vic Apr 2021'!L52,0,IF(($C$5*E58/'Vic Apr 2021'!AQ52-'Vic Apr 2021'!L52)&lt;=('Vic Apr 2021'!M52+'Vic Apr 2021'!L52),((($C$5*E58/'Vic Apr 2021'!AQ52-'Vic Apr 2021'!L52)*'Vic Apr 2021'!X52/100))*'Vic Apr 2021'!AQ52,((('Vic Apr 2021'!M52)*'Vic Apr 2021'!X52/100)*'Vic Apr 2021'!AQ52))),0)</f>
        <v>220.18181818181822</v>
      </c>
      <c r="I58" s="190">
        <f>IF(AND('Vic Apr 2021'!M52&gt;0,'Vic Apr 2021'!N52&gt;0),IF($C$5*E58/'Vic Apr 2021'!AQ52&lt;('Vic Apr 2021'!L52+'Vic Apr 2021'!M52),0,IF(($C$5*E58/'Vic Apr 2021'!AQ52-'Vic Apr 2021'!L52+'Vic Apr 2021'!M52)&lt;=('Vic Apr 2021'!L52+'Vic Apr 2021'!M52+'Vic Apr 2021'!N52),((($C$5*E58/'Vic Apr 2021'!AQ52-('Vic Apr 2021'!L52+'Vic Apr 2021'!M52))*'Vic Apr 2021'!Y52/100))*'Vic Apr 2021'!AQ52,('Vic Apr 2021'!N52*'Vic Apr 2021'!Y52/100)* 'Vic Apr 2021'!AQ52)),0)</f>
        <v>0</v>
      </c>
      <c r="J58" s="190">
        <f>IF(AND('Vic Apr 2021'!N52&gt;0,'Vic Apr 2021'!O52&gt;0),IF($C$5*E58/'Vic Apr 2021'!AQ52&lt;('Vic Apr 2021'!L52+'Vic Apr 2021'!M52+'Vic Apr 2021'!N52),0,IF(($C$5*E58/'Vic Apr 2021'!AQ52-'Vic Apr 2021'!L52+'Vic Apr 2021'!M52+'Vic Apr 2021'!N52)&lt;=('Vic Apr 2021'!L52+'Vic Apr 2021'!M52+'Vic Apr 2021'!N52+'Vic Apr 2021'!O52),(($C$5*E58/'Vic Apr 2021'!AQ52-('Vic Apr 2021'!L52+'Vic Apr 2021'!M52+'Vic Apr 2021'!N52))*'Vic Apr 2021'!Z52/100)*'Vic Apr 2021'!AQ52,('Vic Apr 2021'!O52*'Vic Apr 2021'!Z52/100)*'Vic Apr 2021'!AQ52)),0)</f>
        <v>0</v>
      </c>
      <c r="K58" s="190">
        <f>IF(AND('Vic Apr 2021'!P52&gt;0,'Vic Apr 2021'!O52&gt;0),IF(($C$5*E58/'Vic Apr 2021'!AQ52&lt;SUM('Vic Apr 2021'!L52:P52)),(0),($C$5*E58/'Vic Apr 2021'!AQ52-SUM('Vic Apr 2021'!L52:P52))*'Vic Apr 2021'!AB52/100)* 'Vic Apr 2021'!AQ52,IF(AND('Vic Apr 2021'!O52&gt;0,'Vic Apr 2021'!P52=""),IF(($C$5*E58/'Vic Apr 2021'!AQ52&lt; SUM('Vic Apr 2021'!L52:O52)),(0),($C$5*E58/'Vic Apr 2021'!AQ52-SUM('Vic Apr 2021'!L52:O52))*'Vic Apr 2021'!AA52/100)* 'Vic Apr 2021'!AQ52,IF(AND('Vic Apr 2021'!N52&gt;0,'Vic Apr 2021'!O52=""),IF(($C$5*E58/'Vic Apr 2021'!AQ52&lt; SUM('Vic Apr 2021'!L52:N52)),(0),($C$5*E58/'Vic Apr 2021'!AQ52-SUM('Vic Apr 2021'!L52:N52))*'Vic Apr 2021'!Z52/100)* 'Vic Apr 2021'!AQ52,IF(AND('Vic Apr 2021'!M52&gt;0,'Vic Apr 2021'!N52=""),IF(($C$5*E58/'Vic Apr 2021'!AQ52&lt;'Vic Apr 2021'!M52+'Vic Apr 2021'!L52),(0),(($C$5*E58/'Vic Apr 2021'!AQ52-('Vic Apr 2021'!M52+'Vic Apr 2021'!L52))*'Vic Apr 2021'!Y52/100))*'Vic Apr 2021'!AQ52,IF(AND('Vic Apr 2021'!L52&gt;0,'Vic Apr 2021'!M52=""&gt;0),IF(($C$5*E58/'Vic Apr 2021'!AQ52&lt;'Vic Apr 2021'!L52),(0),($C$5*E58/'Vic Apr 2021'!AQ52-'Vic Apr 2021'!L52)*'Vic Apr 2021'!X52/100)*'Vic Apr 2021'!AQ52,0)))))</f>
        <v>0</v>
      </c>
      <c r="L58" s="190">
        <f>IF('Vic Apr 2021'!K52="",($C$5*F58/'Vic Apr 2021'!AR52*'Vic Apr 2021'!AC52/100)*'Vic Apr 2021'!AR52,IF($C$5*F58/'Vic Apr 2021'!AR52&gt;='Vic Apr 2021'!L52,('Vic Apr 2021'!L52*'Vic Apr 2021'!AC52/100)*'Vic Apr 2021'!AR52,($C$5*F58/'Vic Apr 2021'!AR52*'Vic Apr 2021'!AC52/100)*'Vic Apr 2021'!AR52))</f>
        <v>690.5454545454545</v>
      </c>
      <c r="M58" s="190">
        <f>IF(AND('Vic Apr 2021'!L52&gt;0,'Vic Apr 2021'!M52&gt;0),IF($C$5*F58/'Vic Apr 2021'!AR52&lt;'Vic Apr 2021'!L52,0,IF(($C$5*F58/'Vic Apr 2021'!AR52-'Vic Apr 2021'!L52)&lt;=('Vic Apr 2021'!M52+'Vic Apr 2021'!L52),((($C$5*F58/'Vic Apr 2021'!AR52-'Vic Apr 2021'!L52)*'Vic Apr 2021'!AD52/100))*'Vic Apr 2021'!AR52,((('Vic Apr 2021'!M52)*'Vic Apr 2021'!AD52/100)*'Vic Apr 2021'!AR52))),0)</f>
        <v>220.18181818181822</v>
      </c>
      <c r="N58" s="190">
        <f>IF(AND('Vic Apr 2021'!M52&gt;0,'Vic Apr 2021'!N52&gt;0),IF($C$5*F58/'Vic Apr 2021'!AR52&lt;('Vic Apr 2021'!L52+'Vic Apr 2021'!M52),0,IF(($C$5*F58/'Vic Apr 2021'!AR52-'Vic Apr 2021'!L52+'Vic Apr 2021'!M52)&lt;=('Vic Apr 2021'!L52+'Vic Apr 2021'!M52+'Vic Apr 2021'!N52),((($C$5*F58/'Vic Apr 2021'!AR52-('Vic Apr 2021'!L52+'Vic Apr 2021'!M52))*'Vic Apr 2021'!AE52/100))*'Vic Apr 2021'!AR52,('Vic Apr 2021'!N52*'Vic Apr 2021'!AE52/100)*'Vic Apr 2021'!AR52)),0)</f>
        <v>0</v>
      </c>
      <c r="O58" s="190">
        <f>IF(AND('Vic Apr 2021'!N52&gt;0,'Vic Apr 2021'!O52&gt;0),IF($C$5*F58/'Vic Apr 2021'!AR52&lt;('Vic Apr 2021'!L52+'Vic Apr 2021'!M52+'Vic Apr 2021'!N52),0,IF(($C$5*F58/'Vic Apr 2021'!AR52-'Vic Apr 2021'!L52+'Vic Apr 2021'!M52+'Vic Apr 2021'!N52)&lt;=('Vic Apr 2021'!L52+'Vic Apr 2021'!M52+'Vic Apr 2021'!N52+'Vic Apr 2021'!O52),(($C$5*F58/'Vic Apr 2021'!AR52-('Vic Apr 2021'!L52+'Vic Apr 2021'!M52+'Vic Apr 2021'!N52))*'Vic Apr 2021'!AF52/100)*'Vic Apr 2021'!AR52,('Vic Apr 2021'!O52*'Vic Apr 2021'!AF52/100)*'Vic Apr 2021'!AR52)),0)</f>
        <v>0</v>
      </c>
      <c r="P58" s="190">
        <f>IF(AND('Vic Apr 2021'!P52&gt;0,'Vic Apr 2021'!O52&gt;0),IF(($C$5*F58/'Vic Apr 2021'!AR52&lt;SUM('Vic Apr 2021'!L52:P52)),(0),($C$5*F58/'Vic Apr 2021'!AR52-SUM('Vic Apr 2021'!L52:P52))*'Vic Apr 2021'!AB52/100)* 'Vic Apr 2021'!AR52,IF(AND('Vic Apr 2021'!O52&gt;0,'Vic Apr 2021'!P52=""),IF(($C$5*F58/'Vic Apr 2021'!AR52&lt; SUM('Vic Apr 2021'!L52:O52)),(0),($C$5*F58/'Vic Apr 2021'!AR52-SUM('Vic Apr 2021'!L52:O52))*'Vic Apr 2021'!AG52/100)* 'Vic Apr 2021'!AR52,IF(AND('Vic Apr 2021'!N52&gt;0,'Vic Apr 2021'!O52=""),IF(($C$5*F58/'Vic Apr 2021'!AR52&lt; SUM('Vic Apr 2021'!L52:N52)),(0),($C$5*F58/'Vic Apr 2021'!AR52-SUM('Vic Apr 2021'!L52:N52))*'Vic Apr 2021'!AF52/100)* 'Vic Apr 2021'!AR52,IF(AND('Vic Apr 2021'!M52&gt;0,'Vic Apr 2021'!N52=""),IF(($C$5*F58/'Vic Apr 2021'!AR52&lt;'Vic Apr 2021'!M52+'Vic Apr 2021'!L52),(0),(($C$5*F58/'Vic Apr 2021'!AR52-('Vic Apr 2021'!M52+'Vic Apr 2021'!L52))*'Vic Apr 2021'!AE52/100))*'Vic Apr 2021'!AR52,IF(AND('Vic Apr 2021'!L52&gt;0,'Vic Apr 2021'!M52=""&gt;0),IF(($C$5*F58/'Vic Apr 2021'!AR52&lt;'Vic Apr 2021'!L52),(0),($C$5*F58/'Vic Apr 2021'!AR52-'Vic Apr 2021'!L52)*'Vic Apr 2021'!AD52/100)*'Vic Apr 2021'!AR52,0)))))</f>
        <v>0</v>
      </c>
      <c r="Q58" s="394">
        <f t="shared" si="4"/>
        <v>1821.4545454545455</v>
      </c>
      <c r="R58" s="419">
        <f t="shared" si="5"/>
        <v>2063.0181818181818</v>
      </c>
      <c r="S58" s="193">
        <f t="shared" si="6"/>
        <v>2269.3200000000002</v>
      </c>
      <c r="T58" s="247">
        <f>'Vic Apr 2021'!AT52</f>
        <v>0</v>
      </c>
      <c r="U58" s="247">
        <f>'Vic Apr 2021'!AU52</f>
        <v>0</v>
      </c>
      <c r="V58" s="247">
        <f>'Vic Apr 2021'!AV52</f>
        <v>0</v>
      </c>
      <c r="W58" s="247">
        <f>'Vic Apr 2021'!AW52</f>
        <v>0</v>
      </c>
      <c r="X58" s="419" t="str">
        <f t="shared" si="7"/>
        <v>No discount</v>
      </c>
      <c r="Y58" s="419" t="str">
        <f t="shared" si="8"/>
        <v>Inclusive</v>
      </c>
      <c r="Z58" s="399">
        <f t="shared" si="0"/>
        <v>2063.0181818181818</v>
      </c>
      <c r="AA58" s="399">
        <f t="shared" si="1"/>
        <v>2063.0181818181818</v>
      </c>
      <c r="AB58" s="400">
        <f t="shared" si="9"/>
        <v>2269.3200000000002</v>
      </c>
      <c r="AC58" s="400">
        <f t="shared" si="9"/>
        <v>2269.3200000000002</v>
      </c>
      <c r="AD58" s="244">
        <f>'Vic Apr 2021'!BF52</f>
        <v>0</v>
      </c>
      <c r="AE58" s="196" t="str">
        <f>'Vic Apr 2021'!BG52</f>
        <v>n</v>
      </c>
      <c r="AF58" s="457"/>
      <c r="AG58" s="457"/>
      <c r="AH58" s="457"/>
      <c r="AI58" s="457"/>
      <c r="AJ58" s="457"/>
      <c r="AK58" s="457"/>
      <c r="AL58" s="457"/>
      <c r="AM58" s="457"/>
      <c r="AN58" s="457"/>
      <c r="AO58" s="457"/>
      <c r="AP58" s="457"/>
      <c r="AQ58" s="457"/>
      <c r="AR58" s="457"/>
      <c r="AS58" s="457"/>
      <c r="AT58" s="457"/>
      <c r="AU58" s="457"/>
      <c r="AV58" s="457"/>
      <c r="AW58" s="457"/>
    </row>
    <row r="59" spans="1:49" ht="17" customHeight="1">
      <c r="A59" s="528"/>
      <c r="B59" s="423" t="str">
        <f>'Vic Apr 2021'!F53</f>
        <v>Simply Energy</v>
      </c>
      <c r="C59" s="423" t="str">
        <f>'Vic Apr 2021'!G53</f>
        <v>Business Saver</v>
      </c>
      <c r="D59" s="190">
        <f>365*'Vic Apr 2021'!H53/100</f>
        <v>344.1286363636363</v>
      </c>
      <c r="E59" s="415">
        <f>IF('Vic Apr 2021'!AQ53=3,0.5,IF('Vic Apr 2021'!AQ53=2,0.33,0))</f>
        <v>0.5</v>
      </c>
      <c r="F59" s="415">
        <f t="shared" si="3"/>
        <v>0.5</v>
      </c>
      <c r="G59" s="190">
        <f>IF('Vic Apr 2021'!K53="",($C$5*E59/'Vic Apr 2021'!AQ53*'Vic Apr 2021'!W53/100)*'Vic Apr 2021'!AQ53,IF($C$5*E59/'Vic Apr 2021'!AQ53&gt;='Vic Apr 2021'!L53,('Vic Apr 2021'!L53*'Vic Apr 2021'!W53/100)*'Vic Apr 2021'!AQ53,($C$5*E59/'Vic Apr 2021'!AQ53*'Vic Apr 2021'!W53/100)*'Vic Apr 2021'!AQ53))</f>
        <v>216.53509090909088</v>
      </c>
      <c r="H59" s="190">
        <f>IF(AND('Vic Apr 2021'!L53&gt;0,'Vic Apr 2021'!M53&gt;0),IF($C$5*E59/'Vic Apr 2021'!AQ53&lt;'Vic Apr 2021'!L53,0,IF(($C$5*E59/'Vic Apr 2021'!AQ53-'Vic Apr 2021'!L53)&lt;=('Vic Apr 2021'!M53+'Vic Apr 2021'!L53),((($C$5*E59/'Vic Apr 2021'!AQ53-'Vic Apr 2021'!L53)*'Vic Apr 2021'!X53/100))*'Vic Apr 2021'!AQ53,((('Vic Apr 2021'!M53)*'Vic Apr 2021'!X53/100)*'Vic Apr 2021'!AQ53))),0)</f>
        <v>765.4585454545454</v>
      </c>
      <c r="I59" s="190">
        <f>IF(AND('Vic Apr 2021'!M53&gt;0,'Vic Apr 2021'!N53&gt;0),IF($C$5*E59/'Vic Apr 2021'!AQ53&lt;('Vic Apr 2021'!L53+'Vic Apr 2021'!M53),0,IF(($C$5*E59/'Vic Apr 2021'!AQ53-'Vic Apr 2021'!L53+'Vic Apr 2021'!M53)&lt;=('Vic Apr 2021'!L53+'Vic Apr 2021'!M53+'Vic Apr 2021'!N53),((($C$5*E59/'Vic Apr 2021'!AQ53-('Vic Apr 2021'!L53+'Vic Apr 2021'!M53))*'Vic Apr 2021'!Y53/100))*'Vic Apr 2021'!AQ53,('Vic Apr 2021'!N53*'Vic Apr 2021'!Y53/100)* 'Vic Apr 2021'!AQ53)),0)</f>
        <v>0</v>
      </c>
      <c r="J59" s="190">
        <f>IF(AND('Vic Apr 2021'!N53&gt;0,'Vic Apr 2021'!O53&gt;0),IF($C$5*E59/'Vic Apr 2021'!AQ53&lt;('Vic Apr 2021'!L53+'Vic Apr 2021'!M53+'Vic Apr 2021'!N53),0,IF(($C$5*E59/'Vic Apr 2021'!AQ53-'Vic Apr 2021'!L53+'Vic Apr 2021'!M53+'Vic Apr 2021'!N53)&lt;=('Vic Apr 2021'!L53+'Vic Apr 2021'!M53+'Vic Apr 2021'!N53+'Vic Apr 2021'!O53),(($C$5*E59/'Vic Apr 2021'!AQ53-('Vic Apr 2021'!L53+'Vic Apr 2021'!M53+'Vic Apr 2021'!N53))*'Vic Apr 2021'!Z53/100)*'Vic Apr 2021'!AQ53,('Vic Apr 2021'!O53*'Vic Apr 2021'!Z53/100)*'Vic Apr 2021'!AQ53)),0)</f>
        <v>0</v>
      </c>
      <c r="K59" s="190">
        <f>IF(AND('Vic Apr 2021'!P53&gt;0,'Vic Apr 2021'!O53&gt;0),IF(($C$5*E59/'Vic Apr 2021'!AQ53&lt;SUM('Vic Apr 2021'!L53:P53)),(0),($C$5*E59/'Vic Apr 2021'!AQ53-SUM('Vic Apr 2021'!L53:P53))*'Vic Apr 2021'!AB53/100)* 'Vic Apr 2021'!AQ53,IF(AND('Vic Apr 2021'!O53&gt;0,'Vic Apr 2021'!P53=""),IF(($C$5*E59/'Vic Apr 2021'!AQ53&lt; SUM('Vic Apr 2021'!L53:O53)),(0),($C$5*E59/'Vic Apr 2021'!AQ53-SUM('Vic Apr 2021'!L53:O53))*'Vic Apr 2021'!AA53/100)* 'Vic Apr 2021'!AQ53,IF(AND('Vic Apr 2021'!N53&gt;0,'Vic Apr 2021'!O53=""),IF(($C$5*E59/'Vic Apr 2021'!AQ53&lt; SUM('Vic Apr 2021'!L53:N53)),(0),($C$5*E59/'Vic Apr 2021'!AQ53-SUM('Vic Apr 2021'!L53:N53))*'Vic Apr 2021'!Z53/100)* 'Vic Apr 2021'!AQ53,IF(AND('Vic Apr 2021'!M53&gt;0,'Vic Apr 2021'!N53=""),IF(($C$5*E59/'Vic Apr 2021'!AQ53&lt;'Vic Apr 2021'!M53+'Vic Apr 2021'!L53),(0),(($C$5*E59/'Vic Apr 2021'!AQ53-('Vic Apr 2021'!M53+'Vic Apr 2021'!L53))*'Vic Apr 2021'!Y53/100))*'Vic Apr 2021'!AQ53,IF(AND('Vic Apr 2021'!L53&gt;0,'Vic Apr 2021'!M53=""&gt;0),IF(($C$5*E59/'Vic Apr 2021'!AQ53&lt;'Vic Apr 2021'!L53),(0),($C$5*E59/'Vic Apr 2021'!AQ53-'Vic Apr 2021'!L53)*'Vic Apr 2021'!X53/100)*'Vic Apr 2021'!AQ53,0)))))</f>
        <v>0</v>
      </c>
      <c r="L59" s="190">
        <f>IF('Vic Apr 2021'!K53="",($C$5*F59/'Vic Apr 2021'!AR53*'Vic Apr 2021'!AC53/100)*'Vic Apr 2021'!AR53,IF($C$5*F59/'Vic Apr 2021'!AR53&gt;='Vic Apr 2021'!L53,('Vic Apr 2021'!L53*'Vic Apr 2021'!AC53/100)*'Vic Apr 2021'!AR53,($C$5*F59/'Vic Apr 2021'!AR53*'Vic Apr 2021'!AC53/100)*'Vic Apr 2021'!AR53))</f>
        <v>216.53509090909088</v>
      </c>
      <c r="M59" s="190">
        <f>IF(AND('Vic Apr 2021'!L53&gt;0,'Vic Apr 2021'!M53&gt;0),IF($C$5*F59/'Vic Apr 2021'!AR53&lt;'Vic Apr 2021'!L53,0,IF(($C$5*F59/'Vic Apr 2021'!AR53-'Vic Apr 2021'!L53)&lt;=('Vic Apr 2021'!M53+'Vic Apr 2021'!L53),((($C$5*F59/'Vic Apr 2021'!AR53-'Vic Apr 2021'!L53)*'Vic Apr 2021'!AD53/100))*'Vic Apr 2021'!AR53,((('Vic Apr 2021'!M53)*'Vic Apr 2021'!AD53/100)*'Vic Apr 2021'!AR53))),0)</f>
        <v>765.4585454545454</v>
      </c>
      <c r="N59" s="190">
        <f>IF(AND('Vic Apr 2021'!M53&gt;0,'Vic Apr 2021'!N53&gt;0),IF($C$5*F59/'Vic Apr 2021'!AR53&lt;('Vic Apr 2021'!L53+'Vic Apr 2021'!M53),0,IF(($C$5*F59/'Vic Apr 2021'!AR53-'Vic Apr 2021'!L53+'Vic Apr 2021'!M53)&lt;=('Vic Apr 2021'!L53+'Vic Apr 2021'!M53+'Vic Apr 2021'!N53),((($C$5*F59/'Vic Apr 2021'!AR53-('Vic Apr 2021'!L53+'Vic Apr 2021'!M53))*'Vic Apr 2021'!AE53/100))*'Vic Apr 2021'!AR53,('Vic Apr 2021'!N53*'Vic Apr 2021'!AE53/100)*'Vic Apr 2021'!AR53)),0)</f>
        <v>0</v>
      </c>
      <c r="O59" s="190">
        <f>IF(AND('Vic Apr 2021'!N53&gt;0,'Vic Apr 2021'!O53&gt;0),IF($C$5*F59/'Vic Apr 2021'!AR53&lt;('Vic Apr 2021'!L53+'Vic Apr 2021'!M53+'Vic Apr 2021'!N53),0,IF(($C$5*F59/'Vic Apr 2021'!AR53-'Vic Apr 2021'!L53+'Vic Apr 2021'!M53+'Vic Apr 2021'!N53)&lt;=('Vic Apr 2021'!L53+'Vic Apr 2021'!M53+'Vic Apr 2021'!N53+'Vic Apr 2021'!O53),(($C$5*F59/'Vic Apr 2021'!AR53-('Vic Apr 2021'!L53+'Vic Apr 2021'!M53+'Vic Apr 2021'!N53))*'Vic Apr 2021'!AF53/100)*'Vic Apr 2021'!AR53,('Vic Apr 2021'!O53*'Vic Apr 2021'!AF53/100)*'Vic Apr 2021'!AR53)),0)</f>
        <v>0</v>
      </c>
      <c r="P59" s="190">
        <f>IF(AND('Vic Apr 2021'!P53&gt;0,'Vic Apr 2021'!O53&gt;0),IF(($C$5*F59/'Vic Apr 2021'!AR53&lt;SUM('Vic Apr 2021'!L53:P53)),(0),($C$5*F59/'Vic Apr 2021'!AR53-SUM('Vic Apr 2021'!L53:P53))*'Vic Apr 2021'!AB53/100)* 'Vic Apr 2021'!AR53,IF(AND('Vic Apr 2021'!O53&gt;0,'Vic Apr 2021'!P53=""),IF(($C$5*F59/'Vic Apr 2021'!AR53&lt; SUM('Vic Apr 2021'!L53:O53)),(0),($C$5*F59/'Vic Apr 2021'!AR53-SUM('Vic Apr 2021'!L53:O53))*'Vic Apr 2021'!AG53/100)* 'Vic Apr 2021'!AR53,IF(AND('Vic Apr 2021'!N53&gt;0,'Vic Apr 2021'!O53=""),IF(($C$5*F59/'Vic Apr 2021'!AR53&lt; SUM('Vic Apr 2021'!L53:N53)),(0),($C$5*F59/'Vic Apr 2021'!AR53-SUM('Vic Apr 2021'!L53:N53))*'Vic Apr 2021'!AF53/100)* 'Vic Apr 2021'!AR53,IF(AND('Vic Apr 2021'!M53&gt;0,'Vic Apr 2021'!N53=""),IF(($C$5*F59/'Vic Apr 2021'!AR53&lt;'Vic Apr 2021'!M53+'Vic Apr 2021'!L53),(0),(($C$5*F59/'Vic Apr 2021'!AR53-('Vic Apr 2021'!M53+'Vic Apr 2021'!L53))*'Vic Apr 2021'!AE53/100))*'Vic Apr 2021'!AR53,IF(AND('Vic Apr 2021'!L53&gt;0,'Vic Apr 2021'!M53=""&gt;0),IF(($C$5*F59/'Vic Apr 2021'!AR53&lt;'Vic Apr 2021'!L53),(0),($C$5*F59/'Vic Apr 2021'!AR53-'Vic Apr 2021'!L53)*'Vic Apr 2021'!AD53/100)*'Vic Apr 2021'!AR53,0)))))</f>
        <v>0</v>
      </c>
      <c r="Q59" s="394">
        <f t="shared" si="4"/>
        <v>1963.9872727272725</v>
      </c>
      <c r="R59" s="419">
        <f t="shared" si="5"/>
        <v>2308.1159090909086</v>
      </c>
      <c r="S59" s="193">
        <f t="shared" si="6"/>
        <v>2538.9274999999998</v>
      </c>
      <c r="T59" s="247">
        <f>'Vic Apr 2021'!AT53</f>
        <v>17</v>
      </c>
      <c r="U59" s="247">
        <f>'Vic Apr 2021'!AU53</f>
        <v>0</v>
      </c>
      <c r="V59" s="247">
        <f>'Vic Apr 2021'!AV53</f>
        <v>0</v>
      </c>
      <c r="W59" s="247">
        <f>'Vic Apr 2021'!AW53</f>
        <v>0</v>
      </c>
      <c r="X59" s="419" t="str">
        <f t="shared" si="7"/>
        <v>Guaranteed off bill</v>
      </c>
      <c r="Y59" s="419" t="str">
        <f t="shared" si="8"/>
        <v>Exclusive</v>
      </c>
      <c r="Z59" s="399">
        <f t="shared" si="0"/>
        <v>1915.7362045454543</v>
      </c>
      <c r="AA59" s="399">
        <f t="shared" si="1"/>
        <v>1915.7362045454543</v>
      </c>
      <c r="AB59" s="400">
        <f t="shared" si="9"/>
        <v>2107.3098249999998</v>
      </c>
      <c r="AC59" s="400">
        <f t="shared" si="9"/>
        <v>2107.3098249999998</v>
      </c>
      <c r="AD59" s="244">
        <f>'Vic Apr 2021'!BF53</f>
        <v>0</v>
      </c>
      <c r="AE59" s="196" t="str">
        <f>'Vic Apr 2021'!BG53</f>
        <v>n</v>
      </c>
      <c r="AF59" s="457"/>
      <c r="AG59" s="457"/>
      <c r="AH59" s="457"/>
      <c r="AI59" s="457"/>
      <c r="AJ59" s="457"/>
      <c r="AK59" s="457"/>
      <c r="AL59" s="457"/>
      <c r="AM59" s="457"/>
      <c r="AN59" s="457"/>
      <c r="AO59" s="457"/>
      <c r="AP59" s="457"/>
      <c r="AQ59" s="457"/>
      <c r="AR59" s="457"/>
      <c r="AS59" s="457"/>
      <c r="AT59" s="457"/>
      <c r="AU59" s="457"/>
      <c r="AV59" s="457"/>
      <c r="AW59" s="457"/>
    </row>
    <row r="60" spans="1:49" ht="17" customHeight="1">
      <c r="A60" s="528"/>
      <c r="B60" s="423" t="str">
        <f>'Vic Apr 2021'!F54</f>
        <v>Powershop</v>
      </c>
      <c r="C60" s="423" t="str">
        <f>'Vic Apr 2021'!G54</f>
        <v>Carbon Neutral</v>
      </c>
      <c r="D60" s="190">
        <f>365*'Vic Apr 2021'!H54/100</f>
        <v>305.14</v>
      </c>
      <c r="E60" s="415">
        <f>IF('Vic Apr 2021'!AQ54=3,0.5,IF('Vic Apr 2021'!AQ54=2,0.33,0))</f>
        <v>0.33</v>
      </c>
      <c r="F60" s="415">
        <f t="shared" si="3"/>
        <v>0.66999999999999993</v>
      </c>
      <c r="G60" s="190">
        <f>IF('Vic Apr 2021'!K54="",($C$5*E60/'Vic Apr 2021'!AQ54*'Vic Apr 2021'!W54/100)*'Vic Apr 2021'!AQ54,IF($C$5*E60/'Vic Apr 2021'!AQ54&gt;='Vic Apr 2021'!L54,('Vic Apr 2021'!L54*'Vic Apr 2021'!W54/100)*'Vic Apr 2021'!AQ54,($C$5*E60/'Vic Apr 2021'!AQ54*'Vic Apr 2021'!W54/100)*'Vic Apr 2021'!AQ54))</f>
        <v>584.99999999999989</v>
      </c>
      <c r="H60" s="190">
        <f>IF(AND('Vic Apr 2021'!L54&gt;0,'Vic Apr 2021'!M54&gt;0),IF($C$5*E60/'Vic Apr 2021'!AQ54&lt;'Vic Apr 2021'!L54,0,IF(($C$5*E60/'Vic Apr 2021'!AQ54-'Vic Apr 2021'!L54)&lt;=('Vic Apr 2021'!M54+'Vic Apr 2021'!L54),((($C$5*E60/'Vic Apr 2021'!AQ54-'Vic Apr 2021'!L54)*'Vic Apr 2021'!X54/100))*'Vic Apr 2021'!AQ54,((('Vic Apr 2021'!M54)*'Vic Apr 2021'!X54/100)*'Vic Apr 2021'!AQ54))),0)</f>
        <v>0</v>
      </c>
      <c r="I60" s="190">
        <f>IF(AND('Vic Apr 2021'!M54&gt;0,'Vic Apr 2021'!N54&gt;0),IF($C$5*E60/'Vic Apr 2021'!AQ54&lt;('Vic Apr 2021'!L54+'Vic Apr 2021'!M54),0,IF(($C$5*E60/'Vic Apr 2021'!AQ54-'Vic Apr 2021'!L54+'Vic Apr 2021'!M54)&lt;=('Vic Apr 2021'!L54+'Vic Apr 2021'!M54+'Vic Apr 2021'!N54),((($C$5*E60/'Vic Apr 2021'!AQ54-('Vic Apr 2021'!L54+'Vic Apr 2021'!M54))*'Vic Apr 2021'!Y54/100))*'Vic Apr 2021'!AQ54,('Vic Apr 2021'!N54*'Vic Apr 2021'!Y54/100)* 'Vic Apr 2021'!AQ54)),0)</f>
        <v>0</v>
      </c>
      <c r="J60" s="190">
        <f>IF(AND('Vic Apr 2021'!N54&gt;0,'Vic Apr 2021'!O54&gt;0),IF($C$5*E60/'Vic Apr 2021'!AQ54&lt;('Vic Apr 2021'!L54+'Vic Apr 2021'!M54+'Vic Apr 2021'!N54),0,IF(($C$5*E60/'Vic Apr 2021'!AQ54-'Vic Apr 2021'!L54+'Vic Apr 2021'!M54+'Vic Apr 2021'!N54)&lt;=('Vic Apr 2021'!L54+'Vic Apr 2021'!M54+'Vic Apr 2021'!N54+'Vic Apr 2021'!O54),(($C$5*E60/'Vic Apr 2021'!AQ54-('Vic Apr 2021'!L54+'Vic Apr 2021'!M54+'Vic Apr 2021'!N54))*'Vic Apr 2021'!Z54/100)*'Vic Apr 2021'!AQ54,('Vic Apr 2021'!O54*'Vic Apr 2021'!Z54/100)*'Vic Apr 2021'!AQ54)),0)</f>
        <v>0</v>
      </c>
      <c r="K60" s="190">
        <f>IF(AND('Vic Apr 2021'!P54&gt;0,'Vic Apr 2021'!O54&gt;0),IF(($C$5*E60/'Vic Apr 2021'!AQ54&lt;SUM('Vic Apr 2021'!L54:P54)),(0),($C$5*E60/'Vic Apr 2021'!AQ54-SUM('Vic Apr 2021'!L54:P54))*'Vic Apr 2021'!AB54/100)* 'Vic Apr 2021'!AQ54,IF(AND('Vic Apr 2021'!O54&gt;0,'Vic Apr 2021'!P54=""),IF(($C$5*E60/'Vic Apr 2021'!AQ54&lt; SUM('Vic Apr 2021'!L54:O54)),(0),($C$5*E60/'Vic Apr 2021'!AQ54-SUM('Vic Apr 2021'!L54:O54))*'Vic Apr 2021'!AA54/100)* 'Vic Apr 2021'!AQ54,IF(AND('Vic Apr 2021'!N54&gt;0,'Vic Apr 2021'!O54=""),IF(($C$5*E60/'Vic Apr 2021'!AQ54&lt; SUM('Vic Apr 2021'!L54:N54)),(0),($C$5*E60/'Vic Apr 2021'!AQ54-SUM('Vic Apr 2021'!L54:N54))*'Vic Apr 2021'!Z54/100)* 'Vic Apr 2021'!AQ54,IF(AND('Vic Apr 2021'!M54&gt;0,'Vic Apr 2021'!N54=""),IF(($C$5*E60/'Vic Apr 2021'!AQ54&lt;'Vic Apr 2021'!M54+'Vic Apr 2021'!L54),(0),(($C$5*E60/'Vic Apr 2021'!AQ54-('Vic Apr 2021'!M54+'Vic Apr 2021'!L54))*'Vic Apr 2021'!Y54/100))*'Vic Apr 2021'!AQ54,IF(AND('Vic Apr 2021'!L54&gt;0,'Vic Apr 2021'!M54=""&gt;0),IF(($C$5*E60/'Vic Apr 2021'!AQ54&lt;'Vic Apr 2021'!L54),(0),($C$5*E60/'Vic Apr 2021'!AQ54-'Vic Apr 2021'!L54)*'Vic Apr 2021'!X54/100)*'Vic Apr 2021'!AQ54,0)))))</f>
        <v>0</v>
      </c>
      <c r="L60" s="190">
        <f>IF('Vic Apr 2021'!K54="",($C$5*F60/'Vic Apr 2021'!AR54*'Vic Apr 2021'!AC54/100)*'Vic Apr 2021'!AR54,IF($C$5*F60/'Vic Apr 2021'!AR54&gt;='Vic Apr 2021'!L54,('Vic Apr 2021'!L54*'Vic Apr 2021'!AC54/100)*'Vic Apr 2021'!AR54,($C$5*F60/'Vic Apr 2021'!AR54*'Vic Apr 2021'!AC54/100)*'Vic Apr 2021'!AR54))</f>
        <v>1187.7272727272725</v>
      </c>
      <c r="M60" s="190">
        <f>IF(AND('Vic Apr 2021'!L54&gt;0,'Vic Apr 2021'!M54&gt;0),IF($C$5*F60/'Vic Apr 2021'!AR54&lt;'Vic Apr 2021'!L54,0,IF(($C$5*F60/'Vic Apr 2021'!AR54-'Vic Apr 2021'!L54)&lt;=('Vic Apr 2021'!M54+'Vic Apr 2021'!L54),((($C$5*F60/'Vic Apr 2021'!AR54-'Vic Apr 2021'!L54)*'Vic Apr 2021'!AD54/100))*'Vic Apr 2021'!AR54,((('Vic Apr 2021'!M54)*'Vic Apr 2021'!AD54/100)*'Vic Apr 2021'!AR54))),0)</f>
        <v>0</v>
      </c>
      <c r="N60" s="190">
        <f>IF(AND('Vic Apr 2021'!M54&gt;0,'Vic Apr 2021'!N54&gt;0),IF($C$5*F60/'Vic Apr 2021'!AR54&lt;('Vic Apr 2021'!L54+'Vic Apr 2021'!M54),0,IF(($C$5*F60/'Vic Apr 2021'!AR54-'Vic Apr 2021'!L54+'Vic Apr 2021'!M54)&lt;=('Vic Apr 2021'!L54+'Vic Apr 2021'!M54+'Vic Apr 2021'!N54),((($C$5*F60/'Vic Apr 2021'!AR54-('Vic Apr 2021'!L54+'Vic Apr 2021'!M54))*'Vic Apr 2021'!AE54/100))*'Vic Apr 2021'!AR54,('Vic Apr 2021'!N54*'Vic Apr 2021'!AE54/100)*'Vic Apr 2021'!AR54)),0)</f>
        <v>0</v>
      </c>
      <c r="O60" s="190">
        <f>IF(AND('Vic Apr 2021'!N54&gt;0,'Vic Apr 2021'!O54&gt;0),IF($C$5*F60/'Vic Apr 2021'!AR54&lt;('Vic Apr 2021'!L54+'Vic Apr 2021'!M54+'Vic Apr 2021'!N54),0,IF(($C$5*F60/'Vic Apr 2021'!AR54-'Vic Apr 2021'!L54+'Vic Apr 2021'!M54+'Vic Apr 2021'!N54)&lt;=('Vic Apr 2021'!L54+'Vic Apr 2021'!M54+'Vic Apr 2021'!N54+'Vic Apr 2021'!O54),(($C$5*F60/'Vic Apr 2021'!AR54-('Vic Apr 2021'!L54+'Vic Apr 2021'!M54+'Vic Apr 2021'!N54))*'Vic Apr 2021'!AF54/100)*'Vic Apr 2021'!AR54,('Vic Apr 2021'!O54*'Vic Apr 2021'!AF54/100)*'Vic Apr 2021'!AR54)),0)</f>
        <v>0</v>
      </c>
      <c r="P60" s="190">
        <f>IF(AND('Vic Apr 2021'!P54&gt;0,'Vic Apr 2021'!O54&gt;0),IF(($C$5*F60/'Vic Apr 2021'!AR54&lt;SUM('Vic Apr 2021'!L54:P54)),(0),($C$5*F60/'Vic Apr 2021'!AR54-SUM('Vic Apr 2021'!L54:P54))*'Vic Apr 2021'!AB54/100)* 'Vic Apr 2021'!AR54,IF(AND('Vic Apr 2021'!O54&gt;0,'Vic Apr 2021'!P54=""),IF(($C$5*F60/'Vic Apr 2021'!AR54&lt; SUM('Vic Apr 2021'!L54:O54)),(0),($C$5*F60/'Vic Apr 2021'!AR54-SUM('Vic Apr 2021'!L54:O54))*'Vic Apr 2021'!AG54/100)* 'Vic Apr 2021'!AR54,IF(AND('Vic Apr 2021'!N54&gt;0,'Vic Apr 2021'!O54=""),IF(($C$5*F60/'Vic Apr 2021'!AR54&lt; SUM('Vic Apr 2021'!L54:N54)),(0),($C$5*F60/'Vic Apr 2021'!AR54-SUM('Vic Apr 2021'!L54:N54))*'Vic Apr 2021'!AF54/100)* 'Vic Apr 2021'!AR54,IF(AND('Vic Apr 2021'!M54&gt;0,'Vic Apr 2021'!N54=""),IF(($C$5*F60/'Vic Apr 2021'!AR54&lt;'Vic Apr 2021'!M54+'Vic Apr 2021'!L54),(0),(($C$5*F60/'Vic Apr 2021'!AR54-('Vic Apr 2021'!M54+'Vic Apr 2021'!L54))*'Vic Apr 2021'!AE54/100))*'Vic Apr 2021'!AR54,IF(AND('Vic Apr 2021'!L54&gt;0,'Vic Apr 2021'!M54=""&gt;0),IF(($C$5*F60/'Vic Apr 2021'!AR54&lt;'Vic Apr 2021'!L54),(0),($C$5*F60/'Vic Apr 2021'!AR54-'Vic Apr 2021'!L54)*'Vic Apr 2021'!AD54/100)*'Vic Apr 2021'!AR54,0)))))</f>
        <v>0</v>
      </c>
      <c r="Q60" s="394">
        <f t="shared" si="4"/>
        <v>1772.7272727272725</v>
      </c>
      <c r="R60" s="419">
        <f t="shared" si="5"/>
        <v>2077.8672727272724</v>
      </c>
      <c r="S60" s="193">
        <f t="shared" si="6"/>
        <v>2285.654</v>
      </c>
      <c r="T60" s="247">
        <f>'Vic Apr 2021'!AT54</f>
        <v>0</v>
      </c>
      <c r="U60" s="247">
        <f>'Vic Apr 2021'!AU54</f>
        <v>0</v>
      </c>
      <c r="V60" s="247">
        <f>'Vic Apr 2021'!AV54</f>
        <v>0</v>
      </c>
      <c r="W60" s="247">
        <f>'Vic Apr 2021'!AW54</f>
        <v>0</v>
      </c>
      <c r="X60" s="419" t="str">
        <f t="shared" si="7"/>
        <v>No discount</v>
      </c>
      <c r="Y60" s="419" t="str">
        <f t="shared" si="8"/>
        <v>Inclusive</v>
      </c>
      <c r="Z60" s="399">
        <f t="shared" si="0"/>
        <v>2077.8672727272724</v>
      </c>
      <c r="AA60" s="399">
        <f t="shared" si="1"/>
        <v>2077.8672727272724</v>
      </c>
      <c r="AB60" s="400">
        <f t="shared" si="9"/>
        <v>2285.654</v>
      </c>
      <c r="AC60" s="400">
        <f t="shared" si="9"/>
        <v>2285.654</v>
      </c>
      <c r="AD60" s="244">
        <f>'Vic Apr 2021'!BF54</f>
        <v>0</v>
      </c>
      <c r="AE60" s="196" t="str">
        <f>'Vic Apr 2021'!BG54</f>
        <v>n</v>
      </c>
      <c r="AF60" s="457"/>
      <c r="AG60" s="457"/>
      <c r="AH60" s="457"/>
      <c r="AI60" s="457"/>
      <c r="AJ60" s="457"/>
      <c r="AK60" s="457"/>
      <c r="AL60" s="457"/>
      <c r="AM60" s="457"/>
      <c r="AN60" s="457"/>
      <c r="AO60" s="457"/>
      <c r="AP60" s="457"/>
      <c r="AQ60" s="457"/>
      <c r="AR60" s="457"/>
      <c r="AS60" s="457"/>
      <c r="AT60" s="457"/>
      <c r="AU60" s="457"/>
      <c r="AV60" s="457"/>
      <c r="AW60" s="457"/>
    </row>
    <row r="61" spans="1:49" ht="17" customHeight="1" thickBot="1">
      <c r="A61" s="373"/>
      <c r="B61" s="424" t="str">
        <f>'Vic Apr 2021'!F55</f>
        <v>Red Energy</v>
      </c>
      <c r="C61" s="424" t="str">
        <f>'Vic Apr 2021'!G55</f>
        <v>Business Saver</v>
      </c>
      <c r="D61" s="115">
        <f>365*'Vic Apr 2021'!H55/100</f>
        <v>239.14136363636356</v>
      </c>
      <c r="E61" s="416">
        <f>IF('Vic Apr 2021'!AQ55=3,0.5,IF('Vic Apr 2021'!AQ55=2,0.33,0))</f>
        <v>0.5</v>
      </c>
      <c r="F61" s="416">
        <f t="shared" si="3"/>
        <v>0.5</v>
      </c>
      <c r="G61" s="115">
        <f>IF('Vic Apr 2021'!K55="",($C$5*E61/'Vic Apr 2021'!AQ55*'Vic Apr 2021'!W55/100)*'Vic Apr 2021'!AQ55,IF($C$5*E61/'Vic Apr 2021'!AQ55&gt;='Vic Apr 2021'!L55,('Vic Apr 2021'!L55*'Vic Apr 2021'!W55/100)*'Vic Apr 2021'!AQ55,($C$5*E61/'Vic Apr 2021'!AQ55*'Vic Apr 2021'!W55/100)*'Vic Apr 2021'!AQ55))</f>
        <v>118.81636363636363</v>
      </c>
      <c r="H61" s="115">
        <f>IF(AND('Vic Apr 2021'!L55&gt;0,'Vic Apr 2021'!M55&gt;0),IF($C$5*E61/'Vic Apr 2021'!AQ55&lt;'Vic Apr 2021'!L55,0,IF(($C$5*E61/'Vic Apr 2021'!AQ55-'Vic Apr 2021'!L55)&lt;=('Vic Apr 2021'!M55+'Vic Apr 2021'!L55),((($C$5*E61/'Vic Apr 2021'!AQ55-'Vic Apr 2021'!L55)*'Vic Apr 2021'!X55/100))*'Vic Apr 2021'!AQ55,((('Vic Apr 2021'!M55)*'Vic Apr 2021'!X55/100)*'Vic Apr 2021'!AQ55))),0)</f>
        <v>90.307636363636362</v>
      </c>
      <c r="I61" s="115">
        <f>IF(AND('Vic Apr 2021'!M55&gt;0,'Vic Apr 2021'!N55&gt;0),IF($C$5*E61/'Vic Apr 2021'!AQ55&lt;('Vic Apr 2021'!L55+'Vic Apr 2021'!M55),0,IF(($C$5*E61/'Vic Apr 2021'!AQ55-'Vic Apr 2021'!L55+'Vic Apr 2021'!M55)&lt;=('Vic Apr 2021'!L55+'Vic Apr 2021'!M55+'Vic Apr 2021'!N55),((($C$5*E61/'Vic Apr 2021'!AQ55-('Vic Apr 2021'!L55+'Vic Apr 2021'!M55))*'Vic Apr 2021'!Y55/100))*'Vic Apr 2021'!AQ55,('Vic Apr 2021'!N55*'Vic Apr 2021'!Y55/100)* 'Vic Apr 2021'!AQ55)),0)</f>
        <v>0</v>
      </c>
      <c r="J61" s="115">
        <f>IF(AND('Vic Apr 2021'!N55&gt;0,'Vic Apr 2021'!O55&gt;0),IF($C$5*E61/'Vic Apr 2021'!AQ55&lt;('Vic Apr 2021'!L55+'Vic Apr 2021'!M55+'Vic Apr 2021'!N55),0,IF(($C$5*E61/'Vic Apr 2021'!AQ55-'Vic Apr 2021'!L55+'Vic Apr 2021'!M55+'Vic Apr 2021'!N55)&lt;=('Vic Apr 2021'!L55+'Vic Apr 2021'!M55+'Vic Apr 2021'!N55+'Vic Apr 2021'!O55),(($C$5*E61/'Vic Apr 2021'!AQ55-('Vic Apr 2021'!L55+'Vic Apr 2021'!M55+'Vic Apr 2021'!N55))*'Vic Apr 2021'!Z55/100)*'Vic Apr 2021'!AQ55,('Vic Apr 2021'!O55*'Vic Apr 2021'!Z55/100)*'Vic Apr 2021'!AQ55)),0)</f>
        <v>0</v>
      </c>
      <c r="K61" s="115">
        <f>IF(AND('Vic Apr 2021'!P55&gt;0,'Vic Apr 2021'!O55&gt;0),IF(($C$5*E61/'Vic Apr 2021'!AQ55&lt;SUM('Vic Apr 2021'!L55:P55)),(0),($C$5*E61/'Vic Apr 2021'!AQ55-SUM('Vic Apr 2021'!L55:P55))*'Vic Apr 2021'!AB55/100)* 'Vic Apr 2021'!AQ55,IF(AND('Vic Apr 2021'!O55&gt;0,'Vic Apr 2021'!P55=""),IF(($C$5*E61/'Vic Apr 2021'!AQ55&lt; SUM('Vic Apr 2021'!L55:O55)),(0),($C$5*E61/'Vic Apr 2021'!AQ55-SUM('Vic Apr 2021'!L55:O55))*'Vic Apr 2021'!AA55/100)* 'Vic Apr 2021'!AQ55,IF(AND('Vic Apr 2021'!N55&gt;0,'Vic Apr 2021'!O55=""),IF(($C$5*E61/'Vic Apr 2021'!AQ55&lt; SUM('Vic Apr 2021'!L55:N55)),(0),($C$5*E61/'Vic Apr 2021'!AQ55-SUM('Vic Apr 2021'!L55:N55))*'Vic Apr 2021'!Z55/100)* 'Vic Apr 2021'!AQ55,IF(AND('Vic Apr 2021'!M55&gt;0,'Vic Apr 2021'!N55=""),IF(($C$5*E61/'Vic Apr 2021'!AQ55&lt;'Vic Apr 2021'!M55+'Vic Apr 2021'!L55),(0),(($C$5*E61/'Vic Apr 2021'!AQ55-('Vic Apr 2021'!M55+'Vic Apr 2021'!L55))*'Vic Apr 2021'!Y55/100))*'Vic Apr 2021'!AQ55,IF(AND('Vic Apr 2021'!L55&gt;0,'Vic Apr 2021'!M55=""&gt;0),IF(($C$5*E61/'Vic Apr 2021'!AQ55&lt;'Vic Apr 2021'!L55),(0),($C$5*E61/'Vic Apr 2021'!AQ55-'Vic Apr 2021'!L55)*'Vic Apr 2021'!X55/100)*'Vic Apr 2021'!AQ55,0)))))</f>
        <v>676.70963636363626</v>
      </c>
      <c r="L61" s="115">
        <f>IF('Vic Apr 2021'!K55="",($C$5*F61/'Vic Apr 2021'!AR55*'Vic Apr 2021'!AC55/100)*'Vic Apr 2021'!AR55,IF($C$5*F61/'Vic Apr 2021'!AR55&gt;='Vic Apr 2021'!L55,('Vic Apr 2021'!L55*'Vic Apr 2021'!AC55/100)*'Vic Apr 2021'!AR55,($C$5*F61/'Vic Apr 2021'!AR55*'Vic Apr 2021'!AC55/100)*'Vic Apr 2021'!AR55))</f>
        <v>118.81636363636363</v>
      </c>
      <c r="M61" s="115">
        <f>IF(AND('Vic Apr 2021'!L55&gt;0,'Vic Apr 2021'!M55&gt;0),IF($C$5*F61/'Vic Apr 2021'!AR55&lt;'Vic Apr 2021'!L55,0,IF(($C$5*F61/'Vic Apr 2021'!AR55-'Vic Apr 2021'!L55)&lt;=('Vic Apr 2021'!M55+'Vic Apr 2021'!L55),((($C$5*F61/'Vic Apr 2021'!AR55-'Vic Apr 2021'!L55)*'Vic Apr 2021'!AD55/100))*'Vic Apr 2021'!AR55,((('Vic Apr 2021'!M55)*'Vic Apr 2021'!AD55/100)*'Vic Apr 2021'!AR55))),0)</f>
        <v>90.307636363636362</v>
      </c>
      <c r="N61" s="115">
        <f>IF(AND('Vic Apr 2021'!M55&gt;0,'Vic Apr 2021'!N55&gt;0),IF($C$5*F61/'Vic Apr 2021'!AR55&lt;('Vic Apr 2021'!L55+'Vic Apr 2021'!M55),0,IF(($C$5*F61/'Vic Apr 2021'!AR55-'Vic Apr 2021'!L55+'Vic Apr 2021'!M55)&lt;=('Vic Apr 2021'!L55+'Vic Apr 2021'!M55+'Vic Apr 2021'!N55),((($C$5*F61/'Vic Apr 2021'!AR55-('Vic Apr 2021'!L55+'Vic Apr 2021'!M55))*'Vic Apr 2021'!AE55/100))*'Vic Apr 2021'!AR55,('Vic Apr 2021'!N55*'Vic Apr 2021'!AE55/100)*'Vic Apr 2021'!AR55)),0)</f>
        <v>0</v>
      </c>
      <c r="O61" s="115">
        <f>IF(AND('Vic Apr 2021'!N55&gt;0,'Vic Apr 2021'!O55&gt;0),IF($C$5*F61/'Vic Apr 2021'!AR55&lt;('Vic Apr 2021'!L55+'Vic Apr 2021'!M55+'Vic Apr 2021'!N55),0,IF(($C$5*F61/'Vic Apr 2021'!AR55-'Vic Apr 2021'!L55+'Vic Apr 2021'!M55+'Vic Apr 2021'!N55)&lt;=('Vic Apr 2021'!L55+'Vic Apr 2021'!M55+'Vic Apr 2021'!N55+'Vic Apr 2021'!O55),(($C$5*F61/'Vic Apr 2021'!AR55-('Vic Apr 2021'!L55+'Vic Apr 2021'!M55+'Vic Apr 2021'!N55))*'Vic Apr 2021'!AF55/100)*'Vic Apr 2021'!AR55,('Vic Apr 2021'!O55*'Vic Apr 2021'!AF55/100)*'Vic Apr 2021'!AR55)),0)</f>
        <v>0</v>
      </c>
      <c r="P61" s="115">
        <f>IF(AND('Vic Apr 2021'!P55&gt;0,'Vic Apr 2021'!O55&gt;0),IF(($C$5*F61/'Vic Apr 2021'!AR55&lt;SUM('Vic Apr 2021'!L55:P55)),(0),($C$5*F61/'Vic Apr 2021'!AR55-SUM('Vic Apr 2021'!L55:P55))*'Vic Apr 2021'!AB55/100)* 'Vic Apr 2021'!AR55,IF(AND('Vic Apr 2021'!O55&gt;0,'Vic Apr 2021'!P55=""),IF(($C$5*F61/'Vic Apr 2021'!AR55&lt; SUM('Vic Apr 2021'!L55:O55)),(0),($C$5*F61/'Vic Apr 2021'!AR55-SUM('Vic Apr 2021'!L55:O55))*'Vic Apr 2021'!AG55/100)* 'Vic Apr 2021'!AR55,IF(AND('Vic Apr 2021'!N55&gt;0,'Vic Apr 2021'!O55=""),IF(($C$5*F61/'Vic Apr 2021'!AR55&lt; SUM('Vic Apr 2021'!L55:N55)),(0),($C$5*F61/'Vic Apr 2021'!AR55-SUM('Vic Apr 2021'!L55:N55))*'Vic Apr 2021'!AF55/100)* 'Vic Apr 2021'!AR55,IF(AND('Vic Apr 2021'!M55&gt;0,'Vic Apr 2021'!N55=""),IF(($C$5*F61/'Vic Apr 2021'!AR55&lt;'Vic Apr 2021'!M55+'Vic Apr 2021'!L55),(0),(($C$5*F61/'Vic Apr 2021'!AR55-('Vic Apr 2021'!M55+'Vic Apr 2021'!L55))*'Vic Apr 2021'!AE55/100))*'Vic Apr 2021'!AR55,IF(AND('Vic Apr 2021'!L55&gt;0,'Vic Apr 2021'!M55=""&gt;0),IF(($C$5*F61/'Vic Apr 2021'!AR55&lt;'Vic Apr 2021'!L55),(0),($C$5*F61/'Vic Apr 2021'!AR55-'Vic Apr 2021'!L55)*'Vic Apr 2021'!AD55/100)*'Vic Apr 2021'!AR55,0)))))</f>
        <v>676.70963636363626</v>
      </c>
      <c r="Q61" s="395">
        <f t="shared" ref="Q61:Q79" si="10">SUM(G61:P61)</f>
        <v>1771.6672727272726</v>
      </c>
      <c r="R61" s="420">
        <f t="shared" si="5"/>
        <v>2010.8086363636362</v>
      </c>
      <c r="S61" s="214">
        <f t="shared" si="6"/>
        <v>2211.8894999999998</v>
      </c>
      <c r="T61" s="248">
        <f>'Vic Apr 2021'!AT55</f>
        <v>0</v>
      </c>
      <c r="U61" s="248">
        <f>'Vic Apr 2021'!AU55</f>
        <v>0</v>
      </c>
      <c r="V61" s="248">
        <f>'Vic Apr 2021'!AV55</f>
        <v>0</v>
      </c>
      <c r="W61" s="248">
        <f>'Vic Apr 2021'!AW55</f>
        <v>0</v>
      </c>
      <c r="X61" s="420" t="str">
        <f t="shared" si="7"/>
        <v>No discount</v>
      </c>
      <c r="Y61" s="420" t="str">
        <f t="shared" si="8"/>
        <v>Inclusive</v>
      </c>
      <c r="Z61" s="401">
        <f t="shared" si="0"/>
        <v>2010.808636363636</v>
      </c>
      <c r="AA61" s="402">
        <f t="shared" si="1"/>
        <v>2010.808636363636</v>
      </c>
      <c r="AB61" s="403">
        <f t="shared" si="9"/>
        <v>2211.8894999999998</v>
      </c>
      <c r="AC61" s="403">
        <f t="shared" si="9"/>
        <v>2211.8894999999998</v>
      </c>
      <c r="AD61" s="245">
        <f>'Vic Apr 2021'!BF55</f>
        <v>0</v>
      </c>
      <c r="AE61" s="217" t="str">
        <f>'Vic Apr 2021'!BG55</f>
        <v>n</v>
      </c>
      <c r="AF61" s="457"/>
      <c r="AG61" s="457"/>
      <c r="AH61" s="457"/>
      <c r="AI61" s="457"/>
      <c r="AJ61" s="457"/>
      <c r="AK61" s="457"/>
      <c r="AL61" s="457"/>
      <c r="AM61" s="457"/>
      <c r="AN61" s="457"/>
      <c r="AO61" s="457"/>
      <c r="AP61" s="457"/>
      <c r="AQ61" s="457"/>
      <c r="AR61" s="457"/>
      <c r="AS61" s="457"/>
      <c r="AT61" s="457"/>
      <c r="AU61" s="457"/>
      <c r="AV61" s="457"/>
      <c r="AW61" s="457"/>
    </row>
    <row r="62" spans="1:49" ht="17" customHeight="1" thickTop="1">
      <c r="A62" s="528" t="str">
        <f>'Vic Apr 2021'!D56</f>
        <v>AGN Central 2</v>
      </c>
      <c r="B62" s="423" t="str">
        <f>'Vic Apr 2021'!F56</f>
        <v>AGL</v>
      </c>
      <c r="C62" s="423" t="str">
        <f>'Vic Apr 2021'!G56</f>
        <v>Business Essentials Saver</v>
      </c>
      <c r="D62" s="190">
        <f>365*'Vic Apr 2021'!H56/100</f>
        <v>271.06227272727267</v>
      </c>
      <c r="E62" s="415">
        <f>IF('Vic Apr 2021'!AQ56=3,0.5,IF('Vic Apr 2021'!AQ56=2,0.33,0))</f>
        <v>0.5</v>
      </c>
      <c r="F62" s="415">
        <f t="shared" si="3"/>
        <v>0.5</v>
      </c>
      <c r="G62" s="190">
        <f>IF('Vic Apr 2021'!K56="",($C$5*E62/'Vic Apr 2021'!AQ56*'Vic Apr 2021'!W56/100)*'Vic Apr 2021'!AQ56,IF($C$5*E62/'Vic Apr 2021'!AQ56&gt;='Vic Apr 2021'!L56,('Vic Apr 2021'!L56*'Vic Apr 2021'!W56/100)*'Vic Apr 2021'!AQ56,($C$5*E62/'Vic Apr 2021'!AQ56*'Vic Apr 2021'!W56/100)*'Vic Apr 2021'!AQ56))</f>
        <v>184.09090909090907</v>
      </c>
      <c r="H62" s="190">
        <f>IF(AND('Vic Apr 2021'!L56&gt;0,'Vic Apr 2021'!M56&gt;0),IF($C$5*E62/'Vic Apr 2021'!AQ56&lt;'Vic Apr 2021'!L56,0,IF(($C$5*E62/'Vic Apr 2021'!AQ56-'Vic Apr 2021'!L56)&lt;=('Vic Apr 2021'!M56+'Vic Apr 2021'!L56),((($C$5*E62/'Vic Apr 2021'!AQ56-'Vic Apr 2021'!L56)*'Vic Apr 2021'!X56/100))*'Vic Apr 2021'!AQ56,((('Vic Apr 2021'!M56)*'Vic Apr 2021'!X56/100)*'Vic Apr 2021'!AQ56))),0)</f>
        <v>700.72727272727275</v>
      </c>
      <c r="I62" s="190">
        <f>IF(AND('Vic Apr 2021'!M56&gt;0,'Vic Apr 2021'!N56&gt;0),IF($C$5*E62/'Vic Apr 2021'!AQ56&lt;('Vic Apr 2021'!L56+'Vic Apr 2021'!M56),0,IF(($C$5*E62/'Vic Apr 2021'!AQ56-'Vic Apr 2021'!L56+'Vic Apr 2021'!M56)&lt;=('Vic Apr 2021'!L56+'Vic Apr 2021'!M56+'Vic Apr 2021'!N56),((($C$5*E62/'Vic Apr 2021'!AQ56-('Vic Apr 2021'!L56+'Vic Apr 2021'!M56))*'Vic Apr 2021'!Y56/100))*'Vic Apr 2021'!AQ56,('Vic Apr 2021'!N56*'Vic Apr 2021'!Y56/100)* 'Vic Apr 2021'!AQ56)),0)</f>
        <v>0</v>
      </c>
      <c r="J62" s="190">
        <f>IF(AND('Vic Apr 2021'!N56&gt;0,'Vic Apr 2021'!O56&gt;0),IF($C$5*E62/'Vic Apr 2021'!AQ56&lt;('Vic Apr 2021'!L56+'Vic Apr 2021'!M56+'Vic Apr 2021'!N56),0,IF(($C$5*E62/'Vic Apr 2021'!AQ56-'Vic Apr 2021'!L56+'Vic Apr 2021'!M56+'Vic Apr 2021'!N56)&lt;=('Vic Apr 2021'!L56+'Vic Apr 2021'!M56+'Vic Apr 2021'!N56+'Vic Apr 2021'!O56),(($C$5*E62/'Vic Apr 2021'!AQ56-('Vic Apr 2021'!L56+'Vic Apr 2021'!M56+'Vic Apr 2021'!N56))*'Vic Apr 2021'!Z56/100)*'Vic Apr 2021'!AQ56,('Vic Apr 2021'!O56*'Vic Apr 2021'!Z56/100)*'Vic Apr 2021'!AQ56)),0)</f>
        <v>0</v>
      </c>
      <c r="K62" s="190">
        <f>IF(AND('Vic Apr 2021'!P56&gt;0,'Vic Apr 2021'!O56&gt;0),IF(($C$5*E62/'Vic Apr 2021'!AQ56&lt;SUM('Vic Apr 2021'!L56:P56)),(0),($C$5*E62/'Vic Apr 2021'!AQ56-SUM('Vic Apr 2021'!L56:P56))*'Vic Apr 2021'!AB56/100)* 'Vic Apr 2021'!AQ56,IF(AND('Vic Apr 2021'!O56&gt;0,'Vic Apr 2021'!P56=""),IF(($C$5*E62/'Vic Apr 2021'!AQ56&lt; SUM('Vic Apr 2021'!L56:O56)),(0),($C$5*E62/'Vic Apr 2021'!AQ56-SUM('Vic Apr 2021'!L56:O56))*'Vic Apr 2021'!AA56/100)* 'Vic Apr 2021'!AQ56,IF(AND('Vic Apr 2021'!N56&gt;0,'Vic Apr 2021'!O56=""),IF(($C$5*E62/'Vic Apr 2021'!AQ56&lt; SUM('Vic Apr 2021'!L56:N56)),(0),($C$5*E62/'Vic Apr 2021'!AQ56-SUM('Vic Apr 2021'!L56:N56))*'Vic Apr 2021'!Z56/100)* 'Vic Apr 2021'!AQ56,IF(AND('Vic Apr 2021'!M56&gt;0,'Vic Apr 2021'!N56=""),IF(($C$5*E62/'Vic Apr 2021'!AQ56&lt;'Vic Apr 2021'!M56+'Vic Apr 2021'!L56),(0),(($C$5*E62/'Vic Apr 2021'!AQ56-('Vic Apr 2021'!M56+'Vic Apr 2021'!L56))*'Vic Apr 2021'!Y56/100))*'Vic Apr 2021'!AQ56,IF(AND('Vic Apr 2021'!L56&gt;0,'Vic Apr 2021'!M56=""&gt;0),IF(($C$5*E62/'Vic Apr 2021'!AQ56&lt;'Vic Apr 2021'!L56),(0),($C$5*E62/'Vic Apr 2021'!AQ56-'Vic Apr 2021'!L56)*'Vic Apr 2021'!X56/100)*'Vic Apr 2021'!AQ56,0)))))</f>
        <v>0</v>
      </c>
      <c r="L62" s="190">
        <f>IF('Vic Apr 2021'!K56="",($C$5*F62/'Vic Apr 2021'!AR56*'Vic Apr 2021'!AC56/100)*'Vic Apr 2021'!AR56,IF($C$5*F62/'Vic Apr 2021'!AR56&gt;='Vic Apr 2021'!L56,('Vic Apr 2021'!L56*'Vic Apr 2021'!AC56/100)*'Vic Apr 2021'!AR56,($C$5*F62/'Vic Apr 2021'!AR56*'Vic Apr 2021'!AC56/100)*'Vic Apr 2021'!AR56))</f>
        <v>184.09090909090907</v>
      </c>
      <c r="M62" s="190">
        <f>IF(AND('Vic Apr 2021'!L56&gt;0,'Vic Apr 2021'!M56&gt;0),IF($C$5*F62/'Vic Apr 2021'!AR56&lt;'Vic Apr 2021'!L56,0,IF(($C$5*F62/'Vic Apr 2021'!AR56-'Vic Apr 2021'!L56)&lt;=('Vic Apr 2021'!M56+'Vic Apr 2021'!L56),((($C$5*F62/'Vic Apr 2021'!AR56-'Vic Apr 2021'!L56)*'Vic Apr 2021'!AD56/100))*'Vic Apr 2021'!AR56,((('Vic Apr 2021'!M56)*'Vic Apr 2021'!AD56/100)*'Vic Apr 2021'!AR56))),0)</f>
        <v>700.72727272727275</v>
      </c>
      <c r="N62" s="190">
        <f>IF(AND('Vic Apr 2021'!M56&gt;0,'Vic Apr 2021'!N56&gt;0),IF($C$5*F62/'Vic Apr 2021'!AR56&lt;('Vic Apr 2021'!L56+'Vic Apr 2021'!M56),0,IF(($C$5*F62/'Vic Apr 2021'!AR56-'Vic Apr 2021'!L56+'Vic Apr 2021'!M56)&lt;=('Vic Apr 2021'!L56+'Vic Apr 2021'!M56+'Vic Apr 2021'!N56),((($C$5*F62/'Vic Apr 2021'!AR56-('Vic Apr 2021'!L56+'Vic Apr 2021'!M56))*'Vic Apr 2021'!AE56/100))*'Vic Apr 2021'!AR56,('Vic Apr 2021'!N56*'Vic Apr 2021'!AE56/100)*'Vic Apr 2021'!AR56)),0)</f>
        <v>0</v>
      </c>
      <c r="O62" s="190">
        <f>IF(AND('Vic Apr 2021'!N56&gt;0,'Vic Apr 2021'!O56&gt;0),IF($C$5*F62/'Vic Apr 2021'!AR56&lt;('Vic Apr 2021'!L56+'Vic Apr 2021'!M56+'Vic Apr 2021'!N56),0,IF(($C$5*F62/'Vic Apr 2021'!AR56-'Vic Apr 2021'!L56+'Vic Apr 2021'!M56+'Vic Apr 2021'!N56)&lt;=('Vic Apr 2021'!L56+'Vic Apr 2021'!M56+'Vic Apr 2021'!N56+'Vic Apr 2021'!O56),(($C$5*F62/'Vic Apr 2021'!AR56-('Vic Apr 2021'!L56+'Vic Apr 2021'!M56+'Vic Apr 2021'!N56))*'Vic Apr 2021'!AF56/100)*'Vic Apr 2021'!AR56,('Vic Apr 2021'!O56*'Vic Apr 2021'!AF56/100)*'Vic Apr 2021'!AR56)),0)</f>
        <v>0</v>
      </c>
      <c r="P62" s="190">
        <f>IF(AND('Vic Apr 2021'!P56&gt;0,'Vic Apr 2021'!O56&gt;0),IF(($C$5*F62/'Vic Apr 2021'!AR56&lt;SUM('Vic Apr 2021'!L56:P56)),(0),($C$5*F62/'Vic Apr 2021'!AR56-SUM('Vic Apr 2021'!L56:P56))*'Vic Apr 2021'!AB56/100)* 'Vic Apr 2021'!AR56,IF(AND('Vic Apr 2021'!O56&gt;0,'Vic Apr 2021'!P56=""),IF(($C$5*F62/'Vic Apr 2021'!AR56&lt; SUM('Vic Apr 2021'!L56:O56)),(0),($C$5*F62/'Vic Apr 2021'!AR56-SUM('Vic Apr 2021'!L56:O56))*'Vic Apr 2021'!AG56/100)* 'Vic Apr 2021'!AR56,IF(AND('Vic Apr 2021'!N56&gt;0,'Vic Apr 2021'!O56=""),IF(($C$5*F62/'Vic Apr 2021'!AR56&lt; SUM('Vic Apr 2021'!L56:N56)),(0),($C$5*F62/'Vic Apr 2021'!AR56-SUM('Vic Apr 2021'!L56:N56))*'Vic Apr 2021'!AF56/100)* 'Vic Apr 2021'!AR56,IF(AND('Vic Apr 2021'!M56&gt;0,'Vic Apr 2021'!N56=""),IF(($C$5*F62/'Vic Apr 2021'!AR56&lt;'Vic Apr 2021'!M56+'Vic Apr 2021'!L56),(0),(($C$5*F62/'Vic Apr 2021'!AR56-('Vic Apr 2021'!M56+'Vic Apr 2021'!L56))*'Vic Apr 2021'!AE56/100))*'Vic Apr 2021'!AR56,IF(AND('Vic Apr 2021'!L56&gt;0,'Vic Apr 2021'!M56=""&gt;0),IF(($C$5*F62/'Vic Apr 2021'!AR56&lt;'Vic Apr 2021'!L56),(0),($C$5*F62/'Vic Apr 2021'!AR56-'Vic Apr 2021'!L56)*'Vic Apr 2021'!AD56/100)*'Vic Apr 2021'!AR56,0)))))</f>
        <v>0</v>
      </c>
      <c r="Q62" s="394">
        <f t="shared" si="10"/>
        <v>1769.6363636363635</v>
      </c>
      <c r="R62" s="419">
        <f t="shared" si="5"/>
        <v>2040.6986363636361</v>
      </c>
      <c r="S62" s="193">
        <f t="shared" si="6"/>
        <v>2244.7684999999997</v>
      </c>
      <c r="T62" s="247">
        <f>'Vic Apr 2021'!AT56</f>
        <v>0</v>
      </c>
      <c r="U62" s="247">
        <f>'Vic Apr 2021'!AU56</f>
        <v>0</v>
      </c>
      <c r="V62" s="247">
        <f>'Vic Apr 2021'!AV56</f>
        <v>0</v>
      </c>
      <c r="W62" s="247">
        <f>'Vic Apr 2021'!AW56</f>
        <v>0</v>
      </c>
      <c r="X62" s="419" t="str">
        <f t="shared" si="7"/>
        <v>No discount</v>
      </c>
      <c r="Y62" s="419" t="str">
        <f t="shared" si="8"/>
        <v>Exclusive</v>
      </c>
      <c r="Z62" s="399">
        <f t="shared" si="0"/>
        <v>2040.6986363636361</v>
      </c>
      <c r="AA62" s="399">
        <f t="shared" si="1"/>
        <v>2040.6986363636361</v>
      </c>
      <c r="AB62" s="400">
        <f t="shared" si="9"/>
        <v>2244.7684999999997</v>
      </c>
      <c r="AC62" s="400">
        <f t="shared" si="9"/>
        <v>2244.7684999999997</v>
      </c>
      <c r="AD62" s="244">
        <f>'Vic Apr 2021'!BF56</f>
        <v>0</v>
      </c>
      <c r="AE62" s="196" t="str">
        <f>'Vic Apr 2021'!BG56</f>
        <v>n</v>
      </c>
      <c r="AF62" s="457"/>
      <c r="AG62" s="457"/>
      <c r="AH62" s="457"/>
      <c r="AI62" s="457"/>
      <c r="AJ62" s="457"/>
      <c r="AK62" s="457"/>
      <c r="AL62" s="457"/>
      <c r="AM62" s="457"/>
      <c r="AN62" s="457"/>
      <c r="AO62" s="457"/>
      <c r="AP62" s="457"/>
      <c r="AQ62" s="457"/>
      <c r="AR62" s="457"/>
      <c r="AS62" s="457"/>
      <c r="AT62" s="457"/>
      <c r="AU62" s="457"/>
      <c r="AV62" s="457"/>
      <c r="AW62" s="457"/>
    </row>
    <row r="63" spans="1:49" ht="17" customHeight="1">
      <c r="A63" s="528"/>
      <c r="B63" s="423" t="str">
        <f>'Vic Apr 2021'!F57</f>
        <v>Covau</v>
      </c>
      <c r="C63" s="423" t="str">
        <f>'Vic Apr 2021'!G57</f>
        <v>Super Saver Plus</v>
      </c>
      <c r="D63" s="190">
        <f>365*'Vic Apr 2021'!H57/100</f>
        <v>346.74999999999994</v>
      </c>
      <c r="E63" s="415">
        <f>IF('Vic Apr 2021'!AQ57=3,0.5,IF('Vic Apr 2021'!AQ57=2,0.33,0))</f>
        <v>0.5</v>
      </c>
      <c r="F63" s="415">
        <f t="shared" si="3"/>
        <v>0.5</v>
      </c>
      <c r="G63" s="190">
        <f>IF('Vic Apr 2021'!K57="",($C$5*E63/'Vic Apr 2021'!AQ57*'Vic Apr 2021'!W57/100)*'Vic Apr 2021'!AQ57,IF($C$5*E63/'Vic Apr 2021'!AQ57&gt;='Vic Apr 2021'!L57,('Vic Apr 2021'!L57*'Vic Apr 2021'!W57/100)*'Vic Apr 2021'!AQ57,($C$5*E63/'Vic Apr 2021'!AQ57*'Vic Apr 2021'!W57/100)*'Vic Apr 2021'!AQ57))</f>
        <v>243.96694214876027</v>
      </c>
      <c r="H63" s="190">
        <f>IF(AND('Vic Apr 2021'!L57&gt;0,'Vic Apr 2021'!M57&gt;0),IF($C$5*E63/'Vic Apr 2021'!AQ57&lt;'Vic Apr 2021'!L57,0,IF(($C$5*E63/'Vic Apr 2021'!AQ57-'Vic Apr 2021'!L57)&lt;=('Vic Apr 2021'!M57+'Vic Apr 2021'!L57),((($C$5*E63/'Vic Apr 2021'!AQ57-'Vic Apr 2021'!L57)*'Vic Apr 2021'!X57/100))*'Vic Apr 2021'!AQ57,((('Vic Apr 2021'!M57)*'Vic Apr 2021'!X57/100)*'Vic Apr 2021'!AQ57))),0)</f>
        <v>827.4545454545455</v>
      </c>
      <c r="I63" s="190">
        <f>IF(AND('Vic Apr 2021'!M57&gt;0,'Vic Apr 2021'!N57&gt;0),IF($C$5*E63/'Vic Apr 2021'!AQ57&lt;('Vic Apr 2021'!L57+'Vic Apr 2021'!M57),0,IF(($C$5*E63/'Vic Apr 2021'!AQ57-'Vic Apr 2021'!L57+'Vic Apr 2021'!M57)&lt;=('Vic Apr 2021'!L57+'Vic Apr 2021'!M57+'Vic Apr 2021'!N57),((($C$5*E63/'Vic Apr 2021'!AQ57-('Vic Apr 2021'!L57+'Vic Apr 2021'!M57))*'Vic Apr 2021'!Y57/100))*'Vic Apr 2021'!AQ57,('Vic Apr 2021'!N57*'Vic Apr 2021'!Y57/100)* 'Vic Apr 2021'!AQ57)),0)</f>
        <v>0</v>
      </c>
      <c r="J63" s="190">
        <f>IF(AND('Vic Apr 2021'!N57&gt;0,'Vic Apr 2021'!O57&gt;0),IF($C$5*E63/'Vic Apr 2021'!AQ57&lt;('Vic Apr 2021'!L57+'Vic Apr 2021'!M57+'Vic Apr 2021'!N57),0,IF(($C$5*E63/'Vic Apr 2021'!AQ57-'Vic Apr 2021'!L57+'Vic Apr 2021'!M57+'Vic Apr 2021'!N57)&lt;=('Vic Apr 2021'!L57+'Vic Apr 2021'!M57+'Vic Apr 2021'!N57+'Vic Apr 2021'!O57),(($C$5*E63/'Vic Apr 2021'!AQ57-('Vic Apr 2021'!L57+'Vic Apr 2021'!M57+'Vic Apr 2021'!N57))*'Vic Apr 2021'!Z57/100)*'Vic Apr 2021'!AQ57,('Vic Apr 2021'!O57*'Vic Apr 2021'!Z57/100)*'Vic Apr 2021'!AQ57)),0)</f>
        <v>0</v>
      </c>
      <c r="K63" s="190">
        <f>IF(AND('Vic Apr 2021'!P57&gt;0,'Vic Apr 2021'!O57&gt;0),IF(($C$5*E63/'Vic Apr 2021'!AQ57&lt;SUM('Vic Apr 2021'!L57:P57)),(0),($C$5*E63/'Vic Apr 2021'!AQ57-SUM('Vic Apr 2021'!L57:P57))*'Vic Apr 2021'!AB57/100)* 'Vic Apr 2021'!AQ57,IF(AND('Vic Apr 2021'!O57&gt;0,'Vic Apr 2021'!P57=""),IF(($C$5*E63/'Vic Apr 2021'!AQ57&lt; SUM('Vic Apr 2021'!L57:O57)),(0),($C$5*E63/'Vic Apr 2021'!AQ57-SUM('Vic Apr 2021'!L57:O57))*'Vic Apr 2021'!AA57/100)* 'Vic Apr 2021'!AQ57,IF(AND('Vic Apr 2021'!N57&gt;0,'Vic Apr 2021'!O57=""),IF(($C$5*E63/'Vic Apr 2021'!AQ57&lt; SUM('Vic Apr 2021'!L57:N57)),(0),($C$5*E63/'Vic Apr 2021'!AQ57-SUM('Vic Apr 2021'!L57:N57))*'Vic Apr 2021'!Z57/100)* 'Vic Apr 2021'!AQ57,IF(AND('Vic Apr 2021'!M57&gt;0,'Vic Apr 2021'!N57=""),IF(($C$5*E63/'Vic Apr 2021'!AQ57&lt;'Vic Apr 2021'!M57+'Vic Apr 2021'!L57),(0),(($C$5*E63/'Vic Apr 2021'!AQ57-('Vic Apr 2021'!M57+'Vic Apr 2021'!L57))*'Vic Apr 2021'!Y57/100))*'Vic Apr 2021'!AQ57,IF(AND('Vic Apr 2021'!L57&gt;0,'Vic Apr 2021'!M57=""&gt;0),IF(($C$5*E63/'Vic Apr 2021'!AQ57&lt;'Vic Apr 2021'!L57),(0),($C$5*E63/'Vic Apr 2021'!AQ57-'Vic Apr 2021'!L57)*'Vic Apr 2021'!X57/100)*'Vic Apr 2021'!AQ57,0)))))</f>
        <v>0</v>
      </c>
      <c r="L63" s="190">
        <f>IF('Vic Apr 2021'!K57="",($C$5*F63/'Vic Apr 2021'!AR57*'Vic Apr 2021'!AC57/100)*'Vic Apr 2021'!AR57,IF($C$5*F63/'Vic Apr 2021'!AR57&gt;='Vic Apr 2021'!L57,('Vic Apr 2021'!L57*'Vic Apr 2021'!AC57/100)*'Vic Apr 2021'!AR57,($C$5*F63/'Vic Apr 2021'!AR57*'Vic Apr 2021'!AC57/100)*'Vic Apr 2021'!AR57))</f>
        <v>243.96694214876027</v>
      </c>
      <c r="M63" s="190">
        <f>IF(AND('Vic Apr 2021'!L57&gt;0,'Vic Apr 2021'!M57&gt;0),IF($C$5*F63/'Vic Apr 2021'!AR57&lt;'Vic Apr 2021'!L57,0,IF(($C$5*F63/'Vic Apr 2021'!AR57-'Vic Apr 2021'!L57)&lt;=('Vic Apr 2021'!M57+'Vic Apr 2021'!L57),((($C$5*F63/'Vic Apr 2021'!AR57-'Vic Apr 2021'!L57)*'Vic Apr 2021'!AD57/100))*'Vic Apr 2021'!AR57,((('Vic Apr 2021'!M57)*'Vic Apr 2021'!AD57/100)*'Vic Apr 2021'!AR57))),0)</f>
        <v>827.4545454545455</v>
      </c>
      <c r="N63" s="190">
        <f>IF(AND('Vic Apr 2021'!M57&gt;0,'Vic Apr 2021'!N57&gt;0),IF($C$5*F63/'Vic Apr 2021'!AR57&lt;('Vic Apr 2021'!L57+'Vic Apr 2021'!M57),0,IF(($C$5*F63/'Vic Apr 2021'!AR57-'Vic Apr 2021'!L57+'Vic Apr 2021'!M57)&lt;=('Vic Apr 2021'!L57+'Vic Apr 2021'!M57+'Vic Apr 2021'!N57),((($C$5*F63/'Vic Apr 2021'!AR57-('Vic Apr 2021'!L57+'Vic Apr 2021'!M57))*'Vic Apr 2021'!AE57/100))*'Vic Apr 2021'!AR57,('Vic Apr 2021'!N57*'Vic Apr 2021'!AE57/100)*'Vic Apr 2021'!AR57)),0)</f>
        <v>0</v>
      </c>
      <c r="O63" s="190">
        <f>IF(AND('Vic Apr 2021'!N57&gt;0,'Vic Apr 2021'!O57&gt;0),IF($C$5*F63/'Vic Apr 2021'!AR57&lt;('Vic Apr 2021'!L57+'Vic Apr 2021'!M57+'Vic Apr 2021'!N57),0,IF(($C$5*F63/'Vic Apr 2021'!AR57-'Vic Apr 2021'!L57+'Vic Apr 2021'!M57+'Vic Apr 2021'!N57)&lt;=('Vic Apr 2021'!L57+'Vic Apr 2021'!M57+'Vic Apr 2021'!N57+'Vic Apr 2021'!O57),(($C$5*F63/'Vic Apr 2021'!AR57-('Vic Apr 2021'!L57+'Vic Apr 2021'!M57+'Vic Apr 2021'!N57))*'Vic Apr 2021'!AF57/100)*'Vic Apr 2021'!AR57,('Vic Apr 2021'!O57*'Vic Apr 2021'!AF57/100)*'Vic Apr 2021'!AR57)),0)</f>
        <v>0</v>
      </c>
      <c r="P63" s="190">
        <f>IF(AND('Vic Apr 2021'!P57&gt;0,'Vic Apr 2021'!O57&gt;0),IF(($C$5*F63/'Vic Apr 2021'!AR57&lt;SUM('Vic Apr 2021'!L57:P57)),(0),($C$5*F63/'Vic Apr 2021'!AR57-SUM('Vic Apr 2021'!L57:P57))*'Vic Apr 2021'!AB57/100)* 'Vic Apr 2021'!AR57,IF(AND('Vic Apr 2021'!O57&gt;0,'Vic Apr 2021'!P57=""),IF(($C$5*F63/'Vic Apr 2021'!AR57&lt; SUM('Vic Apr 2021'!L57:O57)),(0),($C$5*F63/'Vic Apr 2021'!AR57-SUM('Vic Apr 2021'!L57:O57))*'Vic Apr 2021'!AG57/100)* 'Vic Apr 2021'!AR57,IF(AND('Vic Apr 2021'!N57&gt;0,'Vic Apr 2021'!O57=""),IF(($C$5*F63/'Vic Apr 2021'!AR57&lt; SUM('Vic Apr 2021'!L57:N57)),(0),($C$5*F63/'Vic Apr 2021'!AR57-SUM('Vic Apr 2021'!L57:N57))*'Vic Apr 2021'!AF57/100)* 'Vic Apr 2021'!AR57,IF(AND('Vic Apr 2021'!M57&gt;0,'Vic Apr 2021'!N57=""),IF(($C$5*F63/'Vic Apr 2021'!AR57&lt;'Vic Apr 2021'!M57+'Vic Apr 2021'!L57),(0),(($C$5*F63/'Vic Apr 2021'!AR57-('Vic Apr 2021'!M57+'Vic Apr 2021'!L57))*'Vic Apr 2021'!AE57/100))*'Vic Apr 2021'!AR57,IF(AND('Vic Apr 2021'!L57&gt;0,'Vic Apr 2021'!M57=""&gt;0),IF(($C$5*F63/'Vic Apr 2021'!AR57&lt;'Vic Apr 2021'!L57),(0),($C$5*F63/'Vic Apr 2021'!AR57-'Vic Apr 2021'!L57)*'Vic Apr 2021'!AD57/100)*'Vic Apr 2021'!AR57,0)))))</f>
        <v>0</v>
      </c>
      <c r="Q63" s="394">
        <f t="shared" si="10"/>
        <v>2142.8429752066113</v>
      </c>
      <c r="R63" s="419">
        <f t="shared" si="5"/>
        <v>2489.5929752066113</v>
      </c>
      <c r="S63" s="193">
        <f t="shared" si="6"/>
        <v>2738.5522727272728</v>
      </c>
      <c r="T63" s="247">
        <f>'Vic Apr 2021'!AT57</f>
        <v>0</v>
      </c>
      <c r="U63" s="247">
        <f>'Vic Apr 2021'!AU57</f>
        <v>20</v>
      </c>
      <c r="V63" s="247">
        <f>'Vic Apr 2021'!AV57</f>
        <v>0</v>
      </c>
      <c r="W63" s="247">
        <f>'Vic Apr 2021'!AW57</f>
        <v>0</v>
      </c>
      <c r="X63" s="419" t="str">
        <f t="shared" si="7"/>
        <v>Guaranteed off usage</v>
      </c>
      <c r="Y63" s="419" t="str">
        <f t="shared" si="8"/>
        <v>Exclusive</v>
      </c>
      <c r="Z63" s="399">
        <f t="shared" si="0"/>
        <v>2061.0243801652891</v>
      </c>
      <c r="AA63" s="399">
        <f t="shared" si="1"/>
        <v>2061.0243801652891</v>
      </c>
      <c r="AB63" s="400">
        <f t="shared" si="9"/>
        <v>2267.1268181818182</v>
      </c>
      <c r="AC63" s="400">
        <f t="shared" si="9"/>
        <v>2267.1268181818182</v>
      </c>
      <c r="AD63" s="244">
        <f>'Vic Apr 2021'!BF57</f>
        <v>0</v>
      </c>
      <c r="AE63" s="196" t="str">
        <f>'Vic Apr 2021'!BG57</f>
        <v>n</v>
      </c>
      <c r="AF63" s="457"/>
      <c r="AG63" s="457"/>
      <c r="AH63" s="457"/>
      <c r="AI63" s="457"/>
      <c r="AJ63" s="457"/>
      <c r="AK63" s="457"/>
      <c r="AL63" s="457"/>
      <c r="AM63" s="457"/>
      <c r="AN63" s="457"/>
      <c r="AO63" s="457"/>
      <c r="AP63" s="457"/>
      <c r="AQ63" s="457"/>
      <c r="AR63" s="457"/>
      <c r="AS63" s="457"/>
      <c r="AT63" s="457"/>
      <c r="AU63" s="457"/>
      <c r="AV63" s="457"/>
      <c r="AW63" s="457"/>
    </row>
    <row r="64" spans="1:49" ht="17" customHeight="1">
      <c r="A64" s="528"/>
      <c r="B64" s="423" t="str">
        <f>'Vic Apr 2021'!F58</f>
        <v>EnergyAustralia</v>
      </c>
      <c r="C64" s="423" t="str">
        <f>'Vic Apr 2021'!G58</f>
        <v>Total Business</v>
      </c>
      <c r="D64" s="190">
        <f>365*'Vic Apr 2021'!H58/100</f>
        <v>395.66</v>
      </c>
      <c r="E64" s="415">
        <f>IF('Vic Apr 2021'!AQ58=3,0.5,IF('Vic Apr 2021'!AQ58=2,0.33,0))</f>
        <v>0.5</v>
      </c>
      <c r="F64" s="415">
        <f t="shared" si="3"/>
        <v>0.5</v>
      </c>
      <c r="G64" s="190">
        <f>IF('Vic Apr 2021'!K58="",($C$5*E64/'Vic Apr 2021'!AQ58*'Vic Apr 2021'!W58/100)*'Vic Apr 2021'!AQ58,IF($C$5*E64/'Vic Apr 2021'!AQ58&gt;='Vic Apr 2021'!L58,('Vic Apr 2021'!L58*'Vic Apr 2021'!W58/100)*'Vic Apr 2021'!AQ58,($C$5*E64/'Vic Apr 2021'!AQ58*'Vic Apr 2021'!W58/100)*'Vic Apr 2021'!AQ58))</f>
        <v>266.72727272727275</v>
      </c>
      <c r="H64" s="190">
        <f>IF(AND('Vic Apr 2021'!L58&gt;0,'Vic Apr 2021'!M58&gt;0),IF($C$5*E64/'Vic Apr 2021'!AQ58&lt;'Vic Apr 2021'!L58,0,IF(($C$5*E64/'Vic Apr 2021'!AQ58-'Vic Apr 2021'!L58)&lt;=('Vic Apr 2021'!M58+'Vic Apr 2021'!L58),((($C$5*E64/'Vic Apr 2021'!AQ58-'Vic Apr 2021'!L58)*'Vic Apr 2021'!X58/100))*'Vic Apr 2021'!AQ58,((('Vic Apr 2021'!M58)*'Vic Apr 2021'!X58/100)*'Vic Apr 2021'!AQ58))),0)</f>
        <v>935.5454545454545</v>
      </c>
      <c r="I64" s="190">
        <f>IF(AND('Vic Apr 2021'!M58&gt;0,'Vic Apr 2021'!N58&gt;0),IF($C$5*E64/'Vic Apr 2021'!AQ58&lt;('Vic Apr 2021'!L58+'Vic Apr 2021'!M58),0,IF(($C$5*E64/'Vic Apr 2021'!AQ58-'Vic Apr 2021'!L58+'Vic Apr 2021'!M58)&lt;=('Vic Apr 2021'!L58+'Vic Apr 2021'!M58+'Vic Apr 2021'!N58),((($C$5*E64/'Vic Apr 2021'!AQ58-('Vic Apr 2021'!L58+'Vic Apr 2021'!M58))*'Vic Apr 2021'!Y58/100))*'Vic Apr 2021'!AQ58,('Vic Apr 2021'!N58*'Vic Apr 2021'!Y58/100)* 'Vic Apr 2021'!AQ58)),0)</f>
        <v>0</v>
      </c>
      <c r="J64" s="190">
        <f>IF(AND('Vic Apr 2021'!N58&gt;0,'Vic Apr 2021'!O58&gt;0),IF($C$5*E64/'Vic Apr 2021'!AQ58&lt;('Vic Apr 2021'!L58+'Vic Apr 2021'!M58+'Vic Apr 2021'!N58),0,IF(($C$5*E64/'Vic Apr 2021'!AQ58-'Vic Apr 2021'!L58+'Vic Apr 2021'!M58+'Vic Apr 2021'!N58)&lt;=('Vic Apr 2021'!L58+'Vic Apr 2021'!M58+'Vic Apr 2021'!N58+'Vic Apr 2021'!O58),(($C$5*E64/'Vic Apr 2021'!AQ58-('Vic Apr 2021'!L58+'Vic Apr 2021'!M58+'Vic Apr 2021'!N58))*'Vic Apr 2021'!Z58/100)*'Vic Apr 2021'!AQ58,('Vic Apr 2021'!O58*'Vic Apr 2021'!Z58/100)*'Vic Apr 2021'!AQ58)),0)</f>
        <v>0</v>
      </c>
      <c r="K64" s="190">
        <f>IF(AND('Vic Apr 2021'!P58&gt;0,'Vic Apr 2021'!O58&gt;0),IF(($C$5*E64/'Vic Apr 2021'!AQ58&lt;SUM('Vic Apr 2021'!L58:P58)),(0),($C$5*E64/'Vic Apr 2021'!AQ58-SUM('Vic Apr 2021'!L58:P58))*'Vic Apr 2021'!AB58/100)* 'Vic Apr 2021'!AQ58,IF(AND('Vic Apr 2021'!O58&gt;0,'Vic Apr 2021'!P58=""),IF(($C$5*E64/'Vic Apr 2021'!AQ58&lt; SUM('Vic Apr 2021'!L58:O58)),(0),($C$5*E64/'Vic Apr 2021'!AQ58-SUM('Vic Apr 2021'!L58:O58))*'Vic Apr 2021'!AA58/100)* 'Vic Apr 2021'!AQ58,IF(AND('Vic Apr 2021'!N58&gt;0,'Vic Apr 2021'!O58=""),IF(($C$5*E64/'Vic Apr 2021'!AQ58&lt; SUM('Vic Apr 2021'!L58:N58)),(0),($C$5*E64/'Vic Apr 2021'!AQ58-SUM('Vic Apr 2021'!L58:N58))*'Vic Apr 2021'!Z58/100)* 'Vic Apr 2021'!AQ58,IF(AND('Vic Apr 2021'!M58&gt;0,'Vic Apr 2021'!N58=""),IF(($C$5*E64/'Vic Apr 2021'!AQ58&lt;'Vic Apr 2021'!M58+'Vic Apr 2021'!L58),(0),(($C$5*E64/'Vic Apr 2021'!AQ58-('Vic Apr 2021'!M58+'Vic Apr 2021'!L58))*'Vic Apr 2021'!Y58/100))*'Vic Apr 2021'!AQ58,IF(AND('Vic Apr 2021'!L58&gt;0,'Vic Apr 2021'!M58=""&gt;0),IF(($C$5*E64/'Vic Apr 2021'!AQ58&lt;'Vic Apr 2021'!L58),(0),($C$5*E64/'Vic Apr 2021'!AQ58-'Vic Apr 2021'!L58)*'Vic Apr 2021'!X58/100)*'Vic Apr 2021'!AQ58,0)))))</f>
        <v>0</v>
      </c>
      <c r="L64" s="190">
        <f>IF('Vic Apr 2021'!K58="",($C$5*F64/'Vic Apr 2021'!AR58*'Vic Apr 2021'!AC58/100)*'Vic Apr 2021'!AR58,IF($C$5*F64/'Vic Apr 2021'!AR58&gt;='Vic Apr 2021'!L58,('Vic Apr 2021'!L58*'Vic Apr 2021'!AC58/100)*'Vic Apr 2021'!AR58,($C$5*F64/'Vic Apr 2021'!AR58*'Vic Apr 2021'!AC58/100)*'Vic Apr 2021'!AR58))</f>
        <v>266.72727272727275</v>
      </c>
      <c r="M64" s="190">
        <f>IF(AND('Vic Apr 2021'!L58&gt;0,'Vic Apr 2021'!M58&gt;0),IF($C$5*F64/'Vic Apr 2021'!AR58&lt;'Vic Apr 2021'!L58,0,IF(($C$5*F64/'Vic Apr 2021'!AR58-'Vic Apr 2021'!L58)&lt;=('Vic Apr 2021'!M58+'Vic Apr 2021'!L58),((($C$5*F64/'Vic Apr 2021'!AR58-'Vic Apr 2021'!L58)*'Vic Apr 2021'!AD58/100))*'Vic Apr 2021'!AR58,((('Vic Apr 2021'!M58)*'Vic Apr 2021'!AD58/100)*'Vic Apr 2021'!AR58))),0)</f>
        <v>935.5454545454545</v>
      </c>
      <c r="N64" s="190">
        <f>IF(AND('Vic Apr 2021'!M58&gt;0,'Vic Apr 2021'!N58&gt;0),IF($C$5*F64/'Vic Apr 2021'!AR58&lt;('Vic Apr 2021'!L58+'Vic Apr 2021'!M58),0,IF(($C$5*F64/'Vic Apr 2021'!AR58-'Vic Apr 2021'!L58+'Vic Apr 2021'!M58)&lt;=('Vic Apr 2021'!L58+'Vic Apr 2021'!M58+'Vic Apr 2021'!N58),((($C$5*F64/'Vic Apr 2021'!AR58-('Vic Apr 2021'!L58+'Vic Apr 2021'!M58))*'Vic Apr 2021'!AE58/100))*'Vic Apr 2021'!AR58,('Vic Apr 2021'!N58*'Vic Apr 2021'!AE58/100)*'Vic Apr 2021'!AR58)),0)</f>
        <v>0</v>
      </c>
      <c r="O64" s="190">
        <f>IF(AND('Vic Apr 2021'!N58&gt;0,'Vic Apr 2021'!O58&gt;0),IF($C$5*F64/'Vic Apr 2021'!AR58&lt;('Vic Apr 2021'!L58+'Vic Apr 2021'!M58+'Vic Apr 2021'!N58),0,IF(($C$5*F64/'Vic Apr 2021'!AR58-'Vic Apr 2021'!L58+'Vic Apr 2021'!M58+'Vic Apr 2021'!N58)&lt;=('Vic Apr 2021'!L58+'Vic Apr 2021'!M58+'Vic Apr 2021'!N58+'Vic Apr 2021'!O58),(($C$5*F64/'Vic Apr 2021'!AR58-('Vic Apr 2021'!L58+'Vic Apr 2021'!M58+'Vic Apr 2021'!N58))*'Vic Apr 2021'!AF58/100)*'Vic Apr 2021'!AR58,('Vic Apr 2021'!O58*'Vic Apr 2021'!AF58/100)*'Vic Apr 2021'!AR58)),0)</f>
        <v>0</v>
      </c>
      <c r="P64" s="190">
        <f>IF(AND('Vic Apr 2021'!P58&gt;0,'Vic Apr 2021'!O58&gt;0),IF(($C$5*F64/'Vic Apr 2021'!AR58&lt;SUM('Vic Apr 2021'!L58:P58)),(0),($C$5*F64/'Vic Apr 2021'!AR58-SUM('Vic Apr 2021'!L58:P58))*'Vic Apr 2021'!AB58/100)* 'Vic Apr 2021'!AR58,IF(AND('Vic Apr 2021'!O58&gt;0,'Vic Apr 2021'!P58=""),IF(($C$5*F64/'Vic Apr 2021'!AR58&lt; SUM('Vic Apr 2021'!L58:O58)),(0),($C$5*F64/'Vic Apr 2021'!AR58-SUM('Vic Apr 2021'!L58:O58))*'Vic Apr 2021'!AG58/100)* 'Vic Apr 2021'!AR58,IF(AND('Vic Apr 2021'!N58&gt;0,'Vic Apr 2021'!O58=""),IF(($C$5*F64/'Vic Apr 2021'!AR58&lt; SUM('Vic Apr 2021'!L58:N58)),(0),($C$5*F64/'Vic Apr 2021'!AR58-SUM('Vic Apr 2021'!L58:N58))*'Vic Apr 2021'!AF58/100)* 'Vic Apr 2021'!AR58,IF(AND('Vic Apr 2021'!M58&gt;0,'Vic Apr 2021'!N58=""),IF(($C$5*F64/'Vic Apr 2021'!AR58&lt;'Vic Apr 2021'!M58+'Vic Apr 2021'!L58),(0),(($C$5*F64/'Vic Apr 2021'!AR58-('Vic Apr 2021'!M58+'Vic Apr 2021'!L58))*'Vic Apr 2021'!AE58/100))*'Vic Apr 2021'!AR58,IF(AND('Vic Apr 2021'!L58&gt;0,'Vic Apr 2021'!M58=""&gt;0),IF(($C$5*F64/'Vic Apr 2021'!AR58&lt;'Vic Apr 2021'!L58),(0),($C$5*F64/'Vic Apr 2021'!AR58-'Vic Apr 2021'!L58)*'Vic Apr 2021'!AD58/100)*'Vic Apr 2021'!AR58,0)))))</f>
        <v>0</v>
      </c>
      <c r="Q64" s="394">
        <f t="shared" si="10"/>
        <v>2404.5454545454545</v>
      </c>
      <c r="R64" s="419">
        <f t="shared" si="5"/>
        <v>2800.2054545454544</v>
      </c>
      <c r="S64" s="193">
        <f t="shared" si="6"/>
        <v>3080.2260000000001</v>
      </c>
      <c r="T64" s="247">
        <f>'Vic Apr 2021'!AT58</f>
        <v>23</v>
      </c>
      <c r="U64" s="247">
        <f>'Vic Apr 2021'!AU58</f>
        <v>0</v>
      </c>
      <c r="V64" s="247">
        <f>'Vic Apr 2021'!AV58</f>
        <v>0</v>
      </c>
      <c r="W64" s="247">
        <f>'Vic Apr 2021'!AW58</f>
        <v>0</v>
      </c>
      <c r="X64" s="419" t="str">
        <f t="shared" si="7"/>
        <v>Guaranteed off bill</v>
      </c>
      <c r="Y64" s="419" t="str">
        <f t="shared" si="8"/>
        <v>Exclusive</v>
      </c>
      <c r="Z64" s="399">
        <f t="shared" si="0"/>
        <v>2156.1581999999999</v>
      </c>
      <c r="AA64" s="399">
        <f t="shared" si="1"/>
        <v>2156.1581999999999</v>
      </c>
      <c r="AB64" s="400">
        <f t="shared" si="9"/>
        <v>2371.7740199999998</v>
      </c>
      <c r="AC64" s="400">
        <f t="shared" si="9"/>
        <v>2371.7740199999998</v>
      </c>
      <c r="AD64" s="244">
        <f>'Vic Apr 2021'!BF58</f>
        <v>0</v>
      </c>
      <c r="AE64" s="196" t="str">
        <f>'Vic Apr 2021'!BG58</f>
        <v>n</v>
      </c>
      <c r="AF64" s="457"/>
      <c r="AG64" s="457"/>
      <c r="AH64" s="457"/>
      <c r="AI64" s="457"/>
      <c r="AJ64" s="457"/>
      <c r="AK64" s="457"/>
      <c r="AL64" s="457"/>
      <c r="AM64" s="457"/>
      <c r="AN64" s="457"/>
      <c r="AO64" s="457"/>
      <c r="AP64" s="457"/>
      <c r="AQ64" s="457"/>
      <c r="AR64" s="457"/>
      <c r="AS64" s="457"/>
      <c r="AT64" s="457"/>
      <c r="AU64" s="457"/>
      <c r="AV64" s="457"/>
      <c r="AW64" s="457"/>
    </row>
    <row r="65" spans="1:49" ht="17" customHeight="1">
      <c r="A65" s="528"/>
      <c r="B65" s="423" t="str">
        <f>'Vic Apr 2021'!F59</f>
        <v>Lumo Energy</v>
      </c>
      <c r="C65" s="423" t="str">
        <f>'Vic Apr 2021'!G59</f>
        <v>Value</v>
      </c>
      <c r="D65" s="190">
        <f>365*'Vic Apr 2021'!H59/100</f>
        <v>308.0268181818181</v>
      </c>
      <c r="E65" s="415">
        <f>IF('Vic Apr 2021'!AQ59=3,0.5,IF('Vic Apr 2021'!AQ59=2,0.33,0))</f>
        <v>0.5</v>
      </c>
      <c r="F65" s="415">
        <f t="shared" si="3"/>
        <v>0.5</v>
      </c>
      <c r="G65" s="190">
        <f>IF('Vic Apr 2021'!K59="",($C$5*E65/'Vic Apr 2021'!AQ59*'Vic Apr 2021'!W59/100)*'Vic Apr 2021'!AQ59,IF($C$5*E65/'Vic Apr 2021'!AQ59&gt;='Vic Apr 2021'!L59,('Vic Apr 2021'!L59*'Vic Apr 2021'!W59/100)*'Vic Apr 2021'!AQ59,($C$5*E65/'Vic Apr 2021'!AQ59*'Vic Apr 2021'!W59/100)*'Vic Apr 2021'!AQ59))</f>
        <v>194.96454545454543</v>
      </c>
      <c r="H65" s="190">
        <f>IF(AND('Vic Apr 2021'!L59&gt;0,'Vic Apr 2021'!M59&gt;0),IF($C$5*E65/'Vic Apr 2021'!AQ59&lt;'Vic Apr 2021'!L59,0,IF(($C$5*E65/'Vic Apr 2021'!AQ59-'Vic Apr 2021'!L59)&lt;=('Vic Apr 2021'!M59+'Vic Apr 2021'!L59),((($C$5*E65/'Vic Apr 2021'!AQ59-'Vic Apr 2021'!L59)*'Vic Apr 2021'!X59/100))*'Vic Apr 2021'!AQ59,((('Vic Apr 2021'!M59)*'Vic Apr 2021'!X59/100)*'Vic Apr 2021'!AQ59))),0)</f>
        <v>672.56309090909087</v>
      </c>
      <c r="I65" s="190">
        <f>IF(AND('Vic Apr 2021'!M59&gt;0,'Vic Apr 2021'!N59&gt;0),IF($C$5*E65/'Vic Apr 2021'!AQ59&lt;('Vic Apr 2021'!L59+'Vic Apr 2021'!M59),0,IF(($C$5*E65/'Vic Apr 2021'!AQ59-'Vic Apr 2021'!L59+'Vic Apr 2021'!M59)&lt;=('Vic Apr 2021'!L59+'Vic Apr 2021'!M59+'Vic Apr 2021'!N59),((($C$5*E65/'Vic Apr 2021'!AQ59-('Vic Apr 2021'!L59+'Vic Apr 2021'!M59))*'Vic Apr 2021'!Y59/100))*'Vic Apr 2021'!AQ59,('Vic Apr 2021'!N59*'Vic Apr 2021'!Y59/100)* 'Vic Apr 2021'!AQ59)),0)</f>
        <v>0</v>
      </c>
      <c r="J65" s="190">
        <f>IF(AND('Vic Apr 2021'!N59&gt;0,'Vic Apr 2021'!O59&gt;0),IF($C$5*E65/'Vic Apr 2021'!AQ59&lt;('Vic Apr 2021'!L59+'Vic Apr 2021'!M59+'Vic Apr 2021'!N59),0,IF(($C$5*E65/'Vic Apr 2021'!AQ59-'Vic Apr 2021'!L59+'Vic Apr 2021'!M59+'Vic Apr 2021'!N59)&lt;=('Vic Apr 2021'!L59+'Vic Apr 2021'!M59+'Vic Apr 2021'!N59+'Vic Apr 2021'!O59),(($C$5*E65/'Vic Apr 2021'!AQ59-('Vic Apr 2021'!L59+'Vic Apr 2021'!M59+'Vic Apr 2021'!N59))*'Vic Apr 2021'!Z59/100)*'Vic Apr 2021'!AQ59,('Vic Apr 2021'!O59*'Vic Apr 2021'!Z59/100)*'Vic Apr 2021'!AQ59)),0)</f>
        <v>0</v>
      </c>
      <c r="K65" s="190">
        <f>IF(AND('Vic Apr 2021'!P59&gt;0,'Vic Apr 2021'!O59&gt;0),IF(($C$5*E65/'Vic Apr 2021'!AQ59&lt;SUM('Vic Apr 2021'!L59:P59)),(0),($C$5*E65/'Vic Apr 2021'!AQ59-SUM('Vic Apr 2021'!L59:P59))*'Vic Apr 2021'!AB59/100)* 'Vic Apr 2021'!AQ59,IF(AND('Vic Apr 2021'!O59&gt;0,'Vic Apr 2021'!P59=""),IF(($C$5*E65/'Vic Apr 2021'!AQ59&lt; SUM('Vic Apr 2021'!L59:O59)),(0),($C$5*E65/'Vic Apr 2021'!AQ59-SUM('Vic Apr 2021'!L59:O59))*'Vic Apr 2021'!AA59/100)* 'Vic Apr 2021'!AQ59,IF(AND('Vic Apr 2021'!N59&gt;0,'Vic Apr 2021'!O59=""),IF(($C$5*E65/'Vic Apr 2021'!AQ59&lt; SUM('Vic Apr 2021'!L59:N59)),(0),($C$5*E65/'Vic Apr 2021'!AQ59-SUM('Vic Apr 2021'!L59:N59))*'Vic Apr 2021'!Z59/100)* 'Vic Apr 2021'!AQ59,IF(AND('Vic Apr 2021'!M59&gt;0,'Vic Apr 2021'!N59=""),IF(($C$5*E65/'Vic Apr 2021'!AQ59&lt;'Vic Apr 2021'!M59+'Vic Apr 2021'!L59),(0),(($C$5*E65/'Vic Apr 2021'!AQ59-('Vic Apr 2021'!M59+'Vic Apr 2021'!L59))*'Vic Apr 2021'!Y59/100))*'Vic Apr 2021'!AQ59,IF(AND('Vic Apr 2021'!L59&gt;0,'Vic Apr 2021'!M59=""&gt;0),IF(($C$5*E65/'Vic Apr 2021'!AQ59&lt;'Vic Apr 2021'!L59),(0),($C$5*E65/'Vic Apr 2021'!AQ59-'Vic Apr 2021'!L59)*'Vic Apr 2021'!X59/100)*'Vic Apr 2021'!AQ59,0)))))</f>
        <v>0</v>
      </c>
      <c r="L65" s="190">
        <f>IF('Vic Apr 2021'!K59="",($C$5*F65/'Vic Apr 2021'!AR59*'Vic Apr 2021'!AC59/100)*'Vic Apr 2021'!AR59,IF($C$5*F65/'Vic Apr 2021'!AR59&gt;='Vic Apr 2021'!L59,('Vic Apr 2021'!L59*'Vic Apr 2021'!AC59/100)*'Vic Apr 2021'!AR59,($C$5*F65/'Vic Apr 2021'!AR59*'Vic Apr 2021'!AC59/100)*'Vic Apr 2021'!AR59))</f>
        <v>194.96454545454543</v>
      </c>
      <c r="M65" s="190">
        <f>IF(AND('Vic Apr 2021'!L59&gt;0,'Vic Apr 2021'!M59&gt;0),IF($C$5*F65/'Vic Apr 2021'!AR59&lt;'Vic Apr 2021'!L59,0,IF(($C$5*F65/'Vic Apr 2021'!AR59-'Vic Apr 2021'!L59)&lt;=('Vic Apr 2021'!M59+'Vic Apr 2021'!L59),((($C$5*F65/'Vic Apr 2021'!AR59-'Vic Apr 2021'!L59)*'Vic Apr 2021'!AD59/100))*'Vic Apr 2021'!AR59,((('Vic Apr 2021'!M59)*'Vic Apr 2021'!AD59/100)*'Vic Apr 2021'!AR59))),0)</f>
        <v>672.56309090909087</v>
      </c>
      <c r="N65" s="190">
        <f>IF(AND('Vic Apr 2021'!M59&gt;0,'Vic Apr 2021'!N59&gt;0),IF($C$5*F65/'Vic Apr 2021'!AR59&lt;('Vic Apr 2021'!L59+'Vic Apr 2021'!M59),0,IF(($C$5*F65/'Vic Apr 2021'!AR59-'Vic Apr 2021'!L59+'Vic Apr 2021'!M59)&lt;=('Vic Apr 2021'!L59+'Vic Apr 2021'!M59+'Vic Apr 2021'!N59),((($C$5*F65/'Vic Apr 2021'!AR59-('Vic Apr 2021'!L59+'Vic Apr 2021'!M59))*'Vic Apr 2021'!AE59/100))*'Vic Apr 2021'!AR59,('Vic Apr 2021'!N59*'Vic Apr 2021'!AE59/100)*'Vic Apr 2021'!AR59)),0)</f>
        <v>0</v>
      </c>
      <c r="O65" s="190">
        <f>IF(AND('Vic Apr 2021'!N59&gt;0,'Vic Apr 2021'!O59&gt;0),IF($C$5*F65/'Vic Apr 2021'!AR59&lt;('Vic Apr 2021'!L59+'Vic Apr 2021'!M59+'Vic Apr 2021'!N59),0,IF(($C$5*F65/'Vic Apr 2021'!AR59-'Vic Apr 2021'!L59+'Vic Apr 2021'!M59+'Vic Apr 2021'!N59)&lt;=('Vic Apr 2021'!L59+'Vic Apr 2021'!M59+'Vic Apr 2021'!N59+'Vic Apr 2021'!O59),(($C$5*F65/'Vic Apr 2021'!AR59-('Vic Apr 2021'!L59+'Vic Apr 2021'!M59+'Vic Apr 2021'!N59))*'Vic Apr 2021'!AF59/100)*'Vic Apr 2021'!AR59,('Vic Apr 2021'!O59*'Vic Apr 2021'!AF59/100)*'Vic Apr 2021'!AR59)),0)</f>
        <v>0</v>
      </c>
      <c r="P65" s="190">
        <f>IF(AND('Vic Apr 2021'!P59&gt;0,'Vic Apr 2021'!O59&gt;0),IF(($C$5*F65/'Vic Apr 2021'!AR59&lt;SUM('Vic Apr 2021'!L59:P59)),(0),($C$5*F65/'Vic Apr 2021'!AR59-SUM('Vic Apr 2021'!L59:P59))*'Vic Apr 2021'!AB59/100)* 'Vic Apr 2021'!AR59,IF(AND('Vic Apr 2021'!O59&gt;0,'Vic Apr 2021'!P59=""),IF(($C$5*F65/'Vic Apr 2021'!AR59&lt; SUM('Vic Apr 2021'!L59:O59)),(0),($C$5*F65/'Vic Apr 2021'!AR59-SUM('Vic Apr 2021'!L59:O59))*'Vic Apr 2021'!AG59/100)* 'Vic Apr 2021'!AR59,IF(AND('Vic Apr 2021'!N59&gt;0,'Vic Apr 2021'!O59=""),IF(($C$5*F65/'Vic Apr 2021'!AR59&lt; SUM('Vic Apr 2021'!L59:N59)),(0),($C$5*F65/'Vic Apr 2021'!AR59-SUM('Vic Apr 2021'!L59:N59))*'Vic Apr 2021'!AF59/100)* 'Vic Apr 2021'!AR59,IF(AND('Vic Apr 2021'!M59&gt;0,'Vic Apr 2021'!N59=""),IF(($C$5*F65/'Vic Apr 2021'!AR59&lt;'Vic Apr 2021'!M59+'Vic Apr 2021'!L59),(0),(($C$5*F65/'Vic Apr 2021'!AR59-('Vic Apr 2021'!M59+'Vic Apr 2021'!L59))*'Vic Apr 2021'!AE59/100))*'Vic Apr 2021'!AR59,IF(AND('Vic Apr 2021'!L59&gt;0,'Vic Apr 2021'!M59=""&gt;0),IF(($C$5*F65/'Vic Apr 2021'!AR59&lt;'Vic Apr 2021'!L59),(0),($C$5*F65/'Vic Apr 2021'!AR59-'Vic Apr 2021'!L59)*'Vic Apr 2021'!AD59/100)*'Vic Apr 2021'!AR59,0)))))</f>
        <v>0</v>
      </c>
      <c r="Q65" s="394">
        <f t="shared" si="10"/>
        <v>1735.0552727272725</v>
      </c>
      <c r="R65" s="419">
        <f t="shared" si="5"/>
        <v>2043.0820909090905</v>
      </c>
      <c r="S65" s="193">
        <f t="shared" si="6"/>
        <v>2247.3902999999996</v>
      </c>
      <c r="T65" s="247">
        <f>'Vic Apr 2021'!AT59</f>
        <v>0</v>
      </c>
      <c r="U65" s="247">
        <f>'Vic Apr 2021'!AU59</f>
        <v>0</v>
      </c>
      <c r="V65" s="247">
        <f>'Vic Apr 2021'!AV59</f>
        <v>0</v>
      </c>
      <c r="W65" s="247">
        <f>'Vic Apr 2021'!AW59</f>
        <v>0</v>
      </c>
      <c r="X65" s="419" t="str">
        <f t="shared" si="7"/>
        <v>No discount</v>
      </c>
      <c r="Y65" s="419" t="str">
        <f t="shared" si="8"/>
        <v>Exclusive</v>
      </c>
      <c r="Z65" s="399">
        <f t="shared" ref="Z65:Z79" si="11">IF(AND(X65="Guaranteed off bill",Y65="Inclusive"),((R65*1.1)-((R65*1.1)*T65/100))/1.1,IF(AND(X65="Guaranteed off usage",Y65="Inclusive"),((R65*1.1)-((Q65*1.1)*U65/100))/1.1,IF(AND(X65="Guaranteed off bill",Y65="Exclusive"),R65-(R65*T65/100),IF(AND(X65="Guaranteed off usage",Y65="Exclusive"),R65-(Q65*U65/100),IF(Y65="Inclusive",((R65*1.1))/1.1,R65)))))</f>
        <v>2043.0820909090905</v>
      </c>
      <c r="AA65" s="399">
        <f t="shared" ref="AA65:AA79" si="12">IF(AND(X65="Pay-on-time off bill",Y65="Inclusive"),((Z65*1.1)-((Z65*1.1)*V65/100))/1.1,IF(AND(X65="Pay-on-time off usage",Y65="Inclusive"),((Z65*1.1)-((Q65*1.1)*W65/100))/1.1,IF(AND(X65="Pay-on-time off bill",Y65="Exclusive"),Z65-(Z65*V65/100),IF(AND(X65="Pay-on-time off usage",Y65="Exclusive"),Z65-(Q65*W65/100),IF(Y65="Inclusive",((Z65*1.1))/1.1,Z65)))))</f>
        <v>2043.0820909090905</v>
      </c>
      <c r="AB65" s="400">
        <f t="shared" si="9"/>
        <v>2247.3902999999996</v>
      </c>
      <c r="AC65" s="400">
        <f t="shared" si="9"/>
        <v>2247.3902999999996</v>
      </c>
      <c r="AD65" s="244">
        <f>'Vic Apr 2021'!BF59</f>
        <v>0</v>
      </c>
      <c r="AE65" s="196" t="str">
        <f>'Vic Apr 2021'!BG59</f>
        <v>n</v>
      </c>
      <c r="AF65" s="457"/>
      <c r="AG65" s="457"/>
      <c r="AH65" s="457"/>
      <c r="AI65" s="457"/>
      <c r="AJ65" s="457"/>
      <c r="AK65" s="457"/>
      <c r="AL65" s="457"/>
      <c r="AM65" s="457"/>
      <c r="AN65" s="457"/>
      <c r="AO65" s="457"/>
      <c r="AP65" s="457"/>
      <c r="AQ65" s="457"/>
      <c r="AR65" s="457"/>
      <c r="AS65" s="457"/>
      <c r="AT65" s="457"/>
      <c r="AU65" s="457"/>
      <c r="AV65" s="457"/>
      <c r="AW65" s="457"/>
    </row>
    <row r="66" spans="1:49" ht="17" customHeight="1">
      <c r="A66" s="528"/>
      <c r="B66" s="423" t="str">
        <f>'Vic Apr 2021'!F60</f>
        <v>Momentum Energy</v>
      </c>
      <c r="C66" s="423" t="str">
        <f>'Vic Apr 2021'!G60</f>
        <v>Market offer</v>
      </c>
      <c r="D66" s="190">
        <f>365*'Vic Apr 2021'!H60/100</f>
        <v>366.46</v>
      </c>
      <c r="E66" s="415">
        <f>IF('Vic Apr 2021'!AQ60=3,0.5,IF('Vic Apr 2021'!AQ60=2,0.33,0))</f>
        <v>0.33</v>
      </c>
      <c r="F66" s="415">
        <f t="shared" ref="F66:F79" si="13">1-E66</f>
        <v>0.66999999999999993</v>
      </c>
      <c r="G66" s="190">
        <f>IF('Vic Apr 2021'!K60="",($C$5*E66/'Vic Apr 2021'!AQ60*'Vic Apr 2021'!W60/100)*'Vic Apr 2021'!AQ60,IF($C$5*E66/'Vic Apr 2021'!AQ60&gt;='Vic Apr 2021'!L60,('Vic Apr 2021'!L60*'Vic Apr 2021'!W60/100)*'Vic Apr 2021'!AQ60,($C$5*E66/'Vic Apr 2021'!AQ60*'Vic Apr 2021'!W60/100)*'Vic Apr 2021'!AQ60))</f>
        <v>150</v>
      </c>
      <c r="H66" s="190">
        <f>IF(AND('Vic Apr 2021'!L60&gt;0,'Vic Apr 2021'!M60&gt;0),IF($C$5*E66/'Vic Apr 2021'!AQ60&lt;'Vic Apr 2021'!L60,0,IF(($C$5*E66/'Vic Apr 2021'!AQ60-'Vic Apr 2021'!L60)&lt;=('Vic Apr 2021'!M60+'Vic Apr 2021'!L60),((($C$5*E66/'Vic Apr 2021'!AQ60-'Vic Apr 2021'!L60)*'Vic Apr 2021'!X60/100))*'Vic Apr 2021'!AQ60,((('Vic Apr 2021'!M60)*'Vic Apr 2021'!X60/100)*'Vic Apr 2021'!AQ60))),0)</f>
        <v>540</v>
      </c>
      <c r="I66" s="190">
        <f>IF(AND('Vic Apr 2021'!M60&gt;0,'Vic Apr 2021'!N60&gt;0),IF($C$5*E66/'Vic Apr 2021'!AQ60&lt;('Vic Apr 2021'!L60+'Vic Apr 2021'!M60),0,IF(($C$5*E66/'Vic Apr 2021'!AQ60-'Vic Apr 2021'!L60+'Vic Apr 2021'!M60)&lt;=('Vic Apr 2021'!L60+'Vic Apr 2021'!M60+'Vic Apr 2021'!N60),((($C$5*E66/'Vic Apr 2021'!AQ60-('Vic Apr 2021'!L60+'Vic Apr 2021'!M60))*'Vic Apr 2021'!Y60/100))*'Vic Apr 2021'!AQ60,('Vic Apr 2021'!N60*'Vic Apr 2021'!Y60/100)* 'Vic Apr 2021'!AQ60)),0)</f>
        <v>0</v>
      </c>
      <c r="J66" s="190">
        <f>IF(AND('Vic Apr 2021'!N60&gt;0,'Vic Apr 2021'!O60&gt;0),IF($C$5*E66/'Vic Apr 2021'!AQ60&lt;('Vic Apr 2021'!L60+'Vic Apr 2021'!M60+'Vic Apr 2021'!N60),0,IF(($C$5*E66/'Vic Apr 2021'!AQ60-'Vic Apr 2021'!L60+'Vic Apr 2021'!M60+'Vic Apr 2021'!N60)&lt;=('Vic Apr 2021'!L60+'Vic Apr 2021'!M60+'Vic Apr 2021'!N60+'Vic Apr 2021'!O60),(($C$5*E66/'Vic Apr 2021'!AQ60-('Vic Apr 2021'!L60+'Vic Apr 2021'!M60+'Vic Apr 2021'!N60))*'Vic Apr 2021'!Z60/100)*'Vic Apr 2021'!AQ60,('Vic Apr 2021'!O60*'Vic Apr 2021'!Z60/100)*'Vic Apr 2021'!AQ60)),0)</f>
        <v>0</v>
      </c>
      <c r="K66" s="190">
        <f>IF(AND('Vic Apr 2021'!P60&gt;0,'Vic Apr 2021'!O60&gt;0),IF(($C$5*E66/'Vic Apr 2021'!AQ60&lt;SUM('Vic Apr 2021'!L60:P60)),(0),($C$5*E66/'Vic Apr 2021'!AQ60-SUM('Vic Apr 2021'!L60:P60))*'Vic Apr 2021'!AB60/100)* 'Vic Apr 2021'!AQ60,IF(AND('Vic Apr 2021'!O60&gt;0,'Vic Apr 2021'!P60=""),IF(($C$5*E66/'Vic Apr 2021'!AQ60&lt; SUM('Vic Apr 2021'!L60:O60)),(0),($C$5*E66/'Vic Apr 2021'!AQ60-SUM('Vic Apr 2021'!L60:O60))*'Vic Apr 2021'!AA60/100)* 'Vic Apr 2021'!AQ60,IF(AND('Vic Apr 2021'!N60&gt;0,'Vic Apr 2021'!O60=""),IF(($C$5*E66/'Vic Apr 2021'!AQ60&lt; SUM('Vic Apr 2021'!L60:N60)),(0),($C$5*E66/'Vic Apr 2021'!AQ60-SUM('Vic Apr 2021'!L60:N60))*'Vic Apr 2021'!Z60/100)* 'Vic Apr 2021'!AQ60,IF(AND('Vic Apr 2021'!M60&gt;0,'Vic Apr 2021'!N60=""),IF(($C$5*E66/'Vic Apr 2021'!AQ60&lt;'Vic Apr 2021'!M60+'Vic Apr 2021'!L60),(0),(($C$5*E66/'Vic Apr 2021'!AQ60-('Vic Apr 2021'!M60+'Vic Apr 2021'!L60))*'Vic Apr 2021'!Y60/100))*'Vic Apr 2021'!AQ60,IF(AND('Vic Apr 2021'!L60&gt;0,'Vic Apr 2021'!M60=""&gt;0),IF(($C$5*E66/'Vic Apr 2021'!AQ60&lt;'Vic Apr 2021'!L60),(0),($C$5*E66/'Vic Apr 2021'!AQ60-'Vic Apr 2021'!L60)*'Vic Apr 2021'!X60/100)*'Vic Apr 2021'!AQ60,0)))))</f>
        <v>0</v>
      </c>
      <c r="L66" s="190">
        <f>IF('Vic Apr 2021'!K60="",($C$5*F66/'Vic Apr 2021'!AR60*'Vic Apr 2021'!AC60/100)*'Vic Apr 2021'!AR60,IF($C$5*F66/'Vic Apr 2021'!AR60&gt;='Vic Apr 2021'!L60,('Vic Apr 2021'!L60*'Vic Apr 2021'!AC60/100)*'Vic Apr 2021'!AR60,($C$5*F66/'Vic Apr 2021'!AR60*'Vic Apr 2021'!AC60/100)*'Vic Apr 2021'!AR60))</f>
        <v>252</v>
      </c>
      <c r="M66" s="190">
        <f>IF(AND('Vic Apr 2021'!L60&gt;0,'Vic Apr 2021'!M60&gt;0),IF($C$5*F66/'Vic Apr 2021'!AR60&lt;'Vic Apr 2021'!L60,0,IF(($C$5*F66/'Vic Apr 2021'!AR60-'Vic Apr 2021'!L60)&lt;=('Vic Apr 2021'!M60+'Vic Apr 2021'!L60),((($C$5*F66/'Vic Apr 2021'!AR60-'Vic Apr 2021'!L60)*'Vic Apr 2021'!AD60/100))*'Vic Apr 2021'!AR60,((('Vic Apr 2021'!M60)*'Vic Apr 2021'!AD60/100)*'Vic Apr 2021'!AR60))),0)</f>
        <v>935</v>
      </c>
      <c r="N66" s="190">
        <f>IF(AND('Vic Apr 2021'!M60&gt;0,'Vic Apr 2021'!N60&gt;0),IF($C$5*F66/'Vic Apr 2021'!AR60&lt;('Vic Apr 2021'!L60+'Vic Apr 2021'!M60),0,IF(($C$5*F66/'Vic Apr 2021'!AR60-'Vic Apr 2021'!L60+'Vic Apr 2021'!M60)&lt;=('Vic Apr 2021'!L60+'Vic Apr 2021'!M60+'Vic Apr 2021'!N60),((($C$5*F66/'Vic Apr 2021'!AR60-('Vic Apr 2021'!L60+'Vic Apr 2021'!M60))*'Vic Apr 2021'!AE60/100))*'Vic Apr 2021'!AR60,('Vic Apr 2021'!N60*'Vic Apr 2021'!AE60/100)*'Vic Apr 2021'!AR60)),0)</f>
        <v>0</v>
      </c>
      <c r="O66" s="190">
        <f>IF(AND('Vic Apr 2021'!N60&gt;0,'Vic Apr 2021'!O60&gt;0),IF($C$5*F66/'Vic Apr 2021'!AR60&lt;('Vic Apr 2021'!L60+'Vic Apr 2021'!M60+'Vic Apr 2021'!N60),0,IF(($C$5*F66/'Vic Apr 2021'!AR60-'Vic Apr 2021'!L60+'Vic Apr 2021'!M60+'Vic Apr 2021'!N60)&lt;=('Vic Apr 2021'!L60+'Vic Apr 2021'!M60+'Vic Apr 2021'!N60+'Vic Apr 2021'!O60),(($C$5*F66/'Vic Apr 2021'!AR60-('Vic Apr 2021'!L60+'Vic Apr 2021'!M60+'Vic Apr 2021'!N60))*'Vic Apr 2021'!AF60/100)*'Vic Apr 2021'!AR60,('Vic Apr 2021'!O60*'Vic Apr 2021'!AF60/100)*'Vic Apr 2021'!AR60)),0)</f>
        <v>0</v>
      </c>
      <c r="P66" s="190">
        <f>IF(AND('Vic Apr 2021'!P60&gt;0,'Vic Apr 2021'!O60&gt;0),IF(($C$5*F66/'Vic Apr 2021'!AR60&lt;SUM('Vic Apr 2021'!L60:P60)),(0),($C$5*F66/'Vic Apr 2021'!AR60-SUM('Vic Apr 2021'!L60:P60))*'Vic Apr 2021'!AB60/100)* 'Vic Apr 2021'!AR60,IF(AND('Vic Apr 2021'!O60&gt;0,'Vic Apr 2021'!P60=""),IF(($C$5*F66/'Vic Apr 2021'!AR60&lt; SUM('Vic Apr 2021'!L60:O60)),(0),($C$5*F66/'Vic Apr 2021'!AR60-SUM('Vic Apr 2021'!L60:O60))*'Vic Apr 2021'!AG60/100)* 'Vic Apr 2021'!AR60,IF(AND('Vic Apr 2021'!N60&gt;0,'Vic Apr 2021'!O60=""),IF(($C$5*F66/'Vic Apr 2021'!AR60&lt; SUM('Vic Apr 2021'!L60:N60)),(0),($C$5*F66/'Vic Apr 2021'!AR60-SUM('Vic Apr 2021'!L60:N60))*'Vic Apr 2021'!AF60/100)* 'Vic Apr 2021'!AR60,IF(AND('Vic Apr 2021'!M60&gt;0,'Vic Apr 2021'!N60=""),IF(($C$5*F66/'Vic Apr 2021'!AR60&lt;'Vic Apr 2021'!M60+'Vic Apr 2021'!L60),(0),(($C$5*F66/'Vic Apr 2021'!AR60-('Vic Apr 2021'!M60+'Vic Apr 2021'!L60))*'Vic Apr 2021'!AE60/100))*'Vic Apr 2021'!AR60,IF(AND('Vic Apr 2021'!L60&gt;0,'Vic Apr 2021'!M60=""&gt;0),IF(($C$5*F66/'Vic Apr 2021'!AR60&lt;'Vic Apr 2021'!L60),(0),($C$5*F66/'Vic Apr 2021'!AR60-'Vic Apr 2021'!L60)*'Vic Apr 2021'!AD60/100)*'Vic Apr 2021'!AR60,0)))))</f>
        <v>0</v>
      </c>
      <c r="Q66" s="394">
        <f t="shared" si="10"/>
        <v>1877</v>
      </c>
      <c r="R66" s="419">
        <f t="shared" ref="R66:R79" si="14">Q66+D66</f>
        <v>2243.46</v>
      </c>
      <c r="S66" s="193">
        <f t="shared" ref="S66:S79" si="15">R66*1.1</f>
        <v>2467.806</v>
      </c>
      <c r="T66" s="247">
        <f>'Vic Apr 2021'!AT60</f>
        <v>0</v>
      </c>
      <c r="U66" s="247">
        <f>'Vic Apr 2021'!AU60</f>
        <v>0</v>
      </c>
      <c r="V66" s="247">
        <f>'Vic Apr 2021'!AV60</f>
        <v>0</v>
      </c>
      <c r="W66" s="247">
        <f>'Vic Apr 2021'!AW60</f>
        <v>0</v>
      </c>
      <c r="X66" s="419" t="str">
        <f t="shared" si="7"/>
        <v>No discount</v>
      </c>
      <c r="Y66" s="419" t="str">
        <f t="shared" si="8"/>
        <v>Exclusive</v>
      </c>
      <c r="Z66" s="399">
        <f t="shared" si="11"/>
        <v>2243.46</v>
      </c>
      <c r="AA66" s="399">
        <f t="shared" si="12"/>
        <v>2243.46</v>
      </c>
      <c r="AB66" s="400">
        <f t="shared" si="9"/>
        <v>2467.806</v>
      </c>
      <c r="AC66" s="400">
        <f t="shared" si="9"/>
        <v>2467.806</v>
      </c>
      <c r="AD66" s="244">
        <f>'Vic Apr 2021'!BF60</f>
        <v>0</v>
      </c>
      <c r="AE66" s="196" t="str">
        <f>'Vic Apr 2021'!BG60</f>
        <v>n</v>
      </c>
      <c r="AF66" s="457"/>
      <c r="AG66" s="457"/>
      <c r="AH66" s="457"/>
      <c r="AI66" s="457"/>
      <c r="AJ66" s="457"/>
      <c r="AK66" s="457"/>
      <c r="AL66" s="457"/>
      <c r="AM66" s="457"/>
      <c r="AN66" s="457"/>
      <c r="AO66" s="457"/>
      <c r="AP66" s="457"/>
      <c r="AQ66" s="457"/>
      <c r="AR66" s="457"/>
      <c r="AS66" s="457"/>
      <c r="AT66" s="457"/>
      <c r="AU66" s="457"/>
      <c r="AV66" s="457"/>
      <c r="AW66" s="457"/>
    </row>
    <row r="67" spans="1:49" ht="17" customHeight="1">
      <c r="A67" s="528"/>
      <c r="B67" s="423" t="str">
        <f>'Vic Apr 2021'!F61</f>
        <v>Origin Energy</v>
      </c>
      <c r="C67" s="423" t="str">
        <f>'Vic Apr 2021'!G61</f>
        <v>Business Go</v>
      </c>
      <c r="D67" s="190">
        <f>365*'Vic Apr 2021'!H61/100</f>
        <v>241.56363636363633</v>
      </c>
      <c r="E67" s="415">
        <f>IF('Vic Apr 2021'!AQ61=3,0.5,IF('Vic Apr 2021'!AQ61=2,0.33,0))</f>
        <v>0.5</v>
      </c>
      <c r="F67" s="415">
        <f t="shared" si="13"/>
        <v>0.5</v>
      </c>
      <c r="G67" s="190">
        <f>IF('Vic Apr 2021'!K61="",($C$5*E67/'Vic Apr 2021'!AQ61*'Vic Apr 2021'!W61/100)*'Vic Apr 2021'!AQ61,IF($C$5*E67/'Vic Apr 2021'!AQ61&gt;='Vic Apr 2021'!L61,('Vic Apr 2021'!L61*'Vic Apr 2021'!W61/100)*'Vic Apr 2021'!AQ61,($C$5*E67/'Vic Apr 2021'!AQ61*'Vic Apr 2021'!W61/100)*'Vic Apr 2021'!AQ61))</f>
        <v>690.5454545454545</v>
      </c>
      <c r="H67" s="190">
        <f>IF(AND('Vic Apr 2021'!L61&gt;0,'Vic Apr 2021'!M61&gt;0),IF($C$5*E67/'Vic Apr 2021'!AQ61&lt;'Vic Apr 2021'!L61,0,IF(($C$5*E67/'Vic Apr 2021'!AQ61-'Vic Apr 2021'!L61)&lt;=('Vic Apr 2021'!M61+'Vic Apr 2021'!L61),((($C$5*E67/'Vic Apr 2021'!AQ61-'Vic Apr 2021'!L61)*'Vic Apr 2021'!X61/100))*'Vic Apr 2021'!AQ61,((('Vic Apr 2021'!M61)*'Vic Apr 2021'!X61/100)*'Vic Apr 2021'!AQ61))),0)</f>
        <v>220.18181818181822</v>
      </c>
      <c r="I67" s="190">
        <f>IF(AND('Vic Apr 2021'!M61&gt;0,'Vic Apr 2021'!N61&gt;0),IF($C$5*E67/'Vic Apr 2021'!AQ61&lt;('Vic Apr 2021'!L61+'Vic Apr 2021'!M61),0,IF(($C$5*E67/'Vic Apr 2021'!AQ61-'Vic Apr 2021'!L61+'Vic Apr 2021'!M61)&lt;=('Vic Apr 2021'!L61+'Vic Apr 2021'!M61+'Vic Apr 2021'!N61),((($C$5*E67/'Vic Apr 2021'!AQ61-('Vic Apr 2021'!L61+'Vic Apr 2021'!M61))*'Vic Apr 2021'!Y61/100))*'Vic Apr 2021'!AQ61,('Vic Apr 2021'!N61*'Vic Apr 2021'!Y61/100)* 'Vic Apr 2021'!AQ61)),0)</f>
        <v>0</v>
      </c>
      <c r="J67" s="190">
        <f>IF(AND('Vic Apr 2021'!N61&gt;0,'Vic Apr 2021'!O61&gt;0),IF($C$5*E67/'Vic Apr 2021'!AQ61&lt;('Vic Apr 2021'!L61+'Vic Apr 2021'!M61+'Vic Apr 2021'!N61),0,IF(($C$5*E67/'Vic Apr 2021'!AQ61-'Vic Apr 2021'!L61+'Vic Apr 2021'!M61+'Vic Apr 2021'!N61)&lt;=('Vic Apr 2021'!L61+'Vic Apr 2021'!M61+'Vic Apr 2021'!N61+'Vic Apr 2021'!O61),(($C$5*E67/'Vic Apr 2021'!AQ61-('Vic Apr 2021'!L61+'Vic Apr 2021'!M61+'Vic Apr 2021'!N61))*'Vic Apr 2021'!Z61/100)*'Vic Apr 2021'!AQ61,('Vic Apr 2021'!O61*'Vic Apr 2021'!Z61/100)*'Vic Apr 2021'!AQ61)),0)</f>
        <v>0</v>
      </c>
      <c r="K67" s="190">
        <f>IF(AND('Vic Apr 2021'!P61&gt;0,'Vic Apr 2021'!O61&gt;0),IF(($C$5*E67/'Vic Apr 2021'!AQ61&lt;SUM('Vic Apr 2021'!L61:P61)),(0),($C$5*E67/'Vic Apr 2021'!AQ61-SUM('Vic Apr 2021'!L61:P61))*'Vic Apr 2021'!AB61/100)* 'Vic Apr 2021'!AQ61,IF(AND('Vic Apr 2021'!O61&gt;0,'Vic Apr 2021'!P61=""),IF(($C$5*E67/'Vic Apr 2021'!AQ61&lt; SUM('Vic Apr 2021'!L61:O61)),(0),($C$5*E67/'Vic Apr 2021'!AQ61-SUM('Vic Apr 2021'!L61:O61))*'Vic Apr 2021'!AA61/100)* 'Vic Apr 2021'!AQ61,IF(AND('Vic Apr 2021'!N61&gt;0,'Vic Apr 2021'!O61=""),IF(($C$5*E67/'Vic Apr 2021'!AQ61&lt; SUM('Vic Apr 2021'!L61:N61)),(0),($C$5*E67/'Vic Apr 2021'!AQ61-SUM('Vic Apr 2021'!L61:N61))*'Vic Apr 2021'!Z61/100)* 'Vic Apr 2021'!AQ61,IF(AND('Vic Apr 2021'!M61&gt;0,'Vic Apr 2021'!N61=""),IF(($C$5*E67/'Vic Apr 2021'!AQ61&lt;'Vic Apr 2021'!M61+'Vic Apr 2021'!L61),(0),(($C$5*E67/'Vic Apr 2021'!AQ61-('Vic Apr 2021'!M61+'Vic Apr 2021'!L61))*'Vic Apr 2021'!Y61/100))*'Vic Apr 2021'!AQ61,IF(AND('Vic Apr 2021'!L61&gt;0,'Vic Apr 2021'!M61=""&gt;0),IF(($C$5*E67/'Vic Apr 2021'!AQ61&lt;'Vic Apr 2021'!L61),(0),($C$5*E67/'Vic Apr 2021'!AQ61-'Vic Apr 2021'!L61)*'Vic Apr 2021'!X61/100)*'Vic Apr 2021'!AQ61,0)))))</f>
        <v>0</v>
      </c>
      <c r="L67" s="190">
        <f>IF('Vic Apr 2021'!K61="",($C$5*F67/'Vic Apr 2021'!AR61*'Vic Apr 2021'!AC61/100)*'Vic Apr 2021'!AR61,IF($C$5*F67/'Vic Apr 2021'!AR61&gt;='Vic Apr 2021'!L61,('Vic Apr 2021'!L61*'Vic Apr 2021'!AC61/100)*'Vic Apr 2021'!AR61,($C$5*F67/'Vic Apr 2021'!AR61*'Vic Apr 2021'!AC61/100)*'Vic Apr 2021'!AR61))</f>
        <v>690.5454545454545</v>
      </c>
      <c r="M67" s="190">
        <f>IF(AND('Vic Apr 2021'!L61&gt;0,'Vic Apr 2021'!M61&gt;0),IF($C$5*F67/'Vic Apr 2021'!AR61&lt;'Vic Apr 2021'!L61,0,IF(($C$5*F67/'Vic Apr 2021'!AR61-'Vic Apr 2021'!L61)&lt;=('Vic Apr 2021'!M61+'Vic Apr 2021'!L61),((($C$5*F67/'Vic Apr 2021'!AR61-'Vic Apr 2021'!L61)*'Vic Apr 2021'!AD61/100))*'Vic Apr 2021'!AR61,((('Vic Apr 2021'!M61)*'Vic Apr 2021'!AD61/100)*'Vic Apr 2021'!AR61))),0)</f>
        <v>220.18181818181822</v>
      </c>
      <c r="N67" s="190">
        <f>IF(AND('Vic Apr 2021'!M61&gt;0,'Vic Apr 2021'!N61&gt;0),IF($C$5*F67/'Vic Apr 2021'!AR61&lt;('Vic Apr 2021'!L61+'Vic Apr 2021'!M61),0,IF(($C$5*F67/'Vic Apr 2021'!AR61-'Vic Apr 2021'!L61+'Vic Apr 2021'!M61)&lt;=('Vic Apr 2021'!L61+'Vic Apr 2021'!M61+'Vic Apr 2021'!N61),((($C$5*F67/'Vic Apr 2021'!AR61-('Vic Apr 2021'!L61+'Vic Apr 2021'!M61))*'Vic Apr 2021'!AE61/100))*'Vic Apr 2021'!AR61,('Vic Apr 2021'!N61*'Vic Apr 2021'!AE61/100)*'Vic Apr 2021'!AR61)),0)</f>
        <v>0</v>
      </c>
      <c r="O67" s="190">
        <f>IF(AND('Vic Apr 2021'!N61&gt;0,'Vic Apr 2021'!O61&gt;0),IF($C$5*F67/'Vic Apr 2021'!AR61&lt;('Vic Apr 2021'!L61+'Vic Apr 2021'!M61+'Vic Apr 2021'!N61),0,IF(($C$5*F67/'Vic Apr 2021'!AR61-'Vic Apr 2021'!L61+'Vic Apr 2021'!M61+'Vic Apr 2021'!N61)&lt;=('Vic Apr 2021'!L61+'Vic Apr 2021'!M61+'Vic Apr 2021'!N61+'Vic Apr 2021'!O61),(($C$5*F67/'Vic Apr 2021'!AR61-('Vic Apr 2021'!L61+'Vic Apr 2021'!M61+'Vic Apr 2021'!N61))*'Vic Apr 2021'!AF61/100)*'Vic Apr 2021'!AR61,('Vic Apr 2021'!O61*'Vic Apr 2021'!AF61/100)*'Vic Apr 2021'!AR61)),0)</f>
        <v>0</v>
      </c>
      <c r="P67" s="190">
        <f>IF(AND('Vic Apr 2021'!P61&gt;0,'Vic Apr 2021'!O61&gt;0),IF(($C$5*F67/'Vic Apr 2021'!AR61&lt;SUM('Vic Apr 2021'!L61:P61)),(0),($C$5*F67/'Vic Apr 2021'!AR61-SUM('Vic Apr 2021'!L61:P61))*'Vic Apr 2021'!AB61/100)* 'Vic Apr 2021'!AR61,IF(AND('Vic Apr 2021'!O61&gt;0,'Vic Apr 2021'!P61=""),IF(($C$5*F67/'Vic Apr 2021'!AR61&lt; SUM('Vic Apr 2021'!L61:O61)),(0),($C$5*F67/'Vic Apr 2021'!AR61-SUM('Vic Apr 2021'!L61:O61))*'Vic Apr 2021'!AG61/100)* 'Vic Apr 2021'!AR61,IF(AND('Vic Apr 2021'!N61&gt;0,'Vic Apr 2021'!O61=""),IF(($C$5*F67/'Vic Apr 2021'!AR61&lt; SUM('Vic Apr 2021'!L61:N61)),(0),($C$5*F67/'Vic Apr 2021'!AR61-SUM('Vic Apr 2021'!L61:N61))*'Vic Apr 2021'!AF61/100)* 'Vic Apr 2021'!AR61,IF(AND('Vic Apr 2021'!M61&gt;0,'Vic Apr 2021'!N61=""),IF(($C$5*F67/'Vic Apr 2021'!AR61&lt;'Vic Apr 2021'!M61+'Vic Apr 2021'!L61),(0),(($C$5*F67/'Vic Apr 2021'!AR61-('Vic Apr 2021'!M61+'Vic Apr 2021'!L61))*'Vic Apr 2021'!AE61/100))*'Vic Apr 2021'!AR61,IF(AND('Vic Apr 2021'!L61&gt;0,'Vic Apr 2021'!M61=""&gt;0),IF(($C$5*F67/'Vic Apr 2021'!AR61&lt;'Vic Apr 2021'!L61),(0),($C$5*F67/'Vic Apr 2021'!AR61-'Vic Apr 2021'!L61)*'Vic Apr 2021'!AD61/100)*'Vic Apr 2021'!AR61,0)))))</f>
        <v>0</v>
      </c>
      <c r="Q67" s="394">
        <f t="shared" si="10"/>
        <v>1821.4545454545455</v>
      </c>
      <c r="R67" s="419">
        <f t="shared" si="14"/>
        <v>2063.0181818181818</v>
      </c>
      <c r="S67" s="193">
        <f t="shared" si="15"/>
        <v>2269.3200000000002</v>
      </c>
      <c r="T67" s="247">
        <f>'Vic Apr 2021'!AT61</f>
        <v>0</v>
      </c>
      <c r="U67" s="247">
        <f>'Vic Apr 2021'!AU61</f>
        <v>0</v>
      </c>
      <c r="V67" s="247">
        <f>'Vic Apr 2021'!AV61</f>
        <v>0</v>
      </c>
      <c r="W67" s="247">
        <f>'Vic Apr 2021'!AW61</f>
        <v>0</v>
      </c>
      <c r="X67" s="419" t="str">
        <f t="shared" ref="X67:X79" si="16">IF(SUM(T67:W67)=0,"No discount",IF(T67&gt;0,"Guaranteed off bill",IF(U67&gt;0,"Guaranteed off usage",IF(V67&gt;0,"Pay-on-time off bill","Pay-on-time off usage"))))</f>
        <v>No discount</v>
      </c>
      <c r="Y67" s="419" t="str">
        <f t="shared" ref="Y67:Y79" si="17">IF(OR(B67="Origin Energy",B67="Red Energy",B67="Powershop"),"Inclusive","Exclusive")</f>
        <v>Inclusive</v>
      </c>
      <c r="Z67" s="399">
        <f t="shared" si="11"/>
        <v>2063.0181818181818</v>
      </c>
      <c r="AA67" s="399">
        <f t="shared" si="12"/>
        <v>2063.0181818181818</v>
      </c>
      <c r="AB67" s="400">
        <f t="shared" si="9"/>
        <v>2269.3200000000002</v>
      </c>
      <c r="AC67" s="400">
        <f t="shared" si="9"/>
        <v>2269.3200000000002</v>
      </c>
      <c r="AD67" s="244">
        <f>'Vic Apr 2021'!BF61</f>
        <v>0</v>
      </c>
      <c r="AE67" s="196" t="str">
        <f>'Vic Apr 2021'!BG61</f>
        <v>n</v>
      </c>
      <c r="AF67" s="457"/>
      <c r="AG67" s="457"/>
      <c r="AH67" s="457"/>
      <c r="AI67" s="457"/>
      <c r="AJ67" s="457"/>
      <c r="AK67" s="457"/>
      <c r="AL67" s="457"/>
      <c r="AM67" s="457"/>
      <c r="AN67" s="457"/>
      <c r="AO67" s="457"/>
      <c r="AP67" s="457"/>
      <c r="AQ67" s="457"/>
      <c r="AR67" s="457"/>
      <c r="AS67" s="457"/>
      <c r="AT67" s="457"/>
      <c r="AU67" s="457"/>
      <c r="AV67" s="457"/>
      <c r="AW67" s="457"/>
    </row>
    <row r="68" spans="1:49" ht="17" customHeight="1">
      <c r="A68" s="528"/>
      <c r="B68" s="423" t="str">
        <f>'Vic Apr 2021'!F62</f>
        <v>Simply Energy</v>
      </c>
      <c r="C68" s="423" t="str">
        <f>'Vic Apr 2021'!G62</f>
        <v>Business Saver</v>
      </c>
      <c r="D68" s="190">
        <f>365*'Vic Apr 2021'!H62/100</f>
        <v>344.1286363636363</v>
      </c>
      <c r="E68" s="415">
        <f>IF('Vic Apr 2021'!AQ62=3,0.5,IF('Vic Apr 2021'!AQ62=2,0.33,0))</f>
        <v>0.5</v>
      </c>
      <c r="F68" s="415">
        <f t="shared" si="13"/>
        <v>0.5</v>
      </c>
      <c r="G68" s="190">
        <f>IF('Vic Apr 2021'!K62="",($C$5*E68/'Vic Apr 2021'!AQ62*'Vic Apr 2021'!W62/100)*'Vic Apr 2021'!AQ62,IF($C$5*E68/'Vic Apr 2021'!AQ62&gt;='Vic Apr 2021'!L62,('Vic Apr 2021'!L62*'Vic Apr 2021'!W62/100)*'Vic Apr 2021'!AQ62,($C$5*E68/'Vic Apr 2021'!AQ62*'Vic Apr 2021'!W62/100)*'Vic Apr 2021'!AQ62))</f>
        <v>216.53509090909088</v>
      </c>
      <c r="H68" s="190">
        <f>IF(AND('Vic Apr 2021'!L62&gt;0,'Vic Apr 2021'!M62&gt;0),IF($C$5*E68/'Vic Apr 2021'!AQ62&lt;'Vic Apr 2021'!L62,0,IF(($C$5*E68/'Vic Apr 2021'!AQ62-'Vic Apr 2021'!L62)&lt;=('Vic Apr 2021'!M62+'Vic Apr 2021'!L62),((($C$5*E68/'Vic Apr 2021'!AQ62-'Vic Apr 2021'!L62)*'Vic Apr 2021'!X62/100))*'Vic Apr 2021'!AQ62,((('Vic Apr 2021'!M62)*'Vic Apr 2021'!X62/100)*'Vic Apr 2021'!AQ62))),0)</f>
        <v>765.4585454545454</v>
      </c>
      <c r="I68" s="190">
        <f>IF(AND('Vic Apr 2021'!M62&gt;0,'Vic Apr 2021'!N62&gt;0),IF($C$5*E68/'Vic Apr 2021'!AQ62&lt;('Vic Apr 2021'!L62+'Vic Apr 2021'!M62),0,IF(($C$5*E68/'Vic Apr 2021'!AQ62-'Vic Apr 2021'!L62+'Vic Apr 2021'!M62)&lt;=('Vic Apr 2021'!L62+'Vic Apr 2021'!M62+'Vic Apr 2021'!N62),((($C$5*E68/'Vic Apr 2021'!AQ62-('Vic Apr 2021'!L62+'Vic Apr 2021'!M62))*'Vic Apr 2021'!Y62/100))*'Vic Apr 2021'!AQ62,('Vic Apr 2021'!N62*'Vic Apr 2021'!Y62/100)* 'Vic Apr 2021'!AQ62)),0)</f>
        <v>0</v>
      </c>
      <c r="J68" s="190">
        <f>IF(AND('Vic Apr 2021'!N62&gt;0,'Vic Apr 2021'!O62&gt;0),IF($C$5*E68/'Vic Apr 2021'!AQ62&lt;('Vic Apr 2021'!L62+'Vic Apr 2021'!M62+'Vic Apr 2021'!N62),0,IF(($C$5*E68/'Vic Apr 2021'!AQ62-'Vic Apr 2021'!L62+'Vic Apr 2021'!M62+'Vic Apr 2021'!N62)&lt;=('Vic Apr 2021'!L62+'Vic Apr 2021'!M62+'Vic Apr 2021'!N62+'Vic Apr 2021'!O62),(($C$5*E68/'Vic Apr 2021'!AQ62-('Vic Apr 2021'!L62+'Vic Apr 2021'!M62+'Vic Apr 2021'!N62))*'Vic Apr 2021'!Z62/100)*'Vic Apr 2021'!AQ62,('Vic Apr 2021'!O62*'Vic Apr 2021'!Z62/100)*'Vic Apr 2021'!AQ62)),0)</f>
        <v>0</v>
      </c>
      <c r="K68" s="190">
        <f>IF(AND('Vic Apr 2021'!P62&gt;0,'Vic Apr 2021'!O62&gt;0),IF(($C$5*E68/'Vic Apr 2021'!AQ62&lt;SUM('Vic Apr 2021'!L62:P62)),(0),($C$5*E68/'Vic Apr 2021'!AQ62-SUM('Vic Apr 2021'!L62:P62))*'Vic Apr 2021'!AB62/100)* 'Vic Apr 2021'!AQ62,IF(AND('Vic Apr 2021'!O62&gt;0,'Vic Apr 2021'!P62=""),IF(($C$5*E68/'Vic Apr 2021'!AQ62&lt; SUM('Vic Apr 2021'!L62:O62)),(0),($C$5*E68/'Vic Apr 2021'!AQ62-SUM('Vic Apr 2021'!L62:O62))*'Vic Apr 2021'!AA62/100)* 'Vic Apr 2021'!AQ62,IF(AND('Vic Apr 2021'!N62&gt;0,'Vic Apr 2021'!O62=""),IF(($C$5*E68/'Vic Apr 2021'!AQ62&lt; SUM('Vic Apr 2021'!L62:N62)),(0),($C$5*E68/'Vic Apr 2021'!AQ62-SUM('Vic Apr 2021'!L62:N62))*'Vic Apr 2021'!Z62/100)* 'Vic Apr 2021'!AQ62,IF(AND('Vic Apr 2021'!M62&gt;0,'Vic Apr 2021'!N62=""),IF(($C$5*E68/'Vic Apr 2021'!AQ62&lt;'Vic Apr 2021'!M62+'Vic Apr 2021'!L62),(0),(($C$5*E68/'Vic Apr 2021'!AQ62-('Vic Apr 2021'!M62+'Vic Apr 2021'!L62))*'Vic Apr 2021'!Y62/100))*'Vic Apr 2021'!AQ62,IF(AND('Vic Apr 2021'!L62&gt;0,'Vic Apr 2021'!M62=""&gt;0),IF(($C$5*E68/'Vic Apr 2021'!AQ62&lt;'Vic Apr 2021'!L62),(0),($C$5*E68/'Vic Apr 2021'!AQ62-'Vic Apr 2021'!L62)*'Vic Apr 2021'!X62/100)*'Vic Apr 2021'!AQ62,0)))))</f>
        <v>0</v>
      </c>
      <c r="L68" s="190">
        <f>IF('Vic Apr 2021'!K62="",($C$5*F68/'Vic Apr 2021'!AR62*'Vic Apr 2021'!AC62/100)*'Vic Apr 2021'!AR62,IF($C$5*F68/'Vic Apr 2021'!AR62&gt;='Vic Apr 2021'!L62,('Vic Apr 2021'!L62*'Vic Apr 2021'!AC62/100)*'Vic Apr 2021'!AR62,($C$5*F68/'Vic Apr 2021'!AR62*'Vic Apr 2021'!AC62/100)*'Vic Apr 2021'!AR62))</f>
        <v>216.53509090909088</v>
      </c>
      <c r="M68" s="190">
        <f>IF(AND('Vic Apr 2021'!L62&gt;0,'Vic Apr 2021'!M62&gt;0),IF($C$5*F68/'Vic Apr 2021'!AR62&lt;'Vic Apr 2021'!L62,0,IF(($C$5*F68/'Vic Apr 2021'!AR62-'Vic Apr 2021'!L62)&lt;=('Vic Apr 2021'!M62+'Vic Apr 2021'!L62),((($C$5*F68/'Vic Apr 2021'!AR62-'Vic Apr 2021'!L62)*'Vic Apr 2021'!AD62/100))*'Vic Apr 2021'!AR62,((('Vic Apr 2021'!M62)*'Vic Apr 2021'!AD62/100)*'Vic Apr 2021'!AR62))),0)</f>
        <v>765.4585454545454</v>
      </c>
      <c r="N68" s="190">
        <f>IF(AND('Vic Apr 2021'!M62&gt;0,'Vic Apr 2021'!N62&gt;0),IF($C$5*F68/'Vic Apr 2021'!AR62&lt;('Vic Apr 2021'!L62+'Vic Apr 2021'!M62),0,IF(($C$5*F68/'Vic Apr 2021'!AR62-'Vic Apr 2021'!L62+'Vic Apr 2021'!M62)&lt;=('Vic Apr 2021'!L62+'Vic Apr 2021'!M62+'Vic Apr 2021'!N62),((($C$5*F68/'Vic Apr 2021'!AR62-('Vic Apr 2021'!L62+'Vic Apr 2021'!M62))*'Vic Apr 2021'!AE62/100))*'Vic Apr 2021'!AR62,('Vic Apr 2021'!N62*'Vic Apr 2021'!AE62/100)*'Vic Apr 2021'!AR62)),0)</f>
        <v>0</v>
      </c>
      <c r="O68" s="190">
        <f>IF(AND('Vic Apr 2021'!N62&gt;0,'Vic Apr 2021'!O62&gt;0),IF($C$5*F68/'Vic Apr 2021'!AR62&lt;('Vic Apr 2021'!L62+'Vic Apr 2021'!M62+'Vic Apr 2021'!N62),0,IF(($C$5*F68/'Vic Apr 2021'!AR62-'Vic Apr 2021'!L62+'Vic Apr 2021'!M62+'Vic Apr 2021'!N62)&lt;=('Vic Apr 2021'!L62+'Vic Apr 2021'!M62+'Vic Apr 2021'!N62+'Vic Apr 2021'!O62),(($C$5*F68/'Vic Apr 2021'!AR62-('Vic Apr 2021'!L62+'Vic Apr 2021'!M62+'Vic Apr 2021'!N62))*'Vic Apr 2021'!AF62/100)*'Vic Apr 2021'!AR62,('Vic Apr 2021'!O62*'Vic Apr 2021'!AF62/100)*'Vic Apr 2021'!AR62)),0)</f>
        <v>0</v>
      </c>
      <c r="P68" s="190">
        <f>IF(AND('Vic Apr 2021'!P62&gt;0,'Vic Apr 2021'!O62&gt;0),IF(($C$5*F68/'Vic Apr 2021'!AR62&lt;SUM('Vic Apr 2021'!L62:P62)),(0),($C$5*F68/'Vic Apr 2021'!AR62-SUM('Vic Apr 2021'!L62:P62))*'Vic Apr 2021'!AB62/100)* 'Vic Apr 2021'!AR62,IF(AND('Vic Apr 2021'!O62&gt;0,'Vic Apr 2021'!P62=""),IF(($C$5*F68/'Vic Apr 2021'!AR62&lt; SUM('Vic Apr 2021'!L62:O62)),(0),($C$5*F68/'Vic Apr 2021'!AR62-SUM('Vic Apr 2021'!L62:O62))*'Vic Apr 2021'!AG62/100)* 'Vic Apr 2021'!AR62,IF(AND('Vic Apr 2021'!N62&gt;0,'Vic Apr 2021'!O62=""),IF(($C$5*F68/'Vic Apr 2021'!AR62&lt; SUM('Vic Apr 2021'!L62:N62)),(0),($C$5*F68/'Vic Apr 2021'!AR62-SUM('Vic Apr 2021'!L62:N62))*'Vic Apr 2021'!AF62/100)* 'Vic Apr 2021'!AR62,IF(AND('Vic Apr 2021'!M62&gt;0,'Vic Apr 2021'!N62=""),IF(($C$5*F68/'Vic Apr 2021'!AR62&lt;'Vic Apr 2021'!M62+'Vic Apr 2021'!L62),(0),(($C$5*F68/'Vic Apr 2021'!AR62-('Vic Apr 2021'!M62+'Vic Apr 2021'!L62))*'Vic Apr 2021'!AE62/100))*'Vic Apr 2021'!AR62,IF(AND('Vic Apr 2021'!L62&gt;0,'Vic Apr 2021'!M62=""&gt;0),IF(($C$5*F68/'Vic Apr 2021'!AR62&lt;'Vic Apr 2021'!L62),(0),($C$5*F68/'Vic Apr 2021'!AR62-'Vic Apr 2021'!L62)*'Vic Apr 2021'!AD62/100)*'Vic Apr 2021'!AR62,0)))))</f>
        <v>0</v>
      </c>
      <c r="Q68" s="394">
        <f t="shared" si="10"/>
        <v>1963.9872727272725</v>
      </c>
      <c r="R68" s="419">
        <f t="shared" si="14"/>
        <v>2308.1159090909086</v>
      </c>
      <c r="S68" s="193">
        <f t="shared" si="15"/>
        <v>2538.9274999999998</v>
      </c>
      <c r="T68" s="247">
        <f>'Vic Apr 2021'!AT62</f>
        <v>17</v>
      </c>
      <c r="U68" s="247">
        <f>'Vic Apr 2021'!AU62</f>
        <v>0</v>
      </c>
      <c r="V68" s="247">
        <f>'Vic Apr 2021'!AV62</f>
        <v>0</v>
      </c>
      <c r="W68" s="247">
        <f>'Vic Apr 2021'!AW62</f>
        <v>0</v>
      </c>
      <c r="X68" s="419" t="str">
        <f t="shared" si="16"/>
        <v>Guaranteed off bill</v>
      </c>
      <c r="Y68" s="419" t="str">
        <f t="shared" si="17"/>
        <v>Exclusive</v>
      </c>
      <c r="Z68" s="399">
        <f t="shared" si="11"/>
        <v>1915.7362045454543</v>
      </c>
      <c r="AA68" s="399">
        <f t="shared" si="12"/>
        <v>1915.7362045454543</v>
      </c>
      <c r="AB68" s="400">
        <f t="shared" si="9"/>
        <v>2107.3098249999998</v>
      </c>
      <c r="AC68" s="400">
        <f t="shared" si="9"/>
        <v>2107.3098249999998</v>
      </c>
      <c r="AD68" s="244">
        <f>'Vic Apr 2021'!BF62</f>
        <v>0</v>
      </c>
      <c r="AE68" s="196" t="str">
        <f>'Vic Apr 2021'!BG62</f>
        <v>n</v>
      </c>
      <c r="AF68" s="457"/>
      <c r="AG68" s="457"/>
      <c r="AH68" s="457"/>
      <c r="AI68" s="457"/>
      <c r="AJ68" s="457"/>
      <c r="AK68" s="457"/>
      <c r="AL68" s="457"/>
      <c r="AM68" s="457"/>
      <c r="AN68" s="457"/>
      <c r="AO68" s="457"/>
      <c r="AP68" s="457"/>
      <c r="AQ68" s="457"/>
      <c r="AR68" s="457"/>
      <c r="AS68" s="457"/>
      <c r="AT68" s="457"/>
      <c r="AU68" s="457"/>
      <c r="AV68" s="457"/>
      <c r="AW68" s="457"/>
    </row>
    <row r="69" spans="1:49" ht="17" customHeight="1">
      <c r="A69" s="528"/>
      <c r="B69" s="423" t="str">
        <f>'Vic Apr 2021'!F63</f>
        <v>Powershop</v>
      </c>
      <c r="C69" s="423" t="str">
        <f>'Vic Apr 2021'!G63</f>
        <v>Carbon Neutral</v>
      </c>
      <c r="D69" s="190">
        <f>365*'Vic Apr 2021'!H63/100</f>
        <v>305.14</v>
      </c>
      <c r="E69" s="415">
        <f>IF('Vic Apr 2021'!AQ63=3,0.5,IF('Vic Apr 2021'!AQ63=2,0.33,0))</f>
        <v>0.33</v>
      </c>
      <c r="F69" s="415">
        <f t="shared" si="13"/>
        <v>0.66999999999999993</v>
      </c>
      <c r="G69" s="190">
        <f>IF('Vic Apr 2021'!K63="",($C$5*E69/'Vic Apr 2021'!AQ63*'Vic Apr 2021'!W63/100)*'Vic Apr 2021'!AQ63,IF($C$5*E69/'Vic Apr 2021'!AQ63&gt;='Vic Apr 2021'!L63,('Vic Apr 2021'!L63*'Vic Apr 2021'!W63/100)*'Vic Apr 2021'!AQ63,($C$5*E69/'Vic Apr 2021'!AQ63*'Vic Apr 2021'!W63/100)*'Vic Apr 2021'!AQ63))</f>
        <v>584.99999999999989</v>
      </c>
      <c r="H69" s="190">
        <f>IF(AND('Vic Apr 2021'!L63&gt;0,'Vic Apr 2021'!M63&gt;0),IF($C$5*E69/'Vic Apr 2021'!AQ63&lt;'Vic Apr 2021'!L63,0,IF(($C$5*E69/'Vic Apr 2021'!AQ63-'Vic Apr 2021'!L63)&lt;=('Vic Apr 2021'!M63+'Vic Apr 2021'!L63),((($C$5*E69/'Vic Apr 2021'!AQ63-'Vic Apr 2021'!L63)*'Vic Apr 2021'!X63/100))*'Vic Apr 2021'!AQ63,((('Vic Apr 2021'!M63)*'Vic Apr 2021'!X63/100)*'Vic Apr 2021'!AQ63))),0)</f>
        <v>0</v>
      </c>
      <c r="I69" s="190">
        <f>IF(AND('Vic Apr 2021'!M63&gt;0,'Vic Apr 2021'!N63&gt;0),IF($C$5*E69/'Vic Apr 2021'!AQ63&lt;('Vic Apr 2021'!L63+'Vic Apr 2021'!M63),0,IF(($C$5*E69/'Vic Apr 2021'!AQ63-'Vic Apr 2021'!L63+'Vic Apr 2021'!M63)&lt;=('Vic Apr 2021'!L63+'Vic Apr 2021'!M63+'Vic Apr 2021'!N63),((($C$5*E69/'Vic Apr 2021'!AQ63-('Vic Apr 2021'!L63+'Vic Apr 2021'!M63))*'Vic Apr 2021'!Y63/100))*'Vic Apr 2021'!AQ63,('Vic Apr 2021'!N63*'Vic Apr 2021'!Y63/100)* 'Vic Apr 2021'!AQ63)),0)</f>
        <v>0</v>
      </c>
      <c r="J69" s="190">
        <f>IF(AND('Vic Apr 2021'!N63&gt;0,'Vic Apr 2021'!O63&gt;0),IF($C$5*E69/'Vic Apr 2021'!AQ63&lt;('Vic Apr 2021'!L63+'Vic Apr 2021'!M63+'Vic Apr 2021'!N63),0,IF(($C$5*E69/'Vic Apr 2021'!AQ63-'Vic Apr 2021'!L63+'Vic Apr 2021'!M63+'Vic Apr 2021'!N63)&lt;=('Vic Apr 2021'!L63+'Vic Apr 2021'!M63+'Vic Apr 2021'!N63+'Vic Apr 2021'!O63),(($C$5*E69/'Vic Apr 2021'!AQ63-('Vic Apr 2021'!L63+'Vic Apr 2021'!M63+'Vic Apr 2021'!N63))*'Vic Apr 2021'!Z63/100)*'Vic Apr 2021'!AQ63,('Vic Apr 2021'!O63*'Vic Apr 2021'!Z63/100)*'Vic Apr 2021'!AQ63)),0)</f>
        <v>0</v>
      </c>
      <c r="K69" s="190">
        <f>IF(AND('Vic Apr 2021'!P63&gt;0,'Vic Apr 2021'!O63&gt;0),IF(($C$5*E69/'Vic Apr 2021'!AQ63&lt;SUM('Vic Apr 2021'!L63:P63)),(0),($C$5*E69/'Vic Apr 2021'!AQ63-SUM('Vic Apr 2021'!L63:P63))*'Vic Apr 2021'!AB63/100)* 'Vic Apr 2021'!AQ63,IF(AND('Vic Apr 2021'!O63&gt;0,'Vic Apr 2021'!P63=""),IF(($C$5*E69/'Vic Apr 2021'!AQ63&lt; SUM('Vic Apr 2021'!L63:O63)),(0),($C$5*E69/'Vic Apr 2021'!AQ63-SUM('Vic Apr 2021'!L63:O63))*'Vic Apr 2021'!AA63/100)* 'Vic Apr 2021'!AQ63,IF(AND('Vic Apr 2021'!N63&gt;0,'Vic Apr 2021'!O63=""),IF(($C$5*E69/'Vic Apr 2021'!AQ63&lt; SUM('Vic Apr 2021'!L63:N63)),(0),($C$5*E69/'Vic Apr 2021'!AQ63-SUM('Vic Apr 2021'!L63:N63))*'Vic Apr 2021'!Z63/100)* 'Vic Apr 2021'!AQ63,IF(AND('Vic Apr 2021'!M63&gt;0,'Vic Apr 2021'!N63=""),IF(($C$5*E69/'Vic Apr 2021'!AQ63&lt;'Vic Apr 2021'!M63+'Vic Apr 2021'!L63),(0),(($C$5*E69/'Vic Apr 2021'!AQ63-('Vic Apr 2021'!M63+'Vic Apr 2021'!L63))*'Vic Apr 2021'!Y63/100))*'Vic Apr 2021'!AQ63,IF(AND('Vic Apr 2021'!L63&gt;0,'Vic Apr 2021'!M63=""&gt;0),IF(($C$5*E69/'Vic Apr 2021'!AQ63&lt;'Vic Apr 2021'!L63),(0),($C$5*E69/'Vic Apr 2021'!AQ63-'Vic Apr 2021'!L63)*'Vic Apr 2021'!X63/100)*'Vic Apr 2021'!AQ63,0)))))</f>
        <v>0</v>
      </c>
      <c r="L69" s="190">
        <f>IF('Vic Apr 2021'!K63="",($C$5*F69/'Vic Apr 2021'!AR63*'Vic Apr 2021'!AC63/100)*'Vic Apr 2021'!AR63,IF($C$5*F69/'Vic Apr 2021'!AR63&gt;='Vic Apr 2021'!L63,('Vic Apr 2021'!L63*'Vic Apr 2021'!AC63/100)*'Vic Apr 2021'!AR63,($C$5*F69/'Vic Apr 2021'!AR63*'Vic Apr 2021'!AC63/100)*'Vic Apr 2021'!AR63))</f>
        <v>1187.7272727272725</v>
      </c>
      <c r="M69" s="190">
        <f>IF(AND('Vic Apr 2021'!L63&gt;0,'Vic Apr 2021'!M63&gt;0),IF($C$5*F69/'Vic Apr 2021'!AR63&lt;'Vic Apr 2021'!L63,0,IF(($C$5*F69/'Vic Apr 2021'!AR63-'Vic Apr 2021'!L63)&lt;=('Vic Apr 2021'!M63+'Vic Apr 2021'!L63),((($C$5*F69/'Vic Apr 2021'!AR63-'Vic Apr 2021'!L63)*'Vic Apr 2021'!AD63/100))*'Vic Apr 2021'!AR63,((('Vic Apr 2021'!M63)*'Vic Apr 2021'!AD63/100)*'Vic Apr 2021'!AR63))),0)</f>
        <v>0</v>
      </c>
      <c r="N69" s="190">
        <f>IF(AND('Vic Apr 2021'!M63&gt;0,'Vic Apr 2021'!N63&gt;0),IF($C$5*F69/'Vic Apr 2021'!AR63&lt;('Vic Apr 2021'!L63+'Vic Apr 2021'!M63),0,IF(($C$5*F69/'Vic Apr 2021'!AR63-'Vic Apr 2021'!L63+'Vic Apr 2021'!M63)&lt;=('Vic Apr 2021'!L63+'Vic Apr 2021'!M63+'Vic Apr 2021'!N63),((($C$5*F69/'Vic Apr 2021'!AR63-('Vic Apr 2021'!L63+'Vic Apr 2021'!M63))*'Vic Apr 2021'!AE63/100))*'Vic Apr 2021'!AR63,('Vic Apr 2021'!N63*'Vic Apr 2021'!AE63/100)*'Vic Apr 2021'!AR63)),0)</f>
        <v>0</v>
      </c>
      <c r="O69" s="190">
        <f>IF(AND('Vic Apr 2021'!N63&gt;0,'Vic Apr 2021'!O63&gt;0),IF($C$5*F69/'Vic Apr 2021'!AR63&lt;('Vic Apr 2021'!L63+'Vic Apr 2021'!M63+'Vic Apr 2021'!N63),0,IF(($C$5*F69/'Vic Apr 2021'!AR63-'Vic Apr 2021'!L63+'Vic Apr 2021'!M63+'Vic Apr 2021'!N63)&lt;=('Vic Apr 2021'!L63+'Vic Apr 2021'!M63+'Vic Apr 2021'!N63+'Vic Apr 2021'!O63),(($C$5*F69/'Vic Apr 2021'!AR63-('Vic Apr 2021'!L63+'Vic Apr 2021'!M63+'Vic Apr 2021'!N63))*'Vic Apr 2021'!AF63/100)*'Vic Apr 2021'!AR63,('Vic Apr 2021'!O63*'Vic Apr 2021'!AF63/100)*'Vic Apr 2021'!AR63)),0)</f>
        <v>0</v>
      </c>
      <c r="P69" s="190">
        <f>IF(AND('Vic Apr 2021'!P63&gt;0,'Vic Apr 2021'!O63&gt;0),IF(($C$5*F69/'Vic Apr 2021'!AR63&lt;SUM('Vic Apr 2021'!L63:P63)),(0),($C$5*F69/'Vic Apr 2021'!AR63-SUM('Vic Apr 2021'!L63:P63))*'Vic Apr 2021'!AB63/100)* 'Vic Apr 2021'!AR63,IF(AND('Vic Apr 2021'!O63&gt;0,'Vic Apr 2021'!P63=""),IF(($C$5*F69/'Vic Apr 2021'!AR63&lt; SUM('Vic Apr 2021'!L63:O63)),(0),($C$5*F69/'Vic Apr 2021'!AR63-SUM('Vic Apr 2021'!L63:O63))*'Vic Apr 2021'!AG63/100)* 'Vic Apr 2021'!AR63,IF(AND('Vic Apr 2021'!N63&gt;0,'Vic Apr 2021'!O63=""),IF(($C$5*F69/'Vic Apr 2021'!AR63&lt; SUM('Vic Apr 2021'!L63:N63)),(0),($C$5*F69/'Vic Apr 2021'!AR63-SUM('Vic Apr 2021'!L63:N63))*'Vic Apr 2021'!AF63/100)* 'Vic Apr 2021'!AR63,IF(AND('Vic Apr 2021'!M63&gt;0,'Vic Apr 2021'!N63=""),IF(($C$5*F69/'Vic Apr 2021'!AR63&lt;'Vic Apr 2021'!M63+'Vic Apr 2021'!L63),(0),(($C$5*F69/'Vic Apr 2021'!AR63-('Vic Apr 2021'!M63+'Vic Apr 2021'!L63))*'Vic Apr 2021'!AE63/100))*'Vic Apr 2021'!AR63,IF(AND('Vic Apr 2021'!L63&gt;0,'Vic Apr 2021'!M63=""&gt;0),IF(($C$5*F69/'Vic Apr 2021'!AR63&lt;'Vic Apr 2021'!L63),(0),($C$5*F69/'Vic Apr 2021'!AR63-'Vic Apr 2021'!L63)*'Vic Apr 2021'!AD63/100)*'Vic Apr 2021'!AR63,0)))))</f>
        <v>0</v>
      </c>
      <c r="Q69" s="394">
        <f t="shared" si="10"/>
        <v>1772.7272727272725</v>
      </c>
      <c r="R69" s="419">
        <f t="shared" si="14"/>
        <v>2077.8672727272724</v>
      </c>
      <c r="S69" s="193">
        <f t="shared" si="15"/>
        <v>2285.654</v>
      </c>
      <c r="T69" s="247">
        <f>'Vic Apr 2021'!AT63</f>
        <v>0</v>
      </c>
      <c r="U69" s="247">
        <f>'Vic Apr 2021'!AU63</f>
        <v>0</v>
      </c>
      <c r="V69" s="247">
        <f>'Vic Apr 2021'!AV63</f>
        <v>0</v>
      </c>
      <c r="W69" s="247">
        <f>'Vic Apr 2021'!AW63</f>
        <v>0</v>
      </c>
      <c r="X69" s="419" t="str">
        <f t="shared" si="16"/>
        <v>No discount</v>
      </c>
      <c r="Y69" s="419" t="str">
        <f t="shared" si="17"/>
        <v>Inclusive</v>
      </c>
      <c r="Z69" s="399">
        <f t="shared" si="11"/>
        <v>2077.8672727272724</v>
      </c>
      <c r="AA69" s="399">
        <f t="shared" si="12"/>
        <v>2077.8672727272724</v>
      </c>
      <c r="AB69" s="400">
        <f t="shared" si="9"/>
        <v>2285.654</v>
      </c>
      <c r="AC69" s="400">
        <f t="shared" si="9"/>
        <v>2285.654</v>
      </c>
      <c r="AD69" s="244">
        <f>'Vic Apr 2021'!BF63</f>
        <v>0</v>
      </c>
      <c r="AE69" s="196" t="str">
        <f>'Vic Apr 2021'!BG63</f>
        <v>n</v>
      </c>
      <c r="AF69" s="457"/>
      <c r="AG69" s="457"/>
      <c r="AH69" s="457"/>
      <c r="AI69" s="457"/>
      <c r="AJ69" s="457"/>
      <c r="AK69" s="457"/>
      <c r="AL69" s="457"/>
      <c r="AM69" s="457"/>
      <c r="AN69" s="457"/>
      <c r="AO69" s="457"/>
      <c r="AP69" s="457"/>
      <c r="AQ69" s="457"/>
      <c r="AR69" s="457"/>
      <c r="AS69" s="457"/>
      <c r="AT69" s="457"/>
      <c r="AU69" s="457"/>
      <c r="AV69" s="457"/>
      <c r="AW69" s="457"/>
    </row>
    <row r="70" spans="1:49" ht="17" customHeight="1" thickBot="1">
      <c r="A70" s="456"/>
      <c r="B70" s="424" t="str">
        <f>'Vic Apr 2021'!F64</f>
        <v>Red Energy</v>
      </c>
      <c r="C70" s="424" t="str">
        <f>'Vic Apr 2021'!G64</f>
        <v>Business Saver</v>
      </c>
      <c r="D70" s="115">
        <f>365*'Vic Apr 2021'!H64/100</f>
        <v>239.14136363636356</v>
      </c>
      <c r="E70" s="416">
        <f>IF('Vic Apr 2021'!AQ64=3,0.5,IF('Vic Apr 2021'!AQ64=2,0.33,0))</f>
        <v>0.5</v>
      </c>
      <c r="F70" s="416">
        <f t="shared" si="13"/>
        <v>0.5</v>
      </c>
      <c r="G70" s="115">
        <f>IF('Vic Apr 2021'!K64="",($C$5*E70/'Vic Apr 2021'!AQ64*'Vic Apr 2021'!W64/100)*'Vic Apr 2021'!AQ64,IF($C$5*E70/'Vic Apr 2021'!AQ64&gt;='Vic Apr 2021'!L64,('Vic Apr 2021'!L64*'Vic Apr 2021'!W64/100)*'Vic Apr 2021'!AQ64,($C$5*E70/'Vic Apr 2021'!AQ64*'Vic Apr 2021'!W64/100)*'Vic Apr 2021'!AQ64))</f>
        <v>118.81636363636363</v>
      </c>
      <c r="H70" s="115">
        <f>IF(AND('Vic Apr 2021'!L64&gt;0,'Vic Apr 2021'!M64&gt;0),IF($C$5*E70/'Vic Apr 2021'!AQ64&lt;'Vic Apr 2021'!L64,0,IF(($C$5*E70/'Vic Apr 2021'!AQ64-'Vic Apr 2021'!L64)&lt;=('Vic Apr 2021'!M64+'Vic Apr 2021'!L64),((($C$5*E70/'Vic Apr 2021'!AQ64-'Vic Apr 2021'!L64)*'Vic Apr 2021'!X64/100))*'Vic Apr 2021'!AQ64,((('Vic Apr 2021'!M64)*'Vic Apr 2021'!X64/100)*'Vic Apr 2021'!AQ64))),0)</f>
        <v>90.307636363636362</v>
      </c>
      <c r="I70" s="115">
        <f>IF(AND('Vic Apr 2021'!M64&gt;0,'Vic Apr 2021'!N64&gt;0),IF($C$5*E70/'Vic Apr 2021'!AQ64&lt;('Vic Apr 2021'!L64+'Vic Apr 2021'!M64),0,IF(($C$5*E70/'Vic Apr 2021'!AQ64-'Vic Apr 2021'!L64+'Vic Apr 2021'!M64)&lt;=('Vic Apr 2021'!L64+'Vic Apr 2021'!M64+'Vic Apr 2021'!N64),((($C$5*E70/'Vic Apr 2021'!AQ64-('Vic Apr 2021'!L64+'Vic Apr 2021'!M64))*'Vic Apr 2021'!Y64/100))*'Vic Apr 2021'!AQ64,('Vic Apr 2021'!N64*'Vic Apr 2021'!Y64/100)* 'Vic Apr 2021'!AQ64)),0)</f>
        <v>0</v>
      </c>
      <c r="J70" s="115">
        <f>IF(AND('Vic Apr 2021'!N64&gt;0,'Vic Apr 2021'!O64&gt;0),IF($C$5*E70/'Vic Apr 2021'!AQ64&lt;('Vic Apr 2021'!L64+'Vic Apr 2021'!M64+'Vic Apr 2021'!N64),0,IF(($C$5*E70/'Vic Apr 2021'!AQ64-'Vic Apr 2021'!L64+'Vic Apr 2021'!M64+'Vic Apr 2021'!N64)&lt;=('Vic Apr 2021'!L64+'Vic Apr 2021'!M64+'Vic Apr 2021'!N64+'Vic Apr 2021'!O64),(($C$5*E70/'Vic Apr 2021'!AQ64-('Vic Apr 2021'!L64+'Vic Apr 2021'!M64+'Vic Apr 2021'!N64))*'Vic Apr 2021'!Z64/100)*'Vic Apr 2021'!AQ64,('Vic Apr 2021'!O64*'Vic Apr 2021'!Z64/100)*'Vic Apr 2021'!AQ64)),0)</f>
        <v>0</v>
      </c>
      <c r="K70" s="115">
        <f>IF(AND('Vic Apr 2021'!P64&gt;0,'Vic Apr 2021'!O64&gt;0),IF(($C$5*E70/'Vic Apr 2021'!AQ64&lt;SUM('Vic Apr 2021'!L64:P64)),(0),($C$5*E70/'Vic Apr 2021'!AQ64-SUM('Vic Apr 2021'!L64:P64))*'Vic Apr 2021'!AB64/100)* 'Vic Apr 2021'!AQ64,IF(AND('Vic Apr 2021'!O64&gt;0,'Vic Apr 2021'!P64=""),IF(($C$5*E70/'Vic Apr 2021'!AQ64&lt; SUM('Vic Apr 2021'!L64:O64)),(0),($C$5*E70/'Vic Apr 2021'!AQ64-SUM('Vic Apr 2021'!L64:O64))*'Vic Apr 2021'!AA64/100)* 'Vic Apr 2021'!AQ64,IF(AND('Vic Apr 2021'!N64&gt;0,'Vic Apr 2021'!O64=""),IF(($C$5*E70/'Vic Apr 2021'!AQ64&lt; SUM('Vic Apr 2021'!L64:N64)),(0),($C$5*E70/'Vic Apr 2021'!AQ64-SUM('Vic Apr 2021'!L64:N64))*'Vic Apr 2021'!Z64/100)* 'Vic Apr 2021'!AQ64,IF(AND('Vic Apr 2021'!M64&gt;0,'Vic Apr 2021'!N64=""),IF(($C$5*E70/'Vic Apr 2021'!AQ64&lt;'Vic Apr 2021'!M64+'Vic Apr 2021'!L64),(0),(($C$5*E70/'Vic Apr 2021'!AQ64-('Vic Apr 2021'!M64+'Vic Apr 2021'!L64))*'Vic Apr 2021'!Y64/100))*'Vic Apr 2021'!AQ64,IF(AND('Vic Apr 2021'!L64&gt;0,'Vic Apr 2021'!M64=""&gt;0),IF(($C$5*E70/'Vic Apr 2021'!AQ64&lt;'Vic Apr 2021'!L64),(0),($C$5*E70/'Vic Apr 2021'!AQ64-'Vic Apr 2021'!L64)*'Vic Apr 2021'!X64/100)*'Vic Apr 2021'!AQ64,0)))))</f>
        <v>676.70963636363626</v>
      </c>
      <c r="L70" s="115">
        <f>IF('Vic Apr 2021'!K64="",($C$5*F70/'Vic Apr 2021'!AR64*'Vic Apr 2021'!AC64/100)*'Vic Apr 2021'!AR64,IF($C$5*F70/'Vic Apr 2021'!AR64&gt;='Vic Apr 2021'!L64,('Vic Apr 2021'!L64*'Vic Apr 2021'!AC64/100)*'Vic Apr 2021'!AR64,($C$5*F70/'Vic Apr 2021'!AR64*'Vic Apr 2021'!AC64/100)*'Vic Apr 2021'!AR64))</f>
        <v>118.81636363636363</v>
      </c>
      <c r="M70" s="115">
        <f>IF(AND('Vic Apr 2021'!L64&gt;0,'Vic Apr 2021'!M64&gt;0),IF($C$5*F70/'Vic Apr 2021'!AR64&lt;'Vic Apr 2021'!L64,0,IF(($C$5*F70/'Vic Apr 2021'!AR64-'Vic Apr 2021'!L64)&lt;=('Vic Apr 2021'!M64+'Vic Apr 2021'!L64),((($C$5*F70/'Vic Apr 2021'!AR64-'Vic Apr 2021'!L64)*'Vic Apr 2021'!AD64/100))*'Vic Apr 2021'!AR64,((('Vic Apr 2021'!M64)*'Vic Apr 2021'!AD64/100)*'Vic Apr 2021'!AR64))),0)</f>
        <v>90.307636363636362</v>
      </c>
      <c r="N70" s="115">
        <f>IF(AND('Vic Apr 2021'!M64&gt;0,'Vic Apr 2021'!N64&gt;0),IF($C$5*F70/'Vic Apr 2021'!AR64&lt;('Vic Apr 2021'!L64+'Vic Apr 2021'!M64),0,IF(($C$5*F70/'Vic Apr 2021'!AR64-'Vic Apr 2021'!L64+'Vic Apr 2021'!M64)&lt;=('Vic Apr 2021'!L64+'Vic Apr 2021'!M64+'Vic Apr 2021'!N64),((($C$5*F70/'Vic Apr 2021'!AR64-('Vic Apr 2021'!L64+'Vic Apr 2021'!M64))*'Vic Apr 2021'!AE64/100))*'Vic Apr 2021'!AR64,('Vic Apr 2021'!N64*'Vic Apr 2021'!AE64/100)*'Vic Apr 2021'!AR64)),0)</f>
        <v>0</v>
      </c>
      <c r="O70" s="115">
        <f>IF(AND('Vic Apr 2021'!N64&gt;0,'Vic Apr 2021'!O64&gt;0),IF($C$5*F70/'Vic Apr 2021'!AR64&lt;('Vic Apr 2021'!L64+'Vic Apr 2021'!M64+'Vic Apr 2021'!N64),0,IF(($C$5*F70/'Vic Apr 2021'!AR64-'Vic Apr 2021'!L64+'Vic Apr 2021'!M64+'Vic Apr 2021'!N64)&lt;=('Vic Apr 2021'!L64+'Vic Apr 2021'!M64+'Vic Apr 2021'!N64+'Vic Apr 2021'!O64),(($C$5*F70/'Vic Apr 2021'!AR64-('Vic Apr 2021'!L64+'Vic Apr 2021'!M64+'Vic Apr 2021'!N64))*'Vic Apr 2021'!AF64/100)*'Vic Apr 2021'!AR64,('Vic Apr 2021'!O64*'Vic Apr 2021'!AF64/100)*'Vic Apr 2021'!AR64)),0)</f>
        <v>0</v>
      </c>
      <c r="P70" s="115">
        <f>IF(AND('Vic Apr 2021'!P64&gt;0,'Vic Apr 2021'!O64&gt;0),IF(($C$5*F70/'Vic Apr 2021'!AR64&lt;SUM('Vic Apr 2021'!L64:P64)),(0),($C$5*F70/'Vic Apr 2021'!AR64-SUM('Vic Apr 2021'!L64:P64))*'Vic Apr 2021'!AB64/100)* 'Vic Apr 2021'!AR64,IF(AND('Vic Apr 2021'!O64&gt;0,'Vic Apr 2021'!P64=""),IF(($C$5*F70/'Vic Apr 2021'!AR64&lt; SUM('Vic Apr 2021'!L64:O64)),(0),($C$5*F70/'Vic Apr 2021'!AR64-SUM('Vic Apr 2021'!L64:O64))*'Vic Apr 2021'!AG64/100)* 'Vic Apr 2021'!AR64,IF(AND('Vic Apr 2021'!N64&gt;0,'Vic Apr 2021'!O64=""),IF(($C$5*F70/'Vic Apr 2021'!AR64&lt; SUM('Vic Apr 2021'!L64:N64)),(0),($C$5*F70/'Vic Apr 2021'!AR64-SUM('Vic Apr 2021'!L64:N64))*'Vic Apr 2021'!AF64/100)* 'Vic Apr 2021'!AR64,IF(AND('Vic Apr 2021'!M64&gt;0,'Vic Apr 2021'!N64=""),IF(($C$5*F70/'Vic Apr 2021'!AR64&lt;'Vic Apr 2021'!M64+'Vic Apr 2021'!L64),(0),(($C$5*F70/'Vic Apr 2021'!AR64-('Vic Apr 2021'!M64+'Vic Apr 2021'!L64))*'Vic Apr 2021'!AE64/100))*'Vic Apr 2021'!AR64,IF(AND('Vic Apr 2021'!L64&gt;0,'Vic Apr 2021'!M64=""&gt;0),IF(($C$5*F70/'Vic Apr 2021'!AR64&lt;'Vic Apr 2021'!L64),(0),($C$5*F70/'Vic Apr 2021'!AR64-'Vic Apr 2021'!L64)*'Vic Apr 2021'!AD64/100)*'Vic Apr 2021'!AR64,0)))))</f>
        <v>676.70963636363626</v>
      </c>
      <c r="Q70" s="395">
        <f t="shared" si="10"/>
        <v>1771.6672727272726</v>
      </c>
      <c r="R70" s="420">
        <f t="shared" si="14"/>
        <v>2010.8086363636362</v>
      </c>
      <c r="S70" s="214">
        <f t="shared" si="15"/>
        <v>2211.8894999999998</v>
      </c>
      <c r="T70" s="248">
        <f>'Vic Apr 2021'!AT64</f>
        <v>0</v>
      </c>
      <c r="U70" s="248">
        <f>'Vic Apr 2021'!AU64</f>
        <v>0</v>
      </c>
      <c r="V70" s="248">
        <f>'Vic Apr 2021'!AV64</f>
        <v>0</v>
      </c>
      <c r="W70" s="248">
        <f>'Vic Apr 2021'!AW64</f>
        <v>0</v>
      </c>
      <c r="X70" s="420" t="str">
        <f t="shared" si="16"/>
        <v>No discount</v>
      </c>
      <c r="Y70" s="420" t="str">
        <f t="shared" si="17"/>
        <v>Inclusive</v>
      </c>
      <c r="Z70" s="401">
        <f t="shared" si="11"/>
        <v>2010.808636363636</v>
      </c>
      <c r="AA70" s="402">
        <f t="shared" si="12"/>
        <v>2010.808636363636</v>
      </c>
      <c r="AB70" s="403">
        <f t="shared" si="9"/>
        <v>2211.8894999999998</v>
      </c>
      <c r="AC70" s="403">
        <f t="shared" si="9"/>
        <v>2211.8894999999998</v>
      </c>
      <c r="AD70" s="245">
        <f>'Vic Apr 2021'!BF64</f>
        <v>0</v>
      </c>
      <c r="AE70" s="217" t="str">
        <f>'Vic Apr 2021'!BG64</f>
        <v>n</v>
      </c>
      <c r="AF70" s="457"/>
      <c r="AG70" s="457"/>
      <c r="AH70" s="457"/>
      <c r="AI70" s="457"/>
      <c r="AJ70" s="457"/>
      <c r="AK70" s="457"/>
      <c r="AL70" s="457"/>
      <c r="AM70" s="457"/>
      <c r="AN70" s="457"/>
      <c r="AO70" s="457"/>
      <c r="AP70" s="457"/>
      <c r="AQ70" s="457"/>
      <c r="AR70" s="457"/>
      <c r="AS70" s="457"/>
      <c r="AT70" s="457"/>
      <c r="AU70" s="457"/>
      <c r="AV70" s="457"/>
      <c r="AW70" s="457"/>
    </row>
    <row r="71" spans="1:49" ht="17" customHeight="1" thickTop="1">
      <c r="A71" s="528" t="str">
        <f>'Vic Apr 2021'!D65</f>
        <v>AGN North</v>
      </c>
      <c r="B71" s="194" t="str">
        <f>'Vic Apr 2021'!F65</f>
        <v>AGL</v>
      </c>
      <c r="C71" s="194" t="str">
        <f>'Vic Apr 2021'!G65</f>
        <v>Business Essentials Saver</v>
      </c>
      <c r="D71" s="190">
        <f>365*'Vic Apr 2021'!H65/100</f>
        <v>286.19318181818181</v>
      </c>
      <c r="E71" s="415">
        <f>IF('Vic Apr 2021'!AQ65=3,0.5,IF('Vic Apr 2021'!AQ65=2,0.33,0))</f>
        <v>0.5</v>
      </c>
      <c r="F71" s="415">
        <f t="shared" si="13"/>
        <v>0.5</v>
      </c>
      <c r="G71" s="190">
        <f>IF('Vic Apr 2021'!K65="",($C$5*E71/'Vic Apr 2021'!AQ65*'Vic Apr 2021'!W65/100)*'Vic Apr 2021'!AQ65,IF($C$5*E71/'Vic Apr 2021'!AQ65&gt;='Vic Apr 2021'!L65,('Vic Apr 2021'!L65*'Vic Apr 2021'!W65/100)*'Vic Apr 2021'!AQ65,($C$5*E71/'Vic Apr 2021'!AQ65*'Vic Apr 2021'!W65/100)*'Vic Apr 2021'!AQ65))</f>
        <v>183.27272727272731</v>
      </c>
      <c r="H71" s="190">
        <f>IF(AND('Vic Apr 2021'!L65&gt;0,'Vic Apr 2021'!M65&gt;0),IF($C$5*E71/'Vic Apr 2021'!AQ65&lt;'Vic Apr 2021'!L65,0,IF(($C$5*E71/'Vic Apr 2021'!AQ65-'Vic Apr 2021'!L65)&lt;=('Vic Apr 2021'!M65+'Vic Apr 2021'!L65),((($C$5*E71/'Vic Apr 2021'!AQ65-'Vic Apr 2021'!L65)*'Vic Apr 2021'!X65/100))*'Vic Apr 2021'!AQ65,((('Vic Apr 2021'!M65)*'Vic Apr 2021'!X65/100)*'Vic Apr 2021'!AQ65))),0)</f>
        <v>685.81818181818176</v>
      </c>
      <c r="I71" s="190">
        <f>IF(AND('Vic Apr 2021'!M65&gt;0,'Vic Apr 2021'!N65&gt;0),IF($C$5*E71/'Vic Apr 2021'!AQ65&lt;('Vic Apr 2021'!L65+'Vic Apr 2021'!M65),0,IF(($C$5*E71/'Vic Apr 2021'!AQ65-'Vic Apr 2021'!L65+'Vic Apr 2021'!M65)&lt;=('Vic Apr 2021'!L65+'Vic Apr 2021'!M65+'Vic Apr 2021'!N65),((($C$5*E71/'Vic Apr 2021'!AQ65-('Vic Apr 2021'!L65+'Vic Apr 2021'!M65))*'Vic Apr 2021'!Y65/100))*'Vic Apr 2021'!AQ65,('Vic Apr 2021'!N65*'Vic Apr 2021'!Y65/100)* 'Vic Apr 2021'!AQ65)),0)</f>
        <v>0</v>
      </c>
      <c r="J71" s="190">
        <f>IF(AND('Vic Apr 2021'!N65&gt;0,'Vic Apr 2021'!O65&gt;0),IF($C$5*E71/'Vic Apr 2021'!AQ65&lt;('Vic Apr 2021'!L65+'Vic Apr 2021'!M65+'Vic Apr 2021'!N65),0,IF(($C$5*E71/'Vic Apr 2021'!AQ65-'Vic Apr 2021'!L65+'Vic Apr 2021'!M65+'Vic Apr 2021'!N65)&lt;=('Vic Apr 2021'!L65+'Vic Apr 2021'!M65+'Vic Apr 2021'!N65+'Vic Apr 2021'!O65),(($C$5*E71/'Vic Apr 2021'!AQ65-('Vic Apr 2021'!L65+'Vic Apr 2021'!M65+'Vic Apr 2021'!N65))*'Vic Apr 2021'!Z65/100)*'Vic Apr 2021'!AQ65,('Vic Apr 2021'!O65*'Vic Apr 2021'!Z65/100)*'Vic Apr 2021'!AQ65)),0)</f>
        <v>0</v>
      </c>
      <c r="K71" s="190">
        <f>IF(AND('Vic Apr 2021'!P65&gt;0,'Vic Apr 2021'!O65&gt;0),IF(($C$5*E71/'Vic Apr 2021'!AQ65&lt;SUM('Vic Apr 2021'!L65:P65)),(0),($C$5*E71/'Vic Apr 2021'!AQ65-SUM('Vic Apr 2021'!L65:P65))*'Vic Apr 2021'!AB65/100)* 'Vic Apr 2021'!AQ65,IF(AND('Vic Apr 2021'!O65&gt;0,'Vic Apr 2021'!P65=""),IF(($C$5*E71/'Vic Apr 2021'!AQ65&lt; SUM('Vic Apr 2021'!L65:O65)),(0),($C$5*E71/'Vic Apr 2021'!AQ65-SUM('Vic Apr 2021'!L65:O65))*'Vic Apr 2021'!AA65/100)* 'Vic Apr 2021'!AQ65,IF(AND('Vic Apr 2021'!N65&gt;0,'Vic Apr 2021'!O65=""),IF(($C$5*E71/'Vic Apr 2021'!AQ65&lt; SUM('Vic Apr 2021'!L65:N65)),(0),($C$5*E71/'Vic Apr 2021'!AQ65-SUM('Vic Apr 2021'!L65:N65))*'Vic Apr 2021'!Z65/100)* 'Vic Apr 2021'!AQ65,IF(AND('Vic Apr 2021'!M65&gt;0,'Vic Apr 2021'!N65=""),IF(($C$5*E71/'Vic Apr 2021'!AQ65&lt;'Vic Apr 2021'!M65+'Vic Apr 2021'!L65),(0),(($C$5*E71/'Vic Apr 2021'!AQ65-('Vic Apr 2021'!M65+'Vic Apr 2021'!L65))*'Vic Apr 2021'!Y65/100))*'Vic Apr 2021'!AQ65,IF(AND('Vic Apr 2021'!L65&gt;0,'Vic Apr 2021'!M65=""&gt;0),IF(($C$5*E71/'Vic Apr 2021'!AQ65&lt;'Vic Apr 2021'!L65),(0),($C$5*E71/'Vic Apr 2021'!AQ65-'Vic Apr 2021'!L65)*'Vic Apr 2021'!X65/100)*'Vic Apr 2021'!AQ65,0)))))</f>
        <v>0</v>
      </c>
      <c r="L71" s="190">
        <f>IF('Vic Apr 2021'!K65="",($C$5*F71/'Vic Apr 2021'!AR65*'Vic Apr 2021'!AC65/100)*'Vic Apr 2021'!AR65,IF($C$5*F71/'Vic Apr 2021'!AR65&gt;='Vic Apr 2021'!L65,('Vic Apr 2021'!L65*'Vic Apr 2021'!AC65/100)*'Vic Apr 2021'!AR65,($C$5*F71/'Vic Apr 2021'!AR65*'Vic Apr 2021'!AC65/100)*'Vic Apr 2021'!AR65))</f>
        <v>183.27272727272731</v>
      </c>
      <c r="M71" s="190">
        <f>IF(AND('Vic Apr 2021'!L65&gt;0,'Vic Apr 2021'!M65&gt;0),IF($C$5*F71/'Vic Apr 2021'!AR65&lt;'Vic Apr 2021'!L65,0,IF(($C$5*F71/'Vic Apr 2021'!AR65-'Vic Apr 2021'!L65)&lt;=('Vic Apr 2021'!M65+'Vic Apr 2021'!L65),((($C$5*F71/'Vic Apr 2021'!AR65-'Vic Apr 2021'!L65)*'Vic Apr 2021'!AD65/100))*'Vic Apr 2021'!AR65,((('Vic Apr 2021'!M65)*'Vic Apr 2021'!AD65/100)*'Vic Apr 2021'!AR65))),0)</f>
        <v>685.81818181818176</v>
      </c>
      <c r="N71" s="190">
        <f>IF(AND('Vic Apr 2021'!M65&gt;0,'Vic Apr 2021'!N65&gt;0),IF($C$5*F71/'Vic Apr 2021'!AR65&lt;('Vic Apr 2021'!L65+'Vic Apr 2021'!M65),0,IF(($C$5*F71/'Vic Apr 2021'!AR65-'Vic Apr 2021'!L65+'Vic Apr 2021'!M65)&lt;=('Vic Apr 2021'!L65+'Vic Apr 2021'!M65+'Vic Apr 2021'!N65),((($C$5*F71/'Vic Apr 2021'!AR65-('Vic Apr 2021'!L65+'Vic Apr 2021'!M65))*'Vic Apr 2021'!AE65/100))*'Vic Apr 2021'!AR65,('Vic Apr 2021'!N65*'Vic Apr 2021'!AE65/100)*'Vic Apr 2021'!AR65)),0)</f>
        <v>0</v>
      </c>
      <c r="O71" s="190">
        <f>IF(AND('Vic Apr 2021'!N65&gt;0,'Vic Apr 2021'!O65&gt;0),IF($C$5*F71/'Vic Apr 2021'!AR65&lt;('Vic Apr 2021'!L65+'Vic Apr 2021'!M65+'Vic Apr 2021'!N65),0,IF(($C$5*F71/'Vic Apr 2021'!AR65-'Vic Apr 2021'!L65+'Vic Apr 2021'!M65+'Vic Apr 2021'!N65)&lt;=('Vic Apr 2021'!L65+'Vic Apr 2021'!M65+'Vic Apr 2021'!N65+'Vic Apr 2021'!O65),(($C$5*F71/'Vic Apr 2021'!AR65-('Vic Apr 2021'!L65+'Vic Apr 2021'!M65+'Vic Apr 2021'!N65))*'Vic Apr 2021'!AF65/100)*'Vic Apr 2021'!AR65,('Vic Apr 2021'!O65*'Vic Apr 2021'!AF65/100)*'Vic Apr 2021'!AR65)),0)</f>
        <v>0</v>
      </c>
      <c r="P71" s="190">
        <f>IF(AND('Vic Apr 2021'!P65&gt;0,'Vic Apr 2021'!O65&gt;0),IF(($C$5*F71/'Vic Apr 2021'!AR65&lt;SUM('Vic Apr 2021'!L65:P65)),(0),($C$5*F71/'Vic Apr 2021'!AR65-SUM('Vic Apr 2021'!L65:P65))*'Vic Apr 2021'!AB65/100)* 'Vic Apr 2021'!AR65,IF(AND('Vic Apr 2021'!O65&gt;0,'Vic Apr 2021'!P65=""),IF(($C$5*F71/'Vic Apr 2021'!AR65&lt; SUM('Vic Apr 2021'!L65:O65)),(0),($C$5*F71/'Vic Apr 2021'!AR65-SUM('Vic Apr 2021'!L65:O65))*'Vic Apr 2021'!AG65/100)* 'Vic Apr 2021'!AR65,IF(AND('Vic Apr 2021'!N65&gt;0,'Vic Apr 2021'!O65=""),IF(($C$5*F71/'Vic Apr 2021'!AR65&lt; SUM('Vic Apr 2021'!L65:N65)),(0),($C$5*F71/'Vic Apr 2021'!AR65-SUM('Vic Apr 2021'!L65:N65))*'Vic Apr 2021'!AF65/100)* 'Vic Apr 2021'!AR65,IF(AND('Vic Apr 2021'!M65&gt;0,'Vic Apr 2021'!N65=""),IF(($C$5*F71/'Vic Apr 2021'!AR65&lt;'Vic Apr 2021'!M65+'Vic Apr 2021'!L65),(0),(($C$5*F71/'Vic Apr 2021'!AR65-('Vic Apr 2021'!M65+'Vic Apr 2021'!L65))*'Vic Apr 2021'!AE65/100))*'Vic Apr 2021'!AR65,IF(AND('Vic Apr 2021'!L65&gt;0,'Vic Apr 2021'!M65=""&gt;0),IF(($C$5*F71/'Vic Apr 2021'!AR65&lt;'Vic Apr 2021'!L65),(0),($C$5*F71/'Vic Apr 2021'!AR65-'Vic Apr 2021'!L65)*'Vic Apr 2021'!AD65/100)*'Vic Apr 2021'!AR65,0)))))</f>
        <v>0</v>
      </c>
      <c r="Q71" s="394">
        <f t="shared" si="10"/>
        <v>1738.181818181818</v>
      </c>
      <c r="R71" s="419">
        <f t="shared" si="14"/>
        <v>2024.3749999999998</v>
      </c>
      <c r="S71" s="193">
        <f t="shared" si="15"/>
        <v>2226.8125</v>
      </c>
      <c r="T71" s="247">
        <f>'Vic Apr 2021'!AT65</f>
        <v>0</v>
      </c>
      <c r="U71" s="247">
        <f>'Vic Apr 2021'!AU65</f>
        <v>0</v>
      </c>
      <c r="V71" s="247">
        <f>'Vic Apr 2021'!AV65</f>
        <v>0</v>
      </c>
      <c r="W71" s="247">
        <f>'Vic Apr 2021'!AW65</f>
        <v>0</v>
      </c>
      <c r="X71" s="419" t="str">
        <f t="shared" si="16"/>
        <v>No discount</v>
      </c>
      <c r="Y71" s="419" t="str">
        <f t="shared" si="17"/>
        <v>Exclusive</v>
      </c>
      <c r="Z71" s="399">
        <f t="shared" si="11"/>
        <v>2024.3749999999998</v>
      </c>
      <c r="AA71" s="399">
        <f t="shared" si="12"/>
        <v>2024.3749999999998</v>
      </c>
      <c r="AB71" s="400">
        <f t="shared" si="9"/>
        <v>2226.8125</v>
      </c>
      <c r="AC71" s="400">
        <f t="shared" si="9"/>
        <v>2226.8125</v>
      </c>
      <c r="AD71" s="244">
        <f>'Vic Apr 2021'!BF65</f>
        <v>0</v>
      </c>
      <c r="AE71" s="196" t="str">
        <f>'Vic Apr 2021'!BG65</f>
        <v>n</v>
      </c>
      <c r="AF71" s="457"/>
      <c r="AG71" s="457"/>
      <c r="AH71" s="457"/>
      <c r="AI71" s="457"/>
      <c r="AJ71" s="457"/>
      <c r="AK71" s="457"/>
      <c r="AL71" s="457"/>
      <c r="AM71" s="457"/>
      <c r="AN71" s="457"/>
      <c r="AO71" s="457"/>
      <c r="AP71" s="457"/>
      <c r="AQ71" s="457"/>
      <c r="AR71" s="457"/>
      <c r="AS71" s="457"/>
      <c r="AT71" s="457"/>
      <c r="AU71" s="457"/>
      <c r="AV71" s="457"/>
      <c r="AW71" s="457"/>
    </row>
    <row r="72" spans="1:49" ht="17" customHeight="1">
      <c r="A72" s="528"/>
      <c r="B72" s="194" t="str">
        <f>'Vic Apr 2021'!F66</f>
        <v>Covau</v>
      </c>
      <c r="C72" s="194" t="str">
        <f>'Vic Apr 2021'!G66</f>
        <v>Super Saver Plus</v>
      </c>
      <c r="D72" s="190">
        <f>365*'Vic Apr 2021'!H66/100</f>
        <v>346.74999999999994</v>
      </c>
      <c r="E72" s="415">
        <f>IF('Vic Apr 2021'!AQ66=3,0.5,IF('Vic Apr 2021'!AQ66=2,0.33,0))</f>
        <v>0.5</v>
      </c>
      <c r="F72" s="415">
        <f t="shared" si="13"/>
        <v>0.5</v>
      </c>
      <c r="G72" s="190">
        <f>IF('Vic Apr 2021'!K66="",($C$5*E72/'Vic Apr 2021'!AQ66*'Vic Apr 2021'!W66/100)*'Vic Apr 2021'!AQ66,IF($C$5*E72/'Vic Apr 2021'!AQ66&gt;='Vic Apr 2021'!L66,('Vic Apr 2021'!L66*'Vic Apr 2021'!W66/100)*'Vic Apr 2021'!AQ66,($C$5*E72/'Vic Apr 2021'!AQ66*'Vic Apr 2021'!W66/100)*'Vic Apr 2021'!AQ66))</f>
        <v>232.36363636363637</v>
      </c>
      <c r="H72" s="190">
        <f>IF(AND('Vic Apr 2021'!L66&gt;0,'Vic Apr 2021'!M66&gt;0),IF($C$5*E72/'Vic Apr 2021'!AQ66&lt;'Vic Apr 2021'!L66,0,IF(($C$5*E72/'Vic Apr 2021'!AQ66-'Vic Apr 2021'!L66)&lt;=('Vic Apr 2021'!M66+'Vic Apr 2021'!L66),((($C$5*E72/'Vic Apr 2021'!AQ66-'Vic Apr 2021'!L66)*'Vic Apr 2021'!X66/100))*'Vic Apr 2021'!AQ66,((('Vic Apr 2021'!M66)*'Vic Apr 2021'!X66/100)*'Vic Apr 2021'!AQ66))),0)</f>
        <v>805.09090909090912</v>
      </c>
      <c r="I72" s="190">
        <f>IF(AND('Vic Apr 2021'!M66&gt;0,'Vic Apr 2021'!N66&gt;0),IF($C$5*E72/'Vic Apr 2021'!AQ66&lt;('Vic Apr 2021'!L66+'Vic Apr 2021'!M66),0,IF(($C$5*E72/'Vic Apr 2021'!AQ66-'Vic Apr 2021'!L66+'Vic Apr 2021'!M66)&lt;=('Vic Apr 2021'!L66+'Vic Apr 2021'!M66+'Vic Apr 2021'!N66),((($C$5*E72/'Vic Apr 2021'!AQ66-('Vic Apr 2021'!L66+'Vic Apr 2021'!M66))*'Vic Apr 2021'!Y66/100))*'Vic Apr 2021'!AQ66,('Vic Apr 2021'!N66*'Vic Apr 2021'!Y66/100)* 'Vic Apr 2021'!AQ66)),0)</f>
        <v>0</v>
      </c>
      <c r="J72" s="190">
        <f>IF(AND('Vic Apr 2021'!N66&gt;0,'Vic Apr 2021'!O66&gt;0),IF($C$5*E72/'Vic Apr 2021'!AQ66&lt;('Vic Apr 2021'!L66+'Vic Apr 2021'!M66+'Vic Apr 2021'!N66),0,IF(($C$5*E72/'Vic Apr 2021'!AQ66-'Vic Apr 2021'!L66+'Vic Apr 2021'!M66+'Vic Apr 2021'!N66)&lt;=('Vic Apr 2021'!L66+'Vic Apr 2021'!M66+'Vic Apr 2021'!N66+'Vic Apr 2021'!O66),(($C$5*E72/'Vic Apr 2021'!AQ66-('Vic Apr 2021'!L66+'Vic Apr 2021'!M66+'Vic Apr 2021'!N66))*'Vic Apr 2021'!Z66/100)*'Vic Apr 2021'!AQ66,('Vic Apr 2021'!O66*'Vic Apr 2021'!Z66/100)*'Vic Apr 2021'!AQ66)),0)</f>
        <v>0</v>
      </c>
      <c r="K72" s="190">
        <f>IF(AND('Vic Apr 2021'!P66&gt;0,'Vic Apr 2021'!O66&gt;0),IF(($C$5*E72/'Vic Apr 2021'!AQ66&lt;SUM('Vic Apr 2021'!L66:P66)),(0),($C$5*E72/'Vic Apr 2021'!AQ66-SUM('Vic Apr 2021'!L66:P66))*'Vic Apr 2021'!AB66/100)* 'Vic Apr 2021'!AQ66,IF(AND('Vic Apr 2021'!O66&gt;0,'Vic Apr 2021'!P66=""),IF(($C$5*E72/'Vic Apr 2021'!AQ66&lt; SUM('Vic Apr 2021'!L66:O66)),(0),($C$5*E72/'Vic Apr 2021'!AQ66-SUM('Vic Apr 2021'!L66:O66))*'Vic Apr 2021'!AA66/100)* 'Vic Apr 2021'!AQ66,IF(AND('Vic Apr 2021'!N66&gt;0,'Vic Apr 2021'!O66=""),IF(($C$5*E72/'Vic Apr 2021'!AQ66&lt; SUM('Vic Apr 2021'!L66:N66)),(0),($C$5*E72/'Vic Apr 2021'!AQ66-SUM('Vic Apr 2021'!L66:N66))*'Vic Apr 2021'!Z66/100)* 'Vic Apr 2021'!AQ66,IF(AND('Vic Apr 2021'!M66&gt;0,'Vic Apr 2021'!N66=""),IF(($C$5*E72/'Vic Apr 2021'!AQ66&lt;'Vic Apr 2021'!M66+'Vic Apr 2021'!L66),(0),(($C$5*E72/'Vic Apr 2021'!AQ66-('Vic Apr 2021'!M66+'Vic Apr 2021'!L66))*'Vic Apr 2021'!Y66/100))*'Vic Apr 2021'!AQ66,IF(AND('Vic Apr 2021'!L66&gt;0,'Vic Apr 2021'!M66=""&gt;0),IF(($C$5*E72/'Vic Apr 2021'!AQ66&lt;'Vic Apr 2021'!L66),(0),($C$5*E72/'Vic Apr 2021'!AQ66-'Vic Apr 2021'!L66)*'Vic Apr 2021'!X66/100)*'Vic Apr 2021'!AQ66,0)))))</f>
        <v>0</v>
      </c>
      <c r="L72" s="190">
        <f>IF('Vic Apr 2021'!K66="",($C$5*F72/'Vic Apr 2021'!AR66*'Vic Apr 2021'!AC66/100)*'Vic Apr 2021'!AR66,IF($C$5*F72/'Vic Apr 2021'!AR66&gt;='Vic Apr 2021'!L66,('Vic Apr 2021'!L66*'Vic Apr 2021'!AC66/100)*'Vic Apr 2021'!AR66,($C$5*F72/'Vic Apr 2021'!AR66*'Vic Apr 2021'!AC66/100)*'Vic Apr 2021'!AR66))</f>
        <v>232.36363636363637</v>
      </c>
      <c r="M72" s="190">
        <f>IF(AND('Vic Apr 2021'!L66&gt;0,'Vic Apr 2021'!M66&gt;0),IF($C$5*F72/'Vic Apr 2021'!AR66&lt;'Vic Apr 2021'!L66,0,IF(($C$5*F72/'Vic Apr 2021'!AR66-'Vic Apr 2021'!L66)&lt;=('Vic Apr 2021'!M66+'Vic Apr 2021'!L66),((($C$5*F72/'Vic Apr 2021'!AR66-'Vic Apr 2021'!L66)*'Vic Apr 2021'!AD66/100))*'Vic Apr 2021'!AR66,((('Vic Apr 2021'!M66)*'Vic Apr 2021'!AD66/100)*'Vic Apr 2021'!AR66))),0)</f>
        <v>805.09090909090912</v>
      </c>
      <c r="N72" s="190">
        <f>IF(AND('Vic Apr 2021'!M66&gt;0,'Vic Apr 2021'!N66&gt;0),IF($C$5*F72/'Vic Apr 2021'!AR66&lt;('Vic Apr 2021'!L66+'Vic Apr 2021'!M66),0,IF(($C$5*F72/'Vic Apr 2021'!AR66-'Vic Apr 2021'!L66+'Vic Apr 2021'!M66)&lt;=('Vic Apr 2021'!L66+'Vic Apr 2021'!M66+'Vic Apr 2021'!N66),((($C$5*F72/'Vic Apr 2021'!AR66-('Vic Apr 2021'!L66+'Vic Apr 2021'!M66))*'Vic Apr 2021'!AE66/100))*'Vic Apr 2021'!AR66,('Vic Apr 2021'!N66*'Vic Apr 2021'!AE66/100)*'Vic Apr 2021'!AR66)),0)</f>
        <v>0</v>
      </c>
      <c r="O72" s="190">
        <f>IF(AND('Vic Apr 2021'!N66&gt;0,'Vic Apr 2021'!O66&gt;0),IF($C$5*F72/'Vic Apr 2021'!AR66&lt;('Vic Apr 2021'!L66+'Vic Apr 2021'!M66+'Vic Apr 2021'!N66),0,IF(($C$5*F72/'Vic Apr 2021'!AR66-'Vic Apr 2021'!L66+'Vic Apr 2021'!M66+'Vic Apr 2021'!N66)&lt;=('Vic Apr 2021'!L66+'Vic Apr 2021'!M66+'Vic Apr 2021'!N66+'Vic Apr 2021'!O66),(($C$5*F72/'Vic Apr 2021'!AR66-('Vic Apr 2021'!L66+'Vic Apr 2021'!M66+'Vic Apr 2021'!N66))*'Vic Apr 2021'!AF66/100)*'Vic Apr 2021'!AR66,('Vic Apr 2021'!O66*'Vic Apr 2021'!AF66/100)*'Vic Apr 2021'!AR66)),0)</f>
        <v>0</v>
      </c>
      <c r="P72" s="190">
        <f>IF(AND('Vic Apr 2021'!P66&gt;0,'Vic Apr 2021'!O66&gt;0),IF(($C$5*F72/'Vic Apr 2021'!AR66&lt;SUM('Vic Apr 2021'!L66:P66)),(0),($C$5*F72/'Vic Apr 2021'!AR66-SUM('Vic Apr 2021'!L66:P66))*'Vic Apr 2021'!AB66/100)* 'Vic Apr 2021'!AR66,IF(AND('Vic Apr 2021'!O66&gt;0,'Vic Apr 2021'!P66=""),IF(($C$5*F72/'Vic Apr 2021'!AR66&lt; SUM('Vic Apr 2021'!L66:O66)),(0),($C$5*F72/'Vic Apr 2021'!AR66-SUM('Vic Apr 2021'!L66:O66))*'Vic Apr 2021'!AG66/100)* 'Vic Apr 2021'!AR66,IF(AND('Vic Apr 2021'!N66&gt;0,'Vic Apr 2021'!O66=""),IF(($C$5*F72/'Vic Apr 2021'!AR66&lt; SUM('Vic Apr 2021'!L66:N66)),(0),($C$5*F72/'Vic Apr 2021'!AR66-SUM('Vic Apr 2021'!L66:N66))*'Vic Apr 2021'!AF66/100)* 'Vic Apr 2021'!AR66,IF(AND('Vic Apr 2021'!M66&gt;0,'Vic Apr 2021'!N66=""),IF(($C$5*F72/'Vic Apr 2021'!AR66&lt;'Vic Apr 2021'!M66+'Vic Apr 2021'!L66),(0),(($C$5*F72/'Vic Apr 2021'!AR66-('Vic Apr 2021'!M66+'Vic Apr 2021'!L66))*'Vic Apr 2021'!AE66/100))*'Vic Apr 2021'!AR66,IF(AND('Vic Apr 2021'!L66&gt;0,'Vic Apr 2021'!M66=""&gt;0),IF(($C$5*F72/'Vic Apr 2021'!AR66&lt;'Vic Apr 2021'!L66),(0),($C$5*F72/'Vic Apr 2021'!AR66-'Vic Apr 2021'!L66)*'Vic Apr 2021'!AD66/100)*'Vic Apr 2021'!AR66,0)))))</f>
        <v>0</v>
      </c>
      <c r="Q72" s="394">
        <f t="shared" si="10"/>
        <v>2074.909090909091</v>
      </c>
      <c r="R72" s="419">
        <f t="shared" si="14"/>
        <v>2421.659090909091</v>
      </c>
      <c r="S72" s="193">
        <f t="shared" si="15"/>
        <v>2663.8250000000003</v>
      </c>
      <c r="T72" s="247">
        <f>'Vic Apr 2021'!AT66</f>
        <v>0</v>
      </c>
      <c r="U72" s="247">
        <f>'Vic Apr 2021'!AU66</f>
        <v>20</v>
      </c>
      <c r="V72" s="247">
        <f>'Vic Apr 2021'!AV66</f>
        <v>0</v>
      </c>
      <c r="W72" s="247">
        <f>'Vic Apr 2021'!AW66</f>
        <v>0</v>
      </c>
      <c r="X72" s="419" t="str">
        <f t="shared" si="16"/>
        <v>Guaranteed off usage</v>
      </c>
      <c r="Y72" s="419" t="str">
        <f t="shared" si="17"/>
        <v>Exclusive</v>
      </c>
      <c r="Z72" s="399">
        <f t="shared" si="11"/>
        <v>2006.6772727272728</v>
      </c>
      <c r="AA72" s="399">
        <f t="shared" si="12"/>
        <v>2006.6772727272728</v>
      </c>
      <c r="AB72" s="400">
        <f t="shared" si="9"/>
        <v>2207.3450000000003</v>
      </c>
      <c r="AC72" s="400">
        <f t="shared" si="9"/>
        <v>2207.3450000000003</v>
      </c>
      <c r="AD72" s="244">
        <f>'Vic Apr 2021'!BF66</f>
        <v>0</v>
      </c>
      <c r="AE72" s="196" t="str">
        <f>'Vic Apr 2021'!BG66</f>
        <v>n</v>
      </c>
      <c r="AF72" s="457"/>
      <c r="AG72" s="457"/>
      <c r="AH72" s="457"/>
      <c r="AI72" s="457"/>
      <c r="AJ72" s="457"/>
      <c r="AK72" s="457"/>
      <c r="AL72" s="457"/>
      <c r="AM72" s="457"/>
      <c r="AN72" s="457"/>
      <c r="AO72" s="457"/>
      <c r="AP72" s="457"/>
      <c r="AQ72" s="457"/>
      <c r="AR72" s="457"/>
      <c r="AS72" s="457"/>
      <c r="AT72" s="457"/>
      <c r="AU72" s="457"/>
      <c r="AV72" s="457"/>
      <c r="AW72" s="457"/>
    </row>
    <row r="73" spans="1:49" ht="17" customHeight="1">
      <c r="A73" s="528"/>
      <c r="B73" s="194" t="str">
        <f>'Vic Apr 2021'!F67</f>
        <v>EnergyAustralia</v>
      </c>
      <c r="C73" s="194" t="str">
        <f>'Vic Apr 2021'!G67</f>
        <v>Total Business</v>
      </c>
      <c r="D73" s="190">
        <f>365*'Vic Apr 2021'!H67/100</f>
        <v>366.82499999999993</v>
      </c>
      <c r="E73" s="415">
        <f>IF('Vic Apr 2021'!AQ67=3,0.5,IF('Vic Apr 2021'!AQ67=2,0.33,0))</f>
        <v>0.5</v>
      </c>
      <c r="F73" s="415">
        <f t="shared" si="13"/>
        <v>0.5</v>
      </c>
      <c r="G73" s="190">
        <f>IF('Vic Apr 2021'!K67="",($C$5*E73/'Vic Apr 2021'!AQ67*'Vic Apr 2021'!W67/100)*'Vic Apr 2021'!AQ67,IF($C$5*E73/'Vic Apr 2021'!AQ67&gt;='Vic Apr 2021'!L67,('Vic Apr 2021'!L67*'Vic Apr 2021'!W67/100)*'Vic Apr 2021'!AQ67,($C$5*E73/'Vic Apr 2021'!AQ67*'Vic Apr 2021'!W67/100)*'Vic Apr 2021'!AQ67))</f>
        <v>271.63636363636357</v>
      </c>
      <c r="H73" s="190">
        <f>IF(AND('Vic Apr 2021'!L67&gt;0,'Vic Apr 2021'!M67&gt;0),IF($C$5*E73/'Vic Apr 2021'!AQ67&lt;'Vic Apr 2021'!L67,0,IF(($C$5*E73/'Vic Apr 2021'!AQ67-'Vic Apr 2021'!L67)&lt;=('Vic Apr 2021'!M67+'Vic Apr 2021'!L67),((($C$5*E73/'Vic Apr 2021'!AQ67-'Vic Apr 2021'!L67)*'Vic Apr 2021'!X67/100))*'Vic Apr 2021'!AQ67,((('Vic Apr 2021'!M67)*'Vic Apr 2021'!X67/100)*'Vic Apr 2021'!AQ67))),0)</f>
        <v>924.36363636363637</v>
      </c>
      <c r="I73" s="190">
        <f>IF(AND('Vic Apr 2021'!M67&gt;0,'Vic Apr 2021'!N67&gt;0),IF($C$5*E73/'Vic Apr 2021'!AQ67&lt;('Vic Apr 2021'!L67+'Vic Apr 2021'!M67),0,IF(($C$5*E73/'Vic Apr 2021'!AQ67-'Vic Apr 2021'!L67+'Vic Apr 2021'!M67)&lt;=('Vic Apr 2021'!L67+'Vic Apr 2021'!M67+'Vic Apr 2021'!N67),((($C$5*E73/'Vic Apr 2021'!AQ67-('Vic Apr 2021'!L67+'Vic Apr 2021'!M67))*'Vic Apr 2021'!Y67/100))*'Vic Apr 2021'!AQ67,('Vic Apr 2021'!N67*'Vic Apr 2021'!Y67/100)* 'Vic Apr 2021'!AQ67)),0)</f>
        <v>0</v>
      </c>
      <c r="J73" s="190">
        <f>IF(AND('Vic Apr 2021'!N67&gt;0,'Vic Apr 2021'!O67&gt;0),IF($C$5*E73/'Vic Apr 2021'!AQ67&lt;('Vic Apr 2021'!L67+'Vic Apr 2021'!M67+'Vic Apr 2021'!N67),0,IF(($C$5*E73/'Vic Apr 2021'!AQ67-'Vic Apr 2021'!L67+'Vic Apr 2021'!M67+'Vic Apr 2021'!N67)&lt;=('Vic Apr 2021'!L67+'Vic Apr 2021'!M67+'Vic Apr 2021'!N67+'Vic Apr 2021'!O67),(($C$5*E73/'Vic Apr 2021'!AQ67-('Vic Apr 2021'!L67+'Vic Apr 2021'!M67+'Vic Apr 2021'!N67))*'Vic Apr 2021'!Z67/100)*'Vic Apr 2021'!AQ67,('Vic Apr 2021'!O67*'Vic Apr 2021'!Z67/100)*'Vic Apr 2021'!AQ67)),0)</f>
        <v>0</v>
      </c>
      <c r="K73" s="190">
        <f>IF(AND('Vic Apr 2021'!P67&gt;0,'Vic Apr 2021'!O67&gt;0),IF(($C$5*E73/'Vic Apr 2021'!AQ67&lt;SUM('Vic Apr 2021'!L67:P67)),(0),($C$5*E73/'Vic Apr 2021'!AQ67-SUM('Vic Apr 2021'!L67:P67))*'Vic Apr 2021'!AB67/100)* 'Vic Apr 2021'!AQ67,IF(AND('Vic Apr 2021'!O67&gt;0,'Vic Apr 2021'!P67=""),IF(($C$5*E73/'Vic Apr 2021'!AQ67&lt; SUM('Vic Apr 2021'!L67:O67)),(0),($C$5*E73/'Vic Apr 2021'!AQ67-SUM('Vic Apr 2021'!L67:O67))*'Vic Apr 2021'!AA67/100)* 'Vic Apr 2021'!AQ67,IF(AND('Vic Apr 2021'!N67&gt;0,'Vic Apr 2021'!O67=""),IF(($C$5*E73/'Vic Apr 2021'!AQ67&lt; SUM('Vic Apr 2021'!L67:N67)),(0),($C$5*E73/'Vic Apr 2021'!AQ67-SUM('Vic Apr 2021'!L67:N67))*'Vic Apr 2021'!Z67/100)* 'Vic Apr 2021'!AQ67,IF(AND('Vic Apr 2021'!M67&gt;0,'Vic Apr 2021'!N67=""),IF(($C$5*E73/'Vic Apr 2021'!AQ67&lt;'Vic Apr 2021'!M67+'Vic Apr 2021'!L67),(0),(($C$5*E73/'Vic Apr 2021'!AQ67-('Vic Apr 2021'!M67+'Vic Apr 2021'!L67))*'Vic Apr 2021'!Y67/100))*'Vic Apr 2021'!AQ67,IF(AND('Vic Apr 2021'!L67&gt;0,'Vic Apr 2021'!M67=""&gt;0),IF(($C$5*E73/'Vic Apr 2021'!AQ67&lt;'Vic Apr 2021'!L67),(0),($C$5*E73/'Vic Apr 2021'!AQ67-'Vic Apr 2021'!L67)*'Vic Apr 2021'!X67/100)*'Vic Apr 2021'!AQ67,0)))))</f>
        <v>0</v>
      </c>
      <c r="L73" s="190">
        <f>IF('Vic Apr 2021'!K67="",($C$5*F73/'Vic Apr 2021'!AR67*'Vic Apr 2021'!AC67/100)*'Vic Apr 2021'!AR67,IF($C$5*F73/'Vic Apr 2021'!AR67&gt;='Vic Apr 2021'!L67,('Vic Apr 2021'!L67*'Vic Apr 2021'!AC67/100)*'Vic Apr 2021'!AR67,($C$5*F73/'Vic Apr 2021'!AR67*'Vic Apr 2021'!AC67/100)*'Vic Apr 2021'!AR67))</f>
        <v>271.63636363636357</v>
      </c>
      <c r="M73" s="190">
        <f>IF(AND('Vic Apr 2021'!L67&gt;0,'Vic Apr 2021'!M67&gt;0),IF($C$5*F73/'Vic Apr 2021'!AR67&lt;'Vic Apr 2021'!L67,0,IF(($C$5*F73/'Vic Apr 2021'!AR67-'Vic Apr 2021'!L67)&lt;=('Vic Apr 2021'!M67+'Vic Apr 2021'!L67),((($C$5*F73/'Vic Apr 2021'!AR67-'Vic Apr 2021'!L67)*'Vic Apr 2021'!AD67/100))*'Vic Apr 2021'!AR67,((('Vic Apr 2021'!M67)*'Vic Apr 2021'!AD67/100)*'Vic Apr 2021'!AR67))),0)</f>
        <v>924.36363636363637</v>
      </c>
      <c r="N73" s="190">
        <f>IF(AND('Vic Apr 2021'!M67&gt;0,'Vic Apr 2021'!N67&gt;0),IF($C$5*F73/'Vic Apr 2021'!AR67&lt;('Vic Apr 2021'!L67+'Vic Apr 2021'!M67),0,IF(($C$5*F73/'Vic Apr 2021'!AR67-'Vic Apr 2021'!L67+'Vic Apr 2021'!M67)&lt;=('Vic Apr 2021'!L67+'Vic Apr 2021'!M67+'Vic Apr 2021'!N67),((($C$5*F73/'Vic Apr 2021'!AR67-('Vic Apr 2021'!L67+'Vic Apr 2021'!M67))*'Vic Apr 2021'!AE67/100))*'Vic Apr 2021'!AR67,('Vic Apr 2021'!N67*'Vic Apr 2021'!AE67/100)*'Vic Apr 2021'!AR67)),0)</f>
        <v>0</v>
      </c>
      <c r="O73" s="190">
        <f>IF(AND('Vic Apr 2021'!N67&gt;0,'Vic Apr 2021'!O67&gt;0),IF($C$5*F73/'Vic Apr 2021'!AR67&lt;('Vic Apr 2021'!L67+'Vic Apr 2021'!M67+'Vic Apr 2021'!N67),0,IF(($C$5*F73/'Vic Apr 2021'!AR67-'Vic Apr 2021'!L67+'Vic Apr 2021'!M67+'Vic Apr 2021'!N67)&lt;=('Vic Apr 2021'!L67+'Vic Apr 2021'!M67+'Vic Apr 2021'!N67+'Vic Apr 2021'!O67),(($C$5*F73/'Vic Apr 2021'!AR67-('Vic Apr 2021'!L67+'Vic Apr 2021'!M67+'Vic Apr 2021'!N67))*'Vic Apr 2021'!AF67/100)*'Vic Apr 2021'!AR67,('Vic Apr 2021'!O67*'Vic Apr 2021'!AF67/100)*'Vic Apr 2021'!AR67)),0)</f>
        <v>0</v>
      </c>
      <c r="P73" s="190">
        <f>IF(AND('Vic Apr 2021'!P67&gt;0,'Vic Apr 2021'!O67&gt;0),IF(($C$5*F73/'Vic Apr 2021'!AR67&lt;SUM('Vic Apr 2021'!L67:P67)),(0),($C$5*F73/'Vic Apr 2021'!AR67-SUM('Vic Apr 2021'!L67:P67))*'Vic Apr 2021'!AB67/100)* 'Vic Apr 2021'!AR67,IF(AND('Vic Apr 2021'!O67&gt;0,'Vic Apr 2021'!P67=""),IF(($C$5*F73/'Vic Apr 2021'!AR67&lt; SUM('Vic Apr 2021'!L67:O67)),(0),($C$5*F73/'Vic Apr 2021'!AR67-SUM('Vic Apr 2021'!L67:O67))*'Vic Apr 2021'!AG67/100)* 'Vic Apr 2021'!AR67,IF(AND('Vic Apr 2021'!N67&gt;0,'Vic Apr 2021'!O67=""),IF(($C$5*F73/'Vic Apr 2021'!AR67&lt; SUM('Vic Apr 2021'!L67:N67)),(0),($C$5*F73/'Vic Apr 2021'!AR67-SUM('Vic Apr 2021'!L67:N67))*'Vic Apr 2021'!AF67/100)* 'Vic Apr 2021'!AR67,IF(AND('Vic Apr 2021'!M67&gt;0,'Vic Apr 2021'!N67=""),IF(($C$5*F73/'Vic Apr 2021'!AR67&lt;'Vic Apr 2021'!M67+'Vic Apr 2021'!L67),(0),(($C$5*F73/'Vic Apr 2021'!AR67-('Vic Apr 2021'!M67+'Vic Apr 2021'!L67))*'Vic Apr 2021'!AE67/100))*'Vic Apr 2021'!AR67,IF(AND('Vic Apr 2021'!L67&gt;0,'Vic Apr 2021'!M67=""&gt;0),IF(($C$5*F73/'Vic Apr 2021'!AR67&lt;'Vic Apr 2021'!L67),(0),($C$5*F73/'Vic Apr 2021'!AR67-'Vic Apr 2021'!L67)*'Vic Apr 2021'!AD67/100)*'Vic Apr 2021'!AR67,0)))))</f>
        <v>0</v>
      </c>
      <c r="Q73" s="394">
        <f t="shared" si="10"/>
        <v>2392</v>
      </c>
      <c r="R73" s="419">
        <f t="shared" si="14"/>
        <v>2758.8249999999998</v>
      </c>
      <c r="S73" s="193">
        <f t="shared" si="15"/>
        <v>3034.7075</v>
      </c>
      <c r="T73" s="247">
        <f>'Vic Apr 2021'!AT67</f>
        <v>23</v>
      </c>
      <c r="U73" s="247">
        <f>'Vic Apr 2021'!AU67</f>
        <v>0</v>
      </c>
      <c r="V73" s="247">
        <f>'Vic Apr 2021'!AV67</f>
        <v>0</v>
      </c>
      <c r="W73" s="247">
        <f>'Vic Apr 2021'!AW67</f>
        <v>0</v>
      </c>
      <c r="X73" s="419" t="str">
        <f t="shared" si="16"/>
        <v>Guaranteed off bill</v>
      </c>
      <c r="Y73" s="419" t="str">
        <f t="shared" si="17"/>
        <v>Exclusive</v>
      </c>
      <c r="Z73" s="399">
        <f t="shared" si="11"/>
        <v>2124.2952499999997</v>
      </c>
      <c r="AA73" s="399">
        <f t="shared" si="12"/>
        <v>2124.2952499999997</v>
      </c>
      <c r="AB73" s="400">
        <f t="shared" si="9"/>
        <v>2336.7247749999997</v>
      </c>
      <c r="AC73" s="400">
        <f t="shared" si="9"/>
        <v>2336.7247749999997</v>
      </c>
      <c r="AD73" s="244">
        <f>'Vic Apr 2021'!BF67</f>
        <v>0</v>
      </c>
      <c r="AE73" s="196" t="str">
        <f>'Vic Apr 2021'!BG67</f>
        <v>n</v>
      </c>
      <c r="AF73" s="457"/>
      <c r="AG73" s="457"/>
      <c r="AH73" s="457"/>
      <c r="AI73" s="457"/>
      <c r="AJ73" s="457"/>
      <c r="AK73" s="457"/>
      <c r="AL73" s="457"/>
      <c r="AM73" s="457"/>
      <c r="AN73" s="457"/>
      <c r="AO73" s="457"/>
      <c r="AP73" s="457"/>
      <c r="AQ73" s="457"/>
      <c r="AR73" s="457"/>
      <c r="AS73" s="457"/>
      <c r="AT73" s="457"/>
      <c r="AU73" s="457"/>
      <c r="AV73" s="457"/>
      <c r="AW73" s="457"/>
    </row>
    <row r="74" spans="1:49" ht="17" customHeight="1">
      <c r="A74" s="528"/>
      <c r="B74" s="194" t="str">
        <f>'Vic Apr 2021'!F68</f>
        <v>Lumo Energy</v>
      </c>
      <c r="C74" s="194" t="str">
        <f>'Vic Apr 2021'!G68</f>
        <v>Value</v>
      </c>
      <c r="D74" s="190">
        <f>365*'Vic Apr 2021'!H68/100</f>
        <v>283.23999999999995</v>
      </c>
      <c r="E74" s="415">
        <f>IF('Vic Apr 2021'!AQ68=3,0.5,IF('Vic Apr 2021'!AQ68=2,0.33,0))</f>
        <v>0.5</v>
      </c>
      <c r="F74" s="415">
        <f t="shared" si="13"/>
        <v>0.5</v>
      </c>
      <c r="G74" s="190">
        <f>IF('Vic Apr 2021'!K68="",($C$5*E74/'Vic Apr 2021'!AQ68*'Vic Apr 2021'!W68/100)*'Vic Apr 2021'!AQ68,IF($C$5*E74/'Vic Apr 2021'!AQ68&gt;='Vic Apr 2021'!L68,('Vic Apr 2021'!L68*'Vic Apr 2021'!W68/100)*'Vic Apr 2021'!AQ68,($C$5*E74/'Vic Apr 2021'!AQ68*'Vic Apr 2021'!W68/100)*'Vic Apr 2021'!AQ68))</f>
        <v>189.98672727272725</v>
      </c>
      <c r="H74" s="190">
        <f>IF(AND('Vic Apr 2021'!L68&gt;0,'Vic Apr 2021'!M68&gt;0),IF($C$5*E74/'Vic Apr 2021'!AQ68&lt;'Vic Apr 2021'!L68,0,IF(($C$5*E74/'Vic Apr 2021'!AQ68-'Vic Apr 2021'!L68)&lt;=('Vic Apr 2021'!M68+'Vic Apr 2021'!L68),((($C$5*E74/'Vic Apr 2021'!AQ68-'Vic Apr 2021'!L68)*'Vic Apr 2021'!X68/100))*'Vic Apr 2021'!AQ68,((('Vic Apr 2021'!M68)*'Vic Apr 2021'!X68/100)*'Vic Apr 2021'!AQ68))),0)</f>
        <v>590.81509090909094</v>
      </c>
      <c r="I74" s="190">
        <f>IF(AND('Vic Apr 2021'!M68&gt;0,'Vic Apr 2021'!N68&gt;0),IF($C$5*E74/'Vic Apr 2021'!AQ68&lt;('Vic Apr 2021'!L68+'Vic Apr 2021'!M68),0,IF(($C$5*E74/'Vic Apr 2021'!AQ68-'Vic Apr 2021'!L68+'Vic Apr 2021'!M68)&lt;=('Vic Apr 2021'!L68+'Vic Apr 2021'!M68+'Vic Apr 2021'!N68),((($C$5*E74/'Vic Apr 2021'!AQ68-('Vic Apr 2021'!L68+'Vic Apr 2021'!M68))*'Vic Apr 2021'!Y68/100))*'Vic Apr 2021'!AQ68,('Vic Apr 2021'!N68*'Vic Apr 2021'!Y68/100)* 'Vic Apr 2021'!AQ68)),0)</f>
        <v>0</v>
      </c>
      <c r="J74" s="190">
        <f>IF(AND('Vic Apr 2021'!N68&gt;0,'Vic Apr 2021'!O68&gt;0),IF($C$5*E74/'Vic Apr 2021'!AQ68&lt;('Vic Apr 2021'!L68+'Vic Apr 2021'!M68+'Vic Apr 2021'!N68),0,IF(($C$5*E74/'Vic Apr 2021'!AQ68-'Vic Apr 2021'!L68+'Vic Apr 2021'!M68+'Vic Apr 2021'!N68)&lt;=('Vic Apr 2021'!L68+'Vic Apr 2021'!M68+'Vic Apr 2021'!N68+'Vic Apr 2021'!O68),(($C$5*E74/'Vic Apr 2021'!AQ68-('Vic Apr 2021'!L68+'Vic Apr 2021'!M68+'Vic Apr 2021'!N68))*'Vic Apr 2021'!Z68/100)*'Vic Apr 2021'!AQ68,('Vic Apr 2021'!O68*'Vic Apr 2021'!Z68/100)*'Vic Apr 2021'!AQ68)),0)</f>
        <v>0</v>
      </c>
      <c r="K74" s="190">
        <f>IF(AND('Vic Apr 2021'!P68&gt;0,'Vic Apr 2021'!O68&gt;0),IF(($C$5*E74/'Vic Apr 2021'!AQ68&lt;SUM('Vic Apr 2021'!L68:P68)),(0),($C$5*E74/'Vic Apr 2021'!AQ68-SUM('Vic Apr 2021'!L68:P68))*'Vic Apr 2021'!AB68/100)* 'Vic Apr 2021'!AQ68,IF(AND('Vic Apr 2021'!O68&gt;0,'Vic Apr 2021'!P68=""),IF(($C$5*E74/'Vic Apr 2021'!AQ68&lt; SUM('Vic Apr 2021'!L68:O68)),(0),($C$5*E74/'Vic Apr 2021'!AQ68-SUM('Vic Apr 2021'!L68:O68))*'Vic Apr 2021'!AA68/100)* 'Vic Apr 2021'!AQ68,IF(AND('Vic Apr 2021'!N68&gt;0,'Vic Apr 2021'!O68=""),IF(($C$5*E74/'Vic Apr 2021'!AQ68&lt; SUM('Vic Apr 2021'!L68:N68)),(0),($C$5*E74/'Vic Apr 2021'!AQ68-SUM('Vic Apr 2021'!L68:N68))*'Vic Apr 2021'!Z68/100)* 'Vic Apr 2021'!AQ68,IF(AND('Vic Apr 2021'!M68&gt;0,'Vic Apr 2021'!N68=""),IF(($C$5*E74/'Vic Apr 2021'!AQ68&lt;'Vic Apr 2021'!M68+'Vic Apr 2021'!L68),(0),(($C$5*E74/'Vic Apr 2021'!AQ68-('Vic Apr 2021'!M68+'Vic Apr 2021'!L68))*'Vic Apr 2021'!Y68/100))*'Vic Apr 2021'!AQ68,IF(AND('Vic Apr 2021'!L68&gt;0,'Vic Apr 2021'!M68=""&gt;0),IF(($C$5*E74/'Vic Apr 2021'!AQ68&lt;'Vic Apr 2021'!L68),(0),($C$5*E74/'Vic Apr 2021'!AQ68-'Vic Apr 2021'!L68)*'Vic Apr 2021'!X68/100)*'Vic Apr 2021'!AQ68,0)))))</f>
        <v>0</v>
      </c>
      <c r="L74" s="190">
        <f>IF('Vic Apr 2021'!K68="",($C$5*F74/'Vic Apr 2021'!AR68*'Vic Apr 2021'!AC68/100)*'Vic Apr 2021'!AR68,IF($C$5*F74/'Vic Apr 2021'!AR68&gt;='Vic Apr 2021'!L68,('Vic Apr 2021'!L68*'Vic Apr 2021'!AC68/100)*'Vic Apr 2021'!AR68,($C$5*F74/'Vic Apr 2021'!AR68*'Vic Apr 2021'!AC68/100)*'Vic Apr 2021'!AR68))</f>
        <v>189.98672727272725</v>
      </c>
      <c r="M74" s="190">
        <f>IF(AND('Vic Apr 2021'!L68&gt;0,'Vic Apr 2021'!M68&gt;0),IF($C$5*F74/'Vic Apr 2021'!AR68&lt;'Vic Apr 2021'!L68,0,IF(($C$5*F74/'Vic Apr 2021'!AR68-'Vic Apr 2021'!L68)&lt;=('Vic Apr 2021'!M68+'Vic Apr 2021'!L68),((($C$5*F74/'Vic Apr 2021'!AR68-'Vic Apr 2021'!L68)*'Vic Apr 2021'!AD68/100))*'Vic Apr 2021'!AR68,((('Vic Apr 2021'!M68)*'Vic Apr 2021'!AD68/100)*'Vic Apr 2021'!AR68))),0)</f>
        <v>590.81509090909094</v>
      </c>
      <c r="N74" s="190">
        <f>IF(AND('Vic Apr 2021'!M68&gt;0,'Vic Apr 2021'!N68&gt;0),IF($C$5*F74/'Vic Apr 2021'!AR68&lt;('Vic Apr 2021'!L68+'Vic Apr 2021'!M68),0,IF(($C$5*F74/'Vic Apr 2021'!AR68-'Vic Apr 2021'!L68+'Vic Apr 2021'!M68)&lt;=('Vic Apr 2021'!L68+'Vic Apr 2021'!M68+'Vic Apr 2021'!N68),((($C$5*F74/'Vic Apr 2021'!AR68-('Vic Apr 2021'!L68+'Vic Apr 2021'!M68))*'Vic Apr 2021'!AE68/100))*'Vic Apr 2021'!AR68,('Vic Apr 2021'!N68*'Vic Apr 2021'!AE68/100)*'Vic Apr 2021'!AR68)),0)</f>
        <v>0</v>
      </c>
      <c r="O74" s="190">
        <f>IF(AND('Vic Apr 2021'!N68&gt;0,'Vic Apr 2021'!O68&gt;0),IF($C$5*F74/'Vic Apr 2021'!AR68&lt;('Vic Apr 2021'!L68+'Vic Apr 2021'!M68+'Vic Apr 2021'!N68),0,IF(($C$5*F74/'Vic Apr 2021'!AR68-'Vic Apr 2021'!L68+'Vic Apr 2021'!M68+'Vic Apr 2021'!N68)&lt;=('Vic Apr 2021'!L68+'Vic Apr 2021'!M68+'Vic Apr 2021'!N68+'Vic Apr 2021'!O68),(($C$5*F74/'Vic Apr 2021'!AR68-('Vic Apr 2021'!L68+'Vic Apr 2021'!M68+'Vic Apr 2021'!N68))*'Vic Apr 2021'!AF68/100)*'Vic Apr 2021'!AR68,('Vic Apr 2021'!O68*'Vic Apr 2021'!AF68/100)*'Vic Apr 2021'!AR68)),0)</f>
        <v>0</v>
      </c>
      <c r="P74" s="190">
        <f>IF(AND('Vic Apr 2021'!P68&gt;0,'Vic Apr 2021'!O68&gt;0),IF(($C$5*F74/'Vic Apr 2021'!AR68&lt;SUM('Vic Apr 2021'!L68:P68)),(0),($C$5*F74/'Vic Apr 2021'!AR68-SUM('Vic Apr 2021'!L68:P68))*'Vic Apr 2021'!AB68/100)* 'Vic Apr 2021'!AR68,IF(AND('Vic Apr 2021'!O68&gt;0,'Vic Apr 2021'!P68=""),IF(($C$5*F74/'Vic Apr 2021'!AR68&lt; SUM('Vic Apr 2021'!L68:O68)),(0),($C$5*F74/'Vic Apr 2021'!AR68-SUM('Vic Apr 2021'!L68:O68))*'Vic Apr 2021'!AG68/100)* 'Vic Apr 2021'!AR68,IF(AND('Vic Apr 2021'!N68&gt;0,'Vic Apr 2021'!O68=""),IF(($C$5*F74/'Vic Apr 2021'!AR68&lt; SUM('Vic Apr 2021'!L68:N68)),(0),($C$5*F74/'Vic Apr 2021'!AR68-SUM('Vic Apr 2021'!L68:N68))*'Vic Apr 2021'!AF68/100)* 'Vic Apr 2021'!AR68,IF(AND('Vic Apr 2021'!M68&gt;0,'Vic Apr 2021'!N68=""),IF(($C$5*F74/'Vic Apr 2021'!AR68&lt;'Vic Apr 2021'!M68+'Vic Apr 2021'!L68),(0),(($C$5*F74/'Vic Apr 2021'!AR68-('Vic Apr 2021'!M68+'Vic Apr 2021'!L68))*'Vic Apr 2021'!AE68/100))*'Vic Apr 2021'!AR68,IF(AND('Vic Apr 2021'!L68&gt;0,'Vic Apr 2021'!M68=""&gt;0),IF(($C$5*F74/'Vic Apr 2021'!AR68&lt;'Vic Apr 2021'!L68),(0),($C$5*F74/'Vic Apr 2021'!AR68-'Vic Apr 2021'!L68)*'Vic Apr 2021'!AD68/100)*'Vic Apr 2021'!AR68,0)))))</f>
        <v>0</v>
      </c>
      <c r="Q74" s="394">
        <f t="shared" si="10"/>
        <v>1561.6036363636363</v>
      </c>
      <c r="R74" s="419">
        <f t="shared" si="14"/>
        <v>1844.8436363636363</v>
      </c>
      <c r="S74" s="193">
        <f t="shared" si="15"/>
        <v>2029.328</v>
      </c>
      <c r="T74" s="247">
        <f>'Vic Apr 2021'!AT68</f>
        <v>0</v>
      </c>
      <c r="U74" s="247">
        <f>'Vic Apr 2021'!AU68</f>
        <v>0</v>
      </c>
      <c r="V74" s="247">
        <f>'Vic Apr 2021'!AV68</f>
        <v>0</v>
      </c>
      <c r="W74" s="247">
        <f>'Vic Apr 2021'!AW68</f>
        <v>0</v>
      </c>
      <c r="X74" s="419" t="str">
        <f t="shared" si="16"/>
        <v>No discount</v>
      </c>
      <c r="Y74" s="419" t="str">
        <f t="shared" si="17"/>
        <v>Exclusive</v>
      </c>
      <c r="Z74" s="399">
        <f t="shared" si="11"/>
        <v>1844.8436363636363</v>
      </c>
      <c r="AA74" s="399">
        <f t="shared" si="12"/>
        <v>1844.8436363636363</v>
      </c>
      <c r="AB74" s="400">
        <f t="shared" ref="AB74:AC79" si="18">Z74*1.1</f>
        <v>2029.328</v>
      </c>
      <c r="AC74" s="400">
        <f t="shared" si="18"/>
        <v>2029.328</v>
      </c>
      <c r="AD74" s="244">
        <f>'Vic Apr 2021'!BF68</f>
        <v>0</v>
      </c>
      <c r="AE74" s="196" t="str">
        <f>'Vic Apr 2021'!BG68</f>
        <v>n</v>
      </c>
      <c r="AF74" s="457"/>
      <c r="AG74" s="457"/>
      <c r="AH74" s="457"/>
      <c r="AI74" s="457"/>
      <c r="AJ74" s="457"/>
      <c r="AK74" s="457"/>
      <c r="AL74" s="457"/>
      <c r="AM74" s="457"/>
      <c r="AN74" s="457"/>
      <c r="AO74" s="457"/>
      <c r="AP74" s="457"/>
      <c r="AQ74" s="457"/>
      <c r="AR74" s="457"/>
      <c r="AS74" s="457"/>
      <c r="AT74" s="457"/>
      <c r="AU74" s="457"/>
      <c r="AV74" s="457"/>
      <c r="AW74" s="457"/>
    </row>
    <row r="75" spans="1:49" ht="17" customHeight="1">
      <c r="A75" s="528"/>
      <c r="B75" s="194" t="str">
        <f>'Vic Apr 2021'!F69</f>
        <v>Momentum Energy</v>
      </c>
      <c r="C75" s="194" t="str">
        <f>'Vic Apr 2021'!G69</f>
        <v>Market offer</v>
      </c>
      <c r="D75" s="190">
        <f>365*'Vic Apr 2021'!H69/100</f>
        <v>344.92500000000001</v>
      </c>
      <c r="E75" s="415">
        <f>IF('Vic Apr 2021'!AQ69=3,0.5,IF('Vic Apr 2021'!AQ69=2,0.33,0))</f>
        <v>0.33</v>
      </c>
      <c r="F75" s="415">
        <f t="shared" si="13"/>
        <v>0.66999999999999993</v>
      </c>
      <c r="G75" s="190">
        <f>IF('Vic Apr 2021'!K69="",($C$5*E75/'Vic Apr 2021'!AQ69*'Vic Apr 2021'!W69/100)*'Vic Apr 2021'!AQ69,IF($C$5*E75/'Vic Apr 2021'!AQ69&gt;='Vic Apr 2021'!L69,('Vic Apr 2021'!L69*'Vic Apr 2021'!W69/100)*'Vic Apr 2021'!AQ69,($C$5*E75/'Vic Apr 2021'!AQ69*'Vic Apr 2021'!W69/100)*'Vic Apr 2021'!AQ69))</f>
        <v>144</v>
      </c>
      <c r="H75" s="190">
        <f>IF(AND('Vic Apr 2021'!L69&gt;0,'Vic Apr 2021'!M69&gt;0),IF($C$5*E75/'Vic Apr 2021'!AQ69&lt;'Vic Apr 2021'!L69,0,IF(($C$5*E75/'Vic Apr 2021'!AQ69-'Vic Apr 2021'!L69)&lt;=('Vic Apr 2021'!M69+'Vic Apr 2021'!L69),((($C$5*E75/'Vic Apr 2021'!AQ69-'Vic Apr 2021'!L69)*'Vic Apr 2021'!X69/100))*'Vic Apr 2021'!AQ69,((('Vic Apr 2021'!M69)*'Vic Apr 2021'!X69/100)*'Vic Apr 2021'!AQ69))),0)</f>
        <v>540</v>
      </c>
      <c r="I75" s="190">
        <f>IF(AND('Vic Apr 2021'!M69&gt;0,'Vic Apr 2021'!N69&gt;0),IF($C$5*E75/'Vic Apr 2021'!AQ69&lt;('Vic Apr 2021'!L69+'Vic Apr 2021'!M69),0,IF(($C$5*E75/'Vic Apr 2021'!AQ69-'Vic Apr 2021'!L69+'Vic Apr 2021'!M69)&lt;=('Vic Apr 2021'!L69+'Vic Apr 2021'!M69+'Vic Apr 2021'!N69),((($C$5*E75/'Vic Apr 2021'!AQ69-('Vic Apr 2021'!L69+'Vic Apr 2021'!M69))*'Vic Apr 2021'!Y69/100))*'Vic Apr 2021'!AQ69,('Vic Apr 2021'!N69*'Vic Apr 2021'!Y69/100)* 'Vic Apr 2021'!AQ69)),0)</f>
        <v>0</v>
      </c>
      <c r="J75" s="190">
        <f>IF(AND('Vic Apr 2021'!N69&gt;0,'Vic Apr 2021'!O69&gt;0),IF($C$5*E75/'Vic Apr 2021'!AQ69&lt;('Vic Apr 2021'!L69+'Vic Apr 2021'!M69+'Vic Apr 2021'!N69),0,IF(($C$5*E75/'Vic Apr 2021'!AQ69-'Vic Apr 2021'!L69+'Vic Apr 2021'!M69+'Vic Apr 2021'!N69)&lt;=('Vic Apr 2021'!L69+'Vic Apr 2021'!M69+'Vic Apr 2021'!N69+'Vic Apr 2021'!O69),(($C$5*E75/'Vic Apr 2021'!AQ69-('Vic Apr 2021'!L69+'Vic Apr 2021'!M69+'Vic Apr 2021'!N69))*'Vic Apr 2021'!Z69/100)*'Vic Apr 2021'!AQ69,('Vic Apr 2021'!O69*'Vic Apr 2021'!Z69/100)*'Vic Apr 2021'!AQ69)),0)</f>
        <v>0</v>
      </c>
      <c r="K75" s="190">
        <f>IF(AND('Vic Apr 2021'!P69&gt;0,'Vic Apr 2021'!O69&gt;0),IF(($C$5*E75/'Vic Apr 2021'!AQ69&lt;SUM('Vic Apr 2021'!L69:P69)),(0),($C$5*E75/'Vic Apr 2021'!AQ69-SUM('Vic Apr 2021'!L69:P69))*'Vic Apr 2021'!AB69/100)* 'Vic Apr 2021'!AQ69,IF(AND('Vic Apr 2021'!O69&gt;0,'Vic Apr 2021'!P69=""),IF(($C$5*E75/'Vic Apr 2021'!AQ69&lt; SUM('Vic Apr 2021'!L69:O69)),(0),($C$5*E75/'Vic Apr 2021'!AQ69-SUM('Vic Apr 2021'!L69:O69))*'Vic Apr 2021'!AA69/100)* 'Vic Apr 2021'!AQ69,IF(AND('Vic Apr 2021'!N69&gt;0,'Vic Apr 2021'!O69=""),IF(($C$5*E75/'Vic Apr 2021'!AQ69&lt; SUM('Vic Apr 2021'!L69:N69)),(0),($C$5*E75/'Vic Apr 2021'!AQ69-SUM('Vic Apr 2021'!L69:N69))*'Vic Apr 2021'!Z69/100)* 'Vic Apr 2021'!AQ69,IF(AND('Vic Apr 2021'!M69&gt;0,'Vic Apr 2021'!N69=""),IF(($C$5*E75/'Vic Apr 2021'!AQ69&lt;'Vic Apr 2021'!M69+'Vic Apr 2021'!L69),(0),(($C$5*E75/'Vic Apr 2021'!AQ69-('Vic Apr 2021'!M69+'Vic Apr 2021'!L69))*'Vic Apr 2021'!Y69/100))*'Vic Apr 2021'!AQ69,IF(AND('Vic Apr 2021'!L69&gt;0,'Vic Apr 2021'!M69=""&gt;0),IF(($C$5*E75/'Vic Apr 2021'!AQ69&lt;'Vic Apr 2021'!L69),(0),($C$5*E75/'Vic Apr 2021'!AQ69-'Vic Apr 2021'!L69)*'Vic Apr 2021'!X69/100)*'Vic Apr 2021'!AQ69,0)))))</f>
        <v>0</v>
      </c>
      <c r="L75" s="190">
        <f>IF('Vic Apr 2021'!K69="",($C$5*F75/'Vic Apr 2021'!AR69*'Vic Apr 2021'!AC69/100)*'Vic Apr 2021'!AR69,IF($C$5*F75/'Vic Apr 2021'!AR69&gt;='Vic Apr 2021'!L69,('Vic Apr 2021'!L69*'Vic Apr 2021'!AC69/100)*'Vic Apr 2021'!AR69,($C$5*F75/'Vic Apr 2021'!AR69*'Vic Apr 2021'!AC69/100)*'Vic Apr 2021'!AR69))</f>
        <v>240</v>
      </c>
      <c r="M75" s="190">
        <f>IF(AND('Vic Apr 2021'!L69&gt;0,'Vic Apr 2021'!M69&gt;0),IF($C$5*F75/'Vic Apr 2021'!AR69&lt;'Vic Apr 2021'!L69,0,IF(($C$5*F75/'Vic Apr 2021'!AR69-'Vic Apr 2021'!L69)&lt;=('Vic Apr 2021'!M69+'Vic Apr 2021'!L69),((($C$5*F75/'Vic Apr 2021'!AR69-'Vic Apr 2021'!L69)*'Vic Apr 2021'!AD69/100))*'Vic Apr 2021'!AR69,((('Vic Apr 2021'!M69)*'Vic Apr 2021'!AD69/100)*'Vic Apr 2021'!AR69))),0)</f>
        <v>935</v>
      </c>
      <c r="N75" s="190">
        <f>IF(AND('Vic Apr 2021'!M69&gt;0,'Vic Apr 2021'!N69&gt;0),IF($C$5*F75/'Vic Apr 2021'!AR69&lt;('Vic Apr 2021'!L69+'Vic Apr 2021'!M69),0,IF(($C$5*F75/'Vic Apr 2021'!AR69-'Vic Apr 2021'!L69+'Vic Apr 2021'!M69)&lt;=('Vic Apr 2021'!L69+'Vic Apr 2021'!M69+'Vic Apr 2021'!N69),((($C$5*F75/'Vic Apr 2021'!AR69-('Vic Apr 2021'!L69+'Vic Apr 2021'!M69))*'Vic Apr 2021'!AE69/100))*'Vic Apr 2021'!AR69,('Vic Apr 2021'!N69*'Vic Apr 2021'!AE69/100)*'Vic Apr 2021'!AR69)),0)</f>
        <v>0</v>
      </c>
      <c r="O75" s="190">
        <f>IF(AND('Vic Apr 2021'!N69&gt;0,'Vic Apr 2021'!O69&gt;0),IF($C$5*F75/'Vic Apr 2021'!AR69&lt;('Vic Apr 2021'!L69+'Vic Apr 2021'!M69+'Vic Apr 2021'!N69),0,IF(($C$5*F75/'Vic Apr 2021'!AR69-'Vic Apr 2021'!L69+'Vic Apr 2021'!M69+'Vic Apr 2021'!N69)&lt;=('Vic Apr 2021'!L69+'Vic Apr 2021'!M69+'Vic Apr 2021'!N69+'Vic Apr 2021'!O69),(($C$5*F75/'Vic Apr 2021'!AR69-('Vic Apr 2021'!L69+'Vic Apr 2021'!M69+'Vic Apr 2021'!N69))*'Vic Apr 2021'!AF69/100)*'Vic Apr 2021'!AR69,('Vic Apr 2021'!O69*'Vic Apr 2021'!AF69/100)*'Vic Apr 2021'!AR69)),0)</f>
        <v>0</v>
      </c>
      <c r="P75" s="190">
        <f>IF(AND('Vic Apr 2021'!P69&gt;0,'Vic Apr 2021'!O69&gt;0),IF(($C$5*F75/'Vic Apr 2021'!AR69&lt;SUM('Vic Apr 2021'!L69:P69)),(0),($C$5*F75/'Vic Apr 2021'!AR69-SUM('Vic Apr 2021'!L69:P69))*'Vic Apr 2021'!AB69/100)* 'Vic Apr 2021'!AR69,IF(AND('Vic Apr 2021'!O69&gt;0,'Vic Apr 2021'!P69=""),IF(($C$5*F75/'Vic Apr 2021'!AR69&lt; SUM('Vic Apr 2021'!L69:O69)),(0),($C$5*F75/'Vic Apr 2021'!AR69-SUM('Vic Apr 2021'!L69:O69))*'Vic Apr 2021'!AG69/100)* 'Vic Apr 2021'!AR69,IF(AND('Vic Apr 2021'!N69&gt;0,'Vic Apr 2021'!O69=""),IF(($C$5*F75/'Vic Apr 2021'!AR69&lt; SUM('Vic Apr 2021'!L69:N69)),(0),($C$5*F75/'Vic Apr 2021'!AR69-SUM('Vic Apr 2021'!L69:N69))*'Vic Apr 2021'!AF69/100)* 'Vic Apr 2021'!AR69,IF(AND('Vic Apr 2021'!M69&gt;0,'Vic Apr 2021'!N69=""),IF(($C$5*F75/'Vic Apr 2021'!AR69&lt;'Vic Apr 2021'!M69+'Vic Apr 2021'!L69),(0),(($C$5*F75/'Vic Apr 2021'!AR69-('Vic Apr 2021'!M69+'Vic Apr 2021'!L69))*'Vic Apr 2021'!AE69/100))*'Vic Apr 2021'!AR69,IF(AND('Vic Apr 2021'!L69&gt;0,'Vic Apr 2021'!M69=""&gt;0),IF(($C$5*F75/'Vic Apr 2021'!AR69&lt;'Vic Apr 2021'!L69),(0),($C$5*F75/'Vic Apr 2021'!AR69-'Vic Apr 2021'!L69)*'Vic Apr 2021'!AD69/100)*'Vic Apr 2021'!AR69,0)))))</f>
        <v>0</v>
      </c>
      <c r="Q75" s="394">
        <f t="shared" si="10"/>
        <v>1859</v>
      </c>
      <c r="R75" s="419">
        <f t="shared" si="14"/>
        <v>2203.9250000000002</v>
      </c>
      <c r="S75" s="193">
        <f t="shared" si="15"/>
        <v>2424.3175000000006</v>
      </c>
      <c r="T75" s="247">
        <f>'Vic Apr 2021'!AT69</f>
        <v>0</v>
      </c>
      <c r="U75" s="247">
        <f>'Vic Apr 2021'!AU69</f>
        <v>0</v>
      </c>
      <c r="V75" s="247">
        <f>'Vic Apr 2021'!AV69</f>
        <v>0</v>
      </c>
      <c r="W75" s="247">
        <f>'Vic Apr 2021'!AW69</f>
        <v>0</v>
      </c>
      <c r="X75" s="419" t="str">
        <f t="shared" si="16"/>
        <v>No discount</v>
      </c>
      <c r="Y75" s="419" t="str">
        <f t="shared" si="17"/>
        <v>Exclusive</v>
      </c>
      <c r="Z75" s="399">
        <f t="shared" si="11"/>
        <v>2203.9250000000002</v>
      </c>
      <c r="AA75" s="399">
        <f t="shared" si="12"/>
        <v>2203.9250000000002</v>
      </c>
      <c r="AB75" s="400">
        <f t="shared" si="18"/>
        <v>2424.3175000000006</v>
      </c>
      <c r="AC75" s="400">
        <f t="shared" si="18"/>
        <v>2424.3175000000006</v>
      </c>
      <c r="AD75" s="244">
        <f>'Vic Apr 2021'!BF69</f>
        <v>0</v>
      </c>
      <c r="AE75" s="196" t="str">
        <f>'Vic Apr 2021'!BG69</f>
        <v>n</v>
      </c>
      <c r="AF75" s="457"/>
      <c r="AG75" s="457"/>
      <c r="AH75" s="457"/>
      <c r="AI75" s="457"/>
      <c r="AJ75" s="457"/>
      <c r="AK75" s="457"/>
      <c r="AL75" s="457"/>
      <c r="AM75" s="457"/>
      <c r="AN75" s="457"/>
      <c r="AO75" s="457"/>
      <c r="AP75" s="457"/>
      <c r="AQ75" s="457"/>
      <c r="AR75" s="457"/>
      <c r="AS75" s="457"/>
      <c r="AT75" s="457"/>
      <c r="AU75" s="457"/>
      <c r="AV75" s="457"/>
      <c r="AW75" s="457"/>
    </row>
    <row r="76" spans="1:49" ht="17" customHeight="1">
      <c r="A76" s="528"/>
      <c r="B76" s="423" t="str">
        <f>'Vic Apr 2021'!F70</f>
        <v>Origin Energy</v>
      </c>
      <c r="C76" s="423" t="str">
        <f>'Vic Apr 2021'!G70</f>
        <v>Business Go</v>
      </c>
      <c r="D76" s="190">
        <f>365*'Vic Apr 2021'!H70/100</f>
        <v>241.56363636363633</v>
      </c>
      <c r="E76" s="415">
        <f>IF('Vic Apr 2021'!AQ70=3,0.5,IF('Vic Apr 2021'!AQ70=2,0.33,0))</f>
        <v>0.5</v>
      </c>
      <c r="F76" s="415">
        <f t="shared" si="13"/>
        <v>0.5</v>
      </c>
      <c r="G76" s="190">
        <f>IF('Vic Apr 2021'!K70="",($C$5*E76/'Vic Apr 2021'!AQ70*'Vic Apr 2021'!W70/100)*'Vic Apr 2021'!AQ70,IF($C$5*E76/'Vic Apr 2021'!AQ70&gt;='Vic Apr 2021'!L70,('Vic Apr 2021'!L70*'Vic Apr 2021'!W70/100)*'Vic Apr 2021'!AQ70,($C$5*E76/'Vic Apr 2021'!AQ70*'Vic Apr 2021'!W70/100)*'Vic Apr 2021'!AQ70))</f>
        <v>690.5454545454545</v>
      </c>
      <c r="H76" s="190">
        <f>IF(AND('Vic Apr 2021'!L70&gt;0,'Vic Apr 2021'!M70&gt;0),IF($C$5*E76/'Vic Apr 2021'!AQ70&lt;'Vic Apr 2021'!L70,0,IF(($C$5*E76/'Vic Apr 2021'!AQ70-'Vic Apr 2021'!L70)&lt;=('Vic Apr 2021'!M70+'Vic Apr 2021'!L70),((($C$5*E76/'Vic Apr 2021'!AQ70-'Vic Apr 2021'!L70)*'Vic Apr 2021'!X70/100))*'Vic Apr 2021'!AQ70,((('Vic Apr 2021'!M70)*'Vic Apr 2021'!X70/100)*'Vic Apr 2021'!AQ70))),0)</f>
        <v>220.18181818181822</v>
      </c>
      <c r="I76" s="190">
        <f>IF(AND('Vic Apr 2021'!M70&gt;0,'Vic Apr 2021'!N70&gt;0),IF($C$5*E76/'Vic Apr 2021'!AQ70&lt;('Vic Apr 2021'!L70+'Vic Apr 2021'!M70),0,IF(($C$5*E76/'Vic Apr 2021'!AQ70-'Vic Apr 2021'!L70+'Vic Apr 2021'!M70)&lt;=('Vic Apr 2021'!L70+'Vic Apr 2021'!M70+'Vic Apr 2021'!N70),((($C$5*E76/'Vic Apr 2021'!AQ70-('Vic Apr 2021'!L70+'Vic Apr 2021'!M70))*'Vic Apr 2021'!Y70/100))*'Vic Apr 2021'!AQ70,('Vic Apr 2021'!N70*'Vic Apr 2021'!Y70/100)* 'Vic Apr 2021'!AQ70)),0)</f>
        <v>0</v>
      </c>
      <c r="J76" s="190">
        <f>IF(AND('Vic Apr 2021'!N70&gt;0,'Vic Apr 2021'!O70&gt;0),IF($C$5*E76/'Vic Apr 2021'!AQ70&lt;('Vic Apr 2021'!L70+'Vic Apr 2021'!M70+'Vic Apr 2021'!N70),0,IF(($C$5*E76/'Vic Apr 2021'!AQ70-'Vic Apr 2021'!L70+'Vic Apr 2021'!M70+'Vic Apr 2021'!N70)&lt;=('Vic Apr 2021'!L70+'Vic Apr 2021'!M70+'Vic Apr 2021'!N70+'Vic Apr 2021'!O70),(($C$5*E76/'Vic Apr 2021'!AQ70-('Vic Apr 2021'!L70+'Vic Apr 2021'!M70+'Vic Apr 2021'!N70))*'Vic Apr 2021'!Z70/100)*'Vic Apr 2021'!AQ70,('Vic Apr 2021'!O70*'Vic Apr 2021'!Z70/100)*'Vic Apr 2021'!AQ70)),0)</f>
        <v>0</v>
      </c>
      <c r="K76" s="190">
        <f>IF(AND('Vic Apr 2021'!P70&gt;0,'Vic Apr 2021'!O70&gt;0),IF(($C$5*E76/'Vic Apr 2021'!AQ70&lt;SUM('Vic Apr 2021'!L70:P70)),(0),($C$5*E76/'Vic Apr 2021'!AQ70-SUM('Vic Apr 2021'!L70:P70))*'Vic Apr 2021'!AB70/100)* 'Vic Apr 2021'!AQ70,IF(AND('Vic Apr 2021'!O70&gt;0,'Vic Apr 2021'!P70=""),IF(($C$5*E76/'Vic Apr 2021'!AQ70&lt; SUM('Vic Apr 2021'!L70:O70)),(0),($C$5*E76/'Vic Apr 2021'!AQ70-SUM('Vic Apr 2021'!L70:O70))*'Vic Apr 2021'!AA70/100)* 'Vic Apr 2021'!AQ70,IF(AND('Vic Apr 2021'!N70&gt;0,'Vic Apr 2021'!O70=""),IF(($C$5*E76/'Vic Apr 2021'!AQ70&lt; SUM('Vic Apr 2021'!L70:N70)),(0),($C$5*E76/'Vic Apr 2021'!AQ70-SUM('Vic Apr 2021'!L70:N70))*'Vic Apr 2021'!Z70/100)* 'Vic Apr 2021'!AQ70,IF(AND('Vic Apr 2021'!M70&gt;0,'Vic Apr 2021'!N70=""),IF(($C$5*E76/'Vic Apr 2021'!AQ70&lt;'Vic Apr 2021'!M70+'Vic Apr 2021'!L70),(0),(($C$5*E76/'Vic Apr 2021'!AQ70-('Vic Apr 2021'!M70+'Vic Apr 2021'!L70))*'Vic Apr 2021'!Y70/100))*'Vic Apr 2021'!AQ70,IF(AND('Vic Apr 2021'!L70&gt;0,'Vic Apr 2021'!M70=""&gt;0),IF(($C$5*E76/'Vic Apr 2021'!AQ70&lt;'Vic Apr 2021'!L70),(0),($C$5*E76/'Vic Apr 2021'!AQ70-'Vic Apr 2021'!L70)*'Vic Apr 2021'!X70/100)*'Vic Apr 2021'!AQ70,0)))))</f>
        <v>0</v>
      </c>
      <c r="L76" s="190">
        <f>IF('Vic Apr 2021'!K70="",($C$5*F76/'Vic Apr 2021'!AR70*'Vic Apr 2021'!AC70/100)*'Vic Apr 2021'!AR70,IF($C$5*F76/'Vic Apr 2021'!AR70&gt;='Vic Apr 2021'!L70,('Vic Apr 2021'!L70*'Vic Apr 2021'!AC70/100)*'Vic Apr 2021'!AR70,($C$5*F76/'Vic Apr 2021'!AR70*'Vic Apr 2021'!AC70/100)*'Vic Apr 2021'!AR70))</f>
        <v>690.5454545454545</v>
      </c>
      <c r="M76" s="190">
        <f>IF(AND('Vic Apr 2021'!L70&gt;0,'Vic Apr 2021'!M70&gt;0),IF($C$5*F76/'Vic Apr 2021'!AR70&lt;'Vic Apr 2021'!L70,0,IF(($C$5*F76/'Vic Apr 2021'!AR70-'Vic Apr 2021'!L70)&lt;=('Vic Apr 2021'!M70+'Vic Apr 2021'!L70),((($C$5*F76/'Vic Apr 2021'!AR70-'Vic Apr 2021'!L70)*'Vic Apr 2021'!AD70/100))*'Vic Apr 2021'!AR70,((('Vic Apr 2021'!M70)*'Vic Apr 2021'!AD70/100)*'Vic Apr 2021'!AR70))),0)</f>
        <v>220.18181818181822</v>
      </c>
      <c r="N76" s="190">
        <f>IF(AND('Vic Apr 2021'!M70&gt;0,'Vic Apr 2021'!N70&gt;0),IF($C$5*F76/'Vic Apr 2021'!AR70&lt;('Vic Apr 2021'!L70+'Vic Apr 2021'!M70),0,IF(($C$5*F76/'Vic Apr 2021'!AR70-'Vic Apr 2021'!L70+'Vic Apr 2021'!M70)&lt;=('Vic Apr 2021'!L70+'Vic Apr 2021'!M70+'Vic Apr 2021'!N70),((($C$5*F76/'Vic Apr 2021'!AR70-('Vic Apr 2021'!L70+'Vic Apr 2021'!M70))*'Vic Apr 2021'!AE70/100))*'Vic Apr 2021'!AR70,('Vic Apr 2021'!N70*'Vic Apr 2021'!AE70/100)*'Vic Apr 2021'!AR70)),0)</f>
        <v>0</v>
      </c>
      <c r="O76" s="190">
        <f>IF(AND('Vic Apr 2021'!N70&gt;0,'Vic Apr 2021'!O70&gt;0),IF($C$5*F76/'Vic Apr 2021'!AR70&lt;('Vic Apr 2021'!L70+'Vic Apr 2021'!M70+'Vic Apr 2021'!N70),0,IF(($C$5*F76/'Vic Apr 2021'!AR70-'Vic Apr 2021'!L70+'Vic Apr 2021'!M70+'Vic Apr 2021'!N70)&lt;=('Vic Apr 2021'!L70+'Vic Apr 2021'!M70+'Vic Apr 2021'!N70+'Vic Apr 2021'!O70),(($C$5*F76/'Vic Apr 2021'!AR70-('Vic Apr 2021'!L70+'Vic Apr 2021'!M70+'Vic Apr 2021'!N70))*'Vic Apr 2021'!AF70/100)*'Vic Apr 2021'!AR70,('Vic Apr 2021'!O70*'Vic Apr 2021'!AF70/100)*'Vic Apr 2021'!AR70)),0)</f>
        <v>0</v>
      </c>
      <c r="P76" s="190">
        <f>IF(AND('Vic Apr 2021'!P70&gt;0,'Vic Apr 2021'!O70&gt;0),IF(($C$5*F76/'Vic Apr 2021'!AR70&lt;SUM('Vic Apr 2021'!L70:P70)),(0),($C$5*F76/'Vic Apr 2021'!AR70-SUM('Vic Apr 2021'!L70:P70))*'Vic Apr 2021'!AB70/100)* 'Vic Apr 2021'!AR70,IF(AND('Vic Apr 2021'!O70&gt;0,'Vic Apr 2021'!P70=""),IF(($C$5*F76/'Vic Apr 2021'!AR70&lt; SUM('Vic Apr 2021'!L70:O70)),(0),($C$5*F76/'Vic Apr 2021'!AR70-SUM('Vic Apr 2021'!L70:O70))*'Vic Apr 2021'!AG70/100)* 'Vic Apr 2021'!AR70,IF(AND('Vic Apr 2021'!N70&gt;0,'Vic Apr 2021'!O70=""),IF(($C$5*F76/'Vic Apr 2021'!AR70&lt; SUM('Vic Apr 2021'!L70:N70)),(0),($C$5*F76/'Vic Apr 2021'!AR70-SUM('Vic Apr 2021'!L70:N70))*'Vic Apr 2021'!AF70/100)* 'Vic Apr 2021'!AR70,IF(AND('Vic Apr 2021'!M70&gt;0,'Vic Apr 2021'!N70=""),IF(($C$5*F76/'Vic Apr 2021'!AR70&lt;'Vic Apr 2021'!M70+'Vic Apr 2021'!L70),(0),(($C$5*F76/'Vic Apr 2021'!AR70-('Vic Apr 2021'!M70+'Vic Apr 2021'!L70))*'Vic Apr 2021'!AE70/100))*'Vic Apr 2021'!AR70,IF(AND('Vic Apr 2021'!L70&gt;0,'Vic Apr 2021'!M70=""&gt;0),IF(($C$5*F76/'Vic Apr 2021'!AR70&lt;'Vic Apr 2021'!L70),(0),($C$5*F76/'Vic Apr 2021'!AR70-'Vic Apr 2021'!L70)*'Vic Apr 2021'!AD70/100)*'Vic Apr 2021'!AR70,0)))))</f>
        <v>0</v>
      </c>
      <c r="Q76" s="394">
        <f t="shared" si="10"/>
        <v>1821.4545454545455</v>
      </c>
      <c r="R76" s="419">
        <f t="shared" si="14"/>
        <v>2063.0181818181818</v>
      </c>
      <c r="S76" s="193">
        <f t="shared" si="15"/>
        <v>2269.3200000000002</v>
      </c>
      <c r="T76" s="247">
        <f>'Vic Apr 2021'!AT70</f>
        <v>0</v>
      </c>
      <c r="U76" s="247">
        <f>'Vic Apr 2021'!AU70</f>
        <v>0</v>
      </c>
      <c r="V76" s="247">
        <f>'Vic Apr 2021'!AV70</f>
        <v>0</v>
      </c>
      <c r="W76" s="247">
        <f>'Vic Apr 2021'!AW70</f>
        <v>0</v>
      </c>
      <c r="X76" s="419" t="str">
        <f t="shared" si="16"/>
        <v>No discount</v>
      </c>
      <c r="Y76" s="419" t="str">
        <f t="shared" si="17"/>
        <v>Inclusive</v>
      </c>
      <c r="Z76" s="399">
        <f t="shared" si="11"/>
        <v>2063.0181818181818</v>
      </c>
      <c r="AA76" s="399">
        <f t="shared" si="12"/>
        <v>2063.0181818181818</v>
      </c>
      <c r="AB76" s="400">
        <f t="shared" si="18"/>
        <v>2269.3200000000002</v>
      </c>
      <c r="AC76" s="400">
        <f t="shared" si="18"/>
        <v>2269.3200000000002</v>
      </c>
      <c r="AD76" s="244">
        <f>'Vic Apr 2021'!BF70</f>
        <v>0</v>
      </c>
      <c r="AE76" s="196" t="str">
        <f>'Vic Apr 2021'!BG70</f>
        <v>n</v>
      </c>
      <c r="AF76" s="457"/>
      <c r="AG76" s="457"/>
      <c r="AH76" s="457"/>
      <c r="AI76" s="457"/>
      <c r="AJ76" s="457"/>
      <c r="AK76" s="457"/>
      <c r="AL76" s="457"/>
      <c r="AM76" s="457"/>
      <c r="AN76" s="457"/>
      <c r="AO76" s="457"/>
      <c r="AP76" s="457"/>
      <c r="AQ76" s="457"/>
      <c r="AR76" s="457"/>
      <c r="AS76" s="457"/>
      <c r="AT76" s="457"/>
      <c r="AU76" s="457"/>
      <c r="AV76" s="457"/>
      <c r="AW76" s="457"/>
    </row>
    <row r="77" spans="1:49" ht="17" customHeight="1">
      <c r="A77" s="528"/>
      <c r="B77" s="194" t="str">
        <f>'Vic Apr 2021'!F71</f>
        <v>Simply Energy</v>
      </c>
      <c r="C77" s="194" t="str">
        <f>'Vic Apr 2021'!G71</f>
        <v>Business Saver</v>
      </c>
      <c r="D77" s="190">
        <f>365*'Vic Apr 2021'!H71/100</f>
        <v>334.73818181818177</v>
      </c>
      <c r="E77" s="415">
        <f>IF('Vic Apr 2021'!AQ71=3,0.5,IF('Vic Apr 2021'!AQ71=2,0.33,0))</f>
        <v>0.5</v>
      </c>
      <c r="F77" s="415">
        <f t="shared" si="13"/>
        <v>0.5</v>
      </c>
      <c r="G77" s="190">
        <f>IF('Vic Apr 2021'!K71="",($C$5*E77/'Vic Apr 2021'!AQ71*'Vic Apr 2021'!W71/100)*'Vic Apr 2021'!AQ71,IF($C$5*E77/'Vic Apr 2021'!AQ71&gt;='Vic Apr 2021'!L71,('Vic Apr 2021'!L71*'Vic Apr 2021'!W71/100)*'Vic Apr 2021'!AQ71,($C$5*E77/'Vic Apr 2021'!AQ71*'Vic Apr 2021'!W71/100)*'Vic Apr 2021'!AQ71))</f>
        <v>209.06836363636361</v>
      </c>
      <c r="H77" s="190">
        <f>IF(AND('Vic Apr 2021'!L71&gt;0,'Vic Apr 2021'!M71&gt;0),IF($C$5*E77/'Vic Apr 2021'!AQ71&lt;'Vic Apr 2021'!L71,0,IF(($C$5*E77/'Vic Apr 2021'!AQ71-'Vic Apr 2021'!L71)&lt;=('Vic Apr 2021'!M71+'Vic Apr 2021'!L71),((($C$5*E77/'Vic Apr 2021'!AQ71-'Vic Apr 2021'!L71)*'Vic Apr 2021'!X71/100))*'Vic Apr 2021'!AQ71,((('Vic Apr 2021'!M71)*'Vic Apr 2021'!X71/100)*'Vic Apr 2021'!AQ71))),0)</f>
        <v>746.87945454545445</v>
      </c>
      <c r="I77" s="190">
        <f>IF(AND('Vic Apr 2021'!M71&gt;0,'Vic Apr 2021'!N71&gt;0),IF($C$5*E77/'Vic Apr 2021'!AQ71&lt;('Vic Apr 2021'!L71+'Vic Apr 2021'!M71),0,IF(($C$5*E77/'Vic Apr 2021'!AQ71-'Vic Apr 2021'!L71+'Vic Apr 2021'!M71)&lt;=('Vic Apr 2021'!L71+'Vic Apr 2021'!M71+'Vic Apr 2021'!N71),((($C$5*E77/'Vic Apr 2021'!AQ71-('Vic Apr 2021'!L71+'Vic Apr 2021'!M71))*'Vic Apr 2021'!Y71/100))*'Vic Apr 2021'!AQ71,('Vic Apr 2021'!N71*'Vic Apr 2021'!Y71/100)* 'Vic Apr 2021'!AQ71)),0)</f>
        <v>0</v>
      </c>
      <c r="J77" s="190">
        <f>IF(AND('Vic Apr 2021'!N71&gt;0,'Vic Apr 2021'!O71&gt;0),IF($C$5*E77/'Vic Apr 2021'!AQ71&lt;('Vic Apr 2021'!L71+'Vic Apr 2021'!M71+'Vic Apr 2021'!N71),0,IF(($C$5*E77/'Vic Apr 2021'!AQ71-'Vic Apr 2021'!L71+'Vic Apr 2021'!M71+'Vic Apr 2021'!N71)&lt;=('Vic Apr 2021'!L71+'Vic Apr 2021'!M71+'Vic Apr 2021'!N71+'Vic Apr 2021'!O71),(($C$5*E77/'Vic Apr 2021'!AQ71-('Vic Apr 2021'!L71+'Vic Apr 2021'!M71+'Vic Apr 2021'!N71))*'Vic Apr 2021'!Z71/100)*'Vic Apr 2021'!AQ71,('Vic Apr 2021'!O71*'Vic Apr 2021'!Z71/100)*'Vic Apr 2021'!AQ71)),0)</f>
        <v>0</v>
      </c>
      <c r="K77" s="190">
        <f>IF(AND('Vic Apr 2021'!P71&gt;0,'Vic Apr 2021'!O71&gt;0),IF(($C$5*E77/'Vic Apr 2021'!AQ71&lt;SUM('Vic Apr 2021'!L71:P71)),(0),($C$5*E77/'Vic Apr 2021'!AQ71-SUM('Vic Apr 2021'!L71:P71))*'Vic Apr 2021'!AB71/100)* 'Vic Apr 2021'!AQ71,IF(AND('Vic Apr 2021'!O71&gt;0,'Vic Apr 2021'!P71=""),IF(($C$5*E77/'Vic Apr 2021'!AQ71&lt; SUM('Vic Apr 2021'!L71:O71)),(0),($C$5*E77/'Vic Apr 2021'!AQ71-SUM('Vic Apr 2021'!L71:O71))*'Vic Apr 2021'!AA71/100)* 'Vic Apr 2021'!AQ71,IF(AND('Vic Apr 2021'!N71&gt;0,'Vic Apr 2021'!O71=""),IF(($C$5*E77/'Vic Apr 2021'!AQ71&lt; SUM('Vic Apr 2021'!L71:N71)),(0),($C$5*E77/'Vic Apr 2021'!AQ71-SUM('Vic Apr 2021'!L71:N71))*'Vic Apr 2021'!Z71/100)* 'Vic Apr 2021'!AQ71,IF(AND('Vic Apr 2021'!M71&gt;0,'Vic Apr 2021'!N71=""),IF(($C$5*E77/'Vic Apr 2021'!AQ71&lt;'Vic Apr 2021'!M71+'Vic Apr 2021'!L71),(0),(($C$5*E77/'Vic Apr 2021'!AQ71-('Vic Apr 2021'!M71+'Vic Apr 2021'!L71))*'Vic Apr 2021'!Y71/100))*'Vic Apr 2021'!AQ71,IF(AND('Vic Apr 2021'!L71&gt;0,'Vic Apr 2021'!M71=""&gt;0),IF(($C$5*E77/'Vic Apr 2021'!AQ71&lt;'Vic Apr 2021'!L71),(0),($C$5*E77/'Vic Apr 2021'!AQ71-'Vic Apr 2021'!L71)*'Vic Apr 2021'!X71/100)*'Vic Apr 2021'!AQ71,0)))))</f>
        <v>0</v>
      </c>
      <c r="L77" s="190">
        <f>IF('Vic Apr 2021'!K71="",($C$5*F77/'Vic Apr 2021'!AR71*'Vic Apr 2021'!AC71/100)*'Vic Apr 2021'!AR71,IF($C$5*F77/'Vic Apr 2021'!AR71&gt;='Vic Apr 2021'!L71,('Vic Apr 2021'!L71*'Vic Apr 2021'!AC71/100)*'Vic Apr 2021'!AR71,($C$5*F77/'Vic Apr 2021'!AR71*'Vic Apr 2021'!AC71/100)*'Vic Apr 2021'!AR71))</f>
        <v>209.06836363636361</v>
      </c>
      <c r="M77" s="190">
        <f>IF(AND('Vic Apr 2021'!L71&gt;0,'Vic Apr 2021'!M71&gt;0),IF($C$5*F77/'Vic Apr 2021'!AR71&lt;'Vic Apr 2021'!L71,0,IF(($C$5*F77/'Vic Apr 2021'!AR71-'Vic Apr 2021'!L71)&lt;=('Vic Apr 2021'!M71+'Vic Apr 2021'!L71),((($C$5*F77/'Vic Apr 2021'!AR71-'Vic Apr 2021'!L71)*'Vic Apr 2021'!AD71/100))*'Vic Apr 2021'!AR71,((('Vic Apr 2021'!M71)*'Vic Apr 2021'!AD71/100)*'Vic Apr 2021'!AR71))),0)</f>
        <v>746.87945454545445</v>
      </c>
      <c r="N77" s="190">
        <f>IF(AND('Vic Apr 2021'!M71&gt;0,'Vic Apr 2021'!N71&gt;0),IF($C$5*F77/'Vic Apr 2021'!AR71&lt;('Vic Apr 2021'!L71+'Vic Apr 2021'!M71),0,IF(($C$5*F77/'Vic Apr 2021'!AR71-'Vic Apr 2021'!L71+'Vic Apr 2021'!M71)&lt;=('Vic Apr 2021'!L71+'Vic Apr 2021'!M71+'Vic Apr 2021'!N71),((($C$5*F77/'Vic Apr 2021'!AR71-('Vic Apr 2021'!L71+'Vic Apr 2021'!M71))*'Vic Apr 2021'!AE71/100))*'Vic Apr 2021'!AR71,('Vic Apr 2021'!N71*'Vic Apr 2021'!AE71/100)*'Vic Apr 2021'!AR71)),0)</f>
        <v>0</v>
      </c>
      <c r="O77" s="190">
        <f>IF(AND('Vic Apr 2021'!N71&gt;0,'Vic Apr 2021'!O71&gt;0),IF($C$5*F77/'Vic Apr 2021'!AR71&lt;('Vic Apr 2021'!L71+'Vic Apr 2021'!M71+'Vic Apr 2021'!N71),0,IF(($C$5*F77/'Vic Apr 2021'!AR71-'Vic Apr 2021'!L71+'Vic Apr 2021'!M71+'Vic Apr 2021'!N71)&lt;=('Vic Apr 2021'!L71+'Vic Apr 2021'!M71+'Vic Apr 2021'!N71+'Vic Apr 2021'!O71),(($C$5*F77/'Vic Apr 2021'!AR71-('Vic Apr 2021'!L71+'Vic Apr 2021'!M71+'Vic Apr 2021'!N71))*'Vic Apr 2021'!AF71/100)*'Vic Apr 2021'!AR71,('Vic Apr 2021'!O71*'Vic Apr 2021'!AF71/100)*'Vic Apr 2021'!AR71)),0)</f>
        <v>0</v>
      </c>
      <c r="P77" s="190">
        <f>IF(AND('Vic Apr 2021'!P71&gt;0,'Vic Apr 2021'!O71&gt;0),IF(($C$5*F77/'Vic Apr 2021'!AR71&lt;SUM('Vic Apr 2021'!L71:P71)),(0),($C$5*F77/'Vic Apr 2021'!AR71-SUM('Vic Apr 2021'!L71:P71))*'Vic Apr 2021'!AB71/100)* 'Vic Apr 2021'!AR71,IF(AND('Vic Apr 2021'!O71&gt;0,'Vic Apr 2021'!P71=""),IF(($C$5*F77/'Vic Apr 2021'!AR71&lt; SUM('Vic Apr 2021'!L71:O71)),(0),($C$5*F77/'Vic Apr 2021'!AR71-SUM('Vic Apr 2021'!L71:O71))*'Vic Apr 2021'!AG71/100)* 'Vic Apr 2021'!AR71,IF(AND('Vic Apr 2021'!N71&gt;0,'Vic Apr 2021'!O71=""),IF(($C$5*F77/'Vic Apr 2021'!AR71&lt; SUM('Vic Apr 2021'!L71:N71)),(0),($C$5*F77/'Vic Apr 2021'!AR71-SUM('Vic Apr 2021'!L71:N71))*'Vic Apr 2021'!AF71/100)* 'Vic Apr 2021'!AR71,IF(AND('Vic Apr 2021'!M71&gt;0,'Vic Apr 2021'!N71=""),IF(($C$5*F77/'Vic Apr 2021'!AR71&lt;'Vic Apr 2021'!M71+'Vic Apr 2021'!L71),(0),(($C$5*F77/'Vic Apr 2021'!AR71-('Vic Apr 2021'!M71+'Vic Apr 2021'!L71))*'Vic Apr 2021'!AE71/100))*'Vic Apr 2021'!AR71,IF(AND('Vic Apr 2021'!L71&gt;0,'Vic Apr 2021'!M71=""&gt;0),IF(($C$5*F77/'Vic Apr 2021'!AR71&lt;'Vic Apr 2021'!L71),(0),($C$5*F77/'Vic Apr 2021'!AR71-'Vic Apr 2021'!L71)*'Vic Apr 2021'!AD71/100)*'Vic Apr 2021'!AR71,0)))))</f>
        <v>0</v>
      </c>
      <c r="Q77" s="394">
        <f t="shared" si="10"/>
        <v>1911.8956363636362</v>
      </c>
      <c r="R77" s="419">
        <f t="shared" si="14"/>
        <v>2246.6338181818178</v>
      </c>
      <c r="S77" s="193">
        <f t="shared" si="15"/>
        <v>2471.2972</v>
      </c>
      <c r="T77" s="247">
        <f>'Vic Apr 2021'!AT71</f>
        <v>17</v>
      </c>
      <c r="U77" s="247">
        <f>'Vic Apr 2021'!AU71</f>
        <v>0</v>
      </c>
      <c r="V77" s="247">
        <f>'Vic Apr 2021'!AV71</f>
        <v>0</v>
      </c>
      <c r="W77" s="247">
        <f>'Vic Apr 2021'!AW71</f>
        <v>0</v>
      </c>
      <c r="X77" s="419" t="str">
        <f t="shared" si="16"/>
        <v>Guaranteed off bill</v>
      </c>
      <c r="Y77" s="419" t="str">
        <f t="shared" si="17"/>
        <v>Exclusive</v>
      </c>
      <c r="Z77" s="399">
        <f t="shared" si="11"/>
        <v>1864.7060690909088</v>
      </c>
      <c r="AA77" s="399">
        <f t="shared" si="12"/>
        <v>1864.7060690909088</v>
      </c>
      <c r="AB77" s="400">
        <f t="shared" si="18"/>
        <v>2051.176676</v>
      </c>
      <c r="AC77" s="400">
        <f t="shared" si="18"/>
        <v>2051.176676</v>
      </c>
      <c r="AD77" s="244">
        <f>'Vic Apr 2021'!BF71</f>
        <v>0</v>
      </c>
      <c r="AE77" s="196" t="str">
        <f>'Vic Apr 2021'!BG71</f>
        <v>n</v>
      </c>
      <c r="AF77" s="457"/>
      <c r="AG77" s="457"/>
      <c r="AH77" s="457"/>
      <c r="AI77" s="457"/>
      <c r="AJ77" s="457"/>
      <c r="AK77" s="457"/>
      <c r="AL77" s="457"/>
      <c r="AM77" s="457"/>
      <c r="AN77" s="457"/>
      <c r="AO77" s="457"/>
      <c r="AP77" s="457"/>
      <c r="AQ77" s="457"/>
      <c r="AR77" s="457"/>
      <c r="AS77" s="457"/>
      <c r="AT77" s="457"/>
      <c r="AU77" s="457"/>
      <c r="AV77" s="457"/>
      <c r="AW77" s="457"/>
    </row>
    <row r="78" spans="1:49" ht="17" customHeight="1">
      <c r="A78" s="528"/>
      <c r="B78" s="194" t="str">
        <f>'Vic Apr 2021'!F72</f>
        <v>Powershop</v>
      </c>
      <c r="C78" s="194" t="str">
        <f>'Vic Apr 2021'!G72</f>
        <v>Carbon Neutral</v>
      </c>
      <c r="D78" s="190">
        <f>365*'Vic Apr 2021'!H72/100</f>
        <v>305.14</v>
      </c>
      <c r="E78" s="415">
        <f>IF('Vic Apr 2021'!AQ72=3,0.5,IF('Vic Apr 2021'!AQ72=2,0.33,0))</f>
        <v>0.33</v>
      </c>
      <c r="F78" s="415">
        <f t="shared" si="13"/>
        <v>0.66999999999999993</v>
      </c>
      <c r="G78" s="190">
        <f>IF('Vic Apr 2021'!K72="",($C$5*E78/'Vic Apr 2021'!AQ72*'Vic Apr 2021'!W72/100)*'Vic Apr 2021'!AQ72,IF($C$5*E78/'Vic Apr 2021'!AQ72&gt;='Vic Apr 2021'!L72,('Vic Apr 2021'!L72*'Vic Apr 2021'!W72/100)*'Vic Apr 2021'!AQ72,($C$5*E78/'Vic Apr 2021'!AQ72*'Vic Apr 2021'!W72/100)*'Vic Apr 2021'!AQ72))</f>
        <v>569.99999999999989</v>
      </c>
      <c r="H78" s="190">
        <f>IF(AND('Vic Apr 2021'!L72&gt;0,'Vic Apr 2021'!M72&gt;0),IF($C$5*E78/'Vic Apr 2021'!AQ72&lt;'Vic Apr 2021'!L72,0,IF(($C$5*E78/'Vic Apr 2021'!AQ72-'Vic Apr 2021'!L72)&lt;=('Vic Apr 2021'!M72+'Vic Apr 2021'!L72),((($C$5*E78/'Vic Apr 2021'!AQ72-'Vic Apr 2021'!L72)*'Vic Apr 2021'!X72/100))*'Vic Apr 2021'!AQ72,((('Vic Apr 2021'!M72)*'Vic Apr 2021'!X72/100)*'Vic Apr 2021'!AQ72))),0)</f>
        <v>0</v>
      </c>
      <c r="I78" s="190">
        <f>IF(AND('Vic Apr 2021'!M72&gt;0,'Vic Apr 2021'!N72&gt;0),IF($C$5*E78/'Vic Apr 2021'!AQ72&lt;('Vic Apr 2021'!L72+'Vic Apr 2021'!M72),0,IF(($C$5*E78/'Vic Apr 2021'!AQ72-'Vic Apr 2021'!L72+'Vic Apr 2021'!M72)&lt;=('Vic Apr 2021'!L72+'Vic Apr 2021'!M72+'Vic Apr 2021'!N72),((($C$5*E78/'Vic Apr 2021'!AQ72-('Vic Apr 2021'!L72+'Vic Apr 2021'!M72))*'Vic Apr 2021'!Y72/100))*'Vic Apr 2021'!AQ72,('Vic Apr 2021'!N72*'Vic Apr 2021'!Y72/100)* 'Vic Apr 2021'!AQ72)),0)</f>
        <v>0</v>
      </c>
      <c r="J78" s="190">
        <f>IF(AND('Vic Apr 2021'!N72&gt;0,'Vic Apr 2021'!O72&gt;0),IF($C$5*E78/'Vic Apr 2021'!AQ72&lt;('Vic Apr 2021'!L72+'Vic Apr 2021'!M72+'Vic Apr 2021'!N72),0,IF(($C$5*E78/'Vic Apr 2021'!AQ72-'Vic Apr 2021'!L72+'Vic Apr 2021'!M72+'Vic Apr 2021'!N72)&lt;=('Vic Apr 2021'!L72+'Vic Apr 2021'!M72+'Vic Apr 2021'!N72+'Vic Apr 2021'!O72),(($C$5*E78/'Vic Apr 2021'!AQ72-('Vic Apr 2021'!L72+'Vic Apr 2021'!M72+'Vic Apr 2021'!N72))*'Vic Apr 2021'!Z72/100)*'Vic Apr 2021'!AQ72,('Vic Apr 2021'!O72*'Vic Apr 2021'!Z72/100)*'Vic Apr 2021'!AQ72)),0)</f>
        <v>0</v>
      </c>
      <c r="K78" s="190">
        <f>IF(AND('Vic Apr 2021'!P72&gt;0,'Vic Apr 2021'!O72&gt;0),IF(($C$5*E78/'Vic Apr 2021'!AQ72&lt;SUM('Vic Apr 2021'!L72:P72)),(0),($C$5*E78/'Vic Apr 2021'!AQ72-SUM('Vic Apr 2021'!L72:P72))*'Vic Apr 2021'!AB72/100)* 'Vic Apr 2021'!AQ72,IF(AND('Vic Apr 2021'!O72&gt;0,'Vic Apr 2021'!P72=""),IF(($C$5*E78/'Vic Apr 2021'!AQ72&lt; SUM('Vic Apr 2021'!L72:O72)),(0),($C$5*E78/'Vic Apr 2021'!AQ72-SUM('Vic Apr 2021'!L72:O72))*'Vic Apr 2021'!AA72/100)* 'Vic Apr 2021'!AQ72,IF(AND('Vic Apr 2021'!N72&gt;0,'Vic Apr 2021'!O72=""),IF(($C$5*E78/'Vic Apr 2021'!AQ72&lt; SUM('Vic Apr 2021'!L72:N72)),(0),($C$5*E78/'Vic Apr 2021'!AQ72-SUM('Vic Apr 2021'!L72:N72))*'Vic Apr 2021'!Z72/100)* 'Vic Apr 2021'!AQ72,IF(AND('Vic Apr 2021'!M72&gt;0,'Vic Apr 2021'!N72=""),IF(($C$5*E78/'Vic Apr 2021'!AQ72&lt;'Vic Apr 2021'!M72+'Vic Apr 2021'!L72),(0),(($C$5*E78/'Vic Apr 2021'!AQ72-('Vic Apr 2021'!M72+'Vic Apr 2021'!L72))*'Vic Apr 2021'!Y72/100))*'Vic Apr 2021'!AQ72,IF(AND('Vic Apr 2021'!L72&gt;0,'Vic Apr 2021'!M72=""&gt;0),IF(($C$5*E78/'Vic Apr 2021'!AQ72&lt;'Vic Apr 2021'!L72),(0),($C$5*E78/'Vic Apr 2021'!AQ72-'Vic Apr 2021'!L72)*'Vic Apr 2021'!X72/100)*'Vic Apr 2021'!AQ72,0)))))</f>
        <v>0</v>
      </c>
      <c r="L78" s="190">
        <f>IF('Vic Apr 2021'!K72="",($C$5*F78/'Vic Apr 2021'!AR72*'Vic Apr 2021'!AC72/100)*'Vic Apr 2021'!AR72,IF($C$5*F78/'Vic Apr 2021'!AR72&gt;='Vic Apr 2021'!L72,('Vic Apr 2021'!L72*'Vic Apr 2021'!AC72/100)*'Vic Apr 2021'!AR72,($C$5*F78/'Vic Apr 2021'!AR72*'Vic Apr 2021'!AC72/100)*'Vic Apr 2021'!AR72))</f>
        <v>1157.2727272727273</v>
      </c>
      <c r="M78" s="190">
        <f>IF(AND('Vic Apr 2021'!L72&gt;0,'Vic Apr 2021'!M72&gt;0),IF($C$5*F78/'Vic Apr 2021'!AR72&lt;'Vic Apr 2021'!L72,0,IF(($C$5*F78/'Vic Apr 2021'!AR72-'Vic Apr 2021'!L72)&lt;=('Vic Apr 2021'!M72+'Vic Apr 2021'!L72),((($C$5*F78/'Vic Apr 2021'!AR72-'Vic Apr 2021'!L72)*'Vic Apr 2021'!AD72/100))*'Vic Apr 2021'!AR72,((('Vic Apr 2021'!M72)*'Vic Apr 2021'!AD72/100)*'Vic Apr 2021'!AR72))),0)</f>
        <v>0</v>
      </c>
      <c r="N78" s="190">
        <f>IF(AND('Vic Apr 2021'!M72&gt;0,'Vic Apr 2021'!N72&gt;0),IF($C$5*F78/'Vic Apr 2021'!AR72&lt;('Vic Apr 2021'!L72+'Vic Apr 2021'!M72),0,IF(($C$5*F78/'Vic Apr 2021'!AR72-'Vic Apr 2021'!L72+'Vic Apr 2021'!M72)&lt;=('Vic Apr 2021'!L72+'Vic Apr 2021'!M72+'Vic Apr 2021'!N72),((($C$5*F78/'Vic Apr 2021'!AR72-('Vic Apr 2021'!L72+'Vic Apr 2021'!M72))*'Vic Apr 2021'!AE72/100))*'Vic Apr 2021'!AR72,('Vic Apr 2021'!N72*'Vic Apr 2021'!AE72/100)*'Vic Apr 2021'!AR72)),0)</f>
        <v>0</v>
      </c>
      <c r="O78" s="190">
        <f>IF(AND('Vic Apr 2021'!N72&gt;0,'Vic Apr 2021'!O72&gt;0),IF($C$5*F78/'Vic Apr 2021'!AR72&lt;('Vic Apr 2021'!L72+'Vic Apr 2021'!M72+'Vic Apr 2021'!N72),0,IF(($C$5*F78/'Vic Apr 2021'!AR72-'Vic Apr 2021'!L72+'Vic Apr 2021'!M72+'Vic Apr 2021'!N72)&lt;=('Vic Apr 2021'!L72+'Vic Apr 2021'!M72+'Vic Apr 2021'!N72+'Vic Apr 2021'!O72),(($C$5*F78/'Vic Apr 2021'!AR72-('Vic Apr 2021'!L72+'Vic Apr 2021'!M72+'Vic Apr 2021'!N72))*'Vic Apr 2021'!AF72/100)*'Vic Apr 2021'!AR72,('Vic Apr 2021'!O72*'Vic Apr 2021'!AF72/100)*'Vic Apr 2021'!AR72)),0)</f>
        <v>0</v>
      </c>
      <c r="P78" s="190">
        <f>IF(AND('Vic Apr 2021'!P72&gt;0,'Vic Apr 2021'!O72&gt;0),IF(($C$5*F78/'Vic Apr 2021'!AR72&lt;SUM('Vic Apr 2021'!L72:P72)),(0),($C$5*F78/'Vic Apr 2021'!AR72-SUM('Vic Apr 2021'!L72:P72))*'Vic Apr 2021'!AB72/100)* 'Vic Apr 2021'!AR72,IF(AND('Vic Apr 2021'!O72&gt;0,'Vic Apr 2021'!P72=""),IF(($C$5*F78/'Vic Apr 2021'!AR72&lt; SUM('Vic Apr 2021'!L72:O72)),(0),($C$5*F78/'Vic Apr 2021'!AR72-SUM('Vic Apr 2021'!L72:O72))*'Vic Apr 2021'!AG72/100)* 'Vic Apr 2021'!AR72,IF(AND('Vic Apr 2021'!N72&gt;0,'Vic Apr 2021'!O72=""),IF(($C$5*F78/'Vic Apr 2021'!AR72&lt; SUM('Vic Apr 2021'!L72:N72)),(0),($C$5*F78/'Vic Apr 2021'!AR72-SUM('Vic Apr 2021'!L72:N72))*'Vic Apr 2021'!AF72/100)* 'Vic Apr 2021'!AR72,IF(AND('Vic Apr 2021'!M72&gt;0,'Vic Apr 2021'!N72=""),IF(($C$5*F78/'Vic Apr 2021'!AR72&lt;'Vic Apr 2021'!M72+'Vic Apr 2021'!L72),(0),(($C$5*F78/'Vic Apr 2021'!AR72-('Vic Apr 2021'!M72+'Vic Apr 2021'!L72))*'Vic Apr 2021'!AE72/100))*'Vic Apr 2021'!AR72,IF(AND('Vic Apr 2021'!L72&gt;0,'Vic Apr 2021'!M72=""&gt;0),IF(($C$5*F78/'Vic Apr 2021'!AR72&lt;'Vic Apr 2021'!L72),(0),($C$5*F78/'Vic Apr 2021'!AR72-'Vic Apr 2021'!L72)*'Vic Apr 2021'!AD72/100)*'Vic Apr 2021'!AR72,0)))))</f>
        <v>0</v>
      </c>
      <c r="Q78" s="394">
        <f t="shared" si="10"/>
        <v>1727.272727272727</v>
      </c>
      <c r="R78" s="419">
        <f t="shared" si="14"/>
        <v>2032.4127272727269</v>
      </c>
      <c r="S78" s="193">
        <f t="shared" si="15"/>
        <v>2235.6539999999995</v>
      </c>
      <c r="T78" s="247">
        <f>'Vic Apr 2021'!AT72</f>
        <v>0</v>
      </c>
      <c r="U78" s="247">
        <f>'Vic Apr 2021'!AU72</f>
        <v>0</v>
      </c>
      <c r="V78" s="247">
        <f>'Vic Apr 2021'!AV72</f>
        <v>0</v>
      </c>
      <c r="W78" s="247">
        <f>'Vic Apr 2021'!AW72</f>
        <v>0</v>
      </c>
      <c r="X78" s="419" t="str">
        <f t="shared" si="16"/>
        <v>No discount</v>
      </c>
      <c r="Y78" s="419" t="str">
        <f t="shared" si="17"/>
        <v>Inclusive</v>
      </c>
      <c r="Z78" s="399">
        <f t="shared" si="11"/>
        <v>2032.4127272727267</v>
      </c>
      <c r="AA78" s="399">
        <f t="shared" si="12"/>
        <v>2032.4127272727267</v>
      </c>
      <c r="AB78" s="400">
        <f t="shared" si="18"/>
        <v>2235.6539999999995</v>
      </c>
      <c r="AC78" s="400">
        <f t="shared" si="18"/>
        <v>2235.6539999999995</v>
      </c>
      <c r="AD78" s="244">
        <f>'Vic Apr 2021'!BF72</f>
        <v>0</v>
      </c>
      <c r="AE78" s="196" t="str">
        <f>'Vic Apr 2021'!BG72</f>
        <v>n</v>
      </c>
      <c r="AF78" s="457"/>
      <c r="AG78" s="457"/>
      <c r="AH78" s="457"/>
      <c r="AI78" s="457"/>
      <c r="AJ78" s="457"/>
      <c r="AK78" s="457"/>
      <c r="AL78" s="457"/>
      <c r="AM78" s="457"/>
      <c r="AN78" s="457"/>
      <c r="AO78" s="457"/>
      <c r="AP78" s="457"/>
      <c r="AQ78" s="457"/>
      <c r="AR78" s="457"/>
      <c r="AS78" s="457"/>
      <c r="AT78" s="457"/>
      <c r="AU78" s="457"/>
      <c r="AV78" s="457"/>
      <c r="AW78" s="457"/>
    </row>
    <row r="79" spans="1:49" ht="17" customHeight="1" thickBot="1">
      <c r="A79" s="374"/>
      <c r="B79" s="202" t="str">
        <f>'Vic Apr 2021'!F73</f>
        <v>Red Energy</v>
      </c>
      <c r="C79" s="202" t="str">
        <f>'Vic Apr 2021'!G73</f>
        <v>Business Saver</v>
      </c>
      <c r="D79" s="198">
        <f>365*'Vic Apr 2021'!H73/100</f>
        <v>239.14136363636356</v>
      </c>
      <c r="E79" s="417">
        <f>IF('Vic Apr 2021'!AQ73=3,0.5,IF('Vic Apr 2021'!AQ73=2,0.33,0))</f>
        <v>0.5</v>
      </c>
      <c r="F79" s="417">
        <f t="shared" si="13"/>
        <v>0.5</v>
      </c>
      <c r="G79" s="198">
        <f>IF('Vic Apr 2021'!K73="",($C$5*E79/'Vic Apr 2021'!AQ73*'Vic Apr 2021'!W73/100)*'Vic Apr 2021'!AQ73,IF($C$5*E79/'Vic Apr 2021'!AQ73&gt;='Vic Apr 2021'!L73,('Vic Apr 2021'!L73*'Vic Apr 2021'!W73/100)*'Vic Apr 2021'!AQ73,($C$5*E79/'Vic Apr 2021'!AQ73*'Vic Apr 2021'!W73/100)*'Vic Apr 2021'!AQ73))</f>
        <v>118.81636363636363</v>
      </c>
      <c r="H79" s="198">
        <f>IF(AND('Vic Apr 2021'!L73&gt;0,'Vic Apr 2021'!M73&gt;0),IF($C$5*E79/'Vic Apr 2021'!AQ73&lt;'Vic Apr 2021'!L73,0,IF(($C$5*E79/'Vic Apr 2021'!AQ73-'Vic Apr 2021'!L73)&lt;=('Vic Apr 2021'!M73+'Vic Apr 2021'!L73),((($C$5*E79/'Vic Apr 2021'!AQ73-'Vic Apr 2021'!L73)*'Vic Apr 2021'!X73/100))*'Vic Apr 2021'!AQ73,((('Vic Apr 2021'!M73)*'Vic Apr 2021'!X73/100)*'Vic Apr 2021'!AQ73))),0)</f>
        <v>90.307636363636362</v>
      </c>
      <c r="I79" s="198">
        <f>IF(AND('Vic Apr 2021'!M73&gt;0,'Vic Apr 2021'!N73&gt;0),IF($C$5*E79/'Vic Apr 2021'!AQ73&lt;('Vic Apr 2021'!L73+'Vic Apr 2021'!M73),0,IF(($C$5*E79/'Vic Apr 2021'!AQ73-'Vic Apr 2021'!L73+'Vic Apr 2021'!M73)&lt;=('Vic Apr 2021'!L73+'Vic Apr 2021'!M73+'Vic Apr 2021'!N73),((($C$5*E79/'Vic Apr 2021'!AQ73-('Vic Apr 2021'!L73+'Vic Apr 2021'!M73))*'Vic Apr 2021'!Y73/100))*'Vic Apr 2021'!AQ73,('Vic Apr 2021'!N73*'Vic Apr 2021'!Y73/100)* 'Vic Apr 2021'!AQ73)),0)</f>
        <v>0</v>
      </c>
      <c r="J79" s="198">
        <f>IF(AND('Vic Apr 2021'!N73&gt;0,'Vic Apr 2021'!O73&gt;0),IF($C$5*E79/'Vic Apr 2021'!AQ73&lt;('Vic Apr 2021'!L73+'Vic Apr 2021'!M73+'Vic Apr 2021'!N73),0,IF(($C$5*E79/'Vic Apr 2021'!AQ73-'Vic Apr 2021'!L73+'Vic Apr 2021'!M73+'Vic Apr 2021'!N73)&lt;=('Vic Apr 2021'!L73+'Vic Apr 2021'!M73+'Vic Apr 2021'!N73+'Vic Apr 2021'!O73),(($C$5*E79/'Vic Apr 2021'!AQ73-('Vic Apr 2021'!L73+'Vic Apr 2021'!M73+'Vic Apr 2021'!N73))*'Vic Apr 2021'!Z73/100)*'Vic Apr 2021'!AQ73,('Vic Apr 2021'!O73*'Vic Apr 2021'!Z73/100)*'Vic Apr 2021'!AQ73)),0)</f>
        <v>0</v>
      </c>
      <c r="K79" s="198">
        <f>IF(AND('Vic Apr 2021'!P73&gt;0,'Vic Apr 2021'!O73&gt;0),IF(($C$5*E79/'Vic Apr 2021'!AQ73&lt;SUM('Vic Apr 2021'!L73:P73)),(0),($C$5*E79/'Vic Apr 2021'!AQ73-SUM('Vic Apr 2021'!L73:P73))*'Vic Apr 2021'!AB73/100)* 'Vic Apr 2021'!AQ73,IF(AND('Vic Apr 2021'!O73&gt;0,'Vic Apr 2021'!P73=""),IF(($C$5*E79/'Vic Apr 2021'!AQ73&lt; SUM('Vic Apr 2021'!L73:O73)),(0),($C$5*E79/'Vic Apr 2021'!AQ73-SUM('Vic Apr 2021'!L73:O73))*'Vic Apr 2021'!AA73/100)* 'Vic Apr 2021'!AQ73,IF(AND('Vic Apr 2021'!N73&gt;0,'Vic Apr 2021'!O73=""),IF(($C$5*E79/'Vic Apr 2021'!AQ73&lt; SUM('Vic Apr 2021'!L73:N73)),(0),($C$5*E79/'Vic Apr 2021'!AQ73-SUM('Vic Apr 2021'!L73:N73))*'Vic Apr 2021'!Z73/100)* 'Vic Apr 2021'!AQ73,IF(AND('Vic Apr 2021'!M73&gt;0,'Vic Apr 2021'!N73=""),IF(($C$5*E79/'Vic Apr 2021'!AQ73&lt;'Vic Apr 2021'!M73+'Vic Apr 2021'!L73),(0),(($C$5*E79/'Vic Apr 2021'!AQ73-('Vic Apr 2021'!M73+'Vic Apr 2021'!L73))*'Vic Apr 2021'!Y73/100))*'Vic Apr 2021'!AQ73,IF(AND('Vic Apr 2021'!L73&gt;0,'Vic Apr 2021'!M73=""&gt;0),IF(($C$5*E79/'Vic Apr 2021'!AQ73&lt;'Vic Apr 2021'!L73),(0),($C$5*E79/'Vic Apr 2021'!AQ73-'Vic Apr 2021'!L73)*'Vic Apr 2021'!X73/100)*'Vic Apr 2021'!AQ73,0)))))</f>
        <v>702.8807272727272</v>
      </c>
      <c r="L79" s="198">
        <f>IF('Vic Apr 2021'!K73="",($C$5*F79/'Vic Apr 2021'!AR73*'Vic Apr 2021'!AC73/100)*'Vic Apr 2021'!AR73,IF($C$5*F79/'Vic Apr 2021'!AR73&gt;='Vic Apr 2021'!L73,('Vic Apr 2021'!L73*'Vic Apr 2021'!AC73/100)*'Vic Apr 2021'!AR73,($C$5*F79/'Vic Apr 2021'!AR73*'Vic Apr 2021'!AC73/100)*'Vic Apr 2021'!AR73))</f>
        <v>118.81636363636363</v>
      </c>
      <c r="M79" s="198">
        <f>IF(AND('Vic Apr 2021'!L73&gt;0,'Vic Apr 2021'!M73&gt;0),IF($C$5*F79/'Vic Apr 2021'!AR73&lt;'Vic Apr 2021'!L73,0,IF(($C$5*F79/'Vic Apr 2021'!AR73-'Vic Apr 2021'!L73)&lt;=('Vic Apr 2021'!M73+'Vic Apr 2021'!L73),((($C$5*F79/'Vic Apr 2021'!AR73-'Vic Apr 2021'!L73)*'Vic Apr 2021'!AD73/100))*'Vic Apr 2021'!AR73,((('Vic Apr 2021'!M73)*'Vic Apr 2021'!AD73/100)*'Vic Apr 2021'!AR73))),0)</f>
        <v>90.307636363636362</v>
      </c>
      <c r="N79" s="198">
        <f>IF(AND('Vic Apr 2021'!M73&gt;0,'Vic Apr 2021'!N73&gt;0),IF($C$5*F79/'Vic Apr 2021'!AR73&lt;('Vic Apr 2021'!L73+'Vic Apr 2021'!M73),0,IF(($C$5*F79/'Vic Apr 2021'!AR73-'Vic Apr 2021'!L73+'Vic Apr 2021'!M73)&lt;=('Vic Apr 2021'!L73+'Vic Apr 2021'!M73+'Vic Apr 2021'!N73),((($C$5*F79/'Vic Apr 2021'!AR73-('Vic Apr 2021'!L73+'Vic Apr 2021'!M73))*'Vic Apr 2021'!AE73/100))*'Vic Apr 2021'!AR73,('Vic Apr 2021'!N73*'Vic Apr 2021'!AE73/100)*'Vic Apr 2021'!AR73)),0)</f>
        <v>0</v>
      </c>
      <c r="O79" s="198">
        <f>IF(AND('Vic Apr 2021'!N73&gt;0,'Vic Apr 2021'!O73&gt;0),IF($C$5*F79/'Vic Apr 2021'!AR73&lt;('Vic Apr 2021'!L73+'Vic Apr 2021'!M73+'Vic Apr 2021'!N73),0,IF(($C$5*F79/'Vic Apr 2021'!AR73-'Vic Apr 2021'!L73+'Vic Apr 2021'!M73+'Vic Apr 2021'!N73)&lt;=('Vic Apr 2021'!L73+'Vic Apr 2021'!M73+'Vic Apr 2021'!N73+'Vic Apr 2021'!O73),(($C$5*F79/'Vic Apr 2021'!AR73-('Vic Apr 2021'!L73+'Vic Apr 2021'!M73+'Vic Apr 2021'!N73))*'Vic Apr 2021'!AF73/100)*'Vic Apr 2021'!AR73,('Vic Apr 2021'!O73*'Vic Apr 2021'!AF73/100)*'Vic Apr 2021'!AR73)),0)</f>
        <v>0</v>
      </c>
      <c r="P79" s="198">
        <f>IF(AND('Vic Apr 2021'!P73&gt;0,'Vic Apr 2021'!O73&gt;0),IF(($C$5*F79/'Vic Apr 2021'!AR73&lt;SUM('Vic Apr 2021'!L73:P73)),(0),($C$5*F79/'Vic Apr 2021'!AR73-SUM('Vic Apr 2021'!L73:P73))*'Vic Apr 2021'!AB73/100)* 'Vic Apr 2021'!AR73,IF(AND('Vic Apr 2021'!O73&gt;0,'Vic Apr 2021'!P73=""),IF(($C$5*F79/'Vic Apr 2021'!AR73&lt; SUM('Vic Apr 2021'!L73:O73)),(0),($C$5*F79/'Vic Apr 2021'!AR73-SUM('Vic Apr 2021'!L73:O73))*'Vic Apr 2021'!AG73/100)* 'Vic Apr 2021'!AR73,IF(AND('Vic Apr 2021'!N73&gt;0,'Vic Apr 2021'!O73=""),IF(($C$5*F79/'Vic Apr 2021'!AR73&lt; SUM('Vic Apr 2021'!L73:N73)),(0),($C$5*F79/'Vic Apr 2021'!AR73-SUM('Vic Apr 2021'!L73:N73))*'Vic Apr 2021'!AF73/100)* 'Vic Apr 2021'!AR73,IF(AND('Vic Apr 2021'!M73&gt;0,'Vic Apr 2021'!N73=""),IF(($C$5*F79/'Vic Apr 2021'!AR73&lt;'Vic Apr 2021'!M73+'Vic Apr 2021'!L73),(0),(($C$5*F79/'Vic Apr 2021'!AR73-('Vic Apr 2021'!M73+'Vic Apr 2021'!L73))*'Vic Apr 2021'!AE73/100))*'Vic Apr 2021'!AR73,IF(AND('Vic Apr 2021'!L73&gt;0,'Vic Apr 2021'!M73=""&gt;0),IF(($C$5*F79/'Vic Apr 2021'!AR73&lt;'Vic Apr 2021'!L73),(0),($C$5*F79/'Vic Apr 2021'!AR73-'Vic Apr 2021'!L73)*'Vic Apr 2021'!AD73/100)*'Vic Apr 2021'!AR73,0)))))</f>
        <v>702.8807272727272</v>
      </c>
      <c r="Q79" s="396">
        <f t="shared" si="10"/>
        <v>1824.0094545454544</v>
      </c>
      <c r="R79" s="421">
        <f t="shared" si="14"/>
        <v>2063.1508181818181</v>
      </c>
      <c r="S79" s="201">
        <f t="shared" si="15"/>
        <v>2269.4659000000001</v>
      </c>
      <c r="T79" s="250">
        <f>'Vic Apr 2021'!AT73</f>
        <v>0</v>
      </c>
      <c r="U79" s="250">
        <f>'Vic Apr 2021'!AU73</f>
        <v>0</v>
      </c>
      <c r="V79" s="250">
        <f>'Vic Apr 2021'!AV73</f>
        <v>0</v>
      </c>
      <c r="W79" s="250">
        <f>'Vic Apr 2021'!AW73</f>
        <v>0</v>
      </c>
      <c r="X79" s="421" t="str">
        <f t="shared" si="16"/>
        <v>No discount</v>
      </c>
      <c r="Y79" s="421" t="str">
        <f t="shared" si="17"/>
        <v>Inclusive</v>
      </c>
      <c r="Z79" s="404">
        <f t="shared" si="11"/>
        <v>2063.1508181818181</v>
      </c>
      <c r="AA79" s="405">
        <f t="shared" si="12"/>
        <v>2063.1508181818181</v>
      </c>
      <c r="AB79" s="406">
        <f t="shared" si="18"/>
        <v>2269.4659000000001</v>
      </c>
      <c r="AC79" s="406">
        <f t="shared" si="18"/>
        <v>2269.4659000000001</v>
      </c>
      <c r="AD79" s="251">
        <f>'Vic Apr 2021'!BF73</f>
        <v>0</v>
      </c>
      <c r="AE79" s="204" t="str">
        <f>'Vic Apr 2021'!BG73</f>
        <v>n</v>
      </c>
      <c r="AF79" s="457"/>
      <c r="AG79" s="457"/>
      <c r="AH79" s="457"/>
      <c r="AI79" s="457"/>
      <c r="AJ79" s="457"/>
      <c r="AK79" s="457"/>
      <c r="AL79" s="457"/>
      <c r="AM79" s="457"/>
      <c r="AN79" s="457"/>
      <c r="AO79" s="457"/>
      <c r="AP79" s="457"/>
      <c r="AQ79" s="457"/>
      <c r="AR79" s="457"/>
      <c r="AS79" s="457"/>
      <c r="AT79" s="457"/>
      <c r="AU79" s="457"/>
      <c r="AV79" s="457"/>
      <c r="AW79" s="457"/>
    </row>
    <row r="80" spans="1:49" ht="14">
      <c r="A80" s="457"/>
      <c r="B80" s="457"/>
      <c r="C80" s="457"/>
      <c r="D80" s="457"/>
      <c r="E80" s="458"/>
      <c r="F80" s="458"/>
      <c r="G80" s="457"/>
      <c r="H80" s="457"/>
      <c r="I80" s="457"/>
      <c r="J80" s="457"/>
      <c r="K80" s="457"/>
      <c r="L80" s="457"/>
      <c r="M80" s="457"/>
      <c r="N80" s="457"/>
      <c r="O80" s="457"/>
      <c r="P80" s="457"/>
      <c r="Q80" s="457"/>
      <c r="R80" s="457"/>
      <c r="S80" s="459"/>
      <c r="T80" s="457"/>
      <c r="U80" s="457"/>
      <c r="V80" s="457"/>
      <c r="W80" s="457"/>
      <c r="X80" s="457"/>
      <c r="Y80" s="457"/>
      <c r="Z80" s="457"/>
      <c r="AA80" s="457"/>
      <c r="AB80" s="457"/>
      <c r="AC80" s="457"/>
      <c r="AD80" s="457"/>
      <c r="AE80" s="457"/>
      <c r="AF80" s="457"/>
      <c r="AG80" s="457"/>
      <c r="AH80" s="457"/>
      <c r="AI80" s="457"/>
      <c r="AJ80" s="457"/>
      <c r="AK80" s="457"/>
      <c r="AL80" s="457"/>
      <c r="AM80" s="457"/>
      <c r="AN80" s="457"/>
      <c r="AO80" s="457"/>
      <c r="AP80" s="457"/>
      <c r="AQ80" s="457"/>
      <c r="AR80" s="457"/>
      <c r="AS80" s="457"/>
      <c r="AT80" s="457"/>
      <c r="AU80" s="457"/>
      <c r="AV80" s="457"/>
      <c r="AW80" s="457"/>
    </row>
    <row r="81" spans="1:49" ht="14">
      <c r="A81" s="457"/>
      <c r="B81" s="457"/>
      <c r="C81" s="457"/>
      <c r="D81" s="457"/>
      <c r="E81" s="458"/>
      <c r="F81" s="458"/>
      <c r="G81" s="457"/>
      <c r="H81" s="457"/>
      <c r="I81" s="457"/>
      <c r="J81" s="457"/>
      <c r="K81" s="457"/>
      <c r="L81" s="457"/>
      <c r="M81" s="457"/>
      <c r="N81" s="457"/>
      <c r="O81" s="457"/>
      <c r="P81" s="457"/>
      <c r="Q81" s="457"/>
      <c r="R81" s="457"/>
      <c r="S81" s="459"/>
      <c r="T81" s="457"/>
      <c r="U81" s="457"/>
      <c r="V81" s="457"/>
      <c r="W81" s="457"/>
      <c r="X81" s="457"/>
      <c r="Y81" s="457"/>
      <c r="Z81" s="457"/>
      <c r="AA81" s="457"/>
      <c r="AB81" s="457"/>
      <c r="AC81" s="457"/>
      <c r="AD81" s="457"/>
      <c r="AE81" s="457"/>
      <c r="AF81" s="457"/>
      <c r="AG81" s="457"/>
      <c r="AH81" s="457"/>
      <c r="AI81" s="457"/>
      <c r="AJ81" s="457"/>
      <c r="AK81" s="457"/>
      <c r="AL81" s="457"/>
      <c r="AM81" s="457"/>
      <c r="AN81" s="457"/>
      <c r="AO81" s="457"/>
      <c r="AP81" s="457"/>
      <c r="AQ81" s="457"/>
      <c r="AR81" s="457"/>
      <c r="AS81" s="457"/>
      <c r="AT81" s="457"/>
      <c r="AU81" s="457"/>
      <c r="AV81" s="457"/>
      <c r="AW81" s="457"/>
    </row>
    <row r="82" spans="1:49" ht="14">
      <c r="A82" s="457"/>
      <c r="B82" s="457"/>
      <c r="C82" s="457"/>
      <c r="D82" s="457"/>
      <c r="E82" s="458"/>
      <c r="F82" s="458"/>
      <c r="G82" s="457"/>
      <c r="H82" s="457"/>
      <c r="I82" s="457"/>
      <c r="J82" s="457"/>
      <c r="K82" s="457"/>
      <c r="L82" s="457"/>
      <c r="M82" s="457"/>
      <c r="N82" s="457"/>
      <c r="O82" s="457"/>
      <c r="P82" s="457"/>
      <c r="Q82" s="457"/>
      <c r="R82" s="457"/>
      <c r="S82" s="459"/>
      <c r="T82" s="457"/>
      <c r="U82" s="457"/>
      <c r="V82" s="457"/>
      <c r="W82" s="457"/>
      <c r="X82" s="457"/>
      <c r="Y82" s="457"/>
      <c r="Z82" s="457"/>
      <c r="AA82" s="457"/>
      <c r="AB82" s="457"/>
      <c r="AC82" s="457"/>
      <c r="AD82" s="457"/>
      <c r="AE82" s="457"/>
      <c r="AF82" s="457"/>
      <c r="AG82" s="457"/>
      <c r="AH82" s="457"/>
      <c r="AI82" s="457"/>
      <c r="AJ82" s="457"/>
      <c r="AK82" s="457"/>
      <c r="AL82" s="457"/>
      <c r="AM82" s="457"/>
      <c r="AN82" s="457"/>
      <c r="AO82" s="457"/>
      <c r="AP82" s="457"/>
      <c r="AQ82" s="457"/>
      <c r="AR82" s="457"/>
      <c r="AS82" s="457"/>
      <c r="AT82" s="457"/>
      <c r="AU82" s="457"/>
      <c r="AV82" s="457"/>
      <c r="AW82" s="457"/>
    </row>
    <row r="83" spans="1:49" ht="14">
      <c r="A83" s="457"/>
      <c r="B83" s="457"/>
      <c r="C83" s="457"/>
      <c r="D83" s="457"/>
      <c r="E83" s="458"/>
      <c r="F83" s="458"/>
      <c r="G83" s="457"/>
      <c r="H83" s="457"/>
      <c r="I83" s="457"/>
      <c r="J83" s="457"/>
      <c r="K83" s="457"/>
      <c r="L83" s="457"/>
      <c r="M83" s="457"/>
      <c r="N83" s="457"/>
      <c r="O83" s="457"/>
      <c r="P83" s="457"/>
      <c r="Q83" s="457"/>
      <c r="R83" s="457"/>
      <c r="S83" s="459"/>
      <c r="T83" s="457"/>
      <c r="U83" s="457"/>
      <c r="V83" s="457"/>
      <c r="W83" s="457"/>
      <c r="X83" s="457"/>
      <c r="Y83" s="457"/>
      <c r="Z83" s="457"/>
      <c r="AA83" s="457"/>
      <c r="AB83" s="457"/>
      <c r="AC83" s="457"/>
      <c r="AD83" s="457"/>
      <c r="AE83" s="457"/>
      <c r="AF83" s="457"/>
      <c r="AG83" s="457"/>
      <c r="AH83" s="457"/>
      <c r="AI83" s="457"/>
      <c r="AJ83" s="457"/>
      <c r="AK83" s="457"/>
      <c r="AL83" s="457"/>
      <c r="AM83" s="457"/>
      <c r="AN83" s="457"/>
      <c r="AO83" s="457"/>
      <c r="AP83" s="457"/>
      <c r="AQ83" s="457"/>
      <c r="AR83" s="457"/>
      <c r="AS83" s="457"/>
      <c r="AT83" s="457"/>
      <c r="AU83" s="457"/>
      <c r="AV83" s="457"/>
      <c r="AW83" s="457"/>
    </row>
    <row r="84" spans="1:49" ht="14">
      <c r="A84" s="457"/>
      <c r="B84" s="457"/>
      <c r="C84" s="457"/>
      <c r="D84" s="457"/>
      <c r="E84" s="458"/>
      <c r="F84" s="458"/>
      <c r="G84" s="457"/>
      <c r="H84" s="457"/>
      <c r="I84" s="457"/>
      <c r="J84" s="457"/>
      <c r="K84" s="457"/>
      <c r="L84" s="457"/>
      <c r="M84" s="457"/>
      <c r="N84" s="457"/>
      <c r="O84" s="457"/>
      <c r="P84" s="457"/>
      <c r="Q84" s="457"/>
      <c r="R84" s="457"/>
      <c r="S84" s="459"/>
      <c r="T84" s="457"/>
      <c r="U84" s="457"/>
      <c r="V84" s="457"/>
      <c r="W84" s="457"/>
      <c r="X84" s="457"/>
      <c r="Y84" s="457"/>
      <c r="Z84" s="457"/>
      <c r="AA84" s="457"/>
      <c r="AB84" s="457"/>
      <c r="AC84" s="457"/>
      <c r="AD84" s="457"/>
      <c r="AE84" s="457"/>
      <c r="AF84" s="457"/>
      <c r="AG84" s="457"/>
      <c r="AH84" s="457"/>
      <c r="AI84" s="457"/>
      <c r="AJ84" s="457"/>
      <c r="AK84" s="457"/>
      <c r="AL84" s="457"/>
      <c r="AM84" s="457"/>
      <c r="AN84" s="457"/>
      <c r="AO84" s="457"/>
      <c r="AP84" s="457"/>
      <c r="AQ84" s="457"/>
      <c r="AR84" s="457"/>
      <c r="AS84" s="457"/>
      <c r="AT84" s="457"/>
      <c r="AU84" s="457"/>
      <c r="AV84" s="457"/>
      <c r="AW84" s="457"/>
    </row>
    <row r="85" spans="1:49" ht="14">
      <c r="A85" s="457"/>
      <c r="B85" s="457"/>
      <c r="C85" s="457"/>
      <c r="D85" s="457"/>
      <c r="E85" s="458"/>
      <c r="F85" s="458"/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457"/>
      <c r="R85" s="457"/>
      <c r="S85" s="459"/>
      <c r="T85" s="457"/>
      <c r="U85" s="457"/>
      <c r="V85" s="457"/>
      <c r="W85" s="457"/>
      <c r="X85" s="457"/>
      <c r="Y85" s="457"/>
      <c r="Z85" s="457"/>
      <c r="AA85" s="457"/>
      <c r="AB85" s="457"/>
      <c r="AC85" s="457"/>
      <c r="AD85" s="457"/>
      <c r="AE85" s="457"/>
      <c r="AF85" s="457"/>
      <c r="AG85" s="457"/>
      <c r="AH85" s="457"/>
      <c r="AI85" s="457"/>
      <c r="AJ85" s="457"/>
      <c r="AK85" s="457"/>
      <c r="AL85" s="457"/>
      <c r="AM85" s="457"/>
      <c r="AN85" s="457"/>
      <c r="AO85" s="457"/>
      <c r="AP85" s="457"/>
      <c r="AQ85" s="457"/>
      <c r="AR85" s="457"/>
      <c r="AS85" s="457"/>
      <c r="AT85" s="457"/>
      <c r="AU85" s="457"/>
      <c r="AV85" s="457"/>
      <c r="AW85" s="457"/>
    </row>
    <row r="86" spans="1:49" ht="14">
      <c r="A86" s="457"/>
      <c r="B86" s="457"/>
      <c r="C86" s="457"/>
      <c r="D86" s="457"/>
      <c r="E86" s="458"/>
      <c r="F86" s="458"/>
      <c r="G86" s="457"/>
      <c r="H86" s="457"/>
      <c r="I86" s="457"/>
      <c r="J86" s="457"/>
      <c r="K86" s="457"/>
      <c r="L86" s="457"/>
      <c r="M86" s="457"/>
      <c r="N86" s="457"/>
      <c r="O86" s="457"/>
      <c r="P86" s="457"/>
      <c r="Q86" s="457"/>
      <c r="R86" s="457"/>
      <c r="S86" s="459"/>
      <c r="T86" s="457"/>
      <c r="U86" s="457"/>
      <c r="V86" s="457"/>
      <c r="W86" s="457"/>
      <c r="X86" s="457"/>
      <c r="Y86" s="457"/>
      <c r="Z86" s="457"/>
      <c r="AA86" s="457"/>
      <c r="AB86" s="457"/>
      <c r="AC86" s="457"/>
      <c r="AD86" s="457"/>
      <c r="AE86" s="457"/>
      <c r="AF86" s="457"/>
      <c r="AG86" s="457"/>
      <c r="AH86" s="457"/>
      <c r="AI86" s="457"/>
      <c r="AJ86" s="457"/>
      <c r="AK86" s="457"/>
      <c r="AL86" s="457"/>
      <c r="AM86" s="457"/>
      <c r="AN86" s="457"/>
      <c r="AO86" s="457"/>
      <c r="AP86" s="457"/>
      <c r="AQ86" s="457"/>
      <c r="AR86" s="457"/>
      <c r="AS86" s="457"/>
      <c r="AT86" s="457"/>
      <c r="AU86" s="457"/>
      <c r="AV86" s="457"/>
      <c r="AW86" s="457"/>
    </row>
    <row r="87" spans="1:49" ht="14">
      <c r="A87" s="457"/>
      <c r="B87" s="457"/>
      <c r="C87" s="457"/>
      <c r="D87" s="457"/>
      <c r="E87" s="458"/>
      <c r="F87" s="458"/>
      <c r="G87" s="457"/>
      <c r="H87" s="457"/>
      <c r="I87" s="457"/>
      <c r="J87" s="457"/>
      <c r="K87" s="457"/>
      <c r="L87" s="457"/>
      <c r="M87" s="457"/>
      <c r="N87" s="457"/>
      <c r="O87" s="457"/>
      <c r="P87" s="457"/>
      <c r="Q87" s="457"/>
      <c r="R87" s="457"/>
      <c r="S87" s="459"/>
      <c r="T87" s="457"/>
      <c r="U87" s="457"/>
      <c r="V87" s="457"/>
      <c r="W87" s="457"/>
      <c r="X87" s="457"/>
      <c r="Y87" s="457"/>
      <c r="Z87" s="457"/>
      <c r="AA87" s="457"/>
      <c r="AB87" s="457"/>
      <c r="AC87" s="457"/>
      <c r="AD87" s="457"/>
      <c r="AE87" s="457"/>
      <c r="AF87" s="457"/>
      <c r="AG87" s="457"/>
      <c r="AH87" s="457"/>
      <c r="AI87" s="457"/>
      <c r="AJ87" s="457"/>
      <c r="AK87" s="457"/>
      <c r="AL87" s="457"/>
      <c r="AM87" s="457"/>
      <c r="AN87" s="457"/>
      <c r="AO87" s="457"/>
      <c r="AP87" s="457"/>
      <c r="AQ87" s="457"/>
      <c r="AR87" s="457"/>
      <c r="AS87" s="457"/>
      <c r="AT87" s="457"/>
      <c r="AU87" s="457"/>
      <c r="AV87" s="457"/>
      <c r="AW87" s="457"/>
    </row>
    <row r="88" spans="1:49" ht="14">
      <c r="A88" s="457"/>
      <c r="B88" s="457"/>
      <c r="C88" s="457"/>
      <c r="D88" s="457"/>
      <c r="E88" s="458"/>
      <c r="F88" s="458"/>
      <c r="G88" s="457"/>
      <c r="H88" s="457"/>
      <c r="I88" s="457"/>
      <c r="J88" s="457"/>
      <c r="K88" s="457"/>
      <c r="L88" s="457"/>
      <c r="M88" s="457"/>
      <c r="N88" s="457"/>
      <c r="O88" s="457"/>
      <c r="P88" s="457"/>
      <c r="Q88" s="457"/>
      <c r="R88" s="457"/>
      <c r="S88" s="459"/>
      <c r="T88" s="457"/>
      <c r="U88" s="457"/>
      <c r="V88" s="457"/>
      <c r="W88" s="457"/>
      <c r="X88" s="457"/>
      <c r="Y88" s="457"/>
      <c r="Z88" s="457"/>
      <c r="AA88" s="457"/>
      <c r="AB88" s="457"/>
      <c r="AC88" s="457"/>
      <c r="AD88" s="457"/>
      <c r="AE88" s="457"/>
      <c r="AF88" s="457"/>
      <c r="AG88" s="457"/>
      <c r="AH88" s="457"/>
      <c r="AI88" s="457"/>
      <c r="AJ88" s="457"/>
      <c r="AK88" s="457"/>
      <c r="AL88" s="457"/>
      <c r="AM88" s="457"/>
      <c r="AN88" s="457"/>
      <c r="AO88" s="457"/>
      <c r="AP88" s="457"/>
      <c r="AQ88" s="457"/>
      <c r="AR88" s="457"/>
      <c r="AS88" s="457"/>
      <c r="AT88" s="457"/>
      <c r="AU88" s="457"/>
      <c r="AV88" s="457"/>
      <c r="AW88" s="457"/>
    </row>
    <row r="89" spans="1:49" ht="14">
      <c r="A89" s="457"/>
      <c r="B89" s="457"/>
      <c r="C89" s="457"/>
      <c r="D89" s="457"/>
      <c r="E89" s="458"/>
      <c r="F89" s="458"/>
      <c r="G89" s="457"/>
      <c r="H89" s="457"/>
      <c r="I89" s="457"/>
      <c r="J89" s="457"/>
      <c r="K89" s="457"/>
      <c r="L89" s="457"/>
      <c r="M89" s="457"/>
      <c r="N89" s="457"/>
      <c r="O89" s="457"/>
      <c r="P89" s="457"/>
      <c r="Q89" s="457"/>
      <c r="R89" s="457"/>
      <c r="S89" s="459"/>
      <c r="T89" s="457"/>
      <c r="U89" s="457"/>
      <c r="V89" s="457"/>
      <c r="W89" s="457"/>
      <c r="X89" s="457"/>
      <c r="Y89" s="457"/>
      <c r="Z89" s="457"/>
      <c r="AA89" s="457"/>
      <c r="AB89" s="457"/>
      <c r="AC89" s="457"/>
      <c r="AD89" s="457"/>
      <c r="AE89" s="457"/>
      <c r="AF89" s="457"/>
      <c r="AG89" s="457"/>
      <c r="AH89" s="457"/>
      <c r="AI89" s="457"/>
      <c r="AJ89" s="457"/>
      <c r="AK89" s="457"/>
      <c r="AL89" s="457"/>
      <c r="AM89" s="457"/>
      <c r="AN89" s="457"/>
      <c r="AO89" s="457"/>
      <c r="AP89" s="457"/>
      <c r="AQ89" s="457"/>
      <c r="AR89" s="457"/>
      <c r="AS89" s="457"/>
      <c r="AT89" s="457"/>
      <c r="AU89" s="457"/>
      <c r="AV89" s="457"/>
      <c r="AW89" s="457"/>
    </row>
    <row r="90" spans="1:49" ht="14">
      <c r="A90" s="457"/>
      <c r="B90" s="457"/>
      <c r="C90" s="457"/>
      <c r="D90" s="457"/>
      <c r="E90" s="458"/>
      <c r="F90" s="458"/>
      <c r="G90" s="457"/>
      <c r="H90" s="457"/>
      <c r="I90" s="457"/>
      <c r="J90" s="457"/>
      <c r="K90" s="457"/>
      <c r="L90" s="457"/>
      <c r="M90" s="457"/>
      <c r="N90" s="457"/>
      <c r="O90" s="457"/>
      <c r="P90" s="457"/>
      <c r="Q90" s="457"/>
      <c r="R90" s="457"/>
      <c r="S90" s="459"/>
      <c r="T90" s="457"/>
      <c r="U90" s="457"/>
      <c r="V90" s="457"/>
      <c r="W90" s="457"/>
      <c r="X90" s="457"/>
      <c r="Y90" s="457"/>
      <c r="Z90" s="457"/>
      <c r="AA90" s="457"/>
      <c r="AB90" s="457"/>
      <c r="AC90" s="457"/>
      <c r="AD90" s="457"/>
      <c r="AE90" s="457"/>
      <c r="AF90" s="457"/>
      <c r="AG90" s="457"/>
      <c r="AH90" s="457"/>
      <c r="AI90" s="457"/>
      <c r="AJ90" s="457"/>
      <c r="AK90" s="457"/>
      <c r="AL90" s="457"/>
      <c r="AM90" s="457"/>
      <c r="AN90" s="457"/>
      <c r="AO90" s="457"/>
      <c r="AP90" s="457"/>
      <c r="AQ90" s="457"/>
      <c r="AR90" s="457"/>
      <c r="AS90" s="457"/>
      <c r="AT90" s="457"/>
      <c r="AU90" s="457"/>
      <c r="AV90" s="457"/>
      <c r="AW90" s="457"/>
    </row>
    <row r="91" spans="1:49" ht="14">
      <c r="A91" s="457"/>
      <c r="B91" s="457"/>
      <c r="C91" s="457"/>
      <c r="D91" s="457"/>
      <c r="E91" s="458"/>
      <c r="F91" s="458"/>
      <c r="G91" s="457"/>
      <c r="H91" s="457"/>
      <c r="I91" s="457"/>
      <c r="J91" s="457"/>
      <c r="K91" s="457"/>
      <c r="L91" s="457"/>
      <c r="M91" s="457"/>
      <c r="N91" s="457"/>
      <c r="O91" s="457"/>
      <c r="P91" s="457"/>
      <c r="Q91" s="457"/>
      <c r="R91" s="457"/>
      <c r="S91" s="459"/>
      <c r="T91" s="457"/>
      <c r="U91" s="457"/>
      <c r="V91" s="457"/>
      <c r="W91" s="457"/>
      <c r="X91" s="457"/>
      <c r="Y91" s="457"/>
      <c r="Z91" s="457"/>
      <c r="AA91" s="457"/>
      <c r="AB91" s="457"/>
      <c r="AC91" s="457"/>
      <c r="AD91" s="457"/>
      <c r="AE91" s="457"/>
      <c r="AF91" s="457"/>
      <c r="AG91" s="457"/>
      <c r="AH91" s="457"/>
      <c r="AI91" s="457"/>
      <c r="AJ91" s="457"/>
      <c r="AK91" s="457"/>
      <c r="AL91" s="457"/>
      <c r="AM91" s="457"/>
      <c r="AN91" s="457"/>
      <c r="AO91" s="457"/>
      <c r="AP91" s="457"/>
      <c r="AQ91" s="457"/>
      <c r="AR91" s="457"/>
      <c r="AS91" s="457"/>
      <c r="AT91" s="457"/>
      <c r="AU91" s="457"/>
      <c r="AV91" s="457"/>
      <c r="AW91" s="457"/>
    </row>
    <row r="92" spans="1:49" ht="14">
      <c r="A92" s="457"/>
      <c r="B92" s="457"/>
      <c r="C92" s="457"/>
      <c r="D92" s="457"/>
      <c r="E92" s="458"/>
      <c r="F92" s="458"/>
      <c r="G92" s="457"/>
      <c r="H92" s="457"/>
      <c r="I92" s="457"/>
      <c r="J92" s="457"/>
      <c r="K92" s="457"/>
      <c r="L92" s="457"/>
      <c r="M92" s="457"/>
      <c r="N92" s="457"/>
      <c r="O92" s="457"/>
      <c r="P92" s="457"/>
      <c r="Q92" s="457"/>
      <c r="R92" s="457"/>
      <c r="S92" s="459"/>
      <c r="T92" s="457"/>
      <c r="U92" s="457"/>
      <c r="V92" s="457"/>
      <c r="W92" s="457"/>
      <c r="X92" s="457"/>
      <c r="Y92" s="457"/>
      <c r="Z92" s="457"/>
      <c r="AA92" s="457"/>
      <c r="AB92" s="457"/>
      <c r="AC92" s="457"/>
      <c r="AD92" s="457"/>
      <c r="AE92" s="457"/>
      <c r="AF92" s="457"/>
      <c r="AG92" s="457"/>
      <c r="AH92" s="457"/>
      <c r="AI92" s="457"/>
      <c r="AJ92" s="457"/>
      <c r="AK92" s="457"/>
      <c r="AL92" s="457"/>
      <c r="AM92" s="457"/>
      <c r="AN92" s="457"/>
      <c r="AO92" s="457"/>
      <c r="AP92" s="457"/>
      <c r="AQ92" s="457"/>
      <c r="AR92" s="457"/>
      <c r="AS92" s="457"/>
      <c r="AT92" s="457"/>
      <c r="AU92" s="457"/>
      <c r="AV92" s="457"/>
      <c r="AW92" s="457"/>
    </row>
    <row r="93" spans="1:49" ht="14">
      <c r="A93" s="457"/>
      <c r="B93" s="457"/>
      <c r="C93" s="457"/>
      <c r="D93" s="457"/>
      <c r="E93" s="458"/>
      <c r="F93" s="458"/>
      <c r="G93" s="457"/>
      <c r="H93" s="457"/>
      <c r="I93" s="457"/>
      <c r="J93" s="457"/>
      <c r="K93" s="457"/>
      <c r="L93" s="457"/>
      <c r="M93" s="457"/>
      <c r="N93" s="457"/>
      <c r="O93" s="457"/>
      <c r="P93" s="457"/>
      <c r="Q93" s="457"/>
      <c r="R93" s="457"/>
      <c r="S93" s="459"/>
      <c r="T93" s="457"/>
      <c r="U93" s="457"/>
      <c r="V93" s="457"/>
      <c r="W93" s="457"/>
      <c r="X93" s="457"/>
      <c r="Y93" s="457"/>
      <c r="Z93" s="457"/>
      <c r="AA93" s="457"/>
      <c r="AB93" s="457"/>
      <c r="AC93" s="457"/>
      <c r="AD93" s="457"/>
      <c r="AE93" s="457"/>
      <c r="AF93" s="457"/>
      <c r="AG93" s="457"/>
      <c r="AH93" s="457"/>
      <c r="AI93" s="457"/>
      <c r="AJ93" s="457"/>
      <c r="AK93" s="457"/>
      <c r="AL93" s="457"/>
      <c r="AM93" s="457"/>
      <c r="AN93" s="457"/>
      <c r="AO93" s="457"/>
      <c r="AP93" s="457"/>
      <c r="AQ93" s="457"/>
      <c r="AR93" s="457"/>
      <c r="AS93" s="457"/>
      <c r="AT93" s="457"/>
      <c r="AU93" s="457"/>
      <c r="AV93" s="457"/>
      <c r="AW93" s="457"/>
    </row>
    <row r="94" spans="1:49" ht="14">
      <c r="A94" s="457"/>
      <c r="B94" s="457"/>
      <c r="C94" s="457"/>
      <c r="D94" s="457"/>
      <c r="E94" s="458"/>
      <c r="F94" s="458"/>
      <c r="G94" s="457"/>
      <c r="H94" s="457"/>
      <c r="I94" s="457"/>
      <c r="J94" s="457"/>
      <c r="K94" s="457"/>
      <c r="L94" s="457"/>
      <c r="M94" s="457"/>
      <c r="N94" s="457"/>
      <c r="O94" s="457"/>
      <c r="P94" s="457"/>
      <c r="Q94" s="457"/>
      <c r="R94" s="457"/>
      <c r="S94" s="459"/>
      <c r="T94" s="457"/>
      <c r="U94" s="457"/>
      <c r="V94" s="457"/>
      <c r="W94" s="457"/>
      <c r="X94" s="457"/>
      <c r="Y94" s="457"/>
      <c r="Z94" s="457"/>
      <c r="AA94" s="457"/>
      <c r="AB94" s="457"/>
      <c r="AC94" s="457"/>
      <c r="AD94" s="457"/>
      <c r="AE94" s="457"/>
      <c r="AF94" s="457"/>
      <c r="AG94" s="457"/>
      <c r="AH94" s="457"/>
      <c r="AI94" s="457"/>
      <c r="AJ94" s="457"/>
      <c r="AK94" s="457"/>
      <c r="AL94" s="457"/>
      <c r="AM94" s="457"/>
      <c r="AN94" s="457"/>
      <c r="AO94" s="457"/>
      <c r="AP94" s="457"/>
      <c r="AQ94" s="457"/>
      <c r="AR94" s="457"/>
      <c r="AS94" s="457"/>
      <c r="AT94" s="457"/>
      <c r="AU94" s="457"/>
      <c r="AV94" s="457"/>
      <c r="AW94" s="457"/>
    </row>
    <row r="95" spans="1:49" ht="14">
      <c r="A95" s="457"/>
      <c r="B95" s="457"/>
      <c r="C95" s="457"/>
      <c r="D95" s="457"/>
      <c r="E95" s="458"/>
      <c r="F95" s="458"/>
      <c r="G95" s="457"/>
      <c r="H95" s="457"/>
      <c r="I95" s="457"/>
      <c r="J95" s="457"/>
      <c r="K95" s="457"/>
      <c r="L95" s="457"/>
      <c r="M95" s="457"/>
      <c r="N95" s="457"/>
      <c r="O95" s="457"/>
      <c r="P95" s="457"/>
      <c r="Q95" s="457"/>
      <c r="R95" s="457"/>
      <c r="S95" s="459"/>
      <c r="T95" s="457"/>
      <c r="U95" s="457"/>
      <c r="V95" s="457"/>
      <c r="W95" s="457"/>
      <c r="X95" s="457"/>
      <c r="Y95" s="457"/>
      <c r="Z95" s="457"/>
      <c r="AA95" s="457"/>
      <c r="AB95" s="457"/>
      <c r="AC95" s="457"/>
      <c r="AD95" s="457"/>
      <c r="AE95" s="457"/>
      <c r="AF95" s="457"/>
      <c r="AG95" s="457"/>
      <c r="AH95" s="457"/>
      <c r="AI95" s="457"/>
      <c r="AJ95" s="457"/>
      <c r="AK95" s="457"/>
      <c r="AL95" s="457"/>
      <c r="AM95" s="457"/>
      <c r="AN95" s="457"/>
      <c r="AO95" s="457"/>
      <c r="AP95" s="457"/>
      <c r="AQ95" s="457"/>
      <c r="AR95" s="457"/>
      <c r="AS95" s="457"/>
      <c r="AT95" s="457"/>
      <c r="AU95" s="457"/>
      <c r="AV95" s="457"/>
      <c r="AW95" s="457"/>
    </row>
    <row r="96" spans="1:49" ht="14">
      <c r="A96" s="457"/>
      <c r="B96" s="457"/>
      <c r="C96" s="457"/>
      <c r="D96" s="457"/>
      <c r="E96" s="458"/>
      <c r="F96" s="458"/>
      <c r="G96" s="457"/>
      <c r="H96" s="457"/>
      <c r="I96" s="457"/>
      <c r="J96" s="457"/>
      <c r="K96" s="457"/>
      <c r="L96" s="457"/>
      <c r="M96" s="457"/>
      <c r="N96" s="457"/>
      <c r="O96" s="457"/>
      <c r="P96" s="457"/>
      <c r="Q96" s="457"/>
      <c r="R96" s="457"/>
      <c r="S96" s="459"/>
      <c r="T96" s="457"/>
      <c r="U96" s="457"/>
      <c r="V96" s="457"/>
      <c r="W96" s="457"/>
      <c r="X96" s="457"/>
      <c r="Y96" s="457"/>
      <c r="Z96" s="457"/>
      <c r="AA96" s="457"/>
      <c r="AB96" s="457"/>
      <c r="AC96" s="457"/>
      <c r="AD96" s="457"/>
      <c r="AE96" s="457"/>
      <c r="AF96" s="457"/>
      <c r="AG96" s="457"/>
      <c r="AH96" s="457"/>
      <c r="AI96" s="457"/>
      <c r="AJ96" s="457"/>
      <c r="AK96" s="457"/>
      <c r="AL96" s="457"/>
      <c r="AM96" s="457"/>
      <c r="AN96" s="457"/>
      <c r="AO96" s="457"/>
      <c r="AP96" s="457"/>
      <c r="AQ96" s="457"/>
      <c r="AR96" s="457"/>
      <c r="AS96" s="457"/>
      <c r="AT96" s="457"/>
      <c r="AU96" s="457"/>
      <c r="AV96" s="457"/>
      <c r="AW96" s="457"/>
    </row>
    <row r="97" spans="1:49" ht="14">
      <c r="A97" s="457"/>
      <c r="B97" s="457"/>
      <c r="C97" s="457"/>
      <c r="D97" s="457"/>
      <c r="E97" s="458"/>
      <c r="F97" s="458"/>
      <c r="G97" s="457"/>
      <c r="H97" s="457"/>
      <c r="I97" s="457"/>
      <c r="J97" s="457"/>
      <c r="K97" s="457"/>
      <c r="L97" s="457"/>
      <c r="M97" s="457"/>
      <c r="N97" s="457"/>
      <c r="O97" s="457"/>
      <c r="P97" s="457"/>
      <c r="Q97" s="457"/>
      <c r="R97" s="457"/>
      <c r="S97" s="459"/>
      <c r="T97" s="457"/>
      <c r="U97" s="457"/>
      <c r="V97" s="457"/>
      <c r="W97" s="457"/>
      <c r="X97" s="457"/>
      <c r="Y97" s="457"/>
      <c r="Z97" s="457"/>
      <c r="AA97" s="457"/>
      <c r="AB97" s="457"/>
      <c r="AC97" s="457"/>
      <c r="AD97" s="457"/>
      <c r="AE97" s="457"/>
      <c r="AF97" s="457"/>
      <c r="AG97" s="457"/>
      <c r="AH97" s="457"/>
      <c r="AI97" s="457"/>
      <c r="AJ97" s="457"/>
      <c r="AK97" s="457"/>
      <c r="AL97" s="457"/>
      <c r="AM97" s="457"/>
      <c r="AN97" s="457"/>
      <c r="AO97" s="457"/>
      <c r="AP97" s="457"/>
      <c r="AQ97" s="457"/>
      <c r="AR97" s="457"/>
      <c r="AS97" s="457"/>
      <c r="AT97" s="457"/>
      <c r="AU97" s="457"/>
      <c r="AV97" s="457"/>
      <c r="AW97" s="457"/>
    </row>
    <row r="98" spans="1:49" ht="14">
      <c r="A98" s="457"/>
      <c r="B98" s="457"/>
      <c r="C98" s="457"/>
      <c r="D98" s="457"/>
      <c r="E98" s="458"/>
      <c r="F98" s="458"/>
      <c r="G98" s="457"/>
      <c r="H98" s="457"/>
      <c r="I98" s="457"/>
      <c r="J98" s="457"/>
      <c r="K98" s="457"/>
      <c r="L98" s="457"/>
      <c r="M98" s="457"/>
      <c r="N98" s="457"/>
      <c r="O98" s="457"/>
      <c r="P98" s="457"/>
      <c r="Q98" s="457"/>
      <c r="R98" s="457"/>
      <c r="S98" s="459"/>
      <c r="T98" s="457"/>
      <c r="U98" s="457"/>
      <c r="V98" s="457"/>
      <c r="W98" s="457"/>
      <c r="X98" s="457"/>
      <c r="Y98" s="457"/>
      <c r="Z98" s="457"/>
      <c r="AA98" s="457"/>
      <c r="AB98" s="457"/>
      <c r="AC98" s="457"/>
      <c r="AD98" s="457"/>
      <c r="AE98" s="457"/>
      <c r="AF98" s="457"/>
      <c r="AG98" s="457"/>
      <c r="AH98" s="457"/>
      <c r="AI98" s="457"/>
      <c r="AJ98" s="457"/>
      <c r="AK98" s="457"/>
      <c r="AL98" s="457"/>
      <c r="AM98" s="457"/>
      <c r="AN98" s="457"/>
      <c r="AO98" s="457"/>
      <c r="AP98" s="457"/>
      <c r="AQ98" s="457"/>
      <c r="AR98" s="457"/>
      <c r="AS98" s="457"/>
      <c r="AT98" s="457"/>
      <c r="AU98" s="457"/>
      <c r="AV98" s="457"/>
      <c r="AW98" s="457"/>
    </row>
    <row r="99" spans="1:49" ht="14">
      <c r="A99" s="457"/>
      <c r="B99" s="457"/>
      <c r="C99" s="457"/>
      <c r="D99" s="457"/>
      <c r="E99" s="458"/>
      <c r="F99" s="458"/>
      <c r="G99" s="457"/>
      <c r="H99" s="457"/>
      <c r="I99" s="457"/>
      <c r="J99" s="457"/>
      <c r="K99" s="457"/>
      <c r="L99" s="457"/>
      <c r="M99" s="457"/>
      <c r="N99" s="457"/>
      <c r="O99" s="457"/>
      <c r="P99" s="457"/>
      <c r="Q99" s="457"/>
      <c r="R99" s="457"/>
      <c r="S99" s="459"/>
      <c r="T99" s="457"/>
      <c r="U99" s="457"/>
      <c r="V99" s="457"/>
      <c r="W99" s="457"/>
      <c r="X99" s="457"/>
      <c r="Y99" s="457"/>
      <c r="Z99" s="457"/>
      <c r="AA99" s="457"/>
      <c r="AB99" s="457"/>
      <c r="AC99" s="457"/>
      <c r="AD99" s="457"/>
      <c r="AE99" s="457"/>
      <c r="AF99" s="457"/>
      <c r="AG99" s="457"/>
      <c r="AH99" s="457"/>
      <c r="AI99" s="457"/>
      <c r="AJ99" s="457"/>
      <c r="AK99" s="457"/>
      <c r="AL99" s="457"/>
      <c r="AM99" s="457"/>
      <c r="AN99" s="457"/>
      <c r="AO99" s="457"/>
      <c r="AP99" s="457"/>
      <c r="AQ99" s="457"/>
      <c r="AR99" s="457"/>
      <c r="AS99" s="457"/>
      <c r="AT99" s="457"/>
      <c r="AU99" s="457"/>
      <c r="AV99" s="457"/>
      <c r="AW99" s="457"/>
    </row>
    <row r="100" spans="1:49" ht="14">
      <c r="A100" s="457"/>
      <c r="B100" s="457"/>
      <c r="C100" s="457"/>
      <c r="D100" s="457"/>
      <c r="E100" s="458"/>
      <c r="F100" s="458"/>
      <c r="G100" s="457"/>
      <c r="H100" s="457"/>
      <c r="I100" s="457"/>
      <c r="J100" s="457"/>
      <c r="K100" s="457"/>
      <c r="L100" s="457"/>
      <c r="M100" s="457"/>
      <c r="N100" s="457"/>
      <c r="O100" s="457"/>
      <c r="P100" s="457"/>
      <c r="Q100" s="457"/>
      <c r="R100" s="457"/>
      <c r="S100" s="459"/>
      <c r="T100" s="457"/>
      <c r="U100" s="457"/>
      <c r="V100" s="457"/>
      <c r="W100" s="457"/>
      <c r="X100" s="457"/>
      <c r="Y100" s="457"/>
      <c r="Z100" s="457"/>
      <c r="AA100" s="457"/>
      <c r="AB100" s="457"/>
      <c r="AC100" s="457"/>
      <c r="AD100" s="457"/>
      <c r="AE100" s="457"/>
      <c r="AF100" s="457"/>
      <c r="AG100" s="457"/>
      <c r="AH100" s="457"/>
      <c r="AI100" s="457"/>
      <c r="AJ100" s="457"/>
      <c r="AK100" s="457"/>
      <c r="AL100" s="457"/>
      <c r="AM100" s="457"/>
      <c r="AN100" s="457"/>
      <c r="AO100" s="457"/>
      <c r="AP100" s="457"/>
      <c r="AQ100" s="457"/>
      <c r="AR100" s="457"/>
      <c r="AS100" s="457"/>
      <c r="AT100" s="457"/>
      <c r="AU100" s="457"/>
      <c r="AV100" s="457"/>
      <c r="AW100" s="457"/>
    </row>
    <row r="101" spans="1:49" ht="14">
      <c r="A101" s="457"/>
      <c r="B101" s="457"/>
      <c r="C101" s="457"/>
      <c r="D101" s="457"/>
      <c r="E101" s="458"/>
      <c r="F101" s="458"/>
      <c r="G101" s="457"/>
      <c r="H101" s="457"/>
      <c r="I101" s="457"/>
      <c r="J101" s="457"/>
      <c r="K101" s="457"/>
      <c r="L101" s="457"/>
      <c r="M101" s="457"/>
      <c r="N101" s="457"/>
      <c r="O101" s="457"/>
      <c r="P101" s="457"/>
      <c r="Q101" s="457"/>
      <c r="R101" s="457"/>
      <c r="S101" s="459"/>
      <c r="T101" s="457"/>
      <c r="U101" s="457"/>
      <c r="V101" s="457"/>
      <c r="W101" s="457"/>
      <c r="X101" s="457"/>
      <c r="Y101" s="457"/>
      <c r="Z101" s="457"/>
      <c r="AA101" s="457"/>
      <c r="AB101" s="457"/>
      <c r="AC101" s="457"/>
      <c r="AD101" s="457"/>
      <c r="AE101" s="457"/>
      <c r="AF101" s="457"/>
      <c r="AG101" s="457"/>
      <c r="AH101" s="457"/>
      <c r="AI101" s="457"/>
      <c r="AJ101" s="457"/>
      <c r="AK101" s="457"/>
      <c r="AL101" s="457"/>
      <c r="AM101" s="457"/>
      <c r="AN101" s="457"/>
      <c r="AO101" s="457"/>
      <c r="AP101" s="457"/>
      <c r="AQ101" s="457"/>
      <c r="AR101" s="457"/>
      <c r="AS101" s="457"/>
      <c r="AT101" s="457"/>
      <c r="AU101" s="457"/>
      <c r="AV101" s="457"/>
      <c r="AW101" s="457"/>
    </row>
    <row r="102" spans="1:49" ht="14">
      <c r="A102" s="457"/>
      <c r="B102" s="457"/>
      <c r="C102" s="457"/>
      <c r="D102" s="457"/>
      <c r="E102" s="458"/>
      <c r="F102" s="458"/>
      <c r="G102" s="457"/>
      <c r="H102" s="457"/>
      <c r="I102" s="457"/>
      <c r="J102" s="457"/>
      <c r="K102" s="457"/>
      <c r="L102" s="457"/>
      <c r="M102" s="457"/>
      <c r="N102" s="457"/>
      <c r="O102" s="457"/>
      <c r="P102" s="457"/>
      <c r="Q102" s="457"/>
      <c r="R102" s="457"/>
      <c r="S102" s="459"/>
      <c r="T102" s="457"/>
      <c r="U102" s="457"/>
      <c r="V102" s="457"/>
      <c r="W102" s="457"/>
      <c r="X102" s="457"/>
      <c r="Y102" s="457"/>
      <c r="Z102" s="457"/>
      <c r="AA102" s="457"/>
      <c r="AB102" s="457"/>
      <c r="AC102" s="457"/>
      <c r="AD102" s="457"/>
      <c r="AE102" s="457"/>
      <c r="AF102" s="457"/>
      <c r="AG102" s="457"/>
      <c r="AH102" s="457"/>
      <c r="AI102" s="457"/>
      <c r="AJ102" s="457"/>
      <c r="AK102" s="457"/>
      <c r="AL102" s="457"/>
      <c r="AM102" s="457"/>
      <c r="AN102" s="457"/>
      <c r="AO102" s="457"/>
      <c r="AP102" s="457"/>
      <c r="AQ102" s="457"/>
      <c r="AR102" s="457"/>
      <c r="AS102" s="457"/>
      <c r="AT102" s="457"/>
      <c r="AU102" s="457"/>
      <c r="AV102" s="457"/>
      <c r="AW102" s="457"/>
    </row>
    <row r="103" spans="1:49" ht="14">
      <c r="A103" s="457"/>
      <c r="B103" s="457"/>
      <c r="C103" s="457"/>
      <c r="D103" s="457"/>
      <c r="E103" s="458"/>
      <c r="F103" s="458"/>
      <c r="G103" s="457"/>
      <c r="H103" s="457"/>
      <c r="I103" s="457"/>
      <c r="J103" s="457"/>
      <c r="K103" s="457"/>
      <c r="L103" s="457"/>
      <c r="M103" s="457"/>
      <c r="N103" s="457"/>
      <c r="O103" s="457"/>
      <c r="P103" s="457"/>
      <c r="Q103" s="457"/>
      <c r="R103" s="457"/>
      <c r="S103" s="459"/>
      <c r="T103" s="457"/>
      <c r="U103" s="457"/>
      <c r="V103" s="457"/>
      <c r="W103" s="457"/>
      <c r="X103" s="457"/>
      <c r="Y103" s="457"/>
      <c r="Z103" s="457"/>
      <c r="AA103" s="457"/>
      <c r="AB103" s="457"/>
      <c r="AC103" s="457"/>
      <c r="AD103" s="457"/>
      <c r="AE103" s="457"/>
      <c r="AF103" s="457"/>
      <c r="AG103" s="457"/>
      <c r="AH103" s="457"/>
      <c r="AI103" s="457"/>
      <c r="AJ103" s="457"/>
      <c r="AK103" s="457"/>
      <c r="AL103" s="457"/>
      <c r="AM103" s="457"/>
      <c r="AN103" s="457"/>
      <c r="AO103" s="457"/>
      <c r="AP103" s="457"/>
      <c r="AQ103" s="457"/>
      <c r="AR103" s="457"/>
      <c r="AS103" s="457"/>
      <c r="AT103" s="457"/>
      <c r="AU103" s="457"/>
      <c r="AV103" s="457"/>
      <c r="AW103" s="457"/>
    </row>
    <row r="104" spans="1:49" ht="14">
      <c r="A104" s="457"/>
      <c r="B104" s="457"/>
      <c r="C104" s="457"/>
      <c r="D104" s="457"/>
      <c r="E104" s="458"/>
      <c r="F104" s="458"/>
      <c r="G104" s="457"/>
      <c r="H104" s="457"/>
      <c r="I104" s="457"/>
      <c r="J104" s="457"/>
      <c r="K104" s="457"/>
      <c r="L104" s="457"/>
      <c r="M104" s="457"/>
      <c r="N104" s="457"/>
      <c r="O104" s="457"/>
      <c r="P104" s="457"/>
      <c r="Q104" s="457"/>
      <c r="R104" s="457"/>
      <c r="S104" s="459"/>
      <c r="T104" s="457"/>
      <c r="U104" s="457"/>
      <c r="V104" s="457"/>
      <c r="W104" s="457"/>
      <c r="X104" s="457"/>
      <c r="Y104" s="457"/>
      <c r="Z104" s="457"/>
      <c r="AA104" s="457"/>
      <c r="AB104" s="457"/>
      <c r="AC104" s="457"/>
      <c r="AD104" s="457"/>
      <c r="AE104" s="457"/>
      <c r="AF104" s="457"/>
      <c r="AG104" s="457"/>
      <c r="AH104" s="457"/>
      <c r="AI104" s="457"/>
      <c r="AJ104" s="457"/>
      <c r="AK104" s="457"/>
      <c r="AL104" s="457"/>
      <c r="AM104" s="457"/>
      <c r="AN104" s="457"/>
      <c r="AO104" s="457"/>
      <c r="AP104" s="457"/>
      <c r="AQ104" s="457"/>
      <c r="AR104" s="457"/>
      <c r="AS104" s="457"/>
      <c r="AT104" s="457"/>
      <c r="AU104" s="457"/>
      <c r="AV104" s="457"/>
      <c r="AW104" s="457"/>
    </row>
    <row r="105" spans="1:49" ht="14">
      <c r="A105" s="457"/>
      <c r="B105" s="457"/>
      <c r="C105" s="457"/>
      <c r="D105" s="457"/>
      <c r="E105" s="458"/>
      <c r="F105" s="458"/>
      <c r="G105" s="457"/>
      <c r="H105" s="457"/>
      <c r="I105" s="457"/>
      <c r="J105" s="457"/>
      <c r="K105" s="457"/>
      <c r="L105" s="457"/>
      <c r="M105" s="457"/>
      <c r="N105" s="457"/>
      <c r="O105" s="457"/>
      <c r="P105" s="457"/>
      <c r="Q105" s="457"/>
      <c r="R105" s="457"/>
      <c r="S105" s="459"/>
      <c r="T105" s="457"/>
      <c r="U105" s="457"/>
      <c r="V105" s="457"/>
      <c r="W105" s="457"/>
      <c r="X105" s="457"/>
      <c r="Y105" s="457"/>
      <c r="Z105" s="457"/>
      <c r="AA105" s="457"/>
      <c r="AB105" s="457"/>
      <c r="AC105" s="457"/>
      <c r="AD105" s="457"/>
      <c r="AE105" s="457"/>
      <c r="AF105" s="457"/>
      <c r="AG105" s="457"/>
      <c r="AH105" s="457"/>
      <c r="AI105" s="457"/>
      <c r="AJ105" s="457"/>
      <c r="AK105" s="457"/>
      <c r="AL105" s="457"/>
      <c r="AM105" s="457"/>
      <c r="AN105" s="457"/>
      <c r="AO105" s="457"/>
      <c r="AP105" s="457"/>
      <c r="AQ105" s="457"/>
      <c r="AR105" s="457"/>
      <c r="AS105" s="457"/>
      <c r="AT105" s="457"/>
      <c r="AU105" s="457"/>
      <c r="AV105" s="457"/>
      <c r="AW105" s="457"/>
    </row>
    <row r="106" spans="1:49" ht="14">
      <c r="A106" s="457"/>
      <c r="B106" s="457"/>
      <c r="C106" s="457"/>
      <c r="D106" s="457"/>
      <c r="E106" s="458"/>
      <c r="F106" s="458"/>
      <c r="G106" s="457"/>
      <c r="H106" s="457"/>
      <c r="I106" s="457"/>
      <c r="J106" s="457"/>
      <c r="K106" s="457"/>
      <c r="L106" s="457"/>
      <c r="M106" s="457"/>
      <c r="N106" s="457"/>
      <c r="O106" s="457"/>
      <c r="P106" s="457"/>
      <c r="Q106" s="457"/>
      <c r="R106" s="457"/>
      <c r="S106" s="459"/>
      <c r="T106" s="457"/>
      <c r="U106" s="457"/>
      <c r="V106" s="457"/>
      <c r="W106" s="457"/>
      <c r="X106" s="457"/>
      <c r="Y106" s="457"/>
      <c r="Z106" s="457"/>
      <c r="AA106" s="457"/>
      <c r="AB106" s="457"/>
      <c r="AC106" s="457"/>
      <c r="AD106" s="457"/>
      <c r="AE106" s="457"/>
      <c r="AF106" s="457"/>
      <c r="AG106" s="457"/>
      <c r="AH106" s="457"/>
      <c r="AI106" s="457"/>
      <c r="AJ106" s="457"/>
      <c r="AK106" s="457"/>
      <c r="AL106" s="457"/>
      <c r="AM106" s="457"/>
      <c r="AN106" s="457"/>
      <c r="AO106" s="457"/>
      <c r="AP106" s="457"/>
      <c r="AQ106" s="457"/>
      <c r="AR106" s="457"/>
      <c r="AS106" s="457"/>
      <c r="AT106" s="457"/>
      <c r="AU106" s="457"/>
      <c r="AV106" s="457"/>
      <c r="AW106" s="457"/>
    </row>
    <row r="107" spans="1:49" ht="14">
      <c r="A107" s="457"/>
      <c r="B107" s="457"/>
      <c r="C107" s="457"/>
      <c r="D107" s="457"/>
      <c r="E107" s="458"/>
      <c r="F107" s="458"/>
      <c r="G107" s="457"/>
      <c r="H107" s="457"/>
      <c r="I107" s="457"/>
      <c r="J107" s="457"/>
      <c r="K107" s="457"/>
      <c r="L107" s="457"/>
      <c r="M107" s="457"/>
      <c r="N107" s="457"/>
      <c r="O107" s="457"/>
      <c r="P107" s="457"/>
      <c r="Q107" s="457"/>
      <c r="R107" s="457"/>
      <c r="S107" s="459"/>
      <c r="T107" s="457"/>
      <c r="U107" s="457"/>
      <c r="V107" s="457"/>
      <c r="W107" s="457"/>
      <c r="X107" s="457"/>
      <c r="Y107" s="457"/>
      <c r="Z107" s="457"/>
      <c r="AA107" s="457"/>
      <c r="AB107" s="457"/>
      <c r="AC107" s="457"/>
      <c r="AD107" s="457"/>
      <c r="AE107" s="457"/>
      <c r="AF107" s="457"/>
      <c r="AG107" s="457"/>
      <c r="AH107" s="457"/>
      <c r="AI107" s="457"/>
      <c r="AJ107" s="457"/>
      <c r="AK107" s="457"/>
      <c r="AL107" s="457"/>
      <c r="AM107" s="457"/>
      <c r="AN107" s="457"/>
      <c r="AO107" s="457"/>
      <c r="AP107" s="457"/>
      <c r="AQ107" s="457"/>
      <c r="AR107" s="457"/>
      <c r="AS107" s="457"/>
      <c r="AT107" s="457"/>
      <c r="AU107" s="457"/>
      <c r="AV107" s="457"/>
      <c r="AW107" s="457"/>
    </row>
    <row r="108" spans="1:49" ht="14">
      <c r="A108" s="457"/>
      <c r="B108" s="457"/>
      <c r="C108" s="457"/>
      <c r="D108" s="457"/>
      <c r="E108" s="458"/>
      <c r="F108" s="458"/>
      <c r="G108" s="457"/>
      <c r="H108" s="457"/>
      <c r="I108" s="457"/>
      <c r="J108" s="457"/>
      <c r="K108" s="457"/>
      <c r="L108" s="457"/>
      <c r="M108" s="457"/>
      <c r="N108" s="457"/>
      <c r="O108" s="457"/>
      <c r="P108" s="457"/>
      <c r="Q108" s="457"/>
      <c r="R108" s="457"/>
      <c r="S108" s="459"/>
      <c r="T108" s="457"/>
      <c r="U108" s="457"/>
      <c r="V108" s="457"/>
      <c r="W108" s="457"/>
      <c r="X108" s="457"/>
      <c r="Y108" s="457"/>
      <c r="Z108" s="457"/>
      <c r="AA108" s="457"/>
      <c r="AB108" s="457"/>
      <c r="AC108" s="457"/>
      <c r="AD108" s="457"/>
      <c r="AE108" s="457"/>
      <c r="AF108" s="457"/>
      <c r="AG108" s="457"/>
      <c r="AH108" s="457"/>
      <c r="AI108" s="457"/>
      <c r="AJ108" s="457"/>
      <c r="AK108" s="457"/>
      <c r="AL108" s="457"/>
      <c r="AM108" s="457"/>
      <c r="AN108" s="457"/>
      <c r="AO108" s="457"/>
      <c r="AP108" s="457"/>
      <c r="AQ108" s="457"/>
      <c r="AR108" s="457"/>
      <c r="AS108" s="457"/>
      <c r="AT108" s="457"/>
      <c r="AU108" s="457"/>
      <c r="AV108" s="457"/>
      <c r="AW108" s="457"/>
    </row>
    <row r="109" spans="1:49" ht="14">
      <c r="A109" s="457"/>
      <c r="B109" s="457"/>
      <c r="C109" s="457"/>
      <c r="D109" s="457"/>
      <c r="E109" s="458"/>
      <c r="F109" s="458"/>
      <c r="G109" s="457"/>
      <c r="H109" s="457"/>
      <c r="I109" s="457"/>
      <c r="J109" s="457"/>
      <c r="K109" s="457"/>
      <c r="L109" s="457"/>
      <c r="M109" s="457"/>
      <c r="N109" s="457"/>
      <c r="O109" s="457"/>
      <c r="P109" s="457"/>
      <c r="Q109" s="457"/>
      <c r="R109" s="457"/>
      <c r="S109" s="459"/>
      <c r="T109" s="457"/>
      <c r="U109" s="457"/>
      <c r="V109" s="457"/>
      <c r="W109" s="457"/>
      <c r="X109" s="457"/>
      <c r="Y109" s="457"/>
      <c r="Z109" s="457"/>
      <c r="AA109" s="457"/>
      <c r="AB109" s="457"/>
      <c r="AC109" s="457"/>
      <c r="AD109" s="457"/>
      <c r="AE109" s="457"/>
      <c r="AF109" s="457"/>
      <c r="AG109" s="457"/>
      <c r="AH109" s="457"/>
      <c r="AI109" s="457"/>
      <c r="AJ109" s="457"/>
      <c r="AK109" s="457"/>
      <c r="AL109" s="457"/>
      <c r="AM109" s="457"/>
      <c r="AN109" s="457"/>
      <c r="AO109" s="457"/>
      <c r="AP109" s="457"/>
      <c r="AQ109" s="457"/>
      <c r="AR109" s="457"/>
      <c r="AS109" s="457"/>
      <c r="AT109" s="457"/>
      <c r="AU109" s="457"/>
      <c r="AV109" s="457"/>
      <c r="AW109" s="457"/>
    </row>
    <row r="110" spans="1:49" ht="14">
      <c r="A110" s="457"/>
      <c r="B110" s="457"/>
      <c r="C110" s="457"/>
      <c r="D110" s="457"/>
      <c r="E110" s="458"/>
      <c r="F110" s="458"/>
      <c r="G110" s="457"/>
      <c r="H110" s="457"/>
      <c r="I110" s="457"/>
      <c r="J110" s="457"/>
      <c r="K110" s="457"/>
      <c r="L110" s="457"/>
      <c r="M110" s="457"/>
      <c r="N110" s="457"/>
      <c r="O110" s="457"/>
      <c r="P110" s="457"/>
      <c r="Q110" s="457"/>
      <c r="R110" s="457"/>
      <c r="S110" s="459"/>
      <c r="T110" s="457"/>
      <c r="U110" s="457"/>
      <c r="V110" s="457"/>
      <c r="W110" s="457"/>
      <c r="X110" s="457"/>
      <c r="Y110" s="457"/>
      <c r="Z110" s="457"/>
      <c r="AA110" s="457"/>
      <c r="AB110" s="457"/>
      <c r="AC110" s="457"/>
      <c r="AD110" s="457"/>
      <c r="AE110" s="457"/>
      <c r="AF110" s="457"/>
      <c r="AG110" s="457"/>
      <c r="AH110" s="457"/>
      <c r="AI110" s="457"/>
      <c r="AJ110" s="457"/>
      <c r="AK110" s="457"/>
      <c r="AL110" s="457"/>
      <c r="AM110" s="457"/>
      <c r="AN110" s="457"/>
      <c r="AO110" s="457"/>
      <c r="AP110" s="457"/>
      <c r="AQ110" s="457"/>
      <c r="AR110" s="457"/>
      <c r="AS110" s="457"/>
      <c r="AT110" s="457"/>
      <c r="AU110" s="457"/>
      <c r="AV110" s="457"/>
      <c r="AW110" s="457"/>
    </row>
    <row r="111" spans="1:49" ht="14">
      <c r="A111" s="457"/>
      <c r="B111" s="457"/>
      <c r="C111" s="457"/>
      <c r="D111" s="457"/>
      <c r="E111" s="458"/>
      <c r="F111" s="458"/>
      <c r="G111" s="457"/>
      <c r="H111" s="457"/>
      <c r="I111" s="457"/>
      <c r="J111" s="457"/>
      <c r="K111" s="457"/>
      <c r="L111" s="457"/>
      <c r="M111" s="457"/>
      <c r="N111" s="457"/>
      <c r="O111" s="457"/>
      <c r="P111" s="457"/>
      <c r="Q111" s="457"/>
      <c r="R111" s="457"/>
      <c r="S111" s="459"/>
      <c r="T111" s="457"/>
      <c r="U111" s="457"/>
      <c r="V111" s="457"/>
      <c r="W111" s="457"/>
      <c r="X111" s="457"/>
      <c r="Y111" s="457"/>
      <c r="Z111" s="457"/>
      <c r="AA111" s="457"/>
      <c r="AB111" s="457"/>
      <c r="AC111" s="457"/>
      <c r="AD111" s="457"/>
      <c r="AE111" s="457"/>
      <c r="AF111" s="457"/>
      <c r="AG111" s="457"/>
      <c r="AH111" s="457"/>
      <c r="AI111" s="457"/>
      <c r="AJ111" s="457"/>
      <c r="AK111" s="457"/>
      <c r="AL111" s="457"/>
      <c r="AM111" s="457"/>
      <c r="AN111" s="457"/>
      <c r="AO111" s="457"/>
      <c r="AP111" s="457"/>
      <c r="AQ111" s="457"/>
      <c r="AR111" s="457"/>
      <c r="AS111" s="457"/>
      <c r="AT111" s="457"/>
      <c r="AU111" s="457"/>
      <c r="AV111" s="457"/>
      <c r="AW111" s="457"/>
    </row>
    <row r="112" spans="1:49" ht="14">
      <c r="A112" s="457"/>
      <c r="B112" s="457"/>
      <c r="C112" s="457"/>
      <c r="D112" s="457"/>
      <c r="E112" s="458"/>
      <c r="F112" s="458"/>
      <c r="G112" s="457"/>
      <c r="H112" s="457"/>
      <c r="I112" s="457"/>
      <c r="J112" s="457"/>
      <c r="K112" s="457"/>
      <c r="L112" s="457"/>
      <c r="M112" s="457"/>
      <c r="N112" s="457"/>
      <c r="O112" s="457"/>
      <c r="P112" s="457"/>
      <c r="Q112" s="457"/>
      <c r="R112" s="457"/>
      <c r="S112" s="459"/>
      <c r="T112" s="457"/>
      <c r="U112" s="457"/>
      <c r="V112" s="457"/>
      <c r="W112" s="457"/>
      <c r="X112" s="457"/>
      <c r="Y112" s="457"/>
      <c r="Z112" s="457"/>
      <c r="AA112" s="457"/>
      <c r="AB112" s="457"/>
      <c r="AC112" s="457"/>
      <c r="AD112" s="457"/>
      <c r="AE112" s="457"/>
      <c r="AF112" s="457"/>
      <c r="AG112" s="457"/>
      <c r="AH112" s="457"/>
      <c r="AI112" s="457"/>
      <c r="AJ112" s="457"/>
      <c r="AK112" s="457"/>
      <c r="AL112" s="457"/>
      <c r="AM112" s="457"/>
      <c r="AN112" s="457"/>
      <c r="AO112" s="457"/>
      <c r="AP112" s="457"/>
      <c r="AQ112" s="457"/>
      <c r="AR112" s="457"/>
      <c r="AS112" s="457"/>
      <c r="AT112" s="457"/>
      <c r="AU112" s="457"/>
      <c r="AV112" s="457"/>
      <c r="AW112" s="457"/>
    </row>
    <row r="113" spans="1:49" ht="14">
      <c r="A113" s="457"/>
      <c r="B113" s="457"/>
      <c r="C113" s="457"/>
      <c r="D113" s="457"/>
      <c r="E113" s="458"/>
      <c r="F113" s="458"/>
      <c r="G113" s="457"/>
      <c r="H113" s="457"/>
      <c r="I113" s="457"/>
      <c r="J113" s="457"/>
      <c r="K113" s="457"/>
      <c r="L113" s="457"/>
      <c r="M113" s="457"/>
      <c r="N113" s="457"/>
      <c r="O113" s="457"/>
      <c r="P113" s="457"/>
      <c r="Q113" s="457"/>
      <c r="R113" s="457"/>
      <c r="S113" s="459"/>
      <c r="T113" s="457"/>
      <c r="U113" s="457"/>
      <c r="V113" s="457"/>
      <c r="W113" s="457"/>
      <c r="X113" s="457"/>
      <c r="Y113" s="457"/>
      <c r="Z113" s="457"/>
      <c r="AA113" s="457"/>
      <c r="AB113" s="457"/>
      <c r="AC113" s="457"/>
      <c r="AD113" s="457"/>
      <c r="AE113" s="457"/>
      <c r="AF113" s="457"/>
      <c r="AG113" s="457"/>
      <c r="AH113" s="457"/>
      <c r="AI113" s="457"/>
      <c r="AJ113" s="457"/>
      <c r="AK113" s="457"/>
      <c r="AL113" s="457"/>
      <c r="AM113" s="457"/>
      <c r="AN113" s="457"/>
      <c r="AO113" s="457"/>
      <c r="AP113" s="457"/>
      <c r="AQ113" s="457"/>
      <c r="AR113" s="457"/>
      <c r="AS113" s="457"/>
      <c r="AT113" s="457"/>
      <c r="AU113" s="457"/>
      <c r="AV113" s="457"/>
      <c r="AW113" s="457"/>
    </row>
    <row r="114" spans="1:49" ht="14">
      <c r="A114" s="457"/>
      <c r="B114" s="457"/>
      <c r="C114" s="457"/>
      <c r="D114" s="457"/>
      <c r="E114" s="458"/>
      <c r="F114" s="458"/>
      <c r="G114" s="457"/>
      <c r="H114" s="457"/>
      <c r="I114" s="457"/>
      <c r="J114" s="457"/>
      <c r="K114" s="457"/>
      <c r="L114" s="457"/>
      <c r="M114" s="457"/>
      <c r="N114" s="457"/>
      <c r="O114" s="457"/>
      <c r="P114" s="457"/>
      <c r="Q114" s="457"/>
      <c r="R114" s="457"/>
      <c r="S114" s="459"/>
      <c r="T114" s="457"/>
      <c r="U114" s="457"/>
      <c r="V114" s="457"/>
      <c r="W114" s="457"/>
      <c r="X114" s="457"/>
      <c r="Y114" s="457"/>
      <c r="Z114" s="457"/>
      <c r="AA114" s="457"/>
      <c r="AB114" s="457"/>
      <c r="AC114" s="457"/>
      <c r="AD114" s="457"/>
      <c r="AE114" s="457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  <c r="AS114" s="461"/>
      <c r="AT114" s="461"/>
      <c r="AU114" s="461"/>
      <c r="AV114" s="461"/>
      <c r="AW114" s="461"/>
    </row>
    <row r="115" spans="1:49" ht="14">
      <c r="A115" s="457"/>
      <c r="B115" s="457"/>
      <c r="C115" s="457"/>
      <c r="D115" s="457"/>
      <c r="E115" s="458"/>
      <c r="F115" s="458"/>
      <c r="G115" s="457"/>
      <c r="H115" s="457"/>
      <c r="I115" s="457"/>
      <c r="J115" s="457"/>
      <c r="K115" s="457"/>
      <c r="L115" s="457"/>
      <c r="M115" s="457"/>
      <c r="N115" s="457"/>
      <c r="O115" s="457"/>
      <c r="P115" s="457"/>
      <c r="Q115" s="457"/>
      <c r="R115" s="457"/>
      <c r="S115" s="459"/>
      <c r="T115" s="457"/>
      <c r="U115" s="457"/>
      <c r="V115" s="457"/>
      <c r="W115" s="457"/>
      <c r="X115" s="457"/>
      <c r="Y115" s="457"/>
      <c r="Z115" s="457"/>
      <c r="AA115" s="457"/>
      <c r="AB115" s="457"/>
      <c r="AC115" s="457"/>
      <c r="AD115" s="457"/>
      <c r="AE115" s="457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  <c r="AS115" s="461"/>
      <c r="AT115" s="461"/>
      <c r="AU115" s="461"/>
      <c r="AV115" s="461"/>
      <c r="AW115" s="461"/>
    </row>
    <row r="116" spans="1:49" ht="14">
      <c r="A116" s="457"/>
      <c r="B116" s="457"/>
      <c r="C116" s="457"/>
      <c r="D116" s="457"/>
      <c r="E116" s="458"/>
      <c r="F116" s="458"/>
      <c r="G116" s="457"/>
      <c r="H116" s="457"/>
      <c r="I116" s="457"/>
      <c r="J116" s="457"/>
      <c r="K116" s="457"/>
      <c r="L116" s="457"/>
      <c r="M116" s="457"/>
      <c r="N116" s="457"/>
      <c r="O116" s="457"/>
      <c r="P116" s="457"/>
      <c r="Q116" s="457"/>
      <c r="R116" s="457"/>
      <c r="S116" s="459"/>
      <c r="T116" s="457"/>
      <c r="U116" s="457"/>
      <c r="V116" s="457"/>
      <c r="W116" s="457"/>
      <c r="X116" s="457"/>
      <c r="Y116" s="457"/>
      <c r="Z116" s="457"/>
      <c r="AA116" s="457"/>
      <c r="AB116" s="457"/>
      <c r="AC116" s="457"/>
      <c r="AD116" s="457"/>
      <c r="AE116" s="457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  <c r="AS116" s="461"/>
      <c r="AT116" s="461"/>
      <c r="AU116" s="461"/>
      <c r="AV116" s="461"/>
      <c r="AW116" s="461"/>
    </row>
    <row r="117" spans="1:49" ht="14">
      <c r="A117" s="457"/>
      <c r="B117" s="457"/>
      <c r="C117" s="457"/>
      <c r="D117" s="457"/>
      <c r="E117" s="458"/>
      <c r="F117" s="458"/>
      <c r="G117" s="457"/>
      <c r="H117" s="457"/>
      <c r="I117" s="457"/>
      <c r="J117" s="457"/>
      <c r="K117" s="457"/>
      <c r="L117" s="457"/>
      <c r="M117" s="457"/>
      <c r="N117" s="457"/>
      <c r="O117" s="457"/>
      <c r="P117" s="457"/>
      <c r="Q117" s="457"/>
      <c r="R117" s="457"/>
      <c r="S117" s="459"/>
      <c r="T117" s="457"/>
      <c r="U117" s="457"/>
      <c r="V117" s="457"/>
      <c r="W117" s="457"/>
      <c r="X117" s="457"/>
      <c r="Y117" s="457"/>
      <c r="Z117" s="457"/>
      <c r="AA117" s="457"/>
      <c r="AB117" s="457"/>
      <c r="AC117" s="457"/>
      <c r="AD117" s="457"/>
      <c r="AE117" s="457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  <c r="AS117" s="461"/>
      <c r="AT117" s="461"/>
      <c r="AU117" s="461"/>
      <c r="AV117" s="461"/>
      <c r="AW117" s="461"/>
    </row>
    <row r="118" spans="1:49" ht="14">
      <c r="A118" s="457"/>
      <c r="B118" s="457"/>
      <c r="C118" s="457"/>
      <c r="D118" s="457"/>
      <c r="E118" s="458"/>
      <c r="F118" s="458"/>
      <c r="G118" s="457"/>
      <c r="H118" s="457"/>
      <c r="I118" s="457"/>
      <c r="J118" s="457"/>
      <c r="K118" s="457"/>
      <c r="L118" s="457"/>
      <c r="M118" s="457"/>
      <c r="N118" s="457"/>
      <c r="O118" s="457"/>
      <c r="P118" s="457"/>
      <c r="Q118" s="457"/>
      <c r="R118" s="457"/>
      <c r="S118" s="459"/>
      <c r="T118" s="457"/>
      <c r="U118" s="457"/>
      <c r="V118" s="457"/>
      <c r="W118" s="457"/>
      <c r="X118" s="457"/>
      <c r="Y118" s="457"/>
      <c r="Z118" s="457"/>
      <c r="AA118" s="457"/>
      <c r="AB118" s="457"/>
      <c r="AC118" s="457"/>
      <c r="AD118" s="457"/>
      <c r="AE118" s="457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  <c r="AS118" s="461"/>
      <c r="AT118" s="461"/>
      <c r="AU118" s="461"/>
      <c r="AV118" s="461"/>
      <c r="AW118" s="461"/>
    </row>
    <row r="119" spans="1:49" ht="14">
      <c r="A119" s="457"/>
      <c r="B119" s="457"/>
      <c r="C119" s="457"/>
      <c r="D119" s="457"/>
      <c r="E119" s="458"/>
      <c r="F119" s="458"/>
      <c r="G119" s="457"/>
      <c r="H119" s="457"/>
      <c r="I119" s="457"/>
      <c r="J119" s="457"/>
      <c r="K119" s="457"/>
      <c r="L119" s="457"/>
      <c r="M119" s="457"/>
      <c r="N119" s="457"/>
      <c r="O119" s="457"/>
      <c r="P119" s="457"/>
      <c r="Q119" s="457"/>
      <c r="R119" s="457"/>
      <c r="S119" s="459"/>
      <c r="T119" s="457"/>
      <c r="U119" s="457"/>
      <c r="V119" s="457"/>
      <c r="W119" s="457"/>
      <c r="X119" s="457"/>
      <c r="Y119" s="457"/>
      <c r="Z119" s="457"/>
      <c r="AA119" s="457"/>
      <c r="AB119" s="457"/>
      <c r="AC119" s="457"/>
      <c r="AD119" s="457"/>
      <c r="AE119" s="457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  <c r="AS119" s="461"/>
      <c r="AT119" s="461"/>
      <c r="AU119" s="461"/>
      <c r="AV119" s="461"/>
      <c r="AW119" s="461"/>
    </row>
    <row r="120" spans="1:49" ht="14">
      <c r="A120" s="457"/>
      <c r="B120" s="457"/>
      <c r="C120" s="457"/>
      <c r="D120" s="457"/>
      <c r="E120" s="458"/>
      <c r="F120" s="458"/>
      <c r="G120" s="457"/>
      <c r="H120" s="457"/>
      <c r="I120" s="457"/>
      <c r="J120" s="457"/>
      <c r="K120" s="457"/>
      <c r="L120" s="457"/>
      <c r="M120" s="457"/>
      <c r="N120" s="457"/>
      <c r="O120" s="457"/>
      <c r="P120" s="457"/>
      <c r="Q120" s="457"/>
      <c r="R120" s="457"/>
      <c r="S120" s="459"/>
      <c r="T120" s="457"/>
      <c r="U120" s="457"/>
      <c r="V120" s="457"/>
      <c r="W120" s="457"/>
      <c r="X120" s="457"/>
      <c r="Y120" s="457"/>
      <c r="Z120" s="457"/>
      <c r="AA120" s="457"/>
      <c r="AB120" s="457"/>
      <c r="AC120" s="457"/>
      <c r="AD120" s="457"/>
      <c r="AE120" s="457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  <c r="AS120" s="461"/>
      <c r="AT120" s="461"/>
      <c r="AU120" s="461"/>
      <c r="AV120" s="461"/>
      <c r="AW120" s="461"/>
    </row>
    <row r="121" spans="1:49" ht="14">
      <c r="A121" s="457"/>
      <c r="B121" s="457"/>
      <c r="C121" s="457"/>
      <c r="D121" s="457"/>
      <c r="E121" s="458"/>
      <c r="F121" s="458"/>
      <c r="G121" s="457"/>
      <c r="H121" s="457"/>
      <c r="I121" s="457"/>
      <c r="J121" s="457"/>
      <c r="K121" s="457"/>
      <c r="L121" s="457"/>
      <c r="M121" s="457"/>
      <c r="N121" s="457"/>
      <c r="O121" s="457"/>
      <c r="P121" s="457"/>
      <c r="Q121" s="457"/>
      <c r="R121" s="457"/>
      <c r="S121" s="459"/>
      <c r="T121" s="457"/>
      <c r="U121" s="457"/>
      <c r="V121" s="457"/>
      <c r="W121" s="457"/>
      <c r="X121" s="457"/>
      <c r="Y121" s="457"/>
      <c r="Z121" s="457"/>
      <c r="AA121" s="457"/>
      <c r="AB121" s="457"/>
      <c r="AC121" s="457"/>
      <c r="AD121" s="457"/>
      <c r="AE121" s="457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  <c r="AS121" s="461"/>
      <c r="AT121" s="461"/>
      <c r="AU121" s="461"/>
      <c r="AV121" s="461"/>
      <c r="AW121" s="461"/>
    </row>
    <row r="122" spans="1:49" ht="14">
      <c r="A122" s="457"/>
      <c r="B122" s="457"/>
      <c r="C122" s="457"/>
      <c r="D122" s="457"/>
      <c r="E122" s="458"/>
      <c r="F122" s="458"/>
      <c r="G122" s="457"/>
      <c r="H122" s="457"/>
      <c r="I122" s="457"/>
      <c r="J122" s="457"/>
      <c r="K122" s="457"/>
      <c r="L122" s="457"/>
      <c r="M122" s="457"/>
      <c r="N122" s="457"/>
      <c r="O122" s="457"/>
      <c r="P122" s="457"/>
      <c r="Q122" s="457"/>
      <c r="R122" s="457"/>
      <c r="S122" s="459"/>
      <c r="T122" s="457"/>
      <c r="U122" s="457"/>
      <c r="V122" s="457"/>
      <c r="W122" s="457"/>
      <c r="X122" s="457"/>
      <c r="Y122" s="457"/>
      <c r="Z122" s="457"/>
      <c r="AA122" s="457"/>
      <c r="AB122" s="457"/>
      <c r="AC122" s="457"/>
      <c r="AD122" s="457"/>
      <c r="AE122" s="457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  <c r="AS122" s="461"/>
      <c r="AT122" s="461"/>
      <c r="AU122" s="461"/>
      <c r="AV122" s="461"/>
      <c r="AW122" s="461"/>
    </row>
  </sheetData>
  <sheetProtection algorithmName="SHA-512" hashValue="xY7uonRvNM7BEetz7BvzMYYfqtsLdfHzMCA9nWiOQspMi3/aprv3dp59D6Pftgm4B44SWH7k5qgavIcU+3tnQQ==" saltValue="Bba52YtGVJWaQOVMukjbIw==" spinCount="100000" sheet="1" objects="1" scenarios="1"/>
  <mergeCells count="8">
    <mergeCell ref="A62:A69"/>
    <mergeCell ref="A71:A78"/>
    <mergeCell ref="A8:A15"/>
    <mergeCell ref="A17:A24"/>
    <mergeCell ref="A26:A33"/>
    <mergeCell ref="A35:A42"/>
    <mergeCell ref="A44:A51"/>
    <mergeCell ref="A53:A60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7B1FE-950A-0E4E-95DE-E35E47DD74C2}">
  <sheetPr codeName="Sheet19">
    <tabColor theme="7" tint="0.39997558519241921"/>
  </sheetPr>
  <dimension ref="A1:EP140"/>
  <sheetViews>
    <sheetView zoomScaleNormal="100" workbookViewId="0">
      <selection sqref="A1:A2"/>
    </sheetView>
  </sheetViews>
  <sheetFormatPr baseColWidth="10" defaultRowHeight="14"/>
  <cols>
    <col min="1" max="1" width="17.5" style="443" customWidth="1"/>
    <col min="2" max="2" width="20.33203125" style="443" customWidth="1"/>
    <col min="3" max="3" width="24.33203125" style="443" customWidth="1"/>
    <col min="4" max="4" width="12.1640625" style="443" customWidth="1"/>
    <col min="5" max="6" width="12.1640625" style="444" hidden="1" customWidth="1"/>
    <col min="7" max="16" width="12.1640625" style="443" customWidth="1"/>
    <col min="17" max="18" width="12.1640625" style="443" hidden="1" customWidth="1"/>
    <col min="19" max="19" width="12.1640625" style="445" customWidth="1"/>
    <col min="20" max="23" width="12.1640625" style="443" customWidth="1"/>
    <col min="24" max="27" width="12.1640625" style="443" hidden="1" customWidth="1"/>
    <col min="28" max="41" width="12.1640625" style="443" customWidth="1"/>
    <col min="42" max="16384" width="10.83203125" style="443"/>
  </cols>
  <sheetData>
    <row r="1" spans="1:146">
      <c r="A1" s="443" t="s">
        <v>35</v>
      </c>
    </row>
    <row r="2" spans="1:146">
      <c r="A2" s="445" t="s">
        <v>99</v>
      </c>
    </row>
    <row r="3" spans="1:146" ht="15" thickBot="1">
      <c r="B3" s="446"/>
    </row>
    <row r="4" spans="1:146">
      <c r="A4" s="104" t="s">
        <v>100</v>
      </c>
      <c r="B4" s="105"/>
      <c r="C4" s="105"/>
      <c r="D4" s="105"/>
      <c r="E4" s="389"/>
      <c r="F4" s="389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397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6"/>
    </row>
    <row r="5" spans="1:146">
      <c r="A5" s="107" t="s">
        <v>761</v>
      </c>
      <c r="B5" s="108"/>
      <c r="C5" s="117">
        <v>100000</v>
      </c>
      <c r="D5" s="109"/>
      <c r="E5" s="108"/>
      <c r="F5" s="390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39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10"/>
    </row>
    <row r="6" spans="1:146">
      <c r="A6" s="41" t="s">
        <v>108</v>
      </c>
      <c r="B6" s="108"/>
      <c r="C6" s="108"/>
      <c r="D6" s="108"/>
      <c r="E6" s="391"/>
      <c r="F6" s="39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39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10"/>
    </row>
    <row r="7" spans="1:146" ht="75">
      <c r="A7" s="243" t="s">
        <v>57</v>
      </c>
      <c r="B7" s="176" t="s">
        <v>126</v>
      </c>
      <c r="C7" s="176" t="s">
        <v>127</v>
      </c>
      <c r="D7" s="177" t="s">
        <v>40</v>
      </c>
      <c r="E7" s="413" t="s">
        <v>754</v>
      </c>
      <c r="F7" s="413" t="s">
        <v>755</v>
      </c>
      <c r="G7" s="177" t="s">
        <v>109</v>
      </c>
      <c r="H7" s="177" t="s">
        <v>53</v>
      </c>
      <c r="I7" s="177" t="s">
        <v>88</v>
      </c>
      <c r="J7" s="177" t="s">
        <v>89</v>
      </c>
      <c r="K7" s="177" t="s">
        <v>90</v>
      </c>
      <c r="L7" s="177" t="s">
        <v>128</v>
      </c>
      <c r="M7" s="177" t="s">
        <v>36</v>
      </c>
      <c r="N7" s="177" t="s">
        <v>37</v>
      </c>
      <c r="O7" s="177" t="s">
        <v>38</v>
      </c>
      <c r="P7" s="177" t="s">
        <v>39</v>
      </c>
      <c r="Q7" s="393" t="s">
        <v>739</v>
      </c>
      <c r="R7" s="412" t="s">
        <v>102</v>
      </c>
      <c r="S7" s="179" t="s">
        <v>756</v>
      </c>
      <c r="T7" s="180" t="s">
        <v>87</v>
      </c>
      <c r="U7" s="180" t="s">
        <v>48</v>
      </c>
      <c r="V7" s="180" t="s">
        <v>47</v>
      </c>
      <c r="W7" s="180" t="s">
        <v>130</v>
      </c>
      <c r="X7" s="422" t="s">
        <v>757</v>
      </c>
      <c r="Y7" s="422" t="s">
        <v>758</v>
      </c>
      <c r="Z7" s="181" t="s">
        <v>131</v>
      </c>
      <c r="AA7" s="181" t="s">
        <v>75</v>
      </c>
      <c r="AB7" s="182" t="s">
        <v>142</v>
      </c>
      <c r="AC7" s="182" t="s">
        <v>2</v>
      </c>
      <c r="AD7" s="183" t="s">
        <v>6</v>
      </c>
      <c r="AE7" s="184" t="s">
        <v>77</v>
      </c>
      <c r="CO7" s="447"/>
      <c r="CP7" s="447"/>
      <c r="CQ7" s="447"/>
      <c r="CR7" s="447"/>
      <c r="CS7" s="447"/>
      <c r="CT7" s="447"/>
      <c r="CU7" s="447"/>
      <c r="CV7" s="447"/>
      <c r="CW7" s="447"/>
      <c r="CX7" s="447"/>
      <c r="CY7" s="447"/>
      <c r="CZ7" s="447"/>
      <c r="DA7" s="447"/>
      <c r="DB7" s="447"/>
      <c r="DC7" s="447"/>
      <c r="DD7" s="447"/>
      <c r="DE7" s="447"/>
      <c r="DF7" s="447"/>
      <c r="DG7" s="447"/>
      <c r="DH7" s="447"/>
      <c r="DI7" s="447"/>
      <c r="DJ7" s="447"/>
      <c r="DK7" s="447"/>
      <c r="DL7" s="447"/>
      <c r="DM7" s="447"/>
      <c r="DN7" s="447"/>
      <c r="DO7" s="447"/>
      <c r="DP7" s="447"/>
      <c r="DQ7" s="447"/>
      <c r="DR7" s="447"/>
      <c r="DS7" s="447"/>
      <c r="DT7" s="447"/>
      <c r="DU7" s="447"/>
      <c r="DV7" s="447"/>
      <c r="DW7" s="447"/>
      <c r="DX7" s="447"/>
      <c r="DY7" s="447"/>
      <c r="DZ7" s="447"/>
      <c r="EA7" s="447"/>
      <c r="EB7" s="447"/>
      <c r="EC7" s="447"/>
      <c r="ED7" s="447"/>
      <c r="EE7" s="447"/>
      <c r="EF7" s="447"/>
      <c r="EG7" s="447"/>
      <c r="EH7" s="447"/>
      <c r="EI7" s="447"/>
      <c r="EJ7" s="447"/>
      <c r="EK7" s="447"/>
      <c r="EL7" s="447"/>
      <c r="EM7" s="447"/>
      <c r="EN7" s="447"/>
      <c r="EO7" s="447"/>
      <c r="EP7" s="447"/>
    </row>
    <row r="8" spans="1:146" ht="17" customHeight="1">
      <c r="A8" s="527" t="str">
        <f>'Vic Oct 2020'!D2</f>
        <v>Multinet 1</v>
      </c>
      <c r="B8" s="210" t="str">
        <f>'Vic Oct 2020'!F2</f>
        <v>AGL</v>
      </c>
      <c r="C8" s="210" t="str">
        <f>'Vic Oct 2020'!G2</f>
        <v>Business Essentials Saver</v>
      </c>
      <c r="D8" s="206">
        <f>365*'Vic Oct 2020'!H2/100</f>
        <v>375.14699999999999</v>
      </c>
      <c r="E8" s="414">
        <f>IF('Vic Oct 2020'!AQ2=3,0.5,IF('Vic Oct 2020'!AQ2=2,0.33,0))</f>
        <v>0.5</v>
      </c>
      <c r="F8" s="414">
        <f>1-E8</f>
        <v>0.5</v>
      </c>
      <c r="G8" s="206">
        <f>IF('Vic Oct 2020'!K2="",($C$5*E8/'Vic Oct 2020'!AQ2*'Vic Oct 2020'!W2/100)*'Vic Oct 2020'!AQ2,IF($C$5*E8/'Vic Oct 2020'!AQ2&gt;='Vic Oct 2020'!L2,('Vic Oct 2020'!L2*'Vic Oct 2020'!W2/100)*'Vic Oct 2020'!AQ2,($C$5*E8/'Vic Oct 2020'!AQ2*'Vic Oct 2020'!W2/100)*'Vic Oct 2020'!AQ2))</f>
        <v>818.18181818181824</v>
      </c>
      <c r="H8" s="206">
        <f>IF(AND('Vic Oct 2020'!L2&gt;0,'Vic Oct 2020'!M2&gt;0),IF($C$5*E8/'Vic Oct 2020'!AQ2&lt;'Vic Oct 2020'!L2,0,IF(($C$5*E8/'Vic Oct 2020'!AQ2-'Vic Oct 2020'!L2)&lt;=('Vic Oct 2020'!M2+'Vic Oct 2020'!L2),((($C$5*E8/'Vic Oct 2020'!AQ2-'Vic Oct 2020'!L2)*'Vic Oct 2020'!X2/100))*'Vic Oct 2020'!AQ2,((('Vic Oct 2020'!M2)*'Vic Oct 2020'!X2/100)*'Vic Oct 2020'!AQ2))),0)</f>
        <v>73.636363636363697</v>
      </c>
      <c r="I8" s="206">
        <f>IF(AND('Vic Oct 2020'!M2&gt;0,'Vic Oct 2020'!N2&gt;0),IF($C$5*E8/'Vic Oct 2020'!AQ2&lt;('Vic Oct 2020'!L2+'Vic Oct 2020'!M2),0,IF(($C$5*E8/'Vic Oct 2020'!AQ2-'Vic Oct 2020'!L2+'Vic Oct 2020'!M2)&lt;=('Vic Oct 2020'!L2+'Vic Oct 2020'!M2+'Vic Oct 2020'!N2),((($C$5*E8/'Vic Oct 2020'!AQ2-('Vic Oct 2020'!L2+'Vic Oct 2020'!M2))*'Vic Oct 2020'!Y2/100))*'Vic Oct 2020'!AQ2,('Vic Oct 2020'!N2*'Vic Oct 2020'!Y2/100)* 'Vic Oct 2020'!AQ2)),0)</f>
        <v>0</v>
      </c>
      <c r="J8" s="206">
        <f>IF(AND('Vic Oct 2020'!N2&gt;0,'Vic Oct 2020'!O2&gt;0),IF($C$5*E8/'Vic Oct 2020'!AQ2&lt;('Vic Oct 2020'!L2+'Vic Oct 2020'!M2+'Vic Oct 2020'!N2),0,IF(($C$5*E8/'Vic Oct 2020'!AQ2-'Vic Oct 2020'!L2+'Vic Oct 2020'!M2+'Vic Oct 2020'!N2)&lt;=('Vic Oct 2020'!L2+'Vic Oct 2020'!M2+'Vic Oct 2020'!N2+'Vic Oct 2020'!O2),(($C$5*E8/'Vic Oct 2020'!AQ2-('Vic Oct 2020'!L2+'Vic Oct 2020'!M2+'Vic Oct 2020'!N2))*'Vic Oct 2020'!Z2/100)*'Vic Oct 2020'!AQ2,('Vic Oct 2020'!O2*'Vic Oct 2020'!Z2/100)*'Vic Oct 2020'!AQ2)),0)</f>
        <v>0</v>
      </c>
      <c r="K8" s="206">
        <f>IF(AND('Vic Oct 2020'!P2&gt;0,'Vic Oct 2020'!O2&gt;0),IF(($C$5*E8/'Vic Oct 2020'!AQ2&lt;SUM('Vic Oct 2020'!L2:P2)),(0),($C$5*E8/'Vic Oct 2020'!AQ2-SUM('Vic Oct 2020'!L2:P2))*'Vic Oct 2020'!AB2/100)* 'Vic Oct 2020'!AQ2,IF(AND('Vic Oct 2020'!O2&gt;0,'Vic Oct 2020'!P2=""),IF(($C$5*E8/'Vic Oct 2020'!AQ2&lt; SUM('Vic Oct 2020'!L2:O2)),(0),($C$5*E8/'Vic Oct 2020'!AQ2-SUM('Vic Oct 2020'!L2:O2))*'Vic Oct 2020'!AA2/100)* 'Vic Oct 2020'!AQ2,IF(AND('Vic Oct 2020'!N2&gt;0,'Vic Oct 2020'!O2=""),IF(($C$5*E8/'Vic Oct 2020'!AQ2&lt; SUM('Vic Oct 2020'!L2:N2)),(0),($C$5*E8/'Vic Oct 2020'!AQ2-SUM('Vic Oct 2020'!L2:N2))*'Vic Oct 2020'!Z2/100)* 'Vic Oct 2020'!AQ2,IF(AND('Vic Oct 2020'!M2&gt;0,'Vic Oct 2020'!N2=""),IF(($C$5*E8/'Vic Oct 2020'!AQ2&lt;'Vic Oct 2020'!M2+'Vic Oct 2020'!L2),(0),(($C$5*E8/'Vic Oct 2020'!AQ2-('Vic Oct 2020'!M2+'Vic Oct 2020'!L2))*'Vic Oct 2020'!Y2/100))*'Vic Oct 2020'!AQ2,IF(AND('Vic Oct 2020'!L2&gt;0,'Vic Oct 2020'!M2=""&gt;0),IF(($C$5*E8/'Vic Oct 2020'!AQ2&lt;'Vic Oct 2020'!L2),(0),($C$5*E8/'Vic Oct 2020'!AQ2-'Vic Oct 2020'!L2)*'Vic Oct 2020'!X2/100)*'Vic Oct 2020'!AQ2,0)))))</f>
        <v>0</v>
      </c>
      <c r="L8" s="206">
        <f>IF('Vic Oct 2020'!K2="",($C$5*F8/'Vic Oct 2020'!AR2*'Vic Oct 2020'!AC2/100)*'Vic Oct 2020'!AR2,IF($C$5*F8/'Vic Oct 2020'!AR2&gt;='Vic Oct 2020'!L2,('Vic Oct 2020'!L2*'Vic Oct 2020'!AC2/100)*'Vic Oct 2020'!AR2,($C$5*F8/'Vic Oct 2020'!AR2*'Vic Oct 2020'!AC2/100)*'Vic Oct 2020'!AR2))</f>
        <v>785.45454545454527</v>
      </c>
      <c r="M8" s="206">
        <f>IF(AND('Vic Oct 2020'!L2&gt;0,'Vic Oct 2020'!M2&gt;0),IF($C$5*F8/'Vic Oct 2020'!AR2&lt;'Vic Oct 2020'!L2,0,IF(($C$5*F8/'Vic Oct 2020'!AR2-'Vic Oct 2020'!L2)&lt;=('Vic Oct 2020'!M2+'Vic Oct 2020'!L2),((($C$5*F8/'Vic Oct 2020'!AR2-'Vic Oct 2020'!L2)*'Vic Oct 2020'!AD2/100))*'Vic Oct 2020'!AR2,((('Vic Oct 2020'!M2)*'Vic Oct 2020'!AD2/100)*'Vic Oct 2020'!AR2))),0)</f>
        <v>73.181818181818244</v>
      </c>
      <c r="N8" s="206">
        <f>IF(AND('Vic Oct 2020'!M2&gt;0,'Vic Oct 2020'!N2&gt;0),IF($C$5*F8/'Vic Oct 2020'!AR2&lt;('Vic Oct 2020'!L2+'Vic Oct 2020'!M2),0,IF(($C$5*F8/'Vic Oct 2020'!AR2-'Vic Oct 2020'!L2+'Vic Oct 2020'!M2)&lt;=('Vic Oct 2020'!L2+'Vic Oct 2020'!M2+'Vic Oct 2020'!N2),((($C$5*F8/'Vic Oct 2020'!AR2-('Vic Oct 2020'!L2+'Vic Oct 2020'!M2))*'Vic Oct 2020'!AE2/100))*'Vic Oct 2020'!AR2,('Vic Oct 2020'!N2*'Vic Oct 2020'!AE2/100)*'Vic Oct 2020'!AR2)),0)</f>
        <v>0</v>
      </c>
      <c r="O8" s="206">
        <f>IF(AND('Vic Oct 2020'!N2&gt;0,'Vic Oct 2020'!O2&gt;0),IF($C$5*F8/'Vic Oct 2020'!AR2&lt;('Vic Oct 2020'!L2+'Vic Oct 2020'!M2+'Vic Oct 2020'!N2),0,IF(($C$5*F8/'Vic Oct 2020'!AR2-'Vic Oct 2020'!L2+'Vic Oct 2020'!M2+'Vic Oct 2020'!N2)&lt;=('Vic Oct 2020'!L2+'Vic Oct 2020'!M2+'Vic Oct 2020'!N2+'Vic Oct 2020'!O2),(($C$5*F8/'Vic Oct 2020'!AR2-('Vic Oct 2020'!L2+'Vic Oct 2020'!M2+'Vic Oct 2020'!N2))*'Vic Oct 2020'!AF2/100)*'Vic Oct 2020'!AR2,('Vic Oct 2020'!O2*'Vic Oct 2020'!AF2/100)*'Vic Oct 2020'!AR2)),0)</f>
        <v>0</v>
      </c>
      <c r="P8" s="206">
        <f>IF(AND('Vic Oct 2020'!P2&gt;0,'Vic Oct 2020'!O2&gt;0),IF(($C$5*F8/'Vic Oct 2020'!AR2&lt;SUM('Vic Oct 2020'!L2:P2)),(0),($C$5*F8/'Vic Oct 2020'!AR2-SUM('Vic Oct 2020'!L2:P2))*'Vic Oct 2020'!AB2/100)* 'Vic Oct 2020'!AR2,IF(AND('Vic Oct 2020'!O2&gt;0,'Vic Oct 2020'!P2=""),IF(($C$5*F8/'Vic Oct 2020'!AR2&lt; SUM('Vic Oct 2020'!L2:O2)),(0),($C$5*F8/'Vic Oct 2020'!AR2-SUM('Vic Oct 2020'!L2:O2))*'Vic Oct 2020'!AG2/100)* 'Vic Oct 2020'!AR2,IF(AND('Vic Oct 2020'!N2&gt;0,'Vic Oct 2020'!O2=""),IF(($C$5*F8/'Vic Oct 2020'!AR2&lt; SUM('Vic Oct 2020'!L2:N2)),(0),($C$5*F8/'Vic Oct 2020'!AR2-SUM('Vic Oct 2020'!L2:N2))*'Vic Oct 2020'!AF2/100)* 'Vic Oct 2020'!AR2,IF(AND('Vic Oct 2020'!M2&gt;0,'Vic Oct 2020'!N2=""),IF(($C$5*F8/'Vic Oct 2020'!AR2&lt;'Vic Oct 2020'!M2+'Vic Oct 2020'!L2),(0),(($C$5*F8/'Vic Oct 2020'!AR2-('Vic Oct 2020'!M2+'Vic Oct 2020'!L2))*'Vic Oct 2020'!AE2/100))*'Vic Oct 2020'!AR2,IF(AND('Vic Oct 2020'!L2&gt;0,'Vic Oct 2020'!M2=""&gt;0),IF(($C$5*F8/'Vic Oct 2020'!AR2&lt;'Vic Oct 2020'!L2),(0),($C$5*F8/'Vic Oct 2020'!AR2-'Vic Oct 2020'!L2)*'Vic Oct 2020'!AD2/100)*'Vic Oct 2020'!AR2,0)))))</f>
        <v>0</v>
      </c>
      <c r="Q8" s="392">
        <f>SUM(G8:P8)</f>
        <v>1750.4545454545455</v>
      </c>
      <c r="R8" s="418">
        <f>Q8+D8</f>
        <v>2125.6015454545454</v>
      </c>
      <c r="S8" s="209">
        <f>R8*1.1</f>
        <v>2338.1617000000001</v>
      </c>
      <c r="T8" s="246">
        <f>'Vic Oct 2020'!AT2</f>
        <v>0</v>
      </c>
      <c r="U8" s="246">
        <f>'Vic Oct 2020'!AU2</f>
        <v>0</v>
      </c>
      <c r="V8" s="246">
        <f>'Vic Oct 2020'!AV2</f>
        <v>0</v>
      </c>
      <c r="W8" s="246">
        <f>'Vic Oct 2020'!AW2</f>
        <v>0</v>
      </c>
      <c r="X8" s="418" t="str">
        <f>IF(SUM(T8:W8)=0,"No discount",IF(T8&gt;0,"Guaranteed off bill",IF(U8&gt;0,"Guaranteed off usage",IF(V8&gt;0,"Pay-on-time off bill","Pay-on-time off usage"))))</f>
        <v>No discount</v>
      </c>
      <c r="Y8" s="418" t="str">
        <f>IF(OR(B8="Origin Energy",B8="Red Energy",B8="Powershop"),"Inclusive","Exclusive")</f>
        <v>Exclusive</v>
      </c>
      <c r="Z8" s="399">
        <f t="shared" ref="Z8:Z65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2125.6015454545454</v>
      </c>
      <c r="AA8" s="399">
        <f t="shared" ref="AA8:AA65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2125.6015454545454</v>
      </c>
      <c r="AB8" s="400">
        <f t="shared" ref="AB8:AC22" si="2">Z8*1.1</f>
        <v>2338.1617000000001</v>
      </c>
      <c r="AC8" s="400">
        <f t="shared" si="2"/>
        <v>2338.1617000000001</v>
      </c>
      <c r="AD8" s="249">
        <f>'Vic Oct 2020'!BF2</f>
        <v>0</v>
      </c>
      <c r="AE8" s="212" t="str">
        <f>'Vic Oct 2020'!BG2</f>
        <v>n</v>
      </c>
      <c r="CO8" s="447"/>
      <c r="CP8" s="447"/>
      <c r="CQ8" s="447"/>
      <c r="CR8" s="447"/>
      <c r="CS8" s="447"/>
      <c r="CT8" s="447"/>
      <c r="CU8" s="447"/>
      <c r="CV8" s="447"/>
      <c r="CW8" s="447"/>
      <c r="CX8" s="447"/>
      <c r="CY8" s="447"/>
      <c r="CZ8" s="447"/>
      <c r="DA8" s="447"/>
      <c r="DB8" s="447"/>
      <c r="DC8" s="447"/>
      <c r="DD8" s="447"/>
      <c r="DE8" s="447"/>
      <c r="DF8" s="447"/>
      <c r="DG8" s="447"/>
      <c r="DH8" s="447"/>
      <c r="DI8" s="447"/>
      <c r="DJ8" s="447"/>
      <c r="DK8" s="447"/>
      <c r="DL8" s="447"/>
      <c r="DM8" s="447"/>
      <c r="DN8" s="447"/>
      <c r="DO8" s="447"/>
      <c r="DP8" s="447"/>
      <c r="DQ8" s="447"/>
      <c r="DR8" s="447"/>
      <c r="DS8" s="447"/>
      <c r="DT8" s="447"/>
      <c r="DU8" s="447"/>
      <c r="DV8" s="447"/>
      <c r="DW8" s="447"/>
      <c r="DX8" s="447"/>
      <c r="DY8" s="447"/>
      <c r="DZ8" s="447"/>
      <c r="EA8" s="447"/>
      <c r="EB8" s="447"/>
      <c r="EC8" s="447"/>
      <c r="ED8" s="447"/>
      <c r="EE8" s="447"/>
      <c r="EF8" s="447"/>
      <c r="EG8" s="447"/>
      <c r="EH8" s="447"/>
      <c r="EI8" s="447"/>
      <c r="EJ8" s="447"/>
      <c r="EK8" s="447"/>
      <c r="EL8" s="447"/>
      <c r="EM8" s="447"/>
      <c r="EN8" s="447"/>
      <c r="EO8" s="447"/>
      <c r="EP8" s="447"/>
    </row>
    <row r="9" spans="1:146" ht="17" customHeight="1">
      <c r="A9" s="528"/>
      <c r="B9" s="194" t="str">
        <f>'Vic Oct 2020'!F3</f>
        <v>Click Energy</v>
      </c>
      <c r="C9" s="423" t="str">
        <f>'Vic Oct 2020'!G3</f>
        <v>Business Ready</v>
      </c>
      <c r="D9" s="190">
        <f>365*'Vic Oct 2020'!H3/100</f>
        <v>263.06545454545454</v>
      </c>
      <c r="E9" s="415">
        <f>IF('Vic Oct 2020'!AQ3=3,0.5,IF('Vic Oct 2020'!AQ3=2,0.33,0))</f>
        <v>0.5</v>
      </c>
      <c r="F9" s="415">
        <f t="shared" ref="F9:F66" si="3">1-E9</f>
        <v>0.5</v>
      </c>
      <c r="G9" s="190">
        <f>IF('Vic Oct 2020'!K3="",($C$5*E9/'Vic Oct 2020'!AQ3*'Vic Oct 2020'!W3/100)*'Vic Oct 2020'!AQ3,IF($C$5*E9/'Vic Oct 2020'!AQ3&gt;='Vic Oct 2020'!L3,('Vic Oct 2020'!L3*'Vic Oct 2020'!W3/100)*'Vic Oct 2020'!AQ3,($C$5*E9/'Vic Oct 2020'!AQ3*'Vic Oct 2020'!W3/100)*'Vic Oct 2020'!AQ3))</f>
        <v>854.99999999999977</v>
      </c>
      <c r="H9" s="190">
        <f>IF(AND('Vic Oct 2020'!L3&gt;0,'Vic Oct 2020'!M3&gt;0),IF($C$5*E9/'Vic Oct 2020'!AQ3&lt;'Vic Oct 2020'!L3,0,IF(($C$5*E9/'Vic Oct 2020'!AQ3-'Vic Oct 2020'!L3)&lt;=('Vic Oct 2020'!M3+'Vic Oct 2020'!L3),((($C$5*E9/'Vic Oct 2020'!AQ3-'Vic Oct 2020'!L3)*'Vic Oct 2020'!X3/100))*'Vic Oct 2020'!AQ3,((('Vic Oct 2020'!M3)*'Vic Oct 2020'!X3/100)*'Vic Oct 2020'!AQ3))),0)</f>
        <v>88.636363636363697</v>
      </c>
      <c r="I9" s="190">
        <f>IF(AND('Vic Oct 2020'!M3&gt;0,'Vic Oct 2020'!N3&gt;0),IF($C$5*E9/'Vic Oct 2020'!AQ3&lt;('Vic Oct 2020'!L3+'Vic Oct 2020'!M3),0,IF(($C$5*E9/'Vic Oct 2020'!AQ3-'Vic Oct 2020'!L3+'Vic Oct 2020'!M3)&lt;=('Vic Oct 2020'!L3+'Vic Oct 2020'!M3+'Vic Oct 2020'!N3),((($C$5*E9/'Vic Oct 2020'!AQ3-('Vic Oct 2020'!L3+'Vic Oct 2020'!M3))*'Vic Oct 2020'!Y3/100))*'Vic Oct 2020'!AQ3,('Vic Oct 2020'!N3*'Vic Oct 2020'!Y3/100)* 'Vic Oct 2020'!AQ3)),0)</f>
        <v>0</v>
      </c>
      <c r="J9" s="190">
        <f>IF(AND('Vic Oct 2020'!N3&gt;0,'Vic Oct 2020'!O3&gt;0),IF($C$5*E9/'Vic Oct 2020'!AQ3&lt;('Vic Oct 2020'!L3+'Vic Oct 2020'!M3+'Vic Oct 2020'!N3),0,IF(($C$5*E9/'Vic Oct 2020'!AQ3-'Vic Oct 2020'!L3+'Vic Oct 2020'!M3+'Vic Oct 2020'!N3)&lt;=('Vic Oct 2020'!L3+'Vic Oct 2020'!M3+'Vic Oct 2020'!N3+'Vic Oct 2020'!O3),(($C$5*E9/'Vic Oct 2020'!AQ3-('Vic Oct 2020'!L3+'Vic Oct 2020'!M3+'Vic Oct 2020'!N3))*'Vic Oct 2020'!Z3/100)*'Vic Oct 2020'!AQ3,('Vic Oct 2020'!O3*'Vic Oct 2020'!Z3/100)*'Vic Oct 2020'!AQ3)),0)</f>
        <v>0</v>
      </c>
      <c r="K9" s="190">
        <f>IF(AND('Vic Oct 2020'!P3&gt;0,'Vic Oct 2020'!O3&gt;0),IF(($C$5*E9/'Vic Oct 2020'!AQ3&lt;SUM('Vic Oct 2020'!L3:P3)),(0),($C$5*E9/'Vic Oct 2020'!AQ3-SUM('Vic Oct 2020'!L3:P3))*'Vic Oct 2020'!AB3/100)* 'Vic Oct 2020'!AQ3,IF(AND('Vic Oct 2020'!O3&gt;0,'Vic Oct 2020'!P3=""),IF(($C$5*E9/'Vic Oct 2020'!AQ3&lt; SUM('Vic Oct 2020'!L3:O3)),(0),($C$5*E9/'Vic Oct 2020'!AQ3-SUM('Vic Oct 2020'!L3:O3))*'Vic Oct 2020'!AA3/100)* 'Vic Oct 2020'!AQ3,IF(AND('Vic Oct 2020'!N3&gt;0,'Vic Oct 2020'!O3=""),IF(($C$5*E9/'Vic Oct 2020'!AQ3&lt; SUM('Vic Oct 2020'!L3:N3)),(0),($C$5*E9/'Vic Oct 2020'!AQ3-SUM('Vic Oct 2020'!L3:N3))*'Vic Oct 2020'!Z3/100)* 'Vic Oct 2020'!AQ3,IF(AND('Vic Oct 2020'!M3&gt;0,'Vic Oct 2020'!N3=""),IF(($C$5*E9/'Vic Oct 2020'!AQ3&lt;'Vic Oct 2020'!M3+'Vic Oct 2020'!L3),(0),(($C$5*E9/'Vic Oct 2020'!AQ3-('Vic Oct 2020'!M3+'Vic Oct 2020'!L3))*'Vic Oct 2020'!Y3/100))*'Vic Oct 2020'!AQ3,IF(AND('Vic Oct 2020'!L3&gt;0,'Vic Oct 2020'!M3=""&gt;0),IF(($C$5*E9/'Vic Oct 2020'!AQ3&lt;'Vic Oct 2020'!L3),(0),($C$5*E9/'Vic Oct 2020'!AQ3-'Vic Oct 2020'!L3)*'Vic Oct 2020'!X3/100)*'Vic Oct 2020'!AQ3,0)))))</f>
        <v>0</v>
      </c>
      <c r="L9" s="190">
        <f>IF('Vic Oct 2020'!K3="",($C$5*F9/'Vic Oct 2020'!AR3*'Vic Oct 2020'!AC3/100)*'Vic Oct 2020'!AR3,IF($C$5*F9/'Vic Oct 2020'!AR3&gt;='Vic Oct 2020'!L3,('Vic Oct 2020'!L3*'Vic Oct 2020'!AC3/100)*'Vic Oct 2020'!AR3,($C$5*F9/'Vic Oct 2020'!AR3*'Vic Oct 2020'!AC3/100)*'Vic Oct 2020'!AR3))</f>
        <v>818.18181818181824</v>
      </c>
      <c r="M9" s="190">
        <f>IF(AND('Vic Oct 2020'!L3&gt;0,'Vic Oct 2020'!M3&gt;0),IF($C$5*F9/'Vic Oct 2020'!AR3&lt;'Vic Oct 2020'!L3,0,IF(($C$5*F9/'Vic Oct 2020'!AR3-'Vic Oct 2020'!L3)&lt;=('Vic Oct 2020'!M3+'Vic Oct 2020'!L3),((($C$5*F9/'Vic Oct 2020'!AR3-'Vic Oct 2020'!L3)*'Vic Oct 2020'!AD3/100))*'Vic Oct 2020'!AR3,((('Vic Oct 2020'!M3)*'Vic Oct 2020'!AD3/100)*'Vic Oct 2020'!AR3))),0)</f>
        <v>88.636363636363697</v>
      </c>
      <c r="N9" s="190">
        <f>IF(AND('Vic Oct 2020'!M3&gt;0,'Vic Oct 2020'!N3&gt;0),IF($C$5*F9/'Vic Oct 2020'!AR3&lt;('Vic Oct 2020'!L3+'Vic Oct 2020'!M3),0,IF(($C$5*F9/'Vic Oct 2020'!AR3-'Vic Oct 2020'!L3+'Vic Oct 2020'!M3)&lt;=('Vic Oct 2020'!L3+'Vic Oct 2020'!M3+'Vic Oct 2020'!N3),((($C$5*F9/'Vic Oct 2020'!AR3-('Vic Oct 2020'!L3+'Vic Oct 2020'!M3))*'Vic Oct 2020'!AE3/100))*'Vic Oct 2020'!AR3,('Vic Oct 2020'!N3*'Vic Oct 2020'!AE3/100)*'Vic Oct 2020'!AR3)),0)</f>
        <v>0</v>
      </c>
      <c r="O9" s="190">
        <f>IF(AND('Vic Oct 2020'!N3&gt;0,'Vic Oct 2020'!O3&gt;0),IF($C$5*F9/'Vic Oct 2020'!AR3&lt;('Vic Oct 2020'!L3+'Vic Oct 2020'!M3+'Vic Oct 2020'!N3),0,IF(($C$5*F9/'Vic Oct 2020'!AR3-'Vic Oct 2020'!L3+'Vic Oct 2020'!M3+'Vic Oct 2020'!N3)&lt;=('Vic Oct 2020'!L3+'Vic Oct 2020'!M3+'Vic Oct 2020'!N3+'Vic Oct 2020'!O3),(($C$5*F9/'Vic Oct 2020'!AR3-('Vic Oct 2020'!L3+'Vic Oct 2020'!M3+'Vic Oct 2020'!N3))*'Vic Oct 2020'!AF3/100)*'Vic Oct 2020'!AR3,('Vic Oct 2020'!O3*'Vic Oct 2020'!AF3/100)*'Vic Oct 2020'!AR3)),0)</f>
        <v>0</v>
      </c>
      <c r="P9" s="190">
        <f>IF(AND('Vic Oct 2020'!P3&gt;0,'Vic Oct 2020'!O3&gt;0),IF(($C$5*F9/'Vic Oct 2020'!AR3&lt;SUM('Vic Oct 2020'!L3:P3)),(0),($C$5*F9/'Vic Oct 2020'!AR3-SUM('Vic Oct 2020'!L3:P3))*'Vic Oct 2020'!AB3/100)* 'Vic Oct 2020'!AR3,IF(AND('Vic Oct 2020'!O3&gt;0,'Vic Oct 2020'!P3=""),IF(($C$5*F9/'Vic Oct 2020'!AR3&lt; SUM('Vic Oct 2020'!L3:O3)),(0),($C$5*F9/'Vic Oct 2020'!AR3-SUM('Vic Oct 2020'!L3:O3))*'Vic Oct 2020'!AG3/100)* 'Vic Oct 2020'!AR3,IF(AND('Vic Oct 2020'!N3&gt;0,'Vic Oct 2020'!O3=""),IF(($C$5*F9/'Vic Oct 2020'!AR3&lt; SUM('Vic Oct 2020'!L3:N3)),(0),($C$5*F9/'Vic Oct 2020'!AR3-SUM('Vic Oct 2020'!L3:N3))*'Vic Oct 2020'!AF3/100)* 'Vic Oct 2020'!AR3,IF(AND('Vic Oct 2020'!M3&gt;0,'Vic Oct 2020'!N3=""),IF(($C$5*F9/'Vic Oct 2020'!AR3&lt;'Vic Oct 2020'!M3+'Vic Oct 2020'!L3),(0),(($C$5*F9/'Vic Oct 2020'!AR3-('Vic Oct 2020'!M3+'Vic Oct 2020'!L3))*'Vic Oct 2020'!AE3/100))*'Vic Oct 2020'!AR3,IF(AND('Vic Oct 2020'!L3&gt;0,'Vic Oct 2020'!M3=""&gt;0),IF(($C$5*F9/'Vic Oct 2020'!AR3&lt;'Vic Oct 2020'!L3),(0),($C$5*F9/'Vic Oct 2020'!AR3-'Vic Oct 2020'!L3)*'Vic Oct 2020'!AD3/100)*'Vic Oct 2020'!AR3,0)))))</f>
        <v>0</v>
      </c>
      <c r="Q9" s="394">
        <f t="shared" ref="Q9:Q66" si="4">SUM(G9:P9)</f>
        <v>1850.4545454545455</v>
      </c>
      <c r="R9" s="419">
        <f t="shared" ref="R9:R66" si="5">Q9+D9</f>
        <v>2113.52</v>
      </c>
      <c r="S9" s="193">
        <f t="shared" ref="S9:S66" si="6">R9*1.1</f>
        <v>2324.8720000000003</v>
      </c>
      <c r="T9" s="247">
        <f>'Vic Oct 2020'!AT3</f>
        <v>0</v>
      </c>
      <c r="U9" s="247">
        <f>'Vic Oct 2020'!AU3</f>
        <v>0</v>
      </c>
      <c r="V9" s="247">
        <f>'Vic Oct 2020'!AV3</f>
        <v>0</v>
      </c>
      <c r="W9" s="247">
        <f>'Vic Oct 2020'!AW3</f>
        <v>0</v>
      </c>
      <c r="X9" s="419" t="str">
        <f>IF(SUM(T9:W9)=0,"No discount",IF(T9&gt;0,"Guaranteed off bill",IF(U9&gt;0,"Guaranteed off usage",IF(V9&gt;0,"Pay-on-time off bill","Pay-on-time off usage"))))</f>
        <v>No discount</v>
      </c>
      <c r="Y9" s="419" t="str">
        <f>IF(OR(B9="Origin Energy",B9="Red Energy",B9="Powershop"),"Inclusive","Exclusive")</f>
        <v>Exclusive</v>
      </c>
      <c r="Z9" s="399">
        <f t="shared" si="0"/>
        <v>2113.52</v>
      </c>
      <c r="AA9" s="399">
        <f t="shared" si="1"/>
        <v>2113.52</v>
      </c>
      <c r="AB9" s="400">
        <f t="shared" si="2"/>
        <v>2324.8720000000003</v>
      </c>
      <c r="AC9" s="400">
        <f t="shared" si="2"/>
        <v>2324.8720000000003</v>
      </c>
      <c r="AD9" s="244">
        <f>'Vic Oct 2020'!BF3</f>
        <v>0</v>
      </c>
      <c r="AE9" s="196" t="str">
        <f>'Vic Oct 2020'!BG3</f>
        <v>n</v>
      </c>
      <c r="CO9" s="447"/>
      <c r="CP9" s="447"/>
      <c r="CQ9" s="447"/>
      <c r="CR9" s="447"/>
      <c r="CS9" s="447"/>
      <c r="CT9" s="447"/>
      <c r="CU9" s="447"/>
      <c r="CV9" s="447"/>
      <c r="CW9" s="447"/>
      <c r="CX9" s="447"/>
      <c r="CY9" s="447"/>
      <c r="CZ9" s="447"/>
      <c r="DA9" s="447"/>
      <c r="DB9" s="447"/>
      <c r="DC9" s="447"/>
      <c r="DD9" s="447"/>
      <c r="DE9" s="447"/>
      <c r="DF9" s="447"/>
      <c r="DG9" s="447"/>
      <c r="DH9" s="447"/>
      <c r="DI9" s="447"/>
      <c r="DJ9" s="447"/>
      <c r="DK9" s="447"/>
      <c r="DL9" s="447"/>
      <c r="DM9" s="447"/>
      <c r="DN9" s="447"/>
      <c r="DO9" s="447"/>
      <c r="DP9" s="447"/>
      <c r="DQ9" s="447"/>
      <c r="DR9" s="447"/>
      <c r="DS9" s="447"/>
      <c r="DT9" s="447"/>
      <c r="DU9" s="447"/>
      <c r="DV9" s="447"/>
      <c r="DW9" s="447"/>
      <c r="DX9" s="447"/>
      <c r="DY9" s="447"/>
      <c r="DZ9" s="447"/>
      <c r="EA9" s="447"/>
      <c r="EB9" s="447"/>
      <c r="EC9" s="447"/>
      <c r="ED9" s="447"/>
      <c r="EE9" s="447"/>
      <c r="EF9" s="447"/>
      <c r="EG9" s="447"/>
      <c r="EH9" s="447"/>
      <c r="EI9" s="447"/>
      <c r="EJ9" s="447"/>
      <c r="EK9" s="447"/>
      <c r="EL9" s="447"/>
      <c r="EM9" s="447"/>
      <c r="EN9" s="447"/>
      <c r="EO9" s="447"/>
      <c r="EP9" s="447"/>
    </row>
    <row r="10" spans="1:146" ht="17" customHeight="1">
      <c r="A10" s="528"/>
      <c r="B10" s="194" t="str">
        <f>'Vic Oct 2020'!F4</f>
        <v>Covau</v>
      </c>
      <c r="C10" s="194" t="str">
        <f>'Vic Oct 2020'!G4</f>
        <v>Smart Saver</v>
      </c>
      <c r="D10" s="190">
        <f>365*'Vic Oct 2020'!H4/100</f>
        <v>364.99999999999994</v>
      </c>
      <c r="E10" s="415">
        <f>IF('Vic Oct 2020'!AQ4=3,0.5,IF('Vic Oct 2020'!AQ4=2,0.33,0))</f>
        <v>0.5</v>
      </c>
      <c r="F10" s="415">
        <f t="shared" si="3"/>
        <v>0.5</v>
      </c>
      <c r="G10" s="190">
        <f>IF('Vic Oct 2020'!K4="",($C$5*E10/'Vic Oct 2020'!AQ4*'Vic Oct 2020'!W4/100)*'Vic Oct 2020'!AQ4,IF($C$5*E10/'Vic Oct 2020'!AQ4&gt;='Vic Oct 2020'!L4,('Vic Oct 2020'!L4*'Vic Oct 2020'!W4/100)*'Vic Oct 2020'!AQ4,($C$5*E10/'Vic Oct 2020'!AQ4*'Vic Oct 2020'!W4/100)*'Vic Oct 2020'!AQ4))</f>
        <v>1149.5454545454545</v>
      </c>
      <c r="H10" s="190">
        <f>IF(AND('Vic Oct 2020'!L4&gt;0,'Vic Oct 2020'!M4&gt;0),IF($C$5*E10/'Vic Oct 2020'!AQ4&lt;'Vic Oct 2020'!L4,0,IF(($C$5*E10/'Vic Oct 2020'!AQ4-'Vic Oct 2020'!L4)&lt;=('Vic Oct 2020'!M4+'Vic Oct 2020'!L4),((($C$5*E10/'Vic Oct 2020'!AQ4-'Vic Oct 2020'!L4)*'Vic Oct 2020'!X4/100))*'Vic Oct 2020'!AQ4,((('Vic Oct 2020'!M4)*'Vic Oct 2020'!X4/100)*'Vic Oct 2020'!AQ4))),0)</f>
        <v>119.09090909090918</v>
      </c>
      <c r="I10" s="190">
        <f>IF(AND('Vic Oct 2020'!M4&gt;0,'Vic Oct 2020'!N4&gt;0),IF($C$5*E10/'Vic Oct 2020'!AQ4&lt;('Vic Oct 2020'!L4+'Vic Oct 2020'!M4),0,IF(($C$5*E10/'Vic Oct 2020'!AQ4-'Vic Oct 2020'!L4+'Vic Oct 2020'!M4)&lt;=('Vic Oct 2020'!L4+'Vic Oct 2020'!M4+'Vic Oct 2020'!N4),((($C$5*E10/'Vic Oct 2020'!AQ4-('Vic Oct 2020'!L4+'Vic Oct 2020'!M4))*'Vic Oct 2020'!Y4/100))*'Vic Oct 2020'!AQ4,('Vic Oct 2020'!N4*'Vic Oct 2020'!Y4/100)* 'Vic Oct 2020'!AQ4)),0)</f>
        <v>0</v>
      </c>
      <c r="J10" s="190">
        <f>IF(AND('Vic Oct 2020'!N4&gt;0,'Vic Oct 2020'!O4&gt;0),IF($C$5*E10/'Vic Oct 2020'!AQ4&lt;('Vic Oct 2020'!L4+'Vic Oct 2020'!M4+'Vic Oct 2020'!N4),0,IF(($C$5*E10/'Vic Oct 2020'!AQ4-'Vic Oct 2020'!L4+'Vic Oct 2020'!M4+'Vic Oct 2020'!N4)&lt;=('Vic Oct 2020'!L4+'Vic Oct 2020'!M4+'Vic Oct 2020'!N4+'Vic Oct 2020'!O4),(($C$5*E10/'Vic Oct 2020'!AQ4-('Vic Oct 2020'!L4+'Vic Oct 2020'!M4+'Vic Oct 2020'!N4))*'Vic Oct 2020'!Z4/100)*'Vic Oct 2020'!AQ4,('Vic Oct 2020'!O4*'Vic Oct 2020'!Z4/100)*'Vic Oct 2020'!AQ4)),0)</f>
        <v>0</v>
      </c>
      <c r="K10" s="190">
        <f>IF(AND('Vic Oct 2020'!P4&gt;0,'Vic Oct 2020'!O4&gt;0),IF(($C$5*E10/'Vic Oct 2020'!AQ4&lt;SUM('Vic Oct 2020'!L4:P4)),(0),($C$5*E10/'Vic Oct 2020'!AQ4-SUM('Vic Oct 2020'!L4:P4))*'Vic Oct 2020'!AB4/100)* 'Vic Oct 2020'!AQ4,IF(AND('Vic Oct 2020'!O4&gt;0,'Vic Oct 2020'!P4=""),IF(($C$5*E10/'Vic Oct 2020'!AQ4&lt; SUM('Vic Oct 2020'!L4:O4)),(0),($C$5*E10/'Vic Oct 2020'!AQ4-SUM('Vic Oct 2020'!L4:O4))*'Vic Oct 2020'!AA4/100)* 'Vic Oct 2020'!AQ4,IF(AND('Vic Oct 2020'!N4&gt;0,'Vic Oct 2020'!O4=""),IF(($C$5*E10/'Vic Oct 2020'!AQ4&lt; SUM('Vic Oct 2020'!L4:N4)),(0),($C$5*E10/'Vic Oct 2020'!AQ4-SUM('Vic Oct 2020'!L4:N4))*'Vic Oct 2020'!Z4/100)* 'Vic Oct 2020'!AQ4,IF(AND('Vic Oct 2020'!M4&gt;0,'Vic Oct 2020'!N4=""),IF(($C$5*E10/'Vic Oct 2020'!AQ4&lt;'Vic Oct 2020'!M4+'Vic Oct 2020'!L4),(0),(($C$5*E10/'Vic Oct 2020'!AQ4-('Vic Oct 2020'!M4+'Vic Oct 2020'!L4))*'Vic Oct 2020'!Y4/100))*'Vic Oct 2020'!AQ4,IF(AND('Vic Oct 2020'!L4&gt;0,'Vic Oct 2020'!M4=""&gt;0),IF(($C$5*E10/'Vic Oct 2020'!AQ4&lt;'Vic Oct 2020'!L4),(0),($C$5*E10/'Vic Oct 2020'!AQ4-'Vic Oct 2020'!L4)*'Vic Oct 2020'!X4/100)*'Vic Oct 2020'!AQ4,0)))))</f>
        <v>0</v>
      </c>
      <c r="L10" s="190">
        <f>IF('Vic Oct 2020'!K4="",($C$5*F10/'Vic Oct 2020'!AR4*'Vic Oct 2020'!AC4/100)*'Vic Oct 2020'!AR4,IF($C$5*F10/'Vic Oct 2020'!AR4&gt;='Vic Oct 2020'!L4,('Vic Oct 2020'!L4*'Vic Oct 2020'!AC4/100)*'Vic Oct 2020'!AR4,($C$5*F10/'Vic Oct 2020'!AR4*'Vic Oct 2020'!AC4/100)*'Vic Oct 2020'!AR4))</f>
        <v>1035</v>
      </c>
      <c r="M10" s="190">
        <f>IF(AND('Vic Oct 2020'!L4&gt;0,'Vic Oct 2020'!M4&gt;0),IF($C$5*F10/'Vic Oct 2020'!AR4&lt;'Vic Oct 2020'!L4,0,IF(($C$5*F10/'Vic Oct 2020'!AR4-'Vic Oct 2020'!L4)&lt;=('Vic Oct 2020'!M4+'Vic Oct 2020'!L4),((($C$5*F10/'Vic Oct 2020'!AR4-'Vic Oct 2020'!L4)*'Vic Oct 2020'!AD4/100))*'Vic Oct 2020'!AR4,((('Vic Oct 2020'!M4)*'Vic Oct 2020'!AD4/100)*'Vic Oct 2020'!AR4))),0)</f>
        <v>109.09090909090916</v>
      </c>
      <c r="N10" s="190">
        <f>IF(AND('Vic Oct 2020'!M4&gt;0,'Vic Oct 2020'!N4&gt;0),IF($C$5*F10/'Vic Oct 2020'!AR4&lt;('Vic Oct 2020'!L4+'Vic Oct 2020'!M4),0,IF(($C$5*F10/'Vic Oct 2020'!AR4-'Vic Oct 2020'!L4+'Vic Oct 2020'!M4)&lt;=('Vic Oct 2020'!L4+'Vic Oct 2020'!M4+'Vic Oct 2020'!N4),((($C$5*F10/'Vic Oct 2020'!AR4-('Vic Oct 2020'!L4+'Vic Oct 2020'!M4))*'Vic Oct 2020'!AE4/100))*'Vic Oct 2020'!AR4,('Vic Oct 2020'!N4*'Vic Oct 2020'!AE4/100)*'Vic Oct 2020'!AR4)),0)</f>
        <v>0</v>
      </c>
      <c r="O10" s="190">
        <f>IF(AND('Vic Oct 2020'!N4&gt;0,'Vic Oct 2020'!O4&gt;0),IF($C$5*F10/'Vic Oct 2020'!AR4&lt;('Vic Oct 2020'!L4+'Vic Oct 2020'!M4+'Vic Oct 2020'!N4),0,IF(($C$5*F10/'Vic Oct 2020'!AR4-'Vic Oct 2020'!L4+'Vic Oct 2020'!M4+'Vic Oct 2020'!N4)&lt;=('Vic Oct 2020'!L4+'Vic Oct 2020'!M4+'Vic Oct 2020'!N4+'Vic Oct 2020'!O4),(($C$5*F10/'Vic Oct 2020'!AR4-('Vic Oct 2020'!L4+'Vic Oct 2020'!M4+'Vic Oct 2020'!N4))*'Vic Oct 2020'!AF4/100)*'Vic Oct 2020'!AR4,('Vic Oct 2020'!O4*'Vic Oct 2020'!AF4/100)*'Vic Oct 2020'!AR4)),0)</f>
        <v>0</v>
      </c>
      <c r="P10" s="190">
        <f>IF(AND('Vic Oct 2020'!P4&gt;0,'Vic Oct 2020'!O4&gt;0),IF(($C$5*F10/'Vic Oct 2020'!AR4&lt;SUM('Vic Oct 2020'!L4:P4)),(0),($C$5*F10/'Vic Oct 2020'!AR4-SUM('Vic Oct 2020'!L4:P4))*'Vic Oct 2020'!AB4/100)* 'Vic Oct 2020'!AR4,IF(AND('Vic Oct 2020'!O4&gt;0,'Vic Oct 2020'!P4=""),IF(($C$5*F10/'Vic Oct 2020'!AR4&lt; SUM('Vic Oct 2020'!L4:O4)),(0),($C$5*F10/'Vic Oct 2020'!AR4-SUM('Vic Oct 2020'!L4:O4))*'Vic Oct 2020'!AG4/100)* 'Vic Oct 2020'!AR4,IF(AND('Vic Oct 2020'!N4&gt;0,'Vic Oct 2020'!O4=""),IF(($C$5*F10/'Vic Oct 2020'!AR4&lt; SUM('Vic Oct 2020'!L4:N4)),(0),($C$5*F10/'Vic Oct 2020'!AR4-SUM('Vic Oct 2020'!L4:N4))*'Vic Oct 2020'!AF4/100)* 'Vic Oct 2020'!AR4,IF(AND('Vic Oct 2020'!M4&gt;0,'Vic Oct 2020'!N4=""),IF(($C$5*F10/'Vic Oct 2020'!AR4&lt;'Vic Oct 2020'!M4+'Vic Oct 2020'!L4),(0),(($C$5*F10/'Vic Oct 2020'!AR4-('Vic Oct 2020'!M4+'Vic Oct 2020'!L4))*'Vic Oct 2020'!AE4/100))*'Vic Oct 2020'!AR4,IF(AND('Vic Oct 2020'!L4&gt;0,'Vic Oct 2020'!M4=""&gt;0),IF(($C$5*F10/'Vic Oct 2020'!AR4&lt;'Vic Oct 2020'!L4),(0),($C$5*F10/'Vic Oct 2020'!AR4-'Vic Oct 2020'!L4)*'Vic Oct 2020'!AD4/100)*'Vic Oct 2020'!AR4,0)))))</f>
        <v>0</v>
      </c>
      <c r="Q10" s="394">
        <f t="shared" si="4"/>
        <v>2412.727272727273</v>
      </c>
      <c r="R10" s="419">
        <f t="shared" si="5"/>
        <v>2777.727272727273</v>
      </c>
      <c r="S10" s="193">
        <f t="shared" si="6"/>
        <v>3055.5000000000005</v>
      </c>
      <c r="T10" s="247">
        <f>'Vic Oct 2020'!AT4</f>
        <v>0</v>
      </c>
      <c r="U10" s="247">
        <f>'Vic Oct 2020'!AU4</f>
        <v>20</v>
      </c>
      <c r="V10" s="247">
        <f>'Vic Oct 2020'!AV4</f>
        <v>0</v>
      </c>
      <c r="W10" s="247">
        <f>'Vic Oct 2020'!AW4</f>
        <v>0</v>
      </c>
      <c r="X10" s="419" t="str">
        <f t="shared" ref="X10:X67" si="7">IF(SUM(T10:W10)=0,"No discount",IF(T10&gt;0,"Guaranteed off bill",IF(U10&gt;0,"Guaranteed off usage",IF(V10&gt;0,"Pay-on-time off bill","Pay-on-time off usage"))))</f>
        <v>Guaranteed off usage</v>
      </c>
      <c r="Y10" s="419" t="str">
        <f t="shared" ref="Y10:Y67" si="8">IF(OR(B10="Origin Energy",B10="Red Energy",B10="Powershop"),"Inclusive","Exclusive")</f>
        <v>Exclusive</v>
      </c>
      <c r="Z10" s="399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2295.1818181818185</v>
      </c>
      <c r="AA10" s="399">
        <f t="shared" si="1"/>
        <v>2295.1818181818185</v>
      </c>
      <c r="AB10" s="400">
        <f t="shared" si="2"/>
        <v>2524.7000000000007</v>
      </c>
      <c r="AC10" s="400">
        <f t="shared" si="2"/>
        <v>2524.7000000000007</v>
      </c>
      <c r="AD10" s="244">
        <f>'Vic Oct 2020'!BF4</f>
        <v>0</v>
      </c>
      <c r="AE10" s="196" t="str">
        <f>'Vic Oct 2020'!BG4</f>
        <v>n</v>
      </c>
      <c r="CO10" s="447"/>
      <c r="CP10" s="447"/>
      <c r="CQ10" s="447"/>
      <c r="CR10" s="447"/>
      <c r="CS10" s="447"/>
      <c r="CT10" s="447"/>
      <c r="CU10" s="447"/>
      <c r="CV10" s="447"/>
      <c r="CW10" s="447"/>
      <c r="CX10" s="447"/>
      <c r="CY10" s="447"/>
      <c r="CZ10" s="447"/>
      <c r="DA10" s="447"/>
      <c r="DB10" s="447"/>
      <c r="DC10" s="447"/>
      <c r="DD10" s="447"/>
      <c r="DE10" s="447"/>
      <c r="DF10" s="447"/>
      <c r="DG10" s="447"/>
      <c r="DH10" s="447"/>
      <c r="DI10" s="447"/>
      <c r="DJ10" s="447"/>
      <c r="DK10" s="447"/>
      <c r="DL10" s="447"/>
      <c r="DM10" s="447"/>
      <c r="DN10" s="447"/>
      <c r="DO10" s="447"/>
      <c r="DP10" s="447"/>
      <c r="DQ10" s="447"/>
      <c r="DR10" s="447"/>
      <c r="DS10" s="447"/>
      <c r="DT10" s="447"/>
      <c r="DU10" s="447"/>
      <c r="DV10" s="447"/>
      <c r="DW10" s="447"/>
      <c r="DX10" s="447"/>
      <c r="DY10" s="447"/>
      <c r="DZ10" s="447"/>
      <c r="EA10" s="447"/>
      <c r="EB10" s="447"/>
      <c r="EC10" s="447"/>
      <c r="ED10" s="447"/>
      <c r="EE10" s="447"/>
      <c r="EF10" s="447"/>
      <c r="EG10" s="447"/>
      <c r="EH10" s="447"/>
      <c r="EI10" s="447"/>
      <c r="EJ10" s="447"/>
      <c r="EK10" s="447"/>
      <c r="EL10" s="447"/>
      <c r="EM10" s="447"/>
      <c r="EN10" s="447"/>
      <c r="EO10" s="447"/>
      <c r="EP10" s="447"/>
    </row>
    <row r="11" spans="1:146" ht="17" customHeight="1">
      <c r="A11" s="528"/>
      <c r="B11" s="194" t="str">
        <f>'Vic Oct 2020'!F5</f>
        <v>EnergyAustralia</v>
      </c>
      <c r="C11" s="194" t="str">
        <f>'Vic Oct 2020'!G5</f>
        <v>Total Business</v>
      </c>
      <c r="D11" s="190">
        <f>365*'Vic Oct 2020'!H5/100</f>
        <v>432.89</v>
      </c>
      <c r="E11" s="415">
        <f>IF('Vic Oct 2020'!AQ5=3,0.5,IF('Vic Oct 2020'!AQ5=2,0.33,0))</f>
        <v>0.5</v>
      </c>
      <c r="F11" s="415">
        <f t="shared" si="3"/>
        <v>0.5</v>
      </c>
      <c r="G11" s="190">
        <f>IF('Vic Oct 2020'!K5="",($C$5*E11/'Vic Oct 2020'!AQ5*'Vic Oct 2020'!W5/100)*'Vic Oct 2020'!AQ5,IF($C$5*E11/'Vic Oct 2020'!AQ5&gt;='Vic Oct 2020'!L5,('Vic Oct 2020'!L5*'Vic Oct 2020'!W5/100)*'Vic Oct 2020'!AQ5,($C$5*E11/'Vic Oct 2020'!AQ5*'Vic Oct 2020'!W5/100)*'Vic Oct 2020'!AQ5))</f>
        <v>1018.6363636363637</v>
      </c>
      <c r="H11" s="190">
        <f>IF(AND('Vic Oct 2020'!L5&gt;0,'Vic Oct 2020'!M5&gt;0),IF($C$5*E11/'Vic Oct 2020'!AQ5&lt;'Vic Oct 2020'!L5,0,IF(($C$5*E11/'Vic Oct 2020'!AQ5-'Vic Oct 2020'!L5)&lt;=('Vic Oct 2020'!M5+'Vic Oct 2020'!L5),((($C$5*E11/'Vic Oct 2020'!AQ5-'Vic Oct 2020'!L5)*'Vic Oct 2020'!X5/100))*'Vic Oct 2020'!AQ5,((('Vic Oct 2020'!M5)*'Vic Oct 2020'!X5/100)*'Vic Oct 2020'!AQ5))),0)</f>
        <v>99.545454545454604</v>
      </c>
      <c r="I11" s="190">
        <f>IF(AND('Vic Oct 2020'!M5&gt;0,'Vic Oct 2020'!N5&gt;0),IF($C$5*E11/'Vic Oct 2020'!AQ5&lt;('Vic Oct 2020'!L5+'Vic Oct 2020'!M5),0,IF(($C$5*E11/'Vic Oct 2020'!AQ5-'Vic Oct 2020'!L5+'Vic Oct 2020'!M5)&lt;=('Vic Oct 2020'!L5+'Vic Oct 2020'!M5+'Vic Oct 2020'!N5),((($C$5*E11/'Vic Oct 2020'!AQ5-('Vic Oct 2020'!L5+'Vic Oct 2020'!M5))*'Vic Oct 2020'!Y5/100))*'Vic Oct 2020'!AQ5,('Vic Oct 2020'!N5*'Vic Oct 2020'!Y5/100)* 'Vic Oct 2020'!AQ5)),0)</f>
        <v>0</v>
      </c>
      <c r="J11" s="190">
        <f>IF(AND('Vic Oct 2020'!N5&gt;0,'Vic Oct 2020'!O5&gt;0),IF($C$5*E11/'Vic Oct 2020'!AQ5&lt;('Vic Oct 2020'!L5+'Vic Oct 2020'!M5+'Vic Oct 2020'!N5),0,IF(($C$5*E11/'Vic Oct 2020'!AQ5-'Vic Oct 2020'!L5+'Vic Oct 2020'!M5+'Vic Oct 2020'!N5)&lt;=('Vic Oct 2020'!L5+'Vic Oct 2020'!M5+'Vic Oct 2020'!N5+'Vic Oct 2020'!O5),(($C$5*E11/'Vic Oct 2020'!AQ5-('Vic Oct 2020'!L5+'Vic Oct 2020'!M5+'Vic Oct 2020'!N5))*'Vic Oct 2020'!Z5/100)*'Vic Oct 2020'!AQ5,('Vic Oct 2020'!O5*'Vic Oct 2020'!Z5/100)*'Vic Oct 2020'!AQ5)),0)</f>
        <v>0</v>
      </c>
      <c r="K11" s="190">
        <f>IF(AND('Vic Oct 2020'!P5&gt;0,'Vic Oct 2020'!O5&gt;0),IF(($C$5*E11/'Vic Oct 2020'!AQ5&lt;SUM('Vic Oct 2020'!L5:P5)),(0),($C$5*E11/'Vic Oct 2020'!AQ5-SUM('Vic Oct 2020'!L5:P5))*'Vic Oct 2020'!AB5/100)* 'Vic Oct 2020'!AQ5,IF(AND('Vic Oct 2020'!O5&gt;0,'Vic Oct 2020'!P5=""),IF(($C$5*E11/'Vic Oct 2020'!AQ5&lt; SUM('Vic Oct 2020'!L5:O5)),(0),($C$5*E11/'Vic Oct 2020'!AQ5-SUM('Vic Oct 2020'!L5:O5))*'Vic Oct 2020'!AA5/100)* 'Vic Oct 2020'!AQ5,IF(AND('Vic Oct 2020'!N5&gt;0,'Vic Oct 2020'!O5=""),IF(($C$5*E11/'Vic Oct 2020'!AQ5&lt; SUM('Vic Oct 2020'!L5:N5)),(0),($C$5*E11/'Vic Oct 2020'!AQ5-SUM('Vic Oct 2020'!L5:N5))*'Vic Oct 2020'!Z5/100)* 'Vic Oct 2020'!AQ5,IF(AND('Vic Oct 2020'!M5&gt;0,'Vic Oct 2020'!N5=""),IF(($C$5*E11/'Vic Oct 2020'!AQ5&lt;'Vic Oct 2020'!M5+'Vic Oct 2020'!L5),(0),(($C$5*E11/'Vic Oct 2020'!AQ5-('Vic Oct 2020'!M5+'Vic Oct 2020'!L5))*'Vic Oct 2020'!Y5/100))*'Vic Oct 2020'!AQ5,IF(AND('Vic Oct 2020'!L5&gt;0,'Vic Oct 2020'!M5=""&gt;0),IF(($C$5*E11/'Vic Oct 2020'!AQ5&lt;'Vic Oct 2020'!L5),(0),($C$5*E11/'Vic Oct 2020'!AQ5-'Vic Oct 2020'!L5)*'Vic Oct 2020'!X5/100)*'Vic Oct 2020'!AQ5,0)))))</f>
        <v>0</v>
      </c>
      <c r="L11" s="190">
        <f>IF('Vic Oct 2020'!K5="",($C$5*F11/'Vic Oct 2020'!AR5*'Vic Oct 2020'!AC5/100)*'Vic Oct 2020'!AR5,IF($C$5*F11/'Vic Oct 2020'!AR5&gt;='Vic Oct 2020'!L5,('Vic Oct 2020'!L5*'Vic Oct 2020'!AC5/100)*'Vic Oct 2020'!AR5,($C$5*F11/'Vic Oct 2020'!AR5*'Vic Oct 2020'!AC5/100)*'Vic Oct 2020'!AR5))</f>
        <v>953.18181818181824</v>
      </c>
      <c r="M11" s="190">
        <f>IF(AND('Vic Oct 2020'!L5&gt;0,'Vic Oct 2020'!M5&gt;0),IF($C$5*F11/'Vic Oct 2020'!AR5&lt;'Vic Oct 2020'!L5,0,IF(($C$5*F11/'Vic Oct 2020'!AR5-'Vic Oct 2020'!L5)&lt;=('Vic Oct 2020'!M5+'Vic Oct 2020'!L5),((($C$5*F11/'Vic Oct 2020'!AR5-'Vic Oct 2020'!L5)*'Vic Oct 2020'!AD5/100))*'Vic Oct 2020'!AR5,((('Vic Oct 2020'!M5)*'Vic Oct 2020'!AD5/100)*'Vic Oct 2020'!AR5))),0)</f>
        <v>95.000000000000043</v>
      </c>
      <c r="N11" s="190">
        <f>IF(AND('Vic Oct 2020'!M5&gt;0,'Vic Oct 2020'!N5&gt;0),IF($C$5*F11/'Vic Oct 2020'!AR5&lt;('Vic Oct 2020'!L5+'Vic Oct 2020'!M5),0,IF(($C$5*F11/'Vic Oct 2020'!AR5-'Vic Oct 2020'!L5+'Vic Oct 2020'!M5)&lt;=('Vic Oct 2020'!L5+'Vic Oct 2020'!M5+'Vic Oct 2020'!N5),((($C$5*F11/'Vic Oct 2020'!AR5-('Vic Oct 2020'!L5+'Vic Oct 2020'!M5))*'Vic Oct 2020'!AE5/100))*'Vic Oct 2020'!AR5,('Vic Oct 2020'!N5*'Vic Oct 2020'!AE5/100)*'Vic Oct 2020'!AR5)),0)</f>
        <v>0</v>
      </c>
      <c r="O11" s="190">
        <f>IF(AND('Vic Oct 2020'!N5&gt;0,'Vic Oct 2020'!O5&gt;0),IF($C$5*F11/'Vic Oct 2020'!AR5&lt;('Vic Oct 2020'!L5+'Vic Oct 2020'!M5+'Vic Oct 2020'!N5),0,IF(($C$5*F11/'Vic Oct 2020'!AR5-'Vic Oct 2020'!L5+'Vic Oct 2020'!M5+'Vic Oct 2020'!N5)&lt;=('Vic Oct 2020'!L5+'Vic Oct 2020'!M5+'Vic Oct 2020'!N5+'Vic Oct 2020'!O5),(($C$5*F11/'Vic Oct 2020'!AR5-('Vic Oct 2020'!L5+'Vic Oct 2020'!M5+'Vic Oct 2020'!N5))*'Vic Oct 2020'!AF5/100)*'Vic Oct 2020'!AR5,('Vic Oct 2020'!O5*'Vic Oct 2020'!AF5/100)*'Vic Oct 2020'!AR5)),0)</f>
        <v>0</v>
      </c>
      <c r="P11" s="190">
        <f>IF(AND('Vic Oct 2020'!P5&gt;0,'Vic Oct 2020'!O5&gt;0),IF(($C$5*F11/'Vic Oct 2020'!AR5&lt;SUM('Vic Oct 2020'!L5:P5)),(0),($C$5*F11/'Vic Oct 2020'!AR5-SUM('Vic Oct 2020'!L5:P5))*'Vic Oct 2020'!AB5/100)* 'Vic Oct 2020'!AR5,IF(AND('Vic Oct 2020'!O5&gt;0,'Vic Oct 2020'!P5=""),IF(($C$5*F11/'Vic Oct 2020'!AR5&lt; SUM('Vic Oct 2020'!L5:O5)),(0),($C$5*F11/'Vic Oct 2020'!AR5-SUM('Vic Oct 2020'!L5:O5))*'Vic Oct 2020'!AG5/100)* 'Vic Oct 2020'!AR5,IF(AND('Vic Oct 2020'!N5&gt;0,'Vic Oct 2020'!O5=""),IF(($C$5*F11/'Vic Oct 2020'!AR5&lt; SUM('Vic Oct 2020'!L5:N5)),(0),($C$5*F11/'Vic Oct 2020'!AR5-SUM('Vic Oct 2020'!L5:N5))*'Vic Oct 2020'!AF5/100)* 'Vic Oct 2020'!AR5,IF(AND('Vic Oct 2020'!M5&gt;0,'Vic Oct 2020'!N5=""),IF(($C$5*F11/'Vic Oct 2020'!AR5&lt;'Vic Oct 2020'!M5+'Vic Oct 2020'!L5),(0),(($C$5*F11/'Vic Oct 2020'!AR5-('Vic Oct 2020'!M5+'Vic Oct 2020'!L5))*'Vic Oct 2020'!AE5/100))*'Vic Oct 2020'!AR5,IF(AND('Vic Oct 2020'!L5&gt;0,'Vic Oct 2020'!M5=""&gt;0),IF(($C$5*F11/'Vic Oct 2020'!AR5&lt;'Vic Oct 2020'!L5),(0),($C$5*F11/'Vic Oct 2020'!AR5-'Vic Oct 2020'!L5)*'Vic Oct 2020'!AD5/100)*'Vic Oct 2020'!AR5,0)))))</f>
        <v>0</v>
      </c>
      <c r="Q11" s="394">
        <f t="shared" si="4"/>
        <v>2166.3636363636365</v>
      </c>
      <c r="R11" s="419">
        <f t="shared" si="5"/>
        <v>2599.2536363636364</v>
      </c>
      <c r="S11" s="193">
        <f t="shared" si="6"/>
        <v>2859.1790000000001</v>
      </c>
      <c r="T11" s="247">
        <f>'Vic Oct 2020'!AT5</f>
        <v>23</v>
      </c>
      <c r="U11" s="247">
        <f>'Vic Oct 2020'!AU5</f>
        <v>0</v>
      </c>
      <c r="V11" s="247">
        <f>'Vic Oct 2020'!AV5</f>
        <v>0</v>
      </c>
      <c r="W11" s="247">
        <f>'Vic Oct 2020'!AW5</f>
        <v>0</v>
      </c>
      <c r="X11" s="419" t="str">
        <f t="shared" si="7"/>
        <v>Guaranteed off bill</v>
      </c>
      <c r="Y11" s="419" t="str">
        <f t="shared" si="8"/>
        <v>Exclusive</v>
      </c>
      <c r="Z11" s="399">
        <f t="shared" si="0"/>
        <v>2001.4252999999999</v>
      </c>
      <c r="AA11" s="399">
        <f t="shared" si="1"/>
        <v>2001.4252999999999</v>
      </c>
      <c r="AB11" s="400">
        <f t="shared" si="2"/>
        <v>2201.56783</v>
      </c>
      <c r="AC11" s="400">
        <f t="shared" si="2"/>
        <v>2201.56783</v>
      </c>
      <c r="AD11" s="244">
        <f>'Vic Oct 2020'!BF5</f>
        <v>0</v>
      </c>
      <c r="AE11" s="196" t="str">
        <f>'Vic Oct 2020'!BG5</f>
        <v>n</v>
      </c>
      <c r="CO11" s="447"/>
      <c r="CP11" s="447"/>
      <c r="CQ11" s="447"/>
      <c r="CR11" s="447"/>
      <c r="CS11" s="447"/>
      <c r="CT11" s="447"/>
      <c r="CU11" s="447"/>
      <c r="CV11" s="447"/>
      <c r="CW11" s="447"/>
      <c r="CX11" s="447"/>
      <c r="CY11" s="447"/>
      <c r="CZ11" s="447"/>
      <c r="DA11" s="447"/>
      <c r="DB11" s="447"/>
      <c r="DC11" s="447"/>
      <c r="DD11" s="447"/>
      <c r="DE11" s="447"/>
      <c r="DF11" s="447"/>
      <c r="DG11" s="447"/>
      <c r="DH11" s="447"/>
      <c r="DI11" s="447"/>
      <c r="DJ11" s="447"/>
      <c r="DK11" s="447"/>
      <c r="DL11" s="447"/>
      <c r="DM11" s="447"/>
      <c r="DN11" s="447"/>
      <c r="DO11" s="447"/>
      <c r="DP11" s="447"/>
      <c r="DQ11" s="447"/>
      <c r="DR11" s="447"/>
      <c r="DS11" s="447"/>
      <c r="DT11" s="447"/>
      <c r="DU11" s="447"/>
      <c r="DV11" s="447"/>
      <c r="DW11" s="447"/>
      <c r="DX11" s="447"/>
      <c r="DY11" s="447"/>
      <c r="DZ11" s="447"/>
      <c r="EA11" s="447"/>
      <c r="EB11" s="447"/>
      <c r="EC11" s="447"/>
      <c r="ED11" s="447"/>
      <c r="EE11" s="447"/>
      <c r="EF11" s="447"/>
      <c r="EG11" s="447"/>
      <c r="EH11" s="447"/>
      <c r="EI11" s="447"/>
      <c r="EJ11" s="447"/>
      <c r="EK11" s="447"/>
      <c r="EL11" s="447"/>
      <c r="EM11" s="447"/>
      <c r="EN11" s="447"/>
      <c r="EO11" s="447"/>
      <c r="EP11" s="447"/>
    </row>
    <row r="12" spans="1:146" ht="17" customHeight="1">
      <c r="A12" s="528"/>
      <c r="B12" s="194" t="str">
        <f>'Vic Oct 2020'!F6</f>
        <v>Lumo Energy</v>
      </c>
      <c r="C12" s="194" t="str">
        <f>'Vic Oct 2020'!G6</f>
        <v>Basic</v>
      </c>
      <c r="D12" s="190">
        <f>365*'Vic Oct 2020'!H6/100</f>
        <v>322.18549999999999</v>
      </c>
      <c r="E12" s="415">
        <f>IF('Vic Oct 2020'!AQ6=3,0.5,IF('Vic Oct 2020'!AQ6=2,0.33,0))</f>
        <v>0.5</v>
      </c>
      <c r="F12" s="415">
        <f t="shared" si="3"/>
        <v>0.5</v>
      </c>
      <c r="G12" s="190">
        <f>IF('Vic Oct 2020'!K6="",($C$5*E12/'Vic Oct 2020'!AQ6*'Vic Oct 2020'!W6/100)*'Vic Oct 2020'!AQ6,IF($C$5*E12/'Vic Oct 2020'!AQ6&gt;='Vic Oct 2020'!L6,('Vic Oct 2020'!L6*'Vic Oct 2020'!W6/100)*'Vic Oct 2020'!AQ6,($C$5*E12/'Vic Oct 2020'!AQ6*'Vic Oct 2020'!W6/100)*'Vic Oct 2020'!AQ6))</f>
        <v>734.13163636363629</v>
      </c>
      <c r="H12" s="190">
        <f>IF(AND('Vic Oct 2020'!L6&gt;0,'Vic Oct 2020'!M6&gt;0),IF($C$5*E12/'Vic Oct 2020'!AQ6&lt;'Vic Oct 2020'!L6,0,IF(($C$5*E12/'Vic Oct 2020'!AQ6-'Vic Oct 2020'!L6)&lt;=('Vic Oct 2020'!M6+'Vic Oct 2020'!L6),((($C$5*E12/'Vic Oct 2020'!AQ6-'Vic Oct 2020'!L6)*'Vic Oct 2020'!X6/100))*'Vic Oct 2020'!AQ6,((('Vic Oct 2020'!M6)*'Vic Oct 2020'!X6/100)*'Vic Oct 2020'!AQ6))),0)</f>
        <v>67.231272727272781</v>
      </c>
      <c r="I12" s="190">
        <f>IF(AND('Vic Oct 2020'!M6&gt;0,'Vic Oct 2020'!N6&gt;0),IF($C$5*E12/'Vic Oct 2020'!AQ6&lt;('Vic Oct 2020'!L6+'Vic Oct 2020'!M6),0,IF(($C$5*E12/'Vic Oct 2020'!AQ6-'Vic Oct 2020'!L6+'Vic Oct 2020'!M6)&lt;=('Vic Oct 2020'!L6+'Vic Oct 2020'!M6+'Vic Oct 2020'!N6),((($C$5*E12/'Vic Oct 2020'!AQ6-('Vic Oct 2020'!L6+'Vic Oct 2020'!M6))*'Vic Oct 2020'!Y6/100))*'Vic Oct 2020'!AQ6,('Vic Oct 2020'!N6*'Vic Oct 2020'!Y6/100)* 'Vic Oct 2020'!AQ6)),0)</f>
        <v>0</v>
      </c>
      <c r="J12" s="190">
        <f>IF(AND('Vic Oct 2020'!N6&gt;0,'Vic Oct 2020'!O6&gt;0),IF($C$5*E12/'Vic Oct 2020'!AQ6&lt;('Vic Oct 2020'!L6+'Vic Oct 2020'!M6+'Vic Oct 2020'!N6),0,IF(($C$5*E12/'Vic Oct 2020'!AQ6-'Vic Oct 2020'!L6+'Vic Oct 2020'!M6+'Vic Oct 2020'!N6)&lt;=('Vic Oct 2020'!L6+'Vic Oct 2020'!M6+'Vic Oct 2020'!N6+'Vic Oct 2020'!O6),(($C$5*E12/'Vic Oct 2020'!AQ6-('Vic Oct 2020'!L6+'Vic Oct 2020'!M6+'Vic Oct 2020'!N6))*'Vic Oct 2020'!Z6/100)*'Vic Oct 2020'!AQ6,('Vic Oct 2020'!O6*'Vic Oct 2020'!Z6/100)*'Vic Oct 2020'!AQ6)),0)</f>
        <v>0</v>
      </c>
      <c r="K12" s="190">
        <f>IF(AND('Vic Oct 2020'!P6&gt;0,'Vic Oct 2020'!O6&gt;0),IF(($C$5*E12/'Vic Oct 2020'!AQ6&lt;SUM('Vic Oct 2020'!L6:P6)),(0),($C$5*E12/'Vic Oct 2020'!AQ6-SUM('Vic Oct 2020'!L6:P6))*'Vic Oct 2020'!AB6/100)* 'Vic Oct 2020'!AQ6,IF(AND('Vic Oct 2020'!O6&gt;0,'Vic Oct 2020'!P6=""),IF(($C$5*E12/'Vic Oct 2020'!AQ6&lt; SUM('Vic Oct 2020'!L6:O6)),(0),($C$5*E12/'Vic Oct 2020'!AQ6-SUM('Vic Oct 2020'!L6:O6))*'Vic Oct 2020'!AA6/100)* 'Vic Oct 2020'!AQ6,IF(AND('Vic Oct 2020'!N6&gt;0,'Vic Oct 2020'!O6=""),IF(($C$5*E12/'Vic Oct 2020'!AQ6&lt; SUM('Vic Oct 2020'!L6:N6)),(0),($C$5*E12/'Vic Oct 2020'!AQ6-SUM('Vic Oct 2020'!L6:N6))*'Vic Oct 2020'!Z6/100)* 'Vic Oct 2020'!AQ6,IF(AND('Vic Oct 2020'!M6&gt;0,'Vic Oct 2020'!N6=""),IF(($C$5*E12/'Vic Oct 2020'!AQ6&lt;'Vic Oct 2020'!M6+'Vic Oct 2020'!L6),(0),(($C$5*E12/'Vic Oct 2020'!AQ6-('Vic Oct 2020'!M6+'Vic Oct 2020'!L6))*'Vic Oct 2020'!Y6/100))*'Vic Oct 2020'!AQ6,IF(AND('Vic Oct 2020'!L6&gt;0,'Vic Oct 2020'!M6=""&gt;0),IF(($C$5*E12/'Vic Oct 2020'!AQ6&lt;'Vic Oct 2020'!L6),(0),($C$5*E12/'Vic Oct 2020'!AQ6-'Vic Oct 2020'!L6)*'Vic Oct 2020'!X6/100)*'Vic Oct 2020'!AQ6,0)))))</f>
        <v>0</v>
      </c>
      <c r="L12" s="190">
        <f>IF('Vic Oct 2020'!K6="",($C$5*F12/'Vic Oct 2020'!AR6*'Vic Oct 2020'!AC6/100)*'Vic Oct 2020'!AR6,IF($C$5*F12/'Vic Oct 2020'!AR6&gt;='Vic Oct 2020'!L6,('Vic Oct 2020'!L6*'Vic Oct 2020'!AC6/100)*'Vic Oct 2020'!AR6,($C$5*F12/'Vic Oct 2020'!AR6*'Vic Oct 2020'!AC6/100)*'Vic Oct 2020'!AR6))</f>
        <v>729.98400000000004</v>
      </c>
      <c r="M12" s="190">
        <f>IF(AND('Vic Oct 2020'!L6&gt;0,'Vic Oct 2020'!M6&gt;0),IF($C$5*F12/'Vic Oct 2020'!AR6&lt;'Vic Oct 2020'!L6,0,IF(($C$5*F12/'Vic Oct 2020'!AR6-'Vic Oct 2020'!L6)&lt;=('Vic Oct 2020'!M6+'Vic Oct 2020'!L6),((($C$5*F12/'Vic Oct 2020'!AR6-'Vic Oct 2020'!L6)*'Vic Oct 2020'!AD6/100))*'Vic Oct 2020'!AR6,((('Vic Oct 2020'!M6)*'Vic Oct 2020'!AD6/100)*'Vic Oct 2020'!AR6))),0)</f>
        <v>65.242181818181862</v>
      </c>
      <c r="N12" s="190">
        <f>IF(AND('Vic Oct 2020'!M6&gt;0,'Vic Oct 2020'!N6&gt;0),IF($C$5*F12/'Vic Oct 2020'!AR6&lt;('Vic Oct 2020'!L6+'Vic Oct 2020'!M6),0,IF(($C$5*F12/'Vic Oct 2020'!AR6-'Vic Oct 2020'!L6+'Vic Oct 2020'!M6)&lt;=('Vic Oct 2020'!L6+'Vic Oct 2020'!M6+'Vic Oct 2020'!N6),((($C$5*F12/'Vic Oct 2020'!AR6-('Vic Oct 2020'!L6+'Vic Oct 2020'!M6))*'Vic Oct 2020'!AE6/100))*'Vic Oct 2020'!AR6,('Vic Oct 2020'!N6*'Vic Oct 2020'!AE6/100)*'Vic Oct 2020'!AR6)),0)</f>
        <v>0</v>
      </c>
      <c r="O12" s="190">
        <f>IF(AND('Vic Oct 2020'!N6&gt;0,'Vic Oct 2020'!O6&gt;0),IF($C$5*F12/'Vic Oct 2020'!AR6&lt;('Vic Oct 2020'!L6+'Vic Oct 2020'!M6+'Vic Oct 2020'!N6),0,IF(($C$5*F12/'Vic Oct 2020'!AR6-'Vic Oct 2020'!L6+'Vic Oct 2020'!M6+'Vic Oct 2020'!N6)&lt;=('Vic Oct 2020'!L6+'Vic Oct 2020'!M6+'Vic Oct 2020'!N6+'Vic Oct 2020'!O6),(($C$5*F12/'Vic Oct 2020'!AR6-('Vic Oct 2020'!L6+'Vic Oct 2020'!M6+'Vic Oct 2020'!N6))*'Vic Oct 2020'!AF6/100)*'Vic Oct 2020'!AR6,('Vic Oct 2020'!O6*'Vic Oct 2020'!AF6/100)*'Vic Oct 2020'!AR6)),0)</f>
        <v>0</v>
      </c>
      <c r="P12" s="190">
        <f>IF(AND('Vic Oct 2020'!P6&gt;0,'Vic Oct 2020'!O6&gt;0),IF(($C$5*F12/'Vic Oct 2020'!AR6&lt;SUM('Vic Oct 2020'!L6:P6)),(0),($C$5*F12/'Vic Oct 2020'!AR6-SUM('Vic Oct 2020'!L6:P6))*'Vic Oct 2020'!AB6/100)* 'Vic Oct 2020'!AR6,IF(AND('Vic Oct 2020'!O6&gt;0,'Vic Oct 2020'!P6=""),IF(($C$5*F12/'Vic Oct 2020'!AR6&lt; SUM('Vic Oct 2020'!L6:O6)),(0),($C$5*F12/'Vic Oct 2020'!AR6-SUM('Vic Oct 2020'!L6:O6))*'Vic Oct 2020'!AG6/100)* 'Vic Oct 2020'!AR6,IF(AND('Vic Oct 2020'!N6&gt;0,'Vic Oct 2020'!O6=""),IF(($C$5*F12/'Vic Oct 2020'!AR6&lt; SUM('Vic Oct 2020'!L6:N6)),(0),($C$5*F12/'Vic Oct 2020'!AR6-SUM('Vic Oct 2020'!L6:N6))*'Vic Oct 2020'!AF6/100)* 'Vic Oct 2020'!AR6,IF(AND('Vic Oct 2020'!M6&gt;0,'Vic Oct 2020'!N6=""),IF(($C$5*F12/'Vic Oct 2020'!AR6&lt;'Vic Oct 2020'!M6+'Vic Oct 2020'!L6),(0),(($C$5*F12/'Vic Oct 2020'!AR6-('Vic Oct 2020'!M6+'Vic Oct 2020'!L6))*'Vic Oct 2020'!AE6/100))*'Vic Oct 2020'!AR6,IF(AND('Vic Oct 2020'!L6&gt;0,'Vic Oct 2020'!M6=""&gt;0),IF(($C$5*F12/'Vic Oct 2020'!AR6&lt;'Vic Oct 2020'!L6),(0),($C$5*F12/'Vic Oct 2020'!AR6-'Vic Oct 2020'!L6)*'Vic Oct 2020'!AD6/100)*'Vic Oct 2020'!AR6,0)))))</f>
        <v>0</v>
      </c>
      <c r="Q12" s="394">
        <f t="shared" si="4"/>
        <v>1596.5890909090911</v>
      </c>
      <c r="R12" s="419">
        <f t="shared" si="5"/>
        <v>1918.7745909090911</v>
      </c>
      <c r="S12" s="193">
        <f t="shared" si="6"/>
        <v>2110.6520500000006</v>
      </c>
      <c r="T12" s="247">
        <f>'Vic Oct 2020'!AT6</f>
        <v>0</v>
      </c>
      <c r="U12" s="247">
        <f>'Vic Oct 2020'!AU6</f>
        <v>0</v>
      </c>
      <c r="V12" s="247">
        <f>'Vic Oct 2020'!AV6</f>
        <v>0</v>
      </c>
      <c r="W12" s="247">
        <f>'Vic Oct 2020'!AW6</f>
        <v>0</v>
      </c>
      <c r="X12" s="419" t="str">
        <f t="shared" si="7"/>
        <v>No discount</v>
      </c>
      <c r="Y12" s="419" t="str">
        <f t="shared" si="8"/>
        <v>Exclusive</v>
      </c>
      <c r="Z12" s="399">
        <f t="shared" si="0"/>
        <v>1918.7745909090911</v>
      </c>
      <c r="AA12" s="399">
        <f t="shared" si="1"/>
        <v>1918.7745909090911</v>
      </c>
      <c r="AB12" s="400">
        <f t="shared" si="2"/>
        <v>2110.6520500000006</v>
      </c>
      <c r="AC12" s="400">
        <f t="shared" si="2"/>
        <v>2110.6520500000006</v>
      </c>
      <c r="AD12" s="244">
        <f>'Vic Oct 2020'!BF6</f>
        <v>0</v>
      </c>
      <c r="AE12" s="196" t="str">
        <f>'Vic Oct 2020'!BG6</f>
        <v>n</v>
      </c>
      <c r="CO12" s="447"/>
      <c r="CP12" s="447"/>
      <c r="CQ12" s="447"/>
      <c r="CR12" s="447"/>
      <c r="CS12" s="447"/>
      <c r="CT12" s="447"/>
      <c r="CU12" s="447"/>
      <c r="CV12" s="447"/>
      <c r="CW12" s="447"/>
      <c r="CX12" s="447"/>
      <c r="CY12" s="447"/>
      <c r="CZ12" s="447"/>
      <c r="DA12" s="447"/>
      <c r="DB12" s="447"/>
      <c r="DC12" s="447"/>
      <c r="DD12" s="447"/>
      <c r="DE12" s="447"/>
      <c r="DF12" s="447"/>
      <c r="DG12" s="447"/>
      <c r="DH12" s="447"/>
      <c r="DI12" s="447"/>
      <c r="DJ12" s="447"/>
      <c r="DK12" s="447"/>
      <c r="DL12" s="447"/>
      <c r="DM12" s="447"/>
      <c r="DN12" s="447"/>
      <c r="DO12" s="447"/>
      <c r="DP12" s="447"/>
      <c r="DQ12" s="447"/>
      <c r="DR12" s="447"/>
      <c r="DS12" s="447"/>
      <c r="DT12" s="447"/>
      <c r="DU12" s="447"/>
      <c r="DV12" s="447"/>
      <c r="DW12" s="447"/>
      <c r="DX12" s="447"/>
      <c r="DY12" s="447"/>
      <c r="DZ12" s="447"/>
      <c r="EA12" s="447"/>
      <c r="EB12" s="447"/>
      <c r="EC12" s="447"/>
      <c r="ED12" s="447"/>
      <c r="EE12" s="447"/>
      <c r="EF12" s="447"/>
      <c r="EG12" s="447"/>
      <c r="EH12" s="447"/>
      <c r="EI12" s="447"/>
      <c r="EJ12" s="447"/>
      <c r="EK12" s="447"/>
      <c r="EL12" s="447"/>
      <c r="EM12" s="447"/>
      <c r="EN12" s="447"/>
      <c r="EO12" s="447"/>
      <c r="EP12" s="447"/>
    </row>
    <row r="13" spans="1:146" ht="17" customHeight="1">
      <c r="A13" s="528"/>
      <c r="B13" s="194" t="str">
        <f>'Vic Oct 2020'!F7</f>
        <v>Momentum Energy</v>
      </c>
      <c r="C13" s="194" t="str">
        <f>'Vic Oct 2020'!G7</f>
        <v>Market offer</v>
      </c>
      <c r="D13" s="190">
        <f>365*'Vic Oct 2020'!H7/100</f>
        <v>434.05136363636359</v>
      </c>
      <c r="E13" s="415">
        <f>IF('Vic Oct 2020'!AQ7=3,0.5,IF('Vic Oct 2020'!AQ7=2,0.33,0))</f>
        <v>0.5</v>
      </c>
      <c r="F13" s="415">
        <f t="shared" si="3"/>
        <v>0.5</v>
      </c>
      <c r="G13" s="190">
        <f>IF('Vic Oct 2020'!K7="",($C$5*E13/'Vic Oct 2020'!AQ7*'Vic Oct 2020'!W7/100)*'Vic Oct 2020'!AQ7,IF($C$5*E13/'Vic Oct 2020'!AQ7&gt;='Vic Oct 2020'!L7,('Vic Oct 2020'!L7*'Vic Oct 2020'!W7/100)*'Vic Oct 2020'!AQ7,($C$5*E13/'Vic Oct 2020'!AQ7*'Vic Oct 2020'!W7/100)*'Vic Oct 2020'!AQ7))</f>
        <v>875.4545454545455</v>
      </c>
      <c r="H13" s="190">
        <f>IF(AND('Vic Oct 2020'!L7&gt;0,'Vic Oct 2020'!M7&gt;0),IF($C$5*E13/'Vic Oct 2020'!AQ7&lt;'Vic Oct 2020'!L7,0,IF(($C$5*E13/'Vic Oct 2020'!AQ7-'Vic Oct 2020'!L7)&lt;=('Vic Oct 2020'!M7+'Vic Oct 2020'!L7),((($C$5*E13/'Vic Oct 2020'!AQ7-'Vic Oct 2020'!L7)*'Vic Oct 2020'!X7/100))*'Vic Oct 2020'!AQ7,((('Vic Oct 2020'!M7)*'Vic Oct 2020'!X7/100)*'Vic Oct 2020'!AQ7))),0)</f>
        <v>90.909090909090963</v>
      </c>
      <c r="I13" s="190">
        <f>IF(AND('Vic Oct 2020'!M7&gt;0,'Vic Oct 2020'!N7&gt;0),IF($C$5*E13/'Vic Oct 2020'!AQ7&lt;('Vic Oct 2020'!L7+'Vic Oct 2020'!M7),0,IF(($C$5*E13/'Vic Oct 2020'!AQ7-'Vic Oct 2020'!L7+'Vic Oct 2020'!M7)&lt;=('Vic Oct 2020'!L7+'Vic Oct 2020'!M7+'Vic Oct 2020'!N7),((($C$5*E13/'Vic Oct 2020'!AQ7-('Vic Oct 2020'!L7+'Vic Oct 2020'!M7))*'Vic Oct 2020'!Y7/100))*'Vic Oct 2020'!AQ7,('Vic Oct 2020'!N7*'Vic Oct 2020'!Y7/100)* 'Vic Oct 2020'!AQ7)),0)</f>
        <v>0</v>
      </c>
      <c r="J13" s="190">
        <f>IF(AND('Vic Oct 2020'!N7&gt;0,'Vic Oct 2020'!O7&gt;0),IF($C$5*E13/'Vic Oct 2020'!AQ7&lt;('Vic Oct 2020'!L7+'Vic Oct 2020'!M7+'Vic Oct 2020'!N7),0,IF(($C$5*E13/'Vic Oct 2020'!AQ7-'Vic Oct 2020'!L7+'Vic Oct 2020'!M7+'Vic Oct 2020'!N7)&lt;=('Vic Oct 2020'!L7+'Vic Oct 2020'!M7+'Vic Oct 2020'!N7+'Vic Oct 2020'!O7),(($C$5*E13/'Vic Oct 2020'!AQ7-('Vic Oct 2020'!L7+'Vic Oct 2020'!M7+'Vic Oct 2020'!N7))*'Vic Oct 2020'!Z7/100)*'Vic Oct 2020'!AQ7,('Vic Oct 2020'!O7*'Vic Oct 2020'!Z7/100)*'Vic Oct 2020'!AQ7)),0)</f>
        <v>0</v>
      </c>
      <c r="K13" s="190">
        <f>IF(AND('Vic Oct 2020'!P7&gt;0,'Vic Oct 2020'!O7&gt;0),IF(($C$5*E13/'Vic Oct 2020'!AQ7&lt;SUM('Vic Oct 2020'!L7:P7)),(0),($C$5*E13/'Vic Oct 2020'!AQ7-SUM('Vic Oct 2020'!L7:P7))*'Vic Oct 2020'!AB7/100)* 'Vic Oct 2020'!AQ7,IF(AND('Vic Oct 2020'!O7&gt;0,'Vic Oct 2020'!P7=""),IF(($C$5*E13/'Vic Oct 2020'!AQ7&lt; SUM('Vic Oct 2020'!L7:O7)),(0),($C$5*E13/'Vic Oct 2020'!AQ7-SUM('Vic Oct 2020'!L7:O7))*'Vic Oct 2020'!AA7/100)* 'Vic Oct 2020'!AQ7,IF(AND('Vic Oct 2020'!N7&gt;0,'Vic Oct 2020'!O7=""),IF(($C$5*E13/'Vic Oct 2020'!AQ7&lt; SUM('Vic Oct 2020'!L7:N7)),(0),($C$5*E13/'Vic Oct 2020'!AQ7-SUM('Vic Oct 2020'!L7:N7))*'Vic Oct 2020'!Z7/100)* 'Vic Oct 2020'!AQ7,IF(AND('Vic Oct 2020'!M7&gt;0,'Vic Oct 2020'!N7=""),IF(($C$5*E13/'Vic Oct 2020'!AQ7&lt;'Vic Oct 2020'!M7+'Vic Oct 2020'!L7),(0),(($C$5*E13/'Vic Oct 2020'!AQ7-('Vic Oct 2020'!M7+'Vic Oct 2020'!L7))*'Vic Oct 2020'!Y7/100))*'Vic Oct 2020'!AQ7,IF(AND('Vic Oct 2020'!L7&gt;0,'Vic Oct 2020'!M7=""&gt;0),IF(($C$5*E13/'Vic Oct 2020'!AQ7&lt;'Vic Oct 2020'!L7),(0),($C$5*E13/'Vic Oct 2020'!AQ7-'Vic Oct 2020'!L7)*'Vic Oct 2020'!X7/100)*'Vic Oct 2020'!AQ7,0)))))</f>
        <v>0</v>
      </c>
      <c r="L13" s="190">
        <f>IF('Vic Oct 2020'!K7="",($C$5*F13/'Vic Oct 2020'!AR7*'Vic Oct 2020'!AC7/100)*'Vic Oct 2020'!AR7,IF($C$5*F13/'Vic Oct 2020'!AR7&gt;='Vic Oct 2020'!L7,('Vic Oct 2020'!L7*'Vic Oct 2020'!AC7/100)*'Vic Oct 2020'!AR7,($C$5*F13/'Vic Oct 2020'!AR7*'Vic Oct 2020'!AC7/100)*'Vic Oct 2020'!AR7))</f>
        <v>744.5454545454545</v>
      </c>
      <c r="M13" s="190">
        <f>IF(AND('Vic Oct 2020'!L7&gt;0,'Vic Oct 2020'!M7&gt;0),IF($C$5*F13/'Vic Oct 2020'!AR7&lt;'Vic Oct 2020'!L7,0,IF(($C$5*F13/'Vic Oct 2020'!AR7-'Vic Oct 2020'!L7)&lt;=('Vic Oct 2020'!M7+'Vic Oct 2020'!L7),((($C$5*F13/'Vic Oct 2020'!AR7-'Vic Oct 2020'!L7)*'Vic Oct 2020'!AD7/100))*'Vic Oct 2020'!AR7,((('Vic Oct 2020'!M7)*'Vic Oct 2020'!AD7/100)*'Vic Oct 2020'!AR7))),0)</f>
        <v>78.636363636363683</v>
      </c>
      <c r="N13" s="190">
        <f>IF(AND('Vic Oct 2020'!M7&gt;0,'Vic Oct 2020'!N7&gt;0),IF($C$5*F13/'Vic Oct 2020'!AR7&lt;('Vic Oct 2020'!L7+'Vic Oct 2020'!M7),0,IF(($C$5*F13/'Vic Oct 2020'!AR7-'Vic Oct 2020'!L7+'Vic Oct 2020'!M7)&lt;=('Vic Oct 2020'!L7+'Vic Oct 2020'!M7+'Vic Oct 2020'!N7),((($C$5*F13/'Vic Oct 2020'!AR7-('Vic Oct 2020'!L7+'Vic Oct 2020'!M7))*'Vic Oct 2020'!AE7/100))*'Vic Oct 2020'!AR7,('Vic Oct 2020'!N7*'Vic Oct 2020'!AE7/100)*'Vic Oct 2020'!AR7)),0)</f>
        <v>0</v>
      </c>
      <c r="O13" s="190">
        <f>IF(AND('Vic Oct 2020'!N7&gt;0,'Vic Oct 2020'!O7&gt;0),IF($C$5*F13/'Vic Oct 2020'!AR7&lt;('Vic Oct 2020'!L7+'Vic Oct 2020'!M7+'Vic Oct 2020'!N7),0,IF(($C$5*F13/'Vic Oct 2020'!AR7-'Vic Oct 2020'!L7+'Vic Oct 2020'!M7+'Vic Oct 2020'!N7)&lt;=('Vic Oct 2020'!L7+'Vic Oct 2020'!M7+'Vic Oct 2020'!N7+'Vic Oct 2020'!O7),(($C$5*F13/'Vic Oct 2020'!AR7-('Vic Oct 2020'!L7+'Vic Oct 2020'!M7+'Vic Oct 2020'!N7))*'Vic Oct 2020'!AF7/100)*'Vic Oct 2020'!AR7,('Vic Oct 2020'!O7*'Vic Oct 2020'!AF7/100)*'Vic Oct 2020'!AR7)),0)</f>
        <v>0</v>
      </c>
      <c r="P13" s="190">
        <f>IF(AND('Vic Oct 2020'!P7&gt;0,'Vic Oct 2020'!O7&gt;0),IF(($C$5*F13/'Vic Oct 2020'!AR7&lt;SUM('Vic Oct 2020'!L7:P7)),(0),($C$5*F13/'Vic Oct 2020'!AR7-SUM('Vic Oct 2020'!L7:P7))*'Vic Oct 2020'!AB7/100)* 'Vic Oct 2020'!AR7,IF(AND('Vic Oct 2020'!O7&gt;0,'Vic Oct 2020'!P7=""),IF(($C$5*F13/'Vic Oct 2020'!AR7&lt; SUM('Vic Oct 2020'!L7:O7)),(0),($C$5*F13/'Vic Oct 2020'!AR7-SUM('Vic Oct 2020'!L7:O7))*'Vic Oct 2020'!AG7/100)* 'Vic Oct 2020'!AR7,IF(AND('Vic Oct 2020'!N7&gt;0,'Vic Oct 2020'!O7=""),IF(($C$5*F13/'Vic Oct 2020'!AR7&lt; SUM('Vic Oct 2020'!L7:N7)),(0),($C$5*F13/'Vic Oct 2020'!AR7-SUM('Vic Oct 2020'!L7:N7))*'Vic Oct 2020'!AF7/100)* 'Vic Oct 2020'!AR7,IF(AND('Vic Oct 2020'!M7&gt;0,'Vic Oct 2020'!N7=""),IF(($C$5*F13/'Vic Oct 2020'!AR7&lt;'Vic Oct 2020'!M7+'Vic Oct 2020'!L7),(0),(($C$5*F13/'Vic Oct 2020'!AR7-('Vic Oct 2020'!M7+'Vic Oct 2020'!L7))*'Vic Oct 2020'!AE7/100))*'Vic Oct 2020'!AR7,IF(AND('Vic Oct 2020'!L7&gt;0,'Vic Oct 2020'!M7=""&gt;0),IF(($C$5*F13/'Vic Oct 2020'!AR7&lt;'Vic Oct 2020'!L7),(0),($C$5*F13/'Vic Oct 2020'!AR7-'Vic Oct 2020'!L7)*'Vic Oct 2020'!AD7/100)*'Vic Oct 2020'!AR7,0)))))</f>
        <v>0</v>
      </c>
      <c r="Q13" s="394">
        <f t="shared" si="4"/>
        <v>1789.5454545454547</v>
      </c>
      <c r="R13" s="419">
        <f t="shared" si="5"/>
        <v>2223.5968181818184</v>
      </c>
      <c r="S13" s="193">
        <f t="shared" si="6"/>
        <v>2445.9565000000007</v>
      </c>
      <c r="T13" s="247">
        <f>'Vic Oct 2020'!AT7</f>
        <v>0</v>
      </c>
      <c r="U13" s="247">
        <f>'Vic Oct 2020'!AU7</f>
        <v>0</v>
      </c>
      <c r="V13" s="247">
        <f>'Vic Oct 2020'!AV7</f>
        <v>0</v>
      </c>
      <c r="W13" s="247">
        <f>'Vic Oct 2020'!AW7</f>
        <v>0</v>
      </c>
      <c r="X13" s="419" t="str">
        <f t="shared" si="7"/>
        <v>No discount</v>
      </c>
      <c r="Y13" s="419" t="str">
        <f t="shared" si="8"/>
        <v>Exclusive</v>
      </c>
      <c r="Z13" s="399">
        <f t="shared" si="0"/>
        <v>2223.5968181818184</v>
      </c>
      <c r="AA13" s="399">
        <f t="shared" si="1"/>
        <v>2223.5968181818184</v>
      </c>
      <c r="AB13" s="400">
        <f t="shared" si="2"/>
        <v>2445.9565000000007</v>
      </c>
      <c r="AC13" s="400">
        <f t="shared" si="2"/>
        <v>2445.9565000000007</v>
      </c>
      <c r="AD13" s="244">
        <f>'Vic Oct 2020'!BF7</f>
        <v>0</v>
      </c>
      <c r="AE13" s="196" t="str">
        <f>'Vic Oct 2020'!BG7</f>
        <v>n</v>
      </c>
      <c r="CO13" s="447"/>
      <c r="CP13" s="447"/>
      <c r="CQ13" s="447"/>
      <c r="CR13" s="447"/>
      <c r="CS13" s="447"/>
      <c r="CT13" s="447"/>
      <c r="CU13" s="447"/>
      <c r="CV13" s="447"/>
      <c r="CW13" s="447"/>
      <c r="CX13" s="447"/>
      <c r="CY13" s="447"/>
      <c r="CZ13" s="447"/>
      <c r="DA13" s="447"/>
      <c r="DB13" s="447"/>
      <c r="DC13" s="447"/>
      <c r="DD13" s="447"/>
      <c r="DE13" s="447"/>
      <c r="DF13" s="447"/>
      <c r="DG13" s="447"/>
      <c r="DH13" s="447"/>
      <c r="DI13" s="447"/>
      <c r="DJ13" s="447"/>
      <c r="DK13" s="447"/>
      <c r="DL13" s="447"/>
      <c r="DM13" s="447"/>
      <c r="DN13" s="447"/>
      <c r="DO13" s="447"/>
      <c r="DP13" s="447"/>
      <c r="DQ13" s="447"/>
      <c r="DR13" s="447"/>
      <c r="DS13" s="447"/>
      <c r="DT13" s="447"/>
      <c r="DU13" s="447"/>
      <c r="DV13" s="447"/>
      <c r="DW13" s="447"/>
      <c r="DX13" s="447"/>
      <c r="DY13" s="447"/>
      <c r="DZ13" s="447"/>
      <c r="EA13" s="447"/>
      <c r="EB13" s="447"/>
      <c r="EC13" s="447"/>
      <c r="ED13" s="447"/>
      <c r="EE13" s="447"/>
      <c r="EF13" s="447"/>
      <c r="EG13" s="447"/>
      <c r="EH13" s="447"/>
      <c r="EI13" s="447"/>
      <c r="EJ13" s="447"/>
      <c r="EK13" s="447"/>
      <c r="EL13" s="447"/>
      <c r="EM13" s="447"/>
      <c r="EN13" s="447"/>
      <c r="EO13" s="447"/>
      <c r="EP13" s="447"/>
    </row>
    <row r="14" spans="1:146" s="449" customFormat="1" ht="17" customHeight="1" thickBot="1">
      <c r="A14" s="528"/>
      <c r="B14" s="194" t="str">
        <f>'Vic Oct 2020'!F8</f>
        <v>Origin Energy</v>
      </c>
      <c r="C14" s="194" t="str">
        <f>'Vic Oct 2020'!G8</f>
        <v>Basic</v>
      </c>
      <c r="D14" s="190">
        <f>365*'Vic Oct 2020'!H8/100</f>
        <v>306.60000000000002</v>
      </c>
      <c r="E14" s="415">
        <f>IF('Vic Oct 2020'!AQ8=3,0.5,IF('Vic Oct 2020'!AQ8=2,0.33,0))</f>
        <v>0.5</v>
      </c>
      <c r="F14" s="415">
        <f t="shared" si="3"/>
        <v>0.5</v>
      </c>
      <c r="G14" s="190">
        <f>IF('Vic Oct 2020'!K8="",($C$5*E14/'Vic Oct 2020'!AQ8*'Vic Oct 2020'!W8/100)*'Vic Oct 2020'!AQ8,IF($C$5*E14/'Vic Oct 2020'!AQ8&gt;='Vic Oct 2020'!L8,('Vic Oct 2020'!L8*'Vic Oct 2020'!W8/100)*'Vic Oct 2020'!AQ8,($C$5*E14/'Vic Oct 2020'!AQ8*'Vic Oct 2020'!W8/100)*'Vic Oct 2020'!AQ8))</f>
        <v>865.4727272727273</v>
      </c>
      <c r="H14" s="190">
        <f>IF(AND('Vic Oct 2020'!L8&gt;0,'Vic Oct 2020'!M8&gt;0),IF($C$5*E14/'Vic Oct 2020'!AQ8&lt;'Vic Oct 2020'!L8,0,IF(($C$5*E14/'Vic Oct 2020'!AQ8-'Vic Oct 2020'!L8)&lt;=('Vic Oct 2020'!M8+'Vic Oct 2020'!L8),((($C$5*E14/'Vic Oct 2020'!AQ8-'Vic Oct 2020'!L8)*'Vic Oct 2020'!X8/100))*'Vic Oct 2020'!AQ8,((('Vic Oct 2020'!M8)*'Vic Oct 2020'!X8/100)*'Vic Oct 2020'!AQ8))),0)</f>
        <v>91.520000000000039</v>
      </c>
      <c r="I14" s="190">
        <f>IF(AND('Vic Oct 2020'!M8&gt;0,'Vic Oct 2020'!N8&gt;0),IF($C$5*E14/'Vic Oct 2020'!AQ8&lt;('Vic Oct 2020'!L8+'Vic Oct 2020'!M8),0,IF(($C$5*E14/'Vic Oct 2020'!AQ8-'Vic Oct 2020'!L8+'Vic Oct 2020'!M8)&lt;=('Vic Oct 2020'!L8+'Vic Oct 2020'!M8+'Vic Oct 2020'!N8),((($C$5*E14/'Vic Oct 2020'!AQ8-('Vic Oct 2020'!L8+'Vic Oct 2020'!M8))*'Vic Oct 2020'!Y8/100))*'Vic Oct 2020'!AQ8,('Vic Oct 2020'!N8*'Vic Oct 2020'!Y8/100)* 'Vic Oct 2020'!AQ8)),0)</f>
        <v>0</v>
      </c>
      <c r="J14" s="190">
        <f>IF(AND('Vic Oct 2020'!N8&gt;0,'Vic Oct 2020'!O8&gt;0),IF($C$5*E14/'Vic Oct 2020'!AQ8&lt;('Vic Oct 2020'!L8+'Vic Oct 2020'!M8+'Vic Oct 2020'!N8),0,IF(($C$5*E14/'Vic Oct 2020'!AQ8-'Vic Oct 2020'!L8+'Vic Oct 2020'!M8+'Vic Oct 2020'!N8)&lt;=('Vic Oct 2020'!L8+'Vic Oct 2020'!M8+'Vic Oct 2020'!N8+'Vic Oct 2020'!O8),(($C$5*E14/'Vic Oct 2020'!AQ8-('Vic Oct 2020'!L8+'Vic Oct 2020'!M8+'Vic Oct 2020'!N8))*'Vic Oct 2020'!Z8/100)*'Vic Oct 2020'!AQ8,('Vic Oct 2020'!O8*'Vic Oct 2020'!Z8/100)*'Vic Oct 2020'!AQ8)),0)</f>
        <v>0</v>
      </c>
      <c r="K14" s="190">
        <f>IF(AND('Vic Oct 2020'!P8&gt;0,'Vic Oct 2020'!O8&gt;0),IF(($C$5*E14/'Vic Oct 2020'!AQ8&lt;SUM('Vic Oct 2020'!L8:P8)),(0),($C$5*E14/'Vic Oct 2020'!AQ8-SUM('Vic Oct 2020'!L8:P8))*'Vic Oct 2020'!AB8/100)* 'Vic Oct 2020'!AQ8,IF(AND('Vic Oct 2020'!O8&gt;0,'Vic Oct 2020'!P8=""),IF(($C$5*E14/'Vic Oct 2020'!AQ8&lt; SUM('Vic Oct 2020'!L8:O8)),(0),($C$5*E14/'Vic Oct 2020'!AQ8-SUM('Vic Oct 2020'!L8:O8))*'Vic Oct 2020'!AA8/100)* 'Vic Oct 2020'!AQ8,IF(AND('Vic Oct 2020'!N8&gt;0,'Vic Oct 2020'!O8=""),IF(($C$5*E14/'Vic Oct 2020'!AQ8&lt; SUM('Vic Oct 2020'!L8:N8)),(0),($C$5*E14/'Vic Oct 2020'!AQ8-SUM('Vic Oct 2020'!L8:N8))*'Vic Oct 2020'!Z8/100)* 'Vic Oct 2020'!AQ8,IF(AND('Vic Oct 2020'!M8&gt;0,'Vic Oct 2020'!N8=""),IF(($C$5*E14/'Vic Oct 2020'!AQ8&lt;'Vic Oct 2020'!M8+'Vic Oct 2020'!L8),(0),(($C$5*E14/'Vic Oct 2020'!AQ8-('Vic Oct 2020'!M8+'Vic Oct 2020'!L8))*'Vic Oct 2020'!Y8/100))*'Vic Oct 2020'!AQ8,IF(AND('Vic Oct 2020'!L8&gt;0,'Vic Oct 2020'!M8=""&gt;0),IF(($C$5*E14/'Vic Oct 2020'!AQ8&lt;'Vic Oct 2020'!L8),(0),($C$5*E14/'Vic Oct 2020'!AQ8-'Vic Oct 2020'!L8)*'Vic Oct 2020'!X8/100)*'Vic Oct 2020'!AQ8,0)))))</f>
        <v>0</v>
      </c>
      <c r="L14" s="190">
        <f>IF('Vic Oct 2020'!K8="",($C$5*F14/'Vic Oct 2020'!AR8*'Vic Oct 2020'!AC8/100)*'Vic Oct 2020'!AR8,IF($C$5*F14/'Vic Oct 2020'!AR8&gt;='Vic Oct 2020'!L8,('Vic Oct 2020'!L8*'Vic Oct 2020'!AC8/100)*'Vic Oct 2020'!AR8,($C$5*F14/'Vic Oct 2020'!AR8*'Vic Oct 2020'!AC8/100)*'Vic Oct 2020'!AR8))</f>
        <v>821.19272727272732</v>
      </c>
      <c r="M14" s="190">
        <f>IF(AND('Vic Oct 2020'!L8&gt;0,'Vic Oct 2020'!M8&gt;0),IF($C$5*F14/'Vic Oct 2020'!AR8&lt;'Vic Oct 2020'!L8,0,IF(($C$5*F14/'Vic Oct 2020'!AR8-'Vic Oct 2020'!L8)&lt;=('Vic Oct 2020'!M8+'Vic Oct 2020'!L8),((($C$5*F14/'Vic Oct 2020'!AR8-'Vic Oct 2020'!L8)*'Vic Oct 2020'!AD8/100))*'Vic Oct 2020'!AR8,((('Vic Oct 2020'!M8)*'Vic Oct 2020'!AD8/100)*'Vic Oct 2020'!AR8))),0)</f>
        <v>88.920000000000059</v>
      </c>
      <c r="N14" s="190">
        <f>IF(AND('Vic Oct 2020'!M8&gt;0,'Vic Oct 2020'!N8&gt;0),IF($C$5*F14/'Vic Oct 2020'!AR8&lt;('Vic Oct 2020'!L8+'Vic Oct 2020'!M8),0,IF(($C$5*F14/'Vic Oct 2020'!AR8-'Vic Oct 2020'!L8+'Vic Oct 2020'!M8)&lt;=('Vic Oct 2020'!L8+'Vic Oct 2020'!M8+'Vic Oct 2020'!N8),((($C$5*F14/'Vic Oct 2020'!AR8-('Vic Oct 2020'!L8+'Vic Oct 2020'!M8))*'Vic Oct 2020'!AE8/100))*'Vic Oct 2020'!AR8,('Vic Oct 2020'!N8*'Vic Oct 2020'!AE8/100)*'Vic Oct 2020'!AR8)),0)</f>
        <v>0</v>
      </c>
      <c r="O14" s="190">
        <f>IF(AND('Vic Oct 2020'!N8&gt;0,'Vic Oct 2020'!O8&gt;0),IF($C$5*F14/'Vic Oct 2020'!AR8&lt;('Vic Oct 2020'!L8+'Vic Oct 2020'!M8+'Vic Oct 2020'!N8),0,IF(($C$5*F14/'Vic Oct 2020'!AR8-'Vic Oct 2020'!L8+'Vic Oct 2020'!M8+'Vic Oct 2020'!N8)&lt;=('Vic Oct 2020'!L8+'Vic Oct 2020'!M8+'Vic Oct 2020'!N8+'Vic Oct 2020'!O8),(($C$5*F14/'Vic Oct 2020'!AR8-('Vic Oct 2020'!L8+'Vic Oct 2020'!M8+'Vic Oct 2020'!N8))*'Vic Oct 2020'!AF8/100)*'Vic Oct 2020'!AR8,('Vic Oct 2020'!O8*'Vic Oct 2020'!AF8/100)*'Vic Oct 2020'!AR8)),0)</f>
        <v>0</v>
      </c>
      <c r="P14" s="190">
        <f>IF(AND('Vic Oct 2020'!P8&gt;0,'Vic Oct 2020'!O8&gt;0),IF(($C$5*F14/'Vic Oct 2020'!AR8&lt;SUM('Vic Oct 2020'!L8:P8)),(0),($C$5*F14/'Vic Oct 2020'!AR8-SUM('Vic Oct 2020'!L8:P8))*'Vic Oct 2020'!AB8/100)* 'Vic Oct 2020'!AR8,IF(AND('Vic Oct 2020'!O8&gt;0,'Vic Oct 2020'!P8=""),IF(($C$5*F14/'Vic Oct 2020'!AR8&lt; SUM('Vic Oct 2020'!L8:O8)),(0),($C$5*F14/'Vic Oct 2020'!AR8-SUM('Vic Oct 2020'!L8:O8))*'Vic Oct 2020'!AG8/100)* 'Vic Oct 2020'!AR8,IF(AND('Vic Oct 2020'!N8&gt;0,'Vic Oct 2020'!O8=""),IF(($C$5*F14/'Vic Oct 2020'!AR8&lt; SUM('Vic Oct 2020'!L8:N8)),(0),($C$5*F14/'Vic Oct 2020'!AR8-SUM('Vic Oct 2020'!L8:N8))*'Vic Oct 2020'!AF8/100)* 'Vic Oct 2020'!AR8,IF(AND('Vic Oct 2020'!M8&gt;0,'Vic Oct 2020'!N8=""),IF(($C$5*F14/'Vic Oct 2020'!AR8&lt;'Vic Oct 2020'!M8+'Vic Oct 2020'!L8),(0),(($C$5*F14/'Vic Oct 2020'!AR8-('Vic Oct 2020'!M8+'Vic Oct 2020'!L8))*'Vic Oct 2020'!AE8/100))*'Vic Oct 2020'!AR8,IF(AND('Vic Oct 2020'!L8&gt;0,'Vic Oct 2020'!M8=""&gt;0),IF(($C$5*F14/'Vic Oct 2020'!AR8&lt;'Vic Oct 2020'!L8),(0),($C$5*F14/'Vic Oct 2020'!AR8-'Vic Oct 2020'!L8)*'Vic Oct 2020'!AD8/100)*'Vic Oct 2020'!AR8,0)))))</f>
        <v>0</v>
      </c>
      <c r="Q14" s="394">
        <f t="shared" si="4"/>
        <v>1867.1054545454547</v>
      </c>
      <c r="R14" s="419">
        <f t="shared" si="5"/>
        <v>2173.7054545454548</v>
      </c>
      <c r="S14" s="193">
        <f t="shared" si="6"/>
        <v>2391.0760000000005</v>
      </c>
      <c r="T14" s="247">
        <f>'Vic Oct 2020'!AT8</f>
        <v>0</v>
      </c>
      <c r="U14" s="247">
        <f>'Vic Oct 2020'!AU8</f>
        <v>0</v>
      </c>
      <c r="V14" s="247">
        <f>'Vic Oct 2020'!AV8</f>
        <v>0</v>
      </c>
      <c r="W14" s="247">
        <f>'Vic Oct 2020'!AW8</f>
        <v>0</v>
      </c>
      <c r="X14" s="419" t="str">
        <f t="shared" si="7"/>
        <v>No discount</v>
      </c>
      <c r="Y14" s="419" t="str">
        <f t="shared" si="8"/>
        <v>Inclusive</v>
      </c>
      <c r="Z14" s="399">
        <f t="shared" si="0"/>
        <v>2173.7054545454548</v>
      </c>
      <c r="AA14" s="399">
        <f t="shared" si="1"/>
        <v>2173.7054545454548</v>
      </c>
      <c r="AB14" s="400">
        <f t="shared" si="2"/>
        <v>2391.0760000000005</v>
      </c>
      <c r="AC14" s="400">
        <f t="shared" si="2"/>
        <v>2391.0760000000005</v>
      </c>
      <c r="AD14" s="244">
        <f>'Vic Oct 2020'!BF8</f>
        <v>0</v>
      </c>
      <c r="AE14" s="196" t="str">
        <f>'Vic Oct 2020'!BG8</f>
        <v>n</v>
      </c>
      <c r="AF14" s="443"/>
      <c r="AG14" s="443"/>
      <c r="AH14" s="443"/>
      <c r="AI14" s="443"/>
      <c r="AJ14" s="443"/>
      <c r="AK14" s="443"/>
      <c r="AL14" s="443"/>
      <c r="AM14" s="443"/>
      <c r="AN14" s="443"/>
      <c r="AO14" s="443"/>
      <c r="AP14" s="443"/>
      <c r="AQ14" s="443"/>
      <c r="AR14" s="443"/>
      <c r="AS14" s="443"/>
      <c r="AT14" s="443"/>
      <c r="AU14" s="443"/>
      <c r="AV14" s="443"/>
      <c r="AW14" s="443"/>
      <c r="AX14" s="443"/>
      <c r="AY14" s="443"/>
      <c r="AZ14" s="443"/>
      <c r="BA14" s="443"/>
      <c r="BB14" s="443"/>
      <c r="BC14" s="443"/>
      <c r="BD14" s="443"/>
      <c r="BE14" s="443"/>
      <c r="BF14" s="443"/>
      <c r="BG14" s="443"/>
      <c r="BH14" s="443"/>
      <c r="BI14" s="443"/>
      <c r="BJ14" s="443"/>
      <c r="BK14" s="443"/>
      <c r="BL14" s="443"/>
      <c r="BM14" s="443"/>
      <c r="BN14" s="443"/>
      <c r="BO14" s="443"/>
      <c r="BP14" s="443"/>
      <c r="BQ14" s="443"/>
      <c r="BR14" s="443"/>
      <c r="BS14" s="443"/>
      <c r="BT14" s="443"/>
      <c r="BU14" s="443"/>
      <c r="BV14" s="443"/>
      <c r="BW14" s="443"/>
      <c r="BX14" s="443"/>
      <c r="BY14" s="443"/>
      <c r="BZ14" s="443"/>
      <c r="CA14" s="443"/>
      <c r="CB14" s="443"/>
      <c r="CC14" s="443"/>
      <c r="CD14" s="443"/>
      <c r="CE14" s="443"/>
      <c r="CF14" s="443"/>
      <c r="CG14" s="443"/>
      <c r="CH14" s="443"/>
      <c r="CI14" s="443"/>
      <c r="CJ14" s="443"/>
      <c r="CK14" s="443"/>
      <c r="CL14" s="443"/>
      <c r="CM14" s="443"/>
      <c r="CN14" s="443"/>
      <c r="CO14" s="448"/>
      <c r="CP14" s="448"/>
      <c r="CQ14" s="448"/>
      <c r="CR14" s="448"/>
      <c r="CS14" s="448"/>
      <c r="CT14" s="448"/>
      <c r="CU14" s="448"/>
      <c r="CV14" s="448"/>
      <c r="CW14" s="448"/>
      <c r="CX14" s="448"/>
      <c r="CY14" s="448"/>
      <c r="CZ14" s="448"/>
      <c r="DA14" s="448"/>
      <c r="DB14" s="448"/>
      <c r="DC14" s="448"/>
      <c r="DD14" s="448"/>
      <c r="DE14" s="448"/>
      <c r="DF14" s="448"/>
      <c r="DG14" s="448"/>
      <c r="DH14" s="448"/>
      <c r="DI14" s="448"/>
      <c r="DJ14" s="448"/>
      <c r="DK14" s="448"/>
      <c r="DL14" s="448"/>
      <c r="DM14" s="448"/>
      <c r="DN14" s="448"/>
      <c r="DO14" s="448"/>
      <c r="DP14" s="448"/>
      <c r="DQ14" s="448"/>
      <c r="DR14" s="448"/>
      <c r="DS14" s="448"/>
      <c r="DT14" s="448"/>
      <c r="DU14" s="448"/>
      <c r="DV14" s="448"/>
      <c r="DW14" s="448"/>
      <c r="DX14" s="448"/>
      <c r="DY14" s="448"/>
      <c r="DZ14" s="448"/>
      <c r="EA14" s="448"/>
      <c r="EB14" s="448"/>
      <c r="EC14" s="448"/>
      <c r="ED14" s="448"/>
      <c r="EE14" s="448"/>
      <c r="EF14" s="448"/>
      <c r="EG14" s="448"/>
      <c r="EH14" s="448"/>
      <c r="EI14" s="448"/>
      <c r="EJ14" s="448"/>
      <c r="EK14" s="448"/>
      <c r="EL14" s="448"/>
      <c r="EM14" s="448"/>
      <c r="EN14" s="448"/>
      <c r="EO14" s="448"/>
      <c r="EP14" s="448"/>
    </row>
    <row r="15" spans="1:146" s="451" customFormat="1" ht="17" customHeight="1" thickTop="1">
      <c r="A15" s="528"/>
      <c r="B15" s="194" t="str">
        <f>'Vic Oct 2020'!F9</f>
        <v>Simply Energy</v>
      </c>
      <c r="C15" s="194" t="str">
        <f>'Vic Oct 2020'!G9</f>
        <v>Business Saver</v>
      </c>
      <c r="D15" s="190">
        <f>365*'Vic Oct 2020'!H9/100</f>
        <v>393.76863636363635</v>
      </c>
      <c r="E15" s="415">
        <f>IF('Vic Oct 2020'!AQ9=3,0.5,IF('Vic Oct 2020'!AQ9=2,0.33,0))</f>
        <v>0.5</v>
      </c>
      <c r="F15" s="415">
        <f t="shared" si="3"/>
        <v>0.5</v>
      </c>
      <c r="G15" s="190">
        <f>IF('Vic Oct 2020'!K9="",($C$5*E15/'Vic Oct 2020'!AQ9*'Vic Oct 2020'!W9/100)*'Vic Oct 2020'!AQ9,IF($C$5*E15/'Vic Oct 2020'!AQ9&gt;='Vic Oct 2020'!L9,('Vic Oct 2020'!L9*'Vic Oct 2020'!W9/100)*'Vic Oct 2020'!AQ9,($C$5*E15/'Vic Oct 2020'!AQ9*'Vic Oct 2020'!W9/100)*'Vic Oct 2020'!AQ9))</f>
        <v>866.85599999999999</v>
      </c>
      <c r="H15" s="190">
        <f>IF(AND('Vic Oct 2020'!L9&gt;0,'Vic Oct 2020'!M9&gt;0),IF($C$5*E15/'Vic Oct 2020'!AQ9&lt;'Vic Oct 2020'!L9,0,IF(($C$5*E15/'Vic Oct 2020'!AQ9-'Vic Oct 2020'!L9)&lt;=('Vic Oct 2020'!M9+'Vic Oct 2020'!L9),((($C$5*E15/'Vic Oct 2020'!AQ9-'Vic Oct 2020'!L9)*'Vic Oct 2020'!X9/100))*'Vic Oct 2020'!AQ9,((('Vic Oct 2020'!M9)*'Vic Oct 2020'!X9/100)*'Vic Oct 2020'!AQ9))),0)</f>
        <v>74.392000000000067</v>
      </c>
      <c r="I15" s="190">
        <f>IF(AND('Vic Oct 2020'!M9&gt;0,'Vic Oct 2020'!N9&gt;0),IF($C$5*E15/'Vic Oct 2020'!AQ9&lt;('Vic Oct 2020'!L9+'Vic Oct 2020'!M9),0,IF(($C$5*E15/'Vic Oct 2020'!AQ9-'Vic Oct 2020'!L9+'Vic Oct 2020'!M9)&lt;=('Vic Oct 2020'!L9+'Vic Oct 2020'!M9+'Vic Oct 2020'!N9),((($C$5*E15/'Vic Oct 2020'!AQ9-('Vic Oct 2020'!L9+'Vic Oct 2020'!M9))*'Vic Oct 2020'!Y9/100))*'Vic Oct 2020'!AQ9,('Vic Oct 2020'!N9*'Vic Oct 2020'!Y9/100)* 'Vic Oct 2020'!AQ9)),0)</f>
        <v>0</v>
      </c>
      <c r="J15" s="190">
        <f>IF(AND('Vic Oct 2020'!N9&gt;0,'Vic Oct 2020'!O9&gt;0),IF($C$5*E15/'Vic Oct 2020'!AQ9&lt;('Vic Oct 2020'!L9+'Vic Oct 2020'!M9+'Vic Oct 2020'!N9),0,IF(($C$5*E15/'Vic Oct 2020'!AQ9-'Vic Oct 2020'!L9+'Vic Oct 2020'!M9+'Vic Oct 2020'!N9)&lt;=('Vic Oct 2020'!L9+'Vic Oct 2020'!M9+'Vic Oct 2020'!N9+'Vic Oct 2020'!O9),(($C$5*E15/'Vic Oct 2020'!AQ9-('Vic Oct 2020'!L9+'Vic Oct 2020'!M9+'Vic Oct 2020'!N9))*'Vic Oct 2020'!Z9/100)*'Vic Oct 2020'!AQ9,('Vic Oct 2020'!O9*'Vic Oct 2020'!Z9/100)*'Vic Oct 2020'!AQ9)),0)</f>
        <v>0</v>
      </c>
      <c r="K15" s="190">
        <f>IF(AND('Vic Oct 2020'!P9&gt;0,'Vic Oct 2020'!O9&gt;0),IF(($C$5*E15/'Vic Oct 2020'!AQ9&lt;SUM('Vic Oct 2020'!L9:P9)),(0),($C$5*E15/'Vic Oct 2020'!AQ9-SUM('Vic Oct 2020'!L9:P9))*'Vic Oct 2020'!AB9/100)* 'Vic Oct 2020'!AQ9,IF(AND('Vic Oct 2020'!O9&gt;0,'Vic Oct 2020'!P9=""),IF(($C$5*E15/'Vic Oct 2020'!AQ9&lt; SUM('Vic Oct 2020'!L9:O9)),(0),($C$5*E15/'Vic Oct 2020'!AQ9-SUM('Vic Oct 2020'!L9:O9))*'Vic Oct 2020'!AA9/100)* 'Vic Oct 2020'!AQ9,IF(AND('Vic Oct 2020'!N9&gt;0,'Vic Oct 2020'!O9=""),IF(($C$5*E15/'Vic Oct 2020'!AQ9&lt; SUM('Vic Oct 2020'!L9:N9)),(0),($C$5*E15/'Vic Oct 2020'!AQ9-SUM('Vic Oct 2020'!L9:N9))*'Vic Oct 2020'!Z9/100)* 'Vic Oct 2020'!AQ9,IF(AND('Vic Oct 2020'!M9&gt;0,'Vic Oct 2020'!N9=""),IF(($C$5*E15/'Vic Oct 2020'!AQ9&lt;'Vic Oct 2020'!M9+'Vic Oct 2020'!L9),(0),(($C$5*E15/'Vic Oct 2020'!AQ9-('Vic Oct 2020'!M9+'Vic Oct 2020'!L9))*'Vic Oct 2020'!Y9/100))*'Vic Oct 2020'!AQ9,IF(AND('Vic Oct 2020'!L9&gt;0,'Vic Oct 2020'!M9=""&gt;0),IF(($C$5*E15/'Vic Oct 2020'!AQ9&lt;'Vic Oct 2020'!L9),(0),($C$5*E15/'Vic Oct 2020'!AQ9-'Vic Oct 2020'!L9)*'Vic Oct 2020'!X9/100)*'Vic Oct 2020'!AQ9,0)))))</f>
        <v>0</v>
      </c>
      <c r="L15" s="190">
        <f>IF('Vic Oct 2020'!K9="",($C$5*F15/'Vic Oct 2020'!AR9*'Vic Oct 2020'!AC9/100)*'Vic Oct 2020'!AR9,IF($C$5*F15/'Vic Oct 2020'!AR9&gt;='Vic Oct 2020'!L9,('Vic Oct 2020'!L9*'Vic Oct 2020'!AC9/100)*'Vic Oct 2020'!AR9,($C$5*F15/'Vic Oct 2020'!AR9*'Vic Oct 2020'!AC9/100)*'Vic Oct 2020'!AR9))</f>
        <v>829.5272727272727</v>
      </c>
      <c r="M15" s="190">
        <f>IF(AND('Vic Oct 2020'!L9&gt;0,'Vic Oct 2020'!M9&gt;0),IF($C$5*F15/'Vic Oct 2020'!AR9&lt;'Vic Oct 2020'!L9,0,IF(($C$5*F15/'Vic Oct 2020'!AR9-'Vic Oct 2020'!L9)&lt;=('Vic Oct 2020'!M9+'Vic Oct 2020'!L9),((($C$5*F15/'Vic Oct 2020'!AR9-'Vic Oct 2020'!L9)*'Vic Oct 2020'!AD9/100))*'Vic Oct 2020'!AR9,((('Vic Oct 2020'!M9)*'Vic Oct 2020'!AD9/100)*'Vic Oct 2020'!AR9))),0)</f>
        <v>73.994181818181872</v>
      </c>
      <c r="N15" s="190">
        <f>IF(AND('Vic Oct 2020'!M9&gt;0,'Vic Oct 2020'!N9&gt;0),IF($C$5*F15/'Vic Oct 2020'!AR9&lt;('Vic Oct 2020'!L9+'Vic Oct 2020'!M9),0,IF(($C$5*F15/'Vic Oct 2020'!AR9-'Vic Oct 2020'!L9+'Vic Oct 2020'!M9)&lt;=('Vic Oct 2020'!L9+'Vic Oct 2020'!M9+'Vic Oct 2020'!N9),((($C$5*F15/'Vic Oct 2020'!AR9-('Vic Oct 2020'!L9+'Vic Oct 2020'!M9))*'Vic Oct 2020'!AE9/100))*'Vic Oct 2020'!AR9,('Vic Oct 2020'!N9*'Vic Oct 2020'!AE9/100)*'Vic Oct 2020'!AR9)),0)</f>
        <v>0</v>
      </c>
      <c r="O15" s="190">
        <f>IF(AND('Vic Oct 2020'!N9&gt;0,'Vic Oct 2020'!O9&gt;0),IF($C$5*F15/'Vic Oct 2020'!AR9&lt;('Vic Oct 2020'!L9+'Vic Oct 2020'!M9+'Vic Oct 2020'!N9),0,IF(($C$5*F15/'Vic Oct 2020'!AR9-'Vic Oct 2020'!L9+'Vic Oct 2020'!M9+'Vic Oct 2020'!N9)&lt;=('Vic Oct 2020'!L9+'Vic Oct 2020'!M9+'Vic Oct 2020'!N9+'Vic Oct 2020'!O9),(($C$5*F15/'Vic Oct 2020'!AR9-('Vic Oct 2020'!L9+'Vic Oct 2020'!M9+'Vic Oct 2020'!N9))*'Vic Oct 2020'!AF9/100)*'Vic Oct 2020'!AR9,('Vic Oct 2020'!O9*'Vic Oct 2020'!AF9/100)*'Vic Oct 2020'!AR9)),0)</f>
        <v>0</v>
      </c>
      <c r="P15" s="190">
        <f>IF(AND('Vic Oct 2020'!P9&gt;0,'Vic Oct 2020'!O9&gt;0),IF(($C$5*F15/'Vic Oct 2020'!AR9&lt;SUM('Vic Oct 2020'!L9:P9)),(0),($C$5*F15/'Vic Oct 2020'!AR9-SUM('Vic Oct 2020'!L9:P9))*'Vic Oct 2020'!AB9/100)* 'Vic Oct 2020'!AR9,IF(AND('Vic Oct 2020'!O9&gt;0,'Vic Oct 2020'!P9=""),IF(($C$5*F15/'Vic Oct 2020'!AR9&lt; SUM('Vic Oct 2020'!L9:O9)),(0),($C$5*F15/'Vic Oct 2020'!AR9-SUM('Vic Oct 2020'!L9:O9))*'Vic Oct 2020'!AG9/100)* 'Vic Oct 2020'!AR9,IF(AND('Vic Oct 2020'!N9&gt;0,'Vic Oct 2020'!O9=""),IF(($C$5*F15/'Vic Oct 2020'!AR9&lt; SUM('Vic Oct 2020'!L9:N9)),(0),($C$5*F15/'Vic Oct 2020'!AR9-SUM('Vic Oct 2020'!L9:N9))*'Vic Oct 2020'!AF9/100)* 'Vic Oct 2020'!AR9,IF(AND('Vic Oct 2020'!M9&gt;0,'Vic Oct 2020'!N9=""),IF(($C$5*F15/'Vic Oct 2020'!AR9&lt;'Vic Oct 2020'!M9+'Vic Oct 2020'!L9),(0),(($C$5*F15/'Vic Oct 2020'!AR9-('Vic Oct 2020'!M9+'Vic Oct 2020'!L9))*'Vic Oct 2020'!AE9/100))*'Vic Oct 2020'!AR9,IF(AND('Vic Oct 2020'!L9&gt;0,'Vic Oct 2020'!M9=""&gt;0),IF(($C$5*F15/'Vic Oct 2020'!AR9&lt;'Vic Oct 2020'!L9),(0),($C$5*F15/'Vic Oct 2020'!AR9-'Vic Oct 2020'!L9)*'Vic Oct 2020'!AD9/100)*'Vic Oct 2020'!AR9,0)))))</f>
        <v>0</v>
      </c>
      <c r="Q15" s="394">
        <f t="shared" si="4"/>
        <v>1844.7694545454547</v>
      </c>
      <c r="R15" s="419">
        <f t="shared" si="5"/>
        <v>2238.5380909090909</v>
      </c>
      <c r="S15" s="193">
        <f t="shared" si="6"/>
        <v>2462.3919000000001</v>
      </c>
      <c r="T15" s="247">
        <f>'Vic Oct 2020'!AT9</f>
        <v>17</v>
      </c>
      <c r="U15" s="247">
        <f>'Vic Oct 2020'!AU9</f>
        <v>0</v>
      </c>
      <c r="V15" s="247">
        <f>'Vic Oct 2020'!AV9</f>
        <v>0</v>
      </c>
      <c r="W15" s="247">
        <f>'Vic Oct 2020'!AW9</f>
        <v>0</v>
      </c>
      <c r="X15" s="419" t="str">
        <f t="shared" si="7"/>
        <v>Guaranteed off bill</v>
      </c>
      <c r="Y15" s="419" t="str">
        <f t="shared" si="8"/>
        <v>Exclusive</v>
      </c>
      <c r="Z15" s="399">
        <f t="shared" si="0"/>
        <v>1857.9866154545455</v>
      </c>
      <c r="AA15" s="399">
        <f t="shared" si="1"/>
        <v>1857.9866154545455</v>
      </c>
      <c r="AB15" s="400">
        <f t="shared" si="2"/>
        <v>2043.7852770000002</v>
      </c>
      <c r="AC15" s="400">
        <f t="shared" si="2"/>
        <v>2043.7852770000002</v>
      </c>
      <c r="AD15" s="244">
        <f>'Vic Oct 2020'!BF9</f>
        <v>0</v>
      </c>
      <c r="AE15" s="196" t="str">
        <f>'Vic Oct 2020'!BG9</f>
        <v>n</v>
      </c>
      <c r="AF15" s="443"/>
      <c r="AG15" s="443"/>
      <c r="AH15" s="443"/>
      <c r="AI15" s="443"/>
      <c r="AJ15" s="443"/>
      <c r="AK15" s="443"/>
      <c r="AL15" s="443"/>
      <c r="AM15" s="443"/>
      <c r="AN15" s="443"/>
      <c r="AO15" s="443"/>
      <c r="AP15" s="443"/>
      <c r="AQ15" s="443"/>
      <c r="AR15" s="443"/>
      <c r="AS15" s="443"/>
      <c r="AT15" s="443"/>
      <c r="AU15" s="443"/>
      <c r="AV15" s="443"/>
      <c r="AW15" s="443"/>
      <c r="AX15" s="443"/>
      <c r="AY15" s="443"/>
      <c r="AZ15" s="443"/>
      <c r="BA15" s="443"/>
      <c r="BB15" s="443"/>
      <c r="BC15" s="443"/>
      <c r="BD15" s="443"/>
      <c r="BE15" s="443"/>
      <c r="BF15" s="443"/>
      <c r="BG15" s="443"/>
      <c r="BH15" s="443"/>
      <c r="BI15" s="443"/>
      <c r="BJ15" s="443"/>
      <c r="BK15" s="443"/>
      <c r="BL15" s="443"/>
      <c r="BM15" s="443"/>
      <c r="BN15" s="443"/>
      <c r="BO15" s="443"/>
      <c r="BP15" s="443"/>
      <c r="BQ15" s="443"/>
      <c r="BR15" s="443"/>
      <c r="BS15" s="443"/>
      <c r="BT15" s="443"/>
      <c r="BU15" s="443"/>
      <c r="BV15" s="443"/>
      <c r="BW15" s="443"/>
      <c r="BX15" s="443"/>
      <c r="BY15" s="443"/>
      <c r="BZ15" s="443"/>
      <c r="CA15" s="443"/>
      <c r="CB15" s="443"/>
      <c r="CC15" s="443"/>
      <c r="CD15" s="443"/>
      <c r="CE15" s="443"/>
      <c r="CF15" s="443"/>
      <c r="CG15" s="443"/>
      <c r="CH15" s="443"/>
      <c r="CI15" s="443"/>
      <c r="CJ15" s="443"/>
      <c r="CK15" s="443"/>
      <c r="CL15" s="443"/>
      <c r="CM15" s="443"/>
      <c r="CN15" s="443"/>
      <c r="CO15" s="450"/>
      <c r="CP15" s="450"/>
      <c r="CQ15" s="450"/>
      <c r="CR15" s="450"/>
      <c r="CS15" s="450"/>
      <c r="CT15" s="450"/>
      <c r="CU15" s="450"/>
      <c r="CV15" s="450"/>
      <c r="CW15" s="450"/>
      <c r="CX15" s="450"/>
      <c r="CY15" s="450"/>
      <c r="CZ15" s="450"/>
      <c r="DA15" s="450"/>
      <c r="DB15" s="450"/>
      <c r="DC15" s="450"/>
      <c r="DD15" s="450"/>
      <c r="DE15" s="450"/>
      <c r="DF15" s="450"/>
      <c r="DG15" s="450"/>
      <c r="DH15" s="450"/>
      <c r="DI15" s="450"/>
      <c r="DJ15" s="450"/>
      <c r="DK15" s="450"/>
      <c r="DL15" s="450"/>
      <c r="DM15" s="450"/>
      <c r="DN15" s="450"/>
      <c r="DO15" s="450"/>
      <c r="DP15" s="450"/>
      <c r="DQ15" s="450"/>
      <c r="DR15" s="450"/>
      <c r="DS15" s="450"/>
      <c r="DT15" s="450"/>
      <c r="DU15" s="450"/>
      <c r="DV15" s="450"/>
      <c r="DW15" s="450"/>
      <c r="DX15" s="450"/>
      <c r="DY15" s="450"/>
      <c r="DZ15" s="450"/>
      <c r="EA15" s="450"/>
      <c r="EB15" s="450"/>
      <c r="EC15" s="450"/>
      <c r="ED15" s="450"/>
      <c r="EE15" s="450"/>
      <c r="EF15" s="450"/>
      <c r="EG15" s="450"/>
      <c r="EH15" s="450"/>
      <c r="EI15" s="450"/>
      <c r="EJ15" s="450"/>
      <c r="EK15" s="450"/>
      <c r="EL15" s="450"/>
      <c r="EM15" s="450"/>
      <c r="EN15" s="450"/>
      <c r="EO15" s="450"/>
      <c r="EP15" s="450"/>
    </row>
    <row r="16" spans="1:146" s="451" customFormat="1" ht="17" customHeight="1">
      <c r="A16" s="528"/>
      <c r="B16" s="194" t="str">
        <f>'Vic Oct 2020'!F10</f>
        <v>Powershop</v>
      </c>
      <c r="C16" s="194" t="str">
        <f>'Vic Oct 2020'!G10</f>
        <v>Shopper</v>
      </c>
      <c r="D16" s="190">
        <f>365*'Vic Oct 2020'!H10/100</f>
        <v>324.85000000000002</v>
      </c>
      <c r="E16" s="415">
        <f>IF('Vic Oct 2020'!AQ10=3,0.5,IF('Vic Oct 2020'!AQ10=2,0.33,0))</f>
        <v>0.5</v>
      </c>
      <c r="F16" s="415">
        <f t="shared" si="3"/>
        <v>0.5</v>
      </c>
      <c r="G16" s="190">
        <f>IF('Vic Oct 2020'!K10="",($C$5*E16/'Vic Oct 2020'!AQ10*'Vic Oct 2020'!W10/100)*'Vic Oct 2020'!AQ10,IF($C$5*E16/'Vic Oct 2020'!AQ10&gt;='Vic Oct 2020'!L10,('Vic Oct 2020'!L10*'Vic Oct 2020'!W10/100)*'Vic Oct 2020'!AQ10,($C$5*E16/'Vic Oct 2020'!AQ10*'Vic Oct 2020'!W10/100)*'Vic Oct 2020'!AQ10))</f>
        <v>863.63636363636363</v>
      </c>
      <c r="H16" s="190">
        <f>IF(AND('Vic Oct 2020'!L10&gt;0,'Vic Oct 2020'!M10&gt;0),IF($C$5*E16/'Vic Oct 2020'!AQ10&lt;'Vic Oct 2020'!L10,0,IF(($C$5*E16/'Vic Oct 2020'!AQ10-'Vic Oct 2020'!L10)&lt;=('Vic Oct 2020'!M10+'Vic Oct 2020'!L10),((($C$5*E16/'Vic Oct 2020'!AQ10-'Vic Oct 2020'!L10)*'Vic Oct 2020'!X10/100))*'Vic Oct 2020'!AQ10,((('Vic Oct 2020'!M10)*'Vic Oct 2020'!X10/100)*'Vic Oct 2020'!AQ10))),0)</f>
        <v>0</v>
      </c>
      <c r="I16" s="190">
        <f>IF(AND('Vic Oct 2020'!M10&gt;0,'Vic Oct 2020'!N10&gt;0),IF($C$5*E16/'Vic Oct 2020'!AQ10&lt;('Vic Oct 2020'!L10+'Vic Oct 2020'!M10),0,IF(($C$5*E16/'Vic Oct 2020'!AQ10-'Vic Oct 2020'!L10+'Vic Oct 2020'!M10)&lt;=('Vic Oct 2020'!L10+'Vic Oct 2020'!M10+'Vic Oct 2020'!N10),((($C$5*E16/'Vic Oct 2020'!AQ10-('Vic Oct 2020'!L10+'Vic Oct 2020'!M10))*'Vic Oct 2020'!Y10/100))*'Vic Oct 2020'!AQ10,('Vic Oct 2020'!N10*'Vic Oct 2020'!Y10/100)* 'Vic Oct 2020'!AQ10)),0)</f>
        <v>0</v>
      </c>
      <c r="J16" s="190">
        <f>IF(AND('Vic Oct 2020'!N10&gt;0,'Vic Oct 2020'!O10&gt;0),IF($C$5*E16/'Vic Oct 2020'!AQ10&lt;('Vic Oct 2020'!L10+'Vic Oct 2020'!M10+'Vic Oct 2020'!N10),0,IF(($C$5*E16/'Vic Oct 2020'!AQ10-'Vic Oct 2020'!L10+'Vic Oct 2020'!M10+'Vic Oct 2020'!N10)&lt;=('Vic Oct 2020'!L10+'Vic Oct 2020'!M10+'Vic Oct 2020'!N10+'Vic Oct 2020'!O10),(($C$5*E16/'Vic Oct 2020'!AQ10-('Vic Oct 2020'!L10+'Vic Oct 2020'!M10+'Vic Oct 2020'!N10))*'Vic Oct 2020'!Z10/100)*'Vic Oct 2020'!AQ10,('Vic Oct 2020'!O10*'Vic Oct 2020'!Z10/100)*'Vic Oct 2020'!AQ10)),0)</f>
        <v>0</v>
      </c>
      <c r="K16" s="190">
        <f>IF(AND('Vic Oct 2020'!P10&gt;0,'Vic Oct 2020'!O10&gt;0),IF(($C$5*E16/'Vic Oct 2020'!AQ10&lt;SUM('Vic Oct 2020'!L10:P10)),(0),($C$5*E16/'Vic Oct 2020'!AQ10-SUM('Vic Oct 2020'!L10:P10))*'Vic Oct 2020'!AB10/100)* 'Vic Oct 2020'!AQ10,IF(AND('Vic Oct 2020'!O10&gt;0,'Vic Oct 2020'!P10=""),IF(($C$5*E16/'Vic Oct 2020'!AQ10&lt; SUM('Vic Oct 2020'!L10:O10)),(0),($C$5*E16/'Vic Oct 2020'!AQ10-SUM('Vic Oct 2020'!L10:O10))*'Vic Oct 2020'!AA10/100)* 'Vic Oct 2020'!AQ10,IF(AND('Vic Oct 2020'!N10&gt;0,'Vic Oct 2020'!O10=""),IF(($C$5*E16/'Vic Oct 2020'!AQ10&lt; SUM('Vic Oct 2020'!L10:N10)),(0),($C$5*E16/'Vic Oct 2020'!AQ10-SUM('Vic Oct 2020'!L10:N10))*'Vic Oct 2020'!Z10/100)* 'Vic Oct 2020'!AQ10,IF(AND('Vic Oct 2020'!M10&gt;0,'Vic Oct 2020'!N10=""),IF(($C$5*E16/'Vic Oct 2020'!AQ10&lt;'Vic Oct 2020'!M10+'Vic Oct 2020'!L10),(0),(($C$5*E16/'Vic Oct 2020'!AQ10-('Vic Oct 2020'!M10+'Vic Oct 2020'!L10))*'Vic Oct 2020'!Y10/100))*'Vic Oct 2020'!AQ10,IF(AND('Vic Oct 2020'!L10&gt;0,'Vic Oct 2020'!M10=""&gt;0),IF(($C$5*E16/'Vic Oct 2020'!AQ10&lt;'Vic Oct 2020'!L10),(0),($C$5*E16/'Vic Oct 2020'!AQ10-'Vic Oct 2020'!L10)*'Vic Oct 2020'!X10/100)*'Vic Oct 2020'!AQ10,0)))))</f>
        <v>0</v>
      </c>
      <c r="L16" s="190">
        <f>IF('Vic Oct 2020'!K10="",($C$5*F16/'Vic Oct 2020'!AR10*'Vic Oct 2020'!AC10/100)*'Vic Oct 2020'!AR10,IF($C$5*F16/'Vic Oct 2020'!AR10&gt;='Vic Oct 2020'!L10,('Vic Oct 2020'!L10*'Vic Oct 2020'!AC10/100)*'Vic Oct 2020'!AR10,($C$5*F16/'Vic Oct 2020'!AR10*'Vic Oct 2020'!AC10/100)*'Vic Oct 2020'!AR10))</f>
        <v>863.63636363636363</v>
      </c>
      <c r="M16" s="190">
        <f>IF(AND('Vic Oct 2020'!L10&gt;0,'Vic Oct 2020'!M10&gt;0),IF($C$5*F16/'Vic Oct 2020'!AR10&lt;'Vic Oct 2020'!L10,0,IF(($C$5*F16/'Vic Oct 2020'!AR10-'Vic Oct 2020'!L10)&lt;=('Vic Oct 2020'!M10+'Vic Oct 2020'!L10),((($C$5*F16/'Vic Oct 2020'!AR10-'Vic Oct 2020'!L10)*'Vic Oct 2020'!AD10/100))*'Vic Oct 2020'!AR10,((('Vic Oct 2020'!M10)*'Vic Oct 2020'!AD10/100)*'Vic Oct 2020'!AR10))),0)</f>
        <v>0</v>
      </c>
      <c r="N16" s="190">
        <f>IF(AND('Vic Oct 2020'!M10&gt;0,'Vic Oct 2020'!N10&gt;0),IF($C$5*F16/'Vic Oct 2020'!AR10&lt;('Vic Oct 2020'!L10+'Vic Oct 2020'!M10),0,IF(($C$5*F16/'Vic Oct 2020'!AR10-'Vic Oct 2020'!L10+'Vic Oct 2020'!M10)&lt;=('Vic Oct 2020'!L10+'Vic Oct 2020'!M10+'Vic Oct 2020'!N10),((($C$5*F16/'Vic Oct 2020'!AR10-('Vic Oct 2020'!L10+'Vic Oct 2020'!M10))*'Vic Oct 2020'!AE10/100))*'Vic Oct 2020'!AR10,('Vic Oct 2020'!N10*'Vic Oct 2020'!AE10/100)*'Vic Oct 2020'!AR10)),0)</f>
        <v>0</v>
      </c>
      <c r="O16" s="190">
        <f>IF(AND('Vic Oct 2020'!N10&gt;0,'Vic Oct 2020'!O10&gt;0),IF($C$5*F16/'Vic Oct 2020'!AR10&lt;('Vic Oct 2020'!L10+'Vic Oct 2020'!M10+'Vic Oct 2020'!N10),0,IF(($C$5*F16/'Vic Oct 2020'!AR10-'Vic Oct 2020'!L10+'Vic Oct 2020'!M10+'Vic Oct 2020'!N10)&lt;=('Vic Oct 2020'!L10+'Vic Oct 2020'!M10+'Vic Oct 2020'!N10+'Vic Oct 2020'!O10),(($C$5*F16/'Vic Oct 2020'!AR10-('Vic Oct 2020'!L10+'Vic Oct 2020'!M10+'Vic Oct 2020'!N10))*'Vic Oct 2020'!AF10/100)*'Vic Oct 2020'!AR10,('Vic Oct 2020'!O10*'Vic Oct 2020'!AF10/100)*'Vic Oct 2020'!AR10)),0)</f>
        <v>0</v>
      </c>
      <c r="P16" s="190">
        <f>IF(AND('Vic Oct 2020'!P10&gt;0,'Vic Oct 2020'!O10&gt;0),IF(($C$5*F16/'Vic Oct 2020'!AR10&lt;SUM('Vic Oct 2020'!L10:P10)),(0),($C$5*F16/'Vic Oct 2020'!AR10-SUM('Vic Oct 2020'!L10:P10))*'Vic Oct 2020'!AB10/100)* 'Vic Oct 2020'!AR10,IF(AND('Vic Oct 2020'!O10&gt;0,'Vic Oct 2020'!P10=""),IF(($C$5*F16/'Vic Oct 2020'!AR10&lt; SUM('Vic Oct 2020'!L10:O10)),(0),($C$5*F16/'Vic Oct 2020'!AR10-SUM('Vic Oct 2020'!L10:O10))*'Vic Oct 2020'!AG10/100)* 'Vic Oct 2020'!AR10,IF(AND('Vic Oct 2020'!N10&gt;0,'Vic Oct 2020'!O10=""),IF(($C$5*F16/'Vic Oct 2020'!AR10&lt; SUM('Vic Oct 2020'!L10:N10)),(0),($C$5*F16/'Vic Oct 2020'!AR10-SUM('Vic Oct 2020'!L10:N10))*'Vic Oct 2020'!AF10/100)* 'Vic Oct 2020'!AR10,IF(AND('Vic Oct 2020'!M10&gt;0,'Vic Oct 2020'!N10=""),IF(($C$5*F16/'Vic Oct 2020'!AR10&lt;'Vic Oct 2020'!M10+'Vic Oct 2020'!L10),(0),(($C$5*F16/'Vic Oct 2020'!AR10-('Vic Oct 2020'!M10+'Vic Oct 2020'!L10))*'Vic Oct 2020'!AE10/100))*'Vic Oct 2020'!AR10,IF(AND('Vic Oct 2020'!L10&gt;0,'Vic Oct 2020'!M10=""&gt;0),IF(($C$5*F16/'Vic Oct 2020'!AR10&lt;'Vic Oct 2020'!L10),(0),($C$5*F16/'Vic Oct 2020'!AR10-'Vic Oct 2020'!L10)*'Vic Oct 2020'!AD10/100)*'Vic Oct 2020'!AR10,0)))))</f>
        <v>0</v>
      </c>
      <c r="Q16" s="394">
        <f t="shared" si="4"/>
        <v>1727.2727272727273</v>
      </c>
      <c r="R16" s="419">
        <f t="shared" si="5"/>
        <v>2052.1227272727274</v>
      </c>
      <c r="S16" s="193">
        <f t="shared" si="6"/>
        <v>2257.3350000000005</v>
      </c>
      <c r="T16" s="247">
        <f>'Vic Oct 2020'!AT10</f>
        <v>0</v>
      </c>
      <c r="U16" s="247">
        <f>'Vic Oct 2020'!AU10</f>
        <v>0</v>
      </c>
      <c r="V16" s="247">
        <f>'Vic Oct 2020'!AV10</f>
        <v>5</v>
      </c>
      <c r="W16" s="247">
        <f>'Vic Oct 2020'!AW10</f>
        <v>0</v>
      </c>
      <c r="X16" s="419" t="str">
        <f t="shared" si="7"/>
        <v>Pay-on-time off bill</v>
      </c>
      <c r="Y16" s="419" t="str">
        <f t="shared" si="8"/>
        <v>Inclusive</v>
      </c>
      <c r="Z16" s="399">
        <f t="shared" si="0"/>
        <v>2052.1227272727274</v>
      </c>
      <c r="AA16" s="399">
        <f t="shared" si="1"/>
        <v>1949.5165909090911</v>
      </c>
      <c r="AB16" s="400">
        <f t="shared" si="2"/>
        <v>2257.3350000000005</v>
      </c>
      <c r="AC16" s="400">
        <f t="shared" si="2"/>
        <v>2144.4682500000004</v>
      </c>
      <c r="AD16" s="244">
        <f>'Vic Oct 2020'!BF10</f>
        <v>0</v>
      </c>
      <c r="AE16" s="196" t="str">
        <f>'Vic Oct 2020'!BG10</f>
        <v>n</v>
      </c>
      <c r="AF16" s="443"/>
      <c r="AG16" s="443"/>
      <c r="AH16" s="443"/>
      <c r="AI16" s="443"/>
      <c r="AJ16" s="443"/>
      <c r="AK16" s="443"/>
      <c r="AL16" s="443"/>
      <c r="AM16" s="443"/>
      <c r="AN16" s="443"/>
      <c r="AO16" s="443"/>
      <c r="AP16" s="443"/>
      <c r="AQ16" s="443"/>
      <c r="AR16" s="443"/>
      <c r="AS16" s="443"/>
      <c r="AT16" s="443"/>
      <c r="AU16" s="443"/>
      <c r="AV16" s="443"/>
      <c r="AW16" s="443"/>
      <c r="AX16" s="443"/>
      <c r="AY16" s="443"/>
      <c r="AZ16" s="443"/>
      <c r="BA16" s="443"/>
      <c r="BB16" s="443"/>
      <c r="BC16" s="443"/>
      <c r="BD16" s="443"/>
      <c r="BE16" s="443"/>
      <c r="BF16" s="443"/>
      <c r="BG16" s="443"/>
      <c r="BH16" s="443"/>
      <c r="BI16" s="443"/>
      <c r="BJ16" s="443"/>
      <c r="BK16" s="443"/>
      <c r="BL16" s="443"/>
      <c r="BM16" s="443"/>
      <c r="BN16" s="443"/>
      <c r="BO16" s="443"/>
      <c r="BP16" s="443"/>
      <c r="BQ16" s="443"/>
      <c r="BR16" s="443"/>
      <c r="BS16" s="443"/>
      <c r="BT16" s="443"/>
      <c r="BU16" s="443"/>
      <c r="BV16" s="443"/>
      <c r="BW16" s="443"/>
      <c r="BX16" s="443"/>
      <c r="BY16" s="443"/>
      <c r="BZ16" s="443"/>
      <c r="CA16" s="443"/>
      <c r="CB16" s="443"/>
      <c r="CC16" s="443"/>
      <c r="CD16" s="443"/>
      <c r="CE16" s="443"/>
      <c r="CF16" s="443"/>
      <c r="CG16" s="443"/>
      <c r="CH16" s="443"/>
      <c r="CI16" s="443"/>
      <c r="CJ16" s="443"/>
      <c r="CK16" s="443"/>
      <c r="CL16" s="443"/>
      <c r="CM16" s="443"/>
      <c r="CN16" s="443"/>
      <c r="CO16" s="450"/>
      <c r="CP16" s="450"/>
      <c r="CQ16" s="450"/>
      <c r="CR16" s="450"/>
      <c r="CS16" s="450"/>
      <c r="CT16" s="450"/>
      <c r="CU16" s="450"/>
      <c r="CV16" s="450"/>
      <c r="CW16" s="450"/>
      <c r="CX16" s="450"/>
      <c r="CY16" s="450"/>
      <c r="CZ16" s="450"/>
      <c r="DA16" s="450"/>
      <c r="DB16" s="450"/>
      <c r="DC16" s="450"/>
      <c r="DD16" s="450"/>
      <c r="DE16" s="450"/>
      <c r="DF16" s="450"/>
      <c r="DG16" s="450"/>
      <c r="DH16" s="450"/>
      <c r="DI16" s="450"/>
      <c r="DJ16" s="450"/>
      <c r="DK16" s="450"/>
      <c r="DL16" s="450"/>
      <c r="DM16" s="450"/>
      <c r="DN16" s="450"/>
      <c r="DO16" s="450"/>
      <c r="DP16" s="450"/>
      <c r="DQ16" s="450"/>
      <c r="DR16" s="450"/>
      <c r="DS16" s="450"/>
      <c r="DT16" s="450"/>
      <c r="DU16" s="450"/>
      <c r="DV16" s="450"/>
      <c r="DW16" s="450"/>
      <c r="DX16" s="450"/>
      <c r="DY16" s="450"/>
      <c r="DZ16" s="450"/>
      <c r="EA16" s="450"/>
      <c r="EB16" s="450"/>
      <c r="EC16" s="450"/>
      <c r="ED16" s="450"/>
      <c r="EE16" s="450"/>
      <c r="EF16" s="450"/>
      <c r="EG16" s="450"/>
      <c r="EH16" s="450"/>
      <c r="EI16" s="450"/>
      <c r="EJ16" s="450"/>
      <c r="EK16" s="450"/>
      <c r="EL16" s="450"/>
      <c r="EM16" s="450"/>
      <c r="EN16" s="450"/>
      <c r="EO16" s="450"/>
      <c r="EP16" s="450"/>
    </row>
    <row r="17" spans="1:146" s="451" customFormat="1" ht="17" customHeight="1" thickBot="1">
      <c r="A17" s="373"/>
      <c r="B17" s="215" t="str">
        <f>'Vic Oct 2020'!F11</f>
        <v>Red Energy</v>
      </c>
      <c r="C17" s="215" t="str">
        <f>'Vic Oct 2020'!G11</f>
        <v>Business Saver</v>
      </c>
      <c r="D17" s="115">
        <f>365*'Vic Oct 2020'!H11/100</f>
        <v>239.148</v>
      </c>
      <c r="E17" s="416">
        <f>IF('Vic Oct 2020'!AQ11=3,0.5,IF('Vic Oct 2020'!AQ11=2,0.33,0))</f>
        <v>0.5</v>
      </c>
      <c r="F17" s="416">
        <f t="shared" si="3"/>
        <v>0.5</v>
      </c>
      <c r="G17" s="115">
        <f>IF('Vic Oct 2020'!K11="",($C$5*E17/'Vic Oct 2020'!AQ11*'Vic Oct 2020'!W11/100)*'Vic Oct 2020'!AQ11,IF($C$5*E17/'Vic Oct 2020'!AQ11&gt;='Vic Oct 2020'!L11,('Vic Oct 2020'!L11*'Vic Oct 2020'!W11/100)*'Vic Oct 2020'!AQ11,($C$5*E17/'Vic Oct 2020'!AQ11*'Vic Oct 2020'!W11/100)*'Vic Oct 2020'!AQ11))</f>
        <v>185.72727272727269</v>
      </c>
      <c r="H17" s="115">
        <f>IF(AND('Vic Oct 2020'!L11&gt;0,'Vic Oct 2020'!M11&gt;0),IF($C$5*E17/'Vic Oct 2020'!AQ11&lt;'Vic Oct 2020'!L11,0,IF(($C$5*E17/'Vic Oct 2020'!AQ11-'Vic Oct 2020'!L11)&lt;=('Vic Oct 2020'!M11+'Vic Oct 2020'!L11),((($C$5*E17/'Vic Oct 2020'!AQ11-'Vic Oct 2020'!L11)*'Vic Oct 2020'!X11/100))*'Vic Oct 2020'!AQ11,((('Vic Oct 2020'!M11)*'Vic Oct 2020'!X11/100)*'Vic Oct 2020'!AQ11))),0)</f>
        <v>174.27272727272725</v>
      </c>
      <c r="I17" s="115">
        <f>IF(AND('Vic Oct 2020'!M11&gt;0,'Vic Oct 2020'!N11&gt;0),IF($C$5*E17/'Vic Oct 2020'!AQ11&lt;('Vic Oct 2020'!L11+'Vic Oct 2020'!M11),0,IF(($C$5*E17/'Vic Oct 2020'!AQ11-'Vic Oct 2020'!L11+'Vic Oct 2020'!M11)&lt;=('Vic Oct 2020'!L11+'Vic Oct 2020'!M11+'Vic Oct 2020'!N11),((($C$5*E17/'Vic Oct 2020'!AQ11-('Vic Oct 2020'!L11+'Vic Oct 2020'!M11))*'Vic Oct 2020'!Y11/100))*'Vic Oct 2020'!AQ11,('Vic Oct 2020'!N11*'Vic Oct 2020'!Y11/100)* 'Vic Oct 2020'!AQ11)),0)</f>
        <v>153.81818181818178</v>
      </c>
      <c r="J17" s="115">
        <f>IF(AND('Vic Oct 2020'!N11&gt;0,'Vic Oct 2020'!O11&gt;0),IF($C$5*E17/'Vic Oct 2020'!AQ11&lt;('Vic Oct 2020'!L11+'Vic Oct 2020'!M11+'Vic Oct 2020'!N11),0,IF(($C$5*E17/'Vic Oct 2020'!AQ11-'Vic Oct 2020'!L11+'Vic Oct 2020'!M11+'Vic Oct 2020'!N11)&lt;=('Vic Oct 2020'!L11+'Vic Oct 2020'!M11+'Vic Oct 2020'!N11+'Vic Oct 2020'!O11),(($C$5*E17/'Vic Oct 2020'!AQ11-('Vic Oct 2020'!L11+'Vic Oct 2020'!M11+'Vic Oct 2020'!N11))*'Vic Oct 2020'!Z11/100)*'Vic Oct 2020'!AQ11,('Vic Oct 2020'!O11*'Vic Oct 2020'!Z11/100)*'Vic Oct 2020'!AQ11)),0)</f>
        <v>291.27272727272725</v>
      </c>
      <c r="K17" s="115">
        <f>IF(AND('Vic Oct 2020'!P11&gt;0,'Vic Oct 2020'!O11&gt;0),IF(($C$5*E17/'Vic Oct 2020'!AQ11&lt;SUM('Vic Oct 2020'!L11:P11)),(0),($C$5*E17/'Vic Oct 2020'!AQ11-SUM('Vic Oct 2020'!L11:P11))*'Vic Oct 2020'!AB11/100)* 'Vic Oct 2020'!AQ11,IF(AND('Vic Oct 2020'!O11&gt;0,'Vic Oct 2020'!P11=""),IF(($C$5*E17/'Vic Oct 2020'!AQ11&lt; SUM('Vic Oct 2020'!L11:O11)),(0),($C$5*E17/'Vic Oct 2020'!AQ11-SUM('Vic Oct 2020'!L11:O11))*'Vic Oct 2020'!AA11/100)* 'Vic Oct 2020'!AQ11,IF(AND('Vic Oct 2020'!N11&gt;0,'Vic Oct 2020'!O11=""),IF(($C$5*E17/'Vic Oct 2020'!AQ11&lt; SUM('Vic Oct 2020'!L11:N11)),(0),($C$5*E17/'Vic Oct 2020'!AQ11-SUM('Vic Oct 2020'!L11:N11))*'Vic Oct 2020'!Z11/100)* 'Vic Oct 2020'!AQ11,IF(AND('Vic Oct 2020'!M11&gt;0,'Vic Oct 2020'!N11=""),IF(($C$5*E17/'Vic Oct 2020'!AQ11&lt;'Vic Oct 2020'!M11+'Vic Oct 2020'!L11),(0),(($C$5*E17/'Vic Oct 2020'!AQ11-('Vic Oct 2020'!M11+'Vic Oct 2020'!L11))*'Vic Oct 2020'!Y11/100))*'Vic Oct 2020'!AQ11,IF(AND('Vic Oct 2020'!L11&gt;0,'Vic Oct 2020'!M11=""&gt;0),IF(($C$5*E17/'Vic Oct 2020'!AQ11&lt;'Vic Oct 2020'!L11),(0),($C$5*E17/'Vic Oct 2020'!AQ11-'Vic Oct 2020'!L11)*'Vic Oct 2020'!X11/100)*'Vic Oct 2020'!AQ11,0)))))</f>
        <v>76.363636363636402</v>
      </c>
      <c r="L17" s="115">
        <f>IF('Vic Oct 2020'!K11="",($C$5*F17/'Vic Oct 2020'!AR11*'Vic Oct 2020'!AC11/100)*'Vic Oct 2020'!AR11,IF($C$5*F17/'Vic Oct 2020'!AR11&gt;='Vic Oct 2020'!L11,('Vic Oct 2020'!L11*'Vic Oct 2020'!AC11/100)*'Vic Oct 2020'!AR11,($C$5*F17/'Vic Oct 2020'!AR11*'Vic Oct 2020'!AC11/100)*'Vic Oct 2020'!AR11))</f>
        <v>176.72727272727272</v>
      </c>
      <c r="M17" s="115">
        <f>IF(AND('Vic Oct 2020'!L11&gt;0,'Vic Oct 2020'!M11&gt;0),IF($C$5*F17/'Vic Oct 2020'!AR11&lt;'Vic Oct 2020'!L11,0,IF(($C$5*F17/'Vic Oct 2020'!AR11-'Vic Oct 2020'!L11)&lt;=('Vic Oct 2020'!M11+'Vic Oct 2020'!L11),((($C$5*F17/'Vic Oct 2020'!AR11-'Vic Oct 2020'!L11)*'Vic Oct 2020'!AD11/100))*'Vic Oct 2020'!AR11,((('Vic Oct 2020'!M11)*'Vic Oct 2020'!AD11/100)*'Vic Oct 2020'!AR11))),0)</f>
        <v>161.99999999999997</v>
      </c>
      <c r="N17" s="115">
        <f>IF(AND('Vic Oct 2020'!M11&gt;0,'Vic Oct 2020'!N11&gt;0),IF($C$5*F17/'Vic Oct 2020'!AR11&lt;('Vic Oct 2020'!L11+'Vic Oct 2020'!M11),0,IF(($C$5*F17/'Vic Oct 2020'!AR11-'Vic Oct 2020'!L11+'Vic Oct 2020'!M11)&lt;=('Vic Oct 2020'!L11+'Vic Oct 2020'!M11+'Vic Oct 2020'!N11),((($C$5*F17/'Vic Oct 2020'!AR11-('Vic Oct 2020'!L11+'Vic Oct 2020'!M11))*'Vic Oct 2020'!AE11/100))*'Vic Oct 2020'!AR11,('Vic Oct 2020'!N11*'Vic Oct 2020'!AE11/100)*'Vic Oct 2020'!AR11)),0)</f>
        <v>145.63636363636363</v>
      </c>
      <c r="O17" s="115">
        <f>IF(AND('Vic Oct 2020'!N11&gt;0,'Vic Oct 2020'!O11&gt;0),IF($C$5*F17/'Vic Oct 2020'!AR11&lt;('Vic Oct 2020'!L11+'Vic Oct 2020'!M11+'Vic Oct 2020'!N11),0,IF(($C$5*F17/'Vic Oct 2020'!AR11-'Vic Oct 2020'!L11+'Vic Oct 2020'!M11+'Vic Oct 2020'!N11)&lt;=('Vic Oct 2020'!L11+'Vic Oct 2020'!M11+'Vic Oct 2020'!N11+'Vic Oct 2020'!O11),(($C$5*F17/'Vic Oct 2020'!AR11-('Vic Oct 2020'!L11+'Vic Oct 2020'!M11+'Vic Oct 2020'!N11))*'Vic Oct 2020'!AF11/100)*'Vic Oct 2020'!AR11,('Vic Oct 2020'!O11*'Vic Oct 2020'!AF11/100)*'Vic Oct 2020'!AR11)),0)</f>
        <v>274.90909090909088</v>
      </c>
      <c r="P17" s="115">
        <f>IF(AND('Vic Oct 2020'!P11&gt;0,'Vic Oct 2020'!O11&gt;0),IF(($C$5*F17/'Vic Oct 2020'!AR11&lt;SUM('Vic Oct 2020'!L11:P11)),(0),($C$5*F17/'Vic Oct 2020'!AR11-SUM('Vic Oct 2020'!L11:P11))*'Vic Oct 2020'!AB11/100)* 'Vic Oct 2020'!AR11,IF(AND('Vic Oct 2020'!O11&gt;0,'Vic Oct 2020'!P11=""),IF(($C$5*F17/'Vic Oct 2020'!AR11&lt; SUM('Vic Oct 2020'!L11:O11)),(0),($C$5*F17/'Vic Oct 2020'!AR11-SUM('Vic Oct 2020'!L11:O11))*'Vic Oct 2020'!AG11/100)* 'Vic Oct 2020'!AR11,IF(AND('Vic Oct 2020'!N11&gt;0,'Vic Oct 2020'!O11=""),IF(($C$5*F17/'Vic Oct 2020'!AR11&lt; SUM('Vic Oct 2020'!L11:N11)),(0),($C$5*F17/'Vic Oct 2020'!AR11-SUM('Vic Oct 2020'!L11:N11))*'Vic Oct 2020'!AF11/100)* 'Vic Oct 2020'!AR11,IF(AND('Vic Oct 2020'!M11&gt;0,'Vic Oct 2020'!N11=""),IF(($C$5*F17/'Vic Oct 2020'!AR11&lt;'Vic Oct 2020'!M11+'Vic Oct 2020'!L11),(0),(($C$5*F17/'Vic Oct 2020'!AR11-('Vic Oct 2020'!M11+'Vic Oct 2020'!L11))*'Vic Oct 2020'!AE11/100))*'Vic Oct 2020'!AR11,IF(AND('Vic Oct 2020'!L11&gt;0,'Vic Oct 2020'!M11=""&gt;0),IF(($C$5*F17/'Vic Oct 2020'!AR11&lt;'Vic Oct 2020'!L11),(0),($C$5*F17/'Vic Oct 2020'!AR11-'Vic Oct 2020'!L11)*'Vic Oct 2020'!AD11/100)*'Vic Oct 2020'!AR11,0)))))</f>
        <v>74.090909090909136</v>
      </c>
      <c r="Q17" s="395">
        <f t="shared" si="4"/>
        <v>1714.8181818181818</v>
      </c>
      <c r="R17" s="420">
        <f t="shared" si="5"/>
        <v>1953.9661818181817</v>
      </c>
      <c r="S17" s="214">
        <f t="shared" si="6"/>
        <v>2149.3627999999999</v>
      </c>
      <c r="T17" s="248">
        <f>'Vic Oct 2020'!AT11</f>
        <v>0</v>
      </c>
      <c r="U17" s="248">
        <f>'Vic Oct 2020'!AU11</f>
        <v>0</v>
      </c>
      <c r="V17" s="248">
        <f>'Vic Oct 2020'!AV11</f>
        <v>0</v>
      </c>
      <c r="W17" s="248">
        <f>'Vic Oct 2020'!AW11</f>
        <v>0</v>
      </c>
      <c r="X17" s="420" t="str">
        <f t="shared" si="7"/>
        <v>No discount</v>
      </c>
      <c r="Y17" s="420" t="str">
        <f t="shared" si="8"/>
        <v>Inclusive</v>
      </c>
      <c r="Z17" s="401">
        <f t="shared" si="0"/>
        <v>1953.9661818181814</v>
      </c>
      <c r="AA17" s="402">
        <f t="shared" si="1"/>
        <v>1953.9661818181814</v>
      </c>
      <c r="AB17" s="403">
        <f t="shared" si="2"/>
        <v>2149.3627999999999</v>
      </c>
      <c r="AC17" s="403">
        <f t="shared" si="2"/>
        <v>2149.3627999999999</v>
      </c>
      <c r="AD17" s="245">
        <f>'Vic Oct 2020'!BF11</f>
        <v>0</v>
      </c>
      <c r="AE17" s="217" t="str">
        <f>'Vic Oct 2020'!BG11</f>
        <v>n</v>
      </c>
      <c r="AF17" s="443"/>
      <c r="AG17" s="443"/>
      <c r="AH17" s="443"/>
      <c r="AI17" s="443"/>
      <c r="AJ17" s="443"/>
      <c r="AK17" s="443"/>
      <c r="AL17" s="443"/>
      <c r="AM17" s="443"/>
      <c r="AN17" s="443"/>
      <c r="AO17" s="443"/>
      <c r="AP17" s="443"/>
      <c r="AQ17" s="443"/>
      <c r="AR17" s="443"/>
      <c r="AS17" s="443"/>
      <c r="AT17" s="443"/>
      <c r="AU17" s="443"/>
      <c r="AV17" s="443"/>
      <c r="AW17" s="443"/>
      <c r="AX17" s="443"/>
      <c r="AY17" s="443"/>
      <c r="AZ17" s="443"/>
      <c r="BA17" s="443"/>
      <c r="BB17" s="443"/>
      <c r="BC17" s="443"/>
      <c r="BD17" s="443"/>
      <c r="BE17" s="443"/>
      <c r="BF17" s="443"/>
      <c r="BG17" s="443"/>
      <c r="BH17" s="443"/>
      <c r="BI17" s="443"/>
      <c r="BJ17" s="443"/>
      <c r="BK17" s="443"/>
      <c r="BL17" s="443"/>
      <c r="BM17" s="443"/>
      <c r="BN17" s="443"/>
      <c r="BO17" s="443"/>
      <c r="BP17" s="443"/>
      <c r="BQ17" s="443"/>
      <c r="BR17" s="443"/>
      <c r="BS17" s="443"/>
      <c r="BT17" s="443"/>
      <c r="BU17" s="443"/>
      <c r="BV17" s="443"/>
      <c r="BW17" s="443"/>
      <c r="BX17" s="443"/>
      <c r="BY17" s="443"/>
      <c r="BZ17" s="443"/>
      <c r="CA17" s="443"/>
      <c r="CB17" s="443"/>
      <c r="CC17" s="443"/>
      <c r="CD17" s="443"/>
      <c r="CE17" s="443"/>
      <c r="CF17" s="443"/>
      <c r="CG17" s="443"/>
      <c r="CH17" s="443"/>
      <c r="CI17" s="443"/>
      <c r="CJ17" s="443"/>
      <c r="CK17" s="443"/>
      <c r="CL17" s="443"/>
      <c r="CM17" s="443"/>
      <c r="CN17" s="443"/>
      <c r="CO17" s="450"/>
      <c r="CP17" s="450"/>
      <c r="CQ17" s="450"/>
      <c r="CR17" s="450"/>
      <c r="CS17" s="450"/>
      <c r="CT17" s="450"/>
      <c r="CU17" s="450"/>
      <c r="CV17" s="450"/>
      <c r="CW17" s="450"/>
      <c r="CX17" s="450"/>
      <c r="CY17" s="450"/>
      <c r="CZ17" s="450"/>
      <c r="DA17" s="450"/>
      <c r="DB17" s="450"/>
      <c r="DC17" s="450"/>
      <c r="DD17" s="450"/>
      <c r="DE17" s="450"/>
      <c r="DF17" s="450"/>
      <c r="DG17" s="450"/>
      <c r="DH17" s="450"/>
      <c r="DI17" s="450"/>
      <c r="DJ17" s="450"/>
      <c r="DK17" s="450"/>
      <c r="DL17" s="450"/>
      <c r="DM17" s="450"/>
      <c r="DN17" s="450"/>
      <c r="DO17" s="450"/>
      <c r="DP17" s="450"/>
      <c r="DQ17" s="450"/>
      <c r="DR17" s="450"/>
      <c r="DS17" s="450"/>
      <c r="DT17" s="450"/>
      <c r="DU17" s="450"/>
      <c r="DV17" s="450"/>
      <c r="DW17" s="450"/>
      <c r="DX17" s="450"/>
      <c r="DY17" s="450"/>
      <c r="DZ17" s="450"/>
      <c r="EA17" s="450"/>
      <c r="EB17" s="450"/>
      <c r="EC17" s="450"/>
      <c r="ED17" s="450"/>
      <c r="EE17" s="450"/>
      <c r="EF17" s="450"/>
      <c r="EG17" s="450"/>
      <c r="EH17" s="450"/>
      <c r="EI17" s="450"/>
      <c r="EJ17" s="450"/>
      <c r="EK17" s="450"/>
      <c r="EL17" s="450"/>
      <c r="EM17" s="450"/>
      <c r="EN17" s="450"/>
      <c r="EO17" s="450"/>
      <c r="EP17" s="450"/>
    </row>
    <row r="18" spans="1:146" ht="17" customHeight="1" thickTop="1">
      <c r="A18" s="528" t="str">
        <f>'Vic Oct 2020'!D12</f>
        <v>Multinet 2</v>
      </c>
      <c r="B18" s="423" t="str">
        <f>'Vic Oct 2020'!F12</f>
        <v>AGL</v>
      </c>
      <c r="C18" s="423" t="str">
        <f>'Vic Oct 2020'!G12</f>
        <v>Business Essentials Saver</v>
      </c>
      <c r="D18" s="190">
        <f>365*'Vic Oct 2020'!H12/100</f>
        <v>375.14699999999999</v>
      </c>
      <c r="E18" s="415">
        <f>IF('Vic Oct 2020'!AQ12=3,0.5,IF('Vic Oct 2020'!AQ12=2,0.33,0))</f>
        <v>0.5</v>
      </c>
      <c r="F18" s="415">
        <f t="shared" si="3"/>
        <v>0.5</v>
      </c>
      <c r="G18" s="190">
        <f>IF('Vic Oct 2020'!K12="",($C$5*E18/'Vic Oct 2020'!AQ12*'Vic Oct 2020'!W12/100)*'Vic Oct 2020'!AQ12,IF($C$5*E18/'Vic Oct 2020'!AQ12&gt;='Vic Oct 2020'!L12,('Vic Oct 2020'!L12*'Vic Oct 2020'!W12/100)*'Vic Oct 2020'!AQ12,($C$5*E18/'Vic Oct 2020'!AQ12*'Vic Oct 2020'!W12/100)*'Vic Oct 2020'!AQ12))</f>
        <v>813.63636363636374</v>
      </c>
      <c r="H18" s="190">
        <f>IF(AND('Vic Oct 2020'!L12&gt;0,'Vic Oct 2020'!M12&gt;0),IF($C$5*E18/'Vic Oct 2020'!AQ12&lt;'Vic Oct 2020'!L12,0,IF(($C$5*E18/'Vic Oct 2020'!AQ12-'Vic Oct 2020'!L12)&lt;=('Vic Oct 2020'!M12+'Vic Oct 2020'!L12),((($C$5*E18/'Vic Oct 2020'!AQ12-'Vic Oct 2020'!L12)*'Vic Oct 2020'!X12/100))*'Vic Oct 2020'!AQ12,((('Vic Oct 2020'!M12)*'Vic Oct 2020'!X12/100)*'Vic Oct 2020'!AQ12))),0)</f>
        <v>0</v>
      </c>
      <c r="I18" s="190">
        <f>IF(AND('Vic Oct 2020'!M12&gt;0,'Vic Oct 2020'!N12&gt;0),IF($C$5*E18/'Vic Oct 2020'!AQ12&lt;('Vic Oct 2020'!L12+'Vic Oct 2020'!M12),0,IF(($C$5*E18/'Vic Oct 2020'!AQ12-'Vic Oct 2020'!L12+'Vic Oct 2020'!M12)&lt;=('Vic Oct 2020'!L12+'Vic Oct 2020'!M12+'Vic Oct 2020'!N12),((($C$5*E18/'Vic Oct 2020'!AQ12-('Vic Oct 2020'!L12+'Vic Oct 2020'!M12))*'Vic Oct 2020'!Y12/100))*'Vic Oct 2020'!AQ12,('Vic Oct 2020'!N12*'Vic Oct 2020'!Y12/100)* 'Vic Oct 2020'!AQ12)),0)</f>
        <v>0</v>
      </c>
      <c r="J18" s="190">
        <f>IF(AND('Vic Oct 2020'!N12&gt;0,'Vic Oct 2020'!O12&gt;0),IF($C$5*E18/'Vic Oct 2020'!AQ12&lt;('Vic Oct 2020'!L12+'Vic Oct 2020'!M12+'Vic Oct 2020'!N12),0,IF(($C$5*E18/'Vic Oct 2020'!AQ12-'Vic Oct 2020'!L12+'Vic Oct 2020'!M12+'Vic Oct 2020'!N12)&lt;=('Vic Oct 2020'!L12+'Vic Oct 2020'!M12+'Vic Oct 2020'!N12+'Vic Oct 2020'!O12),(($C$5*E18/'Vic Oct 2020'!AQ12-('Vic Oct 2020'!L12+'Vic Oct 2020'!M12+'Vic Oct 2020'!N12))*'Vic Oct 2020'!Z12/100)*'Vic Oct 2020'!AQ12,('Vic Oct 2020'!O12*'Vic Oct 2020'!Z12/100)*'Vic Oct 2020'!AQ12)),0)</f>
        <v>0</v>
      </c>
      <c r="K18" s="190">
        <f>IF(AND('Vic Oct 2020'!P12&gt;0,'Vic Oct 2020'!O12&gt;0),IF(($C$5*E18/'Vic Oct 2020'!AQ12&lt;SUM('Vic Oct 2020'!L12:P12)),(0),($C$5*E18/'Vic Oct 2020'!AQ12-SUM('Vic Oct 2020'!L12:P12))*'Vic Oct 2020'!AB12/100)* 'Vic Oct 2020'!AQ12,IF(AND('Vic Oct 2020'!O12&gt;0,'Vic Oct 2020'!P12=""),IF(($C$5*E18/'Vic Oct 2020'!AQ12&lt; SUM('Vic Oct 2020'!L12:O12)),(0),($C$5*E18/'Vic Oct 2020'!AQ12-SUM('Vic Oct 2020'!L12:O12))*'Vic Oct 2020'!AA12/100)* 'Vic Oct 2020'!AQ12,IF(AND('Vic Oct 2020'!N12&gt;0,'Vic Oct 2020'!O12=""),IF(($C$5*E18/'Vic Oct 2020'!AQ12&lt; SUM('Vic Oct 2020'!L12:N12)),(0),($C$5*E18/'Vic Oct 2020'!AQ12-SUM('Vic Oct 2020'!L12:N12))*'Vic Oct 2020'!Z12/100)* 'Vic Oct 2020'!AQ12,IF(AND('Vic Oct 2020'!M12&gt;0,'Vic Oct 2020'!N12=""),IF(($C$5*E18/'Vic Oct 2020'!AQ12&lt;'Vic Oct 2020'!M12+'Vic Oct 2020'!L12),(0),(($C$5*E18/'Vic Oct 2020'!AQ12-('Vic Oct 2020'!M12+'Vic Oct 2020'!L12))*'Vic Oct 2020'!Y12/100))*'Vic Oct 2020'!AQ12,IF(AND('Vic Oct 2020'!L12&gt;0,'Vic Oct 2020'!M12=""&gt;0),IF(($C$5*E18/'Vic Oct 2020'!AQ12&lt;'Vic Oct 2020'!L12),(0),($C$5*E18/'Vic Oct 2020'!AQ12-'Vic Oct 2020'!L12)*'Vic Oct 2020'!X12/100)*'Vic Oct 2020'!AQ12,0)))))</f>
        <v>0</v>
      </c>
      <c r="L18" s="190">
        <f>IF('Vic Oct 2020'!K12="",($C$5*F18/'Vic Oct 2020'!AR12*'Vic Oct 2020'!AC12/100)*'Vic Oct 2020'!AR12,IF($C$5*F18/'Vic Oct 2020'!AR12&gt;='Vic Oct 2020'!L12,('Vic Oct 2020'!L12*'Vic Oct 2020'!AC12/100)*'Vic Oct 2020'!AR12,($C$5*F18/'Vic Oct 2020'!AR12*'Vic Oct 2020'!AC12/100)*'Vic Oct 2020'!AR12))</f>
        <v>722.72727272727275</v>
      </c>
      <c r="M18" s="190">
        <f>IF(AND('Vic Oct 2020'!L12&gt;0,'Vic Oct 2020'!M12&gt;0),IF($C$5*F18/'Vic Oct 2020'!AR12&lt;'Vic Oct 2020'!L12,0,IF(($C$5*F18/'Vic Oct 2020'!AR12-'Vic Oct 2020'!L12)&lt;=('Vic Oct 2020'!M12+'Vic Oct 2020'!L12),((($C$5*F18/'Vic Oct 2020'!AR12-'Vic Oct 2020'!L12)*'Vic Oct 2020'!AD12/100))*'Vic Oct 2020'!AR12,((('Vic Oct 2020'!M12)*'Vic Oct 2020'!AD12/100)*'Vic Oct 2020'!AR12))),0)</f>
        <v>0</v>
      </c>
      <c r="N18" s="190">
        <f>IF(AND('Vic Oct 2020'!M12&gt;0,'Vic Oct 2020'!N12&gt;0),IF($C$5*F18/'Vic Oct 2020'!AR12&lt;('Vic Oct 2020'!L12+'Vic Oct 2020'!M12),0,IF(($C$5*F18/'Vic Oct 2020'!AR12-'Vic Oct 2020'!L12+'Vic Oct 2020'!M12)&lt;=('Vic Oct 2020'!L12+'Vic Oct 2020'!M12+'Vic Oct 2020'!N12),((($C$5*F18/'Vic Oct 2020'!AR12-('Vic Oct 2020'!L12+'Vic Oct 2020'!M12))*'Vic Oct 2020'!AE12/100))*'Vic Oct 2020'!AR12,('Vic Oct 2020'!N12*'Vic Oct 2020'!AE12/100)*'Vic Oct 2020'!AR12)),0)</f>
        <v>0</v>
      </c>
      <c r="O18" s="190">
        <f>IF(AND('Vic Oct 2020'!N12&gt;0,'Vic Oct 2020'!O12&gt;0),IF($C$5*F18/'Vic Oct 2020'!AR12&lt;('Vic Oct 2020'!L12+'Vic Oct 2020'!M12+'Vic Oct 2020'!N12),0,IF(($C$5*F18/'Vic Oct 2020'!AR12-'Vic Oct 2020'!L12+'Vic Oct 2020'!M12+'Vic Oct 2020'!N12)&lt;=('Vic Oct 2020'!L12+'Vic Oct 2020'!M12+'Vic Oct 2020'!N12+'Vic Oct 2020'!O12),(($C$5*F18/'Vic Oct 2020'!AR12-('Vic Oct 2020'!L12+'Vic Oct 2020'!M12+'Vic Oct 2020'!N12))*'Vic Oct 2020'!AF12/100)*'Vic Oct 2020'!AR12,('Vic Oct 2020'!O12*'Vic Oct 2020'!AF12/100)*'Vic Oct 2020'!AR12)),0)</f>
        <v>0</v>
      </c>
      <c r="P18" s="190">
        <f>IF(AND('Vic Oct 2020'!P12&gt;0,'Vic Oct 2020'!O12&gt;0),IF(($C$5*F18/'Vic Oct 2020'!AR12&lt;SUM('Vic Oct 2020'!L12:P12)),(0),($C$5*F18/'Vic Oct 2020'!AR12-SUM('Vic Oct 2020'!L12:P12))*'Vic Oct 2020'!AB12/100)* 'Vic Oct 2020'!AR12,IF(AND('Vic Oct 2020'!O12&gt;0,'Vic Oct 2020'!P12=""),IF(($C$5*F18/'Vic Oct 2020'!AR12&lt; SUM('Vic Oct 2020'!L12:O12)),(0),($C$5*F18/'Vic Oct 2020'!AR12-SUM('Vic Oct 2020'!L12:O12))*'Vic Oct 2020'!AG12/100)* 'Vic Oct 2020'!AR12,IF(AND('Vic Oct 2020'!N12&gt;0,'Vic Oct 2020'!O12=""),IF(($C$5*F18/'Vic Oct 2020'!AR12&lt; SUM('Vic Oct 2020'!L12:N12)),(0),($C$5*F18/'Vic Oct 2020'!AR12-SUM('Vic Oct 2020'!L12:N12))*'Vic Oct 2020'!AF12/100)* 'Vic Oct 2020'!AR12,IF(AND('Vic Oct 2020'!M12&gt;0,'Vic Oct 2020'!N12=""),IF(($C$5*F18/'Vic Oct 2020'!AR12&lt;'Vic Oct 2020'!M12+'Vic Oct 2020'!L12),(0),(($C$5*F18/'Vic Oct 2020'!AR12-('Vic Oct 2020'!M12+'Vic Oct 2020'!L12))*'Vic Oct 2020'!AE12/100))*'Vic Oct 2020'!AR12,IF(AND('Vic Oct 2020'!L12&gt;0,'Vic Oct 2020'!M12=""&gt;0),IF(($C$5*F18/'Vic Oct 2020'!AR12&lt;'Vic Oct 2020'!L12),(0),($C$5*F18/'Vic Oct 2020'!AR12-'Vic Oct 2020'!L12)*'Vic Oct 2020'!AD12/100)*'Vic Oct 2020'!AR12,0)))))</f>
        <v>0</v>
      </c>
      <c r="Q18" s="394">
        <f t="shared" si="4"/>
        <v>1536.3636363636365</v>
      </c>
      <c r="R18" s="419">
        <f t="shared" si="5"/>
        <v>1911.5106363636364</v>
      </c>
      <c r="S18" s="193">
        <f t="shared" si="6"/>
        <v>2102.6617000000001</v>
      </c>
      <c r="T18" s="247">
        <f>'Vic Oct 2020'!AT12</f>
        <v>0</v>
      </c>
      <c r="U18" s="247">
        <f>'Vic Oct 2020'!AU12</f>
        <v>0</v>
      </c>
      <c r="V18" s="247">
        <f>'Vic Oct 2020'!AV12</f>
        <v>0</v>
      </c>
      <c r="W18" s="247">
        <f>'Vic Oct 2020'!AW12</f>
        <v>0</v>
      </c>
      <c r="X18" s="419" t="str">
        <f t="shared" si="7"/>
        <v>No discount</v>
      </c>
      <c r="Y18" s="419" t="str">
        <f t="shared" si="8"/>
        <v>Exclusive</v>
      </c>
      <c r="Z18" s="399">
        <f t="shared" si="0"/>
        <v>1911.5106363636364</v>
      </c>
      <c r="AA18" s="399">
        <f t="shared" si="1"/>
        <v>1911.5106363636364</v>
      </c>
      <c r="AB18" s="400">
        <f t="shared" si="2"/>
        <v>2102.6617000000001</v>
      </c>
      <c r="AC18" s="400">
        <f t="shared" si="2"/>
        <v>2102.6617000000001</v>
      </c>
      <c r="AD18" s="244">
        <f>'Vic Oct 2020'!BF12</f>
        <v>0</v>
      </c>
      <c r="AE18" s="196" t="str">
        <f>'Vic Oct 2020'!BG12</f>
        <v>n</v>
      </c>
      <c r="CO18" s="447"/>
      <c r="CP18" s="447"/>
      <c r="CQ18" s="447"/>
      <c r="CR18" s="447"/>
      <c r="CS18" s="447"/>
      <c r="CT18" s="447"/>
      <c r="CU18" s="447"/>
      <c r="CV18" s="447"/>
      <c r="CW18" s="447"/>
      <c r="CX18" s="447"/>
      <c r="CY18" s="447"/>
      <c r="CZ18" s="447"/>
      <c r="DA18" s="447"/>
      <c r="DB18" s="447"/>
      <c r="DC18" s="447"/>
      <c r="DD18" s="447"/>
      <c r="DE18" s="447"/>
      <c r="DF18" s="447"/>
      <c r="DG18" s="447"/>
      <c r="DH18" s="447"/>
      <c r="DI18" s="447"/>
      <c r="DJ18" s="447"/>
      <c r="DK18" s="447"/>
      <c r="DL18" s="447"/>
      <c r="DM18" s="447"/>
      <c r="DN18" s="447"/>
      <c r="DO18" s="447"/>
      <c r="DP18" s="447"/>
      <c r="DQ18" s="447"/>
      <c r="DR18" s="447"/>
      <c r="DS18" s="447"/>
      <c r="DT18" s="447"/>
      <c r="DU18" s="447"/>
      <c r="DV18" s="447"/>
      <c r="DW18" s="447"/>
      <c r="DX18" s="447"/>
      <c r="DY18" s="447"/>
      <c r="DZ18" s="447"/>
      <c r="EA18" s="447"/>
      <c r="EB18" s="447"/>
      <c r="EC18" s="447"/>
      <c r="ED18" s="447"/>
      <c r="EE18" s="447"/>
      <c r="EF18" s="447"/>
      <c r="EG18" s="447"/>
      <c r="EH18" s="447"/>
      <c r="EI18" s="447"/>
      <c r="EJ18" s="447"/>
      <c r="EK18" s="447"/>
      <c r="EL18" s="447"/>
      <c r="EM18" s="447"/>
      <c r="EN18" s="447"/>
      <c r="EO18" s="447"/>
      <c r="EP18" s="447"/>
    </row>
    <row r="19" spans="1:146" ht="17" customHeight="1">
      <c r="A19" s="528"/>
      <c r="B19" s="423" t="str">
        <f>'Vic Oct 2020'!F13</f>
        <v>Click Energy</v>
      </c>
      <c r="C19" s="423" t="str">
        <f>'Vic Oct 2020'!G13</f>
        <v>Business Start Gas</v>
      </c>
      <c r="D19" s="190">
        <f>365*'Vic Oct 2020'!H13/100</f>
        <v>263.06545454545454</v>
      </c>
      <c r="E19" s="415">
        <f>IF('Vic Oct 2020'!AQ13=3,0.5,IF('Vic Oct 2020'!AQ13=2,0.33,0))</f>
        <v>0.5</v>
      </c>
      <c r="F19" s="415">
        <f t="shared" si="3"/>
        <v>0.5</v>
      </c>
      <c r="G19" s="190">
        <f>IF('Vic Oct 2020'!K13="",($C$5*E19/'Vic Oct 2020'!AQ13*'Vic Oct 2020'!W13/100)*'Vic Oct 2020'!AQ13,IF($C$5*E19/'Vic Oct 2020'!AQ13&gt;='Vic Oct 2020'!L13,('Vic Oct 2020'!L13*'Vic Oct 2020'!W13/100)*'Vic Oct 2020'!AQ13,($C$5*E19/'Vic Oct 2020'!AQ13*'Vic Oct 2020'!W13/100)*'Vic Oct 2020'!AQ13))</f>
        <v>854.99999999999977</v>
      </c>
      <c r="H19" s="190">
        <f>IF(AND('Vic Oct 2020'!L13&gt;0,'Vic Oct 2020'!M13&gt;0),IF($C$5*E19/'Vic Oct 2020'!AQ13&lt;'Vic Oct 2020'!L13,0,IF(($C$5*E19/'Vic Oct 2020'!AQ13-'Vic Oct 2020'!L13)&lt;=('Vic Oct 2020'!M13+'Vic Oct 2020'!L13),((($C$5*E19/'Vic Oct 2020'!AQ13-'Vic Oct 2020'!L13)*'Vic Oct 2020'!X13/100))*'Vic Oct 2020'!AQ13,((('Vic Oct 2020'!M13)*'Vic Oct 2020'!X13/100)*'Vic Oct 2020'!AQ13))),0)</f>
        <v>88.636363636363697</v>
      </c>
      <c r="I19" s="190">
        <f>IF(AND('Vic Oct 2020'!M13&gt;0,'Vic Oct 2020'!N13&gt;0),IF($C$5*E19/'Vic Oct 2020'!AQ13&lt;('Vic Oct 2020'!L13+'Vic Oct 2020'!M13),0,IF(($C$5*E19/'Vic Oct 2020'!AQ13-'Vic Oct 2020'!L13+'Vic Oct 2020'!M13)&lt;=('Vic Oct 2020'!L13+'Vic Oct 2020'!M13+'Vic Oct 2020'!N13),((($C$5*E19/'Vic Oct 2020'!AQ13-('Vic Oct 2020'!L13+'Vic Oct 2020'!M13))*'Vic Oct 2020'!Y13/100))*'Vic Oct 2020'!AQ13,('Vic Oct 2020'!N13*'Vic Oct 2020'!Y13/100)* 'Vic Oct 2020'!AQ13)),0)</f>
        <v>0</v>
      </c>
      <c r="J19" s="190">
        <f>IF(AND('Vic Oct 2020'!N13&gt;0,'Vic Oct 2020'!O13&gt;0),IF($C$5*E19/'Vic Oct 2020'!AQ13&lt;('Vic Oct 2020'!L13+'Vic Oct 2020'!M13+'Vic Oct 2020'!N13),0,IF(($C$5*E19/'Vic Oct 2020'!AQ13-'Vic Oct 2020'!L13+'Vic Oct 2020'!M13+'Vic Oct 2020'!N13)&lt;=('Vic Oct 2020'!L13+'Vic Oct 2020'!M13+'Vic Oct 2020'!N13+'Vic Oct 2020'!O13),(($C$5*E19/'Vic Oct 2020'!AQ13-('Vic Oct 2020'!L13+'Vic Oct 2020'!M13+'Vic Oct 2020'!N13))*'Vic Oct 2020'!Z13/100)*'Vic Oct 2020'!AQ13,('Vic Oct 2020'!O13*'Vic Oct 2020'!Z13/100)*'Vic Oct 2020'!AQ13)),0)</f>
        <v>0</v>
      </c>
      <c r="K19" s="190">
        <f>IF(AND('Vic Oct 2020'!P13&gt;0,'Vic Oct 2020'!O13&gt;0),IF(($C$5*E19/'Vic Oct 2020'!AQ13&lt;SUM('Vic Oct 2020'!L13:P13)),(0),($C$5*E19/'Vic Oct 2020'!AQ13-SUM('Vic Oct 2020'!L13:P13))*'Vic Oct 2020'!AB13/100)* 'Vic Oct 2020'!AQ13,IF(AND('Vic Oct 2020'!O13&gt;0,'Vic Oct 2020'!P13=""),IF(($C$5*E19/'Vic Oct 2020'!AQ13&lt; SUM('Vic Oct 2020'!L13:O13)),(0),($C$5*E19/'Vic Oct 2020'!AQ13-SUM('Vic Oct 2020'!L13:O13))*'Vic Oct 2020'!AA13/100)* 'Vic Oct 2020'!AQ13,IF(AND('Vic Oct 2020'!N13&gt;0,'Vic Oct 2020'!O13=""),IF(($C$5*E19/'Vic Oct 2020'!AQ13&lt; SUM('Vic Oct 2020'!L13:N13)),(0),($C$5*E19/'Vic Oct 2020'!AQ13-SUM('Vic Oct 2020'!L13:N13))*'Vic Oct 2020'!Z13/100)* 'Vic Oct 2020'!AQ13,IF(AND('Vic Oct 2020'!M13&gt;0,'Vic Oct 2020'!N13=""),IF(($C$5*E19/'Vic Oct 2020'!AQ13&lt;'Vic Oct 2020'!M13+'Vic Oct 2020'!L13),(0),(($C$5*E19/'Vic Oct 2020'!AQ13-('Vic Oct 2020'!M13+'Vic Oct 2020'!L13))*'Vic Oct 2020'!Y13/100))*'Vic Oct 2020'!AQ13,IF(AND('Vic Oct 2020'!L13&gt;0,'Vic Oct 2020'!M13=""&gt;0),IF(($C$5*E19/'Vic Oct 2020'!AQ13&lt;'Vic Oct 2020'!L13),(0),($C$5*E19/'Vic Oct 2020'!AQ13-'Vic Oct 2020'!L13)*'Vic Oct 2020'!X13/100)*'Vic Oct 2020'!AQ13,0)))))</f>
        <v>0</v>
      </c>
      <c r="L19" s="190">
        <f>IF('Vic Oct 2020'!K13="",($C$5*F19/'Vic Oct 2020'!AR13*'Vic Oct 2020'!AC13/100)*'Vic Oct 2020'!AR13,IF($C$5*F19/'Vic Oct 2020'!AR13&gt;='Vic Oct 2020'!L13,('Vic Oct 2020'!L13*'Vic Oct 2020'!AC13/100)*'Vic Oct 2020'!AR13,($C$5*F19/'Vic Oct 2020'!AR13*'Vic Oct 2020'!AC13/100)*'Vic Oct 2020'!AR13))</f>
        <v>818.18181818181824</v>
      </c>
      <c r="M19" s="190">
        <f>IF(AND('Vic Oct 2020'!L13&gt;0,'Vic Oct 2020'!M13&gt;0),IF($C$5*F19/'Vic Oct 2020'!AR13&lt;'Vic Oct 2020'!L13,0,IF(($C$5*F19/'Vic Oct 2020'!AR13-'Vic Oct 2020'!L13)&lt;=('Vic Oct 2020'!M13+'Vic Oct 2020'!L13),((($C$5*F19/'Vic Oct 2020'!AR13-'Vic Oct 2020'!L13)*'Vic Oct 2020'!AD13/100))*'Vic Oct 2020'!AR13,((('Vic Oct 2020'!M13)*'Vic Oct 2020'!AD13/100)*'Vic Oct 2020'!AR13))),0)</f>
        <v>88.636363636363697</v>
      </c>
      <c r="N19" s="190">
        <f>IF(AND('Vic Oct 2020'!M13&gt;0,'Vic Oct 2020'!N13&gt;0),IF($C$5*F19/'Vic Oct 2020'!AR13&lt;('Vic Oct 2020'!L13+'Vic Oct 2020'!M13),0,IF(($C$5*F19/'Vic Oct 2020'!AR13-'Vic Oct 2020'!L13+'Vic Oct 2020'!M13)&lt;=('Vic Oct 2020'!L13+'Vic Oct 2020'!M13+'Vic Oct 2020'!N13),((($C$5*F19/'Vic Oct 2020'!AR13-('Vic Oct 2020'!L13+'Vic Oct 2020'!M13))*'Vic Oct 2020'!AE13/100))*'Vic Oct 2020'!AR13,('Vic Oct 2020'!N13*'Vic Oct 2020'!AE13/100)*'Vic Oct 2020'!AR13)),0)</f>
        <v>0</v>
      </c>
      <c r="O19" s="190">
        <f>IF(AND('Vic Oct 2020'!N13&gt;0,'Vic Oct 2020'!O13&gt;0),IF($C$5*F19/'Vic Oct 2020'!AR13&lt;('Vic Oct 2020'!L13+'Vic Oct 2020'!M13+'Vic Oct 2020'!N13),0,IF(($C$5*F19/'Vic Oct 2020'!AR13-'Vic Oct 2020'!L13+'Vic Oct 2020'!M13+'Vic Oct 2020'!N13)&lt;=('Vic Oct 2020'!L13+'Vic Oct 2020'!M13+'Vic Oct 2020'!N13+'Vic Oct 2020'!O13),(($C$5*F19/'Vic Oct 2020'!AR13-('Vic Oct 2020'!L13+'Vic Oct 2020'!M13+'Vic Oct 2020'!N13))*'Vic Oct 2020'!AF13/100)*'Vic Oct 2020'!AR13,('Vic Oct 2020'!O13*'Vic Oct 2020'!AF13/100)*'Vic Oct 2020'!AR13)),0)</f>
        <v>0</v>
      </c>
      <c r="P19" s="190">
        <f>IF(AND('Vic Oct 2020'!P13&gt;0,'Vic Oct 2020'!O13&gt;0),IF(($C$5*F19/'Vic Oct 2020'!AR13&lt;SUM('Vic Oct 2020'!L13:P13)),(0),($C$5*F19/'Vic Oct 2020'!AR13-SUM('Vic Oct 2020'!L13:P13))*'Vic Oct 2020'!AB13/100)* 'Vic Oct 2020'!AR13,IF(AND('Vic Oct 2020'!O13&gt;0,'Vic Oct 2020'!P13=""),IF(($C$5*F19/'Vic Oct 2020'!AR13&lt; SUM('Vic Oct 2020'!L13:O13)),(0),($C$5*F19/'Vic Oct 2020'!AR13-SUM('Vic Oct 2020'!L13:O13))*'Vic Oct 2020'!AG13/100)* 'Vic Oct 2020'!AR13,IF(AND('Vic Oct 2020'!N13&gt;0,'Vic Oct 2020'!O13=""),IF(($C$5*F19/'Vic Oct 2020'!AR13&lt; SUM('Vic Oct 2020'!L13:N13)),(0),($C$5*F19/'Vic Oct 2020'!AR13-SUM('Vic Oct 2020'!L13:N13))*'Vic Oct 2020'!AF13/100)* 'Vic Oct 2020'!AR13,IF(AND('Vic Oct 2020'!M13&gt;0,'Vic Oct 2020'!N13=""),IF(($C$5*F19/'Vic Oct 2020'!AR13&lt;'Vic Oct 2020'!M13+'Vic Oct 2020'!L13),(0),(($C$5*F19/'Vic Oct 2020'!AR13-('Vic Oct 2020'!M13+'Vic Oct 2020'!L13))*'Vic Oct 2020'!AE13/100))*'Vic Oct 2020'!AR13,IF(AND('Vic Oct 2020'!L13&gt;0,'Vic Oct 2020'!M13=""&gt;0),IF(($C$5*F19/'Vic Oct 2020'!AR13&lt;'Vic Oct 2020'!L13),(0),($C$5*F19/'Vic Oct 2020'!AR13-'Vic Oct 2020'!L13)*'Vic Oct 2020'!AD13/100)*'Vic Oct 2020'!AR13,0)))))</f>
        <v>0</v>
      </c>
      <c r="Q19" s="394">
        <f t="shared" si="4"/>
        <v>1850.4545454545455</v>
      </c>
      <c r="R19" s="419">
        <f t="shared" si="5"/>
        <v>2113.52</v>
      </c>
      <c r="S19" s="193">
        <f t="shared" si="6"/>
        <v>2324.8720000000003</v>
      </c>
      <c r="T19" s="247">
        <f>'Vic Oct 2020'!AT13</f>
        <v>0</v>
      </c>
      <c r="U19" s="247">
        <f>'Vic Oct 2020'!AU13</f>
        <v>0</v>
      </c>
      <c r="V19" s="247">
        <f>'Vic Oct 2020'!AV13</f>
        <v>0</v>
      </c>
      <c r="W19" s="247">
        <f>'Vic Oct 2020'!AW13</f>
        <v>0</v>
      </c>
      <c r="X19" s="419" t="str">
        <f t="shared" si="7"/>
        <v>No discount</v>
      </c>
      <c r="Y19" s="419" t="str">
        <f t="shared" si="8"/>
        <v>Exclusive</v>
      </c>
      <c r="Z19" s="399">
        <f t="shared" si="0"/>
        <v>2113.52</v>
      </c>
      <c r="AA19" s="399">
        <f t="shared" si="1"/>
        <v>2113.52</v>
      </c>
      <c r="AB19" s="400">
        <f t="shared" si="2"/>
        <v>2324.8720000000003</v>
      </c>
      <c r="AC19" s="400">
        <f t="shared" si="2"/>
        <v>2324.8720000000003</v>
      </c>
      <c r="AD19" s="244">
        <f>'Vic Oct 2020'!BF13</f>
        <v>0</v>
      </c>
      <c r="AE19" s="196" t="str">
        <f>'Vic Oct 2020'!BG13</f>
        <v>n</v>
      </c>
      <c r="CO19" s="447"/>
      <c r="CP19" s="447"/>
      <c r="CQ19" s="447"/>
      <c r="CR19" s="447"/>
      <c r="CS19" s="447"/>
      <c r="CT19" s="447"/>
      <c r="CU19" s="447"/>
      <c r="CV19" s="447"/>
      <c r="CW19" s="447"/>
      <c r="CX19" s="447"/>
      <c r="CY19" s="447"/>
      <c r="CZ19" s="447"/>
      <c r="DA19" s="447"/>
      <c r="DB19" s="447"/>
      <c r="DC19" s="447"/>
      <c r="DD19" s="447"/>
      <c r="DE19" s="447"/>
      <c r="DF19" s="447"/>
      <c r="DG19" s="447"/>
      <c r="DH19" s="447"/>
      <c r="DI19" s="447"/>
      <c r="DJ19" s="447"/>
      <c r="DK19" s="447"/>
      <c r="DL19" s="447"/>
      <c r="DM19" s="447"/>
      <c r="DN19" s="447"/>
      <c r="DO19" s="447"/>
      <c r="DP19" s="447"/>
      <c r="DQ19" s="447"/>
      <c r="DR19" s="447"/>
      <c r="DS19" s="447"/>
      <c r="DT19" s="447"/>
      <c r="DU19" s="447"/>
      <c r="DV19" s="447"/>
      <c r="DW19" s="447"/>
      <c r="DX19" s="447"/>
      <c r="DY19" s="447"/>
      <c r="DZ19" s="447"/>
      <c r="EA19" s="447"/>
      <c r="EB19" s="447"/>
      <c r="EC19" s="447"/>
      <c r="ED19" s="447"/>
      <c r="EE19" s="447"/>
      <c r="EF19" s="447"/>
      <c r="EG19" s="447"/>
      <c r="EH19" s="447"/>
      <c r="EI19" s="447"/>
      <c r="EJ19" s="447"/>
      <c r="EK19" s="447"/>
      <c r="EL19" s="447"/>
      <c r="EM19" s="447"/>
      <c r="EN19" s="447"/>
      <c r="EO19" s="447"/>
      <c r="EP19" s="447"/>
    </row>
    <row r="20" spans="1:146" ht="17" customHeight="1">
      <c r="A20" s="528"/>
      <c r="B20" s="423" t="str">
        <f>'Vic Oct 2020'!F14</f>
        <v>Covau</v>
      </c>
      <c r="C20" s="423" t="str">
        <f>'Vic Oct 2020'!G14</f>
        <v>Smart Saver</v>
      </c>
      <c r="D20" s="190">
        <f>365*'Vic Oct 2020'!H14/100</f>
        <v>364.99999999999994</v>
      </c>
      <c r="E20" s="415">
        <f>IF('Vic Oct 2020'!AQ14=3,0.5,IF('Vic Oct 2020'!AQ14=2,0.33,0))</f>
        <v>0.5</v>
      </c>
      <c r="F20" s="415">
        <f t="shared" si="3"/>
        <v>0.5</v>
      </c>
      <c r="G20" s="190">
        <f>IF('Vic Oct 2020'!K14="",($C$5*E20/'Vic Oct 2020'!AQ14*'Vic Oct 2020'!W14/100)*'Vic Oct 2020'!AQ14,IF($C$5*E20/'Vic Oct 2020'!AQ14&gt;='Vic Oct 2020'!L14,('Vic Oct 2020'!L14*'Vic Oct 2020'!W14/100)*'Vic Oct 2020'!AQ14,($C$5*E20/'Vic Oct 2020'!AQ14*'Vic Oct 2020'!W14/100)*'Vic Oct 2020'!AQ14))</f>
        <v>1149.5454545454545</v>
      </c>
      <c r="H20" s="190">
        <f>IF(AND('Vic Oct 2020'!L14&gt;0,'Vic Oct 2020'!M14&gt;0),IF($C$5*E20/'Vic Oct 2020'!AQ14&lt;'Vic Oct 2020'!L14,0,IF(($C$5*E20/'Vic Oct 2020'!AQ14-'Vic Oct 2020'!L14)&lt;=('Vic Oct 2020'!M14+'Vic Oct 2020'!L14),((($C$5*E20/'Vic Oct 2020'!AQ14-'Vic Oct 2020'!L14)*'Vic Oct 2020'!X14/100))*'Vic Oct 2020'!AQ14,((('Vic Oct 2020'!M14)*'Vic Oct 2020'!X14/100)*'Vic Oct 2020'!AQ14))),0)</f>
        <v>119.09090909090918</v>
      </c>
      <c r="I20" s="190">
        <f>IF(AND('Vic Oct 2020'!M14&gt;0,'Vic Oct 2020'!N14&gt;0),IF($C$5*E20/'Vic Oct 2020'!AQ14&lt;('Vic Oct 2020'!L14+'Vic Oct 2020'!M14),0,IF(($C$5*E20/'Vic Oct 2020'!AQ14-'Vic Oct 2020'!L14+'Vic Oct 2020'!M14)&lt;=('Vic Oct 2020'!L14+'Vic Oct 2020'!M14+'Vic Oct 2020'!N14),((($C$5*E20/'Vic Oct 2020'!AQ14-('Vic Oct 2020'!L14+'Vic Oct 2020'!M14))*'Vic Oct 2020'!Y14/100))*'Vic Oct 2020'!AQ14,('Vic Oct 2020'!N14*'Vic Oct 2020'!Y14/100)* 'Vic Oct 2020'!AQ14)),0)</f>
        <v>0</v>
      </c>
      <c r="J20" s="190">
        <f>IF(AND('Vic Oct 2020'!N14&gt;0,'Vic Oct 2020'!O14&gt;0),IF($C$5*E20/'Vic Oct 2020'!AQ14&lt;('Vic Oct 2020'!L14+'Vic Oct 2020'!M14+'Vic Oct 2020'!N14),0,IF(($C$5*E20/'Vic Oct 2020'!AQ14-'Vic Oct 2020'!L14+'Vic Oct 2020'!M14+'Vic Oct 2020'!N14)&lt;=('Vic Oct 2020'!L14+'Vic Oct 2020'!M14+'Vic Oct 2020'!N14+'Vic Oct 2020'!O14),(($C$5*E20/'Vic Oct 2020'!AQ14-('Vic Oct 2020'!L14+'Vic Oct 2020'!M14+'Vic Oct 2020'!N14))*'Vic Oct 2020'!Z14/100)*'Vic Oct 2020'!AQ14,('Vic Oct 2020'!O14*'Vic Oct 2020'!Z14/100)*'Vic Oct 2020'!AQ14)),0)</f>
        <v>0</v>
      </c>
      <c r="K20" s="190">
        <f>IF(AND('Vic Oct 2020'!P14&gt;0,'Vic Oct 2020'!O14&gt;0),IF(($C$5*E20/'Vic Oct 2020'!AQ14&lt;SUM('Vic Oct 2020'!L14:P14)),(0),($C$5*E20/'Vic Oct 2020'!AQ14-SUM('Vic Oct 2020'!L14:P14))*'Vic Oct 2020'!AB14/100)* 'Vic Oct 2020'!AQ14,IF(AND('Vic Oct 2020'!O14&gt;0,'Vic Oct 2020'!P14=""),IF(($C$5*E20/'Vic Oct 2020'!AQ14&lt; SUM('Vic Oct 2020'!L14:O14)),(0),($C$5*E20/'Vic Oct 2020'!AQ14-SUM('Vic Oct 2020'!L14:O14))*'Vic Oct 2020'!AA14/100)* 'Vic Oct 2020'!AQ14,IF(AND('Vic Oct 2020'!N14&gt;0,'Vic Oct 2020'!O14=""),IF(($C$5*E20/'Vic Oct 2020'!AQ14&lt; SUM('Vic Oct 2020'!L14:N14)),(0),($C$5*E20/'Vic Oct 2020'!AQ14-SUM('Vic Oct 2020'!L14:N14))*'Vic Oct 2020'!Z14/100)* 'Vic Oct 2020'!AQ14,IF(AND('Vic Oct 2020'!M14&gt;0,'Vic Oct 2020'!N14=""),IF(($C$5*E20/'Vic Oct 2020'!AQ14&lt;'Vic Oct 2020'!M14+'Vic Oct 2020'!L14),(0),(($C$5*E20/'Vic Oct 2020'!AQ14-('Vic Oct 2020'!M14+'Vic Oct 2020'!L14))*'Vic Oct 2020'!Y14/100))*'Vic Oct 2020'!AQ14,IF(AND('Vic Oct 2020'!L14&gt;0,'Vic Oct 2020'!M14=""&gt;0),IF(($C$5*E20/'Vic Oct 2020'!AQ14&lt;'Vic Oct 2020'!L14),(0),($C$5*E20/'Vic Oct 2020'!AQ14-'Vic Oct 2020'!L14)*'Vic Oct 2020'!X14/100)*'Vic Oct 2020'!AQ14,0)))))</f>
        <v>0</v>
      </c>
      <c r="L20" s="190">
        <f>IF('Vic Oct 2020'!K14="",($C$5*F20/'Vic Oct 2020'!AR14*'Vic Oct 2020'!AC14/100)*'Vic Oct 2020'!AR14,IF($C$5*F20/'Vic Oct 2020'!AR14&gt;='Vic Oct 2020'!L14,('Vic Oct 2020'!L14*'Vic Oct 2020'!AC14/100)*'Vic Oct 2020'!AR14,($C$5*F20/'Vic Oct 2020'!AR14*'Vic Oct 2020'!AC14/100)*'Vic Oct 2020'!AR14))</f>
        <v>1035</v>
      </c>
      <c r="M20" s="190">
        <f>IF(AND('Vic Oct 2020'!L14&gt;0,'Vic Oct 2020'!M14&gt;0),IF($C$5*F20/'Vic Oct 2020'!AR14&lt;'Vic Oct 2020'!L14,0,IF(($C$5*F20/'Vic Oct 2020'!AR14-'Vic Oct 2020'!L14)&lt;=('Vic Oct 2020'!M14+'Vic Oct 2020'!L14),((($C$5*F20/'Vic Oct 2020'!AR14-'Vic Oct 2020'!L14)*'Vic Oct 2020'!AD14/100))*'Vic Oct 2020'!AR14,((('Vic Oct 2020'!M14)*'Vic Oct 2020'!AD14/100)*'Vic Oct 2020'!AR14))),0)</f>
        <v>109.09090909090916</v>
      </c>
      <c r="N20" s="190">
        <f>IF(AND('Vic Oct 2020'!M14&gt;0,'Vic Oct 2020'!N14&gt;0),IF($C$5*F20/'Vic Oct 2020'!AR14&lt;('Vic Oct 2020'!L14+'Vic Oct 2020'!M14),0,IF(($C$5*F20/'Vic Oct 2020'!AR14-'Vic Oct 2020'!L14+'Vic Oct 2020'!M14)&lt;=('Vic Oct 2020'!L14+'Vic Oct 2020'!M14+'Vic Oct 2020'!N14),((($C$5*F20/'Vic Oct 2020'!AR14-('Vic Oct 2020'!L14+'Vic Oct 2020'!M14))*'Vic Oct 2020'!AE14/100))*'Vic Oct 2020'!AR14,('Vic Oct 2020'!N14*'Vic Oct 2020'!AE14/100)*'Vic Oct 2020'!AR14)),0)</f>
        <v>0</v>
      </c>
      <c r="O20" s="190">
        <f>IF(AND('Vic Oct 2020'!N14&gt;0,'Vic Oct 2020'!O14&gt;0),IF($C$5*F20/'Vic Oct 2020'!AR14&lt;('Vic Oct 2020'!L14+'Vic Oct 2020'!M14+'Vic Oct 2020'!N14),0,IF(($C$5*F20/'Vic Oct 2020'!AR14-'Vic Oct 2020'!L14+'Vic Oct 2020'!M14+'Vic Oct 2020'!N14)&lt;=('Vic Oct 2020'!L14+'Vic Oct 2020'!M14+'Vic Oct 2020'!N14+'Vic Oct 2020'!O14),(($C$5*F20/'Vic Oct 2020'!AR14-('Vic Oct 2020'!L14+'Vic Oct 2020'!M14+'Vic Oct 2020'!N14))*'Vic Oct 2020'!AF14/100)*'Vic Oct 2020'!AR14,('Vic Oct 2020'!O14*'Vic Oct 2020'!AF14/100)*'Vic Oct 2020'!AR14)),0)</f>
        <v>0</v>
      </c>
      <c r="P20" s="190">
        <f>IF(AND('Vic Oct 2020'!P14&gt;0,'Vic Oct 2020'!O14&gt;0),IF(($C$5*F20/'Vic Oct 2020'!AR14&lt;SUM('Vic Oct 2020'!L14:P14)),(0),($C$5*F20/'Vic Oct 2020'!AR14-SUM('Vic Oct 2020'!L14:P14))*'Vic Oct 2020'!AB14/100)* 'Vic Oct 2020'!AR14,IF(AND('Vic Oct 2020'!O14&gt;0,'Vic Oct 2020'!P14=""),IF(($C$5*F20/'Vic Oct 2020'!AR14&lt; SUM('Vic Oct 2020'!L14:O14)),(0),($C$5*F20/'Vic Oct 2020'!AR14-SUM('Vic Oct 2020'!L14:O14))*'Vic Oct 2020'!AG14/100)* 'Vic Oct 2020'!AR14,IF(AND('Vic Oct 2020'!N14&gt;0,'Vic Oct 2020'!O14=""),IF(($C$5*F20/'Vic Oct 2020'!AR14&lt; SUM('Vic Oct 2020'!L14:N14)),(0),($C$5*F20/'Vic Oct 2020'!AR14-SUM('Vic Oct 2020'!L14:N14))*'Vic Oct 2020'!AF14/100)* 'Vic Oct 2020'!AR14,IF(AND('Vic Oct 2020'!M14&gt;0,'Vic Oct 2020'!N14=""),IF(($C$5*F20/'Vic Oct 2020'!AR14&lt;'Vic Oct 2020'!M14+'Vic Oct 2020'!L14),(0),(($C$5*F20/'Vic Oct 2020'!AR14-('Vic Oct 2020'!M14+'Vic Oct 2020'!L14))*'Vic Oct 2020'!AE14/100))*'Vic Oct 2020'!AR14,IF(AND('Vic Oct 2020'!L14&gt;0,'Vic Oct 2020'!M14=""&gt;0),IF(($C$5*F20/'Vic Oct 2020'!AR14&lt;'Vic Oct 2020'!L14),(0),($C$5*F20/'Vic Oct 2020'!AR14-'Vic Oct 2020'!L14)*'Vic Oct 2020'!AD14/100)*'Vic Oct 2020'!AR14,0)))))</f>
        <v>0</v>
      </c>
      <c r="Q20" s="394">
        <f t="shared" si="4"/>
        <v>2412.727272727273</v>
      </c>
      <c r="R20" s="419">
        <f t="shared" si="5"/>
        <v>2777.727272727273</v>
      </c>
      <c r="S20" s="193">
        <f t="shared" si="6"/>
        <v>3055.5000000000005</v>
      </c>
      <c r="T20" s="247">
        <f>'Vic Oct 2020'!AT14</f>
        <v>0</v>
      </c>
      <c r="U20" s="247">
        <f>'Vic Oct 2020'!AU14</f>
        <v>20</v>
      </c>
      <c r="V20" s="247">
        <f>'Vic Oct 2020'!AV14</f>
        <v>0</v>
      </c>
      <c r="W20" s="247">
        <f>'Vic Oct 2020'!AW14</f>
        <v>0</v>
      </c>
      <c r="X20" s="419" t="str">
        <f t="shared" si="7"/>
        <v>Guaranteed off usage</v>
      </c>
      <c r="Y20" s="419" t="str">
        <f t="shared" si="8"/>
        <v>Exclusive</v>
      </c>
      <c r="Z20" s="399">
        <f t="shared" si="0"/>
        <v>2295.1818181818185</v>
      </c>
      <c r="AA20" s="399">
        <f t="shared" si="1"/>
        <v>2295.1818181818185</v>
      </c>
      <c r="AB20" s="400">
        <f t="shared" si="2"/>
        <v>2524.7000000000007</v>
      </c>
      <c r="AC20" s="400">
        <f t="shared" si="2"/>
        <v>2524.7000000000007</v>
      </c>
      <c r="AD20" s="244">
        <f>'Vic Oct 2020'!BF14</f>
        <v>0</v>
      </c>
      <c r="AE20" s="196" t="str">
        <f>'Vic Oct 2020'!BG14</f>
        <v>n</v>
      </c>
      <c r="CO20" s="447"/>
      <c r="CP20" s="447"/>
      <c r="CQ20" s="447"/>
      <c r="CR20" s="447"/>
      <c r="CS20" s="447"/>
      <c r="CT20" s="447"/>
      <c r="CU20" s="447"/>
      <c r="CV20" s="447"/>
      <c r="CW20" s="447"/>
      <c r="CX20" s="447"/>
      <c r="CY20" s="447"/>
      <c r="CZ20" s="447"/>
      <c r="DA20" s="447"/>
      <c r="DB20" s="447"/>
      <c r="DC20" s="447"/>
      <c r="DD20" s="447"/>
      <c r="DE20" s="447"/>
      <c r="DF20" s="447"/>
      <c r="DG20" s="447"/>
      <c r="DH20" s="447"/>
      <c r="DI20" s="447"/>
      <c r="DJ20" s="447"/>
      <c r="DK20" s="447"/>
      <c r="DL20" s="447"/>
      <c r="DM20" s="447"/>
      <c r="DN20" s="447"/>
      <c r="DO20" s="447"/>
      <c r="DP20" s="447"/>
      <c r="DQ20" s="447"/>
      <c r="DR20" s="447"/>
      <c r="DS20" s="447"/>
      <c r="DT20" s="447"/>
      <c r="DU20" s="447"/>
      <c r="DV20" s="447"/>
      <c r="DW20" s="447"/>
      <c r="DX20" s="447"/>
      <c r="DY20" s="447"/>
      <c r="DZ20" s="447"/>
      <c r="EA20" s="447"/>
      <c r="EB20" s="447"/>
      <c r="EC20" s="447"/>
      <c r="ED20" s="447"/>
      <c r="EE20" s="447"/>
      <c r="EF20" s="447"/>
      <c r="EG20" s="447"/>
      <c r="EH20" s="447"/>
      <c r="EI20" s="447"/>
      <c r="EJ20" s="447"/>
      <c r="EK20" s="447"/>
      <c r="EL20" s="447"/>
      <c r="EM20" s="447"/>
      <c r="EN20" s="447"/>
      <c r="EO20" s="447"/>
      <c r="EP20" s="447"/>
    </row>
    <row r="21" spans="1:146" ht="17" customHeight="1">
      <c r="A21" s="528"/>
      <c r="B21" s="423" t="str">
        <f>'Vic Oct 2020'!F15</f>
        <v>EnergyAustralia</v>
      </c>
      <c r="C21" s="423" t="str">
        <f>'Vic Oct 2020'!G15</f>
        <v>Total Business</v>
      </c>
      <c r="D21" s="190">
        <f>365*'Vic Oct 2020'!H15/100</f>
        <v>446.75999999999993</v>
      </c>
      <c r="E21" s="415">
        <f>IF('Vic Oct 2020'!AQ15=3,0.5,IF('Vic Oct 2020'!AQ15=2,0.33,0))</f>
        <v>0.5</v>
      </c>
      <c r="F21" s="415">
        <f t="shared" si="3"/>
        <v>0.5</v>
      </c>
      <c r="G21" s="190">
        <f>IF('Vic Oct 2020'!K15="",($C$5*E21/'Vic Oct 2020'!AQ15*'Vic Oct 2020'!W15/100)*'Vic Oct 2020'!AQ15,IF($C$5*E21/'Vic Oct 2020'!AQ15&gt;='Vic Oct 2020'!L15,('Vic Oct 2020'!L15*'Vic Oct 2020'!W15/100)*'Vic Oct 2020'!AQ15,($C$5*E21/'Vic Oct 2020'!AQ15*'Vic Oct 2020'!W15/100)*'Vic Oct 2020'!AQ15))</f>
        <v>1002.2727272727273</v>
      </c>
      <c r="H21" s="190">
        <f>IF(AND('Vic Oct 2020'!L15&gt;0,'Vic Oct 2020'!M15&gt;0),IF($C$5*E21/'Vic Oct 2020'!AQ15&lt;'Vic Oct 2020'!L15,0,IF(($C$5*E21/'Vic Oct 2020'!AQ15-'Vic Oct 2020'!L15)&lt;=('Vic Oct 2020'!M15+'Vic Oct 2020'!L15),((($C$5*E21/'Vic Oct 2020'!AQ15-'Vic Oct 2020'!L15)*'Vic Oct 2020'!X15/100))*'Vic Oct 2020'!AQ15,((('Vic Oct 2020'!M15)*'Vic Oct 2020'!X15/100)*'Vic Oct 2020'!AQ15))),0)</f>
        <v>98.181818181818272</v>
      </c>
      <c r="I21" s="190">
        <f>IF(AND('Vic Oct 2020'!M15&gt;0,'Vic Oct 2020'!N15&gt;0),IF($C$5*E21/'Vic Oct 2020'!AQ15&lt;('Vic Oct 2020'!L15+'Vic Oct 2020'!M15),0,IF(($C$5*E21/'Vic Oct 2020'!AQ15-'Vic Oct 2020'!L15+'Vic Oct 2020'!M15)&lt;=('Vic Oct 2020'!L15+'Vic Oct 2020'!M15+'Vic Oct 2020'!N15),((($C$5*E21/'Vic Oct 2020'!AQ15-('Vic Oct 2020'!L15+'Vic Oct 2020'!M15))*'Vic Oct 2020'!Y15/100))*'Vic Oct 2020'!AQ15,('Vic Oct 2020'!N15*'Vic Oct 2020'!Y15/100)* 'Vic Oct 2020'!AQ15)),0)</f>
        <v>0</v>
      </c>
      <c r="J21" s="190">
        <f>IF(AND('Vic Oct 2020'!N15&gt;0,'Vic Oct 2020'!O15&gt;0),IF($C$5*E21/'Vic Oct 2020'!AQ15&lt;('Vic Oct 2020'!L15+'Vic Oct 2020'!M15+'Vic Oct 2020'!N15),0,IF(($C$5*E21/'Vic Oct 2020'!AQ15-'Vic Oct 2020'!L15+'Vic Oct 2020'!M15+'Vic Oct 2020'!N15)&lt;=('Vic Oct 2020'!L15+'Vic Oct 2020'!M15+'Vic Oct 2020'!N15+'Vic Oct 2020'!O15),(($C$5*E21/'Vic Oct 2020'!AQ15-('Vic Oct 2020'!L15+'Vic Oct 2020'!M15+'Vic Oct 2020'!N15))*'Vic Oct 2020'!Z15/100)*'Vic Oct 2020'!AQ15,('Vic Oct 2020'!O15*'Vic Oct 2020'!Z15/100)*'Vic Oct 2020'!AQ15)),0)</f>
        <v>0</v>
      </c>
      <c r="K21" s="190">
        <f>IF(AND('Vic Oct 2020'!P15&gt;0,'Vic Oct 2020'!O15&gt;0),IF(($C$5*E21/'Vic Oct 2020'!AQ15&lt;SUM('Vic Oct 2020'!L15:P15)),(0),($C$5*E21/'Vic Oct 2020'!AQ15-SUM('Vic Oct 2020'!L15:P15))*'Vic Oct 2020'!AB15/100)* 'Vic Oct 2020'!AQ15,IF(AND('Vic Oct 2020'!O15&gt;0,'Vic Oct 2020'!P15=""),IF(($C$5*E21/'Vic Oct 2020'!AQ15&lt; SUM('Vic Oct 2020'!L15:O15)),(0),($C$5*E21/'Vic Oct 2020'!AQ15-SUM('Vic Oct 2020'!L15:O15))*'Vic Oct 2020'!AA15/100)* 'Vic Oct 2020'!AQ15,IF(AND('Vic Oct 2020'!N15&gt;0,'Vic Oct 2020'!O15=""),IF(($C$5*E21/'Vic Oct 2020'!AQ15&lt; SUM('Vic Oct 2020'!L15:N15)),(0),($C$5*E21/'Vic Oct 2020'!AQ15-SUM('Vic Oct 2020'!L15:N15))*'Vic Oct 2020'!Z15/100)* 'Vic Oct 2020'!AQ15,IF(AND('Vic Oct 2020'!M15&gt;0,'Vic Oct 2020'!N15=""),IF(($C$5*E21/'Vic Oct 2020'!AQ15&lt;'Vic Oct 2020'!M15+'Vic Oct 2020'!L15),(0),(($C$5*E21/'Vic Oct 2020'!AQ15-('Vic Oct 2020'!M15+'Vic Oct 2020'!L15))*'Vic Oct 2020'!Y15/100))*'Vic Oct 2020'!AQ15,IF(AND('Vic Oct 2020'!L15&gt;0,'Vic Oct 2020'!M15=""&gt;0),IF(($C$5*E21/'Vic Oct 2020'!AQ15&lt;'Vic Oct 2020'!L15),(0),($C$5*E21/'Vic Oct 2020'!AQ15-'Vic Oct 2020'!L15)*'Vic Oct 2020'!X15/100)*'Vic Oct 2020'!AQ15,0)))))</f>
        <v>0</v>
      </c>
      <c r="L21" s="190">
        <f>IF('Vic Oct 2020'!K15="",($C$5*F21/'Vic Oct 2020'!AR15*'Vic Oct 2020'!AC15/100)*'Vic Oct 2020'!AR15,IF($C$5*F21/'Vic Oct 2020'!AR15&gt;='Vic Oct 2020'!L15,('Vic Oct 2020'!L15*'Vic Oct 2020'!AC15/100)*'Vic Oct 2020'!AR15,($C$5*F21/'Vic Oct 2020'!AR15*'Vic Oct 2020'!AC15/100)*'Vic Oct 2020'!AR15))</f>
        <v>953.18181818181824</v>
      </c>
      <c r="M21" s="190">
        <f>IF(AND('Vic Oct 2020'!L15&gt;0,'Vic Oct 2020'!M15&gt;0),IF($C$5*F21/'Vic Oct 2020'!AR15&lt;'Vic Oct 2020'!L15,0,IF(($C$5*F21/'Vic Oct 2020'!AR15-'Vic Oct 2020'!L15)&lt;=('Vic Oct 2020'!M15+'Vic Oct 2020'!L15),((($C$5*F21/'Vic Oct 2020'!AR15-'Vic Oct 2020'!L15)*'Vic Oct 2020'!AD15/100))*'Vic Oct 2020'!AR15,((('Vic Oct 2020'!M15)*'Vic Oct 2020'!AD15/100)*'Vic Oct 2020'!AR15))),0)</f>
        <v>95.45454545454551</v>
      </c>
      <c r="N21" s="190">
        <f>IF(AND('Vic Oct 2020'!M15&gt;0,'Vic Oct 2020'!N15&gt;0),IF($C$5*F21/'Vic Oct 2020'!AR15&lt;('Vic Oct 2020'!L15+'Vic Oct 2020'!M15),0,IF(($C$5*F21/'Vic Oct 2020'!AR15-'Vic Oct 2020'!L15+'Vic Oct 2020'!M15)&lt;=('Vic Oct 2020'!L15+'Vic Oct 2020'!M15+'Vic Oct 2020'!N15),((($C$5*F21/'Vic Oct 2020'!AR15-('Vic Oct 2020'!L15+'Vic Oct 2020'!M15))*'Vic Oct 2020'!AE15/100))*'Vic Oct 2020'!AR15,('Vic Oct 2020'!N15*'Vic Oct 2020'!AE15/100)*'Vic Oct 2020'!AR15)),0)</f>
        <v>0</v>
      </c>
      <c r="O21" s="190">
        <f>IF(AND('Vic Oct 2020'!N15&gt;0,'Vic Oct 2020'!O15&gt;0),IF($C$5*F21/'Vic Oct 2020'!AR15&lt;('Vic Oct 2020'!L15+'Vic Oct 2020'!M15+'Vic Oct 2020'!N15),0,IF(($C$5*F21/'Vic Oct 2020'!AR15-'Vic Oct 2020'!L15+'Vic Oct 2020'!M15+'Vic Oct 2020'!N15)&lt;=('Vic Oct 2020'!L15+'Vic Oct 2020'!M15+'Vic Oct 2020'!N15+'Vic Oct 2020'!O15),(($C$5*F21/'Vic Oct 2020'!AR15-('Vic Oct 2020'!L15+'Vic Oct 2020'!M15+'Vic Oct 2020'!N15))*'Vic Oct 2020'!AF15/100)*'Vic Oct 2020'!AR15,('Vic Oct 2020'!O15*'Vic Oct 2020'!AF15/100)*'Vic Oct 2020'!AR15)),0)</f>
        <v>0</v>
      </c>
      <c r="P21" s="190">
        <f>IF(AND('Vic Oct 2020'!P15&gt;0,'Vic Oct 2020'!O15&gt;0),IF(($C$5*F21/'Vic Oct 2020'!AR15&lt;SUM('Vic Oct 2020'!L15:P15)),(0),($C$5*F21/'Vic Oct 2020'!AR15-SUM('Vic Oct 2020'!L15:P15))*'Vic Oct 2020'!AB15/100)* 'Vic Oct 2020'!AR15,IF(AND('Vic Oct 2020'!O15&gt;0,'Vic Oct 2020'!P15=""),IF(($C$5*F21/'Vic Oct 2020'!AR15&lt; SUM('Vic Oct 2020'!L15:O15)),(0),($C$5*F21/'Vic Oct 2020'!AR15-SUM('Vic Oct 2020'!L15:O15))*'Vic Oct 2020'!AG15/100)* 'Vic Oct 2020'!AR15,IF(AND('Vic Oct 2020'!N15&gt;0,'Vic Oct 2020'!O15=""),IF(($C$5*F21/'Vic Oct 2020'!AR15&lt; SUM('Vic Oct 2020'!L15:N15)),(0),($C$5*F21/'Vic Oct 2020'!AR15-SUM('Vic Oct 2020'!L15:N15))*'Vic Oct 2020'!AF15/100)* 'Vic Oct 2020'!AR15,IF(AND('Vic Oct 2020'!M15&gt;0,'Vic Oct 2020'!N15=""),IF(($C$5*F21/'Vic Oct 2020'!AR15&lt;'Vic Oct 2020'!M15+'Vic Oct 2020'!L15),(0),(($C$5*F21/'Vic Oct 2020'!AR15-('Vic Oct 2020'!M15+'Vic Oct 2020'!L15))*'Vic Oct 2020'!AE15/100))*'Vic Oct 2020'!AR15,IF(AND('Vic Oct 2020'!L15&gt;0,'Vic Oct 2020'!M15=""&gt;0),IF(($C$5*F21/'Vic Oct 2020'!AR15&lt;'Vic Oct 2020'!L15),(0),($C$5*F21/'Vic Oct 2020'!AR15-'Vic Oct 2020'!L15)*'Vic Oct 2020'!AD15/100)*'Vic Oct 2020'!AR15,0)))))</f>
        <v>0</v>
      </c>
      <c r="Q21" s="394">
        <f t="shared" si="4"/>
        <v>2149.0909090909095</v>
      </c>
      <c r="R21" s="419">
        <f t="shared" si="5"/>
        <v>2595.8509090909092</v>
      </c>
      <c r="S21" s="193">
        <f t="shared" si="6"/>
        <v>2855.4360000000006</v>
      </c>
      <c r="T21" s="247">
        <f>'Vic Oct 2020'!AT15</f>
        <v>23</v>
      </c>
      <c r="U21" s="247">
        <f>'Vic Oct 2020'!AU15</f>
        <v>0</v>
      </c>
      <c r="V21" s="247">
        <f>'Vic Oct 2020'!AV15</f>
        <v>0</v>
      </c>
      <c r="W21" s="247">
        <f>'Vic Oct 2020'!AW15</f>
        <v>0</v>
      </c>
      <c r="X21" s="419" t="str">
        <f t="shared" si="7"/>
        <v>Guaranteed off bill</v>
      </c>
      <c r="Y21" s="419" t="str">
        <f t="shared" si="8"/>
        <v>Exclusive</v>
      </c>
      <c r="Z21" s="399">
        <f t="shared" si="0"/>
        <v>1998.8052000000002</v>
      </c>
      <c r="AA21" s="399">
        <f t="shared" si="1"/>
        <v>1998.8052000000002</v>
      </c>
      <c r="AB21" s="400">
        <f t="shared" si="2"/>
        <v>2198.6857200000004</v>
      </c>
      <c r="AC21" s="400">
        <f t="shared" si="2"/>
        <v>2198.6857200000004</v>
      </c>
      <c r="AD21" s="244">
        <f>'Vic Oct 2020'!BF15</f>
        <v>0</v>
      </c>
      <c r="AE21" s="196" t="str">
        <f>'Vic Oct 2020'!BG15</f>
        <v>n</v>
      </c>
      <c r="CO21" s="447"/>
      <c r="CP21" s="447"/>
      <c r="CQ21" s="447"/>
      <c r="CR21" s="447"/>
      <c r="CS21" s="447"/>
      <c r="CT21" s="447"/>
      <c r="CU21" s="447"/>
      <c r="CV21" s="447"/>
      <c r="CW21" s="447"/>
      <c r="CX21" s="447"/>
      <c r="CY21" s="447"/>
      <c r="CZ21" s="447"/>
      <c r="DA21" s="447"/>
      <c r="DB21" s="447"/>
      <c r="DC21" s="447"/>
      <c r="DD21" s="447"/>
      <c r="DE21" s="447"/>
      <c r="DF21" s="447"/>
      <c r="DG21" s="447"/>
      <c r="DH21" s="447"/>
      <c r="DI21" s="447"/>
      <c r="DJ21" s="447"/>
      <c r="DK21" s="447"/>
      <c r="DL21" s="447"/>
      <c r="DM21" s="447"/>
      <c r="DN21" s="447"/>
      <c r="DO21" s="447"/>
      <c r="DP21" s="447"/>
      <c r="DQ21" s="447"/>
      <c r="DR21" s="447"/>
      <c r="DS21" s="447"/>
      <c r="DT21" s="447"/>
      <c r="DU21" s="447"/>
      <c r="DV21" s="447"/>
      <c r="DW21" s="447"/>
      <c r="DX21" s="447"/>
      <c r="DY21" s="447"/>
      <c r="DZ21" s="447"/>
      <c r="EA21" s="447"/>
      <c r="EB21" s="447"/>
      <c r="EC21" s="447"/>
      <c r="ED21" s="447"/>
      <c r="EE21" s="447"/>
      <c r="EF21" s="447"/>
      <c r="EG21" s="447"/>
      <c r="EH21" s="447"/>
      <c r="EI21" s="447"/>
      <c r="EJ21" s="447"/>
      <c r="EK21" s="447"/>
      <c r="EL21" s="447"/>
      <c r="EM21" s="447"/>
      <c r="EN21" s="447"/>
      <c r="EO21" s="447"/>
      <c r="EP21" s="447"/>
    </row>
    <row r="22" spans="1:146" ht="17" customHeight="1">
      <c r="A22" s="528"/>
      <c r="B22" s="423" t="str">
        <f>'Vic Oct 2020'!F16</f>
        <v>Lumo Energy</v>
      </c>
      <c r="C22" s="423" t="str">
        <f>'Vic Oct 2020'!G16</f>
        <v>Basic</v>
      </c>
      <c r="D22" s="190">
        <f>365*'Vic Oct 2020'!H16/100</f>
        <v>304.483</v>
      </c>
      <c r="E22" s="415">
        <f>IF('Vic Oct 2020'!AQ16=3,0.5,IF('Vic Oct 2020'!AQ16=2,0.33,0))</f>
        <v>0.5</v>
      </c>
      <c r="F22" s="415">
        <f t="shared" si="3"/>
        <v>0.5</v>
      </c>
      <c r="G22" s="190">
        <f>IF('Vic Oct 2020'!K16="",($C$5*E22/'Vic Oct 2020'!AQ16*'Vic Oct 2020'!W16/100)*'Vic Oct 2020'!AQ16,IF($C$5*E22/'Vic Oct 2020'!AQ16&gt;='Vic Oct 2020'!L16,('Vic Oct 2020'!L16*'Vic Oct 2020'!W16/100)*'Vic Oct 2020'!AQ16,($C$5*E22/'Vic Oct 2020'!AQ16*'Vic Oct 2020'!W16/100)*'Vic Oct 2020'!AQ16))</f>
        <v>750.72218181818175</v>
      </c>
      <c r="H22" s="190">
        <f>IF(AND('Vic Oct 2020'!L16&gt;0,'Vic Oct 2020'!M16&gt;0),IF($C$5*E22/'Vic Oct 2020'!AQ16&lt;'Vic Oct 2020'!L16,0,IF(($C$5*E22/'Vic Oct 2020'!AQ16-'Vic Oct 2020'!L16)&lt;=('Vic Oct 2020'!M16+'Vic Oct 2020'!L16),((($C$5*E22/'Vic Oct 2020'!AQ16-'Vic Oct 2020'!L16)*'Vic Oct 2020'!X16/100))*'Vic Oct 2020'!AQ16,((('Vic Oct 2020'!M16)*'Vic Oct 2020'!X16/100)*'Vic Oct 2020'!AQ16))),0)</f>
        <v>66.8334545454546</v>
      </c>
      <c r="I22" s="190">
        <f>IF(AND('Vic Oct 2020'!M16&gt;0,'Vic Oct 2020'!N16&gt;0),IF($C$5*E22/'Vic Oct 2020'!AQ16&lt;('Vic Oct 2020'!L16+'Vic Oct 2020'!M16),0,IF(($C$5*E22/'Vic Oct 2020'!AQ16-'Vic Oct 2020'!L16+'Vic Oct 2020'!M16)&lt;=('Vic Oct 2020'!L16+'Vic Oct 2020'!M16+'Vic Oct 2020'!N16),((($C$5*E22/'Vic Oct 2020'!AQ16-('Vic Oct 2020'!L16+'Vic Oct 2020'!M16))*'Vic Oct 2020'!Y16/100))*'Vic Oct 2020'!AQ16,('Vic Oct 2020'!N16*'Vic Oct 2020'!Y16/100)* 'Vic Oct 2020'!AQ16)),0)</f>
        <v>0</v>
      </c>
      <c r="J22" s="190">
        <f>IF(AND('Vic Oct 2020'!N16&gt;0,'Vic Oct 2020'!O16&gt;0),IF($C$5*E22/'Vic Oct 2020'!AQ16&lt;('Vic Oct 2020'!L16+'Vic Oct 2020'!M16+'Vic Oct 2020'!N16),0,IF(($C$5*E22/'Vic Oct 2020'!AQ16-'Vic Oct 2020'!L16+'Vic Oct 2020'!M16+'Vic Oct 2020'!N16)&lt;=('Vic Oct 2020'!L16+'Vic Oct 2020'!M16+'Vic Oct 2020'!N16+'Vic Oct 2020'!O16),(($C$5*E22/'Vic Oct 2020'!AQ16-('Vic Oct 2020'!L16+'Vic Oct 2020'!M16+'Vic Oct 2020'!N16))*'Vic Oct 2020'!Z16/100)*'Vic Oct 2020'!AQ16,('Vic Oct 2020'!O16*'Vic Oct 2020'!Z16/100)*'Vic Oct 2020'!AQ16)),0)</f>
        <v>0</v>
      </c>
      <c r="K22" s="190">
        <f>IF(AND('Vic Oct 2020'!P16&gt;0,'Vic Oct 2020'!O16&gt;0),IF(($C$5*E22/'Vic Oct 2020'!AQ16&lt;SUM('Vic Oct 2020'!L16:P16)),(0),($C$5*E22/'Vic Oct 2020'!AQ16-SUM('Vic Oct 2020'!L16:P16))*'Vic Oct 2020'!AB16/100)* 'Vic Oct 2020'!AQ16,IF(AND('Vic Oct 2020'!O16&gt;0,'Vic Oct 2020'!P16=""),IF(($C$5*E22/'Vic Oct 2020'!AQ16&lt; SUM('Vic Oct 2020'!L16:O16)),(0),($C$5*E22/'Vic Oct 2020'!AQ16-SUM('Vic Oct 2020'!L16:O16))*'Vic Oct 2020'!AA16/100)* 'Vic Oct 2020'!AQ16,IF(AND('Vic Oct 2020'!N16&gt;0,'Vic Oct 2020'!O16=""),IF(($C$5*E22/'Vic Oct 2020'!AQ16&lt; SUM('Vic Oct 2020'!L16:N16)),(0),($C$5*E22/'Vic Oct 2020'!AQ16-SUM('Vic Oct 2020'!L16:N16))*'Vic Oct 2020'!Z16/100)* 'Vic Oct 2020'!AQ16,IF(AND('Vic Oct 2020'!M16&gt;0,'Vic Oct 2020'!N16=""),IF(($C$5*E22/'Vic Oct 2020'!AQ16&lt;'Vic Oct 2020'!M16+'Vic Oct 2020'!L16),(0),(($C$5*E22/'Vic Oct 2020'!AQ16-('Vic Oct 2020'!M16+'Vic Oct 2020'!L16))*'Vic Oct 2020'!Y16/100))*'Vic Oct 2020'!AQ16,IF(AND('Vic Oct 2020'!L16&gt;0,'Vic Oct 2020'!M16=""&gt;0),IF(($C$5*E22/'Vic Oct 2020'!AQ16&lt;'Vic Oct 2020'!L16),(0),($C$5*E22/'Vic Oct 2020'!AQ16-'Vic Oct 2020'!L16)*'Vic Oct 2020'!X16/100)*'Vic Oct 2020'!AQ16,0)))))</f>
        <v>0</v>
      </c>
      <c r="L22" s="190">
        <f>IF('Vic Oct 2020'!K16="",($C$5*F22/'Vic Oct 2020'!AR16*'Vic Oct 2020'!AC16/100)*'Vic Oct 2020'!AR16,IF($C$5*F22/'Vic Oct 2020'!AR16&gt;='Vic Oct 2020'!L16,('Vic Oct 2020'!L16*'Vic Oct 2020'!AC16/100)*'Vic Oct 2020'!AR16,($C$5*F22/'Vic Oct 2020'!AR16*'Vic Oct 2020'!AC16/100)*'Vic Oct 2020'!AR16))</f>
        <v>734.13163636363629</v>
      </c>
      <c r="M22" s="190">
        <f>IF(AND('Vic Oct 2020'!L16&gt;0,'Vic Oct 2020'!M16&gt;0),IF($C$5*F22/'Vic Oct 2020'!AR16&lt;'Vic Oct 2020'!L16,0,IF(($C$5*F22/'Vic Oct 2020'!AR16-'Vic Oct 2020'!L16)&lt;=('Vic Oct 2020'!M16+'Vic Oct 2020'!L16),((($C$5*F22/'Vic Oct 2020'!AR16-'Vic Oct 2020'!L16)*'Vic Oct 2020'!AD16/100))*'Vic Oct 2020'!AR16,((('Vic Oct 2020'!M16)*'Vic Oct 2020'!AD16/100)*'Vic Oct 2020'!AR16))),0)</f>
        <v>65.640000000000043</v>
      </c>
      <c r="N22" s="190">
        <f>IF(AND('Vic Oct 2020'!M16&gt;0,'Vic Oct 2020'!N16&gt;0),IF($C$5*F22/'Vic Oct 2020'!AR16&lt;('Vic Oct 2020'!L16+'Vic Oct 2020'!M16),0,IF(($C$5*F22/'Vic Oct 2020'!AR16-'Vic Oct 2020'!L16+'Vic Oct 2020'!M16)&lt;=('Vic Oct 2020'!L16+'Vic Oct 2020'!M16+'Vic Oct 2020'!N16),((($C$5*F22/'Vic Oct 2020'!AR16-('Vic Oct 2020'!L16+'Vic Oct 2020'!M16))*'Vic Oct 2020'!AE16/100))*'Vic Oct 2020'!AR16,('Vic Oct 2020'!N16*'Vic Oct 2020'!AE16/100)*'Vic Oct 2020'!AR16)),0)</f>
        <v>0</v>
      </c>
      <c r="O22" s="190">
        <f>IF(AND('Vic Oct 2020'!N16&gt;0,'Vic Oct 2020'!O16&gt;0),IF($C$5*F22/'Vic Oct 2020'!AR16&lt;('Vic Oct 2020'!L16+'Vic Oct 2020'!M16+'Vic Oct 2020'!N16),0,IF(($C$5*F22/'Vic Oct 2020'!AR16-'Vic Oct 2020'!L16+'Vic Oct 2020'!M16+'Vic Oct 2020'!N16)&lt;=('Vic Oct 2020'!L16+'Vic Oct 2020'!M16+'Vic Oct 2020'!N16+'Vic Oct 2020'!O16),(($C$5*F22/'Vic Oct 2020'!AR16-('Vic Oct 2020'!L16+'Vic Oct 2020'!M16+'Vic Oct 2020'!N16))*'Vic Oct 2020'!AF16/100)*'Vic Oct 2020'!AR16,('Vic Oct 2020'!O16*'Vic Oct 2020'!AF16/100)*'Vic Oct 2020'!AR16)),0)</f>
        <v>0</v>
      </c>
      <c r="P22" s="190">
        <f>IF(AND('Vic Oct 2020'!P16&gt;0,'Vic Oct 2020'!O16&gt;0),IF(($C$5*F22/'Vic Oct 2020'!AR16&lt;SUM('Vic Oct 2020'!L16:P16)),(0),($C$5*F22/'Vic Oct 2020'!AR16-SUM('Vic Oct 2020'!L16:P16))*'Vic Oct 2020'!AB16/100)* 'Vic Oct 2020'!AR16,IF(AND('Vic Oct 2020'!O16&gt;0,'Vic Oct 2020'!P16=""),IF(($C$5*F22/'Vic Oct 2020'!AR16&lt; SUM('Vic Oct 2020'!L16:O16)),(0),($C$5*F22/'Vic Oct 2020'!AR16-SUM('Vic Oct 2020'!L16:O16))*'Vic Oct 2020'!AG16/100)* 'Vic Oct 2020'!AR16,IF(AND('Vic Oct 2020'!N16&gt;0,'Vic Oct 2020'!O16=""),IF(($C$5*F22/'Vic Oct 2020'!AR16&lt; SUM('Vic Oct 2020'!L16:N16)),(0),($C$5*F22/'Vic Oct 2020'!AR16-SUM('Vic Oct 2020'!L16:N16))*'Vic Oct 2020'!AF16/100)* 'Vic Oct 2020'!AR16,IF(AND('Vic Oct 2020'!M16&gt;0,'Vic Oct 2020'!N16=""),IF(($C$5*F22/'Vic Oct 2020'!AR16&lt;'Vic Oct 2020'!M16+'Vic Oct 2020'!L16),(0),(($C$5*F22/'Vic Oct 2020'!AR16-('Vic Oct 2020'!M16+'Vic Oct 2020'!L16))*'Vic Oct 2020'!AE16/100))*'Vic Oct 2020'!AR16,IF(AND('Vic Oct 2020'!L16&gt;0,'Vic Oct 2020'!M16=""&gt;0),IF(($C$5*F22/'Vic Oct 2020'!AR16&lt;'Vic Oct 2020'!L16),(0),($C$5*F22/'Vic Oct 2020'!AR16-'Vic Oct 2020'!L16)*'Vic Oct 2020'!AD16/100)*'Vic Oct 2020'!AR16,0)))))</f>
        <v>0</v>
      </c>
      <c r="Q22" s="394">
        <f t="shared" si="4"/>
        <v>1617.3272727272727</v>
      </c>
      <c r="R22" s="419">
        <f t="shared" si="5"/>
        <v>1921.8102727272726</v>
      </c>
      <c r="S22" s="193">
        <f t="shared" si="6"/>
        <v>2113.9913000000001</v>
      </c>
      <c r="T22" s="247">
        <f>'Vic Oct 2020'!AT16</f>
        <v>0</v>
      </c>
      <c r="U22" s="247">
        <f>'Vic Oct 2020'!AU16</f>
        <v>0</v>
      </c>
      <c r="V22" s="247">
        <f>'Vic Oct 2020'!AV16</f>
        <v>0</v>
      </c>
      <c r="W22" s="247">
        <f>'Vic Oct 2020'!AW16</f>
        <v>0</v>
      </c>
      <c r="X22" s="419" t="str">
        <f t="shared" si="7"/>
        <v>No discount</v>
      </c>
      <c r="Y22" s="419" t="str">
        <f t="shared" si="8"/>
        <v>Exclusive</v>
      </c>
      <c r="Z22" s="399">
        <f t="shared" si="0"/>
        <v>1921.8102727272726</v>
      </c>
      <c r="AA22" s="399">
        <f t="shared" si="1"/>
        <v>1921.8102727272726</v>
      </c>
      <c r="AB22" s="400">
        <f t="shared" si="2"/>
        <v>2113.9913000000001</v>
      </c>
      <c r="AC22" s="400">
        <f t="shared" si="2"/>
        <v>2113.9913000000001</v>
      </c>
      <c r="AD22" s="244">
        <f>'Vic Oct 2020'!BF16</f>
        <v>0</v>
      </c>
      <c r="AE22" s="196" t="str">
        <f>'Vic Oct 2020'!BG16</f>
        <v>n</v>
      </c>
      <c r="CO22" s="447"/>
      <c r="CP22" s="447"/>
      <c r="CQ22" s="447"/>
      <c r="CR22" s="447"/>
      <c r="CS22" s="447"/>
      <c r="CT22" s="447"/>
      <c r="CU22" s="447"/>
      <c r="CV22" s="447"/>
      <c r="CW22" s="447"/>
      <c r="CX22" s="447"/>
      <c r="CY22" s="447"/>
      <c r="CZ22" s="447"/>
      <c r="DA22" s="447"/>
      <c r="DB22" s="447"/>
      <c r="DC22" s="447"/>
      <c r="DD22" s="447"/>
      <c r="DE22" s="447"/>
      <c r="DF22" s="447"/>
      <c r="DG22" s="447"/>
      <c r="DH22" s="447"/>
      <c r="DI22" s="447"/>
      <c r="DJ22" s="447"/>
      <c r="DK22" s="447"/>
      <c r="DL22" s="447"/>
      <c r="DM22" s="447"/>
      <c r="DN22" s="447"/>
      <c r="DO22" s="447"/>
      <c r="DP22" s="447"/>
      <c r="DQ22" s="447"/>
      <c r="DR22" s="447"/>
      <c r="DS22" s="447"/>
      <c r="DT22" s="447"/>
      <c r="DU22" s="447"/>
      <c r="DV22" s="447"/>
      <c r="DW22" s="447"/>
      <c r="DX22" s="447"/>
      <c r="DY22" s="447"/>
      <c r="DZ22" s="447"/>
      <c r="EA22" s="447"/>
      <c r="EB22" s="447"/>
      <c r="EC22" s="447"/>
      <c r="ED22" s="447"/>
      <c r="EE22" s="447"/>
      <c r="EF22" s="447"/>
      <c r="EG22" s="447"/>
      <c r="EH22" s="447"/>
      <c r="EI22" s="447"/>
      <c r="EJ22" s="447"/>
      <c r="EK22" s="447"/>
      <c r="EL22" s="447"/>
      <c r="EM22" s="447"/>
      <c r="EN22" s="447"/>
      <c r="EO22" s="447"/>
      <c r="EP22" s="447"/>
    </row>
    <row r="23" spans="1:146" ht="17" customHeight="1">
      <c r="A23" s="528"/>
      <c r="B23" s="423" t="str">
        <f>'Vic Oct 2020'!F17</f>
        <v>Momentum Energy</v>
      </c>
      <c r="C23" s="423" t="str">
        <f>'Vic Oct 2020'!G17</f>
        <v>Market offer</v>
      </c>
      <c r="D23" s="190">
        <f>365*'Vic Oct 2020'!H17/100</f>
        <v>434.05136363636359</v>
      </c>
      <c r="E23" s="415">
        <f>IF('Vic Oct 2020'!AQ17=3,0.5,IF('Vic Oct 2020'!AQ17=2,0.33,0))</f>
        <v>0.5</v>
      </c>
      <c r="F23" s="415">
        <f t="shared" si="3"/>
        <v>0.5</v>
      </c>
      <c r="G23" s="190">
        <f>IF('Vic Oct 2020'!K17="",($C$5*E23/'Vic Oct 2020'!AQ17*'Vic Oct 2020'!W17/100)*'Vic Oct 2020'!AQ17,IF($C$5*E23/'Vic Oct 2020'!AQ17&gt;='Vic Oct 2020'!L17,('Vic Oct 2020'!L17*'Vic Oct 2020'!W17/100)*'Vic Oct 2020'!AQ17,($C$5*E23/'Vic Oct 2020'!AQ17*'Vic Oct 2020'!W17/100)*'Vic Oct 2020'!AQ17))</f>
        <v>875.4545454545455</v>
      </c>
      <c r="H23" s="190">
        <f>IF(AND('Vic Oct 2020'!L17&gt;0,'Vic Oct 2020'!M17&gt;0),IF($C$5*E23/'Vic Oct 2020'!AQ17&lt;'Vic Oct 2020'!L17,0,IF(($C$5*E23/'Vic Oct 2020'!AQ17-'Vic Oct 2020'!L17)&lt;=('Vic Oct 2020'!M17+'Vic Oct 2020'!L17),((($C$5*E23/'Vic Oct 2020'!AQ17-'Vic Oct 2020'!L17)*'Vic Oct 2020'!X17/100))*'Vic Oct 2020'!AQ17,((('Vic Oct 2020'!M17)*'Vic Oct 2020'!X17/100)*'Vic Oct 2020'!AQ17))),0)</f>
        <v>90.909090909090963</v>
      </c>
      <c r="I23" s="190">
        <f>IF(AND('Vic Oct 2020'!M17&gt;0,'Vic Oct 2020'!N17&gt;0),IF($C$5*E23/'Vic Oct 2020'!AQ17&lt;('Vic Oct 2020'!L17+'Vic Oct 2020'!M17),0,IF(($C$5*E23/'Vic Oct 2020'!AQ17-'Vic Oct 2020'!L17+'Vic Oct 2020'!M17)&lt;=('Vic Oct 2020'!L17+'Vic Oct 2020'!M17+'Vic Oct 2020'!N17),((($C$5*E23/'Vic Oct 2020'!AQ17-('Vic Oct 2020'!L17+'Vic Oct 2020'!M17))*'Vic Oct 2020'!Y17/100))*'Vic Oct 2020'!AQ17,('Vic Oct 2020'!N17*'Vic Oct 2020'!Y17/100)* 'Vic Oct 2020'!AQ17)),0)</f>
        <v>0</v>
      </c>
      <c r="J23" s="190">
        <f>IF(AND('Vic Oct 2020'!N17&gt;0,'Vic Oct 2020'!O17&gt;0),IF($C$5*E23/'Vic Oct 2020'!AQ17&lt;('Vic Oct 2020'!L17+'Vic Oct 2020'!M17+'Vic Oct 2020'!N17),0,IF(($C$5*E23/'Vic Oct 2020'!AQ17-'Vic Oct 2020'!L17+'Vic Oct 2020'!M17+'Vic Oct 2020'!N17)&lt;=('Vic Oct 2020'!L17+'Vic Oct 2020'!M17+'Vic Oct 2020'!N17+'Vic Oct 2020'!O17),(($C$5*E23/'Vic Oct 2020'!AQ17-('Vic Oct 2020'!L17+'Vic Oct 2020'!M17+'Vic Oct 2020'!N17))*'Vic Oct 2020'!Z17/100)*'Vic Oct 2020'!AQ17,('Vic Oct 2020'!O17*'Vic Oct 2020'!Z17/100)*'Vic Oct 2020'!AQ17)),0)</f>
        <v>0</v>
      </c>
      <c r="K23" s="190">
        <f>IF(AND('Vic Oct 2020'!P17&gt;0,'Vic Oct 2020'!O17&gt;0),IF(($C$5*E23/'Vic Oct 2020'!AQ17&lt;SUM('Vic Oct 2020'!L17:P17)),(0),($C$5*E23/'Vic Oct 2020'!AQ17-SUM('Vic Oct 2020'!L17:P17))*'Vic Oct 2020'!AB17/100)* 'Vic Oct 2020'!AQ17,IF(AND('Vic Oct 2020'!O17&gt;0,'Vic Oct 2020'!P17=""),IF(($C$5*E23/'Vic Oct 2020'!AQ17&lt; SUM('Vic Oct 2020'!L17:O17)),(0),($C$5*E23/'Vic Oct 2020'!AQ17-SUM('Vic Oct 2020'!L17:O17))*'Vic Oct 2020'!AA17/100)* 'Vic Oct 2020'!AQ17,IF(AND('Vic Oct 2020'!N17&gt;0,'Vic Oct 2020'!O17=""),IF(($C$5*E23/'Vic Oct 2020'!AQ17&lt; SUM('Vic Oct 2020'!L17:N17)),(0),($C$5*E23/'Vic Oct 2020'!AQ17-SUM('Vic Oct 2020'!L17:N17))*'Vic Oct 2020'!Z17/100)* 'Vic Oct 2020'!AQ17,IF(AND('Vic Oct 2020'!M17&gt;0,'Vic Oct 2020'!N17=""),IF(($C$5*E23/'Vic Oct 2020'!AQ17&lt;'Vic Oct 2020'!M17+'Vic Oct 2020'!L17),(0),(($C$5*E23/'Vic Oct 2020'!AQ17-('Vic Oct 2020'!M17+'Vic Oct 2020'!L17))*'Vic Oct 2020'!Y17/100))*'Vic Oct 2020'!AQ17,IF(AND('Vic Oct 2020'!L17&gt;0,'Vic Oct 2020'!M17=""&gt;0),IF(($C$5*E23/'Vic Oct 2020'!AQ17&lt;'Vic Oct 2020'!L17),(0),($C$5*E23/'Vic Oct 2020'!AQ17-'Vic Oct 2020'!L17)*'Vic Oct 2020'!X17/100)*'Vic Oct 2020'!AQ17,0)))))</f>
        <v>0</v>
      </c>
      <c r="L23" s="190">
        <f>IF('Vic Oct 2020'!K17="",($C$5*F23/'Vic Oct 2020'!AR17*'Vic Oct 2020'!AC17/100)*'Vic Oct 2020'!AR17,IF($C$5*F23/'Vic Oct 2020'!AR17&gt;='Vic Oct 2020'!L17,('Vic Oct 2020'!L17*'Vic Oct 2020'!AC17/100)*'Vic Oct 2020'!AR17,($C$5*F23/'Vic Oct 2020'!AR17*'Vic Oct 2020'!AC17/100)*'Vic Oct 2020'!AR17))</f>
        <v>744.5454545454545</v>
      </c>
      <c r="M23" s="190">
        <f>IF(AND('Vic Oct 2020'!L17&gt;0,'Vic Oct 2020'!M17&gt;0),IF($C$5*F23/'Vic Oct 2020'!AR17&lt;'Vic Oct 2020'!L17,0,IF(($C$5*F23/'Vic Oct 2020'!AR17-'Vic Oct 2020'!L17)&lt;=('Vic Oct 2020'!M17+'Vic Oct 2020'!L17),((($C$5*F23/'Vic Oct 2020'!AR17-'Vic Oct 2020'!L17)*'Vic Oct 2020'!AD17/100))*'Vic Oct 2020'!AR17,((('Vic Oct 2020'!M17)*'Vic Oct 2020'!AD17/100)*'Vic Oct 2020'!AR17))),0)</f>
        <v>78.636363636363683</v>
      </c>
      <c r="N23" s="190">
        <f>IF(AND('Vic Oct 2020'!M17&gt;0,'Vic Oct 2020'!N17&gt;0),IF($C$5*F23/'Vic Oct 2020'!AR17&lt;('Vic Oct 2020'!L17+'Vic Oct 2020'!M17),0,IF(($C$5*F23/'Vic Oct 2020'!AR17-'Vic Oct 2020'!L17+'Vic Oct 2020'!M17)&lt;=('Vic Oct 2020'!L17+'Vic Oct 2020'!M17+'Vic Oct 2020'!N17),((($C$5*F23/'Vic Oct 2020'!AR17-('Vic Oct 2020'!L17+'Vic Oct 2020'!M17))*'Vic Oct 2020'!AE17/100))*'Vic Oct 2020'!AR17,('Vic Oct 2020'!N17*'Vic Oct 2020'!AE17/100)*'Vic Oct 2020'!AR17)),0)</f>
        <v>0</v>
      </c>
      <c r="O23" s="190">
        <f>IF(AND('Vic Oct 2020'!N17&gt;0,'Vic Oct 2020'!O17&gt;0),IF($C$5*F23/'Vic Oct 2020'!AR17&lt;('Vic Oct 2020'!L17+'Vic Oct 2020'!M17+'Vic Oct 2020'!N17),0,IF(($C$5*F23/'Vic Oct 2020'!AR17-'Vic Oct 2020'!L17+'Vic Oct 2020'!M17+'Vic Oct 2020'!N17)&lt;=('Vic Oct 2020'!L17+'Vic Oct 2020'!M17+'Vic Oct 2020'!N17+'Vic Oct 2020'!O17),(($C$5*F23/'Vic Oct 2020'!AR17-('Vic Oct 2020'!L17+'Vic Oct 2020'!M17+'Vic Oct 2020'!N17))*'Vic Oct 2020'!AF17/100)*'Vic Oct 2020'!AR17,('Vic Oct 2020'!O17*'Vic Oct 2020'!AF17/100)*'Vic Oct 2020'!AR17)),0)</f>
        <v>0</v>
      </c>
      <c r="P23" s="190">
        <f>IF(AND('Vic Oct 2020'!P17&gt;0,'Vic Oct 2020'!O17&gt;0),IF(($C$5*F23/'Vic Oct 2020'!AR17&lt;SUM('Vic Oct 2020'!L17:P17)),(0),($C$5*F23/'Vic Oct 2020'!AR17-SUM('Vic Oct 2020'!L17:P17))*'Vic Oct 2020'!AB17/100)* 'Vic Oct 2020'!AR17,IF(AND('Vic Oct 2020'!O17&gt;0,'Vic Oct 2020'!P17=""),IF(($C$5*F23/'Vic Oct 2020'!AR17&lt; SUM('Vic Oct 2020'!L17:O17)),(0),($C$5*F23/'Vic Oct 2020'!AR17-SUM('Vic Oct 2020'!L17:O17))*'Vic Oct 2020'!AG17/100)* 'Vic Oct 2020'!AR17,IF(AND('Vic Oct 2020'!N17&gt;0,'Vic Oct 2020'!O17=""),IF(($C$5*F23/'Vic Oct 2020'!AR17&lt; SUM('Vic Oct 2020'!L17:N17)),(0),($C$5*F23/'Vic Oct 2020'!AR17-SUM('Vic Oct 2020'!L17:N17))*'Vic Oct 2020'!AF17/100)* 'Vic Oct 2020'!AR17,IF(AND('Vic Oct 2020'!M17&gt;0,'Vic Oct 2020'!N17=""),IF(($C$5*F23/'Vic Oct 2020'!AR17&lt;'Vic Oct 2020'!M17+'Vic Oct 2020'!L17),(0),(($C$5*F23/'Vic Oct 2020'!AR17-('Vic Oct 2020'!M17+'Vic Oct 2020'!L17))*'Vic Oct 2020'!AE17/100))*'Vic Oct 2020'!AR17,IF(AND('Vic Oct 2020'!L17&gt;0,'Vic Oct 2020'!M17=""&gt;0),IF(($C$5*F23/'Vic Oct 2020'!AR17&lt;'Vic Oct 2020'!L17),(0),($C$5*F23/'Vic Oct 2020'!AR17-'Vic Oct 2020'!L17)*'Vic Oct 2020'!AD17/100)*'Vic Oct 2020'!AR17,0)))))</f>
        <v>0</v>
      </c>
      <c r="Q23" s="394">
        <f t="shared" si="4"/>
        <v>1789.5454545454547</v>
      </c>
      <c r="R23" s="419">
        <f t="shared" si="5"/>
        <v>2223.5968181818184</v>
      </c>
      <c r="S23" s="193">
        <f t="shared" si="6"/>
        <v>2445.9565000000007</v>
      </c>
      <c r="T23" s="247">
        <f>'Vic Oct 2020'!AT17</f>
        <v>0</v>
      </c>
      <c r="U23" s="247">
        <f>'Vic Oct 2020'!AU17</f>
        <v>0</v>
      </c>
      <c r="V23" s="247">
        <f>'Vic Oct 2020'!AV17</f>
        <v>0</v>
      </c>
      <c r="W23" s="247">
        <f>'Vic Oct 2020'!AW17</f>
        <v>0</v>
      </c>
      <c r="X23" s="419" t="str">
        <f t="shared" si="7"/>
        <v>No discount</v>
      </c>
      <c r="Y23" s="419" t="str">
        <f t="shared" si="8"/>
        <v>Exclusive</v>
      </c>
      <c r="Z23" s="399">
        <f t="shared" si="0"/>
        <v>2223.5968181818184</v>
      </c>
      <c r="AA23" s="399">
        <f t="shared" si="1"/>
        <v>2223.5968181818184</v>
      </c>
      <c r="AB23" s="400">
        <f t="shared" ref="AB23:AC80" si="9">Z23*1.1</f>
        <v>2445.9565000000007</v>
      </c>
      <c r="AC23" s="400">
        <f t="shared" si="9"/>
        <v>2445.9565000000007</v>
      </c>
      <c r="AD23" s="244">
        <f>'Vic Oct 2020'!BF17</f>
        <v>0</v>
      </c>
      <c r="AE23" s="196" t="str">
        <f>'Vic Oct 2020'!BG17</f>
        <v>n</v>
      </c>
      <c r="CO23" s="447"/>
      <c r="CP23" s="447"/>
      <c r="CQ23" s="447"/>
      <c r="CR23" s="447"/>
      <c r="CS23" s="447"/>
      <c r="CT23" s="447"/>
      <c r="CU23" s="447"/>
      <c r="CV23" s="447"/>
      <c r="CW23" s="447"/>
      <c r="CX23" s="447"/>
      <c r="CY23" s="447"/>
      <c r="CZ23" s="447"/>
      <c r="DA23" s="447"/>
      <c r="DB23" s="447"/>
      <c r="DC23" s="447"/>
      <c r="DD23" s="447"/>
      <c r="DE23" s="447"/>
      <c r="DF23" s="447"/>
      <c r="DG23" s="447"/>
      <c r="DH23" s="447"/>
      <c r="DI23" s="447"/>
      <c r="DJ23" s="447"/>
      <c r="DK23" s="447"/>
      <c r="DL23" s="447"/>
      <c r="DM23" s="447"/>
      <c r="DN23" s="447"/>
      <c r="DO23" s="447"/>
      <c r="DP23" s="447"/>
      <c r="DQ23" s="447"/>
      <c r="DR23" s="447"/>
      <c r="DS23" s="447"/>
      <c r="DT23" s="447"/>
      <c r="DU23" s="447"/>
      <c r="DV23" s="447"/>
      <c r="DW23" s="447"/>
      <c r="DX23" s="447"/>
      <c r="DY23" s="447"/>
      <c r="DZ23" s="447"/>
      <c r="EA23" s="447"/>
      <c r="EB23" s="447"/>
      <c r="EC23" s="447"/>
      <c r="ED23" s="447"/>
      <c r="EE23" s="447"/>
      <c r="EF23" s="447"/>
      <c r="EG23" s="447"/>
      <c r="EH23" s="447"/>
      <c r="EI23" s="447"/>
      <c r="EJ23" s="447"/>
      <c r="EK23" s="447"/>
      <c r="EL23" s="447"/>
      <c r="EM23" s="447"/>
      <c r="EN23" s="447"/>
      <c r="EO23" s="447"/>
      <c r="EP23" s="447"/>
    </row>
    <row r="24" spans="1:146" s="449" customFormat="1" ht="17" customHeight="1" thickBot="1">
      <c r="A24" s="528"/>
      <c r="B24" s="423" t="str">
        <f>'Vic Oct 2020'!F18</f>
        <v>Origin Energy</v>
      </c>
      <c r="C24" s="423" t="str">
        <f>'Vic Oct 2020'!G18</f>
        <v>Basic</v>
      </c>
      <c r="D24" s="190">
        <f>365*'Vic Oct 2020'!H18/100</f>
        <v>306.60000000000002</v>
      </c>
      <c r="E24" s="415">
        <f>IF('Vic Oct 2020'!AQ18=3,0.5,IF('Vic Oct 2020'!AQ18=2,0.33,0))</f>
        <v>0.5</v>
      </c>
      <c r="F24" s="415">
        <f t="shared" si="3"/>
        <v>0.5</v>
      </c>
      <c r="G24" s="190">
        <f>IF('Vic Oct 2020'!K18="",($C$5*E24/'Vic Oct 2020'!AQ18*'Vic Oct 2020'!W18/100)*'Vic Oct 2020'!AQ18,IF($C$5*E24/'Vic Oct 2020'!AQ18&gt;='Vic Oct 2020'!L18,('Vic Oct 2020'!L18*'Vic Oct 2020'!W18/100)*'Vic Oct 2020'!AQ18,($C$5*E24/'Vic Oct 2020'!AQ18*'Vic Oct 2020'!W18/100)*'Vic Oct 2020'!AQ18))</f>
        <v>865.4727272727273</v>
      </c>
      <c r="H24" s="190">
        <f>IF(AND('Vic Oct 2020'!L18&gt;0,'Vic Oct 2020'!M18&gt;0),IF($C$5*E24/'Vic Oct 2020'!AQ18&lt;'Vic Oct 2020'!L18,0,IF(($C$5*E24/'Vic Oct 2020'!AQ18-'Vic Oct 2020'!L18)&lt;=('Vic Oct 2020'!M18+'Vic Oct 2020'!L18),((($C$5*E24/'Vic Oct 2020'!AQ18-'Vic Oct 2020'!L18)*'Vic Oct 2020'!X18/100))*'Vic Oct 2020'!AQ18,((('Vic Oct 2020'!M18)*'Vic Oct 2020'!X18/100)*'Vic Oct 2020'!AQ18))),0)</f>
        <v>91.520000000000039</v>
      </c>
      <c r="I24" s="190">
        <f>IF(AND('Vic Oct 2020'!M18&gt;0,'Vic Oct 2020'!N18&gt;0),IF($C$5*E24/'Vic Oct 2020'!AQ18&lt;('Vic Oct 2020'!L18+'Vic Oct 2020'!M18),0,IF(($C$5*E24/'Vic Oct 2020'!AQ18-'Vic Oct 2020'!L18+'Vic Oct 2020'!M18)&lt;=('Vic Oct 2020'!L18+'Vic Oct 2020'!M18+'Vic Oct 2020'!N18),((($C$5*E24/'Vic Oct 2020'!AQ18-('Vic Oct 2020'!L18+'Vic Oct 2020'!M18))*'Vic Oct 2020'!Y18/100))*'Vic Oct 2020'!AQ18,('Vic Oct 2020'!N18*'Vic Oct 2020'!Y18/100)* 'Vic Oct 2020'!AQ18)),0)</f>
        <v>0</v>
      </c>
      <c r="J24" s="190">
        <f>IF(AND('Vic Oct 2020'!N18&gt;0,'Vic Oct 2020'!O18&gt;0),IF($C$5*E24/'Vic Oct 2020'!AQ18&lt;('Vic Oct 2020'!L18+'Vic Oct 2020'!M18+'Vic Oct 2020'!N18),0,IF(($C$5*E24/'Vic Oct 2020'!AQ18-'Vic Oct 2020'!L18+'Vic Oct 2020'!M18+'Vic Oct 2020'!N18)&lt;=('Vic Oct 2020'!L18+'Vic Oct 2020'!M18+'Vic Oct 2020'!N18+'Vic Oct 2020'!O18),(($C$5*E24/'Vic Oct 2020'!AQ18-('Vic Oct 2020'!L18+'Vic Oct 2020'!M18+'Vic Oct 2020'!N18))*'Vic Oct 2020'!Z18/100)*'Vic Oct 2020'!AQ18,('Vic Oct 2020'!O18*'Vic Oct 2020'!Z18/100)*'Vic Oct 2020'!AQ18)),0)</f>
        <v>0</v>
      </c>
      <c r="K24" s="190">
        <f>IF(AND('Vic Oct 2020'!P18&gt;0,'Vic Oct 2020'!O18&gt;0),IF(($C$5*E24/'Vic Oct 2020'!AQ18&lt;SUM('Vic Oct 2020'!L18:P18)),(0),($C$5*E24/'Vic Oct 2020'!AQ18-SUM('Vic Oct 2020'!L18:P18))*'Vic Oct 2020'!AB18/100)* 'Vic Oct 2020'!AQ18,IF(AND('Vic Oct 2020'!O18&gt;0,'Vic Oct 2020'!P18=""),IF(($C$5*E24/'Vic Oct 2020'!AQ18&lt; SUM('Vic Oct 2020'!L18:O18)),(0),($C$5*E24/'Vic Oct 2020'!AQ18-SUM('Vic Oct 2020'!L18:O18))*'Vic Oct 2020'!AA18/100)* 'Vic Oct 2020'!AQ18,IF(AND('Vic Oct 2020'!N18&gt;0,'Vic Oct 2020'!O18=""),IF(($C$5*E24/'Vic Oct 2020'!AQ18&lt; SUM('Vic Oct 2020'!L18:N18)),(0),($C$5*E24/'Vic Oct 2020'!AQ18-SUM('Vic Oct 2020'!L18:N18))*'Vic Oct 2020'!Z18/100)* 'Vic Oct 2020'!AQ18,IF(AND('Vic Oct 2020'!M18&gt;0,'Vic Oct 2020'!N18=""),IF(($C$5*E24/'Vic Oct 2020'!AQ18&lt;'Vic Oct 2020'!M18+'Vic Oct 2020'!L18),(0),(($C$5*E24/'Vic Oct 2020'!AQ18-('Vic Oct 2020'!M18+'Vic Oct 2020'!L18))*'Vic Oct 2020'!Y18/100))*'Vic Oct 2020'!AQ18,IF(AND('Vic Oct 2020'!L18&gt;0,'Vic Oct 2020'!M18=""&gt;0),IF(($C$5*E24/'Vic Oct 2020'!AQ18&lt;'Vic Oct 2020'!L18),(0),($C$5*E24/'Vic Oct 2020'!AQ18-'Vic Oct 2020'!L18)*'Vic Oct 2020'!X18/100)*'Vic Oct 2020'!AQ18,0)))))</f>
        <v>0</v>
      </c>
      <c r="L24" s="190">
        <f>IF('Vic Oct 2020'!K18="",($C$5*F24/'Vic Oct 2020'!AR18*'Vic Oct 2020'!AC18/100)*'Vic Oct 2020'!AR18,IF($C$5*F24/'Vic Oct 2020'!AR18&gt;='Vic Oct 2020'!L18,('Vic Oct 2020'!L18*'Vic Oct 2020'!AC18/100)*'Vic Oct 2020'!AR18,($C$5*F24/'Vic Oct 2020'!AR18*'Vic Oct 2020'!AC18/100)*'Vic Oct 2020'!AR18))</f>
        <v>821.19272727272732</v>
      </c>
      <c r="M24" s="190">
        <f>IF(AND('Vic Oct 2020'!L18&gt;0,'Vic Oct 2020'!M18&gt;0),IF($C$5*F24/'Vic Oct 2020'!AR18&lt;'Vic Oct 2020'!L18,0,IF(($C$5*F24/'Vic Oct 2020'!AR18-'Vic Oct 2020'!L18)&lt;=('Vic Oct 2020'!M18+'Vic Oct 2020'!L18),((($C$5*F24/'Vic Oct 2020'!AR18-'Vic Oct 2020'!L18)*'Vic Oct 2020'!AD18/100))*'Vic Oct 2020'!AR18,((('Vic Oct 2020'!M18)*'Vic Oct 2020'!AD18/100)*'Vic Oct 2020'!AR18))),0)</f>
        <v>88.920000000000059</v>
      </c>
      <c r="N24" s="190">
        <f>IF(AND('Vic Oct 2020'!M18&gt;0,'Vic Oct 2020'!N18&gt;0),IF($C$5*F24/'Vic Oct 2020'!AR18&lt;('Vic Oct 2020'!L18+'Vic Oct 2020'!M18),0,IF(($C$5*F24/'Vic Oct 2020'!AR18-'Vic Oct 2020'!L18+'Vic Oct 2020'!M18)&lt;=('Vic Oct 2020'!L18+'Vic Oct 2020'!M18+'Vic Oct 2020'!N18),((($C$5*F24/'Vic Oct 2020'!AR18-('Vic Oct 2020'!L18+'Vic Oct 2020'!M18))*'Vic Oct 2020'!AE18/100))*'Vic Oct 2020'!AR18,('Vic Oct 2020'!N18*'Vic Oct 2020'!AE18/100)*'Vic Oct 2020'!AR18)),0)</f>
        <v>0</v>
      </c>
      <c r="O24" s="190">
        <f>IF(AND('Vic Oct 2020'!N18&gt;0,'Vic Oct 2020'!O18&gt;0),IF($C$5*F24/'Vic Oct 2020'!AR18&lt;('Vic Oct 2020'!L18+'Vic Oct 2020'!M18+'Vic Oct 2020'!N18),0,IF(($C$5*F24/'Vic Oct 2020'!AR18-'Vic Oct 2020'!L18+'Vic Oct 2020'!M18+'Vic Oct 2020'!N18)&lt;=('Vic Oct 2020'!L18+'Vic Oct 2020'!M18+'Vic Oct 2020'!N18+'Vic Oct 2020'!O18),(($C$5*F24/'Vic Oct 2020'!AR18-('Vic Oct 2020'!L18+'Vic Oct 2020'!M18+'Vic Oct 2020'!N18))*'Vic Oct 2020'!AF18/100)*'Vic Oct 2020'!AR18,('Vic Oct 2020'!O18*'Vic Oct 2020'!AF18/100)*'Vic Oct 2020'!AR18)),0)</f>
        <v>0</v>
      </c>
      <c r="P24" s="190">
        <f>IF(AND('Vic Oct 2020'!P18&gt;0,'Vic Oct 2020'!O18&gt;0),IF(($C$5*F24/'Vic Oct 2020'!AR18&lt;SUM('Vic Oct 2020'!L18:P18)),(0),($C$5*F24/'Vic Oct 2020'!AR18-SUM('Vic Oct 2020'!L18:P18))*'Vic Oct 2020'!AB18/100)* 'Vic Oct 2020'!AR18,IF(AND('Vic Oct 2020'!O18&gt;0,'Vic Oct 2020'!P18=""),IF(($C$5*F24/'Vic Oct 2020'!AR18&lt; SUM('Vic Oct 2020'!L18:O18)),(0),($C$5*F24/'Vic Oct 2020'!AR18-SUM('Vic Oct 2020'!L18:O18))*'Vic Oct 2020'!AG18/100)* 'Vic Oct 2020'!AR18,IF(AND('Vic Oct 2020'!N18&gt;0,'Vic Oct 2020'!O18=""),IF(($C$5*F24/'Vic Oct 2020'!AR18&lt; SUM('Vic Oct 2020'!L18:N18)),(0),($C$5*F24/'Vic Oct 2020'!AR18-SUM('Vic Oct 2020'!L18:N18))*'Vic Oct 2020'!AF18/100)* 'Vic Oct 2020'!AR18,IF(AND('Vic Oct 2020'!M18&gt;0,'Vic Oct 2020'!N18=""),IF(($C$5*F24/'Vic Oct 2020'!AR18&lt;'Vic Oct 2020'!M18+'Vic Oct 2020'!L18),(0),(($C$5*F24/'Vic Oct 2020'!AR18-('Vic Oct 2020'!M18+'Vic Oct 2020'!L18))*'Vic Oct 2020'!AE18/100))*'Vic Oct 2020'!AR18,IF(AND('Vic Oct 2020'!L18&gt;0,'Vic Oct 2020'!M18=""&gt;0),IF(($C$5*F24/'Vic Oct 2020'!AR18&lt;'Vic Oct 2020'!L18),(0),($C$5*F24/'Vic Oct 2020'!AR18-'Vic Oct 2020'!L18)*'Vic Oct 2020'!AD18/100)*'Vic Oct 2020'!AR18,0)))))</f>
        <v>0</v>
      </c>
      <c r="Q24" s="394">
        <f t="shared" si="4"/>
        <v>1867.1054545454547</v>
      </c>
      <c r="R24" s="419">
        <f t="shared" si="5"/>
        <v>2173.7054545454548</v>
      </c>
      <c r="S24" s="193">
        <f t="shared" si="6"/>
        <v>2391.0760000000005</v>
      </c>
      <c r="T24" s="247">
        <f>'Vic Oct 2020'!AT18</f>
        <v>0</v>
      </c>
      <c r="U24" s="247">
        <f>'Vic Oct 2020'!AU18</f>
        <v>0</v>
      </c>
      <c r="V24" s="247">
        <f>'Vic Oct 2020'!AV18</f>
        <v>0</v>
      </c>
      <c r="W24" s="247">
        <f>'Vic Oct 2020'!AW18</f>
        <v>0</v>
      </c>
      <c r="X24" s="419" t="str">
        <f t="shared" si="7"/>
        <v>No discount</v>
      </c>
      <c r="Y24" s="419" t="str">
        <f t="shared" si="8"/>
        <v>Inclusive</v>
      </c>
      <c r="Z24" s="399">
        <f t="shared" si="0"/>
        <v>2173.7054545454548</v>
      </c>
      <c r="AA24" s="399">
        <f t="shared" si="1"/>
        <v>2173.7054545454548</v>
      </c>
      <c r="AB24" s="400">
        <f t="shared" si="9"/>
        <v>2391.0760000000005</v>
      </c>
      <c r="AC24" s="400">
        <f t="shared" si="9"/>
        <v>2391.0760000000005</v>
      </c>
      <c r="AD24" s="244">
        <f>'Vic Oct 2020'!BF18</f>
        <v>0</v>
      </c>
      <c r="AE24" s="196" t="str">
        <f>'Vic Oct 2020'!BG18</f>
        <v>n</v>
      </c>
      <c r="AF24" s="443"/>
      <c r="AG24" s="443"/>
      <c r="AH24" s="443"/>
      <c r="AI24" s="443"/>
      <c r="AJ24" s="443"/>
      <c r="AK24" s="443"/>
      <c r="AL24" s="443"/>
      <c r="AM24" s="443"/>
      <c r="AN24" s="443"/>
      <c r="AO24" s="443"/>
      <c r="AP24" s="443"/>
      <c r="AQ24" s="443"/>
      <c r="AR24" s="443"/>
      <c r="AS24" s="443"/>
      <c r="AT24" s="443"/>
      <c r="AU24" s="443"/>
      <c r="AV24" s="443"/>
      <c r="AW24" s="443"/>
      <c r="AX24" s="443"/>
      <c r="AY24" s="443"/>
      <c r="AZ24" s="443"/>
      <c r="BA24" s="443"/>
      <c r="BB24" s="443"/>
      <c r="BC24" s="443"/>
      <c r="BD24" s="443"/>
      <c r="BE24" s="443"/>
      <c r="BF24" s="443"/>
      <c r="BG24" s="443"/>
      <c r="BH24" s="443"/>
      <c r="BI24" s="443"/>
      <c r="BJ24" s="443"/>
      <c r="BK24" s="443"/>
      <c r="BL24" s="443"/>
      <c r="BM24" s="443"/>
      <c r="BN24" s="443"/>
      <c r="BO24" s="443"/>
      <c r="BP24" s="443"/>
      <c r="BQ24" s="443"/>
      <c r="BR24" s="443"/>
      <c r="BS24" s="443"/>
      <c r="BT24" s="443"/>
      <c r="BU24" s="443"/>
      <c r="BV24" s="443"/>
      <c r="BW24" s="443"/>
      <c r="BX24" s="443"/>
      <c r="BY24" s="443"/>
      <c r="BZ24" s="443"/>
      <c r="CA24" s="443"/>
      <c r="CB24" s="443"/>
      <c r="CC24" s="443"/>
      <c r="CD24" s="443"/>
      <c r="CE24" s="443"/>
      <c r="CF24" s="443"/>
      <c r="CG24" s="443"/>
      <c r="CH24" s="443"/>
      <c r="CI24" s="443"/>
      <c r="CJ24" s="443"/>
      <c r="CK24" s="443"/>
      <c r="CL24" s="443"/>
      <c r="CM24" s="443"/>
      <c r="CN24" s="443"/>
      <c r="CO24" s="448"/>
      <c r="CP24" s="448"/>
      <c r="CQ24" s="448"/>
      <c r="CR24" s="448"/>
      <c r="CS24" s="448"/>
      <c r="CT24" s="448"/>
      <c r="CU24" s="448"/>
      <c r="CV24" s="448"/>
      <c r="CW24" s="448"/>
      <c r="CX24" s="448"/>
      <c r="CY24" s="448"/>
      <c r="CZ24" s="448"/>
      <c r="DA24" s="448"/>
      <c r="DB24" s="448"/>
      <c r="DC24" s="448"/>
      <c r="DD24" s="448"/>
      <c r="DE24" s="448"/>
      <c r="DF24" s="448"/>
      <c r="DG24" s="448"/>
      <c r="DH24" s="448"/>
      <c r="DI24" s="448"/>
      <c r="DJ24" s="448"/>
      <c r="DK24" s="448"/>
      <c r="DL24" s="448"/>
      <c r="DM24" s="448"/>
      <c r="DN24" s="448"/>
      <c r="DO24" s="448"/>
      <c r="DP24" s="448"/>
      <c r="DQ24" s="448"/>
      <c r="DR24" s="448"/>
      <c r="DS24" s="448"/>
      <c r="DT24" s="448"/>
      <c r="DU24" s="448"/>
      <c r="DV24" s="448"/>
      <c r="DW24" s="448"/>
      <c r="DX24" s="448"/>
      <c r="DY24" s="448"/>
      <c r="DZ24" s="448"/>
      <c r="EA24" s="448"/>
      <c r="EB24" s="448"/>
      <c r="EC24" s="448"/>
      <c r="ED24" s="448"/>
      <c r="EE24" s="448"/>
      <c r="EF24" s="448"/>
      <c r="EG24" s="448"/>
      <c r="EH24" s="448"/>
      <c r="EI24" s="448"/>
      <c r="EJ24" s="448"/>
      <c r="EK24" s="448"/>
      <c r="EL24" s="448"/>
      <c r="EM24" s="448"/>
      <c r="EN24" s="448"/>
      <c r="EO24" s="448"/>
      <c r="EP24" s="448"/>
    </row>
    <row r="25" spans="1:146" s="451" customFormat="1" ht="17" customHeight="1" thickTop="1">
      <c r="A25" s="528"/>
      <c r="B25" s="423" t="str">
        <f>'Vic Oct 2020'!F19</f>
        <v>Simply Energy</v>
      </c>
      <c r="C25" s="423" t="str">
        <f>'Vic Oct 2020'!G19</f>
        <v>Business Saver</v>
      </c>
      <c r="D25" s="190">
        <f>365*'Vic Oct 2020'!H19/100</f>
        <v>393.76863636363635</v>
      </c>
      <c r="E25" s="415">
        <f>IF('Vic Oct 2020'!AQ19=3,0.5,IF('Vic Oct 2020'!AQ19=2,0.33,0))</f>
        <v>0.5</v>
      </c>
      <c r="F25" s="415">
        <f t="shared" si="3"/>
        <v>0.5</v>
      </c>
      <c r="G25" s="190">
        <f>IF('Vic Oct 2020'!K19="",($C$5*E25/'Vic Oct 2020'!AQ19*'Vic Oct 2020'!W19/100)*'Vic Oct 2020'!AQ19,IF($C$5*E25/'Vic Oct 2020'!AQ19&gt;='Vic Oct 2020'!L19,('Vic Oct 2020'!L19*'Vic Oct 2020'!W19/100)*'Vic Oct 2020'!AQ19,($C$5*E25/'Vic Oct 2020'!AQ19*'Vic Oct 2020'!W19/100)*'Vic Oct 2020'!AQ19))</f>
        <v>866.85599999999999</v>
      </c>
      <c r="H25" s="190">
        <f>IF(AND('Vic Oct 2020'!L19&gt;0,'Vic Oct 2020'!M19&gt;0),IF($C$5*E25/'Vic Oct 2020'!AQ19&lt;'Vic Oct 2020'!L19,0,IF(($C$5*E25/'Vic Oct 2020'!AQ19-'Vic Oct 2020'!L19)&lt;=('Vic Oct 2020'!M19+'Vic Oct 2020'!L19),((($C$5*E25/'Vic Oct 2020'!AQ19-'Vic Oct 2020'!L19)*'Vic Oct 2020'!X19/100))*'Vic Oct 2020'!AQ19,((('Vic Oct 2020'!M19)*'Vic Oct 2020'!X19/100)*'Vic Oct 2020'!AQ19))),0)</f>
        <v>74.392000000000067</v>
      </c>
      <c r="I25" s="190">
        <f>IF(AND('Vic Oct 2020'!M19&gt;0,'Vic Oct 2020'!N19&gt;0),IF($C$5*E25/'Vic Oct 2020'!AQ19&lt;('Vic Oct 2020'!L19+'Vic Oct 2020'!M19),0,IF(($C$5*E25/'Vic Oct 2020'!AQ19-'Vic Oct 2020'!L19+'Vic Oct 2020'!M19)&lt;=('Vic Oct 2020'!L19+'Vic Oct 2020'!M19+'Vic Oct 2020'!N19),((($C$5*E25/'Vic Oct 2020'!AQ19-('Vic Oct 2020'!L19+'Vic Oct 2020'!M19))*'Vic Oct 2020'!Y19/100))*'Vic Oct 2020'!AQ19,('Vic Oct 2020'!N19*'Vic Oct 2020'!Y19/100)* 'Vic Oct 2020'!AQ19)),0)</f>
        <v>0</v>
      </c>
      <c r="J25" s="190">
        <f>IF(AND('Vic Oct 2020'!N19&gt;0,'Vic Oct 2020'!O19&gt;0),IF($C$5*E25/'Vic Oct 2020'!AQ19&lt;('Vic Oct 2020'!L19+'Vic Oct 2020'!M19+'Vic Oct 2020'!N19),0,IF(($C$5*E25/'Vic Oct 2020'!AQ19-'Vic Oct 2020'!L19+'Vic Oct 2020'!M19+'Vic Oct 2020'!N19)&lt;=('Vic Oct 2020'!L19+'Vic Oct 2020'!M19+'Vic Oct 2020'!N19+'Vic Oct 2020'!O19),(($C$5*E25/'Vic Oct 2020'!AQ19-('Vic Oct 2020'!L19+'Vic Oct 2020'!M19+'Vic Oct 2020'!N19))*'Vic Oct 2020'!Z19/100)*'Vic Oct 2020'!AQ19,('Vic Oct 2020'!O19*'Vic Oct 2020'!Z19/100)*'Vic Oct 2020'!AQ19)),0)</f>
        <v>0</v>
      </c>
      <c r="K25" s="190">
        <f>IF(AND('Vic Oct 2020'!P19&gt;0,'Vic Oct 2020'!O19&gt;0),IF(($C$5*E25/'Vic Oct 2020'!AQ19&lt;SUM('Vic Oct 2020'!L19:P19)),(0),($C$5*E25/'Vic Oct 2020'!AQ19-SUM('Vic Oct 2020'!L19:P19))*'Vic Oct 2020'!AB19/100)* 'Vic Oct 2020'!AQ19,IF(AND('Vic Oct 2020'!O19&gt;0,'Vic Oct 2020'!P19=""),IF(($C$5*E25/'Vic Oct 2020'!AQ19&lt; SUM('Vic Oct 2020'!L19:O19)),(0),($C$5*E25/'Vic Oct 2020'!AQ19-SUM('Vic Oct 2020'!L19:O19))*'Vic Oct 2020'!AA19/100)* 'Vic Oct 2020'!AQ19,IF(AND('Vic Oct 2020'!N19&gt;0,'Vic Oct 2020'!O19=""),IF(($C$5*E25/'Vic Oct 2020'!AQ19&lt; SUM('Vic Oct 2020'!L19:N19)),(0),($C$5*E25/'Vic Oct 2020'!AQ19-SUM('Vic Oct 2020'!L19:N19))*'Vic Oct 2020'!Z19/100)* 'Vic Oct 2020'!AQ19,IF(AND('Vic Oct 2020'!M19&gt;0,'Vic Oct 2020'!N19=""),IF(($C$5*E25/'Vic Oct 2020'!AQ19&lt;'Vic Oct 2020'!M19+'Vic Oct 2020'!L19),(0),(($C$5*E25/'Vic Oct 2020'!AQ19-('Vic Oct 2020'!M19+'Vic Oct 2020'!L19))*'Vic Oct 2020'!Y19/100))*'Vic Oct 2020'!AQ19,IF(AND('Vic Oct 2020'!L19&gt;0,'Vic Oct 2020'!M19=""&gt;0),IF(($C$5*E25/'Vic Oct 2020'!AQ19&lt;'Vic Oct 2020'!L19),(0),($C$5*E25/'Vic Oct 2020'!AQ19-'Vic Oct 2020'!L19)*'Vic Oct 2020'!X19/100)*'Vic Oct 2020'!AQ19,0)))))</f>
        <v>0</v>
      </c>
      <c r="L25" s="190">
        <f>IF('Vic Oct 2020'!K19="",($C$5*F25/'Vic Oct 2020'!AR19*'Vic Oct 2020'!AC19/100)*'Vic Oct 2020'!AR19,IF($C$5*F25/'Vic Oct 2020'!AR19&gt;='Vic Oct 2020'!L19,('Vic Oct 2020'!L19*'Vic Oct 2020'!AC19/100)*'Vic Oct 2020'!AR19,($C$5*F25/'Vic Oct 2020'!AR19*'Vic Oct 2020'!AC19/100)*'Vic Oct 2020'!AR19))</f>
        <v>829.5272727272727</v>
      </c>
      <c r="M25" s="190">
        <f>IF(AND('Vic Oct 2020'!L19&gt;0,'Vic Oct 2020'!M19&gt;0),IF($C$5*F25/'Vic Oct 2020'!AR19&lt;'Vic Oct 2020'!L19,0,IF(($C$5*F25/'Vic Oct 2020'!AR19-'Vic Oct 2020'!L19)&lt;=('Vic Oct 2020'!M19+'Vic Oct 2020'!L19),((($C$5*F25/'Vic Oct 2020'!AR19-'Vic Oct 2020'!L19)*'Vic Oct 2020'!AD19/100))*'Vic Oct 2020'!AR19,((('Vic Oct 2020'!M19)*'Vic Oct 2020'!AD19/100)*'Vic Oct 2020'!AR19))),0)</f>
        <v>73.994181818181872</v>
      </c>
      <c r="N25" s="190">
        <f>IF(AND('Vic Oct 2020'!M19&gt;0,'Vic Oct 2020'!N19&gt;0),IF($C$5*F25/'Vic Oct 2020'!AR19&lt;('Vic Oct 2020'!L19+'Vic Oct 2020'!M19),0,IF(($C$5*F25/'Vic Oct 2020'!AR19-'Vic Oct 2020'!L19+'Vic Oct 2020'!M19)&lt;=('Vic Oct 2020'!L19+'Vic Oct 2020'!M19+'Vic Oct 2020'!N19),((($C$5*F25/'Vic Oct 2020'!AR19-('Vic Oct 2020'!L19+'Vic Oct 2020'!M19))*'Vic Oct 2020'!AE19/100))*'Vic Oct 2020'!AR19,('Vic Oct 2020'!N19*'Vic Oct 2020'!AE19/100)*'Vic Oct 2020'!AR19)),0)</f>
        <v>0</v>
      </c>
      <c r="O25" s="190">
        <f>IF(AND('Vic Oct 2020'!N19&gt;0,'Vic Oct 2020'!O19&gt;0),IF($C$5*F25/'Vic Oct 2020'!AR19&lt;('Vic Oct 2020'!L19+'Vic Oct 2020'!M19+'Vic Oct 2020'!N19),0,IF(($C$5*F25/'Vic Oct 2020'!AR19-'Vic Oct 2020'!L19+'Vic Oct 2020'!M19+'Vic Oct 2020'!N19)&lt;=('Vic Oct 2020'!L19+'Vic Oct 2020'!M19+'Vic Oct 2020'!N19+'Vic Oct 2020'!O19),(($C$5*F25/'Vic Oct 2020'!AR19-('Vic Oct 2020'!L19+'Vic Oct 2020'!M19+'Vic Oct 2020'!N19))*'Vic Oct 2020'!AF19/100)*'Vic Oct 2020'!AR19,('Vic Oct 2020'!O19*'Vic Oct 2020'!AF19/100)*'Vic Oct 2020'!AR19)),0)</f>
        <v>0</v>
      </c>
      <c r="P25" s="190">
        <f>IF(AND('Vic Oct 2020'!P19&gt;0,'Vic Oct 2020'!O19&gt;0),IF(($C$5*F25/'Vic Oct 2020'!AR19&lt;SUM('Vic Oct 2020'!L19:P19)),(0),($C$5*F25/'Vic Oct 2020'!AR19-SUM('Vic Oct 2020'!L19:P19))*'Vic Oct 2020'!AB19/100)* 'Vic Oct 2020'!AR19,IF(AND('Vic Oct 2020'!O19&gt;0,'Vic Oct 2020'!P19=""),IF(($C$5*F25/'Vic Oct 2020'!AR19&lt; SUM('Vic Oct 2020'!L19:O19)),(0),($C$5*F25/'Vic Oct 2020'!AR19-SUM('Vic Oct 2020'!L19:O19))*'Vic Oct 2020'!AG19/100)* 'Vic Oct 2020'!AR19,IF(AND('Vic Oct 2020'!N19&gt;0,'Vic Oct 2020'!O19=""),IF(($C$5*F25/'Vic Oct 2020'!AR19&lt; SUM('Vic Oct 2020'!L19:N19)),(0),($C$5*F25/'Vic Oct 2020'!AR19-SUM('Vic Oct 2020'!L19:N19))*'Vic Oct 2020'!AF19/100)* 'Vic Oct 2020'!AR19,IF(AND('Vic Oct 2020'!M19&gt;0,'Vic Oct 2020'!N19=""),IF(($C$5*F25/'Vic Oct 2020'!AR19&lt;'Vic Oct 2020'!M19+'Vic Oct 2020'!L19),(0),(($C$5*F25/'Vic Oct 2020'!AR19-('Vic Oct 2020'!M19+'Vic Oct 2020'!L19))*'Vic Oct 2020'!AE19/100))*'Vic Oct 2020'!AR19,IF(AND('Vic Oct 2020'!L19&gt;0,'Vic Oct 2020'!M19=""&gt;0),IF(($C$5*F25/'Vic Oct 2020'!AR19&lt;'Vic Oct 2020'!L19),(0),($C$5*F25/'Vic Oct 2020'!AR19-'Vic Oct 2020'!L19)*'Vic Oct 2020'!AD19/100)*'Vic Oct 2020'!AR19,0)))))</f>
        <v>0</v>
      </c>
      <c r="Q25" s="394">
        <f t="shared" si="4"/>
        <v>1844.7694545454547</v>
      </c>
      <c r="R25" s="419">
        <f t="shared" si="5"/>
        <v>2238.5380909090909</v>
      </c>
      <c r="S25" s="193">
        <f t="shared" si="6"/>
        <v>2462.3919000000001</v>
      </c>
      <c r="T25" s="247">
        <f>'Vic Oct 2020'!AT19</f>
        <v>17</v>
      </c>
      <c r="U25" s="247">
        <f>'Vic Oct 2020'!AU19</f>
        <v>0</v>
      </c>
      <c r="V25" s="247">
        <f>'Vic Oct 2020'!AV19</f>
        <v>0</v>
      </c>
      <c r="W25" s="247">
        <f>'Vic Oct 2020'!AW19</f>
        <v>0</v>
      </c>
      <c r="X25" s="419" t="str">
        <f t="shared" si="7"/>
        <v>Guaranteed off bill</v>
      </c>
      <c r="Y25" s="419" t="str">
        <f t="shared" si="8"/>
        <v>Exclusive</v>
      </c>
      <c r="Z25" s="399">
        <f t="shared" si="0"/>
        <v>1857.9866154545455</v>
      </c>
      <c r="AA25" s="399">
        <f t="shared" si="1"/>
        <v>1857.9866154545455</v>
      </c>
      <c r="AB25" s="400">
        <f t="shared" si="9"/>
        <v>2043.7852770000002</v>
      </c>
      <c r="AC25" s="400">
        <f t="shared" si="9"/>
        <v>2043.7852770000002</v>
      </c>
      <c r="AD25" s="244">
        <f>'Vic Oct 2020'!BF19</f>
        <v>0</v>
      </c>
      <c r="AE25" s="196" t="str">
        <f>'Vic Oct 2020'!BG19</f>
        <v>n</v>
      </c>
      <c r="AF25" s="443"/>
      <c r="AG25" s="443"/>
      <c r="AH25" s="443"/>
      <c r="AI25" s="443"/>
      <c r="AJ25" s="443"/>
      <c r="AK25" s="443"/>
      <c r="AL25" s="443"/>
      <c r="AM25" s="443"/>
      <c r="AN25" s="443"/>
      <c r="AO25" s="443"/>
      <c r="AP25" s="443"/>
      <c r="AQ25" s="443"/>
      <c r="AR25" s="443"/>
      <c r="AS25" s="443"/>
      <c r="AT25" s="443"/>
      <c r="AU25" s="443"/>
      <c r="AV25" s="443"/>
      <c r="AW25" s="443"/>
      <c r="AX25" s="443"/>
      <c r="AY25" s="443"/>
      <c r="AZ25" s="443"/>
      <c r="BA25" s="443"/>
      <c r="BB25" s="443"/>
      <c r="BC25" s="443"/>
      <c r="BD25" s="443"/>
      <c r="BE25" s="443"/>
      <c r="BF25" s="443"/>
      <c r="BG25" s="443"/>
      <c r="BH25" s="443"/>
      <c r="BI25" s="443"/>
      <c r="BJ25" s="443"/>
      <c r="BK25" s="443"/>
      <c r="BL25" s="443"/>
      <c r="BM25" s="443"/>
      <c r="BN25" s="443"/>
      <c r="BO25" s="443"/>
      <c r="BP25" s="443"/>
      <c r="BQ25" s="443"/>
      <c r="BR25" s="443"/>
      <c r="BS25" s="443"/>
      <c r="BT25" s="443"/>
      <c r="BU25" s="443"/>
      <c r="BV25" s="443"/>
      <c r="BW25" s="443"/>
      <c r="BX25" s="443"/>
      <c r="BY25" s="443"/>
      <c r="BZ25" s="443"/>
      <c r="CA25" s="443"/>
      <c r="CB25" s="443"/>
      <c r="CC25" s="443"/>
      <c r="CD25" s="443"/>
      <c r="CE25" s="443"/>
      <c r="CF25" s="443"/>
      <c r="CG25" s="443"/>
      <c r="CH25" s="443"/>
      <c r="CI25" s="443"/>
      <c r="CJ25" s="443"/>
      <c r="CK25" s="443"/>
      <c r="CL25" s="443"/>
      <c r="CM25" s="443"/>
      <c r="CN25" s="443"/>
      <c r="CO25" s="450"/>
      <c r="CP25" s="450"/>
      <c r="CQ25" s="450"/>
      <c r="CR25" s="450"/>
      <c r="CS25" s="450"/>
      <c r="CT25" s="450"/>
      <c r="CU25" s="450"/>
      <c r="CV25" s="450"/>
      <c r="CW25" s="450"/>
      <c r="CX25" s="450"/>
      <c r="CY25" s="450"/>
      <c r="CZ25" s="450"/>
      <c r="DA25" s="450"/>
      <c r="DB25" s="450"/>
      <c r="DC25" s="450"/>
      <c r="DD25" s="450"/>
      <c r="DE25" s="450"/>
      <c r="DF25" s="450"/>
      <c r="DG25" s="450"/>
      <c r="DH25" s="450"/>
      <c r="DI25" s="450"/>
      <c r="DJ25" s="450"/>
      <c r="DK25" s="450"/>
      <c r="DL25" s="450"/>
      <c r="DM25" s="450"/>
      <c r="DN25" s="450"/>
      <c r="DO25" s="450"/>
      <c r="DP25" s="450"/>
      <c r="DQ25" s="450"/>
      <c r="DR25" s="450"/>
      <c r="DS25" s="450"/>
      <c r="DT25" s="450"/>
      <c r="DU25" s="450"/>
      <c r="DV25" s="450"/>
      <c r="DW25" s="450"/>
      <c r="DX25" s="450"/>
      <c r="DY25" s="450"/>
      <c r="DZ25" s="450"/>
      <c r="EA25" s="450"/>
      <c r="EB25" s="450"/>
      <c r="EC25" s="450"/>
      <c r="ED25" s="450"/>
      <c r="EE25" s="450"/>
      <c r="EF25" s="450"/>
      <c r="EG25" s="450"/>
      <c r="EH25" s="450"/>
      <c r="EI25" s="450"/>
      <c r="EJ25" s="450"/>
      <c r="EK25" s="450"/>
      <c r="EL25" s="450"/>
      <c r="EM25" s="450"/>
      <c r="EN25" s="450"/>
      <c r="EO25" s="450"/>
      <c r="EP25" s="450"/>
    </row>
    <row r="26" spans="1:146" s="451" customFormat="1" ht="17" customHeight="1">
      <c r="A26" s="528"/>
      <c r="B26" s="423" t="str">
        <f>'Vic Oct 2020'!F20</f>
        <v>Powershop</v>
      </c>
      <c r="C26" s="423" t="str">
        <f>'Vic Oct 2020'!G20</f>
        <v>Shopper</v>
      </c>
      <c r="D26" s="190">
        <f>365*'Vic Oct 2020'!H20/100</f>
        <v>324.85000000000002</v>
      </c>
      <c r="E26" s="415">
        <f>IF('Vic Oct 2020'!AQ20=3,0.5,IF('Vic Oct 2020'!AQ20=2,0.33,0))</f>
        <v>0.5</v>
      </c>
      <c r="F26" s="415">
        <f t="shared" si="3"/>
        <v>0.5</v>
      </c>
      <c r="G26" s="190">
        <f>IF('Vic Oct 2020'!K20="",($C$5*E26/'Vic Oct 2020'!AQ20*'Vic Oct 2020'!W20/100)*'Vic Oct 2020'!AQ20,IF($C$5*E26/'Vic Oct 2020'!AQ20&gt;='Vic Oct 2020'!L20,('Vic Oct 2020'!L20*'Vic Oct 2020'!W20/100)*'Vic Oct 2020'!AQ20,($C$5*E26/'Vic Oct 2020'!AQ20*'Vic Oct 2020'!W20/100)*'Vic Oct 2020'!AQ20))</f>
        <v>863.63636363636363</v>
      </c>
      <c r="H26" s="190">
        <f>IF(AND('Vic Oct 2020'!L20&gt;0,'Vic Oct 2020'!M20&gt;0),IF($C$5*E26/'Vic Oct 2020'!AQ20&lt;'Vic Oct 2020'!L20,0,IF(($C$5*E26/'Vic Oct 2020'!AQ20-'Vic Oct 2020'!L20)&lt;=('Vic Oct 2020'!M20+'Vic Oct 2020'!L20),((($C$5*E26/'Vic Oct 2020'!AQ20-'Vic Oct 2020'!L20)*'Vic Oct 2020'!X20/100))*'Vic Oct 2020'!AQ20,((('Vic Oct 2020'!M20)*'Vic Oct 2020'!X20/100)*'Vic Oct 2020'!AQ20))),0)</f>
        <v>0</v>
      </c>
      <c r="I26" s="190">
        <f>IF(AND('Vic Oct 2020'!M20&gt;0,'Vic Oct 2020'!N20&gt;0),IF($C$5*E26/'Vic Oct 2020'!AQ20&lt;('Vic Oct 2020'!L20+'Vic Oct 2020'!M20),0,IF(($C$5*E26/'Vic Oct 2020'!AQ20-'Vic Oct 2020'!L20+'Vic Oct 2020'!M20)&lt;=('Vic Oct 2020'!L20+'Vic Oct 2020'!M20+'Vic Oct 2020'!N20),((($C$5*E26/'Vic Oct 2020'!AQ20-('Vic Oct 2020'!L20+'Vic Oct 2020'!M20))*'Vic Oct 2020'!Y20/100))*'Vic Oct 2020'!AQ20,('Vic Oct 2020'!N20*'Vic Oct 2020'!Y20/100)* 'Vic Oct 2020'!AQ20)),0)</f>
        <v>0</v>
      </c>
      <c r="J26" s="190">
        <f>IF(AND('Vic Oct 2020'!N20&gt;0,'Vic Oct 2020'!O20&gt;0),IF($C$5*E26/'Vic Oct 2020'!AQ20&lt;('Vic Oct 2020'!L20+'Vic Oct 2020'!M20+'Vic Oct 2020'!N20),0,IF(($C$5*E26/'Vic Oct 2020'!AQ20-'Vic Oct 2020'!L20+'Vic Oct 2020'!M20+'Vic Oct 2020'!N20)&lt;=('Vic Oct 2020'!L20+'Vic Oct 2020'!M20+'Vic Oct 2020'!N20+'Vic Oct 2020'!O20),(($C$5*E26/'Vic Oct 2020'!AQ20-('Vic Oct 2020'!L20+'Vic Oct 2020'!M20+'Vic Oct 2020'!N20))*'Vic Oct 2020'!Z20/100)*'Vic Oct 2020'!AQ20,('Vic Oct 2020'!O20*'Vic Oct 2020'!Z20/100)*'Vic Oct 2020'!AQ20)),0)</f>
        <v>0</v>
      </c>
      <c r="K26" s="190">
        <f>IF(AND('Vic Oct 2020'!P20&gt;0,'Vic Oct 2020'!O20&gt;0),IF(($C$5*E26/'Vic Oct 2020'!AQ20&lt;SUM('Vic Oct 2020'!L20:P20)),(0),($C$5*E26/'Vic Oct 2020'!AQ20-SUM('Vic Oct 2020'!L20:P20))*'Vic Oct 2020'!AB20/100)* 'Vic Oct 2020'!AQ20,IF(AND('Vic Oct 2020'!O20&gt;0,'Vic Oct 2020'!P20=""),IF(($C$5*E26/'Vic Oct 2020'!AQ20&lt; SUM('Vic Oct 2020'!L20:O20)),(0),($C$5*E26/'Vic Oct 2020'!AQ20-SUM('Vic Oct 2020'!L20:O20))*'Vic Oct 2020'!AA20/100)* 'Vic Oct 2020'!AQ20,IF(AND('Vic Oct 2020'!N20&gt;0,'Vic Oct 2020'!O20=""),IF(($C$5*E26/'Vic Oct 2020'!AQ20&lt; SUM('Vic Oct 2020'!L20:N20)),(0),($C$5*E26/'Vic Oct 2020'!AQ20-SUM('Vic Oct 2020'!L20:N20))*'Vic Oct 2020'!Z20/100)* 'Vic Oct 2020'!AQ20,IF(AND('Vic Oct 2020'!M20&gt;0,'Vic Oct 2020'!N20=""),IF(($C$5*E26/'Vic Oct 2020'!AQ20&lt;'Vic Oct 2020'!M20+'Vic Oct 2020'!L20),(0),(($C$5*E26/'Vic Oct 2020'!AQ20-('Vic Oct 2020'!M20+'Vic Oct 2020'!L20))*'Vic Oct 2020'!Y20/100))*'Vic Oct 2020'!AQ20,IF(AND('Vic Oct 2020'!L20&gt;0,'Vic Oct 2020'!M20=""&gt;0),IF(($C$5*E26/'Vic Oct 2020'!AQ20&lt;'Vic Oct 2020'!L20),(0),($C$5*E26/'Vic Oct 2020'!AQ20-'Vic Oct 2020'!L20)*'Vic Oct 2020'!X20/100)*'Vic Oct 2020'!AQ20,0)))))</f>
        <v>0</v>
      </c>
      <c r="L26" s="190">
        <f>IF('Vic Oct 2020'!K20="",($C$5*F26/'Vic Oct 2020'!AR20*'Vic Oct 2020'!AC20/100)*'Vic Oct 2020'!AR20,IF($C$5*F26/'Vic Oct 2020'!AR20&gt;='Vic Oct 2020'!L20,('Vic Oct 2020'!L20*'Vic Oct 2020'!AC20/100)*'Vic Oct 2020'!AR20,($C$5*F26/'Vic Oct 2020'!AR20*'Vic Oct 2020'!AC20/100)*'Vic Oct 2020'!AR20))</f>
        <v>863.63636363636363</v>
      </c>
      <c r="M26" s="190">
        <f>IF(AND('Vic Oct 2020'!L20&gt;0,'Vic Oct 2020'!M20&gt;0),IF($C$5*F26/'Vic Oct 2020'!AR20&lt;'Vic Oct 2020'!L20,0,IF(($C$5*F26/'Vic Oct 2020'!AR20-'Vic Oct 2020'!L20)&lt;=('Vic Oct 2020'!M20+'Vic Oct 2020'!L20),((($C$5*F26/'Vic Oct 2020'!AR20-'Vic Oct 2020'!L20)*'Vic Oct 2020'!AD20/100))*'Vic Oct 2020'!AR20,((('Vic Oct 2020'!M20)*'Vic Oct 2020'!AD20/100)*'Vic Oct 2020'!AR20))),0)</f>
        <v>0</v>
      </c>
      <c r="N26" s="190">
        <f>IF(AND('Vic Oct 2020'!M20&gt;0,'Vic Oct 2020'!N20&gt;0),IF($C$5*F26/'Vic Oct 2020'!AR20&lt;('Vic Oct 2020'!L20+'Vic Oct 2020'!M20),0,IF(($C$5*F26/'Vic Oct 2020'!AR20-'Vic Oct 2020'!L20+'Vic Oct 2020'!M20)&lt;=('Vic Oct 2020'!L20+'Vic Oct 2020'!M20+'Vic Oct 2020'!N20),((($C$5*F26/'Vic Oct 2020'!AR20-('Vic Oct 2020'!L20+'Vic Oct 2020'!M20))*'Vic Oct 2020'!AE20/100))*'Vic Oct 2020'!AR20,('Vic Oct 2020'!N20*'Vic Oct 2020'!AE20/100)*'Vic Oct 2020'!AR20)),0)</f>
        <v>0</v>
      </c>
      <c r="O26" s="190">
        <f>IF(AND('Vic Oct 2020'!N20&gt;0,'Vic Oct 2020'!O20&gt;0),IF($C$5*F26/'Vic Oct 2020'!AR20&lt;('Vic Oct 2020'!L20+'Vic Oct 2020'!M20+'Vic Oct 2020'!N20),0,IF(($C$5*F26/'Vic Oct 2020'!AR20-'Vic Oct 2020'!L20+'Vic Oct 2020'!M20+'Vic Oct 2020'!N20)&lt;=('Vic Oct 2020'!L20+'Vic Oct 2020'!M20+'Vic Oct 2020'!N20+'Vic Oct 2020'!O20),(($C$5*F26/'Vic Oct 2020'!AR20-('Vic Oct 2020'!L20+'Vic Oct 2020'!M20+'Vic Oct 2020'!N20))*'Vic Oct 2020'!AF20/100)*'Vic Oct 2020'!AR20,('Vic Oct 2020'!O20*'Vic Oct 2020'!AF20/100)*'Vic Oct 2020'!AR20)),0)</f>
        <v>0</v>
      </c>
      <c r="P26" s="190">
        <f>IF(AND('Vic Oct 2020'!P20&gt;0,'Vic Oct 2020'!O20&gt;0),IF(($C$5*F26/'Vic Oct 2020'!AR20&lt;SUM('Vic Oct 2020'!L20:P20)),(0),($C$5*F26/'Vic Oct 2020'!AR20-SUM('Vic Oct 2020'!L20:P20))*'Vic Oct 2020'!AB20/100)* 'Vic Oct 2020'!AR20,IF(AND('Vic Oct 2020'!O20&gt;0,'Vic Oct 2020'!P20=""),IF(($C$5*F26/'Vic Oct 2020'!AR20&lt; SUM('Vic Oct 2020'!L20:O20)),(0),($C$5*F26/'Vic Oct 2020'!AR20-SUM('Vic Oct 2020'!L20:O20))*'Vic Oct 2020'!AG20/100)* 'Vic Oct 2020'!AR20,IF(AND('Vic Oct 2020'!N20&gt;0,'Vic Oct 2020'!O20=""),IF(($C$5*F26/'Vic Oct 2020'!AR20&lt; SUM('Vic Oct 2020'!L20:N20)),(0),($C$5*F26/'Vic Oct 2020'!AR20-SUM('Vic Oct 2020'!L20:N20))*'Vic Oct 2020'!AF20/100)* 'Vic Oct 2020'!AR20,IF(AND('Vic Oct 2020'!M20&gt;0,'Vic Oct 2020'!N20=""),IF(($C$5*F26/'Vic Oct 2020'!AR20&lt;'Vic Oct 2020'!M20+'Vic Oct 2020'!L20),(0),(($C$5*F26/'Vic Oct 2020'!AR20-('Vic Oct 2020'!M20+'Vic Oct 2020'!L20))*'Vic Oct 2020'!AE20/100))*'Vic Oct 2020'!AR20,IF(AND('Vic Oct 2020'!L20&gt;0,'Vic Oct 2020'!M20=""&gt;0),IF(($C$5*F26/'Vic Oct 2020'!AR20&lt;'Vic Oct 2020'!L20),(0),($C$5*F26/'Vic Oct 2020'!AR20-'Vic Oct 2020'!L20)*'Vic Oct 2020'!AD20/100)*'Vic Oct 2020'!AR20,0)))))</f>
        <v>0</v>
      </c>
      <c r="Q26" s="394">
        <f t="shared" si="4"/>
        <v>1727.2727272727273</v>
      </c>
      <c r="R26" s="419">
        <f t="shared" si="5"/>
        <v>2052.1227272727274</v>
      </c>
      <c r="S26" s="193">
        <f t="shared" si="6"/>
        <v>2257.3350000000005</v>
      </c>
      <c r="T26" s="247">
        <f>'Vic Oct 2020'!AT20</f>
        <v>0</v>
      </c>
      <c r="U26" s="247">
        <f>'Vic Oct 2020'!AU20</f>
        <v>0</v>
      </c>
      <c r="V26" s="247">
        <f>'Vic Oct 2020'!AV20</f>
        <v>5</v>
      </c>
      <c r="W26" s="247">
        <f>'Vic Oct 2020'!AW20</f>
        <v>0</v>
      </c>
      <c r="X26" s="419" t="str">
        <f t="shared" si="7"/>
        <v>Pay-on-time off bill</v>
      </c>
      <c r="Y26" s="419" t="str">
        <f t="shared" si="8"/>
        <v>Inclusive</v>
      </c>
      <c r="Z26" s="399">
        <f t="shared" si="0"/>
        <v>2052.1227272727274</v>
      </c>
      <c r="AA26" s="399">
        <f t="shared" si="1"/>
        <v>1949.5165909090911</v>
      </c>
      <c r="AB26" s="400">
        <f t="shared" si="9"/>
        <v>2257.3350000000005</v>
      </c>
      <c r="AC26" s="400">
        <f t="shared" si="9"/>
        <v>2144.4682500000004</v>
      </c>
      <c r="AD26" s="244">
        <f>'Vic Oct 2020'!BF20</f>
        <v>0</v>
      </c>
      <c r="AE26" s="196" t="str">
        <f>'Vic Oct 2020'!BG20</f>
        <v>n</v>
      </c>
      <c r="AF26" s="443"/>
      <c r="AG26" s="443"/>
      <c r="AH26" s="443"/>
      <c r="AI26" s="443"/>
      <c r="AJ26" s="443"/>
      <c r="AK26" s="443"/>
      <c r="AL26" s="443"/>
      <c r="AM26" s="443"/>
      <c r="AN26" s="443"/>
      <c r="AO26" s="443"/>
      <c r="AP26" s="443"/>
      <c r="AQ26" s="443"/>
      <c r="AR26" s="443"/>
      <c r="AS26" s="443"/>
      <c r="AT26" s="443"/>
      <c r="AU26" s="443"/>
      <c r="AV26" s="443"/>
      <c r="AW26" s="443"/>
      <c r="AX26" s="443"/>
      <c r="AY26" s="443"/>
      <c r="AZ26" s="443"/>
      <c r="BA26" s="443"/>
      <c r="BB26" s="443"/>
      <c r="BC26" s="443"/>
      <c r="BD26" s="443"/>
      <c r="BE26" s="443"/>
      <c r="BF26" s="443"/>
      <c r="BG26" s="443"/>
      <c r="BH26" s="443"/>
      <c r="BI26" s="443"/>
      <c r="BJ26" s="443"/>
      <c r="BK26" s="443"/>
      <c r="BL26" s="443"/>
      <c r="BM26" s="443"/>
      <c r="BN26" s="443"/>
      <c r="BO26" s="443"/>
      <c r="BP26" s="443"/>
      <c r="BQ26" s="443"/>
      <c r="BR26" s="443"/>
      <c r="BS26" s="443"/>
      <c r="BT26" s="443"/>
      <c r="BU26" s="443"/>
      <c r="BV26" s="443"/>
      <c r="BW26" s="443"/>
      <c r="BX26" s="443"/>
      <c r="BY26" s="443"/>
      <c r="BZ26" s="443"/>
      <c r="CA26" s="443"/>
      <c r="CB26" s="443"/>
      <c r="CC26" s="443"/>
      <c r="CD26" s="443"/>
      <c r="CE26" s="443"/>
      <c r="CF26" s="443"/>
      <c r="CG26" s="443"/>
      <c r="CH26" s="443"/>
      <c r="CI26" s="443"/>
      <c r="CJ26" s="443"/>
      <c r="CK26" s="443"/>
      <c r="CL26" s="443"/>
      <c r="CM26" s="443"/>
      <c r="CN26" s="443"/>
      <c r="CO26" s="450"/>
      <c r="CP26" s="450"/>
      <c r="CQ26" s="450"/>
      <c r="CR26" s="450"/>
      <c r="CS26" s="450"/>
      <c r="CT26" s="450"/>
      <c r="CU26" s="450"/>
      <c r="CV26" s="450"/>
      <c r="CW26" s="450"/>
      <c r="CX26" s="450"/>
      <c r="CY26" s="450"/>
      <c r="CZ26" s="450"/>
      <c r="DA26" s="450"/>
      <c r="DB26" s="450"/>
      <c r="DC26" s="450"/>
      <c r="DD26" s="450"/>
      <c r="DE26" s="450"/>
      <c r="DF26" s="450"/>
      <c r="DG26" s="450"/>
      <c r="DH26" s="450"/>
      <c r="DI26" s="450"/>
      <c r="DJ26" s="450"/>
      <c r="DK26" s="450"/>
      <c r="DL26" s="450"/>
      <c r="DM26" s="450"/>
      <c r="DN26" s="450"/>
      <c r="DO26" s="450"/>
      <c r="DP26" s="450"/>
      <c r="DQ26" s="450"/>
      <c r="DR26" s="450"/>
      <c r="DS26" s="450"/>
      <c r="DT26" s="450"/>
      <c r="DU26" s="450"/>
      <c r="DV26" s="450"/>
      <c r="DW26" s="450"/>
      <c r="DX26" s="450"/>
      <c r="DY26" s="450"/>
      <c r="DZ26" s="450"/>
      <c r="EA26" s="450"/>
      <c r="EB26" s="450"/>
      <c r="EC26" s="450"/>
      <c r="ED26" s="450"/>
      <c r="EE26" s="450"/>
      <c r="EF26" s="450"/>
      <c r="EG26" s="450"/>
      <c r="EH26" s="450"/>
      <c r="EI26" s="450"/>
      <c r="EJ26" s="450"/>
      <c r="EK26" s="450"/>
      <c r="EL26" s="450"/>
      <c r="EM26" s="450"/>
      <c r="EN26" s="450"/>
      <c r="EO26" s="450"/>
      <c r="EP26" s="450"/>
    </row>
    <row r="27" spans="1:146" s="451" customFormat="1" ht="17" customHeight="1" thickBot="1">
      <c r="A27" s="373"/>
      <c r="B27" s="424" t="str">
        <f>'Vic Oct 2020'!F21</f>
        <v>Red Energy</v>
      </c>
      <c r="C27" s="424" t="str">
        <f>'Vic Oct 2020'!G21</f>
        <v>Business Saver</v>
      </c>
      <c r="D27" s="115">
        <f>365*'Vic Oct 2020'!H21/100</f>
        <v>239.148</v>
      </c>
      <c r="E27" s="416">
        <f>IF('Vic Oct 2020'!AQ21=3,0.5,IF('Vic Oct 2020'!AQ21=2,0.33,0))</f>
        <v>0.5</v>
      </c>
      <c r="F27" s="416">
        <f t="shared" si="3"/>
        <v>0.5</v>
      </c>
      <c r="G27" s="115">
        <f>IF('Vic Oct 2020'!K21="",($C$5*E27/'Vic Oct 2020'!AQ21*'Vic Oct 2020'!W21/100)*'Vic Oct 2020'!AQ21,IF($C$5*E27/'Vic Oct 2020'!AQ21&gt;='Vic Oct 2020'!L21,('Vic Oct 2020'!L21*'Vic Oct 2020'!W21/100)*'Vic Oct 2020'!AQ21,($C$5*E27/'Vic Oct 2020'!AQ21*'Vic Oct 2020'!W21/100)*'Vic Oct 2020'!AQ21))</f>
        <v>185.72727272727269</v>
      </c>
      <c r="H27" s="115">
        <f>IF(AND('Vic Oct 2020'!L21&gt;0,'Vic Oct 2020'!M21&gt;0),IF($C$5*E27/'Vic Oct 2020'!AQ21&lt;'Vic Oct 2020'!L21,0,IF(($C$5*E27/'Vic Oct 2020'!AQ21-'Vic Oct 2020'!L21)&lt;=('Vic Oct 2020'!M21+'Vic Oct 2020'!L21),((($C$5*E27/'Vic Oct 2020'!AQ21-'Vic Oct 2020'!L21)*'Vic Oct 2020'!X21/100))*'Vic Oct 2020'!AQ21,((('Vic Oct 2020'!M21)*'Vic Oct 2020'!X21/100)*'Vic Oct 2020'!AQ21))),0)</f>
        <v>174.27272727272725</v>
      </c>
      <c r="I27" s="115">
        <f>IF(AND('Vic Oct 2020'!M21&gt;0,'Vic Oct 2020'!N21&gt;0),IF($C$5*E27/'Vic Oct 2020'!AQ21&lt;('Vic Oct 2020'!L21+'Vic Oct 2020'!M21),0,IF(($C$5*E27/'Vic Oct 2020'!AQ21-'Vic Oct 2020'!L21+'Vic Oct 2020'!M21)&lt;=('Vic Oct 2020'!L21+'Vic Oct 2020'!M21+'Vic Oct 2020'!N21),((($C$5*E27/'Vic Oct 2020'!AQ21-('Vic Oct 2020'!L21+'Vic Oct 2020'!M21))*'Vic Oct 2020'!Y21/100))*'Vic Oct 2020'!AQ21,('Vic Oct 2020'!N21*'Vic Oct 2020'!Y21/100)* 'Vic Oct 2020'!AQ21)),0)</f>
        <v>153.81818181818178</v>
      </c>
      <c r="J27" s="115">
        <f>IF(AND('Vic Oct 2020'!N21&gt;0,'Vic Oct 2020'!O21&gt;0),IF($C$5*E27/'Vic Oct 2020'!AQ21&lt;('Vic Oct 2020'!L21+'Vic Oct 2020'!M21+'Vic Oct 2020'!N21),0,IF(($C$5*E27/'Vic Oct 2020'!AQ21-'Vic Oct 2020'!L21+'Vic Oct 2020'!M21+'Vic Oct 2020'!N21)&lt;=('Vic Oct 2020'!L21+'Vic Oct 2020'!M21+'Vic Oct 2020'!N21+'Vic Oct 2020'!O21),(($C$5*E27/'Vic Oct 2020'!AQ21-('Vic Oct 2020'!L21+'Vic Oct 2020'!M21+'Vic Oct 2020'!N21))*'Vic Oct 2020'!Z21/100)*'Vic Oct 2020'!AQ21,('Vic Oct 2020'!O21*'Vic Oct 2020'!Z21/100)*'Vic Oct 2020'!AQ21)),0)</f>
        <v>291.27272727272725</v>
      </c>
      <c r="K27" s="115">
        <f>IF(AND('Vic Oct 2020'!P21&gt;0,'Vic Oct 2020'!O21&gt;0),IF(($C$5*E27/'Vic Oct 2020'!AQ21&lt;SUM('Vic Oct 2020'!L21:P21)),(0),($C$5*E27/'Vic Oct 2020'!AQ21-SUM('Vic Oct 2020'!L21:P21))*'Vic Oct 2020'!AB21/100)* 'Vic Oct 2020'!AQ21,IF(AND('Vic Oct 2020'!O21&gt;0,'Vic Oct 2020'!P21=""),IF(($C$5*E27/'Vic Oct 2020'!AQ21&lt; SUM('Vic Oct 2020'!L21:O21)),(0),($C$5*E27/'Vic Oct 2020'!AQ21-SUM('Vic Oct 2020'!L21:O21))*'Vic Oct 2020'!AA21/100)* 'Vic Oct 2020'!AQ21,IF(AND('Vic Oct 2020'!N21&gt;0,'Vic Oct 2020'!O21=""),IF(($C$5*E27/'Vic Oct 2020'!AQ21&lt; SUM('Vic Oct 2020'!L21:N21)),(0),($C$5*E27/'Vic Oct 2020'!AQ21-SUM('Vic Oct 2020'!L21:N21))*'Vic Oct 2020'!Z21/100)* 'Vic Oct 2020'!AQ21,IF(AND('Vic Oct 2020'!M21&gt;0,'Vic Oct 2020'!N21=""),IF(($C$5*E27/'Vic Oct 2020'!AQ21&lt;'Vic Oct 2020'!M21+'Vic Oct 2020'!L21),(0),(($C$5*E27/'Vic Oct 2020'!AQ21-('Vic Oct 2020'!M21+'Vic Oct 2020'!L21))*'Vic Oct 2020'!Y21/100))*'Vic Oct 2020'!AQ21,IF(AND('Vic Oct 2020'!L21&gt;0,'Vic Oct 2020'!M21=""&gt;0),IF(($C$5*E27/'Vic Oct 2020'!AQ21&lt;'Vic Oct 2020'!L21),(0),($C$5*E27/'Vic Oct 2020'!AQ21-'Vic Oct 2020'!L21)*'Vic Oct 2020'!X21/100)*'Vic Oct 2020'!AQ21,0)))))</f>
        <v>76.363636363636402</v>
      </c>
      <c r="L27" s="115">
        <f>IF('Vic Oct 2020'!K21="",($C$5*F27/'Vic Oct 2020'!AR21*'Vic Oct 2020'!AC21/100)*'Vic Oct 2020'!AR21,IF($C$5*F27/'Vic Oct 2020'!AR21&gt;='Vic Oct 2020'!L21,('Vic Oct 2020'!L21*'Vic Oct 2020'!AC21/100)*'Vic Oct 2020'!AR21,($C$5*F27/'Vic Oct 2020'!AR21*'Vic Oct 2020'!AC21/100)*'Vic Oct 2020'!AR21))</f>
        <v>176.72727272727272</v>
      </c>
      <c r="M27" s="115">
        <f>IF(AND('Vic Oct 2020'!L21&gt;0,'Vic Oct 2020'!M21&gt;0),IF($C$5*F27/'Vic Oct 2020'!AR21&lt;'Vic Oct 2020'!L21,0,IF(($C$5*F27/'Vic Oct 2020'!AR21-'Vic Oct 2020'!L21)&lt;=('Vic Oct 2020'!M21+'Vic Oct 2020'!L21),((($C$5*F27/'Vic Oct 2020'!AR21-'Vic Oct 2020'!L21)*'Vic Oct 2020'!AD21/100))*'Vic Oct 2020'!AR21,((('Vic Oct 2020'!M21)*'Vic Oct 2020'!AD21/100)*'Vic Oct 2020'!AR21))),0)</f>
        <v>161.99999999999997</v>
      </c>
      <c r="N27" s="115">
        <f>IF(AND('Vic Oct 2020'!M21&gt;0,'Vic Oct 2020'!N21&gt;0),IF($C$5*F27/'Vic Oct 2020'!AR21&lt;('Vic Oct 2020'!L21+'Vic Oct 2020'!M21),0,IF(($C$5*F27/'Vic Oct 2020'!AR21-'Vic Oct 2020'!L21+'Vic Oct 2020'!M21)&lt;=('Vic Oct 2020'!L21+'Vic Oct 2020'!M21+'Vic Oct 2020'!N21),((($C$5*F27/'Vic Oct 2020'!AR21-('Vic Oct 2020'!L21+'Vic Oct 2020'!M21))*'Vic Oct 2020'!AE21/100))*'Vic Oct 2020'!AR21,('Vic Oct 2020'!N21*'Vic Oct 2020'!AE21/100)*'Vic Oct 2020'!AR21)),0)</f>
        <v>145.63636363636363</v>
      </c>
      <c r="O27" s="115">
        <f>IF(AND('Vic Oct 2020'!N21&gt;0,'Vic Oct 2020'!O21&gt;0),IF($C$5*F27/'Vic Oct 2020'!AR21&lt;('Vic Oct 2020'!L21+'Vic Oct 2020'!M21+'Vic Oct 2020'!N21),0,IF(($C$5*F27/'Vic Oct 2020'!AR21-'Vic Oct 2020'!L21+'Vic Oct 2020'!M21+'Vic Oct 2020'!N21)&lt;=('Vic Oct 2020'!L21+'Vic Oct 2020'!M21+'Vic Oct 2020'!N21+'Vic Oct 2020'!O21),(($C$5*F27/'Vic Oct 2020'!AR21-('Vic Oct 2020'!L21+'Vic Oct 2020'!M21+'Vic Oct 2020'!N21))*'Vic Oct 2020'!AF21/100)*'Vic Oct 2020'!AR21,('Vic Oct 2020'!O21*'Vic Oct 2020'!AF21/100)*'Vic Oct 2020'!AR21)),0)</f>
        <v>274.90909090909088</v>
      </c>
      <c r="P27" s="115">
        <f>IF(AND('Vic Oct 2020'!P21&gt;0,'Vic Oct 2020'!O21&gt;0),IF(($C$5*F27/'Vic Oct 2020'!AR21&lt;SUM('Vic Oct 2020'!L21:P21)),(0),($C$5*F27/'Vic Oct 2020'!AR21-SUM('Vic Oct 2020'!L21:P21))*'Vic Oct 2020'!AB21/100)* 'Vic Oct 2020'!AR21,IF(AND('Vic Oct 2020'!O21&gt;0,'Vic Oct 2020'!P21=""),IF(($C$5*F27/'Vic Oct 2020'!AR21&lt; SUM('Vic Oct 2020'!L21:O21)),(0),($C$5*F27/'Vic Oct 2020'!AR21-SUM('Vic Oct 2020'!L21:O21))*'Vic Oct 2020'!AG21/100)* 'Vic Oct 2020'!AR21,IF(AND('Vic Oct 2020'!N21&gt;0,'Vic Oct 2020'!O21=""),IF(($C$5*F27/'Vic Oct 2020'!AR21&lt; SUM('Vic Oct 2020'!L21:N21)),(0),($C$5*F27/'Vic Oct 2020'!AR21-SUM('Vic Oct 2020'!L21:N21))*'Vic Oct 2020'!AF21/100)* 'Vic Oct 2020'!AR21,IF(AND('Vic Oct 2020'!M21&gt;0,'Vic Oct 2020'!N21=""),IF(($C$5*F27/'Vic Oct 2020'!AR21&lt;'Vic Oct 2020'!M21+'Vic Oct 2020'!L21),(0),(($C$5*F27/'Vic Oct 2020'!AR21-('Vic Oct 2020'!M21+'Vic Oct 2020'!L21))*'Vic Oct 2020'!AE21/100))*'Vic Oct 2020'!AR21,IF(AND('Vic Oct 2020'!L21&gt;0,'Vic Oct 2020'!M21=""&gt;0),IF(($C$5*F27/'Vic Oct 2020'!AR21&lt;'Vic Oct 2020'!L21),(0),($C$5*F27/'Vic Oct 2020'!AR21-'Vic Oct 2020'!L21)*'Vic Oct 2020'!AD21/100)*'Vic Oct 2020'!AR21,0)))))</f>
        <v>74.090909090909136</v>
      </c>
      <c r="Q27" s="395">
        <f t="shared" si="4"/>
        <v>1714.8181818181818</v>
      </c>
      <c r="R27" s="420">
        <f t="shared" si="5"/>
        <v>1953.9661818181817</v>
      </c>
      <c r="S27" s="214">
        <f t="shared" si="6"/>
        <v>2149.3627999999999</v>
      </c>
      <c r="T27" s="248">
        <f>'Vic Oct 2020'!AT21</f>
        <v>0</v>
      </c>
      <c r="U27" s="248">
        <f>'Vic Oct 2020'!AU21</f>
        <v>0</v>
      </c>
      <c r="V27" s="248">
        <f>'Vic Oct 2020'!AV21</f>
        <v>0</v>
      </c>
      <c r="W27" s="248">
        <f>'Vic Oct 2020'!AW21</f>
        <v>0</v>
      </c>
      <c r="X27" s="420" t="str">
        <f t="shared" si="7"/>
        <v>No discount</v>
      </c>
      <c r="Y27" s="420" t="str">
        <f t="shared" si="8"/>
        <v>Inclusive</v>
      </c>
      <c r="Z27" s="401">
        <f t="shared" si="0"/>
        <v>1953.9661818181814</v>
      </c>
      <c r="AA27" s="402">
        <f t="shared" si="1"/>
        <v>1953.9661818181814</v>
      </c>
      <c r="AB27" s="403">
        <f t="shared" si="9"/>
        <v>2149.3627999999999</v>
      </c>
      <c r="AC27" s="403">
        <f t="shared" si="9"/>
        <v>2149.3627999999999</v>
      </c>
      <c r="AD27" s="245">
        <f>'Vic Oct 2020'!BF21</f>
        <v>0</v>
      </c>
      <c r="AE27" s="217" t="str">
        <f>'Vic Oct 2020'!BG21</f>
        <v>n</v>
      </c>
      <c r="AF27" s="443"/>
      <c r="AG27" s="443"/>
      <c r="AH27" s="443"/>
      <c r="AI27" s="443"/>
      <c r="AJ27" s="443"/>
      <c r="AK27" s="443"/>
      <c r="AL27" s="443"/>
      <c r="AM27" s="443"/>
      <c r="AN27" s="443"/>
      <c r="AO27" s="443"/>
      <c r="AP27" s="443"/>
      <c r="AQ27" s="443"/>
      <c r="AR27" s="443"/>
      <c r="AS27" s="443"/>
      <c r="AT27" s="443"/>
      <c r="AU27" s="443"/>
      <c r="AV27" s="443"/>
      <c r="AW27" s="443"/>
      <c r="AX27" s="443"/>
      <c r="AY27" s="443"/>
      <c r="AZ27" s="443"/>
      <c r="BA27" s="443"/>
      <c r="BB27" s="443"/>
      <c r="BC27" s="443"/>
      <c r="BD27" s="443"/>
      <c r="BE27" s="443"/>
      <c r="BF27" s="443"/>
      <c r="BG27" s="443"/>
      <c r="BH27" s="443"/>
      <c r="BI27" s="443"/>
      <c r="BJ27" s="443"/>
      <c r="BK27" s="443"/>
      <c r="BL27" s="443"/>
      <c r="BM27" s="443"/>
      <c r="BN27" s="443"/>
      <c r="BO27" s="443"/>
      <c r="BP27" s="443"/>
      <c r="BQ27" s="443"/>
      <c r="BR27" s="443"/>
      <c r="BS27" s="443"/>
      <c r="BT27" s="443"/>
      <c r="BU27" s="443"/>
      <c r="BV27" s="443"/>
      <c r="BW27" s="443"/>
      <c r="BX27" s="443"/>
      <c r="BY27" s="443"/>
      <c r="BZ27" s="443"/>
      <c r="CA27" s="443"/>
      <c r="CB27" s="443"/>
      <c r="CC27" s="443"/>
      <c r="CD27" s="443"/>
      <c r="CE27" s="443"/>
      <c r="CF27" s="443"/>
      <c r="CG27" s="443"/>
      <c r="CH27" s="443"/>
      <c r="CI27" s="443"/>
      <c r="CJ27" s="443"/>
      <c r="CK27" s="443"/>
      <c r="CL27" s="443"/>
      <c r="CM27" s="443"/>
      <c r="CN27" s="443"/>
      <c r="CO27" s="450"/>
      <c r="CP27" s="450"/>
      <c r="CQ27" s="450"/>
      <c r="CR27" s="450"/>
      <c r="CS27" s="450"/>
      <c r="CT27" s="450"/>
      <c r="CU27" s="450"/>
      <c r="CV27" s="450"/>
      <c r="CW27" s="450"/>
      <c r="CX27" s="450"/>
      <c r="CY27" s="450"/>
      <c r="CZ27" s="450"/>
      <c r="DA27" s="450"/>
      <c r="DB27" s="450"/>
      <c r="DC27" s="450"/>
      <c r="DD27" s="450"/>
      <c r="DE27" s="450"/>
      <c r="DF27" s="450"/>
      <c r="DG27" s="450"/>
      <c r="DH27" s="450"/>
      <c r="DI27" s="450"/>
      <c r="DJ27" s="450"/>
      <c r="DK27" s="450"/>
      <c r="DL27" s="450"/>
      <c r="DM27" s="450"/>
      <c r="DN27" s="450"/>
      <c r="DO27" s="450"/>
      <c r="DP27" s="450"/>
      <c r="DQ27" s="450"/>
      <c r="DR27" s="450"/>
      <c r="DS27" s="450"/>
      <c r="DT27" s="450"/>
      <c r="DU27" s="450"/>
      <c r="DV27" s="450"/>
      <c r="DW27" s="450"/>
      <c r="DX27" s="450"/>
      <c r="DY27" s="450"/>
      <c r="DZ27" s="450"/>
      <c r="EA27" s="450"/>
      <c r="EB27" s="450"/>
      <c r="EC27" s="450"/>
      <c r="ED27" s="450"/>
      <c r="EE27" s="450"/>
      <c r="EF27" s="450"/>
      <c r="EG27" s="450"/>
      <c r="EH27" s="450"/>
      <c r="EI27" s="450"/>
      <c r="EJ27" s="450"/>
      <c r="EK27" s="450"/>
      <c r="EL27" s="450"/>
      <c r="EM27" s="450"/>
      <c r="EN27" s="450"/>
      <c r="EO27" s="450"/>
      <c r="EP27" s="450"/>
    </row>
    <row r="28" spans="1:146" ht="17" customHeight="1" thickTop="1">
      <c r="A28" s="528" t="str">
        <f>'Vic Oct 2020'!D22</f>
        <v>Ausnet Central 1</v>
      </c>
      <c r="B28" s="423" t="str">
        <f>'Vic Oct 2020'!F22</f>
        <v>AGL</v>
      </c>
      <c r="C28" s="423" t="str">
        <f>'Vic Oct 2020'!G22</f>
        <v>Business Essentials Saver</v>
      </c>
      <c r="D28" s="190">
        <f>365*'Vic Oct 2020'!H22/100</f>
        <v>309.11849999999998</v>
      </c>
      <c r="E28" s="415">
        <f>IF('Vic Oct 2020'!AQ22=3,0.5,IF('Vic Oct 2020'!AQ22=2,0.33,0))</f>
        <v>0.33</v>
      </c>
      <c r="F28" s="415">
        <f t="shared" si="3"/>
        <v>0.66999999999999993</v>
      </c>
      <c r="G28" s="190">
        <f>IF('Vic Oct 2020'!K22="",($C$5*E28/'Vic Oct 2020'!AQ22*'Vic Oct 2020'!W22/100)*'Vic Oct 2020'!AQ22,IF($C$5*E28/'Vic Oct 2020'!AQ22&gt;='Vic Oct 2020'!L22,('Vic Oct 2020'!L22*'Vic Oct 2020'!W22/100)*'Vic Oct 2020'!AQ22,($C$5*E28/'Vic Oct 2020'!AQ22*'Vic Oct 2020'!W22/100)*'Vic Oct 2020'!AQ22))</f>
        <v>530.99999999999989</v>
      </c>
      <c r="H28" s="190">
        <f>IF(AND('Vic Oct 2020'!L22&gt;0,'Vic Oct 2020'!M22&gt;0),IF($C$5*E28/'Vic Oct 2020'!AQ22&lt;'Vic Oct 2020'!L22,0,IF(($C$5*E28/'Vic Oct 2020'!AQ22-'Vic Oct 2020'!L22)&lt;=('Vic Oct 2020'!M22+'Vic Oct 2020'!L22),((($C$5*E28/'Vic Oct 2020'!AQ22-'Vic Oct 2020'!L22)*'Vic Oct 2020'!X22/100))*'Vic Oct 2020'!AQ22,((('Vic Oct 2020'!M22)*'Vic Oct 2020'!X22/100)*'Vic Oct 2020'!AQ22))),0)</f>
        <v>0</v>
      </c>
      <c r="I28" s="190">
        <f>IF(AND('Vic Oct 2020'!M22&gt;0,'Vic Oct 2020'!N22&gt;0),IF($C$5*E28/'Vic Oct 2020'!AQ22&lt;('Vic Oct 2020'!L22+'Vic Oct 2020'!M22),0,IF(($C$5*E28/'Vic Oct 2020'!AQ22-'Vic Oct 2020'!L22+'Vic Oct 2020'!M22)&lt;=('Vic Oct 2020'!L22+'Vic Oct 2020'!M22+'Vic Oct 2020'!N22),((($C$5*E28/'Vic Oct 2020'!AQ22-('Vic Oct 2020'!L22+'Vic Oct 2020'!M22))*'Vic Oct 2020'!Y22/100))*'Vic Oct 2020'!AQ22,('Vic Oct 2020'!N22*'Vic Oct 2020'!Y22/100)* 'Vic Oct 2020'!AQ22)),0)</f>
        <v>0</v>
      </c>
      <c r="J28" s="190">
        <f>IF(AND('Vic Oct 2020'!N22&gt;0,'Vic Oct 2020'!O22&gt;0),IF($C$5*E28/'Vic Oct 2020'!AQ22&lt;('Vic Oct 2020'!L22+'Vic Oct 2020'!M22+'Vic Oct 2020'!N22),0,IF(($C$5*E28/'Vic Oct 2020'!AQ22-'Vic Oct 2020'!L22+'Vic Oct 2020'!M22+'Vic Oct 2020'!N22)&lt;=('Vic Oct 2020'!L22+'Vic Oct 2020'!M22+'Vic Oct 2020'!N22+'Vic Oct 2020'!O22),(($C$5*E28/'Vic Oct 2020'!AQ22-('Vic Oct 2020'!L22+'Vic Oct 2020'!M22+'Vic Oct 2020'!N22))*'Vic Oct 2020'!Z22/100)*'Vic Oct 2020'!AQ22,('Vic Oct 2020'!O22*'Vic Oct 2020'!Z22/100)*'Vic Oct 2020'!AQ22)),0)</f>
        <v>0</v>
      </c>
      <c r="K28" s="190">
        <f>IF(AND('Vic Oct 2020'!P22&gt;0,'Vic Oct 2020'!O22&gt;0),IF(($C$5*E28/'Vic Oct 2020'!AQ22&lt;SUM('Vic Oct 2020'!L22:P22)),(0),($C$5*E28/'Vic Oct 2020'!AQ22-SUM('Vic Oct 2020'!L22:P22))*'Vic Oct 2020'!AB22/100)* 'Vic Oct 2020'!AQ22,IF(AND('Vic Oct 2020'!O22&gt;0,'Vic Oct 2020'!P22=""),IF(($C$5*E28/'Vic Oct 2020'!AQ22&lt; SUM('Vic Oct 2020'!L22:O22)),(0),($C$5*E28/'Vic Oct 2020'!AQ22-SUM('Vic Oct 2020'!L22:O22))*'Vic Oct 2020'!AA22/100)* 'Vic Oct 2020'!AQ22,IF(AND('Vic Oct 2020'!N22&gt;0,'Vic Oct 2020'!O22=""),IF(($C$5*E28/'Vic Oct 2020'!AQ22&lt; SUM('Vic Oct 2020'!L22:N22)),(0),($C$5*E28/'Vic Oct 2020'!AQ22-SUM('Vic Oct 2020'!L22:N22))*'Vic Oct 2020'!Z22/100)* 'Vic Oct 2020'!AQ22,IF(AND('Vic Oct 2020'!M22&gt;0,'Vic Oct 2020'!N22=""),IF(($C$5*E28/'Vic Oct 2020'!AQ22&lt;'Vic Oct 2020'!M22+'Vic Oct 2020'!L22),(0),(($C$5*E28/'Vic Oct 2020'!AQ22-('Vic Oct 2020'!M22+'Vic Oct 2020'!L22))*'Vic Oct 2020'!Y22/100))*'Vic Oct 2020'!AQ22,IF(AND('Vic Oct 2020'!L22&gt;0,'Vic Oct 2020'!M22=""&gt;0),IF(($C$5*E28/'Vic Oct 2020'!AQ22&lt;'Vic Oct 2020'!L22),(0),($C$5*E28/'Vic Oct 2020'!AQ22-'Vic Oct 2020'!L22)*'Vic Oct 2020'!X22/100)*'Vic Oct 2020'!AQ22,0)))))</f>
        <v>0</v>
      </c>
      <c r="L28" s="190">
        <f>IF('Vic Oct 2020'!K22="",($C$5*F28/'Vic Oct 2020'!AR22*'Vic Oct 2020'!AC22/100)*'Vic Oct 2020'!AR22,IF($C$5*F28/'Vic Oct 2020'!AR22&gt;='Vic Oct 2020'!L22,('Vic Oct 2020'!L22*'Vic Oct 2020'!AC22/100)*'Vic Oct 2020'!AR22,($C$5*F28/'Vic Oct 2020'!AR22*'Vic Oct 2020'!AC22/100)*'Vic Oct 2020'!AR22))</f>
        <v>1071.9999999999998</v>
      </c>
      <c r="M28" s="190">
        <f>IF(AND('Vic Oct 2020'!L22&gt;0,'Vic Oct 2020'!M22&gt;0),IF($C$5*F28/'Vic Oct 2020'!AR22&lt;'Vic Oct 2020'!L22,0,IF(($C$5*F28/'Vic Oct 2020'!AR22-'Vic Oct 2020'!L22)&lt;=('Vic Oct 2020'!M22+'Vic Oct 2020'!L22),((($C$5*F28/'Vic Oct 2020'!AR22-'Vic Oct 2020'!L22)*'Vic Oct 2020'!AD22/100))*'Vic Oct 2020'!AR22,((('Vic Oct 2020'!M22)*'Vic Oct 2020'!AD22/100)*'Vic Oct 2020'!AR22))),0)</f>
        <v>0</v>
      </c>
      <c r="N28" s="190">
        <f>IF(AND('Vic Oct 2020'!M22&gt;0,'Vic Oct 2020'!N22&gt;0),IF($C$5*F28/'Vic Oct 2020'!AR22&lt;('Vic Oct 2020'!L22+'Vic Oct 2020'!M22),0,IF(($C$5*F28/'Vic Oct 2020'!AR22-'Vic Oct 2020'!L22+'Vic Oct 2020'!M22)&lt;=('Vic Oct 2020'!L22+'Vic Oct 2020'!M22+'Vic Oct 2020'!N22),((($C$5*F28/'Vic Oct 2020'!AR22-('Vic Oct 2020'!L22+'Vic Oct 2020'!M22))*'Vic Oct 2020'!AE22/100))*'Vic Oct 2020'!AR22,('Vic Oct 2020'!N22*'Vic Oct 2020'!AE22/100)*'Vic Oct 2020'!AR22)),0)</f>
        <v>0</v>
      </c>
      <c r="O28" s="190">
        <f>IF(AND('Vic Oct 2020'!N22&gt;0,'Vic Oct 2020'!O22&gt;0),IF($C$5*F28/'Vic Oct 2020'!AR22&lt;('Vic Oct 2020'!L22+'Vic Oct 2020'!M22+'Vic Oct 2020'!N22),0,IF(($C$5*F28/'Vic Oct 2020'!AR22-'Vic Oct 2020'!L22+'Vic Oct 2020'!M22+'Vic Oct 2020'!N22)&lt;=('Vic Oct 2020'!L22+'Vic Oct 2020'!M22+'Vic Oct 2020'!N22+'Vic Oct 2020'!O22),(($C$5*F28/'Vic Oct 2020'!AR22-('Vic Oct 2020'!L22+'Vic Oct 2020'!M22+'Vic Oct 2020'!N22))*'Vic Oct 2020'!AF22/100)*'Vic Oct 2020'!AR22,('Vic Oct 2020'!O22*'Vic Oct 2020'!AF22/100)*'Vic Oct 2020'!AR22)),0)</f>
        <v>0</v>
      </c>
      <c r="P28" s="190">
        <f>IF(AND('Vic Oct 2020'!P22&gt;0,'Vic Oct 2020'!O22&gt;0),IF(($C$5*F28/'Vic Oct 2020'!AR22&lt;SUM('Vic Oct 2020'!L22:P22)),(0),($C$5*F28/'Vic Oct 2020'!AR22-SUM('Vic Oct 2020'!L22:P22))*'Vic Oct 2020'!AB22/100)* 'Vic Oct 2020'!AR22,IF(AND('Vic Oct 2020'!O22&gt;0,'Vic Oct 2020'!P22=""),IF(($C$5*F28/'Vic Oct 2020'!AR22&lt; SUM('Vic Oct 2020'!L22:O22)),(0),($C$5*F28/'Vic Oct 2020'!AR22-SUM('Vic Oct 2020'!L22:O22))*'Vic Oct 2020'!AG22/100)* 'Vic Oct 2020'!AR22,IF(AND('Vic Oct 2020'!N22&gt;0,'Vic Oct 2020'!O22=""),IF(($C$5*F28/'Vic Oct 2020'!AR22&lt; SUM('Vic Oct 2020'!L22:N22)),(0),($C$5*F28/'Vic Oct 2020'!AR22-SUM('Vic Oct 2020'!L22:N22))*'Vic Oct 2020'!AF22/100)* 'Vic Oct 2020'!AR22,IF(AND('Vic Oct 2020'!M22&gt;0,'Vic Oct 2020'!N22=""),IF(($C$5*F28/'Vic Oct 2020'!AR22&lt;'Vic Oct 2020'!M22+'Vic Oct 2020'!L22),(0),(($C$5*F28/'Vic Oct 2020'!AR22-('Vic Oct 2020'!M22+'Vic Oct 2020'!L22))*'Vic Oct 2020'!AE22/100))*'Vic Oct 2020'!AR22,IF(AND('Vic Oct 2020'!L22&gt;0,'Vic Oct 2020'!M22=""&gt;0),IF(($C$5*F28/'Vic Oct 2020'!AR22&lt;'Vic Oct 2020'!L22),(0),($C$5*F28/'Vic Oct 2020'!AR22-'Vic Oct 2020'!L22)*'Vic Oct 2020'!AD22/100)*'Vic Oct 2020'!AR22,0)))))</f>
        <v>0</v>
      </c>
      <c r="Q28" s="394">
        <f t="shared" si="4"/>
        <v>1602.9999999999995</v>
      </c>
      <c r="R28" s="419">
        <f t="shared" si="5"/>
        <v>1912.1184999999996</v>
      </c>
      <c r="S28" s="193">
        <f t="shared" si="6"/>
        <v>2103.3303499999997</v>
      </c>
      <c r="T28" s="247">
        <f>'Vic Oct 2020'!AT22</f>
        <v>0</v>
      </c>
      <c r="U28" s="247">
        <f>'Vic Oct 2020'!AU22</f>
        <v>0</v>
      </c>
      <c r="V28" s="247">
        <f>'Vic Oct 2020'!AV22</f>
        <v>0</v>
      </c>
      <c r="W28" s="247">
        <f>'Vic Oct 2020'!AW22</f>
        <v>0</v>
      </c>
      <c r="X28" s="419" t="str">
        <f t="shared" si="7"/>
        <v>No discount</v>
      </c>
      <c r="Y28" s="419" t="str">
        <f t="shared" si="8"/>
        <v>Exclusive</v>
      </c>
      <c r="Z28" s="399">
        <f t="shared" si="0"/>
        <v>1912.1184999999996</v>
      </c>
      <c r="AA28" s="399">
        <f t="shared" si="1"/>
        <v>1912.1184999999996</v>
      </c>
      <c r="AB28" s="400">
        <f t="shared" si="9"/>
        <v>2103.3303499999997</v>
      </c>
      <c r="AC28" s="400">
        <f t="shared" si="9"/>
        <v>2103.3303499999997</v>
      </c>
      <c r="AD28" s="244">
        <f>'Vic Oct 2020'!BF22</f>
        <v>0</v>
      </c>
      <c r="AE28" s="196" t="str">
        <f>'Vic Oct 2020'!BG22</f>
        <v>n</v>
      </c>
      <c r="CO28" s="447"/>
      <c r="CP28" s="447"/>
      <c r="CQ28" s="447"/>
      <c r="CR28" s="447"/>
      <c r="CS28" s="447"/>
      <c r="CT28" s="447"/>
      <c r="CU28" s="447"/>
      <c r="CV28" s="447"/>
      <c r="CW28" s="447"/>
      <c r="CX28" s="447"/>
      <c r="CY28" s="447"/>
      <c r="CZ28" s="447"/>
      <c r="DA28" s="447"/>
      <c r="DB28" s="447"/>
      <c r="DC28" s="447"/>
      <c r="DD28" s="447"/>
      <c r="DE28" s="447"/>
      <c r="DF28" s="447"/>
      <c r="DG28" s="447"/>
      <c r="DH28" s="447"/>
      <c r="DI28" s="447"/>
      <c r="DJ28" s="447"/>
      <c r="DK28" s="447"/>
      <c r="DL28" s="447"/>
      <c r="DM28" s="447"/>
      <c r="DN28" s="447"/>
      <c r="DO28" s="447"/>
      <c r="DP28" s="447"/>
      <c r="DQ28" s="447"/>
      <c r="DR28" s="447"/>
      <c r="DS28" s="447"/>
      <c r="DT28" s="447"/>
      <c r="DU28" s="447"/>
      <c r="DV28" s="447"/>
      <c r="DW28" s="447"/>
      <c r="DX28" s="447"/>
      <c r="DY28" s="447"/>
      <c r="DZ28" s="447"/>
      <c r="EA28" s="447"/>
      <c r="EB28" s="447"/>
      <c r="EC28" s="447"/>
      <c r="ED28" s="447"/>
      <c r="EE28" s="447"/>
      <c r="EF28" s="447"/>
      <c r="EG28" s="447"/>
      <c r="EH28" s="447"/>
      <c r="EI28" s="447"/>
      <c r="EJ28" s="447"/>
      <c r="EK28" s="447"/>
      <c r="EL28" s="447"/>
      <c r="EM28" s="447"/>
      <c r="EN28" s="447"/>
      <c r="EO28" s="447"/>
      <c r="EP28" s="447"/>
    </row>
    <row r="29" spans="1:146" ht="17" customHeight="1">
      <c r="A29" s="528"/>
      <c r="B29" s="423" t="str">
        <f>'Vic Oct 2020'!F23</f>
        <v>Click Energy</v>
      </c>
      <c r="C29" s="423" t="str">
        <f>'Vic Oct 2020'!G23</f>
        <v>Business Ready</v>
      </c>
      <c r="D29" s="190">
        <f>365*'Vic Oct 2020'!H23/100</f>
        <v>315.79136363636366</v>
      </c>
      <c r="E29" s="415">
        <f>IF('Vic Oct 2020'!AQ23=3,0.5,IF('Vic Oct 2020'!AQ23=2,0.33,0))</f>
        <v>0.33</v>
      </c>
      <c r="F29" s="415">
        <f t="shared" si="3"/>
        <v>0.66999999999999993</v>
      </c>
      <c r="G29" s="190">
        <f>IF('Vic Oct 2020'!K23="",($C$5*E29/'Vic Oct 2020'!AQ23*'Vic Oct 2020'!W23/100)*'Vic Oct 2020'!AQ23,IF($C$5*E29/'Vic Oct 2020'!AQ23&gt;='Vic Oct 2020'!L23,('Vic Oct 2020'!L23*'Vic Oct 2020'!W23/100)*'Vic Oct 2020'!AQ23,($C$5*E29/'Vic Oct 2020'!AQ23*'Vic Oct 2020'!W23/100)*'Vic Oct 2020'!AQ23))</f>
        <v>207.27272727272725</v>
      </c>
      <c r="H29" s="190">
        <f>IF($C$5*E29/'Vic Oct 2020'!AQ23&lt;'Vic Oct 2020'!L23,0,IF($C$5*E29/'Vic Oct 2020'!AQ23&lt;='Vic Oct 2020'!M23,($C$5*E29/'Vic Oct 2020'!AQ23-'Vic Oct 2020'!L23)*('Vic Oct 2020'!X23/100)*'Vic Oct 2020'!AQ23,('Vic Oct 2020'!M23-'Vic Oct 2020'!L23)*('Vic Oct 2020'!X23/100)*'Vic Oct 2020'!AQ23))</f>
        <v>207.27272727272722</v>
      </c>
      <c r="I29" s="190">
        <f>IF($C$5*E29/'Vic Oct 2020'!AQ23&lt;'Vic Oct 2020'!M23,0,IF($C$5*E29/'Vic Oct 2020'!AQ23&lt;='Vic Oct 2020'!N23,($C$5*E29/'Vic Oct 2020'!AQ23-'Vic Oct 2020'!M23)*('Vic Oct 2020'!Y23/100)*'Vic Oct 2020'!AQ23,('Vic Oct 2020'!N23-'Vic Oct 2020'!M23)*('Vic Oct 2020'!Y23/100)*'Vic Oct 2020'!AQ23))</f>
        <v>152.18181818181819</v>
      </c>
      <c r="J29" s="190">
        <f>IF($C$5*E29/'Vic Oct 2020'!AQ23&lt;'Vic Oct 2020'!N23,0,IF($C$5*E29/'Vic Oct 2020'!AQ23&lt;='Vic Oct 2020'!O23,($C$5*E29/'Vic Oct 2020'!AQ23-'Vic Oct 2020'!N23)*('Vic Oct 2020'!Z23/100)*'Vic Oct 2020'!AQ23,('Vic Oct 2020'!O23-'Vic Oct 2020'!N23)*('Vic Oct 2020'!Z23/100)*'Vic Oct 2020'!AQ23))</f>
        <v>0</v>
      </c>
      <c r="K29" s="190">
        <f>IF(($C$5*E29/'Vic Oct 2020'!AQ23&gt;'Vic Oct 2020'!O23),($C$5*E29/'Vic Oct 2020'!AQ23-'Vic Oct 2020'!N23)*'Vic Oct 2020'!AA23/100*'Vic Oct 2020'!AQ23,0)</f>
        <v>0</v>
      </c>
      <c r="L29" s="190">
        <f>IF('Vic Oct 2020'!K23="",($C$5*F29/'Vic Oct 2020'!AR23*'Vic Oct 2020'!AC23/100)*'Vic Oct 2020'!AR23,IF($C$5*F29/'Vic Oct 2020'!AR23&gt;='Vic Oct 2020'!L23,('Vic Oct 2020'!L23*'Vic Oct 2020'!AC23/100)*'Vic Oct 2020'!AR23,($C$5*F29/'Vic Oct 2020'!AR23*'Vic Oct 2020'!AC23/100)*'Vic Oct 2020'!AR23))</f>
        <v>414.5454545454545</v>
      </c>
      <c r="M29" s="190">
        <f>IF($C$5*F29/'Vic Oct 2020'!AR23&lt;'Vic Oct 2020'!L23,0,IF($C$5*F29/'Vic Oct 2020'!AR23&lt;='Vic Oct 2020'!M23,($C$5*F29/'Vic Oct 2020'!AR23-'Vic Oct 2020'!L23)*('Vic Oct 2020'!AD23/100)*'Vic Oct 2020'!AR23,('Vic Oct 2020'!M23-'Vic Oct 2020'!L23)*('Vic Oct 2020'!AD23/100)*'Vic Oct 2020'!AR23))</f>
        <v>392.72727272727269</v>
      </c>
      <c r="N29" s="190">
        <f>IF($C$5*F29/'Vic Oct 2020'!AR23&lt;'Vic Oct 2020'!M23,0,IF($C$5*F29/'Vic Oct 2020'!AR23&lt;='Vic Oct 2020'!N23,($C$5*F29/'Vic Oct 2020'!AR23-'Vic Oct 2020'!M23)*('Vic Oct 2020'!AE23/100)*'Vic Oct 2020'!AR23,('Vic Oct 2020'!N23-'Vic Oct 2020'!M23)*('Vic Oct 2020'!AE23/100)*'Vic Oct 2020'!AR23))</f>
        <v>304</v>
      </c>
      <c r="O29" s="190">
        <f>IF($C$5*F29/'Vic Oct 2020'!AR23&lt;'Vic Oct 2020'!N23,0,IF($C$5*F29/'Vic Oct 2020'!AR23&lt;='Vic Oct 2020'!O23,($C$5*F29/'Vic Oct 2020'!AQ23-'Vic Oct 2020'!N23)*('Vic Oct 2020'!AF23/100)*'Vic Oct 2020'!AR23,('Vic Oct 2020'!O23-'Vic Oct 2020'!N23)*('Vic Oct 2020'!AF23/100)*'Vic Oct 2020'!AR23))</f>
        <v>0</v>
      </c>
      <c r="P29" s="190">
        <f>IF(($C$5*F29/'Vic Oct 2020'!AR23&gt;'Vic Oct 2020'!O23),($C$5*F29/'Vic Oct 2020'!AR23-'Vic Oct 2020'!N23)*'Vic Oct 2020'!AG23/100*'Vic Oct 2020'!AR23,0)</f>
        <v>0</v>
      </c>
      <c r="Q29" s="394">
        <f t="shared" si="4"/>
        <v>1678</v>
      </c>
      <c r="R29" s="419">
        <f t="shared" si="5"/>
        <v>1993.7913636363637</v>
      </c>
      <c r="S29" s="193">
        <f t="shared" si="6"/>
        <v>2193.1705000000002</v>
      </c>
      <c r="T29" s="247">
        <f>'Vic Oct 2020'!AT23</f>
        <v>0</v>
      </c>
      <c r="U29" s="247">
        <f>'Vic Oct 2020'!AU23</f>
        <v>0</v>
      </c>
      <c r="V29" s="247">
        <f>'Vic Oct 2020'!AV23</f>
        <v>0</v>
      </c>
      <c r="W29" s="247">
        <f>'Vic Oct 2020'!AW23</f>
        <v>0</v>
      </c>
      <c r="X29" s="419" t="str">
        <f t="shared" si="7"/>
        <v>No discount</v>
      </c>
      <c r="Y29" s="419" t="str">
        <f t="shared" si="8"/>
        <v>Exclusive</v>
      </c>
      <c r="Z29" s="399">
        <f t="shared" si="0"/>
        <v>1993.7913636363637</v>
      </c>
      <c r="AA29" s="399">
        <f t="shared" si="1"/>
        <v>1993.7913636363637</v>
      </c>
      <c r="AB29" s="400">
        <f t="shared" si="9"/>
        <v>2193.1705000000002</v>
      </c>
      <c r="AC29" s="400">
        <f t="shared" si="9"/>
        <v>2193.1705000000002</v>
      </c>
      <c r="AD29" s="244">
        <f>'Vic Oct 2020'!BF23</f>
        <v>0</v>
      </c>
      <c r="AE29" s="196" t="str">
        <f>'Vic Oct 2020'!BG23</f>
        <v>n</v>
      </c>
      <c r="CO29" s="447"/>
      <c r="CP29" s="447"/>
      <c r="CQ29" s="447"/>
      <c r="CR29" s="447"/>
      <c r="CS29" s="447"/>
      <c r="CT29" s="447"/>
      <c r="CU29" s="447"/>
      <c r="CV29" s="447"/>
      <c r="CW29" s="447"/>
      <c r="CX29" s="447"/>
      <c r="CY29" s="447"/>
      <c r="CZ29" s="447"/>
      <c r="DA29" s="447"/>
      <c r="DB29" s="447"/>
      <c r="DC29" s="447"/>
      <c r="DD29" s="447"/>
      <c r="DE29" s="447"/>
      <c r="DF29" s="447"/>
      <c r="DG29" s="447"/>
      <c r="DH29" s="447"/>
      <c r="DI29" s="447"/>
      <c r="DJ29" s="447"/>
      <c r="DK29" s="447"/>
      <c r="DL29" s="447"/>
      <c r="DM29" s="447"/>
      <c r="DN29" s="447"/>
      <c r="DO29" s="447"/>
      <c r="DP29" s="447"/>
      <c r="DQ29" s="447"/>
      <c r="DR29" s="447"/>
      <c r="DS29" s="447"/>
      <c r="DT29" s="447"/>
      <c r="DU29" s="447"/>
      <c r="DV29" s="447"/>
      <c r="DW29" s="447"/>
      <c r="DX29" s="447"/>
      <c r="DY29" s="447"/>
      <c r="DZ29" s="447"/>
      <c r="EA29" s="447"/>
      <c r="EB29" s="447"/>
      <c r="EC29" s="447"/>
      <c r="ED29" s="447"/>
      <c r="EE29" s="447"/>
      <c r="EF29" s="447"/>
      <c r="EG29" s="447"/>
      <c r="EH29" s="447"/>
      <c r="EI29" s="447"/>
      <c r="EJ29" s="447"/>
      <c r="EK29" s="447"/>
      <c r="EL29" s="447"/>
      <c r="EM29" s="447"/>
      <c r="EN29" s="447"/>
      <c r="EO29" s="447"/>
      <c r="EP29" s="447"/>
    </row>
    <row r="30" spans="1:146" ht="17" customHeight="1">
      <c r="A30" s="528"/>
      <c r="B30" s="423" t="str">
        <f>'Vic Oct 2020'!F24</f>
        <v>Covau</v>
      </c>
      <c r="C30" s="423" t="str">
        <f>'Vic Oct 2020'!G24</f>
        <v>Smart Saver</v>
      </c>
      <c r="D30" s="190">
        <f>365*'Vic Oct 2020'!H24/100</f>
        <v>346.74999999999994</v>
      </c>
      <c r="E30" s="415">
        <f>IF('Vic Oct 2020'!AQ24=3,0.5,IF('Vic Oct 2020'!AQ24=2,0.33,0))</f>
        <v>0.33</v>
      </c>
      <c r="F30" s="415">
        <f t="shared" si="3"/>
        <v>0.66999999999999993</v>
      </c>
      <c r="G30" s="190">
        <f>IF('Vic Oct 2020'!K24="",($C$5*E30/'Vic Oct 2020'!AQ24*'Vic Oct 2020'!W24/100)*'Vic Oct 2020'!AQ24,IF($C$5*E30/'Vic Oct 2020'!AQ24&gt;='Vic Oct 2020'!L24,('Vic Oct 2020'!L24*'Vic Oct 2020'!W24/100)*'Vic Oct 2020'!AQ24,($C$5*E30/'Vic Oct 2020'!AQ24*'Vic Oct 2020'!W24/100)*'Vic Oct 2020'!AQ24))</f>
        <v>275.99999999999994</v>
      </c>
      <c r="H30" s="190">
        <f>IF($C$5*E30/'Vic Oct 2020'!AQ24&lt;'Vic Oct 2020'!L24,0,IF($C$5*E30/'Vic Oct 2020'!AQ24&lt;='Vic Oct 2020'!M24,($C$5*E30/'Vic Oct 2020'!AQ24-'Vic Oct 2020'!L24)*('Vic Oct 2020'!X24/100)*'Vic Oct 2020'!AQ24,('Vic Oct 2020'!M24-'Vic Oct 2020'!L24)*('Vic Oct 2020'!X24/100)*'Vic Oct 2020'!AQ24))</f>
        <v>261.81818181818181</v>
      </c>
      <c r="I30" s="190">
        <f>IF($C$5*E30/'Vic Oct 2020'!AQ24&lt;'Vic Oct 2020'!M24,0,IF($C$5*E30/'Vic Oct 2020'!AQ24&lt;='Vic Oct 2020'!N24,($C$5*E30/'Vic Oct 2020'!AQ24-'Vic Oct 2020'!M24)*('Vic Oct 2020'!Y24/100)*'Vic Oct 2020'!AQ24,('Vic Oct 2020'!N24-'Vic Oct 2020'!M24)*('Vic Oct 2020'!Y24/100)*'Vic Oct 2020'!AQ24))</f>
        <v>189</v>
      </c>
      <c r="J30" s="190">
        <f>IF($C$5*E30/'Vic Oct 2020'!AQ24&lt;'Vic Oct 2020'!N24,0,IF($C$5*E30/'Vic Oct 2020'!AQ24&lt;='Vic Oct 2020'!O24,($C$5*E30/'Vic Oct 2020'!AQ24-'Vic Oct 2020'!N24)*('Vic Oct 2020'!Z24/100)*'Vic Oct 2020'!AQ24,('Vic Oct 2020'!O24-'Vic Oct 2020'!N24)*('Vic Oct 2020'!Z24/100)*'Vic Oct 2020'!AQ24))</f>
        <v>0</v>
      </c>
      <c r="K30" s="190">
        <f>IF(($C$5*E30/'Vic Oct 2020'!AQ24&gt;'Vic Oct 2020'!O24),($C$5*E30/'Vic Oct 2020'!AQ24-'Vic Oct 2020'!N24)*'Vic Oct 2020'!AA24/100*'Vic Oct 2020'!AQ24,0)</f>
        <v>0</v>
      </c>
      <c r="L30" s="190">
        <f>IF('Vic Oct 2020'!K24="",($C$5*F30/'Vic Oct 2020'!AR24*'Vic Oct 2020'!AC24/100)*'Vic Oct 2020'!AR24,IF($C$5*F30/'Vic Oct 2020'!AR24&gt;='Vic Oct 2020'!L24,('Vic Oct 2020'!L24*'Vic Oct 2020'!AC24/100)*'Vic Oct 2020'!AR24,($C$5*F30/'Vic Oct 2020'!AR24*'Vic Oct 2020'!AC24/100)*'Vic Oct 2020'!AR24))</f>
        <v>504</v>
      </c>
      <c r="M30" s="190">
        <f>IF($C$5*F30/'Vic Oct 2020'!AR24&lt;'Vic Oct 2020'!L24,0,IF($C$5*F30/'Vic Oct 2020'!AR24&lt;='Vic Oct 2020'!M24,($C$5*F30/'Vic Oct 2020'!AR24-'Vic Oct 2020'!L24)*('Vic Oct 2020'!AD24/100)*'Vic Oct 2020'!AR24,('Vic Oct 2020'!M24-'Vic Oct 2020'!L24)*('Vic Oct 2020'!AD24/100)*'Vic Oct 2020'!AR24))</f>
        <v>469.09090909090901</v>
      </c>
      <c r="N30" s="190">
        <f>IF($C$5*F30/'Vic Oct 2020'!AR24&lt;'Vic Oct 2020'!M24,0,IF($C$5*F30/'Vic Oct 2020'!AR24&lt;='Vic Oct 2020'!N24,($C$5*F30/'Vic Oct 2020'!AR24-'Vic Oct 2020'!M24)*('Vic Oct 2020'!AE24/100)*'Vic Oct 2020'!AR24,('Vic Oct 2020'!N24-'Vic Oct 2020'!M24)*('Vic Oct 2020'!AE24/100)*'Vic Oct 2020'!AR24))</f>
        <v>348.90909090909088</v>
      </c>
      <c r="O30" s="190">
        <f>IF($C$5*F30/'Vic Oct 2020'!AR24&lt;'Vic Oct 2020'!N24,0,IF($C$5*F30/'Vic Oct 2020'!AR24&lt;='Vic Oct 2020'!O24,($C$5*F30/'Vic Oct 2020'!AQ24-'Vic Oct 2020'!N24)*('Vic Oct 2020'!AF24/100)*'Vic Oct 2020'!AR24,('Vic Oct 2020'!O24-'Vic Oct 2020'!N24)*('Vic Oct 2020'!AF24/100)*'Vic Oct 2020'!AR24))</f>
        <v>0</v>
      </c>
      <c r="P30" s="190">
        <f>IF(($C$5*F30/'Vic Oct 2020'!AR24&gt;'Vic Oct 2020'!O24),($C$5*F30/'Vic Oct 2020'!AR24-'Vic Oct 2020'!N24)*'Vic Oct 2020'!AG24/100*'Vic Oct 2020'!AR24,0)</f>
        <v>0</v>
      </c>
      <c r="Q30" s="394">
        <f t="shared" si="4"/>
        <v>2048.8181818181815</v>
      </c>
      <c r="R30" s="419">
        <f t="shared" si="5"/>
        <v>2395.5681818181815</v>
      </c>
      <c r="S30" s="193">
        <f t="shared" si="6"/>
        <v>2635.125</v>
      </c>
      <c r="T30" s="247">
        <f>'Vic Oct 2020'!AT24</f>
        <v>0</v>
      </c>
      <c r="U30" s="247">
        <f>'Vic Oct 2020'!AU24</f>
        <v>20</v>
      </c>
      <c r="V30" s="247">
        <f>'Vic Oct 2020'!AV24</f>
        <v>0</v>
      </c>
      <c r="W30" s="247">
        <f>'Vic Oct 2020'!AW24</f>
        <v>0</v>
      </c>
      <c r="X30" s="419" t="str">
        <f t="shared" si="7"/>
        <v>Guaranteed off usage</v>
      </c>
      <c r="Y30" s="419" t="str">
        <f t="shared" si="8"/>
        <v>Exclusive</v>
      </c>
      <c r="Z30" s="399">
        <f t="shared" si="0"/>
        <v>1985.8045454545452</v>
      </c>
      <c r="AA30" s="399">
        <f t="shared" si="1"/>
        <v>1985.8045454545452</v>
      </c>
      <c r="AB30" s="400">
        <f t="shared" si="9"/>
        <v>2184.3849999999998</v>
      </c>
      <c r="AC30" s="400">
        <f t="shared" si="9"/>
        <v>2184.3849999999998</v>
      </c>
      <c r="AD30" s="244">
        <f>'Vic Oct 2020'!BF24</f>
        <v>0</v>
      </c>
      <c r="AE30" s="196" t="str">
        <f>'Vic Oct 2020'!BG24</f>
        <v>n</v>
      </c>
      <c r="CO30" s="447"/>
      <c r="CP30" s="447"/>
      <c r="CQ30" s="447"/>
      <c r="CR30" s="447"/>
      <c r="CS30" s="447"/>
      <c r="CT30" s="447"/>
      <c r="CU30" s="447"/>
      <c r="CV30" s="447"/>
      <c r="CW30" s="447"/>
      <c r="CX30" s="447"/>
      <c r="CY30" s="447"/>
      <c r="CZ30" s="447"/>
      <c r="DA30" s="447"/>
      <c r="DB30" s="447"/>
      <c r="DC30" s="447"/>
      <c r="DD30" s="447"/>
      <c r="DE30" s="447"/>
      <c r="DF30" s="447"/>
      <c r="DG30" s="447"/>
      <c r="DH30" s="447"/>
      <c r="DI30" s="447"/>
      <c r="DJ30" s="447"/>
      <c r="DK30" s="447"/>
      <c r="DL30" s="447"/>
      <c r="DM30" s="447"/>
      <c r="DN30" s="447"/>
      <c r="DO30" s="447"/>
      <c r="DP30" s="447"/>
      <c r="DQ30" s="447"/>
      <c r="DR30" s="447"/>
      <c r="DS30" s="447"/>
      <c r="DT30" s="447"/>
      <c r="DU30" s="447"/>
      <c r="DV30" s="447"/>
      <c r="DW30" s="447"/>
      <c r="DX30" s="447"/>
      <c r="DY30" s="447"/>
      <c r="DZ30" s="447"/>
      <c r="EA30" s="447"/>
      <c r="EB30" s="447"/>
      <c r="EC30" s="447"/>
      <c r="ED30" s="447"/>
      <c r="EE30" s="447"/>
      <c r="EF30" s="447"/>
      <c r="EG30" s="447"/>
      <c r="EH30" s="447"/>
      <c r="EI30" s="447"/>
      <c r="EJ30" s="447"/>
      <c r="EK30" s="447"/>
      <c r="EL30" s="447"/>
      <c r="EM30" s="447"/>
      <c r="EN30" s="447"/>
      <c r="EO30" s="447"/>
      <c r="EP30" s="447"/>
    </row>
    <row r="31" spans="1:146" ht="17" customHeight="1">
      <c r="A31" s="528"/>
      <c r="B31" s="423" t="str">
        <f>'Vic Oct 2020'!F25</f>
        <v>EnergyAustralia</v>
      </c>
      <c r="C31" s="423" t="str">
        <f>'Vic Oct 2020'!G25</f>
        <v>Total Business</v>
      </c>
      <c r="D31" s="190">
        <f>365*'Vic Oct 2020'!H25/100</f>
        <v>443.83999999999992</v>
      </c>
      <c r="E31" s="415">
        <f>IF('Vic Oct 2020'!AQ25=3,0.5,IF('Vic Oct 2020'!AQ25=2,0.33,0))</f>
        <v>0.33</v>
      </c>
      <c r="F31" s="415">
        <f t="shared" si="3"/>
        <v>0.66999999999999993</v>
      </c>
      <c r="G31" s="190">
        <f>IF('Vic Oct 2020'!K25="",($C$5*E31/'Vic Oct 2020'!AQ25*'Vic Oct 2020'!W25/100)*'Vic Oct 2020'!AQ25,IF($C$5*E31/'Vic Oct 2020'!AQ25&gt;='Vic Oct 2020'!L25,('Vic Oct 2020'!L25*'Vic Oct 2020'!W25/100)*'Vic Oct 2020'!AQ25,($C$5*E31/'Vic Oct 2020'!AQ25*'Vic Oct 2020'!W25/100)*'Vic Oct 2020'!AQ25))</f>
        <v>248.72727272727269</v>
      </c>
      <c r="H31" s="190">
        <f>IF($C$5*E31/'Vic Oct 2020'!AQ25&lt;'Vic Oct 2020'!L25,0,IF($C$5*E31/'Vic Oct 2020'!AQ25&lt;='Vic Oct 2020'!M25,($C$5*E31/'Vic Oct 2020'!AQ25-'Vic Oct 2020'!L25)*('Vic Oct 2020'!X25/100)*'Vic Oct 2020'!AQ25,('Vic Oct 2020'!M25-'Vic Oct 2020'!L25)*('Vic Oct 2020'!X25/100)*'Vic Oct 2020'!AQ25))</f>
        <v>237.81818181818181</v>
      </c>
      <c r="I31" s="190">
        <f>IF($C$5*E31/'Vic Oct 2020'!AQ25&lt;'Vic Oct 2020'!M25,0,IF($C$5*E31/'Vic Oct 2020'!AQ25&lt;='Vic Oct 2020'!N25,($C$5*E31/'Vic Oct 2020'!AQ25-'Vic Oct 2020'!M25)*('Vic Oct 2020'!Y25/100)*'Vic Oct 2020'!AQ25,('Vic Oct 2020'!N25-'Vic Oct 2020'!M25)*('Vic Oct 2020'!Y25/100)*'Vic Oct 2020'!AQ25))</f>
        <v>177.54545454545453</v>
      </c>
      <c r="J31" s="190">
        <f>IF($C$5*E31/'Vic Oct 2020'!AQ25&lt;'Vic Oct 2020'!N25,0,IF($C$5*E31/'Vic Oct 2020'!AQ25&lt;='Vic Oct 2020'!O25,($C$5*E31/'Vic Oct 2020'!AQ25-'Vic Oct 2020'!N25)*('Vic Oct 2020'!Z25/100)*'Vic Oct 2020'!AQ25,('Vic Oct 2020'!O25-'Vic Oct 2020'!N25)*('Vic Oct 2020'!Z25/100)*'Vic Oct 2020'!AQ25))</f>
        <v>0</v>
      </c>
      <c r="K31" s="190">
        <f>IF(($C$5*E31/'Vic Oct 2020'!AQ25&gt;'Vic Oct 2020'!O25),($C$5*E31/'Vic Oct 2020'!AQ25-'Vic Oct 2020'!N25)*'Vic Oct 2020'!AA25/100*'Vic Oct 2020'!AQ25,0)</f>
        <v>0</v>
      </c>
      <c r="L31" s="190">
        <f>IF('Vic Oct 2020'!K25="",($C$5*F31/'Vic Oct 2020'!AR25*'Vic Oct 2020'!AC25/100)*'Vic Oct 2020'!AR25,IF($C$5*F31/'Vic Oct 2020'!AR25&gt;='Vic Oct 2020'!L25,('Vic Oct 2020'!L25*'Vic Oct 2020'!AC25/100)*'Vic Oct 2020'!AR25,($C$5*F31/'Vic Oct 2020'!AR25*'Vic Oct 2020'!AC25/100)*'Vic Oct 2020'!AR25))</f>
        <v>493.09090909090907</v>
      </c>
      <c r="M31" s="190">
        <f>IF($C$5*F31/'Vic Oct 2020'!AR25&lt;'Vic Oct 2020'!L25,0,IF($C$5*F31/'Vic Oct 2020'!AR25&lt;='Vic Oct 2020'!M25,($C$5*F31/'Vic Oct 2020'!AR25-'Vic Oct 2020'!L25)*('Vic Oct 2020'!AD25/100)*'Vic Oct 2020'!AR25,('Vic Oct 2020'!M25-'Vic Oct 2020'!L25)*('Vic Oct 2020'!AD25/100)*'Vic Oct 2020'!AR25))</f>
        <v>460.36363636363626</v>
      </c>
      <c r="N31" s="190">
        <f>IF($C$5*F31/'Vic Oct 2020'!AR25&lt;'Vic Oct 2020'!M25,0,IF($C$5*F31/'Vic Oct 2020'!AR25&lt;='Vic Oct 2020'!N25,($C$5*F31/'Vic Oct 2020'!AR25-'Vic Oct 2020'!M25)*('Vic Oct 2020'!AE25/100)*'Vic Oct 2020'!AR25,('Vic Oct 2020'!N25-'Vic Oct 2020'!M25)*('Vic Oct 2020'!AE25/100)*'Vic Oct 2020'!AR25))</f>
        <v>348.90909090909088</v>
      </c>
      <c r="O31" s="190">
        <f>IF($C$5*F31/'Vic Oct 2020'!AR25&lt;'Vic Oct 2020'!N25,0,IF($C$5*F31/'Vic Oct 2020'!AR25&lt;='Vic Oct 2020'!O25,($C$5*F31/'Vic Oct 2020'!AQ25-'Vic Oct 2020'!N25)*('Vic Oct 2020'!AF25/100)*'Vic Oct 2020'!AR25,('Vic Oct 2020'!O25-'Vic Oct 2020'!N25)*('Vic Oct 2020'!AF25/100)*'Vic Oct 2020'!AR25))</f>
        <v>0</v>
      </c>
      <c r="P31" s="190">
        <f>IF(($C$5*F31/'Vic Oct 2020'!AR25&gt;'Vic Oct 2020'!O25),($C$5*F31/'Vic Oct 2020'!AR25-'Vic Oct 2020'!N25)*'Vic Oct 2020'!AG25/100*'Vic Oct 2020'!AR25,0)</f>
        <v>0</v>
      </c>
      <c r="Q31" s="394">
        <f t="shared" si="4"/>
        <v>1966.454545454545</v>
      </c>
      <c r="R31" s="419">
        <f t="shared" si="5"/>
        <v>2410.2945454545452</v>
      </c>
      <c r="S31" s="193">
        <f t="shared" si="6"/>
        <v>2651.3240000000001</v>
      </c>
      <c r="T31" s="247">
        <f>'Vic Oct 2020'!AT25</f>
        <v>23</v>
      </c>
      <c r="U31" s="247">
        <f>'Vic Oct 2020'!AU25</f>
        <v>0</v>
      </c>
      <c r="V31" s="247">
        <f>'Vic Oct 2020'!AV25</f>
        <v>0</v>
      </c>
      <c r="W31" s="247">
        <f>'Vic Oct 2020'!AW25</f>
        <v>0</v>
      </c>
      <c r="X31" s="419" t="str">
        <f t="shared" si="7"/>
        <v>Guaranteed off bill</v>
      </c>
      <c r="Y31" s="419" t="str">
        <f t="shared" si="8"/>
        <v>Exclusive</v>
      </c>
      <c r="Z31" s="399">
        <f t="shared" si="0"/>
        <v>1855.9267999999997</v>
      </c>
      <c r="AA31" s="399">
        <f t="shared" si="1"/>
        <v>1855.9267999999997</v>
      </c>
      <c r="AB31" s="400">
        <f t="shared" si="9"/>
        <v>2041.5194799999999</v>
      </c>
      <c r="AC31" s="400">
        <f t="shared" si="9"/>
        <v>2041.5194799999999</v>
      </c>
      <c r="AD31" s="244">
        <f>'Vic Oct 2020'!BF25</f>
        <v>0</v>
      </c>
      <c r="AE31" s="196" t="str">
        <f>'Vic Oct 2020'!BG25</f>
        <v>n</v>
      </c>
      <c r="CO31" s="447"/>
      <c r="CP31" s="447"/>
      <c r="CQ31" s="447"/>
      <c r="CR31" s="447"/>
      <c r="CS31" s="447"/>
      <c r="CT31" s="447"/>
      <c r="CU31" s="447"/>
      <c r="CV31" s="447"/>
      <c r="CW31" s="447"/>
      <c r="CX31" s="447"/>
      <c r="CY31" s="447"/>
      <c r="CZ31" s="447"/>
      <c r="DA31" s="447"/>
      <c r="DB31" s="447"/>
      <c r="DC31" s="447"/>
      <c r="DD31" s="447"/>
      <c r="DE31" s="447"/>
      <c r="DF31" s="447"/>
      <c r="DG31" s="447"/>
      <c r="DH31" s="447"/>
      <c r="DI31" s="447"/>
      <c r="DJ31" s="447"/>
      <c r="DK31" s="447"/>
      <c r="DL31" s="447"/>
      <c r="DM31" s="447"/>
      <c r="DN31" s="447"/>
      <c r="DO31" s="447"/>
      <c r="DP31" s="447"/>
      <c r="DQ31" s="447"/>
      <c r="DR31" s="447"/>
      <c r="DS31" s="447"/>
      <c r="DT31" s="447"/>
      <c r="DU31" s="447"/>
      <c r="DV31" s="447"/>
      <c r="DW31" s="447"/>
      <c r="DX31" s="447"/>
      <c r="DY31" s="447"/>
      <c r="DZ31" s="447"/>
      <c r="EA31" s="447"/>
      <c r="EB31" s="447"/>
      <c r="EC31" s="447"/>
      <c r="ED31" s="447"/>
      <c r="EE31" s="447"/>
      <c r="EF31" s="447"/>
      <c r="EG31" s="447"/>
      <c r="EH31" s="447"/>
      <c r="EI31" s="447"/>
      <c r="EJ31" s="447"/>
      <c r="EK31" s="447"/>
      <c r="EL31" s="447"/>
      <c r="EM31" s="447"/>
      <c r="EN31" s="447"/>
      <c r="EO31" s="447"/>
      <c r="EP31" s="447"/>
    </row>
    <row r="32" spans="1:146" ht="17" customHeight="1">
      <c r="A32" s="528"/>
      <c r="B32" s="423" t="str">
        <f>'Vic Oct 2020'!F26</f>
        <v>Lumo Energy</v>
      </c>
      <c r="C32" s="423" t="str">
        <f>'Vic Oct 2020'!G26</f>
        <v>Basic</v>
      </c>
      <c r="D32" s="190">
        <f>365*'Vic Oct 2020'!H26/100</f>
        <v>354.05</v>
      </c>
      <c r="E32" s="415">
        <f>IF('Vic Oct 2020'!AQ26=3,0.5,IF('Vic Oct 2020'!AQ26=2,0.33,0))</f>
        <v>0.33</v>
      </c>
      <c r="F32" s="415">
        <f t="shared" si="3"/>
        <v>0.66999999999999993</v>
      </c>
      <c r="G32" s="190">
        <f>IF('Vic Oct 2020'!K26="",($C$5*E32/'Vic Oct 2020'!AQ26*'Vic Oct 2020'!W26/100)*'Vic Oct 2020'!AQ26,IF($C$5*E32/'Vic Oct 2020'!AQ26&gt;='Vic Oct 2020'!L26,('Vic Oct 2020'!L26*'Vic Oct 2020'!W26/100)*'Vic Oct 2020'!AQ26,($C$5*E32/'Vic Oct 2020'!AQ26*'Vic Oct 2020'!W26/100)*'Vic Oct 2020'!AQ26))</f>
        <v>178.06599999999997</v>
      </c>
      <c r="H32" s="190">
        <f>IF($C$5*E32/'Vic Oct 2020'!AQ26&lt;'Vic Oct 2020'!L26,0,IF($C$5*E32/'Vic Oct 2020'!AQ26&lt;='Vic Oct 2020'!M26,($C$5*E32/'Vic Oct 2020'!AQ26-'Vic Oct 2020'!L26)*('Vic Oct 2020'!X26/100)*'Vic Oct 2020'!AQ26,('Vic Oct 2020'!M26-'Vic Oct 2020'!L26)*('Vic Oct 2020'!X26/100)*'Vic Oct 2020'!AQ26))</f>
        <v>173.642</v>
      </c>
      <c r="I32" s="190">
        <f>IF($C$5*E32/'Vic Oct 2020'!AQ26&lt;'Vic Oct 2020'!M26,0,IF($C$5*E32/'Vic Oct 2020'!AQ26&lt;='Vic Oct 2020'!N26,($C$5*E32/'Vic Oct 2020'!AQ26-'Vic Oct 2020'!M26)*('Vic Oct 2020'!Y26/100)*'Vic Oct 2020'!AQ26,('Vic Oct 2020'!N26-'Vic Oct 2020'!M26)*('Vic Oct 2020'!Y26/100)*'Vic Oct 2020'!AQ26))</f>
        <v>118.98799999999999</v>
      </c>
      <c r="J32" s="190">
        <f>IF($C$5*E32/'Vic Oct 2020'!AQ26&lt;'Vic Oct 2020'!N26,0,IF($C$5*E32/'Vic Oct 2020'!AQ26&lt;='Vic Oct 2020'!O26,($C$5*E32/'Vic Oct 2020'!AQ26-'Vic Oct 2020'!N26)*('Vic Oct 2020'!Z26/100)*'Vic Oct 2020'!AQ26,('Vic Oct 2020'!O26-'Vic Oct 2020'!N26)*('Vic Oct 2020'!Z26/100)*'Vic Oct 2020'!AQ26))</f>
        <v>0</v>
      </c>
      <c r="K32" s="190">
        <f>IF(($C$5*E32/'Vic Oct 2020'!AQ26&gt;'Vic Oct 2020'!O26),($C$5*E32/'Vic Oct 2020'!AQ26-'Vic Oct 2020'!N26)*'Vic Oct 2020'!AA26/100*'Vic Oct 2020'!AQ26,0)</f>
        <v>0</v>
      </c>
      <c r="L32" s="190">
        <f>IF('Vic Oct 2020'!K26="",($C$5*F32/'Vic Oct 2020'!AR26*'Vic Oct 2020'!AC26/100)*'Vic Oct 2020'!AR26,IF($C$5*F32/'Vic Oct 2020'!AR26&gt;='Vic Oct 2020'!L26,('Vic Oct 2020'!L26*'Vic Oct 2020'!AC26/100)*'Vic Oct 2020'!AR26,($C$5*F32/'Vic Oct 2020'!AR26*'Vic Oct 2020'!AC26/100)*'Vic Oct 2020'!AR26))</f>
        <v>347.28399999999999</v>
      </c>
      <c r="M32" s="190">
        <f>IF($C$5*F32/'Vic Oct 2020'!AR26&lt;'Vic Oct 2020'!L26,0,IF($C$5*F32/'Vic Oct 2020'!AR26&lt;='Vic Oct 2020'!M26,($C$5*F32/'Vic Oct 2020'!AR26-'Vic Oct 2020'!L26)*('Vic Oct 2020'!AD26/100)*'Vic Oct 2020'!AR26,('Vic Oct 2020'!M26-'Vic Oct 2020'!L26)*('Vic Oct 2020'!AD26/100)*'Vic Oct 2020'!AR26))</f>
        <v>334.01199999999994</v>
      </c>
      <c r="N32" s="190">
        <f>IF($C$5*F32/'Vic Oct 2020'!AR26&lt;'Vic Oct 2020'!M26,0,IF($C$5*F32/'Vic Oct 2020'!AR26&lt;='Vic Oct 2020'!N26,($C$5*F32/'Vic Oct 2020'!AR26-'Vic Oct 2020'!M26)*('Vic Oct 2020'!AE26/100)*'Vic Oct 2020'!AR26,('Vic Oct 2020'!N26-'Vic Oct 2020'!M26)*('Vic Oct 2020'!AE26/100)*'Vic Oct 2020'!AR26))</f>
        <v>241.70181818181817</v>
      </c>
      <c r="O32" s="190">
        <f>IF($C$5*F32/'Vic Oct 2020'!AR26&lt;'Vic Oct 2020'!N26,0,IF($C$5*F32/'Vic Oct 2020'!AR26&lt;='Vic Oct 2020'!O26,($C$5*F32/'Vic Oct 2020'!AQ26-'Vic Oct 2020'!N26)*('Vic Oct 2020'!AF26/100)*'Vic Oct 2020'!AR26,('Vic Oct 2020'!O26-'Vic Oct 2020'!N26)*('Vic Oct 2020'!AF26/100)*'Vic Oct 2020'!AR26))</f>
        <v>0</v>
      </c>
      <c r="P32" s="190">
        <f>IF(($C$5*F32/'Vic Oct 2020'!AR26&gt;'Vic Oct 2020'!O26),($C$5*F32/'Vic Oct 2020'!AR26-'Vic Oct 2020'!N26)*'Vic Oct 2020'!AG26/100*'Vic Oct 2020'!AR26,0)</f>
        <v>0</v>
      </c>
      <c r="Q32" s="394">
        <f t="shared" si="4"/>
        <v>1393.6938181818182</v>
      </c>
      <c r="R32" s="419">
        <f t="shared" si="5"/>
        <v>1747.7438181818181</v>
      </c>
      <c r="S32" s="193">
        <f t="shared" si="6"/>
        <v>1922.5182000000002</v>
      </c>
      <c r="T32" s="247">
        <f>'Vic Oct 2020'!AT26</f>
        <v>0</v>
      </c>
      <c r="U32" s="247">
        <f>'Vic Oct 2020'!AU26</f>
        <v>0</v>
      </c>
      <c r="V32" s="247">
        <f>'Vic Oct 2020'!AV26</f>
        <v>0</v>
      </c>
      <c r="W32" s="247">
        <f>'Vic Oct 2020'!AW26</f>
        <v>0</v>
      </c>
      <c r="X32" s="419" t="str">
        <f t="shared" si="7"/>
        <v>No discount</v>
      </c>
      <c r="Y32" s="419" t="str">
        <f t="shared" si="8"/>
        <v>Exclusive</v>
      </c>
      <c r="Z32" s="399">
        <f t="shared" si="0"/>
        <v>1747.7438181818181</v>
      </c>
      <c r="AA32" s="399">
        <f t="shared" si="1"/>
        <v>1747.7438181818181</v>
      </c>
      <c r="AB32" s="400">
        <f t="shared" si="9"/>
        <v>1922.5182000000002</v>
      </c>
      <c r="AC32" s="400">
        <f t="shared" si="9"/>
        <v>1922.5182000000002</v>
      </c>
      <c r="AD32" s="244">
        <f>'Vic Oct 2020'!BF26</f>
        <v>0</v>
      </c>
      <c r="AE32" s="196" t="str">
        <f>'Vic Oct 2020'!BG26</f>
        <v>n</v>
      </c>
      <c r="CO32" s="447"/>
      <c r="CP32" s="447"/>
      <c r="CQ32" s="447"/>
      <c r="CR32" s="447"/>
      <c r="CS32" s="447"/>
      <c r="CT32" s="447"/>
      <c r="CU32" s="447"/>
      <c r="CV32" s="447"/>
      <c r="CW32" s="447"/>
      <c r="CX32" s="447"/>
      <c r="CY32" s="447"/>
      <c r="CZ32" s="447"/>
      <c r="DA32" s="447"/>
      <c r="DB32" s="447"/>
      <c r="DC32" s="447"/>
      <c r="DD32" s="447"/>
      <c r="DE32" s="447"/>
      <c r="DF32" s="447"/>
      <c r="DG32" s="447"/>
      <c r="DH32" s="447"/>
      <c r="DI32" s="447"/>
      <c r="DJ32" s="447"/>
      <c r="DK32" s="447"/>
      <c r="DL32" s="447"/>
      <c r="DM32" s="447"/>
      <c r="DN32" s="447"/>
      <c r="DO32" s="447"/>
      <c r="DP32" s="447"/>
      <c r="DQ32" s="447"/>
      <c r="DR32" s="447"/>
      <c r="DS32" s="447"/>
      <c r="DT32" s="447"/>
      <c r="DU32" s="447"/>
      <c r="DV32" s="447"/>
      <c r="DW32" s="447"/>
      <c r="DX32" s="447"/>
      <c r="DY32" s="447"/>
      <c r="DZ32" s="447"/>
      <c r="EA32" s="447"/>
      <c r="EB32" s="447"/>
      <c r="EC32" s="447"/>
      <c r="ED32" s="447"/>
      <c r="EE32" s="447"/>
      <c r="EF32" s="447"/>
      <c r="EG32" s="447"/>
      <c r="EH32" s="447"/>
      <c r="EI32" s="447"/>
      <c r="EJ32" s="447"/>
      <c r="EK32" s="447"/>
      <c r="EL32" s="447"/>
      <c r="EM32" s="447"/>
      <c r="EN32" s="447"/>
      <c r="EO32" s="447"/>
      <c r="EP32" s="447"/>
    </row>
    <row r="33" spans="1:146" ht="17" customHeight="1">
      <c r="A33" s="528"/>
      <c r="B33" s="423" t="str">
        <f>'Vic Oct 2020'!F27</f>
        <v>Momentum Energy</v>
      </c>
      <c r="C33" s="423" t="str">
        <f>'Vic Oct 2020'!G27</f>
        <v>Market offer</v>
      </c>
      <c r="D33" s="190">
        <f>365*'Vic Oct 2020'!H27/100</f>
        <v>407.10772727272729</v>
      </c>
      <c r="E33" s="415">
        <f>IF('Vic Oct 2020'!AQ27=3,0.5,IF('Vic Oct 2020'!AQ27=2,0.33,0))</f>
        <v>0.33</v>
      </c>
      <c r="F33" s="415">
        <f t="shared" si="3"/>
        <v>0.66999999999999993</v>
      </c>
      <c r="G33" s="190">
        <f>IF('Vic Oct 2020'!K27="",($C$5*E33/'Vic Oct 2020'!AQ27*'Vic Oct 2020'!W27/100)*'Vic Oct 2020'!AQ27,IF($C$5*E33/'Vic Oct 2020'!AQ27&gt;='Vic Oct 2020'!L27,('Vic Oct 2020'!L27*'Vic Oct 2020'!W27/100)*'Vic Oct 2020'!AQ27,($C$5*E33/'Vic Oct 2020'!AQ27*'Vic Oct 2020'!W27/100)*'Vic Oct 2020'!AQ27))</f>
        <v>221.45454545454544</v>
      </c>
      <c r="H33" s="190">
        <f>IF($C$5*E33/'Vic Oct 2020'!AQ27&lt;'Vic Oct 2020'!L27,0,IF($C$5*E33/'Vic Oct 2020'!AQ27&lt;='Vic Oct 2020'!M27,($C$5*E33/'Vic Oct 2020'!AQ27-'Vic Oct 2020'!L27)*('Vic Oct 2020'!X27/100)*'Vic Oct 2020'!AQ27,('Vic Oct 2020'!M27-'Vic Oct 2020'!L27)*('Vic Oct 2020'!X27/100)*'Vic Oct 2020'!AQ27))</f>
        <v>220.36363636363635</v>
      </c>
      <c r="I33" s="190">
        <f>IF($C$5*E33/'Vic Oct 2020'!AQ27&lt;'Vic Oct 2020'!M27,0,IF($C$5*E33/'Vic Oct 2020'!AQ27&lt;='Vic Oct 2020'!N27,($C$5*E33/'Vic Oct 2020'!AQ27-'Vic Oct 2020'!M27)*('Vic Oct 2020'!Y27/100)*'Vic Oct 2020'!AQ27,('Vic Oct 2020'!N27-'Vic Oct 2020'!M27)*('Vic Oct 2020'!Y27/100)*'Vic Oct 2020'!AQ27))</f>
        <v>164.45454545454544</v>
      </c>
      <c r="J33" s="190">
        <f>IF($C$5*E33/'Vic Oct 2020'!AQ27&lt;'Vic Oct 2020'!N27,0,IF($C$5*E33/'Vic Oct 2020'!AQ27&lt;='Vic Oct 2020'!O27,($C$5*E33/'Vic Oct 2020'!AQ27-'Vic Oct 2020'!N27)*('Vic Oct 2020'!Z27/100)*'Vic Oct 2020'!AQ27,('Vic Oct 2020'!O27-'Vic Oct 2020'!N27)*('Vic Oct 2020'!Z27/100)*'Vic Oct 2020'!AQ27))</f>
        <v>0</v>
      </c>
      <c r="K33" s="190">
        <f>IF(($C$5*E33/'Vic Oct 2020'!AQ27&gt;'Vic Oct 2020'!O27),($C$5*E33/'Vic Oct 2020'!AQ27-'Vic Oct 2020'!N27)*'Vic Oct 2020'!AA27/100*'Vic Oct 2020'!AQ27,0)</f>
        <v>0</v>
      </c>
      <c r="L33" s="190">
        <f>IF('Vic Oct 2020'!K27="",($C$5*F33/'Vic Oct 2020'!AR27*'Vic Oct 2020'!AC27/100)*'Vic Oct 2020'!AR27,IF($C$5*F33/'Vic Oct 2020'!AR27&gt;='Vic Oct 2020'!L27,('Vic Oct 2020'!L27*'Vic Oct 2020'!AC27/100)*'Vic Oct 2020'!AR27,($C$5*F33/'Vic Oct 2020'!AR27*'Vic Oct 2020'!AC27/100)*'Vic Oct 2020'!AR27))</f>
        <v>366.5454545454545</v>
      </c>
      <c r="M33" s="190">
        <f>IF($C$5*F33/'Vic Oct 2020'!AR27&lt;'Vic Oct 2020'!L27,0,IF($C$5*F33/'Vic Oct 2020'!AR27&lt;='Vic Oct 2020'!M27,($C$5*F33/'Vic Oct 2020'!AR27-'Vic Oct 2020'!L27)*('Vic Oct 2020'!AD27/100)*'Vic Oct 2020'!AR27,('Vic Oct 2020'!M27-'Vic Oct 2020'!L27)*('Vic Oct 2020'!AD27/100)*'Vic Oct 2020'!AR27))</f>
        <v>359.99999999999994</v>
      </c>
      <c r="N33" s="190">
        <f>IF($C$5*F33/'Vic Oct 2020'!AR27&lt;'Vic Oct 2020'!M27,0,IF($C$5*F33/'Vic Oct 2020'!AR27&lt;='Vic Oct 2020'!N27,($C$5*F33/'Vic Oct 2020'!AR27-'Vic Oct 2020'!M27)*('Vic Oct 2020'!AE27/100)*'Vic Oct 2020'!AR27,('Vic Oct 2020'!N27-'Vic Oct 2020'!M27)*('Vic Oct 2020'!AE27/100)*'Vic Oct 2020'!AR27))</f>
        <v>281.5454545454545</v>
      </c>
      <c r="O33" s="190">
        <f>IF($C$5*F33/'Vic Oct 2020'!AR27&lt;'Vic Oct 2020'!N27,0,IF($C$5*F33/'Vic Oct 2020'!AR27&lt;='Vic Oct 2020'!O27,($C$5*F33/'Vic Oct 2020'!AQ27-'Vic Oct 2020'!N27)*('Vic Oct 2020'!AF27/100)*'Vic Oct 2020'!AR27,('Vic Oct 2020'!O27-'Vic Oct 2020'!N27)*('Vic Oct 2020'!AF27/100)*'Vic Oct 2020'!AR27))</f>
        <v>0</v>
      </c>
      <c r="P33" s="190">
        <f>IF(($C$5*F33/'Vic Oct 2020'!AR27&gt;'Vic Oct 2020'!O27),($C$5*F33/'Vic Oct 2020'!AR27-'Vic Oct 2020'!N27)*'Vic Oct 2020'!AG27/100*'Vic Oct 2020'!AR27,0)</f>
        <v>0</v>
      </c>
      <c r="Q33" s="394">
        <f t="shared" si="4"/>
        <v>1614.3636363636363</v>
      </c>
      <c r="R33" s="419">
        <f t="shared" si="5"/>
        <v>2021.4713636363635</v>
      </c>
      <c r="S33" s="193">
        <f t="shared" si="6"/>
        <v>2223.6185</v>
      </c>
      <c r="T33" s="247">
        <f>'Vic Oct 2020'!AT27</f>
        <v>0</v>
      </c>
      <c r="U33" s="247">
        <f>'Vic Oct 2020'!AU27</f>
        <v>0</v>
      </c>
      <c r="V33" s="247">
        <f>'Vic Oct 2020'!AV27</f>
        <v>0</v>
      </c>
      <c r="W33" s="247">
        <f>'Vic Oct 2020'!AW27</f>
        <v>0</v>
      </c>
      <c r="X33" s="419" t="str">
        <f t="shared" si="7"/>
        <v>No discount</v>
      </c>
      <c r="Y33" s="419" t="str">
        <f t="shared" si="8"/>
        <v>Exclusive</v>
      </c>
      <c r="Z33" s="399">
        <f t="shared" si="0"/>
        <v>2021.4713636363635</v>
      </c>
      <c r="AA33" s="399">
        <f t="shared" si="1"/>
        <v>2021.4713636363635</v>
      </c>
      <c r="AB33" s="400">
        <f t="shared" si="9"/>
        <v>2223.6185</v>
      </c>
      <c r="AC33" s="400">
        <f t="shared" si="9"/>
        <v>2223.6185</v>
      </c>
      <c r="AD33" s="244">
        <f>'Vic Oct 2020'!BF27</f>
        <v>0</v>
      </c>
      <c r="AE33" s="196" t="str">
        <f>'Vic Oct 2020'!BG27</f>
        <v>n</v>
      </c>
      <c r="CO33" s="447"/>
      <c r="CP33" s="447"/>
      <c r="CQ33" s="447"/>
      <c r="CR33" s="447"/>
      <c r="CS33" s="447"/>
      <c r="CT33" s="447"/>
      <c r="CU33" s="447"/>
      <c r="CV33" s="447"/>
      <c r="CW33" s="447"/>
      <c r="CX33" s="447"/>
      <c r="CY33" s="447"/>
      <c r="CZ33" s="447"/>
      <c r="DA33" s="447"/>
      <c r="DB33" s="447"/>
      <c r="DC33" s="447"/>
      <c r="DD33" s="447"/>
      <c r="DE33" s="447"/>
      <c r="DF33" s="447"/>
      <c r="DG33" s="447"/>
      <c r="DH33" s="447"/>
      <c r="DI33" s="447"/>
      <c r="DJ33" s="447"/>
      <c r="DK33" s="447"/>
      <c r="DL33" s="447"/>
      <c r="DM33" s="447"/>
      <c r="DN33" s="447"/>
      <c r="DO33" s="447"/>
      <c r="DP33" s="447"/>
      <c r="DQ33" s="447"/>
      <c r="DR33" s="447"/>
      <c r="DS33" s="447"/>
      <c r="DT33" s="447"/>
      <c r="DU33" s="447"/>
      <c r="DV33" s="447"/>
      <c r="DW33" s="447"/>
      <c r="DX33" s="447"/>
      <c r="DY33" s="447"/>
      <c r="DZ33" s="447"/>
      <c r="EA33" s="447"/>
      <c r="EB33" s="447"/>
      <c r="EC33" s="447"/>
      <c r="ED33" s="447"/>
      <c r="EE33" s="447"/>
      <c r="EF33" s="447"/>
      <c r="EG33" s="447"/>
      <c r="EH33" s="447"/>
      <c r="EI33" s="447"/>
      <c r="EJ33" s="447"/>
      <c r="EK33" s="447"/>
      <c r="EL33" s="447"/>
      <c r="EM33" s="447"/>
      <c r="EN33" s="447"/>
      <c r="EO33" s="447"/>
      <c r="EP33" s="447"/>
    </row>
    <row r="34" spans="1:146" s="449" customFormat="1" ht="17" customHeight="1" thickBot="1">
      <c r="A34" s="528"/>
      <c r="B34" s="423" t="str">
        <f>'Vic Oct 2020'!F28</f>
        <v>Origin Energy</v>
      </c>
      <c r="C34" s="423" t="str">
        <f>'Vic Oct 2020'!G28</f>
        <v>Basic</v>
      </c>
      <c r="D34" s="190">
        <f>365*'Vic Oct 2020'!H28/100</f>
        <v>339.44999999999993</v>
      </c>
      <c r="E34" s="415">
        <f>IF('Vic Oct 2020'!AQ28=3,0.5,IF('Vic Oct 2020'!AQ28=2,0.33,0))</f>
        <v>0.33</v>
      </c>
      <c r="F34" s="415">
        <f t="shared" si="3"/>
        <v>0.66999999999999993</v>
      </c>
      <c r="G34" s="190">
        <f>IF('Vic Oct 2020'!K28="",($C$5*E34/'Vic Oct 2020'!AQ28*'Vic Oct 2020'!W28/100)*'Vic Oct 2020'!AQ28,IF($C$5*E34/'Vic Oct 2020'!AQ28&gt;='Vic Oct 2020'!L28,('Vic Oct 2020'!L28*'Vic Oct 2020'!W28/100)*'Vic Oct 2020'!AQ28,($C$5*E34/'Vic Oct 2020'!AQ28*'Vic Oct 2020'!W28/100)*'Vic Oct 2020'!AQ28))</f>
        <v>561</v>
      </c>
      <c r="H34" s="190">
        <f>IF(AND('Vic Oct 2020'!L28&gt;0,'Vic Oct 2020'!M28&gt;0),IF($C$5*E34/'Vic Oct 2020'!AQ28&lt;'Vic Oct 2020'!L28,0,IF(($C$5*E34/'Vic Oct 2020'!AQ28-'Vic Oct 2020'!L28)&lt;=('Vic Oct 2020'!M28+'Vic Oct 2020'!L28),((($C$5*E34/'Vic Oct 2020'!AQ28-'Vic Oct 2020'!L28)*'Vic Oct 2020'!X28/100))*'Vic Oct 2020'!AQ28,((('Vic Oct 2020'!M28)*'Vic Oct 2020'!X28/100)*'Vic Oct 2020'!AQ28))),0)</f>
        <v>0</v>
      </c>
      <c r="I34" s="190">
        <f>IF(AND('Vic Oct 2020'!M28&gt;0,'Vic Oct 2020'!N28&gt;0),IF($C$5*E34/'Vic Oct 2020'!AQ28&lt;('Vic Oct 2020'!L28+'Vic Oct 2020'!M28),0,IF(($C$5*E34/'Vic Oct 2020'!AQ28-'Vic Oct 2020'!L28+'Vic Oct 2020'!M28)&lt;=('Vic Oct 2020'!L28+'Vic Oct 2020'!M28+'Vic Oct 2020'!N28),((($C$5*E34/'Vic Oct 2020'!AQ28-('Vic Oct 2020'!L28+'Vic Oct 2020'!M28))*'Vic Oct 2020'!Y28/100))*'Vic Oct 2020'!AQ28,('Vic Oct 2020'!N28*'Vic Oct 2020'!Y28/100)* 'Vic Oct 2020'!AQ28)),0)</f>
        <v>0</v>
      </c>
      <c r="J34" s="190">
        <f>IF(AND('Vic Oct 2020'!N28&gt;0,'Vic Oct 2020'!O28&gt;0),IF($C$5*E34/'Vic Oct 2020'!AQ28&lt;('Vic Oct 2020'!L28+'Vic Oct 2020'!M28+'Vic Oct 2020'!N28),0,IF(($C$5*E34/'Vic Oct 2020'!AQ28-'Vic Oct 2020'!L28+'Vic Oct 2020'!M28+'Vic Oct 2020'!N28)&lt;=('Vic Oct 2020'!L28+'Vic Oct 2020'!M28+'Vic Oct 2020'!N28+'Vic Oct 2020'!O28),(($C$5*E34/'Vic Oct 2020'!AQ28-('Vic Oct 2020'!L28+'Vic Oct 2020'!M28+'Vic Oct 2020'!N28))*'Vic Oct 2020'!Z28/100)*'Vic Oct 2020'!AQ28,('Vic Oct 2020'!O28*'Vic Oct 2020'!Z28/100)*'Vic Oct 2020'!AQ28)),0)</f>
        <v>0</v>
      </c>
      <c r="K34" s="190">
        <f>IF(AND('Vic Oct 2020'!P28&gt;0,'Vic Oct 2020'!O28&gt;0),IF(($C$5*E34/'Vic Oct 2020'!AQ28&lt;SUM('Vic Oct 2020'!L28:P28)),(0),($C$5*E34/'Vic Oct 2020'!AQ28-SUM('Vic Oct 2020'!L28:P28))*'Vic Oct 2020'!AB28/100)* 'Vic Oct 2020'!AQ28,IF(AND('Vic Oct 2020'!O28&gt;0,'Vic Oct 2020'!P28=""),IF(($C$5*E34/'Vic Oct 2020'!AQ28&lt; SUM('Vic Oct 2020'!L28:O28)),(0),($C$5*E34/'Vic Oct 2020'!AQ28-SUM('Vic Oct 2020'!L28:O28))*'Vic Oct 2020'!AA28/100)* 'Vic Oct 2020'!AQ28,IF(AND('Vic Oct 2020'!N28&gt;0,'Vic Oct 2020'!O28=""),IF(($C$5*E34/'Vic Oct 2020'!AQ28&lt; SUM('Vic Oct 2020'!L28:N28)),(0),($C$5*E34/'Vic Oct 2020'!AQ28-SUM('Vic Oct 2020'!L28:N28))*'Vic Oct 2020'!Z28/100)* 'Vic Oct 2020'!AQ28,IF(AND('Vic Oct 2020'!M28&gt;0,'Vic Oct 2020'!N28=""),IF(($C$5*E34/'Vic Oct 2020'!AQ28&lt;'Vic Oct 2020'!M28+'Vic Oct 2020'!L28),(0),(($C$5*E34/'Vic Oct 2020'!AQ28-('Vic Oct 2020'!M28+'Vic Oct 2020'!L28))*'Vic Oct 2020'!Y28/100))*'Vic Oct 2020'!AQ28,IF(AND('Vic Oct 2020'!L28&gt;0,'Vic Oct 2020'!M28=""&gt;0),IF(($C$5*E34/'Vic Oct 2020'!AQ28&lt;'Vic Oct 2020'!L28),(0),($C$5*E34/'Vic Oct 2020'!AQ28-'Vic Oct 2020'!L28)*'Vic Oct 2020'!X28/100)*'Vic Oct 2020'!AQ28,0)))))</f>
        <v>0</v>
      </c>
      <c r="L34" s="190">
        <f>IF('Vic Oct 2020'!K28="",($C$5*F34/'Vic Oct 2020'!AR28*'Vic Oct 2020'!AC28/100)*'Vic Oct 2020'!AR28,IF($C$5*F34/'Vic Oct 2020'!AR28&gt;='Vic Oct 2020'!L28,('Vic Oct 2020'!L28*'Vic Oct 2020'!AC28/100)*'Vic Oct 2020'!AR28,($C$5*F34/'Vic Oct 2020'!AR28*'Vic Oct 2020'!AC28/100)*'Vic Oct 2020'!AR28))</f>
        <v>1041.5454545454545</v>
      </c>
      <c r="M34" s="190">
        <f>IF(AND('Vic Oct 2020'!L28&gt;0,'Vic Oct 2020'!M28&gt;0),IF($C$5*F34/'Vic Oct 2020'!AR28&lt;'Vic Oct 2020'!L28,0,IF(($C$5*F34/'Vic Oct 2020'!AR28-'Vic Oct 2020'!L28)&lt;=('Vic Oct 2020'!M28+'Vic Oct 2020'!L28),((($C$5*F34/'Vic Oct 2020'!AR28-'Vic Oct 2020'!L28)*'Vic Oct 2020'!AD28/100))*'Vic Oct 2020'!AR28,((('Vic Oct 2020'!M28)*'Vic Oct 2020'!AD28/100)*'Vic Oct 2020'!AR28))),0)</f>
        <v>0</v>
      </c>
      <c r="N34" s="190">
        <f>IF(AND('Vic Oct 2020'!M28&gt;0,'Vic Oct 2020'!N28&gt;0),IF($C$5*F34/'Vic Oct 2020'!AR28&lt;('Vic Oct 2020'!L28+'Vic Oct 2020'!M28),0,IF(($C$5*F34/'Vic Oct 2020'!AR28-'Vic Oct 2020'!L28+'Vic Oct 2020'!M28)&lt;=('Vic Oct 2020'!L28+'Vic Oct 2020'!M28+'Vic Oct 2020'!N28),((($C$5*F34/'Vic Oct 2020'!AR28-('Vic Oct 2020'!L28+'Vic Oct 2020'!M28))*'Vic Oct 2020'!AE28/100))*'Vic Oct 2020'!AR28,('Vic Oct 2020'!N28*'Vic Oct 2020'!AE28/100)*'Vic Oct 2020'!AR28)),0)</f>
        <v>0</v>
      </c>
      <c r="O34" s="190">
        <f>IF(AND('Vic Oct 2020'!N28&gt;0,'Vic Oct 2020'!O28&gt;0),IF($C$5*F34/'Vic Oct 2020'!AR28&lt;('Vic Oct 2020'!L28+'Vic Oct 2020'!M28+'Vic Oct 2020'!N28),0,IF(($C$5*F34/'Vic Oct 2020'!AR28-'Vic Oct 2020'!L28+'Vic Oct 2020'!M28+'Vic Oct 2020'!N28)&lt;=('Vic Oct 2020'!L28+'Vic Oct 2020'!M28+'Vic Oct 2020'!N28+'Vic Oct 2020'!O28),(($C$5*F34/'Vic Oct 2020'!AR28-('Vic Oct 2020'!L28+'Vic Oct 2020'!M28+'Vic Oct 2020'!N28))*'Vic Oct 2020'!AF28/100)*'Vic Oct 2020'!AR28,('Vic Oct 2020'!O28*'Vic Oct 2020'!AF28/100)*'Vic Oct 2020'!AR28)),0)</f>
        <v>0</v>
      </c>
      <c r="P34" s="190">
        <f>IF(AND('Vic Oct 2020'!P28&gt;0,'Vic Oct 2020'!O28&gt;0),IF(($C$5*F34/'Vic Oct 2020'!AR28&lt;SUM('Vic Oct 2020'!L28:P28)),(0),($C$5*F34/'Vic Oct 2020'!AR28-SUM('Vic Oct 2020'!L28:P28))*'Vic Oct 2020'!AB28/100)* 'Vic Oct 2020'!AR28,IF(AND('Vic Oct 2020'!O28&gt;0,'Vic Oct 2020'!P28=""),IF(($C$5*F34/'Vic Oct 2020'!AR28&lt; SUM('Vic Oct 2020'!L28:O28)),(0),($C$5*F34/'Vic Oct 2020'!AR28-SUM('Vic Oct 2020'!L28:O28))*'Vic Oct 2020'!AG28/100)* 'Vic Oct 2020'!AR28,IF(AND('Vic Oct 2020'!N28&gt;0,'Vic Oct 2020'!O28=""),IF(($C$5*F34/'Vic Oct 2020'!AR28&lt; SUM('Vic Oct 2020'!L28:N28)),(0),($C$5*F34/'Vic Oct 2020'!AR28-SUM('Vic Oct 2020'!L28:N28))*'Vic Oct 2020'!AF28/100)* 'Vic Oct 2020'!AR28,IF(AND('Vic Oct 2020'!M28&gt;0,'Vic Oct 2020'!N28=""),IF(($C$5*F34/'Vic Oct 2020'!AR28&lt;'Vic Oct 2020'!M28+'Vic Oct 2020'!L28),(0),(($C$5*F34/'Vic Oct 2020'!AR28-('Vic Oct 2020'!M28+'Vic Oct 2020'!L28))*'Vic Oct 2020'!AE28/100))*'Vic Oct 2020'!AR28,IF(AND('Vic Oct 2020'!L28&gt;0,'Vic Oct 2020'!M28=""&gt;0),IF(($C$5*F34/'Vic Oct 2020'!AR28&lt;'Vic Oct 2020'!L28),(0),($C$5*F34/'Vic Oct 2020'!AR28-'Vic Oct 2020'!L28)*'Vic Oct 2020'!AD28/100)*'Vic Oct 2020'!AR28,0)))))</f>
        <v>0</v>
      </c>
      <c r="Q34" s="394">
        <f t="shared" si="4"/>
        <v>1602.5454545454545</v>
      </c>
      <c r="R34" s="419">
        <f t="shared" si="5"/>
        <v>1941.9954545454543</v>
      </c>
      <c r="S34" s="193">
        <f t="shared" si="6"/>
        <v>2136.1949999999997</v>
      </c>
      <c r="T34" s="247">
        <f>'Vic Oct 2020'!AT28</f>
        <v>0</v>
      </c>
      <c r="U34" s="247">
        <f>'Vic Oct 2020'!AU28</f>
        <v>0</v>
      </c>
      <c r="V34" s="247">
        <f>'Vic Oct 2020'!AV28</f>
        <v>0</v>
      </c>
      <c r="W34" s="247">
        <f>'Vic Oct 2020'!AW28</f>
        <v>0</v>
      </c>
      <c r="X34" s="419" t="str">
        <f t="shared" si="7"/>
        <v>No discount</v>
      </c>
      <c r="Y34" s="419" t="str">
        <f t="shared" si="8"/>
        <v>Inclusive</v>
      </c>
      <c r="Z34" s="399">
        <f t="shared" si="0"/>
        <v>1941.9954545454541</v>
      </c>
      <c r="AA34" s="399">
        <f t="shared" si="1"/>
        <v>1941.9954545454541</v>
      </c>
      <c r="AB34" s="400">
        <f t="shared" si="9"/>
        <v>2136.1949999999997</v>
      </c>
      <c r="AC34" s="400">
        <f t="shared" si="9"/>
        <v>2136.1949999999997</v>
      </c>
      <c r="AD34" s="244">
        <f>'Vic Oct 2020'!BF28</f>
        <v>0</v>
      </c>
      <c r="AE34" s="196" t="str">
        <f>'Vic Oct 2020'!BG28</f>
        <v>n</v>
      </c>
      <c r="AF34" s="443"/>
      <c r="AG34" s="443"/>
      <c r="AH34" s="443"/>
      <c r="AI34" s="443"/>
      <c r="AJ34" s="443"/>
      <c r="AK34" s="443"/>
      <c r="AL34" s="443"/>
      <c r="AM34" s="443"/>
      <c r="AN34" s="443"/>
      <c r="AO34" s="443"/>
      <c r="AP34" s="443"/>
      <c r="AQ34" s="443"/>
      <c r="AR34" s="443"/>
      <c r="AS34" s="443"/>
      <c r="AT34" s="443"/>
      <c r="AU34" s="443"/>
      <c r="AV34" s="443"/>
      <c r="AW34" s="443"/>
      <c r="AX34" s="443"/>
      <c r="AY34" s="443"/>
      <c r="AZ34" s="443"/>
      <c r="BA34" s="443"/>
      <c r="BB34" s="443"/>
      <c r="BC34" s="443"/>
      <c r="BD34" s="443"/>
      <c r="BE34" s="443"/>
      <c r="BF34" s="443"/>
      <c r="BG34" s="443"/>
      <c r="BH34" s="443"/>
      <c r="BI34" s="443"/>
      <c r="BJ34" s="443"/>
      <c r="BK34" s="443"/>
      <c r="BL34" s="443"/>
      <c r="BM34" s="443"/>
      <c r="BN34" s="443"/>
      <c r="BO34" s="443"/>
      <c r="BP34" s="443"/>
      <c r="BQ34" s="443"/>
      <c r="BR34" s="443"/>
      <c r="BS34" s="443"/>
      <c r="BT34" s="443"/>
      <c r="BU34" s="443"/>
      <c r="BV34" s="443"/>
      <c r="BW34" s="443"/>
      <c r="BX34" s="443"/>
      <c r="BY34" s="443"/>
      <c r="BZ34" s="443"/>
      <c r="CA34" s="443"/>
      <c r="CB34" s="443"/>
      <c r="CC34" s="443"/>
      <c r="CD34" s="443"/>
      <c r="CE34" s="443"/>
      <c r="CF34" s="443"/>
      <c r="CG34" s="443"/>
      <c r="CH34" s="443"/>
      <c r="CI34" s="443"/>
      <c r="CJ34" s="443"/>
      <c r="CK34" s="443"/>
      <c r="CL34" s="443"/>
      <c r="CM34" s="443"/>
      <c r="CN34" s="443"/>
      <c r="CO34" s="448"/>
      <c r="CP34" s="448"/>
      <c r="CQ34" s="448"/>
      <c r="CR34" s="448"/>
      <c r="CS34" s="448"/>
      <c r="CT34" s="448"/>
      <c r="CU34" s="448"/>
      <c r="CV34" s="448"/>
      <c r="CW34" s="448"/>
      <c r="CX34" s="448"/>
      <c r="CY34" s="448"/>
      <c r="CZ34" s="448"/>
      <c r="DA34" s="448"/>
      <c r="DB34" s="448"/>
      <c r="DC34" s="448"/>
      <c r="DD34" s="448"/>
      <c r="DE34" s="448"/>
      <c r="DF34" s="448"/>
      <c r="DG34" s="448"/>
      <c r="DH34" s="448"/>
      <c r="DI34" s="448"/>
      <c r="DJ34" s="448"/>
      <c r="DK34" s="448"/>
      <c r="DL34" s="448"/>
      <c r="DM34" s="448"/>
      <c r="DN34" s="448"/>
      <c r="DO34" s="448"/>
      <c r="DP34" s="448"/>
      <c r="DQ34" s="448"/>
      <c r="DR34" s="448"/>
      <c r="DS34" s="448"/>
      <c r="DT34" s="448"/>
      <c r="DU34" s="448"/>
      <c r="DV34" s="448"/>
      <c r="DW34" s="448"/>
      <c r="DX34" s="448"/>
      <c r="DY34" s="448"/>
      <c r="DZ34" s="448"/>
      <c r="EA34" s="448"/>
      <c r="EB34" s="448"/>
      <c r="EC34" s="448"/>
      <c r="ED34" s="448"/>
      <c r="EE34" s="448"/>
      <c r="EF34" s="448"/>
      <c r="EG34" s="448"/>
      <c r="EH34" s="448"/>
      <c r="EI34" s="448"/>
      <c r="EJ34" s="448"/>
      <c r="EK34" s="448"/>
      <c r="EL34" s="448"/>
      <c r="EM34" s="448"/>
      <c r="EN34" s="448"/>
      <c r="EO34" s="448"/>
      <c r="EP34" s="448"/>
    </row>
    <row r="35" spans="1:146" s="451" customFormat="1" ht="17" customHeight="1" thickTop="1">
      <c r="A35" s="528"/>
      <c r="B35" s="423" t="str">
        <f>'Vic Oct 2020'!F29</f>
        <v>Simply Energy</v>
      </c>
      <c r="C35" s="423" t="str">
        <f>'Vic Oct 2020'!G29</f>
        <v>Business Saver</v>
      </c>
      <c r="D35" s="190">
        <f>365*'Vic Oct 2020'!H29/100</f>
        <v>374.09181818181816</v>
      </c>
      <c r="E35" s="415">
        <f>IF('Vic Oct 2020'!AQ29=3,0.5,IF('Vic Oct 2020'!AQ29=2,0.33,0))</f>
        <v>0.33</v>
      </c>
      <c r="F35" s="415">
        <f t="shared" si="3"/>
        <v>0.66999999999999993</v>
      </c>
      <c r="G35" s="190">
        <f>IF('Vic Oct 2020'!K29="",($C$5*E35/'Vic Oct 2020'!AQ29*'Vic Oct 2020'!W29/100)*'Vic Oct 2020'!AQ29,IF($C$5*E35/'Vic Oct 2020'!AQ29&gt;='Vic Oct 2020'!L29,('Vic Oct 2020'!L29*'Vic Oct 2020'!W29/100)*'Vic Oct 2020'!AQ29,($C$5*E35/'Vic Oct 2020'!AQ29*'Vic Oct 2020'!W29/100)*'Vic Oct 2020'!AQ29))</f>
        <v>195.76199999999997</v>
      </c>
      <c r="H35" s="190">
        <f>IF($C$5*E35/'Vic Oct 2020'!AQ29&lt;'Vic Oct 2020'!L29,0,IF($C$5*E35/'Vic Oct 2020'!AQ29&lt;='Vic Oct 2020'!M29,($C$5*E35/'Vic Oct 2020'!AQ29-'Vic Oct 2020'!L29)*('Vic Oct 2020'!X29/100)*'Vic Oct 2020'!AQ29,('Vic Oct 2020'!M29-'Vic Oct 2020'!L29)*('Vic Oct 2020'!X29/100)*'Vic Oct 2020'!AQ29))</f>
        <v>194.65600000000001</v>
      </c>
      <c r="I35" s="190">
        <f>IF($C$5*E35/'Vic Oct 2020'!AQ29&lt;'Vic Oct 2020'!M29,0,IF($C$5*E35/'Vic Oct 2020'!AQ29&lt;='Vic Oct 2020'!N29,($C$5*E35/'Vic Oct 2020'!AQ29-'Vic Oct 2020'!M29)*('Vic Oct 2020'!Y29/100)*'Vic Oct 2020'!AQ29,('Vic Oct 2020'!N29-'Vic Oct 2020'!M29)*('Vic Oct 2020'!Y29/100)*'Vic Oct 2020'!AQ29))</f>
        <v>137.89999999999998</v>
      </c>
      <c r="J35" s="190">
        <f>IF($C$5*E35/'Vic Oct 2020'!AQ29&lt;'Vic Oct 2020'!N29,0,IF($C$5*E35/'Vic Oct 2020'!AQ29&lt;='Vic Oct 2020'!O29,($C$5*E35/'Vic Oct 2020'!AQ29-'Vic Oct 2020'!N29)*('Vic Oct 2020'!Z29/100)*'Vic Oct 2020'!AQ29,('Vic Oct 2020'!O29-'Vic Oct 2020'!N29)*('Vic Oct 2020'!Z29/100)*'Vic Oct 2020'!AQ29))</f>
        <v>0</v>
      </c>
      <c r="K35" s="190">
        <f>IF(($C$5*E35/'Vic Oct 2020'!AQ29&gt;'Vic Oct 2020'!O29),($C$5*E35/'Vic Oct 2020'!AQ29-'Vic Oct 2020'!N29)*'Vic Oct 2020'!AA29/100*'Vic Oct 2020'!AQ29,0)</f>
        <v>0</v>
      </c>
      <c r="L35" s="190">
        <f>IF('Vic Oct 2020'!K29="",($C$5*F35/'Vic Oct 2020'!AR29*'Vic Oct 2020'!AC29/100)*'Vic Oct 2020'!AR29,IF($C$5*F35/'Vic Oct 2020'!AR29&gt;='Vic Oct 2020'!L29,('Vic Oct 2020'!L29*'Vic Oct 2020'!AC29/100)*'Vic Oct 2020'!AR29,($C$5*F35/'Vic Oct 2020'!AR29*'Vic Oct 2020'!AC29/100)*'Vic Oct 2020'!AR29))</f>
        <v>389.31199999999995</v>
      </c>
      <c r="M35" s="190">
        <f>IF($C$5*F35/'Vic Oct 2020'!AR29&lt;'Vic Oct 2020'!L29,0,IF($C$5*F35/'Vic Oct 2020'!AR29&lt;='Vic Oct 2020'!M29,($C$5*F35/'Vic Oct 2020'!AR29-'Vic Oct 2020'!L29)*('Vic Oct 2020'!AD29/100)*'Vic Oct 2020'!AR29,('Vic Oct 2020'!M29-'Vic Oct 2020'!L29)*('Vic Oct 2020'!AD29/100)*'Vic Oct 2020'!AR29))</f>
        <v>382.67599999999993</v>
      </c>
      <c r="N35" s="190">
        <f>IF($C$5*F35/'Vic Oct 2020'!AR29&lt;'Vic Oct 2020'!M29,0,IF($C$5*F35/'Vic Oct 2020'!AR29&lt;='Vic Oct 2020'!N29,($C$5*F35/'Vic Oct 2020'!AR29-'Vic Oct 2020'!M29)*('Vic Oct 2020'!AE29/100)*'Vic Oct 2020'!AR29,('Vic Oct 2020'!N29-'Vic Oct 2020'!M29)*('Vic Oct 2020'!AE29/100)*'Vic Oct 2020'!AR29))</f>
        <v>285.04145454545454</v>
      </c>
      <c r="O35" s="190">
        <f>IF($C$5*F35/'Vic Oct 2020'!AR29&lt;'Vic Oct 2020'!N29,0,IF($C$5*F35/'Vic Oct 2020'!AR29&lt;='Vic Oct 2020'!O29,($C$5*F35/'Vic Oct 2020'!AQ29-'Vic Oct 2020'!N29)*('Vic Oct 2020'!AF29/100)*'Vic Oct 2020'!AR29,('Vic Oct 2020'!O29-'Vic Oct 2020'!N29)*('Vic Oct 2020'!AF29/100)*'Vic Oct 2020'!AR29))</f>
        <v>0</v>
      </c>
      <c r="P35" s="190">
        <f>IF(($C$5*F35/'Vic Oct 2020'!AR29&gt;'Vic Oct 2020'!O29),($C$5*F35/'Vic Oct 2020'!AR29-'Vic Oct 2020'!N29)*'Vic Oct 2020'!AG29/100*'Vic Oct 2020'!AR29,0)</f>
        <v>0</v>
      </c>
      <c r="Q35" s="394">
        <f t="shared" si="4"/>
        <v>1585.3474545454544</v>
      </c>
      <c r="R35" s="419">
        <f t="shared" si="5"/>
        <v>1959.4392727272725</v>
      </c>
      <c r="S35" s="193">
        <f t="shared" si="6"/>
        <v>2155.3831999999998</v>
      </c>
      <c r="T35" s="247">
        <f>'Vic Oct 2020'!AT29</f>
        <v>17</v>
      </c>
      <c r="U35" s="247">
        <f>'Vic Oct 2020'!AU29</f>
        <v>0</v>
      </c>
      <c r="V35" s="247">
        <f>'Vic Oct 2020'!AV29</f>
        <v>0</v>
      </c>
      <c r="W35" s="247">
        <f>'Vic Oct 2020'!AW29</f>
        <v>0</v>
      </c>
      <c r="X35" s="419" t="str">
        <f t="shared" si="7"/>
        <v>Guaranteed off bill</v>
      </c>
      <c r="Y35" s="419" t="str">
        <f t="shared" si="8"/>
        <v>Exclusive</v>
      </c>
      <c r="Z35" s="399">
        <f t="shared" si="0"/>
        <v>1626.3345963636361</v>
      </c>
      <c r="AA35" s="399">
        <f t="shared" si="1"/>
        <v>1626.3345963636361</v>
      </c>
      <c r="AB35" s="400">
        <f t="shared" si="9"/>
        <v>1788.9680559999999</v>
      </c>
      <c r="AC35" s="400">
        <f t="shared" si="9"/>
        <v>1788.9680559999999</v>
      </c>
      <c r="AD35" s="244">
        <f>'Vic Oct 2020'!BF29</f>
        <v>0</v>
      </c>
      <c r="AE35" s="196" t="str">
        <f>'Vic Oct 2020'!BG29</f>
        <v>n</v>
      </c>
      <c r="AF35" s="443"/>
      <c r="AG35" s="443"/>
      <c r="AH35" s="443"/>
      <c r="AI35" s="443"/>
      <c r="AJ35" s="443"/>
      <c r="AK35" s="443"/>
      <c r="AL35" s="443"/>
      <c r="AM35" s="443"/>
      <c r="AN35" s="443"/>
      <c r="AO35" s="443"/>
      <c r="AP35" s="443"/>
      <c r="AQ35" s="443"/>
      <c r="AR35" s="443"/>
      <c r="AS35" s="443"/>
      <c r="AT35" s="443"/>
      <c r="AU35" s="443"/>
      <c r="AV35" s="443"/>
      <c r="AW35" s="443"/>
      <c r="AX35" s="443"/>
      <c r="AY35" s="443"/>
      <c r="AZ35" s="443"/>
      <c r="BA35" s="443"/>
      <c r="BB35" s="443"/>
      <c r="BC35" s="443"/>
      <c r="BD35" s="443"/>
      <c r="BE35" s="443"/>
      <c r="BF35" s="443"/>
      <c r="BG35" s="443"/>
      <c r="BH35" s="443"/>
      <c r="BI35" s="443"/>
      <c r="BJ35" s="443"/>
      <c r="BK35" s="443"/>
      <c r="BL35" s="443"/>
      <c r="BM35" s="443"/>
      <c r="BN35" s="443"/>
      <c r="BO35" s="443"/>
      <c r="BP35" s="443"/>
      <c r="BQ35" s="443"/>
      <c r="BR35" s="443"/>
      <c r="BS35" s="443"/>
      <c r="BT35" s="443"/>
      <c r="BU35" s="443"/>
      <c r="BV35" s="443"/>
      <c r="BW35" s="443"/>
      <c r="BX35" s="443"/>
      <c r="BY35" s="443"/>
      <c r="BZ35" s="443"/>
      <c r="CA35" s="443"/>
      <c r="CB35" s="443"/>
      <c r="CC35" s="443"/>
      <c r="CD35" s="443"/>
      <c r="CE35" s="443"/>
      <c r="CF35" s="443"/>
      <c r="CG35" s="443"/>
      <c r="CH35" s="443"/>
      <c r="CI35" s="443"/>
      <c r="CJ35" s="443"/>
      <c r="CK35" s="443"/>
      <c r="CL35" s="443"/>
      <c r="CM35" s="443"/>
      <c r="CN35" s="443"/>
      <c r="CO35" s="450"/>
      <c r="CP35" s="450"/>
      <c r="CQ35" s="450"/>
      <c r="CR35" s="450"/>
      <c r="CS35" s="450"/>
      <c r="CT35" s="450"/>
      <c r="CU35" s="450"/>
      <c r="CV35" s="450"/>
      <c r="CW35" s="450"/>
      <c r="CX35" s="450"/>
      <c r="CY35" s="450"/>
      <c r="CZ35" s="450"/>
      <c r="DA35" s="450"/>
      <c r="DB35" s="450"/>
      <c r="DC35" s="450"/>
      <c r="DD35" s="450"/>
      <c r="DE35" s="450"/>
      <c r="DF35" s="450"/>
      <c r="DG35" s="450"/>
      <c r="DH35" s="450"/>
      <c r="DI35" s="450"/>
      <c r="DJ35" s="450"/>
      <c r="DK35" s="450"/>
      <c r="DL35" s="450"/>
      <c r="DM35" s="450"/>
      <c r="DN35" s="450"/>
      <c r="DO35" s="450"/>
      <c r="DP35" s="450"/>
      <c r="DQ35" s="450"/>
      <c r="DR35" s="450"/>
      <c r="DS35" s="450"/>
      <c r="DT35" s="450"/>
      <c r="DU35" s="450"/>
      <c r="DV35" s="450"/>
      <c r="DW35" s="450"/>
      <c r="DX35" s="450"/>
      <c r="DY35" s="450"/>
      <c r="DZ35" s="450"/>
      <c r="EA35" s="450"/>
      <c r="EB35" s="450"/>
      <c r="EC35" s="450"/>
      <c r="ED35" s="450"/>
      <c r="EE35" s="450"/>
      <c r="EF35" s="450"/>
      <c r="EG35" s="450"/>
      <c r="EH35" s="450"/>
      <c r="EI35" s="450"/>
      <c r="EJ35" s="450"/>
      <c r="EK35" s="450"/>
      <c r="EL35" s="450"/>
      <c r="EM35" s="450"/>
      <c r="EN35" s="450"/>
      <c r="EO35" s="450"/>
      <c r="EP35" s="450"/>
    </row>
    <row r="36" spans="1:146" s="451" customFormat="1" ht="17" customHeight="1">
      <c r="A36" s="528"/>
      <c r="B36" s="423" t="str">
        <f>'Vic Oct 2020'!F30</f>
        <v>Powershop</v>
      </c>
      <c r="C36" s="423" t="str">
        <f>'Vic Oct 2020'!G30</f>
        <v>Shopper</v>
      </c>
      <c r="D36" s="190">
        <f>365*'Vic Oct 2020'!H30/100</f>
        <v>350.39999999999992</v>
      </c>
      <c r="E36" s="415">
        <f>IF('Vic Oct 2020'!AQ30=3,0.5,IF('Vic Oct 2020'!AQ30=2,0.33,0))</f>
        <v>0.33</v>
      </c>
      <c r="F36" s="415">
        <f t="shared" si="3"/>
        <v>0.66999999999999993</v>
      </c>
      <c r="G36" s="190">
        <f>IF('Vic Oct 2020'!K30="",($C$5*E36/'Vic Oct 2020'!AQ30*'Vic Oct 2020'!W30/100)*'Vic Oct 2020'!AQ30,IF($C$5*E36/'Vic Oct 2020'!AQ30&gt;='Vic Oct 2020'!L30,('Vic Oct 2020'!L30*'Vic Oct 2020'!W30/100)*'Vic Oct 2020'!AQ30,($C$5*E36/'Vic Oct 2020'!AQ30*'Vic Oct 2020'!W30/100)*'Vic Oct 2020'!AQ30))</f>
        <v>534</v>
      </c>
      <c r="H36" s="190">
        <f>IF(AND('Vic Oct 2020'!L30&gt;0,'Vic Oct 2020'!M30&gt;0),IF($C$5*E36/'Vic Oct 2020'!AQ30&lt;'Vic Oct 2020'!L30,0,IF(($C$5*E36/'Vic Oct 2020'!AQ30-'Vic Oct 2020'!L30)&lt;=('Vic Oct 2020'!M30+'Vic Oct 2020'!L30),((($C$5*E36/'Vic Oct 2020'!AQ30-'Vic Oct 2020'!L30)*'Vic Oct 2020'!X30/100))*'Vic Oct 2020'!AQ30,((('Vic Oct 2020'!M30)*'Vic Oct 2020'!X30/100)*'Vic Oct 2020'!AQ30))),0)</f>
        <v>0</v>
      </c>
      <c r="I36" s="190">
        <f>IF(AND('Vic Oct 2020'!M30&gt;0,'Vic Oct 2020'!N30&gt;0),IF($C$5*E36/'Vic Oct 2020'!AQ30&lt;('Vic Oct 2020'!L30+'Vic Oct 2020'!M30),0,IF(($C$5*E36/'Vic Oct 2020'!AQ30-'Vic Oct 2020'!L30+'Vic Oct 2020'!M30)&lt;=('Vic Oct 2020'!L30+'Vic Oct 2020'!M30+'Vic Oct 2020'!N30),((($C$5*E36/'Vic Oct 2020'!AQ30-('Vic Oct 2020'!L30+'Vic Oct 2020'!M30))*'Vic Oct 2020'!Y30/100))*'Vic Oct 2020'!AQ30,('Vic Oct 2020'!N30*'Vic Oct 2020'!Y30/100)* 'Vic Oct 2020'!AQ30)),0)</f>
        <v>0</v>
      </c>
      <c r="J36" s="190">
        <f>IF(AND('Vic Oct 2020'!N30&gt;0,'Vic Oct 2020'!O30&gt;0),IF($C$5*E36/'Vic Oct 2020'!AQ30&lt;('Vic Oct 2020'!L30+'Vic Oct 2020'!M30+'Vic Oct 2020'!N30),0,IF(($C$5*E36/'Vic Oct 2020'!AQ30-'Vic Oct 2020'!L30+'Vic Oct 2020'!M30+'Vic Oct 2020'!N30)&lt;=('Vic Oct 2020'!L30+'Vic Oct 2020'!M30+'Vic Oct 2020'!N30+'Vic Oct 2020'!O30),(($C$5*E36/'Vic Oct 2020'!AQ30-('Vic Oct 2020'!L30+'Vic Oct 2020'!M30+'Vic Oct 2020'!N30))*'Vic Oct 2020'!Z30/100)*'Vic Oct 2020'!AQ30,('Vic Oct 2020'!O30*'Vic Oct 2020'!Z30/100)*'Vic Oct 2020'!AQ30)),0)</f>
        <v>0</v>
      </c>
      <c r="K36" s="190">
        <f>IF(AND('Vic Oct 2020'!P30&gt;0,'Vic Oct 2020'!O30&gt;0),IF(($C$5*E36/'Vic Oct 2020'!AQ30&lt;SUM('Vic Oct 2020'!L30:P30)),(0),($C$5*E36/'Vic Oct 2020'!AQ30-SUM('Vic Oct 2020'!L30:P30))*'Vic Oct 2020'!AB30/100)* 'Vic Oct 2020'!AQ30,IF(AND('Vic Oct 2020'!O30&gt;0,'Vic Oct 2020'!P30=""),IF(($C$5*E36/'Vic Oct 2020'!AQ30&lt; SUM('Vic Oct 2020'!L30:O30)),(0),($C$5*E36/'Vic Oct 2020'!AQ30-SUM('Vic Oct 2020'!L30:O30))*'Vic Oct 2020'!AA30/100)* 'Vic Oct 2020'!AQ30,IF(AND('Vic Oct 2020'!N30&gt;0,'Vic Oct 2020'!O30=""),IF(($C$5*E36/'Vic Oct 2020'!AQ30&lt; SUM('Vic Oct 2020'!L30:N30)),(0),($C$5*E36/'Vic Oct 2020'!AQ30-SUM('Vic Oct 2020'!L30:N30))*'Vic Oct 2020'!Z30/100)* 'Vic Oct 2020'!AQ30,IF(AND('Vic Oct 2020'!M30&gt;0,'Vic Oct 2020'!N30=""),IF(($C$5*E36/'Vic Oct 2020'!AQ30&lt;'Vic Oct 2020'!M30+'Vic Oct 2020'!L30),(0),(($C$5*E36/'Vic Oct 2020'!AQ30-('Vic Oct 2020'!M30+'Vic Oct 2020'!L30))*'Vic Oct 2020'!Y30/100))*'Vic Oct 2020'!AQ30,IF(AND('Vic Oct 2020'!L30&gt;0,'Vic Oct 2020'!M30=""&gt;0),IF(($C$5*E36/'Vic Oct 2020'!AQ30&lt;'Vic Oct 2020'!L30),(0),($C$5*E36/'Vic Oct 2020'!AQ30-'Vic Oct 2020'!L30)*'Vic Oct 2020'!X30/100)*'Vic Oct 2020'!AQ30,0)))))</f>
        <v>0</v>
      </c>
      <c r="L36" s="190">
        <f>IF('Vic Oct 2020'!K30="",($C$5*F36/'Vic Oct 2020'!AR30*'Vic Oct 2020'!AC30/100)*'Vic Oct 2020'!AR30,IF($C$5*F36/'Vic Oct 2020'!AR30&gt;='Vic Oct 2020'!L30,('Vic Oct 2020'!L30*'Vic Oct 2020'!AC30/100)*'Vic Oct 2020'!AR30,($C$5*F36/'Vic Oct 2020'!AR30*'Vic Oct 2020'!AC30/100)*'Vic Oct 2020'!AR30))</f>
        <v>1041.5454545454545</v>
      </c>
      <c r="M36" s="190">
        <f>IF(AND('Vic Oct 2020'!L30&gt;0,'Vic Oct 2020'!M30&gt;0),IF($C$5*F36/'Vic Oct 2020'!AR30&lt;'Vic Oct 2020'!L30,0,IF(($C$5*F36/'Vic Oct 2020'!AR30-'Vic Oct 2020'!L30)&lt;=('Vic Oct 2020'!M30+'Vic Oct 2020'!L30),((($C$5*F36/'Vic Oct 2020'!AR30-'Vic Oct 2020'!L30)*'Vic Oct 2020'!AD30/100))*'Vic Oct 2020'!AR30,((('Vic Oct 2020'!M30)*'Vic Oct 2020'!AD30/100)*'Vic Oct 2020'!AR30))),0)</f>
        <v>0</v>
      </c>
      <c r="N36" s="190">
        <f>IF(AND('Vic Oct 2020'!M30&gt;0,'Vic Oct 2020'!N30&gt;0),IF($C$5*F36/'Vic Oct 2020'!AR30&lt;('Vic Oct 2020'!L30+'Vic Oct 2020'!M30),0,IF(($C$5*F36/'Vic Oct 2020'!AR30-'Vic Oct 2020'!L30+'Vic Oct 2020'!M30)&lt;=('Vic Oct 2020'!L30+'Vic Oct 2020'!M30+'Vic Oct 2020'!N30),((($C$5*F36/'Vic Oct 2020'!AR30-('Vic Oct 2020'!L30+'Vic Oct 2020'!M30))*'Vic Oct 2020'!AE30/100))*'Vic Oct 2020'!AR30,('Vic Oct 2020'!N30*'Vic Oct 2020'!AE30/100)*'Vic Oct 2020'!AR30)),0)</f>
        <v>0</v>
      </c>
      <c r="O36" s="190">
        <f>IF(AND('Vic Oct 2020'!N30&gt;0,'Vic Oct 2020'!O30&gt;0),IF($C$5*F36/'Vic Oct 2020'!AR30&lt;('Vic Oct 2020'!L30+'Vic Oct 2020'!M30+'Vic Oct 2020'!N30),0,IF(($C$5*F36/'Vic Oct 2020'!AR30-'Vic Oct 2020'!L30+'Vic Oct 2020'!M30+'Vic Oct 2020'!N30)&lt;=('Vic Oct 2020'!L30+'Vic Oct 2020'!M30+'Vic Oct 2020'!N30+'Vic Oct 2020'!O30),(($C$5*F36/'Vic Oct 2020'!AR30-('Vic Oct 2020'!L30+'Vic Oct 2020'!M30+'Vic Oct 2020'!N30))*'Vic Oct 2020'!AF30/100)*'Vic Oct 2020'!AR30,('Vic Oct 2020'!O30*'Vic Oct 2020'!AF30/100)*'Vic Oct 2020'!AR30)),0)</f>
        <v>0</v>
      </c>
      <c r="P36" s="190">
        <f>IF(AND('Vic Oct 2020'!P30&gt;0,'Vic Oct 2020'!O30&gt;0),IF(($C$5*F36/'Vic Oct 2020'!AR30&lt;SUM('Vic Oct 2020'!L30:P30)),(0),($C$5*F36/'Vic Oct 2020'!AR30-SUM('Vic Oct 2020'!L30:P30))*'Vic Oct 2020'!AB30/100)* 'Vic Oct 2020'!AR30,IF(AND('Vic Oct 2020'!O30&gt;0,'Vic Oct 2020'!P30=""),IF(($C$5*F36/'Vic Oct 2020'!AR30&lt; SUM('Vic Oct 2020'!L30:O30)),(0),($C$5*F36/'Vic Oct 2020'!AR30-SUM('Vic Oct 2020'!L30:O30))*'Vic Oct 2020'!AG30/100)* 'Vic Oct 2020'!AR30,IF(AND('Vic Oct 2020'!N30&gt;0,'Vic Oct 2020'!O30=""),IF(($C$5*F36/'Vic Oct 2020'!AR30&lt; SUM('Vic Oct 2020'!L30:N30)),(0),($C$5*F36/'Vic Oct 2020'!AR30-SUM('Vic Oct 2020'!L30:N30))*'Vic Oct 2020'!AF30/100)* 'Vic Oct 2020'!AR30,IF(AND('Vic Oct 2020'!M30&gt;0,'Vic Oct 2020'!N30=""),IF(($C$5*F36/'Vic Oct 2020'!AR30&lt;'Vic Oct 2020'!M30+'Vic Oct 2020'!L30),(0),(($C$5*F36/'Vic Oct 2020'!AR30-('Vic Oct 2020'!M30+'Vic Oct 2020'!L30))*'Vic Oct 2020'!AE30/100))*'Vic Oct 2020'!AR30,IF(AND('Vic Oct 2020'!L30&gt;0,'Vic Oct 2020'!M30=""&gt;0),IF(($C$5*F36/'Vic Oct 2020'!AR30&lt;'Vic Oct 2020'!L30),(0),($C$5*F36/'Vic Oct 2020'!AR30-'Vic Oct 2020'!L30)*'Vic Oct 2020'!AD30/100)*'Vic Oct 2020'!AR30,0)))))</f>
        <v>0</v>
      </c>
      <c r="Q36" s="394">
        <f t="shared" si="4"/>
        <v>1575.5454545454545</v>
      </c>
      <c r="R36" s="419">
        <f t="shared" si="5"/>
        <v>1925.9454545454544</v>
      </c>
      <c r="S36" s="193">
        <f t="shared" si="6"/>
        <v>2118.54</v>
      </c>
      <c r="T36" s="247">
        <f>'Vic Oct 2020'!AT30</f>
        <v>0</v>
      </c>
      <c r="U36" s="247">
        <f>'Vic Oct 2020'!AU30</f>
        <v>0</v>
      </c>
      <c r="V36" s="247">
        <f>'Vic Oct 2020'!AV30</f>
        <v>5</v>
      </c>
      <c r="W36" s="247">
        <f>'Vic Oct 2020'!AW30</f>
        <v>0</v>
      </c>
      <c r="X36" s="419" t="str">
        <f t="shared" si="7"/>
        <v>Pay-on-time off bill</v>
      </c>
      <c r="Y36" s="419" t="str">
        <f t="shared" si="8"/>
        <v>Inclusive</v>
      </c>
      <c r="Z36" s="399">
        <f t="shared" si="0"/>
        <v>1925.9454545454544</v>
      </c>
      <c r="AA36" s="399">
        <f t="shared" si="1"/>
        <v>1829.6481818181817</v>
      </c>
      <c r="AB36" s="400">
        <f t="shared" si="9"/>
        <v>2118.54</v>
      </c>
      <c r="AC36" s="400">
        <f t="shared" si="9"/>
        <v>2012.6130000000001</v>
      </c>
      <c r="AD36" s="244">
        <f>'Vic Oct 2020'!BF30</f>
        <v>0</v>
      </c>
      <c r="AE36" s="196" t="str">
        <f>'Vic Oct 2020'!BG30</f>
        <v>n</v>
      </c>
      <c r="AF36" s="443"/>
      <c r="AG36" s="443"/>
      <c r="AH36" s="443"/>
      <c r="AI36" s="443"/>
      <c r="AJ36" s="443"/>
      <c r="AK36" s="443"/>
      <c r="AL36" s="443"/>
      <c r="AM36" s="443"/>
      <c r="AN36" s="443"/>
      <c r="AO36" s="443"/>
      <c r="AP36" s="443"/>
      <c r="AQ36" s="443"/>
      <c r="AR36" s="443"/>
      <c r="AS36" s="443"/>
      <c r="AT36" s="443"/>
      <c r="AU36" s="443"/>
      <c r="AV36" s="443"/>
      <c r="AW36" s="443"/>
      <c r="AX36" s="443"/>
      <c r="AY36" s="443"/>
      <c r="AZ36" s="443"/>
      <c r="BA36" s="443"/>
      <c r="BB36" s="443"/>
      <c r="BC36" s="443"/>
      <c r="BD36" s="443"/>
      <c r="BE36" s="443"/>
      <c r="BF36" s="443"/>
      <c r="BG36" s="443"/>
      <c r="BH36" s="443"/>
      <c r="BI36" s="443"/>
      <c r="BJ36" s="443"/>
      <c r="BK36" s="443"/>
      <c r="BL36" s="443"/>
      <c r="BM36" s="443"/>
      <c r="BN36" s="443"/>
      <c r="BO36" s="443"/>
      <c r="BP36" s="443"/>
      <c r="BQ36" s="443"/>
      <c r="BR36" s="443"/>
      <c r="BS36" s="443"/>
      <c r="BT36" s="443"/>
      <c r="BU36" s="443"/>
      <c r="BV36" s="443"/>
      <c r="BW36" s="443"/>
      <c r="BX36" s="443"/>
      <c r="BY36" s="443"/>
      <c r="BZ36" s="443"/>
      <c r="CA36" s="443"/>
      <c r="CB36" s="443"/>
      <c r="CC36" s="443"/>
      <c r="CD36" s="443"/>
      <c r="CE36" s="443"/>
      <c r="CF36" s="443"/>
      <c r="CG36" s="443"/>
      <c r="CH36" s="443"/>
      <c r="CI36" s="443"/>
      <c r="CJ36" s="443"/>
      <c r="CK36" s="443"/>
      <c r="CL36" s="443"/>
      <c r="CM36" s="443"/>
      <c r="CN36" s="443"/>
      <c r="CO36" s="450"/>
      <c r="CP36" s="450"/>
      <c r="CQ36" s="450"/>
      <c r="CR36" s="450"/>
      <c r="CS36" s="450"/>
      <c r="CT36" s="450"/>
      <c r="CU36" s="450"/>
      <c r="CV36" s="450"/>
      <c r="CW36" s="450"/>
      <c r="CX36" s="450"/>
      <c r="CY36" s="450"/>
      <c r="CZ36" s="450"/>
      <c r="DA36" s="450"/>
      <c r="DB36" s="450"/>
      <c r="DC36" s="450"/>
      <c r="DD36" s="450"/>
      <c r="DE36" s="450"/>
      <c r="DF36" s="450"/>
      <c r="DG36" s="450"/>
      <c r="DH36" s="450"/>
      <c r="DI36" s="450"/>
      <c r="DJ36" s="450"/>
      <c r="DK36" s="450"/>
      <c r="DL36" s="450"/>
      <c r="DM36" s="450"/>
      <c r="DN36" s="450"/>
      <c r="DO36" s="450"/>
      <c r="DP36" s="450"/>
      <c r="DQ36" s="450"/>
      <c r="DR36" s="450"/>
      <c r="DS36" s="450"/>
      <c r="DT36" s="450"/>
      <c r="DU36" s="450"/>
      <c r="DV36" s="450"/>
      <c r="DW36" s="450"/>
      <c r="DX36" s="450"/>
      <c r="DY36" s="450"/>
      <c r="DZ36" s="450"/>
      <c r="EA36" s="450"/>
      <c r="EB36" s="450"/>
      <c r="EC36" s="450"/>
      <c r="ED36" s="450"/>
      <c r="EE36" s="450"/>
      <c r="EF36" s="450"/>
      <c r="EG36" s="450"/>
      <c r="EH36" s="450"/>
      <c r="EI36" s="450"/>
      <c r="EJ36" s="450"/>
      <c r="EK36" s="450"/>
      <c r="EL36" s="450"/>
      <c r="EM36" s="450"/>
      <c r="EN36" s="450"/>
      <c r="EO36" s="450"/>
      <c r="EP36" s="450"/>
    </row>
    <row r="37" spans="1:146" s="451" customFormat="1" ht="17" customHeight="1" thickBot="1">
      <c r="A37" s="373"/>
      <c r="B37" s="424" t="str">
        <f>'Vic Oct 2020'!F31</f>
        <v>Red Energy</v>
      </c>
      <c r="C37" s="424" t="str">
        <f>'Vic Oct 2020'!G31</f>
        <v>Business Saver</v>
      </c>
      <c r="D37" s="115">
        <f>365*'Vic Oct 2020'!H31/100</f>
        <v>271.01249999999999</v>
      </c>
      <c r="E37" s="416">
        <f>IF('Vic Oct 2020'!AQ31=3,0.5,IF('Vic Oct 2020'!AQ31=2,0.33,0))</f>
        <v>0.33</v>
      </c>
      <c r="F37" s="416">
        <f t="shared" si="3"/>
        <v>0.66999999999999993</v>
      </c>
      <c r="G37" s="115">
        <f>IF('Vic Oct 2020'!K31="",($C$5*E37/'Vic Oct 2020'!AQ31*'Vic Oct 2020'!W31/100)*'Vic Oct 2020'!AQ31,IF($C$5*E37/'Vic Oct 2020'!AQ31&gt;='Vic Oct 2020'!L31,('Vic Oct 2020'!L31*'Vic Oct 2020'!W31/100)*'Vic Oct 2020'!AQ31,($C$5*E37/'Vic Oct 2020'!AQ31*'Vic Oct 2020'!W31/100)*'Vic Oct 2020'!AQ31))</f>
        <v>259.63636363636363</v>
      </c>
      <c r="H37" s="115">
        <f>IF($C$5*E37/'Vic Oct 2020'!AQ31&lt;'Vic Oct 2020'!L31,0,IF($C$5*E37/'Vic Oct 2020'!AQ31&lt;='Vic Oct 2020'!M31,($C$5*E37/'Vic Oct 2020'!AQ31-'Vic Oct 2020'!L31)*('Vic Oct 2020'!X31/100)*'Vic Oct 2020'!AQ31,('Vic Oct 2020'!M31-'Vic Oct 2020'!L31)*('Vic Oct 2020'!X31/100)*'Vic Oct 2020'!AQ31))</f>
        <v>232.36363636363632</v>
      </c>
      <c r="I37" s="115">
        <f>IF($C$5*E37/'Vic Oct 2020'!AQ31&lt;'Vic Oct 2020'!M31,0,IF($C$5*E37/'Vic Oct 2020'!AQ31&lt;='Vic Oct 2020'!N31,($C$5*E37/'Vic Oct 2020'!AQ31-'Vic Oct 2020'!M31)*('Vic Oct 2020'!Y31/100)*'Vic Oct 2020'!AQ31,('Vic Oct 2020'!N31-'Vic Oct 2020'!M31)*('Vic Oct 2020'!Y31/100)*'Vic Oct 2020'!AQ31))</f>
        <v>153.81818181818178</v>
      </c>
      <c r="J37" s="115">
        <f>IF($C$5*E37/'Vic Oct 2020'!AQ31&lt;'Vic Oct 2020'!N31,0,IF($C$5*E37/'Vic Oct 2020'!AQ31&lt;='Vic Oct 2020'!O31,($C$5*E37/'Vic Oct 2020'!AQ31-'Vic Oct 2020'!N31)*('Vic Oct 2020'!Z31/100)*'Vic Oct 2020'!AQ31,('Vic Oct 2020'!O31-'Vic Oct 2020'!N31)*('Vic Oct 2020'!Z31/100)*'Vic Oct 2020'!AQ31))</f>
        <v>0</v>
      </c>
      <c r="K37" s="115">
        <f>IF(($C$5*E37/'Vic Oct 2020'!AQ31&gt;'Vic Oct 2020'!O31),($C$5*E37/'Vic Oct 2020'!AQ31-'Vic Oct 2020'!N31)*'Vic Oct 2020'!AA31/100*'Vic Oct 2020'!AQ31,0)</f>
        <v>0</v>
      </c>
      <c r="L37" s="115">
        <f>IF('Vic Oct 2020'!K31="",($C$5*F37/'Vic Oct 2020'!AR31*'Vic Oct 2020'!AC31/100)*'Vic Oct 2020'!AR31,IF($C$5*F37/'Vic Oct 2020'!AR31&gt;='Vic Oct 2020'!L31,('Vic Oct 2020'!L31*'Vic Oct 2020'!AC31/100)*'Vic Oct 2020'!AR31,($C$5*F37/'Vic Oct 2020'!AR31*'Vic Oct 2020'!AC31/100)*'Vic Oct 2020'!AR31))</f>
        <v>421.09090909090907</v>
      </c>
      <c r="M37" s="115">
        <f>IF($C$5*F37/'Vic Oct 2020'!AR31&lt;'Vic Oct 2020'!L31,0,IF($C$5*F37/'Vic Oct 2020'!AR31&lt;='Vic Oct 2020'!M31,($C$5*F37/'Vic Oct 2020'!AR31-'Vic Oct 2020'!L31)*('Vic Oct 2020'!AD31/100)*'Vic Oct 2020'!AR31,('Vic Oct 2020'!M31-'Vic Oct 2020'!L31)*('Vic Oct 2020'!AD31/100)*'Vic Oct 2020'!AR31))</f>
        <v>410.18181818181807</v>
      </c>
      <c r="N37" s="115">
        <f>IF($C$5*F37/'Vic Oct 2020'!AR31&lt;'Vic Oct 2020'!M31,0,IF($C$5*F37/'Vic Oct 2020'!AR31&lt;='Vic Oct 2020'!N31,($C$5*F37/'Vic Oct 2020'!AR31-'Vic Oct 2020'!M31)*('Vic Oct 2020'!AE31/100)*'Vic Oct 2020'!AR31,('Vic Oct 2020'!N31-'Vic Oct 2020'!M31)*('Vic Oct 2020'!AE31/100)*'Vic Oct 2020'!AR31))</f>
        <v>307.4545454545455</v>
      </c>
      <c r="O37" s="115">
        <f>IF($C$5*F37/'Vic Oct 2020'!AR31&lt;'Vic Oct 2020'!N31,0,IF($C$5*F37/'Vic Oct 2020'!AR31&lt;='Vic Oct 2020'!O31,($C$5*F37/'Vic Oct 2020'!AQ31-'Vic Oct 2020'!N31)*('Vic Oct 2020'!AF31/100)*'Vic Oct 2020'!AR31,('Vic Oct 2020'!O31-'Vic Oct 2020'!N31)*('Vic Oct 2020'!AF31/100)*'Vic Oct 2020'!AR31))</f>
        <v>0</v>
      </c>
      <c r="P37" s="115">
        <f>IF(($C$5*F37/'Vic Oct 2020'!AR31&gt;'Vic Oct 2020'!O31),($C$5*F37/'Vic Oct 2020'!AR31-'Vic Oct 2020'!N31)*'Vic Oct 2020'!AG31/100*'Vic Oct 2020'!AR31,0)</f>
        <v>0</v>
      </c>
      <c r="Q37" s="395">
        <f t="shared" si="4"/>
        <v>1784.5454545454543</v>
      </c>
      <c r="R37" s="420">
        <f t="shared" si="5"/>
        <v>2055.5579545454543</v>
      </c>
      <c r="S37" s="214">
        <f t="shared" si="6"/>
        <v>2261.11375</v>
      </c>
      <c r="T37" s="248">
        <f>'Vic Oct 2020'!AT31</f>
        <v>0</v>
      </c>
      <c r="U37" s="248">
        <f>'Vic Oct 2020'!AU31</f>
        <v>0</v>
      </c>
      <c r="V37" s="248">
        <f>'Vic Oct 2020'!AV31</f>
        <v>0</v>
      </c>
      <c r="W37" s="248">
        <f>'Vic Oct 2020'!AW31</f>
        <v>0</v>
      </c>
      <c r="X37" s="420" t="str">
        <f t="shared" si="7"/>
        <v>No discount</v>
      </c>
      <c r="Y37" s="420" t="str">
        <f t="shared" si="8"/>
        <v>Inclusive</v>
      </c>
      <c r="Z37" s="401">
        <f t="shared" si="0"/>
        <v>2055.5579545454543</v>
      </c>
      <c r="AA37" s="402">
        <f t="shared" si="1"/>
        <v>2055.5579545454543</v>
      </c>
      <c r="AB37" s="403">
        <f t="shared" si="9"/>
        <v>2261.11375</v>
      </c>
      <c r="AC37" s="403">
        <f t="shared" si="9"/>
        <v>2261.11375</v>
      </c>
      <c r="AD37" s="245">
        <f>'Vic Oct 2020'!BF31</f>
        <v>0</v>
      </c>
      <c r="AE37" s="217" t="str">
        <f>'Vic Oct 2020'!BG31</f>
        <v>n</v>
      </c>
      <c r="CO37" s="450"/>
      <c r="CP37" s="450"/>
      <c r="CQ37" s="450"/>
      <c r="CR37" s="450"/>
      <c r="CS37" s="450"/>
      <c r="CT37" s="450"/>
      <c r="CU37" s="450"/>
      <c r="CV37" s="450"/>
      <c r="CW37" s="450"/>
      <c r="CX37" s="450"/>
      <c r="CY37" s="450"/>
      <c r="CZ37" s="450"/>
      <c r="DA37" s="450"/>
      <c r="DB37" s="450"/>
      <c r="DC37" s="450"/>
      <c r="DD37" s="450"/>
      <c r="DE37" s="450"/>
      <c r="DF37" s="450"/>
      <c r="DG37" s="450"/>
      <c r="DH37" s="450"/>
      <c r="DI37" s="450"/>
      <c r="DJ37" s="450"/>
      <c r="DK37" s="450"/>
      <c r="DL37" s="450"/>
      <c r="DM37" s="450"/>
      <c r="DN37" s="450"/>
      <c r="DO37" s="450"/>
      <c r="DP37" s="450"/>
      <c r="DQ37" s="450"/>
      <c r="DR37" s="450"/>
      <c r="DS37" s="450"/>
      <c r="DT37" s="450"/>
      <c r="DU37" s="450"/>
      <c r="DV37" s="450"/>
      <c r="DW37" s="450"/>
      <c r="DX37" s="450"/>
      <c r="DY37" s="450"/>
      <c r="DZ37" s="450"/>
      <c r="EA37" s="450"/>
      <c r="EB37" s="450"/>
      <c r="EC37" s="450"/>
      <c r="ED37" s="450"/>
      <c r="EE37" s="450"/>
      <c r="EF37" s="450"/>
      <c r="EG37" s="450"/>
      <c r="EH37" s="450"/>
      <c r="EI37" s="450"/>
      <c r="EJ37" s="450"/>
      <c r="EK37" s="450"/>
      <c r="EL37" s="450"/>
      <c r="EM37" s="450"/>
      <c r="EN37" s="450"/>
      <c r="EO37" s="450"/>
      <c r="EP37" s="450"/>
    </row>
    <row r="38" spans="1:146" ht="17" customHeight="1" thickTop="1">
      <c r="A38" s="528" t="str">
        <f>'Vic Oct 2020'!D32</f>
        <v>Ausnet Central 2</v>
      </c>
      <c r="B38" s="423" t="str">
        <f>'Vic Oct 2020'!F32</f>
        <v>AGL</v>
      </c>
      <c r="C38" s="423" t="str">
        <f>'Vic Oct 2020'!G32</f>
        <v>Business Essentials Saver</v>
      </c>
      <c r="D38" s="190">
        <f>365*'Vic Oct 2020'!H32/100</f>
        <v>305.83350000000002</v>
      </c>
      <c r="E38" s="415">
        <f>IF('Vic Oct 2020'!AQ32=3,0.5,IF('Vic Oct 2020'!AQ32=2,0.33,0))</f>
        <v>0.33</v>
      </c>
      <c r="F38" s="415">
        <f t="shared" si="3"/>
        <v>0.66999999999999993</v>
      </c>
      <c r="G38" s="190">
        <f>IF('Vic Oct 2020'!K32="",($C$5*E38/'Vic Oct 2020'!AQ32*'Vic Oct 2020'!W32/100)*'Vic Oct 2020'!AQ32,IF($C$5*E38/'Vic Oct 2020'!AQ32&gt;='Vic Oct 2020'!L32,('Vic Oct 2020'!L32*'Vic Oct 2020'!W32/100)*'Vic Oct 2020'!AQ32,($C$5*E38/'Vic Oct 2020'!AQ32*'Vic Oct 2020'!W32/100)*'Vic Oct 2020'!AQ32))</f>
        <v>515.99999999999989</v>
      </c>
      <c r="H38" s="190">
        <f>IF(AND('Vic Oct 2020'!L32&gt;0,'Vic Oct 2020'!M32&gt;0),IF($C$5*E38/'Vic Oct 2020'!AQ32&lt;'Vic Oct 2020'!L32,0,IF(($C$5*E38/'Vic Oct 2020'!AQ32-'Vic Oct 2020'!L32)&lt;=('Vic Oct 2020'!M32+'Vic Oct 2020'!L32),((($C$5*E38/'Vic Oct 2020'!AQ32-'Vic Oct 2020'!L32)*'Vic Oct 2020'!X32/100))*'Vic Oct 2020'!AQ32,((('Vic Oct 2020'!M32)*'Vic Oct 2020'!X32/100)*'Vic Oct 2020'!AQ32))),0)</f>
        <v>0</v>
      </c>
      <c r="I38" s="190">
        <f>IF(AND('Vic Oct 2020'!M32&gt;0,'Vic Oct 2020'!N32&gt;0),IF($C$5*E38/'Vic Oct 2020'!AQ32&lt;('Vic Oct 2020'!L32+'Vic Oct 2020'!M32),0,IF(($C$5*E38/'Vic Oct 2020'!AQ32-'Vic Oct 2020'!L32+'Vic Oct 2020'!M32)&lt;=('Vic Oct 2020'!L32+'Vic Oct 2020'!M32+'Vic Oct 2020'!N32),((($C$5*E38/'Vic Oct 2020'!AQ32-('Vic Oct 2020'!L32+'Vic Oct 2020'!M32))*'Vic Oct 2020'!Y32/100))*'Vic Oct 2020'!AQ32,('Vic Oct 2020'!N32*'Vic Oct 2020'!Y32/100)* 'Vic Oct 2020'!AQ32)),0)</f>
        <v>0</v>
      </c>
      <c r="J38" s="190">
        <f>IF(AND('Vic Oct 2020'!N32&gt;0,'Vic Oct 2020'!O32&gt;0),IF($C$5*E38/'Vic Oct 2020'!AQ32&lt;('Vic Oct 2020'!L32+'Vic Oct 2020'!M32+'Vic Oct 2020'!N32),0,IF(($C$5*E38/'Vic Oct 2020'!AQ32-'Vic Oct 2020'!L32+'Vic Oct 2020'!M32+'Vic Oct 2020'!N32)&lt;=('Vic Oct 2020'!L32+'Vic Oct 2020'!M32+'Vic Oct 2020'!N32+'Vic Oct 2020'!O32),(($C$5*E38/'Vic Oct 2020'!AQ32-('Vic Oct 2020'!L32+'Vic Oct 2020'!M32+'Vic Oct 2020'!N32))*'Vic Oct 2020'!Z32/100)*'Vic Oct 2020'!AQ32,('Vic Oct 2020'!O32*'Vic Oct 2020'!Z32/100)*'Vic Oct 2020'!AQ32)),0)</f>
        <v>0</v>
      </c>
      <c r="K38" s="190">
        <f>IF(AND('Vic Oct 2020'!P32&gt;0,'Vic Oct 2020'!O32&gt;0),IF(($C$5*E38/'Vic Oct 2020'!AQ32&lt;SUM('Vic Oct 2020'!L32:P32)),(0),($C$5*E38/'Vic Oct 2020'!AQ32-SUM('Vic Oct 2020'!L32:P32))*'Vic Oct 2020'!AB32/100)* 'Vic Oct 2020'!AQ32,IF(AND('Vic Oct 2020'!O32&gt;0,'Vic Oct 2020'!P32=""),IF(($C$5*E38/'Vic Oct 2020'!AQ32&lt; SUM('Vic Oct 2020'!L32:O32)),(0),($C$5*E38/'Vic Oct 2020'!AQ32-SUM('Vic Oct 2020'!L32:O32))*'Vic Oct 2020'!AA32/100)* 'Vic Oct 2020'!AQ32,IF(AND('Vic Oct 2020'!N32&gt;0,'Vic Oct 2020'!O32=""),IF(($C$5*E38/'Vic Oct 2020'!AQ32&lt; SUM('Vic Oct 2020'!L32:N32)),(0),($C$5*E38/'Vic Oct 2020'!AQ32-SUM('Vic Oct 2020'!L32:N32))*'Vic Oct 2020'!Z32/100)* 'Vic Oct 2020'!AQ32,IF(AND('Vic Oct 2020'!M32&gt;0,'Vic Oct 2020'!N32=""),IF(($C$5*E38/'Vic Oct 2020'!AQ32&lt;'Vic Oct 2020'!M32+'Vic Oct 2020'!L32),(0),(($C$5*E38/'Vic Oct 2020'!AQ32-('Vic Oct 2020'!M32+'Vic Oct 2020'!L32))*'Vic Oct 2020'!Y32/100))*'Vic Oct 2020'!AQ32,IF(AND('Vic Oct 2020'!L32&gt;0,'Vic Oct 2020'!M32=""&gt;0),IF(($C$5*E38/'Vic Oct 2020'!AQ32&lt;'Vic Oct 2020'!L32),(0),($C$5*E38/'Vic Oct 2020'!AQ32-'Vic Oct 2020'!L32)*'Vic Oct 2020'!X32/100)*'Vic Oct 2020'!AQ32,0)))))</f>
        <v>0</v>
      </c>
      <c r="L38" s="190">
        <f>IF('Vic Oct 2020'!K32="",($C$5*F38/'Vic Oct 2020'!AR32*'Vic Oct 2020'!AC32/100)*'Vic Oct 2020'!AR32,IF($C$5*F38/'Vic Oct 2020'!AR32&gt;='Vic Oct 2020'!L32,('Vic Oct 2020'!L32*'Vic Oct 2020'!AC32/100)*'Vic Oct 2020'!AR32,($C$5*F38/'Vic Oct 2020'!AR32*'Vic Oct 2020'!AC32/100)*'Vic Oct 2020'!AR32))</f>
        <v>1011.090909090909</v>
      </c>
      <c r="M38" s="190">
        <f>IF(AND('Vic Oct 2020'!L32&gt;0,'Vic Oct 2020'!M32&gt;0),IF($C$5*F38/'Vic Oct 2020'!AR32&lt;'Vic Oct 2020'!L32,0,IF(($C$5*F38/'Vic Oct 2020'!AR32-'Vic Oct 2020'!L32)&lt;=('Vic Oct 2020'!M32+'Vic Oct 2020'!L32),((($C$5*F38/'Vic Oct 2020'!AR32-'Vic Oct 2020'!L32)*'Vic Oct 2020'!AD32/100))*'Vic Oct 2020'!AR32,((('Vic Oct 2020'!M32)*'Vic Oct 2020'!AD32/100)*'Vic Oct 2020'!AR32))),0)</f>
        <v>0</v>
      </c>
      <c r="N38" s="190">
        <f>IF(AND('Vic Oct 2020'!M32&gt;0,'Vic Oct 2020'!N32&gt;0),IF($C$5*F38/'Vic Oct 2020'!AR32&lt;('Vic Oct 2020'!L32+'Vic Oct 2020'!M32),0,IF(($C$5*F38/'Vic Oct 2020'!AR32-'Vic Oct 2020'!L32+'Vic Oct 2020'!M32)&lt;=('Vic Oct 2020'!L32+'Vic Oct 2020'!M32+'Vic Oct 2020'!N32),((($C$5*F38/'Vic Oct 2020'!AR32-('Vic Oct 2020'!L32+'Vic Oct 2020'!M32))*'Vic Oct 2020'!AE32/100))*'Vic Oct 2020'!AR32,('Vic Oct 2020'!N32*'Vic Oct 2020'!AE32/100)*'Vic Oct 2020'!AR32)),0)</f>
        <v>0</v>
      </c>
      <c r="O38" s="190">
        <f>IF(AND('Vic Oct 2020'!N32&gt;0,'Vic Oct 2020'!O32&gt;0),IF($C$5*F38/'Vic Oct 2020'!AR32&lt;('Vic Oct 2020'!L32+'Vic Oct 2020'!M32+'Vic Oct 2020'!N32),0,IF(($C$5*F38/'Vic Oct 2020'!AR32-'Vic Oct 2020'!L32+'Vic Oct 2020'!M32+'Vic Oct 2020'!N32)&lt;=('Vic Oct 2020'!L32+'Vic Oct 2020'!M32+'Vic Oct 2020'!N32+'Vic Oct 2020'!O32),(($C$5*F38/'Vic Oct 2020'!AR32-('Vic Oct 2020'!L32+'Vic Oct 2020'!M32+'Vic Oct 2020'!N32))*'Vic Oct 2020'!AF32/100)*'Vic Oct 2020'!AR32,('Vic Oct 2020'!O32*'Vic Oct 2020'!AF32/100)*'Vic Oct 2020'!AR32)),0)</f>
        <v>0</v>
      </c>
      <c r="P38" s="190">
        <f>IF(AND('Vic Oct 2020'!P32&gt;0,'Vic Oct 2020'!O32&gt;0),IF(($C$5*F38/'Vic Oct 2020'!AR32&lt;SUM('Vic Oct 2020'!L32:P32)),(0),($C$5*F38/'Vic Oct 2020'!AR32-SUM('Vic Oct 2020'!L32:P32))*'Vic Oct 2020'!AB32/100)* 'Vic Oct 2020'!AR32,IF(AND('Vic Oct 2020'!O32&gt;0,'Vic Oct 2020'!P32=""),IF(($C$5*F38/'Vic Oct 2020'!AR32&lt; SUM('Vic Oct 2020'!L32:O32)),(0),($C$5*F38/'Vic Oct 2020'!AR32-SUM('Vic Oct 2020'!L32:O32))*'Vic Oct 2020'!AG32/100)* 'Vic Oct 2020'!AR32,IF(AND('Vic Oct 2020'!N32&gt;0,'Vic Oct 2020'!O32=""),IF(($C$5*F38/'Vic Oct 2020'!AR32&lt; SUM('Vic Oct 2020'!L32:N32)),(0),($C$5*F38/'Vic Oct 2020'!AR32-SUM('Vic Oct 2020'!L32:N32))*'Vic Oct 2020'!AF32/100)* 'Vic Oct 2020'!AR32,IF(AND('Vic Oct 2020'!M32&gt;0,'Vic Oct 2020'!N32=""),IF(($C$5*F38/'Vic Oct 2020'!AR32&lt;'Vic Oct 2020'!M32+'Vic Oct 2020'!L32),(0),(($C$5*F38/'Vic Oct 2020'!AR32-('Vic Oct 2020'!M32+'Vic Oct 2020'!L32))*'Vic Oct 2020'!AE32/100))*'Vic Oct 2020'!AR32,IF(AND('Vic Oct 2020'!L32&gt;0,'Vic Oct 2020'!M32=""&gt;0),IF(($C$5*F38/'Vic Oct 2020'!AR32&lt;'Vic Oct 2020'!L32),(0),($C$5*F38/'Vic Oct 2020'!AR32-'Vic Oct 2020'!L32)*'Vic Oct 2020'!AD32/100)*'Vic Oct 2020'!AR32,0)))))</f>
        <v>0</v>
      </c>
      <c r="Q38" s="394">
        <f t="shared" si="4"/>
        <v>1527.090909090909</v>
      </c>
      <c r="R38" s="419">
        <f t="shared" si="5"/>
        <v>1832.924409090909</v>
      </c>
      <c r="S38" s="193">
        <f t="shared" si="6"/>
        <v>2016.21685</v>
      </c>
      <c r="T38" s="247">
        <f>'Vic Oct 2020'!AT32</f>
        <v>0</v>
      </c>
      <c r="U38" s="247">
        <f>'Vic Oct 2020'!AU32</f>
        <v>0</v>
      </c>
      <c r="V38" s="247">
        <f>'Vic Oct 2020'!AV32</f>
        <v>0</v>
      </c>
      <c r="W38" s="247">
        <f>'Vic Oct 2020'!AW32</f>
        <v>0</v>
      </c>
      <c r="X38" s="419" t="str">
        <f t="shared" si="7"/>
        <v>No discount</v>
      </c>
      <c r="Y38" s="419" t="str">
        <f t="shared" si="8"/>
        <v>Exclusive</v>
      </c>
      <c r="Z38" s="399">
        <f t="shared" si="0"/>
        <v>1832.924409090909</v>
      </c>
      <c r="AA38" s="399">
        <f t="shared" si="1"/>
        <v>1832.924409090909</v>
      </c>
      <c r="AB38" s="400">
        <f t="shared" si="9"/>
        <v>2016.21685</v>
      </c>
      <c r="AC38" s="400">
        <f t="shared" si="9"/>
        <v>2016.21685</v>
      </c>
      <c r="AD38" s="244">
        <f>'Vic Oct 2020'!BF32</f>
        <v>0</v>
      </c>
      <c r="AE38" s="196" t="str">
        <f>'Vic Oct 2020'!BG32</f>
        <v>n</v>
      </c>
      <c r="CO38" s="447"/>
      <c r="CP38" s="447"/>
      <c r="CQ38" s="447"/>
      <c r="CR38" s="447"/>
      <c r="CS38" s="447"/>
      <c r="CT38" s="447"/>
      <c r="CU38" s="447"/>
      <c r="CV38" s="447"/>
      <c r="CW38" s="447"/>
      <c r="CX38" s="447"/>
      <c r="CY38" s="447"/>
      <c r="CZ38" s="447"/>
      <c r="DA38" s="447"/>
      <c r="DB38" s="447"/>
      <c r="DC38" s="447"/>
      <c r="DD38" s="447"/>
      <c r="DE38" s="447"/>
      <c r="DF38" s="447"/>
      <c r="DG38" s="447"/>
      <c r="DH38" s="447"/>
      <c r="DI38" s="447"/>
      <c r="DJ38" s="447"/>
      <c r="DK38" s="447"/>
      <c r="DL38" s="447"/>
      <c r="DM38" s="447"/>
      <c r="DN38" s="447"/>
      <c r="DO38" s="447"/>
      <c r="DP38" s="447"/>
      <c r="DQ38" s="447"/>
      <c r="DR38" s="447"/>
      <c r="DS38" s="447"/>
      <c r="DT38" s="447"/>
      <c r="DU38" s="447"/>
      <c r="DV38" s="447"/>
      <c r="DW38" s="447"/>
      <c r="DX38" s="447"/>
      <c r="DY38" s="447"/>
      <c r="DZ38" s="447"/>
      <c r="EA38" s="447"/>
      <c r="EB38" s="447"/>
      <c r="EC38" s="447"/>
      <c r="ED38" s="447"/>
      <c r="EE38" s="447"/>
      <c r="EF38" s="447"/>
      <c r="EG38" s="447"/>
      <c r="EH38" s="447"/>
      <c r="EI38" s="447"/>
      <c r="EJ38" s="447"/>
      <c r="EK38" s="447"/>
      <c r="EL38" s="447"/>
      <c r="EM38" s="447"/>
      <c r="EN38" s="447"/>
      <c r="EO38" s="447"/>
      <c r="EP38" s="447"/>
    </row>
    <row r="39" spans="1:146" ht="17" customHeight="1">
      <c r="A39" s="528"/>
      <c r="B39" s="423" t="str">
        <f>'Vic Oct 2020'!F33</f>
        <v>Click Energy</v>
      </c>
      <c r="C39" s="423" t="str">
        <f>'Vic Oct 2020'!G33</f>
        <v>Business Ready</v>
      </c>
      <c r="D39" s="190">
        <f>365*'Vic Oct 2020'!H33/100</f>
        <v>315.79136363636366</v>
      </c>
      <c r="E39" s="415">
        <f>IF('Vic Oct 2020'!AQ33=3,0.5,IF('Vic Oct 2020'!AQ33=2,0.33,0))</f>
        <v>0.33</v>
      </c>
      <c r="F39" s="415">
        <f t="shared" si="3"/>
        <v>0.66999999999999993</v>
      </c>
      <c r="G39" s="190">
        <f>IF('Vic Oct 2020'!K33="",($C$5*E39/'Vic Oct 2020'!AQ33*'Vic Oct 2020'!W33/100)*'Vic Oct 2020'!AQ33,IF($C$5*E39/'Vic Oct 2020'!AQ33&gt;='Vic Oct 2020'!L33,('Vic Oct 2020'!L33*'Vic Oct 2020'!W33/100)*'Vic Oct 2020'!AQ33,($C$5*E39/'Vic Oct 2020'!AQ33*'Vic Oct 2020'!W33/100)*'Vic Oct 2020'!AQ33))</f>
        <v>207.27272727272725</v>
      </c>
      <c r="H39" s="190">
        <f>IF($C$5*E39/'Vic Oct 2020'!AQ33&lt;'Vic Oct 2020'!L33,0,IF($C$5*E39/'Vic Oct 2020'!AQ33&lt;='Vic Oct 2020'!M33,($C$5*E39/'Vic Oct 2020'!AQ33-'Vic Oct 2020'!L33)*('Vic Oct 2020'!X33/100)*'Vic Oct 2020'!AQ33,('Vic Oct 2020'!M33-'Vic Oct 2020'!L33)*('Vic Oct 2020'!X33/100)*'Vic Oct 2020'!AQ33))</f>
        <v>207.27272727272722</v>
      </c>
      <c r="I39" s="190">
        <f>IF($C$5*E39/'Vic Oct 2020'!AQ33&lt;'Vic Oct 2020'!M33,0,IF($C$5*E39/'Vic Oct 2020'!AQ33&lt;='Vic Oct 2020'!N33,($C$5*E39/'Vic Oct 2020'!AQ33-'Vic Oct 2020'!M33)*('Vic Oct 2020'!Y33/100)*'Vic Oct 2020'!AQ33,('Vic Oct 2020'!N33-'Vic Oct 2020'!M33)*('Vic Oct 2020'!Y33/100)*'Vic Oct 2020'!AQ33))</f>
        <v>152.18181818181819</v>
      </c>
      <c r="J39" s="190">
        <f>IF($C$5*E39/'Vic Oct 2020'!AQ33&lt;'Vic Oct 2020'!N33,0,IF($C$5*E39/'Vic Oct 2020'!AQ33&lt;='Vic Oct 2020'!O33,($C$5*E39/'Vic Oct 2020'!AQ33-'Vic Oct 2020'!N33)*('Vic Oct 2020'!Z33/100)*'Vic Oct 2020'!AQ33,('Vic Oct 2020'!O33-'Vic Oct 2020'!N33)*('Vic Oct 2020'!Z33/100)*'Vic Oct 2020'!AQ33))</f>
        <v>0</v>
      </c>
      <c r="K39" s="190">
        <f>IF(($C$5*E39/'Vic Oct 2020'!AQ33&gt;'Vic Oct 2020'!O33),($C$5*E39/'Vic Oct 2020'!AQ33-'Vic Oct 2020'!N33)*'Vic Oct 2020'!AA33/100*'Vic Oct 2020'!AQ33,0)</f>
        <v>0</v>
      </c>
      <c r="L39" s="190">
        <f>IF('Vic Oct 2020'!K33="",($C$5*F39/'Vic Oct 2020'!AR33*'Vic Oct 2020'!AC33/100)*'Vic Oct 2020'!AR33,IF($C$5*F39/'Vic Oct 2020'!AR33&gt;='Vic Oct 2020'!L33,('Vic Oct 2020'!L33*'Vic Oct 2020'!AC33/100)*'Vic Oct 2020'!AR33,($C$5*F39/'Vic Oct 2020'!AR33*'Vic Oct 2020'!AC33/100)*'Vic Oct 2020'!AR33))</f>
        <v>414.5454545454545</v>
      </c>
      <c r="M39" s="190">
        <f>IF($C$5*F39/'Vic Oct 2020'!AR33&lt;'Vic Oct 2020'!L33,0,IF($C$5*F39/'Vic Oct 2020'!AR33&lt;='Vic Oct 2020'!M33,($C$5*F39/'Vic Oct 2020'!AR33-'Vic Oct 2020'!L33)*('Vic Oct 2020'!AD33/100)*'Vic Oct 2020'!AR33,('Vic Oct 2020'!M33-'Vic Oct 2020'!L33)*('Vic Oct 2020'!AD33/100)*'Vic Oct 2020'!AR33))</f>
        <v>392.72727272727269</v>
      </c>
      <c r="N39" s="190">
        <f>IF($C$5*F39/'Vic Oct 2020'!AR33&lt;'Vic Oct 2020'!M33,0,IF($C$5*F39/'Vic Oct 2020'!AR33&lt;='Vic Oct 2020'!N33,($C$5*F39/'Vic Oct 2020'!AR33-'Vic Oct 2020'!M33)*('Vic Oct 2020'!AE33/100)*'Vic Oct 2020'!AR33,('Vic Oct 2020'!N33-'Vic Oct 2020'!M33)*('Vic Oct 2020'!AE33/100)*'Vic Oct 2020'!AR33))</f>
        <v>304</v>
      </c>
      <c r="O39" s="190">
        <f>IF($C$5*F39/'Vic Oct 2020'!AR33&lt;'Vic Oct 2020'!N33,0,IF($C$5*F39/'Vic Oct 2020'!AR33&lt;='Vic Oct 2020'!O33,($C$5*F39/'Vic Oct 2020'!AQ33-'Vic Oct 2020'!N33)*('Vic Oct 2020'!AF33/100)*'Vic Oct 2020'!AR33,('Vic Oct 2020'!O33-'Vic Oct 2020'!N33)*('Vic Oct 2020'!AF33/100)*'Vic Oct 2020'!AR33))</f>
        <v>0</v>
      </c>
      <c r="P39" s="190">
        <f>IF(($C$5*F39/'Vic Oct 2020'!AR33&gt;'Vic Oct 2020'!O33),($C$5*F39/'Vic Oct 2020'!AR33-'Vic Oct 2020'!N33)*'Vic Oct 2020'!AG33/100*'Vic Oct 2020'!AR33,0)</f>
        <v>0</v>
      </c>
      <c r="Q39" s="394">
        <f t="shared" si="4"/>
        <v>1678</v>
      </c>
      <c r="R39" s="419">
        <f t="shared" si="5"/>
        <v>1993.7913636363637</v>
      </c>
      <c r="S39" s="193">
        <f t="shared" si="6"/>
        <v>2193.1705000000002</v>
      </c>
      <c r="T39" s="247">
        <f>'Vic Oct 2020'!AT33</f>
        <v>0</v>
      </c>
      <c r="U39" s="247">
        <f>'Vic Oct 2020'!AU33</f>
        <v>0</v>
      </c>
      <c r="V39" s="247">
        <f>'Vic Oct 2020'!AV33</f>
        <v>0</v>
      </c>
      <c r="W39" s="247">
        <f>'Vic Oct 2020'!AW33</f>
        <v>0</v>
      </c>
      <c r="X39" s="419" t="str">
        <f t="shared" si="7"/>
        <v>No discount</v>
      </c>
      <c r="Y39" s="419" t="str">
        <f t="shared" si="8"/>
        <v>Exclusive</v>
      </c>
      <c r="Z39" s="399">
        <f t="shared" si="0"/>
        <v>1993.7913636363637</v>
      </c>
      <c r="AA39" s="399">
        <f t="shared" si="1"/>
        <v>1993.7913636363637</v>
      </c>
      <c r="AB39" s="400">
        <f t="shared" si="9"/>
        <v>2193.1705000000002</v>
      </c>
      <c r="AC39" s="400">
        <f t="shared" si="9"/>
        <v>2193.1705000000002</v>
      </c>
      <c r="AD39" s="244">
        <f>'Vic Oct 2020'!BF33</f>
        <v>0</v>
      </c>
      <c r="AE39" s="196" t="str">
        <f>'Vic Oct 2020'!BG33</f>
        <v>n</v>
      </c>
      <c r="CO39" s="447"/>
      <c r="CP39" s="447"/>
      <c r="CQ39" s="447"/>
      <c r="CR39" s="447"/>
      <c r="CS39" s="447"/>
      <c r="CT39" s="447"/>
      <c r="CU39" s="447"/>
      <c r="CV39" s="447"/>
      <c r="CW39" s="447"/>
      <c r="CX39" s="447"/>
      <c r="CY39" s="447"/>
      <c r="CZ39" s="447"/>
      <c r="DA39" s="447"/>
      <c r="DB39" s="447"/>
      <c r="DC39" s="447"/>
      <c r="DD39" s="447"/>
      <c r="DE39" s="447"/>
      <c r="DF39" s="447"/>
      <c r="DG39" s="447"/>
      <c r="DH39" s="447"/>
      <c r="DI39" s="447"/>
      <c r="DJ39" s="447"/>
      <c r="DK39" s="447"/>
      <c r="DL39" s="447"/>
      <c r="DM39" s="447"/>
      <c r="DN39" s="447"/>
      <c r="DO39" s="447"/>
      <c r="DP39" s="447"/>
      <c r="DQ39" s="447"/>
      <c r="DR39" s="447"/>
      <c r="DS39" s="447"/>
      <c r="DT39" s="447"/>
      <c r="DU39" s="447"/>
      <c r="DV39" s="447"/>
      <c r="DW39" s="447"/>
      <c r="DX39" s="447"/>
      <c r="DY39" s="447"/>
      <c r="DZ39" s="447"/>
      <c r="EA39" s="447"/>
      <c r="EB39" s="447"/>
      <c r="EC39" s="447"/>
      <c r="ED39" s="447"/>
      <c r="EE39" s="447"/>
      <c r="EF39" s="447"/>
      <c r="EG39" s="447"/>
      <c r="EH39" s="447"/>
      <c r="EI39" s="447"/>
      <c r="EJ39" s="447"/>
      <c r="EK39" s="447"/>
      <c r="EL39" s="447"/>
      <c r="EM39" s="447"/>
      <c r="EN39" s="447"/>
      <c r="EO39" s="447"/>
      <c r="EP39" s="447"/>
    </row>
    <row r="40" spans="1:146" ht="17" customHeight="1">
      <c r="A40" s="528"/>
      <c r="B40" s="423" t="str">
        <f>'Vic Oct 2020'!F34</f>
        <v>Covau</v>
      </c>
      <c r="C40" s="423" t="str">
        <f>'Vic Oct 2020'!G34</f>
        <v>Smart Saver</v>
      </c>
      <c r="D40" s="190">
        <f>365*'Vic Oct 2020'!H34/100</f>
        <v>346.74999999999994</v>
      </c>
      <c r="E40" s="415">
        <f>IF('Vic Oct 2020'!AQ34=3,0.5,IF('Vic Oct 2020'!AQ34=2,0.33,0))</f>
        <v>0.33</v>
      </c>
      <c r="F40" s="415">
        <f t="shared" si="3"/>
        <v>0.66999999999999993</v>
      </c>
      <c r="G40" s="190">
        <f>IF('Vic Oct 2020'!K34="",($C$5*E40/'Vic Oct 2020'!AQ34*'Vic Oct 2020'!W34/100)*'Vic Oct 2020'!AQ34,IF($C$5*E40/'Vic Oct 2020'!AQ34&gt;='Vic Oct 2020'!L34,('Vic Oct 2020'!L34*'Vic Oct 2020'!W34/100)*'Vic Oct 2020'!AQ34,($C$5*E40/'Vic Oct 2020'!AQ34*'Vic Oct 2020'!W34/100)*'Vic Oct 2020'!AQ34))</f>
        <v>275.99999999999994</v>
      </c>
      <c r="H40" s="190">
        <f>IF($C$5*E40/'Vic Oct 2020'!AQ34&lt;'Vic Oct 2020'!L34,0,IF($C$5*E40/'Vic Oct 2020'!AQ34&lt;='Vic Oct 2020'!M34,($C$5*E40/'Vic Oct 2020'!AQ34-'Vic Oct 2020'!L34)*('Vic Oct 2020'!X34/100)*'Vic Oct 2020'!AQ34,('Vic Oct 2020'!M34-'Vic Oct 2020'!L34)*('Vic Oct 2020'!X34/100)*'Vic Oct 2020'!AQ34))</f>
        <v>261.81818181818181</v>
      </c>
      <c r="I40" s="190">
        <f>IF($C$5*E40/'Vic Oct 2020'!AQ34&lt;'Vic Oct 2020'!M34,0,IF($C$5*E40/'Vic Oct 2020'!AQ34&lt;='Vic Oct 2020'!N34,($C$5*E40/'Vic Oct 2020'!AQ34-'Vic Oct 2020'!M34)*('Vic Oct 2020'!Y34/100)*'Vic Oct 2020'!AQ34,('Vic Oct 2020'!N34-'Vic Oct 2020'!M34)*('Vic Oct 2020'!Y34/100)*'Vic Oct 2020'!AQ34))</f>
        <v>189</v>
      </c>
      <c r="J40" s="190">
        <f>IF($C$5*E40/'Vic Oct 2020'!AQ34&lt;'Vic Oct 2020'!N34,0,IF($C$5*E40/'Vic Oct 2020'!AQ34&lt;='Vic Oct 2020'!O34,($C$5*E40/'Vic Oct 2020'!AQ34-'Vic Oct 2020'!N34)*('Vic Oct 2020'!Z34/100)*'Vic Oct 2020'!AQ34,('Vic Oct 2020'!O34-'Vic Oct 2020'!N34)*('Vic Oct 2020'!Z34/100)*'Vic Oct 2020'!AQ34))</f>
        <v>0</v>
      </c>
      <c r="K40" s="190">
        <f>IF(($C$5*E40/'Vic Oct 2020'!AQ34&gt;'Vic Oct 2020'!O34),($C$5*E40/'Vic Oct 2020'!AQ34-'Vic Oct 2020'!N34)*'Vic Oct 2020'!AA34/100*'Vic Oct 2020'!AQ34,0)</f>
        <v>0</v>
      </c>
      <c r="L40" s="190">
        <f>IF('Vic Oct 2020'!K34="",($C$5*F40/'Vic Oct 2020'!AR34*'Vic Oct 2020'!AC34/100)*'Vic Oct 2020'!AR34,IF($C$5*F40/'Vic Oct 2020'!AR34&gt;='Vic Oct 2020'!L34,('Vic Oct 2020'!L34*'Vic Oct 2020'!AC34/100)*'Vic Oct 2020'!AR34,($C$5*F40/'Vic Oct 2020'!AR34*'Vic Oct 2020'!AC34/100)*'Vic Oct 2020'!AR34))</f>
        <v>504</v>
      </c>
      <c r="M40" s="190">
        <f>IF($C$5*F40/'Vic Oct 2020'!AR34&lt;'Vic Oct 2020'!L34,0,IF($C$5*F40/'Vic Oct 2020'!AR34&lt;='Vic Oct 2020'!M34,($C$5*F40/'Vic Oct 2020'!AR34-'Vic Oct 2020'!L34)*('Vic Oct 2020'!AD34/100)*'Vic Oct 2020'!AR34,('Vic Oct 2020'!M34-'Vic Oct 2020'!L34)*('Vic Oct 2020'!AD34/100)*'Vic Oct 2020'!AR34))</f>
        <v>469.09090909090901</v>
      </c>
      <c r="N40" s="190">
        <f>IF($C$5*F40/'Vic Oct 2020'!AR34&lt;'Vic Oct 2020'!M34,0,IF($C$5*F40/'Vic Oct 2020'!AR34&lt;='Vic Oct 2020'!N34,($C$5*F40/'Vic Oct 2020'!AR34-'Vic Oct 2020'!M34)*('Vic Oct 2020'!AE34/100)*'Vic Oct 2020'!AR34,('Vic Oct 2020'!N34-'Vic Oct 2020'!M34)*('Vic Oct 2020'!AE34/100)*'Vic Oct 2020'!AR34))</f>
        <v>348.90909090909088</v>
      </c>
      <c r="O40" s="190">
        <f>IF($C$5*F40/'Vic Oct 2020'!AR34&lt;'Vic Oct 2020'!N34,0,IF($C$5*F40/'Vic Oct 2020'!AR34&lt;='Vic Oct 2020'!O34,($C$5*F40/'Vic Oct 2020'!AQ34-'Vic Oct 2020'!N34)*('Vic Oct 2020'!AF34/100)*'Vic Oct 2020'!AR34,('Vic Oct 2020'!O34-'Vic Oct 2020'!N34)*('Vic Oct 2020'!AF34/100)*'Vic Oct 2020'!AR34))</f>
        <v>0</v>
      </c>
      <c r="P40" s="190">
        <f>IF(($C$5*F40/'Vic Oct 2020'!AR34&gt;'Vic Oct 2020'!O34),($C$5*F40/'Vic Oct 2020'!AR34-'Vic Oct 2020'!N34)*'Vic Oct 2020'!AG34/100*'Vic Oct 2020'!AR34,0)</f>
        <v>0</v>
      </c>
      <c r="Q40" s="394">
        <f t="shared" si="4"/>
        <v>2048.8181818181815</v>
      </c>
      <c r="R40" s="419">
        <f t="shared" si="5"/>
        <v>2395.5681818181815</v>
      </c>
      <c r="S40" s="193">
        <f t="shared" si="6"/>
        <v>2635.125</v>
      </c>
      <c r="T40" s="247">
        <f>'Vic Oct 2020'!AT34</f>
        <v>0</v>
      </c>
      <c r="U40" s="247">
        <f>'Vic Oct 2020'!AU34</f>
        <v>20</v>
      </c>
      <c r="V40" s="247">
        <f>'Vic Oct 2020'!AV34</f>
        <v>0</v>
      </c>
      <c r="W40" s="247">
        <f>'Vic Oct 2020'!AW34</f>
        <v>0</v>
      </c>
      <c r="X40" s="419" t="str">
        <f t="shared" si="7"/>
        <v>Guaranteed off usage</v>
      </c>
      <c r="Y40" s="419" t="str">
        <f t="shared" si="8"/>
        <v>Exclusive</v>
      </c>
      <c r="Z40" s="399">
        <f t="shared" si="0"/>
        <v>1985.8045454545452</v>
      </c>
      <c r="AA40" s="399">
        <f t="shared" si="1"/>
        <v>1985.8045454545452</v>
      </c>
      <c r="AB40" s="400">
        <f t="shared" si="9"/>
        <v>2184.3849999999998</v>
      </c>
      <c r="AC40" s="400">
        <f t="shared" si="9"/>
        <v>2184.3849999999998</v>
      </c>
      <c r="AD40" s="244">
        <f>'Vic Oct 2020'!BF34</f>
        <v>0</v>
      </c>
      <c r="AE40" s="196" t="str">
        <f>'Vic Oct 2020'!BG34</f>
        <v>n</v>
      </c>
      <c r="CO40" s="447"/>
      <c r="CP40" s="447"/>
      <c r="CQ40" s="447"/>
      <c r="CR40" s="447"/>
      <c r="CS40" s="447"/>
      <c r="CT40" s="447"/>
      <c r="CU40" s="447"/>
      <c r="CV40" s="447"/>
      <c r="CW40" s="447"/>
      <c r="CX40" s="447"/>
      <c r="CY40" s="447"/>
      <c r="CZ40" s="447"/>
      <c r="DA40" s="447"/>
      <c r="DB40" s="447"/>
      <c r="DC40" s="447"/>
      <c r="DD40" s="447"/>
      <c r="DE40" s="447"/>
      <c r="DF40" s="447"/>
      <c r="DG40" s="447"/>
      <c r="DH40" s="447"/>
      <c r="DI40" s="447"/>
      <c r="DJ40" s="447"/>
      <c r="DK40" s="447"/>
      <c r="DL40" s="447"/>
      <c r="DM40" s="447"/>
      <c r="DN40" s="447"/>
      <c r="DO40" s="447"/>
      <c r="DP40" s="447"/>
      <c r="DQ40" s="447"/>
      <c r="DR40" s="447"/>
      <c r="DS40" s="447"/>
      <c r="DT40" s="447"/>
      <c r="DU40" s="447"/>
      <c r="DV40" s="447"/>
      <c r="DW40" s="447"/>
      <c r="DX40" s="447"/>
      <c r="DY40" s="447"/>
      <c r="DZ40" s="447"/>
      <c r="EA40" s="447"/>
      <c r="EB40" s="447"/>
      <c r="EC40" s="447"/>
      <c r="ED40" s="447"/>
      <c r="EE40" s="447"/>
      <c r="EF40" s="447"/>
      <c r="EG40" s="447"/>
      <c r="EH40" s="447"/>
      <c r="EI40" s="447"/>
      <c r="EJ40" s="447"/>
      <c r="EK40" s="447"/>
      <c r="EL40" s="447"/>
      <c r="EM40" s="447"/>
      <c r="EN40" s="447"/>
      <c r="EO40" s="447"/>
      <c r="EP40" s="447"/>
    </row>
    <row r="41" spans="1:146" ht="17" customHeight="1">
      <c r="A41" s="528"/>
      <c r="B41" s="423" t="str">
        <f>'Vic Oct 2020'!F35</f>
        <v>EnergyAustralia</v>
      </c>
      <c r="C41" s="423" t="str">
        <f>'Vic Oct 2020'!G35</f>
        <v>Total Business</v>
      </c>
      <c r="D41" s="190">
        <f>365*'Vic Oct 2020'!H35/100</f>
        <v>455.15499999999992</v>
      </c>
      <c r="E41" s="415">
        <f>IF('Vic Oct 2020'!AQ35=3,0.5,IF('Vic Oct 2020'!AQ35=2,0.33,0))</f>
        <v>0.33</v>
      </c>
      <c r="F41" s="415">
        <f t="shared" si="3"/>
        <v>0.66999999999999993</v>
      </c>
      <c r="G41" s="190">
        <f>IF('Vic Oct 2020'!K35="",($C$5*E41/'Vic Oct 2020'!AQ35*'Vic Oct 2020'!W35/100)*'Vic Oct 2020'!AQ35,IF($C$5*E41/'Vic Oct 2020'!AQ35&gt;='Vic Oct 2020'!L35,('Vic Oct 2020'!L35*'Vic Oct 2020'!W35/100)*'Vic Oct 2020'!AQ35,($C$5*E41/'Vic Oct 2020'!AQ35*'Vic Oct 2020'!W35/100)*'Vic Oct 2020'!AQ35))</f>
        <v>244.3636363636364</v>
      </c>
      <c r="H41" s="190">
        <f>IF($C$5*E41/'Vic Oct 2020'!AQ35&lt;'Vic Oct 2020'!L35,0,IF($C$5*E41/'Vic Oct 2020'!AQ35&lt;='Vic Oct 2020'!M35,($C$5*E41/'Vic Oct 2020'!AQ35-'Vic Oct 2020'!L35)*('Vic Oct 2020'!X35/100)*'Vic Oct 2020'!AQ35,('Vic Oct 2020'!M35-'Vic Oct 2020'!L35)*('Vic Oct 2020'!X35/100)*'Vic Oct 2020'!AQ35))</f>
        <v>238.90909090909088</v>
      </c>
      <c r="I41" s="190">
        <f>IF($C$5*E41/'Vic Oct 2020'!AQ35&lt;'Vic Oct 2020'!M35,0,IF($C$5*E41/'Vic Oct 2020'!AQ35&lt;='Vic Oct 2020'!N35,($C$5*E41/'Vic Oct 2020'!AQ35-'Vic Oct 2020'!M35)*('Vic Oct 2020'!Y35/100)*'Vic Oct 2020'!AQ35,('Vic Oct 2020'!N35-'Vic Oct 2020'!M35)*('Vic Oct 2020'!Y35/100)*'Vic Oct 2020'!AQ35))</f>
        <v>177.54545454545453</v>
      </c>
      <c r="J41" s="190">
        <f>IF($C$5*E41/'Vic Oct 2020'!AQ35&lt;'Vic Oct 2020'!N35,0,IF($C$5*E41/'Vic Oct 2020'!AQ35&lt;='Vic Oct 2020'!O35,($C$5*E41/'Vic Oct 2020'!AQ35-'Vic Oct 2020'!N35)*('Vic Oct 2020'!Z35/100)*'Vic Oct 2020'!AQ35,('Vic Oct 2020'!O35-'Vic Oct 2020'!N35)*('Vic Oct 2020'!Z35/100)*'Vic Oct 2020'!AQ35))</f>
        <v>0</v>
      </c>
      <c r="K41" s="190">
        <f>IF(($C$5*E41/'Vic Oct 2020'!AQ35&gt;'Vic Oct 2020'!O35),($C$5*E41/'Vic Oct 2020'!AQ35-'Vic Oct 2020'!N35)*'Vic Oct 2020'!AA35/100*'Vic Oct 2020'!AQ35,0)</f>
        <v>0</v>
      </c>
      <c r="L41" s="190">
        <f>IF('Vic Oct 2020'!K35="",($C$5*F41/'Vic Oct 2020'!AR35*'Vic Oct 2020'!AC35/100)*'Vic Oct 2020'!AR35,IF($C$5*F41/'Vic Oct 2020'!AR35&gt;='Vic Oct 2020'!L35,('Vic Oct 2020'!L35*'Vic Oct 2020'!AC35/100)*'Vic Oct 2020'!AR35,($C$5*F41/'Vic Oct 2020'!AR35*'Vic Oct 2020'!AC35/100)*'Vic Oct 2020'!AR35))</f>
        <v>486.5454545454545</v>
      </c>
      <c r="M41" s="190">
        <f>IF($C$5*F41/'Vic Oct 2020'!AR35&lt;'Vic Oct 2020'!L35,0,IF($C$5*F41/'Vic Oct 2020'!AR35&lt;='Vic Oct 2020'!M35,($C$5*F41/'Vic Oct 2020'!AR35-'Vic Oct 2020'!L35)*('Vic Oct 2020'!AD35/100)*'Vic Oct 2020'!AR35,('Vic Oct 2020'!M35-'Vic Oct 2020'!L35)*('Vic Oct 2020'!AD35/100)*'Vic Oct 2020'!AR35))</f>
        <v>449.45454545454538</v>
      </c>
      <c r="N41" s="190">
        <f>IF($C$5*F41/'Vic Oct 2020'!AR35&lt;'Vic Oct 2020'!M35,0,IF($C$5*F41/'Vic Oct 2020'!AR35&lt;='Vic Oct 2020'!N35,($C$5*F41/'Vic Oct 2020'!AR35-'Vic Oct 2020'!M35)*('Vic Oct 2020'!AE35/100)*'Vic Oct 2020'!AR35,('Vic Oct 2020'!N35-'Vic Oct 2020'!M35)*('Vic Oct 2020'!AE35/100)*'Vic Oct 2020'!AR35))</f>
        <v>347.18181818181813</v>
      </c>
      <c r="O41" s="190">
        <f>IF($C$5*F41/'Vic Oct 2020'!AR35&lt;'Vic Oct 2020'!N35,0,IF($C$5*F41/'Vic Oct 2020'!AR35&lt;='Vic Oct 2020'!O35,($C$5*F41/'Vic Oct 2020'!AQ35-'Vic Oct 2020'!N35)*('Vic Oct 2020'!AF35/100)*'Vic Oct 2020'!AR35,('Vic Oct 2020'!O35-'Vic Oct 2020'!N35)*('Vic Oct 2020'!AF35/100)*'Vic Oct 2020'!AR35))</f>
        <v>0</v>
      </c>
      <c r="P41" s="190">
        <f>IF(($C$5*F41/'Vic Oct 2020'!AR35&gt;'Vic Oct 2020'!O35),($C$5*F41/'Vic Oct 2020'!AR35-'Vic Oct 2020'!N35)*'Vic Oct 2020'!AG35/100*'Vic Oct 2020'!AR35,0)</f>
        <v>0</v>
      </c>
      <c r="Q41" s="394">
        <f t="shared" si="4"/>
        <v>1943.9999999999995</v>
      </c>
      <c r="R41" s="419">
        <f t="shared" si="5"/>
        <v>2399.1549999999993</v>
      </c>
      <c r="S41" s="193">
        <f t="shared" si="6"/>
        <v>2639.0704999999994</v>
      </c>
      <c r="T41" s="247">
        <f>'Vic Oct 2020'!AT35</f>
        <v>23</v>
      </c>
      <c r="U41" s="247">
        <f>'Vic Oct 2020'!AU35</f>
        <v>0</v>
      </c>
      <c r="V41" s="247">
        <f>'Vic Oct 2020'!AV35</f>
        <v>0</v>
      </c>
      <c r="W41" s="247">
        <f>'Vic Oct 2020'!AW35</f>
        <v>0</v>
      </c>
      <c r="X41" s="419" t="str">
        <f t="shared" si="7"/>
        <v>Guaranteed off bill</v>
      </c>
      <c r="Y41" s="419" t="str">
        <f t="shared" si="8"/>
        <v>Exclusive</v>
      </c>
      <c r="Z41" s="399">
        <f t="shared" si="0"/>
        <v>1847.3493499999995</v>
      </c>
      <c r="AA41" s="399">
        <f t="shared" si="1"/>
        <v>1847.3493499999995</v>
      </c>
      <c r="AB41" s="400">
        <f t="shared" si="9"/>
        <v>2032.0842849999997</v>
      </c>
      <c r="AC41" s="400">
        <f t="shared" si="9"/>
        <v>2032.0842849999997</v>
      </c>
      <c r="AD41" s="244">
        <f>'Vic Oct 2020'!BF35</f>
        <v>0</v>
      </c>
      <c r="AE41" s="196" t="str">
        <f>'Vic Oct 2020'!BG35</f>
        <v>n</v>
      </c>
      <c r="CO41" s="447"/>
      <c r="CP41" s="447"/>
      <c r="CQ41" s="447"/>
      <c r="CR41" s="447"/>
      <c r="CS41" s="447"/>
      <c r="CT41" s="447"/>
      <c r="CU41" s="447"/>
      <c r="CV41" s="447"/>
      <c r="CW41" s="447"/>
      <c r="CX41" s="447"/>
      <c r="CY41" s="447"/>
      <c r="CZ41" s="447"/>
      <c r="DA41" s="447"/>
      <c r="DB41" s="447"/>
      <c r="DC41" s="447"/>
      <c r="DD41" s="447"/>
      <c r="DE41" s="447"/>
      <c r="DF41" s="447"/>
      <c r="DG41" s="447"/>
      <c r="DH41" s="447"/>
      <c r="DI41" s="447"/>
      <c r="DJ41" s="447"/>
      <c r="DK41" s="447"/>
      <c r="DL41" s="447"/>
      <c r="DM41" s="447"/>
      <c r="DN41" s="447"/>
      <c r="DO41" s="447"/>
      <c r="DP41" s="447"/>
      <c r="DQ41" s="447"/>
      <c r="DR41" s="447"/>
      <c r="DS41" s="447"/>
      <c r="DT41" s="447"/>
      <c r="DU41" s="447"/>
      <c r="DV41" s="447"/>
      <c r="DW41" s="447"/>
      <c r="DX41" s="447"/>
      <c r="DY41" s="447"/>
      <c r="DZ41" s="447"/>
      <c r="EA41" s="447"/>
      <c r="EB41" s="447"/>
      <c r="EC41" s="447"/>
      <c r="ED41" s="447"/>
      <c r="EE41" s="447"/>
      <c r="EF41" s="447"/>
      <c r="EG41" s="447"/>
      <c r="EH41" s="447"/>
      <c r="EI41" s="447"/>
      <c r="EJ41" s="447"/>
      <c r="EK41" s="447"/>
      <c r="EL41" s="447"/>
      <c r="EM41" s="447"/>
      <c r="EN41" s="447"/>
      <c r="EO41" s="447"/>
      <c r="EP41" s="447"/>
    </row>
    <row r="42" spans="1:146" ht="17" customHeight="1">
      <c r="A42" s="528"/>
      <c r="B42" s="423" t="str">
        <f>'Vic Oct 2020'!F36</f>
        <v>Lumo Energy</v>
      </c>
      <c r="C42" s="423" t="str">
        <f>'Vic Oct 2020'!G36</f>
        <v>Basic</v>
      </c>
      <c r="D42" s="190">
        <f>365*'Vic Oct 2020'!H36/100</f>
        <v>354.05</v>
      </c>
      <c r="E42" s="415">
        <f>IF('Vic Oct 2020'!AQ36=3,0.5,IF('Vic Oct 2020'!AQ36=2,0.33,0))</f>
        <v>0.33</v>
      </c>
      <c r="F42" s="415">
        <f t="shared" si="3"/>
        <v>0.66999999999999993</v>
      </c>
      <c r="G42" s="190">
        <f>IF('Vic Oct 2020'!K36="",($C$5*E42/'Vic Oct 2020'!AQ36*'Vic Oct 2020'!W36/100)*'Vic Oct 2020'!AQ36,IF($C$5*E42/'Vic Oct 2020'!AQ36&gt;='Vic Oct 2020'!L36,('Vic Oct 2020'!L36*'Vic Oct 2020'!W36/100)*'Vic Oct 2020'!AQ36,($C$5*E42/'Vic Oct 2020'!AQ36*'Vic Oct 2020'!W36/100)*'Vic Oct 2020'!AQ36))</f>
        <v>178.06599999999997</v>
      </c>
      <c r="H42" s="190">
        <f>IF($C$5*E42/'Vic Oct 2020'!AQ36&lt;'Vic Oct 2020'!L36,0,IF($C$5*E42/'Vic Oct 2020'!AQ36&lt;='Vic Oct 2020'!M36,($C$5*E42/'Vic Oct 2020'!AQ36-'Vic Oct 2020'!L36)*('Vic Oct 2020'!X36/100)*'Vic Oct 2020'!AQ36,('Vic Oct 2020'!M36-'Vic Oct 2020'!L36)*('Vic Oct 2020'!X36/100)*'Vic Oct 2020'!AQ36))</f>
        <v>173.642</v>
      </c>
      <c r="I42" s="190">
        <f>IF($C$5*E42/'Vic Oct 2020'!AQ36&lt;'Vic Oct 2020'!M36,0,IF($C$5*E42/'Vic Oct 2020'!AQ36&lt;='Vic Oct 2020'!N36,($C$5*E42/'Vic Oct 2020'!AQ36-'Vic Oct 2020'!M36)*('Vic Oct 2020'!Y36/100)*'Vic Oct 2020'!AQ36,('Vic Oct 2020'!N36-'Vic Oct 2020'!M36)*('Vic Oct 2020'!Y36/100)*'Vic Oct 2020'!AQ36))</f>
        <v>118.98799999999999</v>
      </c>
      <c r="J42" s="190">
        <f>IF($C$5*E42/'Vic Oct 2020'!AQ36&lt;'Vic Oct 2020'!N36,0,IF($C$5*E42/'Vic Oct 2020'!AQ36&lt;='Vic Oct 2020'!O36,($C$5*E42/'Vic Oct 2020'!AQ36-'Vic Oct 2020'!N36)*('Vic Oct 2020'!Z36/100)*'Vic Oct 2020'!AQ36,('Vic Oct 2020'!O36-'Vic Oct 2020'!N36)*('Vic Oct 2020'!Z36/100)*'Vic Oct 2020'!AQ36))</f>
        <v>0</v>
      </c>
      <c r="K42" s="190">
        <f>IF(($C$5*E42/'Vic Oct 2020'!AQ36&gt;'Vic Oct 2020'!O36),($C$5*E42/'Vic Oct 2020'!AQ36-'Vic Oct 2020'!N36)*'Vic Oct 2020'!AA36/100*'Vic Oct 2020'!AQ36,0)</f>
        <v>0</v>
      </c>
      <c r="L42" s="190">
        <f>IF('Vic Oct 2020'!K36="",($C$5*F42/'Vic Oct 2020'!AR36*'Vic Oct 2020'!AC36/100)*'Vic Oct 2020'!AR36,IF($C$5*F42/'Vic Oct 2020'!AR36&gt;='Vic Oct 2020'!L36,('Vic Oct 2020'!L36*'Vic Oct 2020'!AC36/100)*'Vic Oct 2020'!AR36,($C$5*F42/'Vic Oct 2020'!AR36*'Vic Oct 2020'!AC36/100)*'Vic Oct 2020'!AR36))</f>
        <v>347.28399999999999</v>
      </c>
      <c r="M42" s="190">
        <f>IF($C$5*F42/'Vic Oct 2020'!AR36&lt;'Vic Oct 2020'!L36,0,IF($C$5*F42/'Vic Oct 2020'!AR36&lt;='Vic Oct 2020'!M36,($C$5*F42/'Vic Oct 2020'!AR36-'Vic Oct 2020'!L36)*('Vic Oct 2020'!AD36/100)*'Vic Oct 2020'!AR36,('Vic Oct 2020'!M36-'Vic Oct 2020'!L36)*('Vic Oct 2020'!AD36/100)*'Vic Oct 2020'!AR36))</f>
        <v>334.01199999999994</v>
      </c>
      <c r="N42" s="190">
        <f>IF($C$5*F42/'Vic Oct 2020'!AR36&lt;'Vic Oct 2020'!M36,0,IF($C$5*F42/'Vic Oct 2020'!AR36&lt;='Vic Oct 2020'!N36,($C$5*F42/'Vic Oct 2020'!AR36-'Vic Oct 2020'!M36)*('Vic Oct 2020'!AE36/100)*'Vic Oct 2020'!AR36,('Vic Oct 2020'!N36-'Vic Oct 2020'!M36)*('Vic Oct 2020'!AE36/100)*'Vic Oct 2020'!AR36))</f>
        <v>241.70181818181817</v>
      </c>
      <c r="O42" s="190">
        <f>IF($C$5*F42/'Vic Oct 2020'!AR36&lt;'Vic Oct 2020'!N36,0,IF($C$5*F42/'Vic Oct 2020'!AR36&lt;='Vic Oct 2020'!O36,($C$5*F42/'Vic Oct 2020'!AQ36-'Vic Oct 2020'!N36)*('Vic Oct 2020'!AF36/100)*'Vic Oct 2020'!AR36,('Vic Oct 2020'!O36-'Vic Oct 2020'!N36)*('Vic Oct 2020'!AF36/100)*'Vic Oct 2020'!AR36))</f>
        <v>0</v>
      </c>
      <c r="P42" s="190">
        <f>IF(($C$5*F42/'Vic Oct 2020'!AR36&gt;'Vic Oct 2020'!O36),($C$5*F42/'Vic Oct 2020'!AR36-'Vic Oct 2020'!N36)*'Vic Oct 2020'!AG36/100*'Vic Oct 2020'!AR36,0)</f>
        <v>0</v>
      </c>
      <c r="Q42" s="394">
        <f t="shared" si="4"/>
        <v>1393.6938181818182</v>
      </c>
      <c r="R42" s="419">
        <f t="shared" si="5"/>
        <v>1747.7438181818181</v>
      </c>
      <c r="S42" s="193">
        <f t="shared" si="6"/>
        <v>1922.5182000000002</v>
      </c>
      <c r="T42" s="247">
        <f>'Vic Oct 2020'!AT36</f>
        <v>0</v>
      </c>
      <c r="U42" s="247">
        <f>'Vic Oct 2020'!AU36</f>
        <v>0</v>
      </c>
      <c r="V42" s="247">
        <f>'Vic Oct 2020'!AV36</f>
        <v>0</v>
      </c>
      <c r="W42" s="247">
        <f>'Vic Oct 2020'!AW36</f>
        <v>0</v>
      </c>
      <c r="X42" s="419" t="str">
        <f t="shared" si="7"/>
        <v>No discount</v>
      </c>
      <c r="Y42" s="419" t="str">
        <f t="shared" si="8"/>
        <v>Exclusive</v>
      </c>
      <c r="Z42" s="399">
        <f t="shared" si="0"/>
        <v>1747.7438181818181</v>
      </c>
      <c r="AA42" s="399">
        <f t="shared" si="1"/>
        <v>1747.7438181818181</v>
      </c>
      <c r="AB42" s="400">
        <f t="shared" si="9"/>
        <v>1922.5182000000002</v>
      </c>
      <c r="AC42" s="400">
        <f t="shared" si="9"/>
        <v>1922.5182000000002</v>
      </c>
      <c r="AD42" s="244">
        <f>'Vic Oct 2020'!BF36</f>
        <v>0</v>
      </c>
      <c r="AE42" s="196" t="str">
        <f>'Vic Oct 2020'!BG36</f>
        <v>n</v>
      </c>
      <c r="CO42" s="447"/>
      <c r="CP42" s="447"/>
      <c r="CQ42" s="447"/>
      <c r="CR42" s="447"/>
      <c r="CS42" s="447"/>
      <c r="CT42" s="447"/>
      <c r="CU42" s="447"/>
      <c r="CV42" s="447"/>
      <c r="CW42" s="447"/>
      <c r="CX42" s="447"/>
      <c r="CY42" s="447"/>
      <c r="CZ42" s="447"/>
      <c r="DA42" s="447"/>
      <c r="DB42" s="447"/>
      <c r="DC42" s="447"/>
      <c r="DD42" s="447"/>
      <c r="DE42" s="447"/>
      <c r="DF42" s="447"/>
      <c r="DG42" s="447"/>
      <c r="DH42" s="447"/>
      <c r="DI42" s="447"/>
      <c r="DJ42" s="447"/>
      <c r="DK42" s="447"/>
      <c r="DL42" s="447"/>
      <c r="DM42" s="447"/>
      <c r="DN42" s="447"/>
      <c r="DO42" s="447"/>
      <c r="DP42" s="447"/>
      <c r="DQ42" s="447"/>
      <c r="DR42" s="447"/>
      <c r="DS42" s="447"/>
      <c r="DT42" s="447"/>
      <c r="DU42" s="447"/>
      <c r="DV42" s="447"/>
      <c r="DW42" s="447"/>
      <c r="DX42" s="447"/>
      <c r="DY42" s="447"/>
      <c r="DZ42" s="447"/>
      <c r="EA42" s="447"/>
      <c r="EB42" s="447"/>
      <c r="EC42" s="447"/>
      <c r="ED42" s="447"/>
      <c r="EE42" s="447"/>
      <c r="EF42" s="447"/>
      <c r="EG42" s="447"/>
      <c r="EH42" s="447"/>
      <c r="EI42" s="447"/>
      <c r="EJ42" s="447"/>
      <c r="EK42" s="447"/>
      <c r="EL42" s="447"/>
      <c r="EM42" s="447"/>
      <c r="EN42" s="447"/>
      <c r="EO42" s="447"/>
      <c r="EP42" s="447"/>
    </row>
    <row r="43" spans="1:146" ht="17" customHeight="1">
      <c r="A43" s="528"/>
      <c r="B43" s="423" t="str">
        <f>'Vic Oct 2020'!F37</f>
        <v>Momentum Energy</v>
      </c>
      <c r="C43" s="423" t="str">
        <f>'Vic Oct 2020'!G37</f>
        <v>Market offer</v>
      </c>
      <c r="D43" s="190">
        <f>365*'Vic Oct 2020'!H37/100</f>
        <v>407.10772727272729</v>
      </c>
      <c r="E43" s="415">
        <f>IF('Vic Oct 2020'!AQ37=3,0.5,IF('Vic Oct 2020'!AQ37=2,0.33,0))</f>
        <v>0.33</v>
      </c>
      <c r="F43" s="415">
        <f t="shared" si="3"/>
        <v>0.66999999999999993</v>
      </c>
      <c r="G43" s="190">
        <f>IF('Vic Oct 2020'!K37="",($C$5*E43/'Vic Oct 2020'!AQ37*'Vic Oct 2020'!W37/100)*'Vic Oct 2020'!AQ37,IF($C$5*E43/'Vic Oct 2020'!AQ37&gt;='Vic Oct 2020'!L37,('Vic Oct 2020'!L37*'Vic Oct 2020'!W37/100)*'Vic Oct 2020'!AQ37,($C$5*E43/'Vic Oct 2020'!AQ37*'Vic Oct 2020'!W37/100)*'Vic Oct 2020'!AQ37))</f>
        <v>221.45454545454544</v>
      </c>
      <c r="H43" s="190">
        <f>IF($C$5*E43/'Vic Oct 2020'!AQ37&lt;'Vic Oct 2020'!L37,0,IF($C$5*E43/'Vic Oct 2020'!AQ37&lt;='Vic Oct 2020'!M37,($C$5*E43/'Vic Oct 2020'!AQ37-'Vic Oct 2020'!L37)*('Vic Oct 2020'!X37/100)*'Vic Oct 2020'!AQ37,('Vic Oct 2020'!M37-'Vic Oct 2020'!L37)*('Vic Oct 2020'!X37/100)*'Vic Oct 2020'!AQ37))</f>
        <v>220.36363636363635</v>
      </c>
      <c r="I43" s="190">
        <f>IF($C$5*E43/'Vic Oct 2020'!AQ37&lt;'Vic Oct 2020'!M37,0,IF($C$5*E43/'Vic Oct 2020'!AQ37&lt;='Vic Oct 2020'!N37,($C$5*E43/'Vic Oct 2020'!AQ37-'Vic Oct 2020'!M37)*('Vic Oct 2020'!Y37/100)*'Vic Oct 2020'!AQ37,('Vic Oct 2020'!N37-'Vic Oct 2020'!M37)*('Vic Oct 2020'!Y37/100)*'Vic Oct 2020'!AQ37))</f>
        <v>164.45454545454544</v>
      </c>
      <c r="J43" s="190">
        <f>IF($C$5*E43/'Vic Oct 2020'!AQ37&lt;'Vic Oct 2020'!N37,0,IF($C$5*E43/'Vic Oct 2020'!AQ37&lt;='Vic Oct 2020'!O37,($C$5*E43/'Vic Oct 2020'!AQ37-'Vic Oct 2020'!N37)*('Vic Oct 2020'!Z37/100)*'Vic Oct 2020'!AQ37,('Vic Oct 2020'!O37-'Vic Oct 2020'!N37)*('Vic Oct 2020'!Z37/100)*'Vic Oct 2020'!AQ37))</f>
        <v>0</v>
      </c>
      <c r="K43" s="190">
        <f>IF(($C$5*E43/'Vic Oct 2020'!AQ37&gt;'Vic Oct 2020'!O37),($C$5*E43/'Vic Oct 2020'!AQ37-'Vic Oct 2020'!N37)*'Vic Oct 2020'!AA37/100*'Vic Oct 2020'!AQ37,0)</f>
        <v>0</v>
      </c>
      <c r="L43" s="190">
        <f>IF('Vic Oct 2020'!K37="",($C$5*F43/'Vic Oct 2020'!AR37*'Vic Oct 2020'!AC37/100)*'Vic Oct 2020'!AR37,IF($C$5*F43/'Vic Oct 2020'!AR37&gt;='Vic Oct 2020'!L37,('Vic Oct 2020'!L37*'Vic Oct 2020'!AC37/100)*'Vic Oct 2020'!AR37,($C$5*F43/'Vic Oct 2020'!AR37*'Vic Oct 2020'!AC37/100)*'Vic Oct 2020'!AR37))</f>
        <v>366.5454545454545</v>
      </c>
      <c r="M43" s="190">
        <f>IF($C$5*F43/'Vic Oct 2020'!AR37&lt;'Vic Oct 2020'!L37,0,IF($C$5*F43/'Vic Oct 2020'!AR37&lt;='Vic Oct 2020'!M37,($C$5*F43/'Vic Oct 2020'!AR37-'Vic Oct 2020'!L37)*('Vic Oct 2020'!AD37/100)*'Vic Oct 2020'!AR37,('Vic Oct 2020'!M37-'Vic Oct 2020'!L37)*('Vic Oct 2020'!AD37/100)*'Vic Oct 2020'!AR37))</f>
        <v>359.99999999999994</v>
      </c>
      <c r="N43" s="190">
        <f>IF($C$5*F43/'Vic Oct 2020'!AR37&lt;'Vic Oct 2020'!M37,0,IF($C$5*F43/'Vic Oct 2020'!AR37&lt;='Vic Oct 2020'!N37,($C$5*F43/'Vic Oct 2020'!AR37-'Vic Oct 2020'!M37)*('Vic Oct 2020'!AE37/100)*'Vic Oct 2020'!AR37,('Vic Oct 2020'!N37-'Vic Oct 2020'!M37)*('Vic Oct 2020'!AE37/100)*'Vic Oct 2020'!AR37))</f>
        <v>281.5454545454545</v>
      </c>
      <c r="O43" s="190">
        <f>IF($C$5*F43/'Vic Oct 2020'!AR37&lt;'Vic Oct 2020'!N37,0,IF($C$5*F43/'Vic Oct 2020'!AR37&lt;='Vic Oct 2020'!O37,($C$5*F43/'Vic Oct 2020'!AQ37-'Vic Oct 2020'!N37)*('Vic Oct 2020'!AF37/100)*'Vic Oct 2020'!AR37,('Vic Oct 2020'!O37-'Vic Oct 2020'!N37)*('Vic Oct 2020'!AF37/100)*'Vic Oct 2020'!AR37))</f>
        <v>0</v>
      </c>
      <c r="P43" s="190">
        <f>IF(($C$5*F43/'Vic Oct 2020'!AR37&gt;'Vic Oct 2020'!O37),($C$5*F43/'Vic Oct 2020'!AR37-'Vic Oct 2020'!N37)*'Vic Oct 2020'!AG37/100*'Vic Oct 2020'!AR37,0)</f>
        <v>0</v>
      </c>
      <c r="Q43" s="394">
        <f t="shared" si="4"/>
        <v>1614.3636363636363</v>
      </c>
      <c r="R43" s="419">
        <f t="shared" si="5"/>
        <v>2021.4713636363635</v>
      </c>
      <c r="S43" s="193">
        <f t="shared" si="6"/>
        <v>2223.6185</v>
      </c>
      <c r="T43" s="247">
        <f>'Vic Oct 2020'!AT37</f>
        <v>0</v>
      </c>
      <c r="U43" s="247">
        <f>'Vic Oct 2020'!AU37</f>
        <v>0</v>
      </c>
      <c r="V43" s="247">
        <f>'Vic Oct 2020'!AV37</f>
        <v>0</v>
      </c>
      <c r="W43" s="247">
        <f>'Vic Oct 2020'!AW37</f>
        <v>0</v>
      </c>
      <c r="X43" s="419" t="str">
        <f t="shared" si="7"/>
        <v>No discount</v>
      </c>
      <c r="Y43" s="419" t="str">
        <f t="shared" si="8"/>
        <v>Exclusive</v>
      </c>
      <c r="Z43" s="399">
        <f t="shared" si="0"/>
        <v>2021.4713636363635</v>
      </c>
      <c r="AA43" s="399">
        <f t="shared" si="1"/>
        <v>2021.4713636363635</v>
      </c>
      <c r="AB43" s="400">
        <f t="shared" si="9"/>
        <v>2223.6185</v>
      </c>
      <c r="AC43" s="400">
        <f t="shared" si="9"/>
        <v>2223.6185</v>
      </c>
      <c r="AD43" s="244">
        <f>'Vic Oct 2020'!BF37</f>
        <v>0</v>
      </c>
      <c r="AE43" s="196" t="str">
        <f>'Vic Oct 2020'!BG37</f>
        <v>n</v>
      </c>
      <c r="CO43" s="447"/>
      <c r="CP43" s="447"/>
      <c r="CQ43" s="447"/>
      <c r="CR43" s="447"/>
      <c r="CS43" s="447"/>
      <c r="CT43" s="447"/>
      <c r="CU43" s="447"/>
      <c r="CV43" s="447"/>
      <c r="CW43" s="447"/>
      <c r="CX43" s="447"/>
      <c r="CY43" s="447"/>
      <c r="CZ43" s="447"/>
      <c r="DA43" s="447"/>
      <c r="DB43" s="447"/>
      <c r="DC43" s="447"/>
      <c r="DD43" s="447"/>
      <c r="DE43" s="447"/>
      <c r="DF43" s="447"/>
      <c r="DG43" s="447"/>
      <c r="DH43" s="447"/>
      <c r="DI43" s="447"/>
      <c r="DJ43" s="447"/>
      <c r="DK43" s="447"/>
      <c r="DL43" s="447"/>
      <c r="DM43" s="447"/>
      <c r="DN43" s="447"/>
      <c r="DO43" s="447"/>
      <c r="DP43" s="447"/>
      <c r="DQ43" s="447"/>
      <c r="DR43" s="447"/>
      <c r="DS43" s="447"/>
      <c r="DT43" s="447"/>
      <c r="DU43" s="447"/>
      <c r="DV43" s="447"/>
      <c r="DW43" s="447"/>
      <c r="DX43" s="447"/>
      <c r="DY43" s="447"/>
      <c r="DZ43" s="447"/>
      <c r="EA43" s="447"/>
      <c r="EB43" s="447"/>
      <c r="EC43" s="447"/>
      <c r="ED43" s="447"/>
      <c r="EE43" s="447"/>
      <c r="EF43" s="447"/>
      <c r="EG43" s="447"/>
      <c r="EH43" s="447"/>
      <c r="EI43" s="447"/>
      <c r="EJ43" s="447"/>
      <c r="EK43" s="447"/>
      <c r="EL43" s="447"/>
      <c r="EM43" s="447"/>
      <c r="EN43" s="447"/>
      <c r="EO43" s="447"/>
      <c r="EP43" s="447"/>
    </row>
    <row r="44" spans="1:146" s="449" customFormat="1" ht="17" customHeight="1" thickBot="1">
      <c r="A44" s="528"/>
      <c r="B44" s="423" t="str">
        <f>'Vic Oct 2020'!F38</f>
        <v>Origin Energy</v>
      </c>
      <c r="C44" s="423" t="str">
        <f>'Vic Oct 2020'!G38</f>
        <v>Basic</v>
      </c>
      <c r="D44" s="190">
        <f>365*'Vic Oct 2020'!H38/100</f>
        <v>339.44999999999993</v>
      </c>
      <c r="E44" s="415">
        <f>IF('Vic Oct 2020'!AQ38=3,0.5,IF('Vic Oct 2020'!AQ38=2,0.33,0))</f>
        <v>0.33</v>
      </c>
      <c r="F44" s="415">
        <f t="shared" si="3"/>
        <v>0.66999999999999993</v>
      </c>
      <c r="G44" s="190">
        <f>IF('Vic Oct 2020'!K38="",($C$5*E44/'Vic Oct 2020'!AQ38*'Vic Oct 2020'!W38/100)*'Vic Oct 2020'!AQ38,IF($C$5*E44/'Vic Oct 2020'!AQ38&gt;='Vic Oct 2020'!L38,('Vic Oct 2020'!L38*'Vic Oct 2020'!W38/100)*'Vic Oct 2020'!AQ38,($C$5*E44/'Vic Oct 2020'!AQ38*'Vic Oct 2020'!W38/100)*'Vic Oct 2020'!AQ38))</f>
        <v>561</v>
      </c>
      <c r="H44" s="190">
        <f>IF(AND('Vic Oct 2020'!L38&gt;0,'Vic Oct 2020'!M38&gt;0),IF($C$5*E44/'Vic Oct 2020'!AQ38&lt;'Vic Oct 2020'!L38,0,IF(($C$5*E44/'Vic Oct 2020'!AQ38-'Vic Oct 2020'!L38)&lt;=('Vic Oct 2020'!M38+'Vic Oct 2020'!L38),((($C$5*E44/'Vic Oct 2020'!AQ38-'Vic Oct 2020'!L38)*'Vic Oct 2020'!X38/100))*'Vic Oct 2020'!AQ38,((('Vic Oct 2020'!M38)*'Vic Oct 2020'!X38/100)*'Vic Oct 2020'!AQ38))),0)</f>
        <v>0</v>
      </c>
      <c r="I44" s="190">
        <f>IF(AND('Vic Oct 2020'!M38&gt;0,'Vic Oct 2020'!N38&gt;0),IF($C$5*E44/'Vic Oct 2020'!AQ38&lt;('Vic Oct 2020'!L38+'Vic Oct 2020'!M38),0,IF(($C$5*E44/'Vic Oct 2020'!AQ38-'Vic Oct 2020'!L38+'Vic Oct 2020'!M38)&lt;=('Vic Oct 2020'!L38+'Vic Oct 2020'!M38+'Vic Oct 2020'!N38),((($C$5*E44/'Vic Oct 2020'!AQ38-('Vic Oct 2020'!L38+'Vic Oct 2020'!M38))*'Vic Oct 2020'!Y38/100))*'Vic Oct 2020'!AQ38,('Vic Oct 2020'!N38*'Vic Oct 2020'!Y38/100)* 'Vic Oct 2020'!AQ38)),0)</f>
        <v>0</v>
      </c>
      <c r="J44" s="190">
        <f>IF(AND('Vic Oct 2020'!N38&gt;0,'Vic Oct 2020'!O38&gt;0),IF($C$5*E44/'Vic Oct 2020'!AQ38&lt;('Vic Oct 2020'!L38+'Vic Oct 2020'!M38+'Vic Oct 2020'!N38),0,IF(($C$5*E44/'Vic Oct 2020'!AQ38-'Vic Oct 2020'!L38+'Vic Oct 2020'!M38+'Vic Oct 2020'!N38)&lt;=('Vic Oct 2020'!L38+'Vic Oct 2020'!M38+'Vic Oct 2020'!N38+'Vic Oct 2020'!O38),(($C$5*E44/'Vic Oct 2020'!AQ38-('Vic Oct 2020'!L38+'Vic Oct 2020'!M38+'Vic Oct 2020'!N38))*'Vic Oct 2020'!Z38/100)*'Vic Oct 2020'!AQ38,('Vic Oct 2020'!O38*'Vic Oct 2020'!Z38/100)*'Vic Oct 2020'!AQ38)),0)</f>
        <v>0</v>
      </c>
      <c r="K44" s="190">
        <f>IF(AND('Vic Oct 2020'!P38&gt;0,'Vic Oct 2020'!O38&gt;0),IF(($C$5*E44/'Vic Oct 2020'!AQ38&lt;SUM('Vic Oct 2020'!L38:P38)),(0),($C$5*E44/'Vic Oct 2020'!AQ38-SUM('Vic Oct 2020'!L38:P38))*'Vic Oct 2020'!AB38/100)* 'Vic Oct 2020'!AQ38,IF(AND('Vic Oct 2020'!O38&gt;0,'Vic Oct 2020'!P38=""),IF(($C$5*E44/'Vic Oct 2020'!AQ38&lt; SUM('Vic Oct 2020'!L38:O38)),(0),($C$5*E44/'Vic Oct 2020'!AQ38-SUM('Vic Oct 2020'!L38:O38))*'Vic Oct 2020'!AA38/100)* 'Vic Oct 2020'!AQ38,IF(AND('Vic Oct 2020'!N38&gt;0,'Vic Oct 2020'!O38=""),IF(($C$5*E44/'Vic Oct 2020'!AQ38&lt; SUM('Vic Oct 2020'!L38:N38)),(0),($C$5*E44/'Vic Oct 2020'!AQ38-SUM('Vic Oct 2020'!L38:N38))*'Vic Oct 2020'!Z38/100)* 'Vic Oct 2020'!AQ38,IF(AND('Vic Oct 2020'!M38&gt;0,'Vic Oct 2020'!N38=""),IF(($C$5*E44/'Vic Oct 2020'!AQ38&lt;'Vic Oct 2020'!M38+'Vic Oct 2020'!L38),(0),(($C$5*E44/'Vic Oct 2020'!AQ38-('Vic Oct 2020'!M38+'Vic Oct 2020'!L38))*'Vic Oct 2020'!Y38/100))*'Vic Oct 2020'!AQ38,IF(AND('Vic Oct 2020'!L38&gt;0,'Vic Oct 2020'!M38=""&gt;0),IF(($C$5*E44/'Vic Oct 2020'!AQ38&lt;'Vic Oct 2020'!L38),(0),($C$5*E44/'Vic Oct 2020'!AQ38-'Vic Oct 2020'!L38)*'Vic Oct 2020'!X38/100)*'Vic Oct 2020'!AQ38,0)))))</f>
        <v>0</v>
      </c>
      <c r="L44" s="190">
        <f>IF('Vic Oct 2020'!K38="",($C$5*F44/'Vic Oct 2020'!AR38*'Vic Oct 2020'!AC38/100)*'Vic Oct 2020'!AR38,IF($C$5*F44/'Vic Oct 2020'!AR38&gt;='Vic Oct 2020'!L38,('Vic Oct 2020'!L38*'Vic Oct 2020'!AC38/100)*'Vic Oct 2020'!AR38,($C$5*F44/'Vic Oct 2020'!AR38*'Vic Oct 2020'!AC38/100)*'Vic Oct 2020'!AR38))</f>
        <v>1041.5454545454545</v>
      </c>
      <c r="M44" s="190">
        <f>IF(AND('Vic Oct 2020'!L38&gt;0,'Vic Oct 2020'!M38&gt;0),IF($C$5*F44/'Vic Oct 2020'!AR38&lt;'Vic Oct 2020'!L38,0,IF(($C$5*F44/'Vic Oct 2020'!AR38-'Vic Oct 2020'!L38)&lt;=('Vic Oct 2020'!M38+'Vic Oct 2020'!L38),((($C$5*F44/'Vic Oct 2020'!AR38-'Vic Oct 2020'!L38)*'Vic Oct 2020'!AD38/100))*'Vic Oct 2020'!AR38,((('Vic Oct 2020'!M38)*'Vic Oct 2020'!AD38/100)*'Vic Oct 2020'!AR38))),0)</f>
        <v>0</v>
      </c>
      <c r="N44" s="190">
        <f>IF(AND('Vic Oct 2020'!M38&gt;0,'Vic Oct 2020'!N38&gt;0),IF($C$5*F44/'Vic Oct 2020'!AR38&lt;('Vic Oct 2020'!L38+'Vic Oct 2020'!M38),0,IF(($C$5*F44/'Vic Oct 2020'!AR38-'Vic Oct 2020'!L38+'Vic Oct 2020'!M38)&lt;=('Vic Oct 2020'!L38+'Vic Oct 2020'!M38+'Vic Oct 2020'!N38),((($C$5*F44/'Vic Oct 2020'!AR38-('Vic Oct 2020'!L38+'Vic Oct 2020'!M38))*'Vic Oct 2020'!AE38/100))*'Vic Oct 2020'!AR38,('Vic Oct 2020'!N38*'Vic Oct 2020'!AE38/100)*'Vic Oct 2020'!AR38)),0)</f>
        <v>0</v>
      </c>
      <c r="O44" s="190">
        <f>IF(AND('Vic Oct 2020'!N38&gt;0,'Vic Oct 2020'!O38&gt;0),IF($C$5*F44/'Vic Oct 2020'!AR38&lt;('Vic Oct 2020'!L38+'Vic Oct 2020'!M38+'Vic Oct 2020'!N38),0,IF(($C$5*F44/'Vic Oct 2020'!AR38-'Vic Oct 2020'!L38+'Vic Oct 2020'!M38+'Vic Oct 2020'!N38)&lt;=('Vic Oct 2020'!L38+'Vic Oct 2020'!M38+'Vic Oct 2020'!N38+'Vic Oct 2020'!O38),(($C$5*F44/'Vic Oct 2020'!AR38-('Vic Oct 2020'!L38+'Vic Oct 2020'!M38+'Vic Oct 2020'!N38))*'Vic Oct 2020'!AF38/100)*'Vic Oct 2020'!AR38,('Vic Oct 2020'!O38*'Vic Oct 2020'!AF38/100)*'Vic Oct 2020'!AR38)),0)</f>
        <v>0</v>
      </c>
      <c r="P44" s="190">
        <f>IF(AND('Vic Oct 2020'!P38&gt;0,'Vic Oct 2020'!O38&gt;0),IF(($C$5*F44/'Vic Oct 2020'!AR38&lt;SUM('Vic Oct 2020'!L38:P38)),(0),($C$5*F44/'Vic Oct 2020'!AR38-SUM('Vic Oct 2020'!L38:P38))*'Vic Oct 2020'!AB38/100)* 'Vic Oct 2020'!AR38,IF(AND('Vic Oct 2020'!O38&gt;0,'Vic Oct 2020'!P38=""),IF(($C$5*F44/'Vic Oct 2020'!AR38&lt; SUM('Vic Oct 2020'!L38:O38)),(0),($C$5*F44/'Vic Oct 2020'!AR38-SUM('Vic Oct 2020'!L38:O38))*'Vic Oct 2020'!AG38/100)* 'Vic Oct 2020'!AR38,IF(AND('Vic Oct 2020'!N38&gt;0,'Vic Oct 2020'!O38=""),IF(($C$5*F44/'Vic Oct 2020'!AR38&lt; SUM('Vic Oct 2020'!L38:N38)),(0),($C$5*F44/'Vic Oct 2020'!AR38-SUM('Vic Oct 2020'!L38:N38))*'Vic Oct 2020'!AF38/100)* 'Vic Oct 2020'!AR38,IF(AND('Vic Oct 2020'!M38&gt;0,'Vic Oct 2020'!N38=""),IF(($C$5*F44/'Vic Oct 2020'!AR38&lt;'Vic Oct 2020'!M38+'Vic Oct 2020'!L38),(0),(($C$5*F44/'Vic Oct 2020'!AR38-('Vic Oct 2020'!M38+'Vic Oct 2020'!L38))*'Vic Oct 2020'!AE38/100))*'Vic Oct 2020'!AR38,IF(AND('Vic Oct 2020'!L38&gt;0,'Vic Oct 2020'!M38=""&gt;0),IF(($C$5*F44/'Vic Oct 2020'!AR38&lt;'Vic Oct 2020'!L38),(0),($C$5*F44/'Vic Oct 2020'!AR38-'Vic Oct 2020'!L38)*'Vic Oct 2020'!AD38/100)*'Vic Oct 2020'!AR38,0)))))</f>
        <v>0</v>
      </c>
      <c r="Q44" s="394">
        <f t="shared" si="4"/>
        <v>1602.5454545454545</v>
      </c>
      <c r="R44" s="419">
        <f t="shared" si="5"/>
        <v>1941.9954545454543</v>
      </c>
      <c r="S44" s="193">
        <f t="shared" si="6"/>
        <v>2136.1949999999997</v>
      </c>
      <c r="T44" s="247">
        <f>'Vic Oct 2020'!AT38</f>
        <v>0</v>
      </c>
      <c r="U44" s="247">
        <f>'Vic Oct 2020'!AU38</f>
        <v>0</v>
      </c>
      <c r="V44" s="247">
        <f>'Vic Oct 2020'!AV38</f>
        <v>0</v>
      </c>
      <c r="W44" s="247">
        <f>'Vic Oct 2020'!AW38</f>
        <v>0</v>
      </c>
      <c r="X44" s="419" t="str">
        <f t="shared" si="7"/>
        <v>No discount</v>
      </c>
      <c r="Y44" s="419" t="str">
        <f t="shared" si="8"/>
        <v>Inclusive</v>
      </c>
      <c r="Z44" s="399">
        <f t="shared" si="0"/>
        <v>1941.9954545454541</v>
      </c>
      <c r="AA44" s="399">
        <f t="shared" si="1"/>
        <v>1941.9954545454541</v>
      </c>
      <c r="AB44" s="400">
        <f t="shared" si="9"/>
        <v>2136.1949999999997</v>
      </c>
      <c r="AC44" s="400">
        <f t="shared" si="9"/>
        <v>2136.1949999999997</v>
      </c>
      <c r="AD44" s="244">
        <f>'Vic Oct 2020'!BF38</f>
        <v>0</v>
      </c>
      <c r="AE44" s="196" t="str">
        <f>'Vic Oct 2020'!BG38</f>
        <v>n</v>
      </c>
      <c r="AF44" s="443"/>
      <c r="AG44" s="443"/>
      <c r="AH44" s="443"/>
      <c r="AI44" s="443"/>
      <c r="AJ44" s="443"/>
      <c r="AK44" s="443"/>
      <c r="AL44" s="443"/>
      <c r="AM44" s="443"/>
      <c r="AN44" s="443"/>
      <c r="AO44" s="443"/>
      <c r="AP44" s="443"/>
      <c r="AQ44" s="443"/>
      <c r="AR44" s="443"/>
      <c r="AS44" s="443"/>
      <c r="AT44" s="443"/>
      <c r="AU44" s="443"/>
      <c r="AV44" s="443"/>
      <c r="AW44" s="443"/>
      <c r="AX44" s="443"/>
      <c r="AY44" s="443"/>
      <c r="AZ44" s="443"/>
      <c r="BA44" s="443"/>
      <c r="BB44" s="443"/>
      <c r="BC44" s="443"/>
      <c r="BD44" s="443"/>
      <c r="BE44" s="443"/>
      <c r="BF44" s="443"/>
      <c r="BG44" s="443"/>
      <c r="BH44" s="443"/>
      <c r="BI44" s="443"/>
      <c r="BJ44" s="443"/>
      <c r="BK44" s="443"/>
      <c r="BL44" s="443"/>
      <c r="BM44" s="443"/>
      <c r="BN44" s="443"/>
      <c r="BO44" s="443"/>
      <c r="BP44" s="443"/>
      <c r="BQ44" s="443"/>
      <c r="BR44" s="443"/>
      <c r="BS44" s="443"/>
      <c r="BT44" s="443"/>
      <c r="BU44" s="443"/>
      <c r="BV44" s="443"/>
      <c r="BW44" s="443"/>
      <c r="BX44" s="443"/>
      <c r="BY44" s="443"/>
      <c r="BZ44" s="443"/>
      <c r="CA44" s="443"/>
      <c r="CB44" s="443"/>
      <c r="CC44" s="443"/>
      <c r="CD44" s="443"/>
      <c r="CE44" s="443"/>
      <c r="CF44" s="443"/>
      <c r="CG44" s="443"/>
      <c r="CH44" s="443"/>
      <c r="CI44" s="443"/>
      <c r="CJ44" s="443"/>
      <c r="CK44" s="443"/>
      <c r="CL44" s="443"/>
      <c r="CM44" s="443"/>
      <c r="CN44" s="443"/>
      <c r="CO44" s="447"/>
      <c r="CP44" s="447"/>
      <c r="CQ44" s="447"/>
      <c r="CR44" s="447"/>
      <c r="CS44" s="447"/>
      <c r="CT44" s="447"/>
      <c r="CU44" s="447"/>
      <c r="CV44" s="447"/>
      <c r="CW44" s="447"/>
      <c r="CX44" s="447"/>
      <c r="CY44" s="447"/>
      <c r="CZ44" s="447"/>
      <c r="DA44" s="447"/>
      <c r="DB44" s="447"/>
      <c r="DC44" s="447"/>
      <c r="DD44" s="447"/>
      <c r="DE44" s="447"/>
      <c r="DF44" s="447"/>
      <c r="DG44" s="447"/>
      <c r="DH44" s="447"/>
      <c r="DI44" s="447"/>
      <c r="DJ44" s="447"/>
      <c r="DK44" s="447"/>
      <c r="DL44" s="447"/>
      <c r="DM44" s="447"/>
      <c r="DN44" s="448"/>
      <c r="DO44" s="448"/>
      <c r="DP44" s="448"/>
      <c r="DQ44" s="448"/>
      <c r="DR44" s="448"/>
      <c r="DS44" s="448"/>
      <c r="DT44" s="448"/>
      <c r="DU44" s="448"/>
      <c r="DV44" s="448"/>
      <c r="DW44" s="448"/>
      <c r="DX44" s="448"/>
      <c r="DY44" s="448"/>
      <c r="DZ44" s="448"/>
      <c r="EA44" s="448"/>
      <c r="EB44" s="448"/>
      <c r="EC44" s="448"/>
      <c r="ED44" s="448"/>
      <c r="EE44" s="448"/>
      <c r="EF44" s="448"/>
      <c r="EG44" s="448"/>
      <c r="EH44" s="448"/>
      <c r="EI44" s="448"/>
      <c r="EJ44" s="448"/>
      <c r="EK44" s="448"/>
      <c r="EL44" s="448"/>
      <c r="EM44" s="448"/>
      <c r="EN44" s="448"/>
      <c r="EO44" s="448"/>
      <c r="EP44" s="448"/>
    </row>
    <row r="45" spans="1:146" s="451" customFormat="1" ht="17" customHeight="1" thickTop="1">
      <c r="A45" s="528"/>
      <c r="B45" s="423" t="str">
        <f>'Vic Oct 2020'!F39</f>
        <v>Simply Energy</v>
      </c>
      <c r="C45" s="423" t="str">
        <f>'Vic Oct 2020'!G39</f>
        <v>Business Saver</v>
      </c>
      <c r="D45" s="190">
        <f>365*'Vic Oct 2020'!H39/100</f>
        <v>374.09181818181816</v>
      </c>
      <c r="E45" s="415">
        <f>IF('Vic Oct 2020'!AQ39=3,0.5,IF('Vic Oct 2020'!AQ39=2,0.33,0))</f>
        <v>0.33</v>
      </c>
      <c r="F45" s="415">
        <f t="shared" si="3"/>
        <v>0.66999999999999993</v>
      </c>
      <c r="G45" s="190">
        <f>IF('Vic Oct 2020'!K39="",($C$5*E45/'Vic Oct 2020'!AQ39*'Vic Oct 2020'!W39/100)*'Vic Oct 2020'!AQ39,IF($C$5*E45/'Vic Oct 2020'!AQ39&gt;='Vic Oct 2020'!L39,('Vic Oct 2020'!L39*'Vic Oct 2020'!W39/100)*'Vic Oct 2020'!AQ39,($C$5*E45/'Vic Oct 2020'!AQ39*'Vic Oct 2020'!W39/100)*'Vic Oct 2020'!AQ39))</f>
        <v>195.76199999999997</v>
      </c>
      <c r="H45" s="190">
        <f>IF($C$5*E45/'Vic Oct 2020'!AQ39&lt;'Vic Oct 2020'!L39,0,IF($C$5*E45/'Vic Oct 2020'!AQ39&lt;='Vic Oct 2020'!M39,($C$5*E45/'Vic Oct 2020'!AQ39-'Vic Oct 2020'!L39)*('Vic Oct 2020'!X39/100)*'Vic Oct 2020'!AQ39,('Vic Oct 2020'!M39-'Vic Oct 2020'!L39)*('Vic Oct 2020'!X39/100)*'Vic Oct 2020'!AQ39))</f>
        <v>194.65600000000001</v>
      </c>
      <c r="I45" s="190">
        <f>IF($C$5*E45/'Vic Oct 2020'!AQ39&lt;'Vic Oct 2020'!M39,0,IF($C$5*E45/'Vic Oct 2020'!AQ39&lt;='Vic Oct 2020'!N39,($C$5*E45/'Vic Oct 2020'!AQ39-'Vic Oct 2020'!M39)*('Vic Oct 2020'!Y39/100)*'Vic Oct 2020'!AQ39,('Vic Oct 2020'!N39-'Vic Oct 2020'!M39)*('Vic Oct 2020'!Y39/100)*'Vic Oct 2020'!AQ39))</f>
        <v>137.89999999999998</v>
      </c>
      <c r="J45" s="190">
        <f>IF($C$5*E45/'Vic Oct 2020'!AQ39&lt;'Vic Oct 2020'!N39,0,IF($C$5*E45/'Vic Oct 2020'!AQ39&lt;='Vic Oct 2020'!O39,($C$5*E45/'Vic Oct 2020'!AQ39-'Vic Oct 2020'!N39)*('Vic Oct 2020'!Z39/100)*'Vic Oct 2020'!AQ39,('Vic Oct 2020'!O39-'Vic Oct 2020'!N39)*('Vic Oct 2020'!Z39/100)*'Vic Oct 2020'!AQ39))</f>
        <v>0</v>
      </c>
      <c r="K45" s="190">
        <f>IF(($C$5*E45/'Vic Oct 2020'!AQ39&gt;'Vic Oct 2020'!O39),($C$5*E45/'Vic Oct 2020'!AQ39-'Vic Oct 2020'!N39)*'Vic Oct 2020'!AA39/100*'Vic Oct 2020'!AQ39,0)</f>
        <v>0</v>
      </c>
      <c r="L45" s="190">
        <f>IF('Vic Oct 2020'!K39="",($C$5*F45/'Vic Oct 2020'!AR39*'Vic Oct 2020'!AC39/100)*'Vic Oct 2020'!AR39,IF($C$5*F45/'Vic Oct 2020'!AR39&gt;='Vic Oct 2020'!L39,('Vic Oct 2020'!L39*'Vic Oct 2020'!AC39/100)*'Vic Oct 2020'!AR39,($C$5*F45/'Vic Oct 2020'!AR39*'Vic Oct 2020'!AC39/100)*'Vic Oct 2020'!AR39))</f>
        <v>389.31199999999995</v>
      </c>
      <c r="M45" s="190">
        <f>IF($C$5*F45/'Vic Oct 2020'!AR39&lt;'Vic Oct 2020'!L39,0,IF($C$5*F45/'Vic Oct 2020'!AR39&lt;='Vic Oct 2020'!M39,($C$5*F45/'Vic Oct 2020'!AR39-'Vic Oct 2020'!L39)*('Vic Oct 2020'!AD39/100)*'Vic Oct 2020'!AR39,('Vic Oct 2020'!M39-'Vic Oct 2020'!L39)*('Vic Oct 2020'!AD39/100)*'Vic Oct 2020'!AR39))</f>
        <v>382.67599999999993</v>
      </c>
      <c r="N45" s="190">
        <f>IF($C$5*F45/'Vic Oct 2020'!AR39&lt;'Vic Oct 2020'!M39,0,IF($C$5*F45/'Vic Oct 2020'!AR39&lt;='Vic Oct 2020'!N39,($C$5*F45/'Vic Oct 2020'!AR39-'Vic Oct 2020'!M39)*('Vic Oct 2020'!AE39/100)*'Vic Oct 2020'!AR39,('Vic Oct 2020'!N39-'Vic Oct 2020'!M39)*('Vic Oct 2020'!AE39/100)*'Vic Oct 2020'!AR39))</f>
        <v>285.04145454545454</v>
      </c>
      <c r="O45" s="190">
        <f>IF($C$5*F45/'Vic Oct 2020'!AR39&lt;'Vic Oct 2020'!N39,0,IF($C$5*F45/'Vic Oct 2020'!AR39&lt;='Vic Oct 2020'!O39,($C$5*F45/'Vic Oct 2020'!AQ39-'Vic Oct 2020'!N39)*('Vic Oct 2020'!AF39/100)*'Vic Oct 2020'!AR39,('Vic Oct 2020'!O39-'Vic Oct 2020'!N39)*('Vic Oct 2020'!AF39/100)*'Vic Oct 2020'!AR39))</f>
        <v>0</v>
      </c>
      <c r="P45" s="190">
        <f>IF(($C$5*F45/'Vic Oct 2020'!AR39&gt;'Vic Oct 2020'!O39),($C$5*F45/'Vic Oct 2020'!AR39-'Vic Oct 2020'!N39)*'Vic Oct 2020'!AG39/100*'Vic Oct 2020'!AR39,0)</f>
        <v>0</v>
      </c>
      <c r="Q45" s="394">
        <f t="shared" si="4"/>
        <v>1585.3474545454544</v>
      </c>
      <c r="R45" s="419">
        <f t="shared" si="5"/>
        <v>1959.4392727272725</v>
      </c>
      <c r="S45" s="193">
        <f t="shared" si="6"/>
        <v>2155.3831999999998</v>
      </c>
      <c r="T45" s="247">
        <f>'Vic Oct 2020'!AT39</f>
        <v>17</v>
      </c>
      <c r="U45" s="247">
        <f>'Vic Oct 2020'!AU39</f>
        <v>0</v>
      </c>
      <c r="V45" s="247">
        <f>'Vic Oct 2020'!AV39</f>
        <v>0</v>
      </c>
      <c r="W45" s="247">
        <f>'Vic Oct 2020'!AW39</f>
        <v>0</v>
      </c>
      <c r="X45" s="419" t="str">
        <f t="shared" si="7"/>
        <v>Guaranteed off bill</v>
      </c>
      <c r="Y45" s="419" t="str">
        <f t="shared" si="8"/>
        <v>Exclusive</v>
      </c>
      <c r="Z45" s="399">
        <f t="shared" si="0"/>
        <v>1626.3345963636361</v>
      </c>
      <c r="AA45" s="399">
        <f t="shared" si="1"/>
        <v>1626.3345963636361</v>
      </c>
      <c r="AB45" s="400">
        <f t="shared" si="9"/>
        <v>1788.9680559999999</v>
      </c>
      <c r="AC45" s="400">
        <f t="shared" si="9"/>
        <v>1788.9680559999999</v>
      </c>
      <c r="AD45" s="244">
        <f>'Vic Oct 2020'!BF39</f>
        <v>0</v>
      </c>
      <c r="AE45" s="196" t="str">
        <f>'Vic Oct 2020'!BG39</f>
        <v>n</v>
      </c>
      <c r="AF45" s="443"/>
      <c r="AG45" s="443"/>
      <c r="AH45" s="443"/>
      <c r="AI45" s="443"/>
      <c r="AJ45" s="443"/>
      <c r="AK45" s="443"/>
      <c r="AL45" s="443"/>
      <c r="AM45" s="443"/>
      <c r="AN45" s="443"/>
      <c r="AO45" s="443"/>
      <c r="AP45" s="443"/>
      <c r="AQ45" s="443"/>
      <c r="AR45" s="443"/>
      <c r="AS45" s="443"/>
      <c r="AT45" s="443"/>
      <c r="AU45" s="443"/>
      <c r="AV45" s="443"/>
      <c r="AW45" s="443"/>
      <c r="AX45" s="443"/>
      <c r="AY45" s="443"/>
      <c r="AZ45" s="443"/>
      <c r="BA45" s="443"/>
      <c r="BB45" s="443"/>
      <c r="BC45" s="443"/>
      <c r="BD45" s="443"/>
      <c r="BE45" s="443"/>
      <c r="BF45" s="443"/>
      <c r="BG45" s="443"/>
      <c r="BH45" s="443"/>
      <c r="BI45" s="443"/>
      <c r="BJ45" s="443"/>
      <c r="BK45" s="443"/>
      <c r="BL45" s="443"/>
      <c r="BM45" s="443"/>
      <c r="BN45" s="443"/>
      <c r="BO45" s="443"/>
      <c r="BP45" s="443"/>
      <c r="BQ45" s="443"/>
      <c r="BR45" s="443"/>
      <c r="BS45" s="443"/>
      <c r="BT45" s="443"/>
      <c r="BU45" s="443"/>
      <c r="BV45" s="443"/>
      <c r="BW45" s="443"/>
      <c r="BX45" s="443"/>
      <c r="BY45" s="443"/>
      <c r="BZ45" s="443"/>
      <c r="CA45" s="443"/>
      <c r="CB45" s="443"/>
      <c r="CC45" s="443"/>
      <c r="CD45" s="443"/>
      <c r="CE45" s="443"/>
      <c r="CF45" s="443"/>
      <c r="CG45" s="443"/>
      <c r="CH45" s="443"/>
      <c r="CI45" s="443"/>
      <c r="CJ45" s="443"/>
      <c r="CK45" s="443"/>
      <c r="CL45" s="443"/>
      <c r="CM45" s="443"/>
      <c r="CN45" s="443"/>
      <c r="CO45" s="447"/>
      <c r="CP45" s="447"/>
      <c r="CQ45" s="447"/>
      <c r="CR45" s="447"/>
      <c r="CS45" s="447"/>
      <c r="CT45" s="447"/>
      <c r="CU45" s="447"/>
      <c r="CV45" s="447"/>
      <c r="CW45" s="447"/>
      <c r="CX45" s="447"/>
      <c r="CY45" s="447"/>
      <c r="CZ45" s="447"/>
      <c r="DA45" s="447"/>
      <c r="DB45" s="447"/>
      <c r="DC45" s="447"/>
      <c r="DD45" s="447"/>
      <c r="DE45" s="447"/>
      <c r="DF45" s="447"/>
      <c r="DG45" s="447"/>
      <c r="DH45" s="447"/>
      <c r="DI45" s="447"/>
      <c r="DJ45" s="447"/>
      <c r="DK45" s="447"/>
      <c r="DL45" s="447"/>
      <c r="DM45" s="447"/>
      <c r="DN45" s="450"/>
      <c r="DO45" s="450"/>
      <c r="DP45" s="450"/>
      <c r="DQ45" s="450"/>
      <c r="DR45" s="450"/>
      <c r="DS45" s="450"/>
      <c r="DT45" s="450"/>
      <c r="DU45" s="450"/>
      <c r="DV45" s="450"/>
      <c r="DW45" s="450"/>
      <c r="DX45" s="450"/>
      <c r="DY45" s="450"/>
      <c r="DZ45" s="450"/>
      <c r="EA45" s="450"/>
      <c r="EB45" s="450"/>
      <c r="EC45" s="450"/>
      <c r="ED45" s="450"/>
      <c r="EE45" s="450"/>
      <c r="EF45" s="450"/>
      <c r="EG45" s="450"/>
      <c r="EH45" s="450"/>
      <c r="EI45" s="450"/>
      <c r="EJ45" s="450"/>
      <c r="EK45" s="450"/>
      <c r="EL45" s="450"/>
      <c r="EM45" s="450"/>
      <c r="EN45" s="450"/>
      <c r="EO45" s="450"/>
      <c r="EP45" s="450"/>
    </row>
    <row r="46" spans="1:146" s="451" customFormat="1" ht="17" customHeight="1">
      <c r="A46" s="528"/>
      <c r="B46" s="423" t="str">
        <f>'Vic Oct 2020'!F40</f>
        <v>Powershop</v>
      </c>
      <c r="C46" s="423" t="str">
        <f>'Vic Oct 2020'!G40</f>
        <v>Shopper</v>
      </c>
      <c r="D46" s="190">
        <f>365*'Vic Oct 2020'!H40/100</f>
        <v>350.39999999999992</v>
      </c>
      <c r="E46" s="415">
        <f>IF('Vic Oct 2020'!AQ40=3,0.5,IF('Vic Oct 2020'!AQ40=2,0.33,0))</f>
        <v>0.33</v>
      </c>
      <c r="F46" s="415">
        <f t="shared" si="3"/>
        <v>0.66999999999999993</v>
      </c>
      <c r="G46" s="190">
        <f>IF('Vic Oct 2020'!K40="",($C$5*E46/'Vic Oct 2020'!AQ40*'Vic Oct 2020'!W40/100)*'Vic Oct 2020'!AQ40,IF($C$5*E46/'Vic Oct 2020'!AQ40&gt;='Vic Oct 2020'!L40,('Vic Oct 2020'!L40*'Vic Oct 2020'!W40/100)*'Vic Oct 2020'!AQ40,($C$5*E46/'Vic Oct 2020'!AQ40*'Vic Oct 2020'!W40/100)*'Vic Oct 2020'!AQ40))</f>
        <v>534</v>
      </c>
      <c r="H46" s="190">
        <f>IF(AND('Vic Oct 2020'!L40&gt;0,'Vic Oct 2020'!M40&gt;0),IF($C$5*E46/'Vic Oct 2020'!AQ40&lt;'Vic Oct 2020'!L40,0,IF(($C$5*E46/'Vic Oct 2020'!AQ40-'Vic Oct 2020'!L40)&lt;=('Vic Oct 2020'!M40+'Vic Oct 2020'!L40),((($C$5*E46/'Vic Oct 2020'!AQ40-'Vic Oct 2020'!L40)*'Vic Oct 2020'!X40/100))*'Vic Oct 2020'!AQ40,((('Vic Oct 2020'!M40)*'Vic Oct 2020'!X40/100)*'Vic Oct 2020'!AQ40))),0)</f>
        <v>0</v>
      </c>
      <c r="I46" s="190">
        <f>IF(AND('Vic Oct 2020'!M40&gt;0,'Vic Oct 2020'!N40&gt;0),IF($C$5*E46/'Vic Oct 2020'!AQ40&lt;('Vic Oct 2020'!L40+'Vic Oct 2020'!M40),0,IF(($C$5*E46/'Vic Oct 2020'!AQ40-'Vic Oct 2020'!L40+'Vic Oct 2020'!M40)&lt;=('Vic Oct 2020'!L40+'Vic Oct 2020'!M40+'Vic Oct 2020'!N40),((($C$5*E46/'Vic Oct 2020'!AQ40-('Vic Oct 2020'!L40+'Vic Oct 2020'!M40))*'Vic Oct 2020'!Y40/100))*'Vic Oct 2020'!AQ40,('Vic Oct 2020'!N40*'Vic Oct 2020'!Y40/100)* 'Vic Oct 2020'!AQ40)),0)</f>
        <v>0</v>
      </c>
      <c r="J46" s="190">
        <f>IF(AND('Vic Oct 2020'!N40&gt;0,'Vic Oct 2020'!O40&gt;0),IF($C$5*E46/'Vic Oct 2020'!AQ40&lt;('Vic Oct 2020'!L40+'Vic Oct 2020'!M40+'Vic Oct 2020'!N40),0,IF(($C$5*E46/'Vic Oct 2020'!AQ40-'Vic Oct 2020'!L40+'Vic Oct 2020'!M40+'Vic Oct 2020'!N40)&lt;=('Vic Oct 2020'!L40+'Vic Oct 2020'!M40+'Vic Oct 2020'!N40+'Vic Oct 2020'!O40),(($C$5*E46/'Vic Oct 2020'!AQ40-('Vic Oct 2020'!L40+'Vic Oct 2020'!M40+'Vic Oct 2020'!N40))*'Vic Oct 2020'!Z40/100)*'Vic Oct 2020'!AQ40,('Vic Oct 2020'!O40*'Vic Oct 2020'!Z40/100)*'Vic Oct 2020'!AQ40)),0)</f>
        <v>0</v>
      </c>
      <c r="K46" s="190">
        <f>IF(AND('Vic Oct 2020'!P40&gt;0,'Vic Oct 2020'!O40&gt;0),IF(($C$5*E46/'Vic Oct 2020'!AQ40&lt;SUM('Vic Oct 2020'!L40:P40)),(0),($C$5*E46/'Vic Oct 2020'!AQ40-SUM('Vic Oct 2020'!L40:P40))*'Vic Oct 2020'!AB40/100)* 'Vic Oct 2020'!AQ40,IF(AND('Vic Oct 2020'!O40&gt;0,'Vic Oct 2020'!P40=""),IF(($C$5*E46/'Vic Oct 2020'!AQ40&lt; SUM('Vic Oct 2020'!L40:O40)),(0),($C$5*E46/'Vic Oct 2020'!AQ40-SUM('Vic Oct 2020'!L40:O40))*'Vic Oct 2020'!AA40/100)* 'Vic Oct 2020'!AQ40,IF(AND('Vic Oct 2020'!N40&gt;0,'Vic Oct 2020'!O40=""),IF(($C$5*E46/'Vic Oct 2020'!AQ40&lt; SUM('Vic Oct 2020'!L40:N40)),(0),($C$5*E46/'Vic Oct 2020'!AQ40-SUM('Vic Oct 2020'!L40:N40))*'Vic Oct 2020'!Z40/100)* 'Vic Oct 2020'!AQ40,IF(AND('Vic Oct 2020'!M40&gt;0,'Vic Oct 2020'!N40=""),IF(($C$5*E46/'Vic Oct 2020'!AQ40&lt;'Vic Oct 2020'!M40+'Vic Oct 2020'!L40),(0),(($C$5*E46/'Vic Oct 2020'!AQ40-('Vic Oct 2020'!M40+'Vic Oct 2020'!L40))*'Vic Oct 2020'!Y40/100))*'Vic Oct 2020'!AQ40,IF(AND('Vic Oct 2020'!L40&gt;0,'Vic Oct 2020'!M40=""&gt;0),IF(($C$5*E46/'Vic Oct 2020'!AQ40&lt;'Vic Oct 2020'!L40),(0),($C$5*E46/'Vic Oct 2020'!AQ40-'Vic Oct 2020'!L40)*'Vic Oct 2020'!X40/100)*'Vic Oct 2020'!AQ40,0)))))</f>
        <v>0</v>
      </c>
      <c r="L46" s="190">
        <f>IF('Vic Oct 2020'!K40="",($C$5*F46/'Vic Oct 2020'!AR40*'Vic Oct 2020'!AC40/100)*'Vic Oct 2020'!AR40,IF($C$5*F46/'Vic Oct 2020'!AR40&gt;='Vic Oct 2020'!L40,('Vic Oct 2020'!L40*'Vic Oct 2020'!AC40/100)*'Vic Oct 2020'!AR40,($C$5*F46/'Vic Oct 2020'!AR40*'Vic Oct 2020'!AC40/100)*'Vic Oct 2020'!AR40))</f>
        <v>1041.5454545454545</v>
      </c>
      <c r="M46" s="190">
        <f>IF(AND('Vic Oct 2020'!L40&gt;0,'Vic Oct 2020'!M40&gt;0),IF($C$5*F46/'Vic Oct 2020'!AR40&lt;'Vic Oct 2020'!L40,0,IF(($C$5*F46/'Vic Oct 2020'!AR40-'Vic Oct 2020'!L40)&lt;=('Vic Oct 2020'!M40+'Vic Oct 2020'!L40),((($C$5*F46/'Vic Oct 2020'!AR40-'Vic Oct 2020'!L40)*'Vic Oct 2020'!AD40/100))*'Vic Oct 2020'!AR40,((('Vic Oct 2020'!M40)*'Vic Oct 2020'!AD40/100)*'Vic Oct 2020'!AR40))),0)</f>
        <v>0</v>
      </c>
      <c r="N46" s="190">
        <f>IF(AND('Vic Oct 2020'!M40&gt;0,'Vic Oct 2020'!N40&gt;0),IF($C$5*F46/'Vic Oct 2020'!AR40&lt;('Vic Oct 2020'!L40+'Vic Oct 2020'!M40),0,IF(($C$5*F46/'Vic Oct 2020'!AR40-'Vic Oct 2020'!L40+'Vic Oct 2020'!M40)&lt;=('Vic Oct 2020'!L40+'Vic Oct 2020'!M40+'Vic Oct 2020'!N40),((($C$5*F46/'Vic Oct 2020'!AR40-('Vic Oct 2020'!L40+'Vic Oct 2020'!M40))*'Vic Oct 2020'!AE40/100))*'Vic Oct 2020'!AR40,('Vic Oct 2020'!N40*'Vic Oct 2020'!AE40/100)*'Vic Oct 2020'!AR40)),0)</f>
        <v>0</v>
      </c>
      <c r="O46" s="190">
        <f>IF(AND('Vic Oct 2020'!N40&gt;0,'Vic Oct 2020'!O40&gt;0),IF($C$5*F46/'Vic Oct 2020'!AR40&lt;('Vic Oct 2020'!L40+'Vic Oct 2020'!M40+'Vic Oct 2020'!N40),0,IF(($C$5*F46/'Vic Oct 2020'!AR40-'Vic Oct 2020'!L40+'Vic Oct 2020'!M40+'Vic Oct 2020'!N40)&lt;=('Vic Oct 2020'!L40+'Vic Oct 2020'!M40+'Vic Oct 2020'!N40+'Vic Oct 2020'!O40),(($C$5*F46/'Vic Oct 2020'!AR40-('Vic Oct 2020'!L40+'Vic Oct 2020'!M40+'Vic Oct 2020'!N40))*'Vic Oct 2020'!AF40/100)*'Vic Oct 2020'!AR40,('Vic Oct 2020'!O40*'Vic Oct 2020'!AF40/100)*'Vic Oct 2020'!AR40)),0)</f>
        <v>0</v>
      </c>
      <c r="P46" s="190">
        <f>IF(AND('Vic Oct 2020'!P40&gt;0,'Vic Oct 2020'!O40&gt;0),IF(($C$5*F46/'Vic Oct 2020'!AR40&lt;SUM('Vic Oct 2020'!L40:P40)),(0),($C$5*F46/'Vic Oct 2020'!AR40-SUM('Vic Oct 2020'!L40:P40))*'Vic Oct 2020'!AB40/100)* 'Vic Oct 2020'!AR40,IF(AND('Vic Oct 2020'!O40&gt;0,'Vic Oct 2020'!P40=""),IF(($C$5*F46/'Vic Oct 2020'!AR40&lt; SUM('Vic Oct 2020'!L40:O40)),(0),($C$5*F46/'Vic Oct 2020'!AR40-SUM('Vic Oct 2020'!L40:O40))*'Vic Oct 2020'!AG40/100)* 'Vic Oct 2020'!AR40,IF(AND('Vic Oct 2020'!N40&gt;0,'Vic Oct 2020'!O40=""),IF(($C$5*F46/'Vic Oct 2020'!AR40&lt; SUM('Vic Oct 2020'!L40:N40)),(0),($C$5*F46/'Vic Oct 2020'!AR40-SUM('Vic Oct 2020'!L40:N40))*'Vic Oct 2020'!AF40/100)* 'Vic Oct 2020'!AR40,IF(AND('Vic Oct 2020'!M40&gt;0,'Vic Oct 2020'!N40=""),IF(($C$5*F46/'Vic Oct 2020'!AR40&lt;'Vic Oct 2020'!M40+'Vic Oct 2020'!L40),(0),(($C$5*F46/'Vic Oct 2020'!AR40-('Vic Oct 2020'!M40+'Vic Oct 2020'!L40))*'Vic Oct 2020'!AE40/100))*'Vic Oct 2020'!AR40,IF(AND('Vic Oct 2020'!L40&gt;0,'Vic Oct 2020'!M40=""&gt;0),IF(($C$5*F46/'Vic Oct 2020'!AR40&lt;'Vic Oct 2020'!L40),(0),($C$5*F46/'Vic Oct 2020'!AR40-'Vic Oct 2020'!L40)*'Vic Oct 2020'!AD40/100)*'Vic Oct 2020'!AR40,0)))))</f>
        <v>0</v>
      </c>
      <c r="Q46" s="394">
        <f t="shared" si="4"/>
        <v>1575.5454545454545</v>
      </c>
      <c r="R46" s="419">
        <f t="shared" si="5"/>
        <v>1925.9454545454544</v>
      </c>
      <c r="S46" s="193">
        <f t="shared" si="6"/>
        <v>2118.54</v>
      </c>
      <c r="T46" s="247">
        <f>'Vic Oct 2020'!AT40</f>
        <v>0</v>
      </c>
      <c r="U46" s="247">
        <f>'Vic Oct 2020'!AU40</f>
        <v>0</v>
      </c>
      <c r="V46" s="247">
        <f>'Vic Oct 2020'!AV40</f>
        <v>5</v>
      </c>
      <c r="W46" s="247">
        <f>'Vic Oct 2020'!AW40</f>
        <v>0</v>
      </c>
      <c r="X46" s="419" t="str">
        <f t="shared" si="7"/>
        <v>Pay-on-time off bill</v>
      </c>
      <c r="Y46" s="419" t="str">
        <f t="shared" si="8"/>
        <v>Inclusive</v>
      </c>
      <c r="Z46" s="399">
        <f t="shared" si="0"/>
        <v>1925.9454545454544</v>
      </c>
      <c r="AA46" s="399">
        <f t="shared" si="1"/>
        <v>1829.6481818181817</v>
      </c>
      <c r="AB46" s="400">
        <f t="shared" si="9"/>
        <v>2118.54</v>
      </c>
      <c r="AC46" s="400">
        <f t="shared" si="9"/>
        <v>2012.6130000000001</v>
      </c>
      <c r="AD46" s="244">
        <f>'Vic Oct 2020'!BF40</f>
        <v>0</v>
      </c>
      <c r="AE46" s="196" t="str">
        <f>'Vic Oct 2020'!BG40</f>
        <v>n</v>
      </c>
      <c r="AF46" s="443"/>
      <c r="AG46" s="443"/>
      <c r="AH46" s="443"/>
      <c r="AI46" s="443"/>
      <c r="AJ46" s="443"/>
      <c r="AK46" s="443"/>
      <c r="AL46" s="443"/>
      <c r="AM46" s="443"/>
      <c r="AN46" s="443"/>
      <c r="AO46" s="443"/>
      <c r="AP46" s="443"/>
      <c r="AQ46" s="443"/>
      <c r="AR46" s="443"/>
      <c r="AS46" s="443"/>
      <c r="AT46" s="443"/>
      <c r="AU46" s="443"/>
      <c r="AV46" s="443"/>
      <c r="AW46" s="443"/>
      <c r="AX46" s="443"/>
      <c r="AY46" s="443"/>
      <c r="AZ46" s="443"/>
      <c r="BA46" s="443"/>
      <c r="BB46" s="443"/>
      <c r="BC46" s="443"/>
      <c r="BD46" s="443"/>
      <c r="BE46" s="443"/>
      <c r="BF46" s="443"/>
      <c r="BG46" s="443"/>
      <c r="BH46" s="443"/>
      <c r="BI46" s="443"/>
      <c r="BJ46" s="443"/>
      <c r="BK46" s="443"/>
      <c r="BL46" s="443"/>
      <c r="BM46" s="443"/>
      <c r="BN46" s="443"/>
      <c r="BO46" s="443"/>
      <c r="BP46" s="443"/>
      <c r="BQ46" s="443"/>
      <c r="BR46" s="443"/>
      <c r="BS46" s="443"/>
      <c r="BT46" s="443"/>
      <c r="BU46" s="443"/>
      <c r="BV46" s="443"/>
      <c r="BW46" s="443"/>
      <c r="BX46" s="443"/>
      <c r="BY46" s="443"/>
      <c r="BZ46" s="443"/>
      <c r="CA46" s="443"/>
      <c r="CB46" s="443"/>
      <c r="CC46" s="443"/>
      <c r="CD46" s="443"/>
      <c r="CE46" s="443"/>
      <c r="CF46" s="443"/>
      <c r="CG46" s="443"/>
      <c r="CH46" s="443"/>
      <c r="CI46" s="443"/>
      <c r="CJ46" s="443"/>
      <c r="CK46" s="443"/>
      <c r="CL46" s="443"/>
      <c r="CM46" s="443"/>
      <c r="CN46" s="443"/>
      <c r="CO46" s="447"/>
      <c r="CP46" s="447"/>
      <c r="CQ46" s="447"/>
      <c r="CR46" s="447"/>
      <c r="CS46" s="447"/>
      <c r="CT46" s="447"/>
      <c r="CU46" s="447"/>
      <c r="CV46" s="447"/>
      <c r="CW46" s="447"/>
      <c r="CX46" s="447"/>
      <c r="CY46" s="447"/>
      <c r="CZ46" s="447"/>
      <c r="DA46" s="447"/>
      <c r="DB46" s="447"/>
      <c r="DC46" s="447"/>
      <c r="DD46" s="447"/>
      <c r="DE46" s="447"/>
      <c r="DF46" s="447"/>
      <c r="DG46" s="447"/>
      <c r="DH46" s="447"/>
      <c r="DI46" s="447"/>
      <c r="DJ46" s="447"/>
      <c r="DK46" s="447"/>
      <c r="DL46" s="447"/>
      <c r="DM46" s="447"/>
      <c r="DN46" s="450"/>
      <c r="DO46" s="450"/>
      <c r="DP46" s="450"/>
      <c r="DQ46" s="450"/>
      <c r="DR46" s="450"/>
      <c r="DS46" s="450"/>
      <c r="DT46" s="450"/>
      <c r="DU46" s="450"/>
      <c r="DV46" s="450"/>
      <c r="DW46" s="450"/>
      <c r="DX46" s="450"/>
      <c r="DY46" s="450"/>
      <c r="DZ46" s="450"/>
      <c r="EA46" s="450"/>
      <c r="EB46" s="450"/>
      <c r="EC46" s="450"/>
      <c r="ED46" s="450"/>
      <c r="EE46" s="450"/>
      <c r="EF46" s="450"/>
      <c r="EG46" s="450"/>
      <c r="EH46" s="450"/>
      <c r="EI46" s="450"/>
      <c r="EJ46" s="450"/>
      <c r="EK46" s="450"/>
      <c r="EL46" s="450"/>
      <c r="EM46" s="450"/>
      <c r="EN46" s="450"/>
      <c r="EO46" s="450"/>
      <c r="EP46" s="450"/>
    </row>
    <row r="47" spans="1:146" s="451" customFormat="1" ht="17" customHeight="1" thickBot="1">
      <c r="A47" s="433"/>
      <c r="B47" s="424" t="str">
        <f>'Vic Oct 2020'!F41</f>
        <v>Red Energy</v>
      </c>
      <c r="C47" s="424" t="str">
        <f>'Vic Oct 2020'!G41</f>
        <v>Business Saver</v>
      </c>
      <c r="D47" s="115">
        <f>365*'Vic Oct 2020'!H41/100</f>
        <v>271.01249999999999</v>
      </c>
      <c r="E47" s="416">
        <f>IF('Vic Oct 2020'!AQ41=3,0.5,IF('Vic Oct 2020'!AQ41=2,0.33,0))</f>
        <v>0.33</v>
      </c>
      <c r="F47" s="416">
        <f t="shared" si="3"/>
        <v>0.66999999999999993</v>
      </c>
      <c r="G47" s="115">
        <f>IF('Vic Oct 2020'!K41="",($C$5*E47/'Vic Oct 2020'!AQ41*'Vic Oct 2020'!W41/100)*'Vic Oct 2020'!AQ41,IF($C$5*E47/'Vic Oct 2020'!AQ41&gt;='Vic Oct 2020'!L41,('Vic Oct 2020'!L41*'Vic Oct 2020'!W41/100)*'Vic Oct 2020'!AQ41,($C$5*E47/'Vic Oct 2020'!AQ41*'Vic Oct 2020'!W41/100)*'Vic Oct 2020'!AQ41))</f>
        <v>259.63636363636363</v>
      </c>
      <c r="H47" s="115">
        <f>IF($C$5*E47/'Vic Oct 2020'!AQ41&lt;'Vic Oct 2020'!L41,0,IF($C$5*E47/'Vic Oct 2020'!AQ41&lt;='Vic Oct 2020'!M41,($C$5*E47/'Vic Oct 2020'!AQ41-'Vic Oct 2020'!L41)*('Vic Oct 2020'!X41/100)*'Vic Oct 2020'!AQ41,('Vic Oct 2020'!M41-'Vic Oct 2020'!L41)*('Vic Oct 2020'!X41/100)*'Vic Oct 2020'!AQ41))</f>
        <v>232.36363636363632</v>
      </c>
      <c r="I47" s="115">
        <f>IF($C$5*E47/'Vic Oct 2020'!AQ41&lt;'Vic Oct 2020'!M41,0,IF($C$5*E47/'Vic Oct 2020'!AQ41&lt;='Vic Oct 2020'!N41,($C$5*E47/'Vic Oct 2020'!AQ41-'Vic Oct 2020'!M41)*('Vic Oct 2020'!Y41/100)*'Vic Oct 2020'!AQ41,('Vic Oct 2020'!N41-'Vic Oct 2020'!M41)*('Vic Oct 2020'!Y41/100)*'Vic Oct 2020'!AQ41))</f>
        <v>153.81818181818178</v>
      </c>
      <c r="J47" s="115">
        <f>IF($C$5*E47/'Vic Oct 2020'!AQ41&lt;'Vic Oct 2020'!N41,0,IF($C$5*E47/'Vic Oct 2020'!AQ41&lt;='Vic Oct 2020'!O41,($C$5*E47/'Vic Oct 2020'!AQ41-'Vic Oct 2020'!N41)*('Vic Oct 2020'!Z41/100)*'Vic Oct 2020'!AQ41,('Vic Oct 2020'!O41-'Vic Oct 2020'!N41)*('Vic Oct 2020'!Z41/100)*'Vic Oct 2020'!AQ41))</f>
        <v>0</v>
      </c>
      <c r="K47" s="115">
        <f>IF(($C$5*E47/'Vic Oct 2020'!AQ41&gt;'Vic Oct 2020'!O41),($C$5*E47/'Vic Oct 2020'!AQ41-'Vic Oct 2020'!N41)*'Vic Oct 2020'!AA41/100*'Vic Oct 2020'!AQ41,0)</f>
        <v>0</v>
      </c>
      <c r="L47" s="115">
        <f>IF('Vic Oct 2020'!K41="",($C$5*F47/'Vic Oct 2020'!AR41*'Vic Oct 2020'!AC41/100)*'Vic Oct 2020'!AR41,IF($C$5*F47/'Vic Oct 2020'!AR41&gt;='Vic Oct 2020'!L41,('Vic Oct 2020'!L41*'Vic Oct 2020'!AC41/100)*'Vic Oct 2020'!AR41,($C$5*F47/'Vic Oct 2020'!AR41*'Vic Oct 2020'!AC41/100)*'Vic Oct 2020'!AR41))</f>
        <v>421.09090909090907</v>
      </c>
      <c r="M47" s="115">
        <f>IF($C$5*F47/'Vic Oct 2020'!AR41&lt;'Vic Oct 2020'!L41,0,IF($C$5*F47/'Vic Oct 2020'!AR41&lt;='Vic Oct 2020'!M41,($C$5*F47/'Vic Oct 2020'!AR41-'Vic Oct 2020'!L41)*('Vic Oct 2020'!AD41/100)*'Vic Oct 2020'!AR41,('Vic Oct 2020'!M41-'Vic Oct 2020'!L41)*('Vic Oct 2020'!AD41/100)*'Vic Oct 2020'!AR41))</f>
        <v>410.18181818181807</v>
      </c>
      <c r="N47" s="115">
        <f>IF($C$5*F47/'Vic Oct 2020'!AR41&lt;'Vic Oct 2020'!M41,0,IF($C$5*F47/'Vic Oct 2020'!AR41&lt;='Vic Oct 2020'!N41,($C$5*F47/'Vic Oct 2020'!AR41-'Vic Oct 2020'!M41)*('Vic Oct 2020'!AE41/100)*'Vic Oct 2020'!AR41,('Vic Oct 2020'!N41-'Vic Oct 2020'!M41)*('Vic Oct 2020'!AE41/100)*'Vic Oct 2020'!AR41))</f>
        <v>307.4545454545455</v>
      </c>
      <c r="O47" s="115">
        <f>IF($C$5*F47/'Vic Oct 2020'!AR41&lt;'Vic Oct 2020'!N41,0,IF($C$5*F47/'Vic Oct 2020'!AR41&lt;='Vic Oct 2020'!O41,($C$5*F47/'Vic Oct 2020'!AQ41-'Vic Oct 2020'!N41)*('Vic Oct 2020'!AF41/100)*'Vic Oct 2020'!AR41,('Vic Oct 2020'!O41-'Vic Oct 2020'!N41)*('Vic Oct 2020'!AF41/100)*'Vic Oct 2020'!AR41))</f>
        <v>0</v>
      </c>
      <c r="P47" s="115">
        <f>IF(($C$5*F47/'Vic Oct 2020'!AR41&gt;'Vic Oct 2020'!O41),($C$5*F47/'Vic Oct 2020'!AR41-'Vic Oct 2020'!N41)*'Vic Oct 2020'!AG41/100*'Vic Oct 2020'!AR41,0)</f>
        <v>0</v>
      </c>
      <c r="Q47" s="395">
        <f t="shared" si="4"/>
        <v>1784.5454545454543</v>
      </c>
      <c r="R47" s="420">
        <f t="shared" si="5"/>
        <v>2055.5579545454543</v>
      </c>
      <c r="S47" s="214">
        <f t="shared" si="6"/>
        <v>2261.11375</v>
      </c>
      <c r="T47" s="248">
        <f>'Vic Oct 2020'!AT41</f>
        <v>0</v>
      </c>
      <c r="U47" s="248">
        <f>'Vic Oct 2020'!AU41</f>
        <v>0</v>
      </c>
      <c r="V47" s="248">
        <f>'Vic Oct 2020'!AV41</f>
        <v>0</v>
      </c>
      <c r="W47" s="248">
        <f>'Vic Oct 2020'!AW41</f>
        <v>0</v>
      </c>
      <c r="X47" s="420" t="str">
        <f t="shared" si="7"/>
        <v>No discount</v>
      </c>
      <c r="Y47" s="420" t="str">
        <f t="shared" si="8"/>
        <v>Inclusive</v>
      </c>
      <c r="Z47" s="401">
        <f t="shared" si="0"/>
        <v>2055.5579545454543</v>
      </c>
      <c r="AA47" s="402">
        <f t="shared" si="1"/>
        <v>2055.5579545454543</v>
      </c>
      <c r="AB47" s="403">
        <f t="shared" si="9"/>
        <v>2261.11375</v>
      </c>
      <c r="AC47" s="403">
        <f t="shared" si="9"/>
        <v>2261.11375</v>
      </c>
      <c r="AD47" s="245">
        <f>'Vic Oct 2020'!BF41</f>
        <v>0</v>
      </c>
      <c r="AE47" s="217" t="str">
        <f>'Vic Oct 2020'!BG41</f>
        <v>n</v>
      </c>
      <c r="AF47" s="443"/>
      <c r="AG47" s="443"/>
      <c r="AH47" s="443"/>
      <c r="AI47" s="443"/>
      <c r="AJ47" s="443"/>
      <c r="AK47" s="443"/>
      <c r="AL47" s="443"/>
      <c r="AM47" s="443"/>
      <c r="AN47" s="443"/>
      <c r="AO47" s="443"/>
      <c r="AP47" s="443"/>
      <c r="AQ47" s="443"/>
      <c r="AR47" s="443"/>
      <c r="AS47" s="443"/>
      <c r="AT47" s="443"/>
      <c r="AU47" s="443"/>
      <c r="AV47" s="443"/>
      <c r="AW47" s="443"/>
      <c r="AX47" s="443"/>
      <c r="AY47" s="443"/>
      <c r="AZ47" s="443"/>
      <c r="BA47" s="443"/>
      <c r="BB47" s="443"/>
      <c r="BC47" s="443"/>
      <c r="BD47" s="443"/>
      <c r="BE47" s="443"/>
      <c r="BF47" s="443"/>
      <c r="BG47" s="443"/>
      <c r="BH47" s="443"/>
      <c r="BI47" s="443"/>
      <c r="BJ47" s="443"/>
      <c r="BK47" s="443"/>
      <c r="BL47" s="443"/>
      <c r="BM47" s="443"/>
      <c r="BN47" s="443"/>
      <c r="BO47" s="443"/>
      <c r="BP47" s="443"/>
      <c r="BQ47" s="443"/>
      <c r="BR47" s="443"/>
      <c r="BS47" s="443"/>
      <c r="BT47" s="443"/>
      <c r="BU47" s="443"/>
      <c r="BV47" s="443"/>
      <c r="BW47" s="443"/>
      <c r="BX47" s="443"/>
      <c r="BY47" s="443"/>
      <c r="BZ47" s="443"/>
      <c r="CA47" s="443"/>
      <c r="CB47" s="443"/>
      <c r="CC47" s="443"/>
      <c r="CD47" s="443"/>
      <c r="CE47" s="443"/>
      <c r="CF47" s="443"/>
      <c r="CG47" s="443"/>
      <c r="CH47" s="443"/>
      <c r="CI47" s="443"/>
      <c r="CJ47" s="443"/>
      <c r="CK47" s="443"/>
      <c r="CL47" s="443"/>
      <c r="CM47" s="443"/>
      <c r="CN47" s="443"/>
      <c r="CO47" s="447"/>
      <c r="CP47" s="447"/>
      <c r="CQ47" s="447"/>
      <c r="CR47" s="447"/>
      <c r="CS47" s="447"/>
      <c r="CT47" s="447"/>
      <c r="CU47" s="447"/>
      <c r="CV47" s="447"/>
      <c r="CW47" s="447"/>
      <c r="CX47" s="447"/>
      <c r="CY47" s="447"/>
      <c r="CZ47" s="447"/>
      <c r="DA47" s="447"/>
      <c r="DB47" s="447"/>
      <c r="DC47" s="447"/>
      <c r="DD47" s="447"/>
      <c r="DE47" s="447"/>
      <c r="DF47" s="447"/>
      <c r="DG47" s="447"/>
      <c r="DH47" s="447"/>
      <c r="DI47" s="447"/>
      <c r="DJ47" s="447"/>
      <c r="DK47" s="447"/>
      <c r="DL47" s="447"/>
      <c r="DM47" s="447"/>
      <c r="DN47" s="450"/>
      <c r="DO47" s="450"/>
      <c r="DP47" s="450"/>
      <c r="DQ47" s="450"/>
      <c r="DR47" s="450"/>
      <c r="DS47" s="450"/>
      <c r="DT47" s="450"/>
      <c r="DU47" s="450"/>
      <c r="DV47" s="450"/>
      <c r="DW47" s="450"/>
      <c r="DX47" s="450"/>
      <c r="DY47" s="450"/>
      <c r="DZ47" s="450"/>
      <c r="EA47" s="450"/>
      <c r="EB47" s="450"/>
      <c r="EC47" s="450"/>
      <c r="ED47" s="450"/>
      <c r="EE47" s="450"/>
      <c r="EF47" s="450"/>
      <c r="EG47" s="450"/>
      <c r="EH47" s="450"/>
      <c r="EI47" s="450"/>
      <c r="EJ47" s="450"/>
      <c r="EK47" s="450"/>
      <c r="EL47" s="450"/>
      <c r="EM47" s="450"/>
      <c r="EN47" s="450"/>
      <c r="EO47" s="450"/>
      <c r="EP47" s="450"/>
    </row>
    <row r="48" spans="1:146" ht="17" customHeight="1" thickTop="1">
      <c r="A48" s="528" t="str">
        <f>'Vic Oct 2020'!D42</f>
        <v>Ausnet West</v>
      </c>
      <c r="B48" s="423" t="str">
        <f>'Vic Oct 2020'!F42</f>
        <v>AGL</v>
      </c>
      <c r="C48" s="423" t="str">
        <f>'Vic Oct 2020'!G42</f>
        <v>Business Essentials Saver</v>
      </c>
      <c r="D48" s="190">
        <f>365*'Vic Oct 2020'!H42/100</f>
        <v>325.21499999999997</v>
      </c>
      <c r="E48" s="415">
        <f>IF('Vic Oct 2020'!AQ42=3,0.5,IF('Vic Oct 2020'!AQ42=2,0.33,0))</f>
        <v>0.33</v>
      </c>
      <c r="F48" s="415">
        <f t="shared" si="3"/>
        <v>0.66999999999999993</v>
      </c>
      <c r="G48" s="190">
        <f>IF('Vic Oct 2020'!K42="",($C$5*E48/'Vic Oct 2020'!AQ42*'Vic Oct 2020'!W42/100)*'Vic Oct 2020'!AQ42,IF($C$5*E48/'Vic Oct 2020'!AQ42&gt;='Vic Oct 2020'!L42,('Vic Oct 2020'!L42*'Vic Oct 2020'!W42/100)*'Vic Oct 2020'!AQ42,($C$5*E48/'Vic Oct 2020'!AQ42*'Vic Oct 2020'!W42/100)*'Vic Oct 2020'!AQ42))</f>
        <v>219.27272727272725</v>
      </c>
      <c r="H48" s="190">
        <f>IF($C$5*E48/'Vic Oct 2020'!AQ42&lt;'Vic Oct 2020'!L42,0,IF($C$5*E48/'Vic Oct 2020'!AQ42&lt;='Vic Oct 2020'!M42,($C$5*E48/'Vic Oct 2020'!AQ42-'Vic Oct 2020'!L42)*('Vic Oct 2020'!X42/100)*'Vic Oct 2020'!AQ42,('Vic Oct 2020'!M42-'Vic Oct 2020'!L42)*('Vic Oct 2020'!X42/100)*'Vic Oct 2020'!AQ42))</f>
        <v>212.72727272727269</v>
      </c>
      <c r="I48" s="190">
        <f>IF($C$5*E48/'Vic Oct 2020'!AQ42&lt;'Vic Oct 2020'!M42,0,IF($C$5*E48/'Vic Oct 2020'!AQ42&lt;='Vic Oct 2020'!N42,($C$5*E48/'Vic Oct 2020'!AQ42-'Vic Oct 2020'!M42)*('Vic Oct 2020'!Y42/100)*'Vic Oct 2020'!AQ42,('Vic Oct 2020'!N42-'Vic Oct 2020'!M42)*('Vic Oct 2020'!Y42/100)*'Vic Oct 2020'!AQ42))</f>
        <v>151.36363636363635</v>
      </c>
      <c r="J48" s="190">
        <f>IF($C$5*E48/'Vic Oct 2020'!AQ42&lt;'Vic Oct 2020'!N42,0,IF($C$5*E48/'Vic Oct 2020'!AQ42&lt;='Vic Oct 2020'!O42,($C$5*E48/'Vic Oct 2020'!AQ42-'Vic Oct 2020'!N42)*('Vic Oct 2020'!Z42/100)*'Vic Oct 2020'!AQ42,('Vic Oct 2020'!O42-'Vic Oct 2020'!N42)*('Vic Oct 2020'!Z42/100)*'Vic Oct 2020'!AQ42))</f>
        <v>0</v>
      </c>
      <c r="K48" s="190">
        <f>IF(($C$5*E48/'Vic Oct 2020'!AQ42&gt;'Vic Oct 2020'!O42),($C$5*E48/'Vic Oct 2020'!AQ42-'Vic Oct 2020'!N42)*'Vic Oct 2020'!AA42/100*'Vic Oct 2020'!AQ42,0)</f>
        <v>0</v>
      </c>
      <c r="L48" s="190">
        <f>IF('Vic Oct 2020'!K42="",($C$5*F48/'Vic Oct 2020'!AR42*'Vic Oct 2020'!AC42/100)*'Vic Oct 2020'!AR42,IF($C$5*F48/'Vic Oct 2020'!AR42&gt;='Vic Oct 2020'!L42,('Vic Oct 2020'!L42*'Vic Oct 2020'!AC42/100)*'Vic Oct 2020'!AR42,($C$5*F48/'Vic Oct 2020'!AR42*'Vic Oct 2020'!AC42/100)*'Vic Oct 2020'!AR42))</f>
        <v>425.45454545454538</v>
      </c>
      <c r="M48" s="190">
        <f>IF($C$5*F48/'Vic Oct 2020'!AR42&lt;'Vic Oct 2020'!L42,0,IF($C$5*F48/'Vic Oct 2020'!AR42&lt;='Vic Oct 2020'!M42,($C$5*F48/'Vic Oct 2020'!AR42-'Vic Oct 2020'!L42)*('Vic Oct 2020'!AD42/100)*'Vic Oct 2020'!AR42,('Vic Oct 2020'!M42-'Vic Oct 2020'!L42)*('Vic Oct 2020'!AD42/100)*'Vic Oct 2020'!AR42))</f>
        <v>423.2727272727272</v>
      </c>
      <c r="N48" s="190">
        <f>IF($C$5*F48/'Vic Oct 2020'!AR42&lt;'Vic Oct 2020'!M42,0,IF($C$5*F48/'Vic Oct 2020'!AR42&lt;='Vic Oct 2020'!N42,($C$5*F48/'Vic Oct 2020'!AR42-'Vic Oct 2020'!M42)*('Vic Oct 2020'!AE42/100)*'Vic Oct 2020'!AR42,('Vic Oct 2020'!N42-'Vic Oct 2020'!M42)*('Vic Oct 2020'!AE42/100)*'Vic Oct 2020'!AR42))</f>
        <v>309.18181818181819</v>
      </c>
      <c r="O48" s="190">
        <f>IF($C$5*F48/'Vic Oct 2020'!AR42&lt;'Vic Oct 2020'!N42,0,IF($C$5*F48/'Vic Oct 2020'!AR42&lt;='Vic Oct 2020'!O42,($C$5*F48/'Vic Oct 2020'!AQ42-'Vic Oct 2020'!N42)*('Vic Oct 2020'!AF42/100)*'Vic Oct 2020'!AR42,('Vic Oct 2020'!O42-'Vic Oct 2020'!N42)*('Vic Oct 2020'!AF42/100)*'Vic Oct 2020'!AR42))</f>
        <v>0</v>
      </c>
      <c r="P48" s="190">
        <f>IF(($C$5*F48/'Vic Oct 2020'!AR42&gt;'Vic Oct 2020'!O42),($C$5*F48/'Vic Oct 2020'!AR42-'Vic Oct 2020'!N42)*'Vic Oct 2020'!AG42/100*'Vic Oct 2020'!AR42,0)</f>
        <v>0</v>
      </c>
      <c r="Q48" s="394">
        <f t="shared" si="4"/>
        <v>1741.272727272727</v>
      </c>
      <c r="R48" s="419">
        <f t="shared" si="5"/>
        <v>2066.4877272727272</v>
      </c>
      <c r="S48" s="193">
        <f t="shared" si="6"/>
        <v>2273.1365000000001</v>
      </c>
      <c r="T48" s="247">
        <f>'Vic Oct 2020'!AT42</f>
        <v>0</v>
      </c>
      <c r="U48" s="247">
        <f>'Vic Oct 2020'!AU42</f>
        <v>0</v>
      </c>
      <c r="V48" s="247">
        <f>'Vic Oct 2020'!AV42</f>
        <v>0</v>
      </c>
      <c r="W48" s="247">
        <f>'Vic Oct 2020'!AW42</f>
        <v>0</v>
      </c>
      <c r="X48" s="419" t="str">
        <f t="shared" si="7"/>
        <v>No discount</v>
      </c>
      <c r="Y48" s="419" t="str">
        <f t="shared" si="8"/>
        <v>Exclusive</v>
      </c>
      <c r="Z48" s="399">
        <f t="shared" si="0"/>
        <v>2066.4877272727272</v>
      </c>
      <c r="AA48" s="399">
        <f t="shared" si="1"/>
        <v>2066.4877272727272</v>
      </c>
      <c r="AB48" s="400">
        <f t="shared" si="9"/>
        <v>2273.1365000000001</v>
      </c>
      <c r="AC48" s="400">
        <f t="shared" si="9"/>
        <v>2273.1365000000001</v>
      </c>
      <c r="AD48" s="244">
        <f>'Vic Oct 2020'!BF42</f>
        <v>0</v>
      </c>
      <c r="AE48" s="196" t="str">
        <f>'Vic Oct 2020'!BG42</f>
        <v>n</v>
      </c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  <c r="CY48" s="447"/>
      <c r="CZ48" s="447"/>
      <c r="DA48" s="447"/>
      <c r="DB48" s="447"/>
      <c r="DC48" s="447"/>
      <c r="DD48" s="447"/>
      <c r="DE48" s="447"/>
      <c r="DF48" s="447"/>
      <c r="DG48" s="447"/>
      <c r="DH48" s="447"/>
      <c r="DI48" s="447"/>
      <c r="DJ48" s="447"/>
      <c r="DK48" s="447"/>
      <c r="DL48" s="447"/>
      <c r="DM48" s="447"/>
      <c r="DN48" s="447"/>
      <c r="DO48" s="447"/>
      <c r="DP48" s="447"/>
      <c r="DQ48" s="447"/>
      <c r="DR48" s="447"/>
      <c r="DS48" s="447"/>
      <c r="DT48" s="447"/>
      <c r="DU48" s="447"/>
      <c r="DV48" s="447"/>
      <c r="DW48" s="447"/>
      <c r="DX48" s="447"/>
      <c r="DY48" s="447"/>
      <c r="DZ48" s="447"/>
      <c r="EA48" s="447"/>
      <c r="EB48" s="447"/>
      <c r="EC48" s="447"/>
      <c r="ED48" s="447"/>
      <c r="EE48" s="447"/>
      <c r="EF48" s="447"/>
      <c r="EG48" s="447"/>
      <c r="EH48" s="447"/>
      <c r="EI48" s="447"/>
      <c r="EJ48" s="447"/>
      <c r="EK48" s="447"/>
      <c r="EL48" s="447"/>
      <c r="EM48" s="447"/>
      <c r="EN48" s="447"/>
      <c r="EO48" s="447"/>
      <c r="EP48" s="447"/>
    </row>
    <row r="49" spans="1:146" ht="17" customHeight="1">
      <c r="A49" s="528"/>
      <c r="B49" s="423" t="str">
        <f>'Vic Oct 2020'!F43</f>
        <v>Click Energy</v>
      </c>
      <c r="C49" s="423" t="str">
        <f>'Vic Oct 2020'!G43</f>
        <v>Business Ready</v>
      </c>
      <c r="D49" s="190">
        <f>365*'Vic Oct 2020'!H43/100</f>
        <v>315.79136363636366</v>
      </c>
      <c r="E49" s="415">
        <f>IF('Vic Oct 2020'!AQ43=3,0.5,IF('Vic Oct 2020'!AQ43=2,0.33,0))</f>
        <v>0.33</v>
      </c>
      <c r="F49" s="415">
        <f t="shared" si="3"/>
        <v>0.66999999999999993</v>
      </c>
      <c r="G49" s="190">
        <f>IF('Vic Oct 2020'!K43="",($C$5*E49/'Vic Oct 2020'!AQ43*'Vic Oct 2020'!W43/100)*'Vic Oct 2020'!AQ43,IF($C$5*E49/'Vic Oct 2020'!AQ43&gt;='Vic Oct 2020'!L43,('Vic Oct 2020'!L43*'Vic Oct 2020'!W43/100)*'Vic Oct 2020'!AQ43,($C$5*E49/'Vic Oct 2020'!AQ43*'Vic Oct 2020'!W43/100)*'Vic Oct 2020'!AQ43))</f>
        <v>222.54545454545453</v>
      </c>
      <c r="H49" s="190">
        <f>IF($C$5*E49/'Vic Oct 2020'!AQ43&lt;'Vic Oct 2020'!L43,0,IF($C$5*E49/'Vic Oct 2020'!AQ43&lt;='Vic Oct 2020'!M43,($C$5*E49/'Vic Oct 2020'!AQ43-'Vic Oct 2020'!L43)*('Vic Oct 2020'!X43/100)*'Vic Oct 2020'!AQ43,('Vic Oct 2020'!M43-'Vic Oct 2020'!L43)*('Vic Oct 2020'!X43/100)*'Vic Oct 2020'!AQ43))</f>
        <v>218.18181818181816</v>
      </c>
      <c r="I49" s="190">
        <f>IF($C$5*E49/'Vic Oct 2020'!AQ43&lt;'Vic Oct 2020'!M43,0,IF($C$5*E49/'Vic Oct 2020'!AQ43&lt;='Vic Oct 2020'!N43,($C$5*E49/'Vic Oct 2020'!AQ43-'Vic Oct 2020'!M43)*('Vic Oct 2020'!Y43/100)*'Vic Oct 2020'!AQ43,('Vic Oct 2020'!N43-'Vic Oct 2020'!M43)*('Vic Oct 2020'!Y43/100)*'Vic Oct 2020'!AQ43))</f>
        <v>155.45454545454544</v>
      </c>
      <c r="J49" s="190">
        <f>IF($C$5*E49/'Vic Oct 2020'!AQ43&lt;'Vic Oct 2020'!N43,0,IF($C$5*E49/'Vic Oct 2020'!AQ43&lt;='Vic Oct 2020'!O43,($C$5*E49/'Vic Oct 2020'!AQ43-'Vic Oct 2020'!N43)*('Vic Oct 2020'!Z43/100)*'Vic Oct 2020'!AQ43,('Vic Oct 2020'!O43-'Vic Oct 2020'!N43)*('Vic Oct 2020'!Z43/100)*'Vic Oct 2020'!AQ43))</f>
        <v>0</v>
      </c>
      <c r="K49" s="190">
        <f>IF(($C$5*E49/'Vic Oct 2020'!AQ43&gt;'Vic Oct 2020'!O43),($C$5*E49/'Vic Oct 2020'!AQ43-'Vic Oct 2020'!N43)*'Vic Oct 2020'!AA43/100*'Vic Oct 2020'!AQ43,0)</f>
        <v>0</v>
      </c>
      <c r="L49" s="190">
        <f>IF('Vic Oct 2020'!K43="",($C$5*F49/'Vic Oct 2020'!AR43*'Vic Oct 2020'!AC43/100)*'Vic Oct 2020'!AR43,IF($C$5*F49/'Vic Oct 2020'!AR43&gt;='Vic Oct 2020'!L43,('Vic Oct 2020'!L43*'Vic Oct 2020'!AC43/100)*'Vic Oct 2020'!AR43,($C$5*F49/'Vic Oct 2020'!AR43*'Vic Oct 2020'!AC43/100)*'Vic Oct 2020'!AR43))</f>
        <v>414.5454545454545</v>
      </c>
      <c r="M49" s="190">
        <f>IF($C$5*F49/'Vic Oct 2020'!AR43&lt;'Vic Oct 2020'!L43,0,IF($C$5*F49/'Vic Oct 2020'!AR43&lt;='Vic Oct 2020'!M43,($C$5*F49/'Vic Oct 2020'!AR43-'Vic Oct 2020'!L43)*('Vic Oct 2020'!AD43/100)*'Vic Oct 2020'!AR43,('Vic Oct 2020'!M43-'Vic Oct 2020'!L43)*('Vic Oct 2020'!AD43/100)*'Vic Oct 2020'!AR43))</f>
        <v>405.81818181818181</v>
      </c>
      <c r="N49" s="190">
        <f>IF($C$5*F49/'Vic Oct 2020'!AR43&lt;'Vic Oct 2020'!M43,0,IF($C$5*F49/'Vic Oct 2020'!AR43&lt;='Vic Oct 2020'!N43,($C$5*F49/'Vic Oct 2020'!AR43-'Vic Oct 2020'!M43)*('Vic Oct 2020'!AE43/100)*'Vic Oct 2020'!AR43,('Vic Oct 2020'!N43-'Vic Oct 2020'!M43)*('Vic Oct 2020'!AE43/100)*'Vic Oct 2020'!AR43))</f>
        <v>312.63636363636363</v>
      </c>
      <c r="O49" s="190">
        <f>IF($C$5*F49/'Vic Oct 2020'!AR43&lt;'Vic Oct 2020'!N43,0,IF($C$5*F49/'Vic Oct 2020'!AR43&lt;='Vic Oct 2020'!O43,($C$5*F49/'Vic Oct 2020'!AQ43-'Vic Oct 2020'!N43)*('Vic Oct 2020'!AF43/100)*'Vic Oct 2020'!AR43,('Vic Oct 2020'!O43-'Vic Oct 2020'!N43)*('Vic Oct 2020'!AF43/100)*'Vic Oct 2020'!AR43))</f>
        <v>0</v>
      </c>
      <c r="P49" s="190">
        <f>IF(($C$5*F49/'Vic Oct 2020'!AR43&gt;'Vic Oct 2020'!O43),($C$5*F49/'Vic Oct 2020'!AR43-'Vic Oct 2020'!N43)*'Vic Oct 2020'!AG43/100*'Vic Oct 2020'!AR43,0)</f>
        <v>0</v>
      </c>
      <c r="Q49" s="394">
        <f t="shared" si="4"/>
        <v>1729.181818181818</v>
      </c>
      <c r="R49" s="419">
        <f t="shared" si="5"/>
        <v>2044.9731818181817</v>
      </c>
      <c r="S49" s="193">
        <f t="shared" si="6"/>
        <v>2249.4704999999999</v>
      </c>
      <c r="T49" s="247">
        <f>'Vic Oct 2020'!AT43</f>
        <v>0</v>
      </c>
      <c r="U49" s="247">
        <f>'Vic Oct 2020'!AU43</f>
        <v>0</v>
      </c>
      <c r="V49" s="247">
        <f>'Vic Oct 2020'!AV43</f>
        <v>0</v>
      </c>
      <c r="W49" s="247">
        <f>'Vic Oct 2020'!AW43</f>
        <v>0</v>
      </c>
      <c r="X49" s="419" t="str">
        <f t="shared" si="7"/>
        <v>No discount</v>
      </c>
      <c r="Y49" s="419" t="str">
        <f t="shared" si="8"/>
        <v>Exclusive</v>
      </c>
      <c r="Z49" s="399">
        <f t="shared" si="0"/>
        <v>2044.9731818181817</v>
      </c>
      <c r="AA49" s="399">
        <f t="shared" si="1"/>
        <v>2044.9731818181817</v>
      </c>
      <c r="AB49" s="400">
        <f t="shared" si="9"/>
        <v>2249.4704999999999</v>
      </c>
      <c r="AC49" s="400">
        <f t="shared" si="9"/>
        <v>2249.4704999999999</v>
      </c>
      <c r="AD49" s="244">
        <f>'Vic Oct 2020'!BF43</f>
        <v>0</v>
      </c>
      <c r="AE49" s="196" t="str">
        <f>'Vic Oct 2020'!BG43</f>
        <v>n</v>
      </c>
      <c r="CO49" s="447"/>
      <c r="CP49" s="447"/>
      <c r="CQ49" s="447"/>
      <c r="CR49" s="447"/>
      <c r="CS49" s="447"/>
      <c r="CT49" s="447"/>
      <c r="CU49" s="447"/>
      <c r="CV49" s="447"/>
      <c r="CW49" s="447"/>
      <c r="CX49" s="447"/>
      <c r="CY49" s="447"/>
      <c r="CZ49" s="447"/>
      <c r="DA49" s="447"/>
      <c r="DB49" s="447"/>
      <c r="DC49" s="447"/>
      <c r="DD49" s="447"/>
      <c r="DE49" s="447"/>
      <c r="DF49" s="447"/>
      <c r="DG49" s="447"/>
      <c r="DH49" s="447"/>
      <c r="DI49" s="447"/>
      <c r="DJ49" s="447"/>
      <c r="DK49" s="447"/>
      <c r="DL49" s="447"/>
      <c r="DM49" s="447"/>
      <c r="DN49" s="447"/>
      <c r="DO49" s="447"/>
      <c r="DP49" s="447"/>
      <c r="DQ49" s="447"/>
      <c r="DR49" s="447"/>
      <c r="DS49" s="447"/>
      <c r="DT49" s="447"/>
      <c r="DU49" s="447"/>
      <c r="DV49" s="447"/>
      <c r="DW49" s="447"/>
      <c r="DX49" s="447"/>
      <c r="DY49" s="447"/>
      <c r="DZ49" s="447"/>
      <c r="EA49" s="447"/>
      <c r="EB49" s="447"/>
      <c r="EC49" s="447"/>
      <c r="ED49" s="447"/>
      <c r="EE49" s="447"/>
      <c r="EF49" s="447"/>
      <c r="EG49" s="447"/>
      <c r="EH49" s="447"/>
      <c r="EI49" s="447"/>
      <c r="EJ49" s="447"/>
      <c r="EK49" s="447"/>
      <c r="EL49" s="447"/>
      <c r="EM49" s="447"/>
      <c r="EN49" s="447"/>
      <c r="EO49" s="447"/>
      <c r="EP49" s="447"/>
    </row>
    <row r="50" spans="1:146" ht="17" customHeight="1">
      <c r="A50" s="528"/>
      <c r="B50" s="423" t="str">
        <f>'Vic Oct 2020'!F44</f>
        <v>Covau</v>
      </c>
      <c r="C50" s="423" t="str">
        <f>'Vic Oct 2020'!G44</f>
        <v>Smart Saver</v>
      </c>
      <c r="D50" s="190">
        <f>365*'Vic Oct 2020'!H44/100</f>
        <v>346.74999999999994</v>
      </c>
      <c r="E50" s="415">
        <f>IF('Vic Oct 2020'!AQ44=3,0.5,IF('Vic Oct 2020'!AQ44=2,0.33,0))</f>
        <v>0.33</v>
      </c>
      <c r="F50" s="415">
        <f t="shared" si="3"/>
        <v>0.66999999999999993</v>
      </c>
      <c r="G50" s="190">
        <f>IF('Vic Oct 2020'!K44="",($C$5*E50/'Vic Oct 2020'!AQ44*'Vic Oct 2020'!W44/100)*'Vic Oct 2020'!AQ44,IF($C$5*E50/'Vic Oct 2020'!AQ44&gt;='Vic Oct 2020'!L44,('Vic Oct 2020'!L44*'Vic Oct 2020'!W44/100)*'Vic Oct 2020'!AQ44,($C$5*E50/'Vic Oct 2020'!AQ44*'Vic Oct 2020'!W44/100)*'Vic Oct 2020'!AQ44))</f>
        <v>275.99999999999994</v>
      </c>
      <c r="H50" s="190">
        <f>IF($C$5*E50/'Vic Oct 2020'!AQ44&lt;'Vic Oct 2020'!L44,0,IF($C$5*E50/'Vic Oct 2020'!AQ44&lt;='Vic Oct 2020'!M44,($C$5*E50/'Vic Oct 2020'!AQ44-'Vic Oct 2020'!L44)*('Vic Oct 2020'!X44/100)*'Vic Oct 2020'!AQ44,('Vic Oct 2020'!M44-'Vic Oct 2020'!L44)*('Vic Oct 2020'!X44/100)*'Vic Oct 2020'!AQ44))</f>
        <v>264</v>
      </c>
      <c r="I50" s="190">
        <f>IF($C$5*E50/'Vic Oct 2020'!AQ44&lt;'Vic Oct 2020'!M44,0,IF($C$5*E50/'Vic Oct 2020'!AQ44&lt;='Vic Oct 2020'!N44,($C$5*E50/'Vic Oct 2020'!AQ44-'Vic Oct 2020'!M44)*('Vic Oct 2020'!Y44/100)*'Vic Oct 2020'!AQ44,('Vic Oct 2020'!N44-'Vic Oct 2020'!M44)*('Vic Oct 2020'!Y44/100)*'Vic Oct 2020'!AQ44))</f>
        <v>189</v>
      </c>
      <c r="J50" s="190">
        <f>IF($C$5*E50/'Vic Oct 2020'!AQ44&lt;'Vic Oct 2020'!N44,0,IF($C$5*E50/'Vic Oct 2020'!AQ44&lt;='Vic Oct 2020'!O44,($C$5*E50/'Vic Oct 2020'!AQ44-'Vic Oct 2020'!N44)*('Vic Oct 2020'!Z44/100)*'Vic Oct 2020'!AQ44,('Vic Oct 2020'!O44-'Vic Oct 2020'!N44)*('Vic Oct 2020'!Z44/100)*'Vic Oct 2020'!AQ44))</f>
        <v>0</v>
      </c>
      <c r="K50" s="190">
        <f>IF(($C$5*E50/'Vic Oct 2020'!AQ44&gt;'Vic Oct 2020'!O44),($C$5*E50/'Vic Oct 2020'!AQ44-'Vic Oct 2020'!N44)*'Vic Oct 2020'!AA44/100*'Vic Oct 2020'!AQ44,0)</f>
        <v>0</v>
      </c>
      <c r="L50" s="190">
        <f>IF('Vic Oct 2020'!K44="",($C$5*F50/'Vic Oct 2020'!AR44*'Vic Oct 2020'!AC44/100)*'Vic Oct 2020'!AR44,IF($C$5*F50/'Vic Oct 2020'!AR44&gt;='Vic Oct 2020'!L44,('Vic Oct 2020'!L44*'Vic Oct 2020'!AC44/100)*'Vic Oct 2020'!AR44,($C$5*F50/'Vic Oct 2020'!AR44*'Vic Oct 2020'!AC44/100)*'Vic Oct 2020'!AR44))</f>
        <v>527.99999999999989</v>
      </c>
      <c r="M50" s="190">
        <f>IF($C$5*F50/'Vic Oct 2020'!AR44&lt;'Vic Oct 2020'!L44,0,IF($C$5*F50/'Vic Oct 2020'!AR44&lt;='Vic Oct 2020'!M44,($C$5*F50/'Vic Oct 2020'!AR44-'Vic Oct 2020'!L44)*('Vic Oct 2020'!AD44/100)*'Vic Oct 2020'!AR44,('Vic Oct 2020'!M44-'Vic Oct 2020'!L44)*('Vic Oct 2020'!AD44/100)*'Vic Oct 2020'!AR44))</f>
        <v>504.00000000000006</v>
      </c>
      <c r="N50" s="190">
        <f>IF($C$5*F50/'Vic Oct 2020'!AR44&lt;'Vic Oct 2020'!M44,0,IF($C$5*F50/'Vic Oct 2020'!AR44&lt;='Vic Oct 2020'!N44,($C$5*F50/'Vic Oct 2020'!AR44-'Vic Oct 2020'!M44)*('Vic Oct 2020'!AE44/100)*'Vic Oct 2020'!AR44,('Vic Oct 2020'!N44-'Vic Oct 2020'!M44)*('Vic Oct 2020'!AE44/100)*'Vic Oct 2020'!AR44))</f>
        <v>364.45454545454538</v>
      </c>
      <c r="O50" s="190">
        <f>IF($C$5*F50/'Vic Oct 2020'!AR44&lt;'Vic Oct 2020'!N44,0,IF($C$5*F50/'Vic Oct 2020'!AR44&lt;='Vic Oct 2020'!O44,($C$5*F50/'Vic Oct 2020'!AQ44-'Vic Oct 2020'!N44)*('Vic Oct 2020'!AF44/100)*'Vic Oct 2020'!AR44,('Vic Oct 2020'!O44-'Vic Oct 2020'!N44)*('Vic Oct 2020'!AF44/100)*'Vic Oct 2020'!AR44))</f>
        <v>0</v>
      </c>
      <c r="P50" s="190">
        <f>IF(($C$5*F50/'Vic Oct 2020'!AR44&gt;'Vic Oct 2020'!O44),($C$5*F50/'Vic Oct 2020'!AR44-'Vic Oct 2020'!N44)*'Vic Oct 2020'!AG44/100*'Vic Oct 2020'!AR44,0)</f>
        <v>0</v>
      </c>
      <c r="Q50" s="394">
        <f t="shared" si="4"/>
        <v>2125.4545454545455</v>
      </c>
      <c r="R50" s="419">
        <f t="shared" si="5"/>
        <v>2472.2045454545455</v>
      </c>
      <c r="S50" s="193">
        <f t="shared" si="6"/>
        <v>2719.4250000000002</v>
      </c>
      <c r="T50" s="247">
        <f>'Vic Oct 2020'!AT44</f>
        <v>0</v>
      </c>
      <c r="U50" s="247">
        <f>'Vic Oct 2020'!AU44</f>
        <v>20</v>
      </c>
      <c r="V50" s="247">
        <f>'Vic Oct 2020'!AV44</f>
        <v>0</v>
      </c>
      <c r="W50" s="247">
        <f>'Vic Oct 2020'!AW44</f>
        <v>0</v>
      </c>
      <c r="X50" s="419" t="str">
        <f t="shared" si="7"/>
        <v>Guaranteed off usage</v>
      </c>
      <c r="Y50" s="419" t="str">
        <f t="shared" si="8"/>
        <v>Exclusive</v>
      </c>
      <c r="Z50" s="399">
        <f t="shared" si="0"/>
        <v>2047.1136363636365</v>
      </c>
      <c r="AA50" s="399">
        <f t="shared" si="1"/>
        <v>2047.1136363636365</v>
      </c>
      <c r="AB50" s="400">
        <f t="shared" si="9"/>
        <v>2251.8250000000003</v>
      </c>
      <c r="AC50" s="400">
        <f t="shared" si="9"/>
        <v>2251.8250000000003</v>
      </c>
      <c r="AD50" s="244">
        <f>'Vic Oct 2020'!BF44</f>
        <v>0</v>
      </c>
      <c r="AE50" s="196" t="str">
        <f>'Vic Oct 2020'!BG44</f>
        <v>n</v>
      </c>
      <c r="CO50" s="447"/>
      <c r="CP50" s="447"/>
      <c r="CQ50" s="447"/>
      <c r="CR50" s="447"/>
      <c r="CS50" s="447"/>
      <c r="CT50" s="447"/>
      <c r="CU50" s="447"/>
      <c r="CV50" s="447"/>
      <c r="CW50" s="447"/>
      <c r="CX50" s="447"/>
      <c r="CY50" s="447"/>
      <c r="CZ50" s="447"/>
      <c r="DA50" s="447"/>
      <c r="DB50" s="447"/>
      <c r="DC50" s="447"/>
      <c r="DD50" s="447"/>
      <c r="DE50" s="447"/>
      <c r="DF50" s="447"/>
      <c r="DG50" s="447"/>
      <c r="DH50" s="447"/>
      <c r="DI50" s="447"/>
      <c r="DJ50" s="447"/>
      <c r="DK50" s="447"/>
      <c r="DL50" s="447"/>
      <c r="DM50" s="447"/>
      <c r="DN50" s="447"/>
      <c r="DO50" s="447"/>
      <c r="DP50" s="447"/>
      <c r="DQ50" s="447"/>
      <c r="DR50" s="447"/>
      <c r="DS50" s="447"/>
      <c r="DT50" s="447"/>
      <c r="DU50" s="447"/>
      <c r="DV50" s="447"/>
      <c r="DW50" s="447"/>
      <c r="DX50" s="447"/>
      <c r="DY50" s="447"/>
      <c r="DZ50" s="447"/>
      <c r="EA50" s="447"/>
      <c r="EB50" s="447"/>
      <c r="EC50" s="447"/>
      <c r="ED50" s="447"/>
      <c r="EE50" s="447"/>
      <c r="EF50" s="447"/>
      <c r="EG50" s="447"/>
      <c r="EH50" s="447"/>
      <c r="EI50" s="447"/>
      <c r="EJ50" s="447"/>
      <c r="EK50" s="447"/>
      <c r="EL50" s="447"/>
      <c r="EM50" s="447"/>
      <c r="EN50" s="447"/>
      <c r="EO50" s="447"/>
      <c r="EP50" s="447"/>
    </row>
    <row r="51" spans="1:146" ht="17" customHeight="1">
      <c r="A51" s="528"/>
      <c r="B51" s="423" t="str">
        <f>'Vic Oct 2020'!F45</f>
        <v>EnergyAustralia</v>
      </c>
      <c r="C51" s="423" t="str">
        <f>'Vic Oct 2020'!G45</f>
        <v>Total Business</v>
      </c>
      <c r="D51" s="190">
        <f>365*'Vic Oct 2020'!H45/100</f>
        <v>451.14</v>
      </c>
      <c r="E51" s="415">
        <f>IF('Vic Oct 2020'!AQ45=3,0.5,IF('Vic Oct 2020'!AQ45=2,0.33,0))</f>
        <v>0.33</v>
      </c>
      <c r="F51" s="415">
        <f t="shared" si="3"/>
        <v>0.66999999999999993</v>
      </c>
      <c r="G51" s="190">
        <f>IF('Vic Oct 2020'!K45="",($C$5*E51/'Vic Oct 2020'!AQ45*'Vic Oct 2020'!W45/100)*'Vic Oct 2020'!AQ45,IF($C$5*E51/'Vic Oct 2020'!AQ45&gt;='Vic Oct 2020'!L45,('Vic Oct 2020'!L45*'Vic Oct 2020'!W45/100)*'Vic Oct 2020'!AQ45,($C$5*E51/'Vic Oct 2020'!AQ45*'Vic Oct 2020'!W45/100)*'Vic Oct 2020'!AQ45))</f>
        <v>295.63636363636363</v>
      </c>
      <c r="H51" s="190">
        <f>IF($C$5*E51/'Vic Oct 2020'!AQ45&lt;'Vic Oct 2020'!L45,0,IF($C$5*E51/'Vic Oct 2020'!AQ45&lt;='Vic Oct 2020'!M45,($C$5*E51/'Vic Oct 2020'!AQ45-'Vic Oct 2020'!L45)*('Vic Oct 2020'!X45/100)*'Vic Oct 2020'!AQ45,('Vic Oct 2020'!M45-'Vic Oct 2020'!L45)*('Vic Oct 2020'!X45/100)*'Vic Oct 2020'!AQ45))</f>
        <v>280.36363636363632</v>
      </c>
      <c r="I51" s="190">
        <f>IF($C$5*E51/'Vic Oct 2020'!AQ45&lt;'Vic Oct 2020'!M45,0,IF($C$5*E51/'Vic Oct 2020'!AQ45&lt;='Vic Oct 2020'!N45,($C$5*E51/'Vic Oct 2020'!AQ45-'Vic Oct 2020'!M45)*('Vic Oct 2020'!Y45/100)*'Vic Oct 2020'!AQ45,('Vic Oct 2020'!N45-'Vic Oct 2020'!M45)*('Vic Oct 2020'!Y45/100)*'Vic Oct 2020'!AQ45))</f>
        <v>187.36363636363635</v>
      </c>
      <c r="J51" s="190">
        <f>IF($C$5*E51/'Vic Oct 2020'!AQ45&lt;'Vic Oct 2020'!N45,0,IF($C$5*E51/'Vic Oct 2020'!AQ45&lt;='Vic Oct 2020'!O45,($C$5*E51/'Vic Oct 2020'!AQ45-'Vic Oct 2020'!N45)*('Vic Oct 2020'!Z45/100)*'Vic Oct 2020'!AQ45,('Vic Oct 2020'!O45-'Vic Oct 2020'!N45)*('Vic Oct 2020'!Z45/100)*'Vic Oct 2020'!AQ45))</f>
        <v>0</v>
      </c>
      <c r="K51" s="190">
        <f>IF(($C$5*E51/'Vic Oct 2020'!AQ45&gt;'Vic Oct 2020'!O45),($C$5*E51/'Vic Oct 2020'!AQ45-'Vic Oct 2020'!N45)*'Vic Oct 2020'!AA45/100*'Vic Oct 2020'!AQ45,0)</f>
        <v>0</v>
      </c>
      <c r="L51" s="190">
        <f>IF('Vic Oct 2020'!K45="",($C$5*F51/'Vic Oct 2020'!AR45*'Vic Oct 2020'!AC45/100)*'Vic Oct 2020'!AR45,IF($C$5*F51/'Vic Oct 2020'!AR45&gt;='Vic Oct 2020'!L45,('Vic Oct 2020'!L45*'Vic Oct 2020'!AC45/100)*'Vic Oct 2020'!AR45,($C$5*F51/'Vic Oct 2020'!AR45*'Vic Oct 2020'!AC45/100)*'Vic Oct 2020'!AR45))</f>
        <v>499.63636363636363</v>
      </c>
      <c r="M51" s="190">
        <f>IF($C$5*F51/'Vic Oct 2020'!AR45&lt;'Vic Oct 2020'!L45,0,IF($C$5*F51/'Vic Oct 2020'!AR45&lt;='Vic Oct 2020'!M45,($C$5*F51/'Vic Oct 2020'!AR45-'Vic Oct 2020'!L45)*('Vic Oct 2020'!AD45/100)*'Vic Oct 2020'!AR45,('Vic Oct 2020'!M45-'Vic Oct 2020'!L45)*('Vic Oct 2020'!AD45/100)*'Vic Oct 2020'!AR45))</f>
        <v>484.36363636363632</v>
      </c>
      <c r="N51" s="190">
        <f>IF($C$5*F51/'Vic Oct 2020'!AR45&lt;'Vic Oct 2020'!M45,0,IF($C$5*F51/'Vic Oct 2020'!AR45&lt;='Vic Oct 2020'!N45,($C$5*F51/'Vic Oct 2020'!AR45-'Vic Oct 2020'!M45)*('Vic Oct 2020'!AE45/100)*'Vic Oct 2020'!AR45,('Vic Oct 2020'!N45-'Vic Oct 2020'!M45)*('Vic Oct 2020'!AE45/100)*'Vic Oct 2020'!AR45))</f>
        <v>359.27272727272731</v>
      </c>
      <c r="O51" s="190">
        <f>IF($C$5*F51/'Vic Oct 2020'!AR45&lt;'Vic Oct 2020'!N45,0,IF($C$5*F51/'Vic Oct 2020'!AR45&lt;='Vic Oct 2020'!O45,($C$5*F51/'Vic Oct 2020'!AQ45-'Vic Oct 2020'!N45)*('Vic Oct 2020'!AF45/100)*'Vic Oct 2020'!AR45,('Vic Oct 2020'!O45-'Vic Oct 2020'!N45)*('Vic Oct 2020'!AF45/100)*'Vic Oct 2020'!AR45))</f>
        <v>0</v>
      </c>
      <c r="P51" s="190">
        <f>IF(($C$5*F51/'Vic Oct 2020'!AR45&gt;'Vic Oct 2020'!O45),($C$5*F51/'Vic Oct 2020'!AR45-'Vic Oct 2020'!N45)*'Vic Oct 2020'!AG45/100*'Vic Oct 2020'!AR45,0)</f>
        <v>0</v>
      </c>
      <c r="Q51" s="394">
        <f t="shared" si="4"/>
        <v>2106.6363636363635</v>
      </c>
      <c r="R51" s="419">
        <f t="shared" si="5"/>
        <v>2557.7763636363634</v>
      </c>
      <c r="S51" s="193">
        <f t="shared" si="6"/>
        <v>2813.5540000000001</v>
      </c>
      <c r="T51" s="247">
        <f>'Vic Oct 2020'!AT45</f>
        <v>23</v>
      </c>
      <c r="U51" s="247">
        <f>'Vic Oct 2020'!AU45</f>
        <v>0</v>
      </c>
      <c r="V51" s="247">
        <f>'Vic Oct 2020'!AV45</f>
        <v>0</v>
      </c>
      <c r="W51" s="247">
        <f>'Vic Oct 2020'!AW45</f>
        <v>0</v>
      </c>
      <c r="X51" s="419" t="str">
        <f t="shared" si="7"/>
        <v>Guaranteed off bill</v>
      </c>
      <c r="Y51" s="419" t="str">
        <f t="shared" si="8"/>
        <v>Exclusive</v>
      </c>
      <c r="Z51" s="399">
        <f t="shared" si="0"/>
        <v>1969.4877999999999</v>
      </c>
      <c r="AA51" s="399">
        <f t="shared" si="1"/>
        <v>1969.4877999999999</v>
      </c>
      <c r="AB51" s="400">
        <f t="shared" si="9"/>
        <v>2166.43658</v>
      </c>
      <c r="AC51" s="400">
        <f t="shared" si="9"/>
        <v>2166.43658</v>
      </c>
      <c r="AD51" s="244">
        <f>'Vic Oct 2020'!BF45</f>
        <v>0</v>
      </c>
      <c r="AE51" s="196" t="str">
        <f>'Vic Oct 2020'!BG45</f>
        <v>n</v>
      </c>
      <c r="CO51" s="447"/>
      <c r="CP51" s="447"/>
      <c r="CQ51" s="447"/>
      <c r="CR51" s="447"/>
      <c r="CS51" s="447"/>
      <c r="CT51" s="447"/>
      <c r="CU51" s="447"/>
      <c r="CV51" s="447"/>
      <c r="CW51" s="447"/>
      <c r="CX51" s="447"/>
      <c r="CY51" s="447"/>
      <c r="CZ51" s="447"/>
      <c r="DA51" s="447"/>
      <c r="DB51" s="447"/>
      <c r="DC51" s="447"/>
      <c r="DD51" s="447"/>
      <c r="DE51" s="447"/>
      <c r="DF51" s="447"/>
      <c r="DG51" s="447"/>
      <c r="DH51" s="447"/>
      <c r="DI51" s="447"/>
      <c r="DJ51" s="447"/>
      <c r="DK51" s="447"/>
      <c r="DL51" s="447"/>
      <c r="DM51" s="447"/>
      <c r="DN51" s="447"/>
      <c r="DO51" s="447"/>
      <c r="DP51" s="447"/>
      <c r="DQ51" s="447"/>
      <c r="DR51" s="447"/>
      <c r="DS51" s="447"/>
      <c r="DT51" s="447"/>
      <c r="DU51" s="447"/>
      <c r="DV51" s="447"/>
      <c r="DW51" s="447"/>
      <c r="DX51" s="447"/>
      <c r="DY51" s="447"/>
      <c r="DZ51" s="447"/>
      <c r="EA51" s="447"/>
      <c r="EB51" s="447"/>
      <c r="EC51" s="447"/>
      <c r="ED51" s="447"/>
      <c r="EE51" s="447"/>
      <c r="EF51" s="447"/>
      <c r="EG51" s="447"/>
      <c r="EH51" s="447"/>
      <c r="EI51" s="447"/>
      <c r="EJ51" s="447"/>
      <c r="EK51" s="447"/>
      <c r="EL51" s="447"/>
      <c r="EM51" s="447"/>
      <c r="EN51" s="447"/>
      <c r="EO51" s="447"/>
      <c r="EP51" s="447"/>
    </row>
    <row r="52" spans="1:146" ht="17" customHeight="1">
      <c r="A52" s="528"/>
      <c r="B52" s="423" t="str">
        <f>'Vic Oct 2020'!F46</f>
        <v>Lumo Energy</v>
      </c>
      <c r="C52" s="423" t="str">
        <f>'Vic Oct 2020'!G46</f>
        <v>Basic</v>
      </c>
      <c r="D52" s="190">
        <f>365*'Vic Oct 2020'!H46/100</f>
        <v>361.13099999999997</v>
      </c>
      <c r="E52" s="415">
        <f>IF('Vic Oct 2020'!AQ46=3,0.5,IF('Vic Oct 2020'!AQ46=2,0.33,0))</f>
        <v>0.33</v>
      </c>
      <c r="F52" s="415">
        <f t="shared" si="3"/>
        <v>0.66999999999999993</v>
      </c>
      <c r="G52" s="190">
        <f>IF('Vic Oct 2020'!K46="",($C$5*E52/'Vic Oct 2020'!AQ46*'Vic Oct 2020'!W46/100)*'Vic Oct 2020'!AQ46,IF($C$5*E52/'Vic Oct 2020'!AQ46&gt;='Vic Oct 2020'!L46,('Vic Oct 2020'!L46*'Vic Oct 2020'!W46/100)*'Vic Oct 2020'!AQ46,($C$5*E52/'Vic Oct 2020'!AQ46*'Vic Oct 2020'!W46/100)*'Vic Oct 2020'!AQ46))</f>
        <v>188.01999999999995</v>
      </c>
      <c r="H52" s="190">
        <f>IF($C$5*E52/'Vic Oct 2020'!AQ46&lt;'Vic Oct 2020'!L46,0,IF($C$5*E52/'Vic Oct 2020'!AQ46&lt;='Vic Oct 2020'!M46,($C$5*E52/'Vic Oct 2020'!AQ46-'Vic Oct 2020'!L46)*('Vic Oct 2020'!X46/100)*'Vic Oct 2020'!AQ46,('Vic Oct 2020'!M46-'Vic Oct 2020'!L46)*('Vic Oct 2020'!X46/100)*'Vic Oct 2020'!AQ46))</f>
        <v>182.48999999999998</v>
      </c>
      <c r="I52" s="190">
        <f>IF($C$5*E52/'Vic Oct 2020'!AQ46&lt;'Vic Oct 2020'!M46,0,IF($C$5*E52/'Vic Oct 2020'!AQ46&lt;='Vic Oct 2020'!N46,($C$5*E52/'Vic Oct 2020'!AQ46-'Vic Oct 2020'!M46)*('Vic Oct 2020'!Y46/100)*'Vic Oct 2020'!AQ46,('Vic Oct 2020'!N46-'Vic Oct 2020'!M46)*('Vic Oct 2020'!Y46/100)*'Vic Oct 2020'!AQ46))</f>
        <v>122.92800000000001</v>
      </c>
      <c r="J52" s="190">
        <f>IF($C$5*E52/'Vic Oct 2020'!AQ46&lt;'Vic Oct 2020'!N46,0,IF($C$5*E52/'Vic Oct 2020'!AQ46&lt;='Vic Oct 2020'!O46,($C$5*E52/'Vic Oct 2020'!AQ46-'Vic Oct 2020'!N46)*('Vic Oct 2020'!Z46/100)*'Vic Oct 2020'!AQ46,('Vic Oct 2020'!O46-'Vic Oct 2020'!N46)*('Vic Oct 2020'!Z46/100)*'Vic Oct 2020'!AQ46))</f>
        <v>0</v>
      </c>
      <c r="K52" s="190">
        <f>IF(($C$5*E52/'Vic Oct 2020'!AQ46&gt;'Vic Oct 2020'!O46),($C$5*E52/'Vic Oct 2020'!AQ46-'Vic Oct 2020'!N46)*'Vic Oct 2020'!AA46/100*'Vic Oct 2020'!AQ46,0)</f>
        <v>0</v>
      </c>
      <c r="L52" s="190">
        <f>IF('Vic Oct 2020'!K46="",($C$5*F52/'Vic Oct 2020'!AR46*'Vic Oct 2020'!AC46/100)*'Vic Oct 2020'!AR46,IF($C$5*F52/'Vic Oct 2020'!AR46&gt;='Vic Oct 2020'!L46,('Vic Oct 2020'!L46*'Vic Oct 2020'!AC46/100)*'Vic Oct 2020'!AR46,($C$5*F52/'Vic Oct 2020'!AR46*'Vic Oct 2020'!AC46/100)*'Vic Oct 2020'!AR46))</f>
        <v>356.13199999999995</v>
      </c>
      <c r="M52" s="190">
        <f>IF($C$5*F52/'Vic Oct 2020'!AR46&lt;'Vic Oct 2020'!L46,0,IF($C$5*F52/'Vic Oct 2020'!AR46&lt;='Vic Oct 2020'!M46,($C$5*F52/'Vic Oct 2020'!AR46-'Vic Oct 2020'!L46)*('Vic Oct 2020'!AD46/100)*'Vic Oct 2020'!AR46,('Vic Oct 2020'!M46-'Vic Oct 2020'!L46)*('Vic Oct 2020'!AD46/100)*'Vic Oct 2020'!AR46))</f>
        <v>351.70799999999997</v>
      </c>
      <c r="N52" s="190">
        <f>IF($C$5*F52/'Vic Oct 2020'!AR46&lt;'Vic Oct 2020'!M46,0,IF($C$5*F52/'Vic Oct 2020'!AR46&lt;='Vic Oct 2020'!N46,($C$5*F52/'Vic Oct 2020'!AR46-'Vic Oct 2020'!M46)*('Vic Oct 2020'!AE46/100)*'Vic Oct 2020'!AR46,('Vic Oct 2020'!N46-'Vic Oct 2020'!M46)*('Vic Oct 2020'!AE46/100)*'Vic Oct 2020'!AR46))</f>
        <v>256.70399999999995</v>
      </c>
      <c r="O52" s="190">
        <f>IF($C$5*F52/'Vic Oct 2020'!AR46&lt;'Vic Oct 2020'!N46,0,IF($C$5*F52/'Vic Oct 2020'!AR46&lt;='Vic Oct 2020'!O46,($C$5*F52/'Vic Oct 2020'!AQ46-'Vic Oct 2020'!N46)*('Vic Oct 2020'!AF46/100)*'Vic Oct 2020'!AR46,('Vic Oct 2020'!O46-'Vic Oct 2020'!N46)*('Vic Oct 2020'!AF46/100)*'Vic Oct 2020'!AR46))</f>
        <v>0</v>
      </c>
      <c r="P52" s="190">
        <f>IF(($C$5*F52/'Vic Oct 2020'!AR46&gt;'Vic Oct 2020'!O46),($C$5*F52/'Vic Oct 2020'!AR46-'Vic Oct 2020'!N46)*'Vic Oct 2020'!AG46/100*'Vic Oct 2020'!AR46,0)</f>
        <v>0</v>
      </c>
      <c r="Q52" s="394">
        <f t="shared" si="4"/>
        <v>1457.9819999999997</v>
      </c>
      <c r="R52" s="419">
        <f t="shared" si="5"/>
        <v>1819.1129999999998</v>
      </c>
      <c r="S52" s="193">
        <f t="shared" si="6"/>
        <v>2001.0243</v>
      </c>
      <c r="T52" s="247">
        <f>'Vic Oct 2020'!AT46</f>
        <v>0</v>
      </c>
      <c r="U52" s="247">
        <f>'Vic Oct 2020'!AU46</f>
        <v>0</v>
      </c>
      <c r="V52" s="247">
        <f>'Vic Oct 2020'!AV46</f>
        <v>0</v>
      </c>
      <c r="W52" s="247">
        <f>'Vic Oct 2020'!AW46</f>
        <v>0</v>
      </c>
      <c r="X52" s="419" t="str">
        <f t="shared" si="7"/>
        <v>No discount</v>
      </c>
      <c r="Y52" s="419" t="str">
        <f t="shared" si="8"/>
        <v>Exclusive</v>
      </c>
      <c r="Z52" s="399">
        <f t="shared" si="0"/>
        <v>1819.1129999999998</v>
      </c>
      <c r="AA52" s="399">
        <f t="shared" si="1"/>
        <v>1819.1129999999998</v>
      </c>
      <c r="AB52" s="400">
        <f t="shared" si="9"/>
        <v>2001.0243</v>
      </c>
      <c r="AC52" s="400">
        <f t="shared" si="9"/>
        <v>2001.0243</v>
      </c>
      <c r="AD52" s="244">
        <f>'Vic Oct 2020'!BF46</f>
        <v>0</v>
      </c>
      <c r="AE52" s="196" t="str">
        <f>'Vic Oct 2020'!BG46</f>
        <v>n</v>
      </c>
      <c r="CO52" s="447"/>
      <c r="CP52" s="447"/>
      <c r="CQ52" s="447"/>
      <c r="CR52" s="447"/>
      <c r="CS52" s="447"/>
      <c r="CT52" s="447"/>
      <c r="CU52" s="447"/>
      <c r="CV52" s="447"/>
      <c r="CW52" s="447"/>
      <c r="CX52" s="447"/>
      <c r="CY52" s="447"/>
      <c r="CZ52" s="447"/>
      <c r="DA52" s="447"/>
      <c r="DB52" s="447"/>
      <c r="DC52" s="447"/>
      <c r="DD52" s="447"/>
      <c r="DE52" s="447"/>
      <c r="DF52" s="447"/>
      <c r="DG52" s="447"/>
      <c r="DH52" s="447"/>
      <c r="DI52" s="447"/>
      <c r="DJ52" s="447"/>
      <c r="DK52" s="447"/>
      <c r="DL52" s="447"/>
      <c r="DM52" s="447"/>
      <c r="DN52" s="447"/>
      <c r="DO52" s="447"/>
      <c r="DP52" s="447"/>
      <c r="DQ52" s="447"/>
      <c r="DR52" s="447"/>
      <c r="DS52" s="447"/>
      <c r="DT52" s="447"/>
      <c r="DU52" s="447"/>
      <c r="DV52" s="447"/>
      <c r="DW52" s="447"/>
      <c r="DX52" s="447"/>
      <c r="DY52" s="447"/>
      <c r="DZ52" s="447"/>
      <c r="EA52" s="447"/>
      <c r="EB52" s="447"/>
      <c r="EC52" s="447"/>
      <c r="ED52" s="447"/>
      <c r="EE52" s="447"/>
      <c r="EF52" s="447"/>
      <c r="EG52" s="447"/>
      <c r="EH52" s="447"/>
      <c r="EI52" s="447"/>
      <c r="EJ52" s="447"/>
      <c r="EK52" s="447"/>
      <c r="EL52" s="447"/>
      <c r="EM52" s="447"/>
      <c r="EN52" s="447"/>
      <c r="EO52" s="447"/>
      <c r="EP52" s="447"/>
    </row>
    <row r="53" spans="1:146" ht="17" customHeight="1">
      <c r="A53" s="528"/>
      <c r="B53" s="423" t="str">
        <f>'Vic Oct 2020'!F47</f>
        <v>Momentum Energy</v>
      </c>
      <c r="C53" s="423" t="str">
        <f>'Vic Oct 2020'!G47</f>
        <v>Market offer</v>
      </c>
      <c r="D53" s="190">
        <f>365*'Vic Oct 2020'!H47/100</f>
        <v>420.97772727272729</v>
      </c>
      <c r="E53" s="415">
        <f>IF('Vic Oct 2020'!AQ47=3,0.5,IF('Vic Oct 2020'!AQ47=2,0.33,0))</f>
        <v>0.33</v>
      </c>
      <c r="F53" s="415">
        <f t="shared" si="3"/>
        <v>0.66999999999999993</v>
      </c>
      <c r="G53" s="190">
        <f>IF('Vic Oct 2020'!K47="",($C$5*E53/'Vic Oct 2020'!AQ47*'Vic Oct 2020'!W47/100)*'Vic Oct 2020'!AQ47,IF($C$5*E53/'Vic Oct 2020'!AQ47&gt;='Vic Oct 2020'!L47,('Vic Oct 2020'!L47*'Vic Oct 2020'!W47/100)*'Vic Oct 2020'!AQ47,($C$5*E53/'Vic Oct 2020'!AQ47*'Vic Oct 2020'!W47/100)*'Vic Oct 2020'!AQ47))</f>
        <v>248.72727272727269</v>
      </c>
      <c r="H53" s="190">
        <f>IF($C$5*E53/'Vic Oct 2020'!AQ47&lt;'Vic Oct 2020'!L47,0,IF($C$5*E53/'Vic Oct 2020'!AQ47&lt;='Vic Oct 2020'!M47,($C$5*E53/'Vic Oct 2020'!AQ47-'Vic Oct 2020'!L47)*('Vic Oct 2020'!X47/100)*'Vic Oct 2020'!AQ47,('Vic Oct 2020'!M47-'Vic Oct 2020'!L47)*('Vic Oct 2020'!X47/100)*'Vic Oct 2020'!AQ47))</f>
        <v>244.36363636363637</v>
      </c>
      <c r="I53" s="190">
        <f>IF($C$5*E53/'Vic Oct 2020'!AQ47&lt;'Vic Oct 2020'!M47,0,IF($C$5*E53/'Vic Oct 2020'!AQ47&lt;='Vic Oct 2020'!N47,($C$5*E53/'Vic Oct 2020'!AQ47-'Vic Oct 2020'!M47)*('Vic Oct 2020'!Y47/100)*'Vic Oct 2020'!AQ47,('Vic Oct 2020'!N47-'Vic Oct 2020'!M47)*('Vic Oct 2020'!Y47/100)*'Vic Oct 2020'!AQ47))</f>
        <v>174.27272727272725</v>
      </c>
      <c r="J53" s="190">
        <f>IF($C$5*E53/'Vic Oct 2020'!AQ47&lt;'Vic Oct 2020'!N47,0,IF($C$5*E53/'Vic Oct 2020'!AQ47&lt;='Vic Oct 2020'!O47,($C$5*E53/'Vic Oct 2020'!AQ47-'Vic Oct 2020'!N47)*('Vic Oct 2020'!Z47/100)*'Vic Oct 2020'!AQ47,('Vic Oct 2020'!O47-'Vic Oct 2020'!N47)*('Vic Oct 2020'!Z47/100)*'Vic Oct 2020'!AQ47))</f>
        <v>0</v>
      </c>
      <c r="K53" s="190">
        <f>IF(($C$5*E53/'Vic Oct 2020'!AQ47&gt;'Vic Oct 2020'!O47),($C$5*E53/'Vic Oct 2020'!AQ47-'Vic Oct 2020'!N47)*'Vic Oct 2020'!AA47/100*'Vic Oct 2020'!AQ47,0)</f>
        <v>0</v>
      </c>
      <c r="L53" s="190">
        <f>IF('Vic Oct 2020'!K47="",($C$5*F53/'Vic Oct 2020'!AR47*'Vic Oct 2020'!AC47/100)*'Vic Oct 2020'!AR47,IF($C$5*F53/'Vic Oct 2020'!AR47&gt;='Vic Oct 2020'!L47,('Vic Oct 2020'!L47*'Vic Oct 2020'!AC47/100)*'Vic Oct 2020'!AR47,($C$5*F53/'Vic Oct 2020'!AR47*'Vic Oct 2020'!AC47/100)*'Vic Oct 2020'!AR47))</f>
        <v>394.90909090909088</v>
      </c>
      <c r="M53" s="190">
        <f>IF($C$5*F53/'Vic Oct 2020'!AR47&lt;'Vic Oct 2020'!L47,0,IF($C$5*F53/'Vic Oct 2020'!AR47&lt;='Vic Oct 2020'!M47,($C$5*F53/'Vic Oct 2020'!AR47-'Vic Oct 2020'!L47)*('Vic Oct 2020'!AD47/100)*'Vic Oct 2020'!AR47,('Vic Oct 2020'!M47-'Vic Oct 2020'!L47)*('Vic Oct 2020'!AD47/100)*'Vic Oct 2020'!AR47))</f>
        <v>390.5454545454545</v>
      </c>
      <c r="N53" s="190">
        <f>IF($C$5*F53/'Vic Oct 2020'!AR47&lt;'Vic Oct 2020'!M47,0,IF($C$5*F53/'Vic Oct 2020'!AR47&lt;='Vic Oct 2020'!N47,($C$5*F53/'Vic Oct 2020'!AR47-'Vic Oct 2020'!M47)*('Vic Oct 2020'!AE47/100)*'Vic Oct 2020'!AR47,('Vic Oct 2020'!N47-'Vic Oct 2020'!M47)*('Vic Oct 2020'!AE47/100)*'Vic Oct 2020'!AR47))</f>
        <v>302.27272727272725</v>
      </c>
      <c r="O53" s="190">
        <f>IF($C$5*F53/'Vic Oct 2020'!AR47&lt;'Vic Oct 2020'!N47,0,IF($C$5*F53/'Vic Oct 2020'!AR47&lt;='Vic Oct 2020'!O47,($C$5*F53/'Vic Oct 2020'!AQ47-'Vic Oct 2020'!N47)*('Vic Oct 2020'!AF47/100)*'Vic Oct 2020'!AR47,('Vic Oct 2020'!O47-'Vic Oct 2020'!N47)*('Vic Oct 2020'!AF47/100)*'Vic Oct 2020'!AR47))</f>
        <v>0</v>
      </c>
      <c r="P53" s="190">
        <f>IF(($C$5*F53/'Vic Oct 2020'!AR47&gt;'Vic Oct 2020'!O47),($C$5*F53/'Vic Oct 2020'!AR47-'Vic Oct 2020'!N47)*'Vic Oct 2020'!AG47/100*'Vic Oct 2020'!AR47,0)</f>
        <v>0</v>
      </c>
      <c r="Q53" s="394">
        <f t="shared" si="4"/>
        <v>1755.0909090909088</v>
      </c>
      <c r="R53" s="419">
        <f t="shared" si="5"/>
        <v>2176.068636363636</v>
      </c>
      <c r="S53" s="193">
        <f t="shared" si="6"/>
        <v>2393.6754999999998</v>
      </c>
      <c r="T53" s="247">
        <f>'Vic Oct 2020'!AT47</f>
        <v>0</v>
      </c>
      <c r="U53" s="247">
        <f>'Vic Oct 2020'!AU47</f>
        <v>0</v>
      </c>
      <c r="V53" s="247">
        <f>'Vic Oct 2020'!AV47</f>
        <v>0</v>
      </c>
      <c r="W53" s="247">
        <f>'Vic Oct 2020'!AW47</f>
        <v>0</v>
      </c>
      <c r="X53" s="419" t="str">
        <f t="shared" si="7"/>
        <v>No discount</v>
      </c>
      <c r="Y53" s="419" t="str">
        <f t="shared" si="8"/>
        <v>Exclusive</v>
      </c>
      <c r="Z53" s="399">
        <f t="shared" si="0"/>
        <v>2176.068636363636</v>
      </c>
      <c r="AA53" s="399">
        <f t="shared" si="1"/>
        <v>2176.068636363636</v>
      </c>
      <c r="AB53" s="400">
        <f t="shared" si="9"/>
        <v>2393.6754999999998</v>
      </c>
      <c r="AC53" s="400">
        <f t="shared" si="9"/>
        <v>2393.6754999999998</v>
      </c>
      <c r="AD53" s="244">
        <f>'Vic Oct 2020'!BF47</f>
        <v>0</v>
      </c>
      <c r="AE53" s="196" t="str">
        <f>'Vic Oct 2020'!BG47</f>
        <v>n</v>
      </c>
      <c r="CO53" s="447"/>
      <c r="CP53" s="447"/>
      <c r="CQ53" s="447"/>
      <c r="CR53" s="447"/>
      <c r="CS53" s="447"/>
      <c r="CT53" s="447"/>
      <c r="CU53" s="447"/>
      <c r="CV53" s="447"/>
      <c r="CW53" s="447"/>
      <c r="CX53" s="447"/>
      <c r="CY53" s="447"/>
      <c r="CZ53" s="447"/>
      <c r="DA53" s="447"/>
      <c r="DB53" s="447"/>
      <c r="DC53" s="447"/>
      <c r="DD53" s="447"/>
      <c r="DE53" s="447"/>
      <c r="DF53" s="447"/>
      <c r="DG53" s="447"/>
      <c r="DH53" s="447"/>
      <c r="DI53" s="447"/>
      <c r="DJ53" s="447"/>
      <c r="DK53" s="447"/>
      <c r="DL53" s="447"/>
      <c r="DM53" s="447"/>
      <c r="DN53" s="447"/>
      <c r="DO53" s="447"/>
      <c r="DP53" s="447"/>
      <c r="DQ53" s="447"/>
      <c r="DR53" s="447"/>
      <c r="DS53" s="447"/>
      <c r="DT53" s="447"/>
      <c r="DU53" s="447"/>
      <c r="DV53" s="447"/>
      <c r="DW53" s="447"/>
      <c r="DX53" s="447"/>
      <c r="DY53" s="447"/>
      <c r="DZ53" s="447"/>
      <c r="EA53" s="447"/>
      <c r="EB53" s="447"/>
      <c r="EC53" s="447"/>
      <c r="ED53" s="447"/>
      <c r="EE53" s="447"/>
      <c r="EF53" s="447"/>
      <c r="EG53" s="447"/>
      <c r="EH53" s="447"/>
      <c r="EI53" s="447"/>
      <c r="EJ53" s="447"/>
      <c r="EK53" s="447"/>
      <c r="EL53" s="447"/>
      <c r="EM53" s="447"/>
      <c r="EN53" s="447"/>
      <c r="EO53" s="447"/>
      <c r="EP53" s="447"/>
    </row>
    <row r="54" spans="1:146" s="451" customFormat="1" ht="17" customHeight="1">
      <c r="A54" s="528"/>
      <c r="B54" s="423" t="str">
        <f>'Vic Oct 2020'!F48</f>
        <v>Origin Energy</v>
      </c>
      <c r="C54" s="423" t="str">
        <f>'Vic Oct 2020'!G48</f>
        <v>Basic</v>
      </c>
      <c r="D54" s="190">
        <f>365*'Vic Oct 2020'!H48/100</f>
        <v>335.8</v>
      </c>
      <c r="E54" s="415">
        <f>IF('Vic Oct 2020'!AQ48=3,0.5,IF('Vic Oct 2020'!AQ48=2,0.33,0))</f>
        <v>0.33</v>
      </c>
      <c r="F54" s="415">
        <f t="shared" si="3"/>
        <v>0.66999999999999993</v>
      </c>
      <c r="G54" s="190">
        <f>IF('Vic Oct 2020'!K48="",($C$5*E54/'Vic Oct 2020'!AQ48*'Vic Oct 2020'!W48/100)*'Vic Oct 2020'!AQ48,IF($C$5*E54/'Vic Oct 2020'!AQ48&gt;='Vic Oct 2020'!L48,('Vic Oct 2020'!L48*'Vic Oct 2020'!W48/100)*'Vic Oct 2020'!AQ48,($C$5*E54/'Vic Oct 2020'!AQ48*'Vic Oct 2020'!W48/100)*'Vic Oct 2020'!AQ48))</f>
        <v>593.99999999999989</v>
      </c>
      <c r="H54" s="190">
        <f>IF(AND('Vic Oct 2020'!L48&gt;0,'Vic Oct 2020'!M48&gt;0),IF($C$5*E54/'Vic Oct 2020'!AQ48&lt;'Vic Oct 2020'!L48,0,IF(($C$5*E54/'Vic Oct 2020'!AQ48-'Vic Oct 2020'!L48)&lt;=('Vic Oct 2020'!M48+'Vic Oct 2020'!L48),((($C$5*E54/'Vic Oct 2020'!AQ48-'Vic Oct 2020'!L48)*'Vic Oct 2020'!X48/100))*'Vic Oct 2020'!AQ48,((('Vic Oct 2020'!M48)*'Vic Oct 2020'!X48/100)*'Vic Oct 2020'!AQ48))),0)</f>
        <v>0</v>
      </c>
      <c r="I54" s="190">
        <f>IF(AND('Vic Oct 2020'!M48&gt;0,'Vic Oct 2020'!N48&gt;0),IF($C$5*E54/'Vic Oct 2020'!AQ48&lt;('Vic Oct 2020'!L48+'Vic Oct 2020'!M48),0,IF(($C$5*E54/'Vic Oct 2020'!AQ48-'Vic Oct 2020'!L48+'Vic Oct 2020'!M48)&lt;=('Vic Oct 2020'!L48+'Vic Oct 2020'!M48+'Vic Oct 2020'!N48),((($C$5*E54/'Vic Oct 2020'!AQ48-('Vic Oct 2020'!L48+'Vic Oct 2020'!M48))*'Vic Oct 2020'!Y48/100))*'Vic Oct 2020'!AQ48,('Vic Oct 2020'!N48*'Vic Oct 2020'!Y48/100)* 'Vic Oct 2020'!AQ48)),0)</f>
        <v>0</v>
      </c>
      <c r="J54" s="190">
        <f>IF(AND('Vic Oct 2020'!N48&gt;0,'Vic Oct 2020'!O48&gt;0),IF($C$5*E54/'Vic Oct 2020'!AQ48&lt;('Vic Oct 2020'!L48+'Vic Oct 2020'!M48+'Vic Oct 2020'!N48),0,IF(($C$5*E54/'Vic Oct 2020'!AQ48-'Vic Oct 2020'!L48+'Vic Oct 2020'!M48+'Vic Oct 2020'!N48)&lt;=('Vic Oct 2020'!L48+'Vic Oct 2020'!M48+'Vic Oct 2020'!N48+'Vic Oct 2020'!O48),(($C$5*E54/'Vic Oct 2020'!AQ48-('Vic Oct 2020'!L48+'Vic Oct 2020'!M48+'Vic Oct 2020'!N48))*'Vic Oct 2020'!Z48/100)*'Vic Oct 2020'!AQ48,('Vic Oct 2020'!O48*'Vic Oct 2020'!Z48/100)*'Vic Oct 2020'!AQ48)),0)</f>
        <v>0</v>
      </c>
      <c r="K54" s="190">
        <f>IF(AND('Vic Oct 2020'!P48&gt;0,'Vic Oct 2020'!O48&gt;0),IF(($C$5*E54/'Vic Oct 2020'!AQ48&lt;SUM('Vic Oct 2020'!L48:P48)),(0),($C$5*E54/'Vic Oct 2020'!AQ48-SUM('Vic Oct 2020'!L48:P48))*'Vic Oct 2020'!AB48/100)* 'Vic Oct 2020'!AQ48,IF(AND('Vic Oct 2020'!O48&gt;0,'Vic Oct 2020'!P48=""),IF(($C$5*E54/'Vic Oct 2020'!AQ48&lt; SUM('Vic Oct 2020'!L48:O48)),(0),($C$5*E54/'Vic Oct 2020'!AQ48-SUM('Vic Oct 2020'!L48:O48))*'Vic Oct 2020'!AA48/100)* 'Vic Oct 2020'!AQ48,IF(AND('Vic Oct 2020'!N48&gt;0,'Vic Oct 2020'!O48=""),IF(($C$5*E54/'Vic Oct 2020'!AQ48&lt; SUM('Vic Oct 2020'!L48:N48)),(0),($C$5*E54/'Vic Oct 2020'!AQ48-SUM('Vic Oct 2020'!L48:N48))*'Vic Oct 2020'!Z48/100)* 'Vic Oct 2020'!AQ48,IF(AND('Vic Oct 2020'!M48&gt;0,'Vic Oct 2020'!N48=""),IF(($C$5*E54/'Vic Oct 2020'!AQ48&lt;'Vic Oct 2020'!M48+'Vic Oct 2020'!L48),(0),(($C$5*E54/'Vic Oct 2020'!AQ48-('Vic Oct 2020'!M48+'Vic Oct 2020'!L48))*'Vic Oct 2020'!Y48/100))*'Vic Oct 2020'!AQ48,IF(AND('Vic Oct 2020'!L48&gt;0,'Vic Oct 2020'!M48=""&gt;0),IF(($C$5*E54/'Vic Oct 2020'!AQ48&lt;'Vic Oct 2020'!L48),(0),($C$5*E54/'Vic Oct 2020'!AQ48-'Vic Oct 2020'!L48)*'Vic Oct 2020'!X48/100)*'Vic Oct 2020'!AQ48,0)))))</f>
        <v>0</v>
      </c>
      <c r="L54" s="190">
        <f>IF('Vic Oct 2020'!K48="",($C$5*F54/'Vic Oct 2020'!AR48*'Vic Oct 2020'!AC48/100)*'Vic Oct 2020'!AR48,IF($C$5*F54/'Vic Oct 2020'!AR48&gt;='Vic Oct 2020'!L48,('Vic Oct 2020'!L48*'Vic Oct 2020'!AC48/100)*'Vic Oct 2020'!AR48,($C$5*F54/'Vic Oct 2020'!AR48*'Vic Oct 2020'!AC48/100)*'Vic Oct 2020'!AR48))</f>
        <v>1108.5454545454545</v>
      </c>
      <c r="M54" s="190">
        <f>IF(AND('Vic Oct 2020'!L48&gt;0,'Vic Oct 2020'!M48&gt;0),IF($C$5*F54/'Vic Oct 2020'!AR48&lt;'Vic Oct 2020'!L48,0,IF(($C$5*F54/'Vic Oct 2020'!AR48-'Vic Oct 2020'!L48)&lt;=('Vic Oct 2020'!M48+'Vic Oct 2020'!L48),((($C$5*F54/'Vic Oct 2020'!AR48-'Vic Oct 2020'!L48)*'Vic Oct 2020'!AD48/100))*'Vic Oct 2020'!AR48,((('Vic Oct 2020'!M48)*'Vic Oct 2020'!AD48/100)*'Vic Oct 2020'!AR48))),0)</f>
        <v>0</v>
      </c>
      <c r="N54" s="190">
        <f>IF(AND('Vic Oct 2020'!M48&gt;0,'Vic Oct 2020'!N48&gt;0),IF($C$5*F54/'Vic Oct 2020'!AR48&lt;('Vic Oct 2020'!L48+'Vic Oct 2020'!M48),0,IF(($C$5*F54/'Vic Oct 2020'!AR48-'Vic Oct 2020'!L48+'Vic Oct 2020'!M48)&lt;=('Vic Oct 2020'!L48+'Vic Oct 2020'!M48+'Vic Oct 2020'!N48),((($C$5*F54/'Vic Oct 2020'!AR48-('Vic Oct 2020'!L48+'Vic Oct 2020'!M48))*'Vic Oct 2020'!AE48/100))*'Vic Oct 2020'!AR48,('Vic Oct 2020'!N48*'Vic Oct 2020'!AE48/100)*'Vic Oct 2020'!AR48)),0)</f>
        <v>0</v>
      </c>
      <c r="O54" s="190">
        <f>IF(AND('Vic Oct 2020'!N48&gt;0,'Vic Oct 2020'!O48&gt;0),IF($C$5*F54/'Vic Oct 2020'!AR48&lt;('Vic Oct 2020'!L48+'Vic Oct 2020'!M48+'Vic Oct 2020'!N48),0,IF(($C$5*F54/'Vic Oct 2020'!AR48-'Vic Oct 2020'!L48+'Vic Oct 2020'!M48+'Vic Oct 2020'!N48)&lt;=('Vic Oct 2020'!L48+'Vic Oct 2020'!M48+'Vic Oct 2020'!N48+'Vic Oct 2020'!O48),(($C$5*F54/'Vic Oct 2020'!AR48-('Vic Oct 2020'!L48+'Vic Oct 2020'!M48+'Vic Oct 2020'!N48))*'Vic Oct 2020'!AF48/100)*'Vic Oct 2020'!AR48,('Vic Oct 2020'!O48*'Vic Oct 2020'!AF48/100)*'Vic Oct 2020'!AR48)),0)</f>
        <v>0</v>
      </c>
      <c r="P54" s="190">
        <f>IF(AND('Vic Oct 2020'!P48&gt;0,'Vic Oct 2020'!O48&gt;0),IF(($C$5*F54/'Vic Oct 2020'!AR48&lt;SUM('Vic Oct 2020'!L48:P48)),(0),($C$5*F54/'Vic Oct 2020'!AR48-SUM('Vic Oct 2020'!L48:P48))*'Vic Oct 2020'!AB48/100)* 'Vic Oct 2020'!AR48,IF(AND('Vic Oct 2020'!O48&gt;0,'Vic Oct 2020'!P48=""),IF(($C$5*F54/'Vic Oct 2020'!AR48&lt; SUM('Vic Oct 2020'!L48:O48)),(0),($C$5*F54/'Vic Oct 2020'!AR48-SUM('Vic Oct 2020'!L48:O48))*'Vic Oct 2020'!AG48/100)* 'Vic Oct 2020'!AR48,IF(AND('Vic Oct 2020'!N48&gt;0,'Vic Oct 2020'!O48=""),IF(($C$5*F54/'Vic Oct 2020'!AR48&lt; SUM('Vic Oct 2020'!L48:N48)),(0),($C$5*F54/'Vic Oct 2020'!AR48-SUM('Vic Oct 2020'!L48:N48))*'Vic Oct 2020'!AF48/100)* 'Vic Oct 2020'!AR48,IF(AND('Vic Oct 2020'!M48&gt;0,'Vic Oct 2020'!N48=""),IF(($C$5*F54/'Vic Oct 2020'!AR48&lt;'Vic Oct 2020'!M48+'Vic Oct 2020'!L48),(0),(($C$5*F54/'Vic Oct 2020'!AR48-('Vic Oct 2020'!M48+'Vic Oct 2020'!L48))*'Vic Oct 2020'!AE48/100))*'Vic Oct 2020'!AR48,IF(AND('Vic Oct 2020'!L48&gt;0,'Vic Oct 2020'!M48=""&gt;0),IF(($C$5*F54/'Vic Oct 2020'!AR48&lt;'Vic Oct 2020'!L48),(0),($C$5*F54/'Vic Oct 2020'!AR48-'Vic Oct 2020'!L48)*'Vic Oct 2020'!AD48/100)*'Vic Oct 2020'!AR48,0)))))</f>
        <v>0</v>
      </c>
      <c r="Q54" s="394">
        <f t="shared" si="4"/>
        <v>1702.5454545454545</v>
      </c>
      <c r="R54" s="419">
        <f t="shared" si="5"/>
        <v>2038.3454545454545</v>
      </c>
      <c r="S54" s="193">
        <f t="shared" si="6"/>
        <v>2242.1800000000003</v>
      </c>
      <c r="T54" s="247">
        <f>'Vic Oct 2020'!AT48</f>
        <v>0</v>
      </c>
      <c r="U54" s="247">
        <f>'Vic Oct 2020'!AU48</f>
        <v>0</v>
      </c>
      <c r="V54" s="247">
        <f>'Vic Oct 2020'!AV48</f>
        <v>0</v>
      </c>
      <c r="W54" s="247">
        <f>'Vic Oct 2020'!AW48</f>
        <v>0</v>
      </c>
      <c r="X54" s="419" t="str">
        <f t="shared" si="7"/>
        <v>No discount</v>
      </c>
      <c r="Y54" s="419" t="str">
        <f t="shared" si="8"/>
        <v>Inclusive</v>
      </c>
      <c r="Z54" s="399">
        <f t="shared" si="0"/>
        <v>2038.3454545454547</v>
      </c>
      <c r="AA54" s="399">
        <f t="shared" si="1"/>
        <v>2038.3454545454547</v>
      </c>
      <c r="AB54" s="400">
        <f t="shared" si="9"/>
        <v>2242.1800000000003</v>
      </c>
      <c r="AC54" s="400">
        <f t="shared" si="9"/>
        <v>2242.1800000000003</v>
      </c>
      <c r="AD54" s="244">
        <f>'Vic Oct 2020'!BF48</f>
        <v>0</v>
      </c>
      <c r="AE54" s="196" t="str">
        <f>'Vic Oct 2020'!BG48</f>
        <v>n</v>
      </c>
      <c r="AF54" s="443"/>
      <c r="AG54" s="443"/>
      <c r="AH54" s="443"/>
      <c r="AI54" s="443"/>
      <c r="AJ54" s="443"/>
      <c r="AK54" s="443"/>
      <c r="AL54" s="443"/>
      <c r="AM54" s="443"/>
      <c r="AN54" s="443"/>
      <c r="AO54" s="443"/>
      <c r="AP54" s="443"/>
      <c r="AQ54" s="443"/>
      <c r="AR54" s="443"/>
      <c r="AS54" s="443"/>
      <c r="AT54" s="443"/>
      <c r="AU54" s="443"/>
      <c r="AV54" s="443"/>
      <c r="AW54" s="443"/>
      <c r="AX54" s="443"/>
      <c r="AY54" s="443"/>
      <c r="AZ54" s="443"/>
      <c r="BA54" s="443"/>
      <c r="BB54" s="443"/>
      <c r="BC54" s="443"/>
      <c r="BD54" s="443"/>
      <c r="BE54" s="443"/>
      <c r="BF54" s="443"/>
      <c r="BG54" s="443"/>
      <c r="BH54" s="443"/>
      <c r="BI54" s="443"/>
      <c r="BJ54" s="443"/>
      <c r="BK54" s="443"/>
      <c r="BL54" s="443"/>
      <c r="BM54" s="443"/>
      <c r="BN54" s="443"/>
      <c r="BO54" s="443"/>
      <c r="BP54" s="443"/>
      <c r="BQ54" s="443"/>
      <c r="BR54" s="443"/>
      <c r="BS54" s="443"/>
      <c r="BT54" s="443"/>
      <c r="BU54" s="443"/>
      <c r="BV54" s="443"/>
      <c r="BW54" s="443"/>
      <c r="BX54" s="443"/>
      <c r="BY54" s="443"/>
      <c r="BZ54" s="443"/>
      <c r="CA54" s="443"/>
      <c r="CB54" s="443"/>
      <c r="CC54" s="443"/>
      <c r="CD54" s="443"/>
      <c r="CE54" s="443"/>
      <c r="CF54" s="443"/>
      <c r="CG54" s="443"/>
      <c r="CH54" s="443"/>
      <c r="CI54" s="443"/>
      <c r="CJ54" s="443"/>
      <c r="CK54" s="443"/>
      <c r="CL54" s="443"/>
      <c r="CM54" s="443"/>
      <c r="CN54" s="443"/>
      <c r="CO54" s="447"/>
      <c r="CP54" s="447"/>
      <c r="CQ54" s="447"/>
      <c r="CR54" s="447"/>
      <c r="CS54" s="447"/>
      <c r="CT54" s="447"/>
      <c r="CU54" s="447"/>
      <c r="CV54" s="447"/>
      <c r="CW54" s="447"/>
      <c r="CX54" s="447"/>
      <c r="CY54" s="447"/>
      <c r="CZ54" s="447"/>
      <c r="DA54" s="447"/>
      <c r="DB54" s="447"/>
      <c r="DC54" s="447"/>
      <c r="DD54" s="447"/>
      <c r="DE54" s="447"/>
      <c r="DF54" s="447"/>
      <c r="DG54" s="447"/>
      <c r="DH54" s="447"/>
      <c r="DI54" s="447"/>
      <c r="DJ54" s="447"/>
      <c r="DK54" s="447"/>
      <c r="DL54" s="447"/>
      <c r="DM54" s="447"/>
      <c r="DN54" s="450"/>
      <c r="DO54" s="450"/>
      <c r="DP54" s="450"/>
      <c r="DQ54" s="450"/>
      <c r="DR54" s="450"/>
      <c r="DS54" s="450"/>
      <c r="DT54" s="450"/>
      <c r="DU54" s="450"/>
      <c r="DV54" s="450"/>
      <c r="DW54" s="450"/>
      <c r="DX54" s="450"/>
      <c r="DY54" s="450"/>
      <c r="DZ54" s="450"/>
      <c r="EA54" s="450"/>
      <c r="EB54" s="450"/>
      <c r="EC54" s="450"/>
      <c r="ED54" s="450"/>
      <c r="EE54" s="450"/>
      <c r="EF54" s="450"/>
      <c r="EG54" s="450"/>
      <c r="EH54" s="450"/>
      <c r="EI54" s="450"/>
      <c r="EJ54" s="450"/>
      <c r="EK54" s="450"/>
      <c r="EL54" s="450"/>
      <c r="EM54" s="450"/>
      <c r="EN54" s="450"/>
      <c r="EO54" s="450"/>
      <c r="EP54" s="450"/>
    </row>
    <row r="55" spans="1:146" s="451" customFormat="1" ht="17" customHeight="1">
      <c r="A55" s="528"/>
      <c r="B55" s="423" t="str">
        <f>'Vic Oct 2020'!F49</f>
        <v>Simply Energy</v>
      </c>
      <c r="C55" s="423" t="str">
        <f>'Vic Oct 2020'!G49</f>
        <v>Business Saver</v>
      </c>
      <c r="D55" s="190">
        <f>365*'Vic Oct 2020'!H49/100</f>
        <v>381.29227272727275</v>
      </c>
      <c r="E55" s="415">
        <f>IF('Vic Oct 2020'!AQ49=3,0.5,IF('Vic Oct 2020'!AQ49=2,0.33,0))</f>
        <v>0.33</v>
      </c>
      <c r="F55" s="415">
        <f t="shared" si="3"/>
        <v>0.66999999999999993</v>
      </c>
      <c r="G55" s="190">
        <f>IF('Vic Oct 2020'!K49="",($C$5*E55/'Vic Oct 2020'!AQ49*'Vic Oct 2020'!W49/100)*'Vic Oct 2020'!AQ49,IF($C$5*E55/'Vic Oct 2020'!AQ49&gt;='Vic Oct 2020'!L49,('Vic Oct 2020'!L49*'Vic Oct 2020'!W49/100)*'Vic Oct 2020'!AQ49,($C$5*E55/'Vic Oct 2020'!AQ49*'Vic Oct 2020'!W49/100)*'Vic Oct 2020'!AQ49))</f>
        <v>206.822</v>
      </c>
      <c r="H55" s="190">
        <f>IF($C$5*E55/'Vic Oct 2020'!AQ49&lt;'Vic Oct 2020'!L49,0,IF($C$5*E55/'Vic Oct 2020'!AQ49&lt;='Vic Oct 2020'!M49,($C$5*E55/'Vic Oct 2020'!AQ49-'Vic Oct 2020'!L49)*('Vic Oct 2020'!X49/100)*'Vic Oct 2020'!AQ49,('Vic Oct 2020'!M49-'Vic Oct 2020'!L49)*('Vic Oct 2020'!X49/100)*'Vic Oct 2020'!AQ49))</f>
        <v>202.398</v>
      </c>
      <c r="I55" s="190">
        <f>IF($C$5*E55/'Vic Oct 2020'!AQ49&lt;'Vic Oct 2020'!M49,0,IF($C$5*E55/'Vic Oct 2020'!AQ49&lt;='Vic Oct 2020'!N49,($C$5*E55/'Vic Oct 2020'!AQ49-'Vic Oct 2020'!M49)*('Vic Oct 2020'!Y49/100)*'Vic Oct 2020'!AQ49,('Vic Oct 2020'!N49-'Vic Oct 2020'!M49)*('Vic Oct 2020'!Y49/100)*'Vic Oct 2020'!AQ49))</f>
        <v>137.89999999999998</v>
      </c>
      <c r="J55" s="190">
        <f>IF($C$5*E55/'Vic Oct 2020'!AQ49&lt;'Vic Oct 2020'!N49,0,IF($C$5*E55/'Vic Oct 2020'!AQ49&lt;='Vic Oct 2020'!O49,($C$5*E55/'Vic Oct 2020'!AQ49-'Vic Oct 2020'!N49)*('Vic Oct 2020'!Z49/100)*'Vic Oct 2020'!AQ49,('Vic Oct 2020'!O49-'Vic Oct 2020'!N49)*('Vic Oct 2020'!Z49/100)*'Vic Oct 2020'!AQ49))</f>
        <v>0</v>
      </c>
      <c r="K55" s="190">
        <f>IF(($C$5*E55/'Vic Oct 2020'!AQ49&gt;'Vic Oct 2020'!O49),($C$5*E55/'Vic Oct 2020'!AQ49-'Vic Oct 2020'!N49)*'Vic Oct 2020'!AA49/100*'Vic Oct 2020'!AQ49,0)</f>
        <v>0</v>
      </c>
      <c r="L55" s="190">
        <f>IF('Vic Oct 2020'!K49="",($C$5*F55/'Vic Oct 2020'!AR49*'Vic Oct 2020'!AC49/100)*'Vic Oct 2020'!AR49,IF($C$5*F55/'Vic Oct 2020'!AR49&gt;='Vic Oct 2020'!L49,('Vic Oct 2020'!L49*'Vic Oct 2020'!AC49/100)*'Vic Oct 2020'!AR49,($C$5*F55/'Vic Oct 2020'!AR49*'Vic Oct 2020'!AC49/100)*'Vic Oct 2020'!AR49))</f>
        <v>384.88800000000003</v>
      </c>
      <c r="M55" s="190">
        <f>IF($C$5*F55/'Vic Oct 2020'!AR49&lt;'Vic Oct 2020'!L49,0,IF($C$5*F55/'Vic Oct 2020'!AR49&lt;='Vic Oct 2020'!M49,($C$5*F55/'Vic Oct 2020'!AR49-'Vic Oct 2020'!L49)*('Vic Oct 2020'!AD49/100)*'Vic Oct 2020'!AR49,('Vic Oct 2020'!M49-'Vic Oct 2020'!L49)*('Vic Oct 2020'!AD49/100)*'Vic Oct 2020'!AR49))</f>
        <v>380.464</v>
      </c>
      <c r="N55" s="190">
        <f>IF($C$5*F55/'Vic Oct 2020'!AR49&lt;'Vic Oct 2020'!M49,0,IF($C$5*F55/'Vic Oct 2020'!AR49&lt;='Vic Oct 2020'!N49,($C$5*F55/'Vic Oct 2020'!AR49-'Vic Oct 2020'!M49)*('Vic Oct 2020'!AE49/100)*'Vic Oct 2020'!AR49,('Vic Oct 2020'!N49-'Vic Oct 2020'!M49)*('Vic Oct 2020'!AE49/100)*'Vic Oct 2020'!AR49))</f>
        <v>275.03999999999996</v>
      </c>
      <c r="O55" s="190">
        <f>IF($C$5*F55/'Vic Oct 2020'!AR49&lt;'Vic Oct 2020'!N49,0,IF($C$5*F55/'Vic Oct 2020'!AR49&lt;='Vic Oct 2020'!O49,($C$5*F55/'Vic Oct 2020'!AQ49-'Vic Oct 2020'!N49)*('Vic Oct 2020'!AF49/100)*'Vic Oct 2020'!AR49,('Vic Oct 2020'!O49-'Vic Oct 2020'!N49)*('Vic Oct 2020'!AF49/100)*'Vic Oct 2020'!AR49))</f>
        <v>0</v>
      </c>
      <c r="P55" s="190">
        <f>IF(($C$5*F55/'Vic Oct 2020'!AR49&gt;'Vic Oct 2020'!O49),($C$5*F55/'Vic Oct 2020'!AR49-'Vic Oct 2020'!N49)*'Vic Oct 2020'!AG49/100*'Vic Oct 2020'!AR49,0)</f>
        <v>0</v>
      </c>
      <c r="Q55" s="394">
        <f t="shared" si="4"/>
        <v>1587.5119999999999</v>
      </c>
      <c r="R55" s="419">
        <f t="shared" si="5"/>
        <v>1968.8042727272727</v>
      </c>
      <c r="S55" s="193">
        <f t="shared" si="6"/>
        <v>2165.6847000000002</v>
      </c>
      <c r="T55" s="247">
        <f>'Vic Oct 2020'!AT49</f>
        <v>17</v>
      </c>
      <c r="U55" s="247">
        <f>'Vic Oct 2020'!AU49</f>
        <v>0</v>
      </c>
      <c r="V55" s="247">
        <f>'Vic Oct 2020'!AV49</f>
        <v>0</v>
      </c>
      <c r="W55" s="247">
        <f>'Vic Oct 2020'!AW49</f>
        <v>0</v>
      </c>
      <c r="X55" s="419" t="str">
        <f t="shared" si="7"/>
        <v>Guaranteed off bill</v>
      </c>
      <c r="Y55" s="419" t="str">
        <f t="shared" si="8"/>
        <v>Exclusive</v>
      </c>
      <c r="Z55" s="399">
        <f t="shared" si="0"/>
        <v>1634.1075463636364</v>
      </c>
      <c r="AA55" s="399">
        <f t="shared" si="1"/>
        <v>1634.1075463636364</v>
      </c>
      <c r="AB55" s="400">
        <f t="shared" si="9"/>
        <v>1797.5183010000003</v>
      </c>
      <c r="AC55" s="400">
        <f t="shared" si="9"/>
        <v>1797.5183010000003</v>
      </c>
      <c r="AD55" s="244">
        <f>'Vic Oct 2020'!BF49</f>
        <v>0</v>
      </c>
      <c r="AE55" s="196" t="str">
        <f>'Vic Oct 2020'!BG49</f>
        <v>n</v>
      </c>
      <c r="AF55" s="443"/>
      <c r="AG55" s="443"/>
      <c r="AH55" s="443"/>
      <c r="AI55" s="443"/>
      <c r="AJ55" s="443"/>
      <c r="AK55" s="443"/>
      <c r="AL55" s="443"/>
      <c r="AM55" s="443"/>
      <c r="AN55" s="443"/>
      <c r="AO55" s="443"/>
      <c r="AP55" s="443"/>
      <c r="AQ55" s="443"/>
      <c r="AR55" s="443"/>
      <c r="AS55" s="443"/>
      <c r="AT55" s="443"/>
      <c r="AU55" s="443"/>
      <c r="AV55" s="443"/>
      <c r="AW55" s="443"/>
      <c r="AX55" s="443"/>
      <c r="AY55" s="443"/>
      <c r="AZ55" s="443"/>
      <c r="BA55" s="443"/>
      <c r="BB55" s="443"/>
      <c r="BC55" s="443"/>
      <c r="BD55" s="443"/>
      <c r="BE55" s="443"/>
      <c r="BF55" s="443"/>
      <c r="BG55" s="443"/>
      <c r="BH55" s="443"/>
      <c r="BI55" s="443"/>
      <c r="BJ55" s="443"/>
      <c r="BK55" s="443"/>
      <c r="BL55" s="443"/>
      <c r="BM55" s="443"/>
      <c r="BN55" s="443"/>
      <c r="BO55" s="443"/>
      <c r="BP55" s="443"/>
      <c r="BQ55" s="443"/>
      <c r="BR55" s="443"/>
      <c r="BS55" s="443"/>
      <c r="BT55" s="443"/>
      <c r="BU55" s="443"/>
      <c r="BV55" s="443"/>
      <c r="BW55" s="443"/>
      <c r="BX55" s="443"/>
      <c r="BY55" s="443"/>
      <c r="BZ55" s="443"/>
      <c r="CA55" s="443"/>
      <c r="CB55" s="443"/>
      <c r="CC55" s="443"/>
      <c r="CD55" s="443"/>
      <c r="CE55" s="443"/>
      <c r="CF55" s="443"/>
      <c r="CG55" s="443"/>
      <c r="CH55" s="443"/>
      <c r="CI55" s="443"/>
      <c r="CJ55" s="443"/>
      <c r="CK55" s="443"/>
      <c r="CL55" s="443"/>
      <c r="CM55" s="443"/>
      <c r="CN55" s="443"/>
      <c r="CO55" s="447"/>
      <c r="CP55" s="447"/>
      <c r="CQ55" s="447"/>
      <c r="CR55" s="447"/>
      <c r="CS55" s="447"/>
      <c r="CT55" s="447"/>
      <c r="CU55" s="447"/>
      <c r="CV55" s="447"/>
      <c r="CW55" s="447"/>
      <c r="CX55" s="447"/>
      <c r="CY55" s="447"/>
      <c r="CZ55" s="447"/>
      <c r="DA55" s="447"/>
      <c r="DB55" s="447"/>
      <c r="DC55" s="447"/>
      <c r="DD55" s="447"/>
      <c r="DE55" s="447"/>
      <c r="DF55" s="447"/>
      <c r="DG55" s="447"/>
      <c r="DH55" s="447"/>
      <c r="DI55" s="447"/>
      <c r="DJ55" s="447"/>
      <c r="DK55" s="447"/>
      <c r="DL55" s="447"/>
      <c r="DM55" s="447"/>
      <c r="DN55" s="450"/>
      <c r="DO55" s="450"/>
      <c r="DP55" s="450"/>
      <c r="DQ55" s="450"/>
      <c r="DR55" s="450"/>
      <c r="DS55" s="450"/>
      <c r="DT55" s="450"/>
      <c r="DU55" s="450"/>
      <c r="DV55" s="450"/>
      <c r="DW55" s="450"/>
      <c r="DX55" s="450"/>
      <c r="DY55" s="450"/>
      <c r="DZ55" s="450"/>
      <c r="EA55" s="450"/>
      <c r="EB55" s="450"/>
      <c r="EC55" s="450"/>
      <c r="ED55" s="450"/>
      <c r="EE55" s="450"/>
      <c r="EF55" s="450"/>
      <c r="EG55" s="450"/>
      <c r="EH55" s="450"/>
      <c r="EI55" s="450"/>
      <c r="EJ55" s="450"/>
      <c r="EK55" s="450"/>
      <c r="EL55" s="450"/>
      <c r="EM55" s="450"/>
      <c r="EN55" s="450"/>
      <c r="EO55" s="450"/>
      <c r="EP55" s="450"/>
    </row>
    <row r="56" spans="1:146" s="451" customFormat="1" ht="17" customHeight="1">
      <c r="A56" s="528"/>
      <c r="B56" s="423" t="str">
        <f>'Vic Oct 2020'!F50</f>
        <v>Powershop</v>
      </c>
      <c r="C56" s="423" t="str">
        <f>'Vic Oct 2020'!G50</f>
        <v>Shopper</v>
      </c>
      <c r="D56" s="190">
        <f>365*'Vic Oct 2020'!H50/100</f>
        <v>350.4</v>
      </c>
      <c r="E56" s="415">
        <f>IF('Vic Oct 2020'!AQ50=3,0.5,IF('Vic Oct 2020'!AQ50=2,0.33,0))</f>
        <v>0.33</v>
      </c>
      <c r="F56" s="415">
        <f t="shared" si="3"/>
        <v>0.66999999999999993</v>
      </c>
      <c r="G56" s="190">
        <f>IF('Vic Oct 2020'!K50="",($C$5*E56/'Vic Oct 2020'!AQ50*'Vic Oct 2020'!W50/100)*'Vic Oct 2020'!AQ50,IF($C$5*E56/'Vic Oct 2020'!AQ50&gt;='Vic Oct 2020'!L50,('Vic Oct 2020'!L50*'Vic Oct 2020'!W50/100)*'Vic Oct 2020'!AQ50,($C$5*E56/'Vic Oct 2020'!AQ50*'Vic Oct 2020'!W50/100)*'Vic Oct 2020'!AQ50))</f>
        <v>554.4</v>
      </c>
      <c r="H56" s="190">
        <f>IF(AND('Vic Oct 2020'!L50&gt;0,'Vic Oct 2020'!M50&gt;0),IF($C$5*E56/'Vic Oct 2020'!AQ50&lt;'Vic Oct 2020'!L50,0,IF(($C$5*E56/'Vic Oct 2020'!AQ50-'Vic Oct 2020'!L50)&lt;=('Vic Oct 2020'!M50+'Vic Oct 2020'!L50),((($C$5*E56/'Vic Oct 2020'!AQ50-'Vic Oct 2020'!L50)*'Vic Oct 2020'!X50/100))*'Vic Oct 2020'!AQ50,((('Vic Oct 2020'!M50)*'Vic Oct 2020'!X50/100)*'Vic Oct 2020'!AQ50))),0)</f>
        <v>0</v>
      </c>
      <c r="I56" s="190">
        <f>IF(AND('Vic Oct 2020'!M50&gt;0,'Vic Oct 2020'!N50&gt;0),IF($C$5*E56/'Vic Oct 2020'!AQ50&lt;('Vic Oct 2020'!L50+'Vic Oct 2020'!M50),0,IF(($C$5*E56/'Vic Oct 2020'!AQ50-'Vic Oct 2020'!L50+'Vic Oct 2020'!M50)&lt;=('Vic Oct 2020'!L50+'Vic Oct 2020'!M50+'Vic Oct 2020'!N50),((($C$5*E56/'Vic Oct 2020'!AQ50-('Vic Oct 2020'!L50+'Vic Oct 2020'!M50))*'Vic Oct 2020'!Y50/100))*'Vic Oct 2020'!AQ50,('Vic Oct 2020'!N50*'Vic Oct 2020'!Y50/100)* 'Vic Oct 2020'!AQ50)),0)</f>
        <v>0</v>
      </c>
      <c r="J56" s="190">
        <f>IF(AND('Vic Oct 2020'!N50&gt;0,'Vic Oct 2020'!O50&gt;0),IF($C$5*E56/'Vic Oct 2020'!AQ50&lt;('Vic Oct 2020'!L50+'Vic Oct 2020'!M50+'Vic Oct 2020'!N50),0,IF(($C$5*E56/'Vic Oct 2020'!AQ50-'Vic Oct 2020'!L50+'Vic Oct 2020'!M50+'Vic Oct 2020'!N50)&lt;=('Vic Oct 2020'!L50+'Vic Oct 2020'!M50+'Vic Oct 2020'!N50+'Vic Oct 2020'!O50),(($C$5*E56/'Vic Oct 2020'!AQ50-('Vic Oct 2020'!L50+'Vic Oct 2020'!M50+'Vic Oct 2020'!N50))*'Vic Oct 2020'!Z50/100)*'Vic Oct 2020'!AQ50,('Vic Oct 2020'!O50*'Vic Oct 2020'!Z50/100)*'Vic Oct 2020'!AQ50)),0)</f>
        <v>0</v>
      </c>
      <c r="K56" s="190">
        <f>IF(AND('Vic Oct 2020'!P50&gt;0,'Vic Oct 2020'!O50&gt;0),IF(($C$5*E56/'Vic Oct 2020'!AQ50&lt;SUM('Vic Oct 2020'!L50:P50)),(0),($C$5*E56/'Vic Oct 2020'!AQ50-SUM('Vic Oct 2020'!L50:P50))*'Vic Oct 2020'!AB50/100)* 'Vic Oct 2020'!AQ50,IF(AND('Vic Oct 2020'!O50&gt;0,'Vic Oct 2020'!P50=""),IF(($C$5*E56/'Vic Oct 2020'!AQ50&lt; SUM('Vic Oct 2020'!L50:O50)),(0),($C$5*E56/'Vic Oct 2020'!AQ50-SUM('Vic Oct 2020'!L50:O50))*'Vic Oct 2020'!AA50/100)* 'Vic Oct 2020'!AQ50,IF(AND('Vic Oct 2020'!N50&gt;0,'Vic Oct 2020'!O50=""),IF(($C$5*E56/'Vic Oct 2020'!AQ50&lt; SUM('Vic Oct 2020'!L50:N50)),(0),($C$5*E56/'Vic Oct 2020'!AQ50-SUM('Vic Oct 2020'!L50:N50))*'Vic Oct 2020'!Z50/100)* 'Vic Oct 2020'!AQ50,IF(AND('Vic Oct 2020'!M50&gt;0,'Vic Oct 2020'!N50=""),IF(($C$5*E56/'Vic Oct 2020'!AQ50&lt;'Vic Oct 2020'!M50+'Vic Oct 2020'!L50),(0),(($C$5*E56/'Vic Oct 2020'!AQ50-('Vic Oct 2020'!M50+'Vic Oct 2020'!L50))*'Vic Oct 2020'!Y50/100))*'Vic Oct 2020'!AQ50,IF(AND('Vic Oct 2020'!L50&gt;0,'Vic Oct 2020'!M50=""&gt;0),IF(($C$5*E56/'Vic Oct 2020'!AQ50&lt;'Vic Oct 2020'!L50),(0),($C$5*E56/'Vic Oct 2020'!AQ50-'Vic Oct 2020'!L50)*'Vic Oct 2020'!X50/100)*'Vic Oct 2020'!AQ50,0)))))</f>
        <v>0</v>
      </c>
      <c r="L56" s="190">
        <f>IF('Vic Oct 2020'!K50="",($C$5*F56/'Vic Oct 2020'!AR50*'Vic Oct 2020'!AC50/100)*'Vic Oct 2020'!AR50,IF($C$5*F56/'Vic Oct 2020'!AR50&gt;='Vic Oct 2020'!L50,('Vic Oct 2020'!L50*'Vic Oct 2020'!AC50/100)*'Vic Oct 2020'!AR50,($C$5*F56/'Vic Oct 2020'!AR50*'Vic Oct 2020'!AC50/100)*'Vic Oct 2020'!AR50))</f>
        <v>1041.5454545454545</v>
      </c>
      <c r="M56" s="190">
        <f>IF(AND('Vic Oct 2020'!L50&gt;0,'Vic Oct 2020'!M50&gt;0),IF($C$5*F56/'Vic Oct 2020'!AR50&lt;'Vic Oct 2020'!L50,0,IF(($C$5*F56/'Vic Oct 2020'!AR50-'Vic Oct 2020'!L50)&lt;=('Vic Oct 2020'!M50+'Vic Oct 2020'!L50),((($C$5*F56/'Vic Oct 2020'!AR50-'Vic Oct 2020'!L50)*'Vic Oct 2020'!AD50/100))*'Vic Oct 2020'!AR50,((('Vic Oct 2020'!M50)*'Vic Oct 2020'!AD50/100)*'Vic Oct 2020'!AR50))),0)</f>
        <v>0</v>
      </c>
      <c r="N56" s="190">
        <f>IF(AND('Vic Oct 2020'!M50&gt;0,'Vic Oct 2020'!N50&gt;0),IF($C$5*F56/'Vic Oct 2020'!AR50&lt;('Vic Oct 2020'!L50+'Vic Oct 2020'!M50),0,IF(($C$5*F56/'Vic Oct 2020'!AR50-'Vic Oct 2020'!L50+'Vic Oct 2020'!M50)&lt;=('Vic Oct 2020'!L50+'Vic Oct 2020'!M50+'Vic Oct 2020'!N50),((($C$5*F56/'Vic Oct 2020'!AR50-('Vic Oct 2020'!L50+'Vic Oct 2020'!M50))*'Vic Oct 2020'!AE50/100))*'Vic Oct 2020'!AR50,('Vic Oct 2020'!N50*'Vic Oct 2020'!AE50/100)*'Vic Oct 2020'!AR50)),0)</f>
        <v>0</v>
      </c>
      <c r="O56" s="190">
        <f>IF(AND('Vic Oct 2020'!N50&gt;0,'Vic Oct 2020'!O50&gt;0),IF($C$5*F56/'Vic Oct 2020'!AR50&lt;('Vic Oct 2020'!L50+'Vic Oct 2020'!M50+'Vic Oct 2020'!N50),0,IF(($C$5*F56/'Vic Oct 2020'!AR50-'Vic Oct 2020'!L50+'Vic Oct 2020'!M50+'Vic Oct 2020'!N50)&lt;=('Vic Oct 2020'!L50+'Vic Oct 2020'!M50+'Vic Oct 2020'!N50+'Vic Oct 2020'!O50),(($C$5*F56/'Vic Oct 2020'!AR50-('Vic Oct 2020'!L50+'Vic Oct 2020'!M50+'Vic Oct 2020'!N50))*'Vic Oct 2020'!AF50/100)*'Vic Oct 2020'!AR50,('Vic Oct 2020'!O50*'Vic Oct 2020'!AF50/100)*'Vic Oct 2020'!AR50)),0)</f>
        <v>0</v>
      </c>
      <c r="P56" s="190">
        <f>IF(AND('Vic Oct 2020'!P50&gt;0,'Vic Oct 2020'!O50&gt;0),IF(($C$5*F56/'Vic Oct 2020'!AR50&lt;SUM('Vic Oct 2020'!L50:P50)),(0),($C$5*F56/'Vic Oct 2020'!AR50-SUM('Vic Oct 2020'!L50:P50))*'Vic Oct 2020'!AB50/100)* 'Vic Oct 2020'!AR50,IF(AND('Vic Oct 2020'!O50&gt;0,'Vic Oct 2020'!P50=""),IF(($C$5*F56/'Vic Oct 2020'!AR50&lt; SUM('Vic Oct 2020'!L50:O50)),(0),($C$5*F56/'Vic Oct 2020'!AR50-SUM('Vic Oct 2020'!L50:O50))*'Vic Oct 2020'!AG50/100)* 'Vic Oct 2020'!AR50,IF(AND('Vic Oct 2020'!N50&gt;0,'Vic Oct 2020'!O50=""),IF(($C$5*F56/'Vic Oct 2020'!AR50&lt; SUM('Vic Oct 2020'!L50:N50)),(0),($C$5*F56/'Vic Oct 2020'!AR50-SUM('Vic Oct 2020'!L50:N50))*'Vic Oct 2020'!AF50/100)* 'Vic Oct 2020'!AR50,IF(AND('Vic Oct 2020'!M50&gt;0,'Vic Oct 2020'!N50=""),IF(($C$5*F56/'Vic Oct 2020'!AR50&lt;'Vic Oct 2020'!M50+'Vic Oct 2020'!L50),(0),(($C$5*F56/'Vic Oct 2020'!AR50-('Vic Oct 2020'!M50+'Vic Oct 2020'!L50))*'Vic Oct 2020'!AE50/100))*'Vic Oct 2020'!AR50,IF(AND('Vic Oct 2020'!L50&gt;0,'Vic Oct 2020'!M50=""&gt;0),IF(($C$5*F56/'Vic Oct 2020'!AR50&lt;'Vic Oct 2020'!L50),(0),($C$5*F56/'Vic Oct 2020'!AR50-'Vic Oct 2020'!L50)*'Vic Oct 2020'!AD50/100)*'Vic Oct 2020'!AR50,0)))))</f>
        <v>0</v>
      </c>
      <c r="Q56" s="394">
        <f t="shared" si="4"/>
        <v>1595.9454545454546</v>
      </c>
      <c r="R56" s="419">
        <f t="shared" si="5"/>
        <v>1946.3454545454547</v>
      </c>
      <c r="S56" s="193">
        <f t="shared" si="6"/>
        <v>2140.9800000000005</v>
      </c>
      <c r="T56" s="247">
        <f>'Vic Oct 2020'!AT50</f>
        <v>0</v>
      </c>
      <c r="U56" s="247">
        <f>'Vic Oct 2020'!AU50</f>
        <v>0</v>
      </c>
      <c r="V56" s="247">
        <f>'Vic Oct 2020'!AV50</f>
        <v>5</v>
      </c>
      <c r="W56" s="247">
        <f>'Vic Oct 2020'!AW50</f>
        <v>0</v>
      </c>
      <c r="X56" s="419" t="str">
        <f t="shared" si="7"/>
        <v>Pay-on-time off bill</v>
      </c>
      <c r="Y56" s="419" t="str">
        <f t="shared" si="8"/>
        <v>Inclusive</v>
      </c>
      <c r="Z56" s="399">
        <f t="shared" si="0"/>
        <v>1946.3454545454549</v>
      </c>
      <c r="AA56" s="399">
        <f t="shared" si="1"/>
        <v>1849.028181818182</v>
      </c>
      <c r="AB56" s="400">
        <f t="shared" si="9"/>
        <v>2140.9800000000005</v>
      </c>
      <c r="AC56" s="400">
        <f t="shared" si="9"/>
        <v>2033.9310000000005</v>
      </c>
      <c r="AD56" s="244">
        <f>'Vic Oct 2020'!BF50</f>
        <v>0</v>
      </c>
      <c r="AE56" s="196" t="str">
        <f>'Vic Oct 2020'!BG50</f>
        <v>n</v>
      </c>
      <c r="AF56" s="443"/>
      <c r="AG56" s="443"/>
      <c r="AH56" s="443"/>
      <c r="AI56" s="443"/>
      <c r="AJ56" s="443"/>
      <c r="AK56" s="443"/>
      <c r="AL56" s="443"/>
      <c r="AM56" s="443"/>
      <c r="AN56" s="443"/>
      <c r="AO56" s="443"/>
      <c r="AP56" s="443"/>
      <c r="AQ56" s="443"/>
      <c r="AR56" s="443"/>
      <c r="AS56" s="443"/>
      <c r="AT56" s="443"/>
      <c r="AU56" s="443"/>
      <c r="AV56" s="443"/>
      <c r="AW56" s="443"/>
      <c r="AX56" s="443"/>
      <c r="AY56" s="443"/>
      <c r="AZ56" s="443"/>
      <c r="BA56" s="443"/>
      <c r="BB56" s="443"/>
      <c r="BC56" s="443"/>
      <c r="BD56" s="443"/>
      <c r="BE56" s="443"/>
      <c r="BF56" s="443"/>
      <c r="BG56" s="443"/>
      <c r="BH56" s="443"/>
      <c r="BI56" s="443"/>
      <c r="BJ56" s="443"/>
      <c r="BK56" s="443"/>
      <c r="BL56" s="443"/>
      <c r="BM56" s="443"/>
      <c r="BN56" s="443"/>
      <c r="BO56" s="443"/>
      <c r="BP56" s="443"/>
      <c r="BQ56" s="443"/>
      <c r="BR56" s="443"/>
      <c r="BS56" s="443"/>
      <c r="BT56" s="443"/>
      <c r="BU56" s="443"/>
      <c r="BV56" s="443"/>
      <c r="BW56" s="443"/>
      <c r="BX56" s="443"/>
      <c r="BY56" s="443"/>
      <c r="BZ56" s="443"/>
      <c r="CA56" s="443"/>
      <c r="CB56" s="443"/>
      <c r="CC56" s="443"/>
      <c r="CD56" s="443"/>
      <c r="CE56" s="443"/>
      <c r="CF56" s="443"/>
      <c r="CG56" s="443"/>
      <c r="CH56" s="443"/>
      <c r="CI56" s="443"/>
      <c r="CJ56" s="443"/>
      <c r="CK56" s="443"/>
      <c r="CL56" s="443"/>
      <c r="CM56" s="443"/>
      <c r="CN56" s="443"/>
      <c r="CO56" s="447"/>
      <c r="CP56" s="447"/>
      <c r="CQ56" s="447"/>
      <c r="CR56" s="447"/>
      <c r="CS56" s="447"/>
      <c r="CT56" s="447"/>
      <c r="CU56" s="447"/>
      <c r="CV56" s="447"/>
      <c r="CW56" s="447"/>
      <c r="CX56" s="447"/>
      <c r="CY56" s="447"/>
      <c r="CZ56" s="447"/>
      <c r="DA56" s="447"/>
      <c r="DB56" s="447"/>
      <c r="DC56" s="447"/>
      <c r="DD56" s="447"/>
      <c r="DE56" s="447"/>
      <c r="DF56" s="447"/>
      <c r="DG56" s="447"/>
      <c r="DH56" s="447"/>
      <c r="DI56" s="447"/>
      <c r="DJ56" s="447"/>
      <c r="DK56" s="447"/>
      <c r="DL56" s="447"/>
      <c r="DM56" s="447"/>
      <c r="DN56" s="450"/>
      <c r="DO56" s="450"/>
      <c r="DP56" s="450"/>
      <c r="DQ56" s="450"/>
      <c r="DR56" s="450"/>
      <c r="DS56" s="450"/>
      <c r="DT56" s="450"/>
      <c r="DU56" s="450"/>
      <c r="DV56" s="450"/>
      <c r="DW56" s="450"/>
      <c r="DX56" s="450"/>
      <c r="DY56" s="450"/>
      <c r="DZ56" s="450"/>
      <c r="EA56" s="450"/>
      <c r="EB56" s="450"/>
      <c r="EC56" s="450"/>
      <c r="ED56" s="450"/>
      <c r="EE56" s="450"/>
      <c r="EF56" s="450"/>
      <c r="EG56" s="450"/>
      <c r="EH56" s="450"/>
      <c r="EI56" s="450"/>
      <c r="EJ56" s="450"/>
      <c r="EK56" s="450"/>
      <c r="EL56" s="450"/>
      <c r="EM56" s="450"/>
      <c r="EN56" s="450"/>
      <c r="EO56" s="450"/>
      <c r="EP56" s="450"/>
    </row>
    <row r="57" spans="1:146" s="451" customFormat="1" ht="17" customHeight="1" thickBot="1">
      <c r="A57" s="373"/>
      <c r="B57" s="424" t="str">
        <f>'Vic Oct 2020'!F51</f>
        <v>Red Energy</v>
      </c>
      <c r="C57" s="424" t="str">
        <f>'Vic Oct 2020'!G51</f>
        <v>Business Saver</v>
      </c>
      <c r="D57" s="115">
        <f>365*'Vic Oct 2020'!H51/100</f>
        <v>271.01249999999999</v>
      </c>
      <c r="E57" s="416">
        <f>IF('Vic Oct 2020'!AQ51=3,0.5,IF('Vic Oct 2020'!AQ51=2,0.33,0))</f>
        <v>0.33</v>
      </c>
      <c r="F57" s="416">
        <f t="shared" si="3"/>
        <v>0.66999999999999993</v>
      </c>
      <c r="G57" s="115">
        <f>IF('Vic Oct 2020'!K51="",($C$5*E57/'Vic Oct 2020'!AQ51*'Vic Oct 2020'!W51/100)*'Vic Oct 2020'!AQ51,IF($C$5*E57/'Vic Oct 2020'!AQ51&gt;='Vic Oct 2020'!L51,('Vic Oct 2020'!L51*'Vic Oct 2020'!W51/100)*'Vic Oct 2020'!AQ51,($C$5*E57/'Vic Oct 2020'!AQ51*'Vic Oct 2020'!W51/100)*'Vic Oct 2020'!AQ51))</f>
        <v>232.36363636363632</v>
      </c>
      <c r="H57" s="115">
        <f>IF($C$5*E57/'Vic Oct 2020'!AQ51&lt;'Vic Oct 2020'!L51,0,IF($C$5*E57/'Vic Oct 2020'!AQ51&lt;='Vic Oct 2020'!M51,($C$5*E57/'Vic Oct 2020'!AQ51-'Vic Oct 2020'!L51)*('Vic Oct 2020'!X51/100)*'Vic Oct 2020'!AQ51,('Vic Oct 2020'!M51-'Vic Oct 2020'!L51)*('Vic Oct 2020'!X51/100)*'Vic Oct 2020'!AQ51))</f>
        <v>215.99999999999997</v>
      </c>
      <c r="I57" s="115">
        <f>IF($C$5*E57/'Vic Oct 2020'!AQ51&lt;'Vic Oct 2020'!M51,0,IF($C$5*E57/'Vic Oct 2020'!AQ51&lt;='Vic Oct 2020'!N51,($C$5*E57/'Vic Oct 2020'!AQ51-'Vic Oct 2020'!M51)*('Vic Oct 2020'!Y51/100)*'Vic Oct 2020'!AQ51,('Vic Oct 2020'!N51-'Vic Oct 2020'!M51)*('Vic Oct 2020'!Y51/100)*'Vic Oct 2020'!AQ51))</f>
        <v>145.63636363636365</v>
      </c>
      <c r="J57" s="115">
        <f>IF($C$5*E57/'Vic Oct 2020'!AQ51&lt;'Vic Oct 2020'!N51,0,IF($C$5*E57/'Vic Oct 2020'!AQ51&lt;='Vic Oct 2020'!O51,($C$5*E57/'Vic Oct 2020'!AQ51-'Vic Oct 2020'!N51)*('Vic Oct 2020'!Z51/100)*'Vic Oct 2020'!AQ51,('Vic Oct 2020'!O51-'Vic Oct 2020'!N51)*('Vic Oct 2020'!Z51/100)*'Vic Oct 2020'!AQ51))</f>
        <v>0</v>
      </c>
      <c r="K57" s="115">
        <f>IF(($C$5*E57/'Vic Oct 2020'!AQ51&gt;'Vic Oct 2020'!O51),($C$5*E57/'Vic Oct 2020'!AQ51-'Vic Oct 2020'!N51)*'Vic Oct 2020'!AA51/100*'Vic Oct 2020'!AQ51,0)</f>
        <v>0</v>
      </c>
      <c r="L57" s="115">
        <f>IF('Vic Oct 2020'!K51="",($C$5*F57/'Vic Oct 2020'!AR51*'Vic Oct 2020'!AC51/100)*'Vic Oct 2020'!AR51,IF($C$5*F57/'Vic Oct 2020'!AR51&gt;='Vic Oct 2020'!L51,('Vic Oct 2020'!L51*'Vic Oct 2020'!AC51/100)*'Vic Oct 2020'!AR51,($C$5*F57/'Vic Oct 2020'!AR51*'Vic Oct 2020'!AC51/100)*'Vic Oct 2020'!AR51))</f>
        <v>431.99999999999994</v>
      </c>
      <c r="M57" s="115">
        <f>IF($C$5*F57/'Vic Oct 2020'!AR51&lt;'Vic Oct 2020'!L51,0,IF($C$5*F57/'Vic Oct 2020'!AR51&lt;='Vic Oct 2020'!M51,($C$5*F57/'Vic Oct 2020'!AR51-'Vic Oct 2020'!L51)*('Vic Oct 2020'!AD51/100)*'Vic Oct 2020'!AR51,('Vic Oct 2020'!M51-'Vic Oct 2020'!L51)*('Vic Oct 2020'!AD51/100)*'Vic Oct 2020'!AR51))</f>
        <v>421.09090909090907</v>
      </c>
      <c r="N57" s="115">
        <f>IF($C$5*F57/'Vic Oct 2020'!AR51&lt;'Vic Oct 2020'!M51,0,IF($C$5*F57/'Vic Oct 2020'!AR51&lt;='Vic Oct 2020'!N51,($C$5*F57/'Vic Oct 2020'!AR51-'Vic Oct 2020'!M51)*('Vic Oct 2020'!AE51/100)*'Vic Oct 2020'!AR51,('Vic Oct 2020'!N51-'Vic Oct 2020'!M51)*('Vic Oct 2020'!AE51/100)*'Vic Oct 2020'!AR51))</f>
        <v>298.81818181818176</v>
      </c>
      <c r="O57" s="115">
        <f>IF($C$5*F57/'Vic Oct 2020'!AR51&lt;'Vic Oct 2020'!N51,0,IF($C$5*F57/'Vic Oct 2020'!AR51&lt;='Vic Oct 2020'!O51,($C$5*F57/'Vic Oct 2020'!AQ51-'Vic Oct 2020'!N51)*('Vic Oct 2020'!AF51/100)*'Vic Oct 2020'!AR51,('Vic Oct 2020'!O51-'Vic Oct 2020'!N51)*('Vic Oct 2020'!AF51/100)*'Vic Oct 2020'!AR51))</f>
        <v>0</v>
      </c>
      <c r="P57" s="115">
        <f>IF(($C$5*F57/'Vic Oct 2020'!AR51&gt;'Vic Oct 2020'!O51),($C$5*F57/'Vic Oct 2020'!AR51-'Vic Oct 2020'!N51)*'Vic Oct 2020'!AG51/100*'Vic Oct 2020'!AR51,0)</f>
        <v>0</v>
      </c>
      <c r="Q57" s="395">
        <f t="shared" si="4"/>
        <v>1745.9090909090905</v>
      </c>
      <c r="R57" s="420">
        <f t="shared" si="5"/>
        <v>2016.9215909090906</v>
      </c>
      <c r="S57" s="214">
        <f t="shared" si="6"/>
        <v>2218.61375</v>
      </c>
      <c r="T57" s="248">
        <f>'Vic Oct 2020'!AT51</f>
        <v>0</v>
      </c>
      <c r="U57" s="248">
        <f>'Vic Oct 2020'!AU51</f>
        <v>0</v>
      </c>
      <c r="V57" s="248">
        <f>'Vic Oct 2020'!AV51</f>
        <v>0</v>
      </c>
      <c r="W57" s="248">
        <f>'Vic Oct 2020'!AW51</f>
        <v>0</v>
      </c>
      <c r="X57" s="420" t="str">
        <f t="shared" si="7"/>
        <v>No discount</v>
      </c>
      <c r="Y57" s="420" t="str">
        <f t="shared" si="8"/>
        <v>Inclusive</v>
      </c>
      <c r="Z57" s="401">
        <f t="shared" si="0"/>
        <v>2016.9215909090908</v>
      </c>
      <c r="AA57" s="402">
        <f t="shared" si="1"/>
        <v>2016.9215909090908</v>
      </c>
      <c r="AB57" s="403">
        <f t="shared" si="9"/>
        <v>2218.61375</v>
      </c>
      <c r="AC57" s="403">
        <f t="shared" si="9"/>
        <v>2218.61375</v>
      </c>
      <c r="AD57" s="245">
        <f>'Vic Oct 2020'!BF51</f>
        <v>0</v>
      </c>
      <c r="AE57" s="217" t="str">
        <f>'Vic Oct 2020'!BG51</f>
        <v>n</v>
      </c>
      <c r="AF57" s="443"/>
      <c r="AG57" s="443"/>
      <c r="AH57" s="443"/>
      <c r="AI57" s="443"/>
      <c r="AJ57" s="443"/>
      <c r="AK57" s="443"/>
      <c r="AL57" s="443"/>
      <c r="AM57" s="443"/>
      <c r="AN57" s="443"/>
      <c r="AO57" s="443"/>
      <c r="AP57" s="443"/>
      <c r="AQ57" s="443"/>
      <c r="AR57" s="443"/>
      <c r="AS57" s="443"/>
      <c r="AT57" s="443"/>
      <c r="AU57" s="443"/>
      <c r="AV57" s="443"/>
      <c r="AW57" s="443"/>
      <c r="AX57" s="443"/>
      <c r="AY57" s="443"/>
      <c r="AZ57" s="443"/>
      <c r="BA57" s="443"/>
      <c r="BB57" s="443"/>
      <c r="BC57" s="443"/>
      <c r="BD57" s="443"/>
      <c r="BE57" s="443"/>
      <c r="BF57" s="443"/>
      <c r="BG57" s="443"/>
      <c r="BH57" s="443"/>
      <c r="BI57" s="443"/>
      <c r="BJ57" s="443"/>
      <c r="BK57" s="443"/>
      <c r="BL57" s="443"/>
      <c r="BM57" s="443"/>
      <c r="BN57" s="443"/>
      <c r="BO57" s="443"/>
      <c r="BP57" s="443"/>
      <c r="BQ57" s="443"/>
      <c r="BR57" s="443"/>
      <c r="BS57" s="443"/>
      <c r="BT57" s="443"/>
      <c r="BU57" s="443"/>
      <c r="BV57" s="443"/>
      <c r="BW57" s="443"/>
      <c r="BX57" s="443"/>
      <c r="BY57" s="443"/>
      <c r="BZ57" s="443"/>
      <c r="CA57" s="443"/>
      <c r="CB57" s="443"/>
      <c r="CC57" s="443"/>
      <c r="CD57" s="443"/>
      <c r="CE57" s="443"/>
      <c r="CF57" s="443"/>
      <c r="CG57" s="443"/>
      <c r="CH57" s="443"/>
      <c r="CI57" s="443"/>
      <c r="CJ57" s="443"/>
      <c r="CK57" s="443"/>
      <c r="CL57" s="443"/>
      <c r="CM57" s="443"/>
      <c r="CN57" s="443"/>
      <c r="CO57" s="447"/>
      <c r="CP57" s="447"/>
      <c r="CQ57" s="447"/>
      <c r="CR57" s="447"/>
      <c r="CS57" s="447"/>
      <c r="CT57" s="447"/>
      <c r="CU57" s="447"/>
      <c r="CV57" s="447"/>
      <c r="CW57" s="447"/>
      <c r="CX57" s="447"/>
      <c r="CY57" s="447"/>
      <c r="CZ57" s="447"/>
      <c r="DA57" s="447"/>
      <c r="DB57" s="447"/>
      <c r="DC57" s="447"/>
      <c r="DD57" s="447"/>
      <c r="DE57" s="447"/>
      <c r="DF57" s="447"/>
      <c r="DG57" s="447"/>
      <c r="DH57" s="447"/>
      <c r="DI57" s="447"/>
      <c r="DJ57" s="447"/>
      <c r="DK57" s="447"/>
      <c r="DL57" s="447"/>
      <c r="DM57" s="447"/>
      <c r="DN57" s="450"/>
      <c r="DO57" s="450"/>
      <c r="DP57" s="450"/>
      <c r="DQ57" s="450"/>
      <c r="DR57" s="450"/>
      <c r="DS57" s="450"/>
      <c r="DT57" s="450"/>
      <c r="DU57" s="450"/>
      <c r="DV57" s="450"/>
      <c r="DW57" s="450"/>
      <c r="DX57" s="450"/>
      <c r="DY57" s="450"/>
      <c r="DZ57" s="450"/>
      <c r="EA57" s="450"/>
      <c r="EB57" s="450"/>
      <c r="EC57" s="450"/>
      <c r="ED57" s="450"/>
      <c r="EE57" s="450"/>
      <c r="EF57" s="450"/>
      <c r="EG57" s="450"/>
      <c r="EH57" s="450"/>
      <c r="EI57" s="450"/>
      <c r="EJ57" s="450"/>
      <c r="EK57" s="450"/>
      <c r="EL57" s="450"/>
      <c r="EM57" s="450"/>
      <c r="EN57" s="450"/>
      <c r="EO57" s="450"/>
      <c r="EP57" s="450"/>
    </row>
    <row r="58" spans="1:146" ht="17" customHeight="1" thickTop="1">
      <c r="A58" s="528" t="str">
        <f>'Vic Oct 2020'!D52</f>
        <v>AGN Central 1</v>
      </c>
      <c r="B58" s="423" t="str">
        <f>'Vic Oct 2020'!F52</f>
        <v>AGL</v>
      </c>
      <c r="C58" s="423" t="str">
        <f>'Vic Oct 2020'!G52</f>
        <v>Business Essentials Saver</v>
      </c>
      <c r="D58" s="190">
        <f>365*'Vic Oct 2020'!H52/100</f>
        <v>332.11349999999999</v>
      </c>
      <c r="E58" s="415">
        <f>IF('Vic Oct 2020'!AQ52=3,0.5,IF('Vic Oct 2020'!AQ52=2,0.33,0))</f>
        <v>0.5</v>
      </c>
      <c r="F58" s="415">
        <f t="shared" si="3"/>
        <v>0.5</v>
      </c>
      <c r="G58" s="190">
        <f>IF('Vic Oct 2020'!K52="",($C$5*E58/'Vic Oct 2020'!AQ52*'Vic Oct 2020'!W52/100)*'Vic Oct 2020'!AQ52,IF($C$5*E58/'Vic Oct 2020'!AQ52&gt;='Vic Oct 2020'!L52,('Vic Oct 2020'!L52*'Vic Oct 2020'!W52/100)*'Vic Oct 2020'!AQ52,($C$5*E58/'Vic Oct 2020'!AQ52*'Vic Oct 2020'!W52/100)*'Vic Oct 2020'!AQ52))</f>
        <v>194.72727272727272</v>
      </c>
      <c r="H58" s="190">
        <f>IF(AND('Vic Oct 2020'!L52&gt;0,'Vic Oct 2020'!M52&gt;0),IF($C$5*E58/'Vic Oct 2020'!AQ52&lt;'Vic Oct 2020'!L52,0,IF(($C$5*E58/'Vic Oct 2020'!AQ52-'Vic Oct 2020'!L52)&lt;=('Vic Oct 2020'!M52+'Vic Oct 2020'!L52),((($C$5*E58/'Vic Oct 2020'!AQ52-'Vic Oct 2020'!L52)*'Vic Oct 2020'!X52/100))*'Vic Oct 2020'!AQ52,((('Vic Oct 2020'!M52)*'Vic Oct 2020'!X52/100)*'Vic Oct 2020'!AQ52))),0)</f>
        <v>719.36363636363649</v>
      </c>
      <c r="I58" s="190">
        <f>IF(AND('Vic Oct 2020'!M52&gt;0,'Vic Oct 2020'!N52&gt;0),IF($C$5*E58/'Vic Oct 2020'!AQ52&lt;('Vic Oct 2020'!L52+'Vic Oct 2020'!M52),0,IF(($C$5*E58/'Vic Oct 2020'!AQ52-'Vic Oct 2020'!L52+'Vic Oct 2020'!M52)&lt;=('Vic Oct 2020'!L52+'Vic Oct 2020'!M52+'Vic Oct 2020'!N52),((($C$5*E58/'Vic Oct 2020'!AQ52-('Vic Oct 2020'!L52+'Vic Oct 2020'!M52))*'Vic Oct 2020'!Y52/100))*'Vic Oct 2020'!AQ52,('Vic Oct 2020'!N52*'Vic Oct 2020'!Y52/100)* 'Vic Oct 2020'!AQ52)),0)</f>
        <v>0</v>
      </c>
      <c r="J58" s="190">
        <f>IF(AND('Vic Oct 2020'!N52&gt;0,'Vic Oct 2020'!O52&gt;0),IF($C$5*E58/'Vic Oct 2020'!AQ52&lt;('Vic Oct 2020'!L52+'Vic Oct 2020'!M52+'Vic Oct 2020'!N52),0,IF(($C$5*E58/'Vic Oct 2020'!AQ52-'Vic Oct 2020'!L52+'Vic Oct 2020'!M52+'Vic Oct 2020'!N52)&lt;=('Vic Oct 2020'!L52+'Vic Oct 2020'!M52+'Vic Oct 2020'!N52+'Vic Oct 2020'!O52),(($C$5*E58/'Vic Oct 2020'!AQ52-('Vic Oct 2020'!L52+'Vic Oct 2020'!M52+'Vic Oct 2020'!N52))*'Vic Oct 2020'!Z52/100)*'Vic Oct 2020'!AQ52,('Vic Oct 2020'!O52*'Vic Oct 2020'!Z52/100)*'Vic Oct 2020'!AQ52)),0)</f>
        <v>0</v>
      </c>
      <c r="K58" s="190">
        <f>IF(AND('Vic Oct 2020'!P52&gt;0,'Vic Oct 2020'!O52&gt;0),IF(($C$5*E58/'Vic Oct 2020'!AQ52&lt;SUM('Vic Oct 2020'!L52:P52)),(0),($C$5*E58/'Vic Oct 2020'!AQ52-SUM('Vic Oct 2020'!L52:P52))*'Vic Oct 2020'!AB52/100)* 'Vic Oct 2020'!AQ52,IF(AND('Vic Oct 2020'!O52&gt;0,'Vic Oct 2020'!P52=""),IF(($C$5*E58/'Vic Oct 2020'!AQ52&lt; SUM('Vic Oct 2020'!L52:O52)),(0),($C$5*E58/'Vic Oct 2020'!AQ52-SUM('Vic Oct 2020'!L52:O52))*'Vic Oct 2020'!AA52/100)* 'Vic Oct 2020'!AQ52,IF(AND('Vic Oct 2020'!N52&gt;0,'Vic Oct 2020'!O52=""),IF(($C$5*E58/'Vic Oct 2020'!AQ52&lt; SUM('Vic Oct 2020'!L52:N52)),(0),($C$5*E58/'Vic Oct 2020'!AQ52-SUM('Vic Oct 2020'!L52:N52))*'Vic Oct 2020'!Z52/100)* 'Vic Oct 2020'!AQ52,IF(AND('Vic Oct 2020'!M52&gt;0,'Vic Oct 2020'!N52=""),IF(($C$5*E58/'Vic Oct 2020'!AQ52&lt;'Vic Oct 2020'!M52+'Vic Oct 2020'!L52),(0),(($C$5*E58/'Vic Oct 2020'!AQ52-('Vic Oct 2020'!M52+'Vic Oct 2020'!L52))*'Vic Oct 2020'!Y52/100))*'Vic Oct 2020'!AQ52,IF(AND('Vic Oct 2020'!L52&gt;0,'Vic Oct 2020'!M52=""&gt;0),IF(($C$5*E58/'Vic Oct 2020'!AQ52&lt;'Vic Oct 2020'!L52),(0),($C$5*E58/'Vic Oct 2020'!AQ52-'Vic Oct 2020'!L52)*'Vic Oct 2020'!X52/100)*'Vic Oct 2020'!AQ52,0)))))</f>
        <v>0</v>
      </c>
      <c r="L58" s="190">
        <f>IF('Vic Oct 2020'!K52="",($C$5*F58/'Vic Oct 2020'!AR52*'Vic Oct 2020'!AC52/100)*'Vic Oct 2020'!AR52,IF($C$5*F58/'Vic Oct 2020'!AR52&gt;='Vic Oct 2020'!L52,('Vic Oct 2020'!L52*'Vic Oct 2020'!AC52/100)*'Vic Oct 2020'!AR52,($C$5*F58/'Vic Oct 2020'!AR52*'Vic Oct 2020'!AC52/100)*'Vic Oct 2020'!AR52))</f>
        <v>194.72727272727272</v>
      </c>
      <c r="M58" s="190">
        <f>IF(AND('Vic Oct 2020'!L52&gt;0,'Vic Oct 2020'!M52&gt;0),IF($C$5*F58/'Vic Oct 2020'!AR52&lt;'Vic Oct 2020'!L52,0,IF(($C$5*F58/'Vic Oct 2020'!AR52-'Vic Oct 2020'!L52)&lt;=('Vic Oct 2020'!M52+'Vic Oct 2020'!L52),((($C$5*F58/'Vic Oct 2020'!AR52-'Vic Oct 2020'!L52)*'Vic Oct 2020'!AD52/100))*'Vic Oct 2020'!AR52,((('Vic Oct 2020'!M52)*'Vic Oct 2020'!AD52/100)*'Vic Oct 2020'!AR52))),0)</f>
        <v>719.36363636363649</v>
      </c>
      <c r="N58" s="190">
        <f>IF(AND('Vic Oct 2020'!M52&gt;0,'Vic Oct 2020'!N52&gt;0),IF($C$5*F58/'Vic Oct 2020'!AR52&lt;('Vic Oct 2020'!L52+'Vic Oct 2020'!M52),0,IF(($C$5*F58/'Vic Oct 2020'!AR52-'Vic Oct 2020'!L52+'Vic Oct 2020'!M52)&lt;=('Vic Oct 2020'!L52+'Vic Oct 2020'!M52+'Vic Oct 2020'!N52),((($C$5*F58/'Vic Oct 2020'!AR52-('Vic Oct 2020'!L52+'Vic Oct 2020'!M52))*'Vic Oct 2020'!AE52/100))*'Vic Oct 2020'!AR52,('Vic Oct 2020'!N52*'Vic Oct 2020'!AE52/100)*'Vic Oct 2020'!AR52)),0)</f>
        <v>0</v>
      </c>
      <c r="O58" s="190">
        <f>IF(AND('Vic Oct 2020'!N52&gt;0,'Vic Oct 2020'!O52&gt;0),IF($C$5*F58/'Vic Oct 2020'!AR52&lt;('Vic Oct 2020'!L52+'Vic Oct 2020'!M52+'Vic Oct 2020'!N52),0,IF(($C$5*F58/'Vic Oct 2020'!AR52-'Vic Oct 2020'!L52+'Vic Oct 2020'!M52+'Vic Oct 2020'!N52)&lt;=('Vic Oct 2020'!L52+'Vic Oct 2020'!M52+'Vic Oct 2020'!N52+'Vic Oct 2020'!O52),(($C$5*F58/'Vic Oct 2020'!AR52-('Vic Oct 2020'!L52+'Vic Oct 2020'!M52+'Vic Oct 2020'!N52))*'Vic Oct 2020'!AF52/100)*'Vic Oct 2020'!AR52,('Vic Oct 2020'!O52*'Vic Oct 2020'!AF52/100)*'Vic Oct 2020'!AR52)),0)</f>
        <v>0</v>
      </c>
      <c r="P58" s="190">
        <f>IF(AND('Vic Oct 2020'!P52&gt;0,'Vic Oct 2020'!O52&gt;0),IF(($C$5*F58/'Vic Oct 2020'!AR52&lt;SUM('Vic Oct 2020'!L52:P52)),(0),($C$5*F58/'Vic Oct 2020'!AR52-SUM('Vic Oct 2020'!L52:P52))*'Vic Oct 2020'!AB52/100)* 'Vic Oct 2020'!AR52,IF(AND('Vic Oct 2020'!O52&gt;0,'Vic Oct 2020'!P52=""),IF(($C$5*F58/'Vic Oct 2020'!AR52&lt; SUM('Vic Oct 2020'!L52:O52)),(0),($C$5*F58/'Vic Oct 2020'!AR52-SUM('Vic Oct 2020'!L52:O52))*'Vic Oct 2020'!AG52/100)* 'Vic Oct 2020'!AR52,IF(AND('Vic Oct 2020'!N52&gt;0,'Vic Oct 2020'!O52=""),IF(($C$5*F58/'Vic Oct 2020'!AR52&lt; SUM('Vic Oct 2020'!L52:N52)),(0),($C$5*F58/'Vic Oct 2020'!AR52-SUM('Vic Oct 2020'!L52:N52))*'Vic Oct 2020'!AF52/100)* 'Vic Oct 2020'!AR52,IF(AND('Vic Oct 2020'!M52&gt;0,'Vic Oct 2020'!N52=""),IF(($C$5*F58/'Vic Oct 2020'!AR52&lt;'Vic Oct 2020'!M52+'Vic Oct 2020'!L52),(0),(($C$5*F58/'Vic Oct 2020'!AR52-('Vic Oct 2020'!M52+'Vic Oct 2020'!L52))*'Vic Oct 2020'!AE52/100))*'Vic Oct 2020'!AR52,IF(AND('Vic Oct 2020'!L52&gt;0,'Vic Oct 2020'!M52=""&gt;0),IF(($C$5*F58/'Vic Oct 2020'!AR52&lt;'Vic Oct 2020'!L52),(0),($C$5*F58/'Vic Oct 2020'!AR52-'Vic Oct 2020'!L52)*'Vic Oct 2020'!AD52/100)*'Vic Oct 2020'!AR52,0)))))</f>
        <v>0</v>
      </c>
      <c r="Q58" s="394">
        <f t="shared" si="4"/>
        <v>1828.1818181818185</v>
      </c>
      <c r="R58" s="419">
        <f t="shared" si="5"/>
        <v>2160.2953181818184</v>
      </c>
      <c r="S58" s="193">
        <f t="shared" si="6"/>
        <v>2376.3248500000004</v>
      </c>
      <c r="T58" s="247">
        <f>'Vic Oct 2020'!AT52</f>
        <v>0</v>
      </c>
      <c r="U58" s="247">
        <f>'Vic Oct 2020'!AU52</f>
        <v>0</v>
      </c>
      <c r="V58" s="247">
        <f>'Vic Oct 2020'!AV52</f>
        <v>0</v>
      </c>
      <c r="W58" s="247">
        <f>'Vic Oct 2020'!AW52</f>
        <v>0</v>
      </c>
      <c r="X58" s="419" t="str">
        <f t="shared" si="7"/>
        <v>No discount</v>
      </c>
      <c r="Y58" s="419" t="str">
        <f t="shared" si="8"/>
        <v>Exclusive</v>
      </c>
      <c r="Z58" s="399">
        <f t="shared" si="0"/>
        <v>2160.2953181818184</v>
      </c>
      <c r="AA58" s="399">
        <f t="shared" si="1"/>
        <v>2160.2953181818184</v>
      </c>
      <c r="AB58" s="400">
        <f t="shared" si="9"/>
        <v>2376.3248500000004</v>
      </c>
      <c r="AC58" s="400">
        <f t="shared" si="9"/>
        <v>2376.3248500000004</v>
      </c>
      <c r="AD58" s="244">
        <f>'Vic Oct 2020'!BF52</f>
        <v>0</v>
      </c>
      <c r="AE58" s="196" t="str">
        <f>'Vic Oct 2020'!BG52</f>
        <v>n</v>
      </c>
      <c r="CO58" s="447"/>
      <c r="CP58" s="447"/>
      <c r="CQ58" s="447"/>
      <c r="CR58" s="447"/>
      <c r="CS58" s="447"/>
      <c r="CT58" s="447"/>
      <c r="CU58" s="447"/>
      <c r="CV58" s="447"/>
      <c r="CW58" s="447"/>
      <c r="CX58" s="447"/>
      <c r="CY58" s="447"/>
      <c r="CZ58" s="447"/>
      <c r="DA58" s="447"/>
      <c r="DB58" s="447"/>
      <c r="DC58" s="447"/>
      <c r="DD58" s="447"/>
      <c r="DE58" s="447"/>
      <c r="DF58" s="447"/>
      <c r="DG58" s="447"/>
      <c r="DH58" s="447"/>
      <c r="DI58" s="447"/>
      <c r="DJ58" s="447"/>
      <c r="DK58" s="447"/>
      <c r="DL58" s="447"/>
      <c r="DM58" s="447"/>
      <c r="DN58" s="447"/>
      <c r="DO58" s="447"/>
      <c r="DP58" s="447"/>
      <c r="DQ58" s="447"/>
      <c r="DR58" s="447"/>
      <c r="DS58" s="447"/>
      <c r="DT58" s="447"/>
      <c r="DU58" s="447"/>
      <c r="DV58" s="447"/>
      <c r="DW58" s="447"/>
      <c r="DX58" s="447"/>
      <c r="DY58" s="447"/>
      <c r="DZ58" s="447"/>
      <c r="EA58" s="447"/>
      <c r="EB58" s="447"/>
      <c r="EC58" s="447"/>
      <c r="ED58" s="447"/>
      <c r="EE58" s="447"/>
      <c r="EF58" s="447"/>
      <c r="EG58" s="447"/>
      <c r="EH58" s="447"/>
      <c r="EI58" s="447"/>
      <c r="EJ58" s="447"/>
      <c r="EK58" s="447"/>
      <c r="EL58" s="447"/>
      <c r="EM58" s="447"/>
      <c r="EN58" s="447"/>
      <c r="EO58" s="447"/>
      <c r="EP58" s="447"/>
    </row>
    <row r="59" spans="1:146" ht="17" customHeight="1">
      <c r="A59" s="528"/>
      <c r="B59" s="423" t="str">
        <f>'Vic Oct 2020'!F53</f>
        <v>Click Energy</v>
      </c>
      <c r="C59" s="423" t="str">
        <f>'Vic Oct 2020'!G53</f>
        <v>Business Ready</v>
      </c>
      <c r="D59" s="190">
        <f>365*'Vic Oct 2020'!H53/100</f>
        <v>263.06545454545454</v>
      </c>
      <c r="E59" s="415">
        <f>IF('Vic Oct 2020'!AQ53=3,0.5,IF('Vic Oct 2020'!AQ53=2,0.33,0))</f>
        <v>0.5</v>
      </c>
      <c r="F59" s="415">
        <f t="shared" si="3"/>
        <v>0.5</v>
      </c>
      <c r="G59" s="190">
        <f>IF('Vic Oct 2020'!K53="",($C$5*E59/'Vic Oct 2020'!AQ53*'Vic Oct 2020'!W53/100)*'Vic Oct 2020'!AQ53,IF($C$5*E59/'Vic Oct 2020'!AQ53&gt;='Vic Oct 2020'!L53,('Vic Oct 2020'!L53*'Vic Oct 2020'!W53/100)*'Vic Oct 2020'!AQ53,($C$5*E59/'Vic Oct 2020'!AQ53*'Vic Oct 2020'!W53/100)*'Vic Oct 2020'!AQ53))</f>
        <v>242.18181818181813</v>
      </c>
      <c r="H59" s="190">
        <f>IF(AND('Vic Oct 2020'!L53&gt;0,'Vic Oct 2020'!M53&gt;0),IF($C$5*E59/'Vic Oct 2020'!AQ53&lt;'Vic Oct 2020'!L53,0,IF(($C$5*E59/'Vic Oct 2020'!AQ53-'Vic Oct 2020'!L53)&lt;=('Vic Oct 2020'!M53+'Vic Oct 2020'!L53),((($C$5*E59/'Vic Oct 2020'!AQ53-'Vic Oct 2020'!L53)*'Vic Oct 2020'!X53/100))*'Vic Oct 2020'!AQ53,((('Vic Oct 2020'!M53)*'Vic Oct 2020'!X53/100)*'Vic Oct 2020'!AQ53))),0)</f>
        <v>778.99999999999989</v>
      </c>
      <c r="I59" s="190">
        <f>IF(AND('Vic Oct 2020'!M53&gt;0,'Vic Oct 2020'!N53&gt;0),IF($C$5*E59/'Vic Oct 2020'!AQ53&lt;('Vic Oct 2020'!L53+'Vic Oct 2020'!M53),0,IF(($C$5*E59/'Vic Oct 2020'!AQ53-'Vic Oct 2020'!L53+'Vic Oct 2020'!M53)&lt;=('Vic Oct 2020'!L53+'Vic Oct 2020'!M53+'Vic Oct 2020'!N53),((($C$5*E59/'Vic Oct 2020'!AQ53-('Vic Oct 2020'!L53+'Vic Oct 2020'!M53))*'Vic Oct 2020'!Y53/100))*'Vic Oct 2020'!AQ53,('Vic Oct 2020'!N53*'Vic Oct 2020'!Y53/100)* 'Vic Oct 2020'!AQ53)),0)</f>
        <v>0</v>
      </c>
      <c r="J59" s="190">
        <f>IF(AND('Vic Oct 2020'!N53&gt;0,'Vic Oct 2020'!O53&gt;0),IF($C$5*E59/'Vic Oct 2020'!AQ53&lt;('Vic Oct 2020'!L53+'Vic Oct 2020'!M53+'Vic Oct 2020'!N53),0,IF(($C$5*E59/'Vic Oct 2020'!AQ53-'Vic Oct 2020'!L53+'Vic Oct 2020'!M53+'Vic Oct 2020'!N53)&lt;=('Vic Oct 2020'!L53+'Vic Oct 2020'!M53+'Vic Oct 2020'!N53+'Vic Oct 2020'!O53),(($C$5*E59/'Vic Oct 2020'!AQ53-('Vic Oct 2020'!L53+'Vic Oct 2020'!M53+'Vic Oct 2020'!N53))*'Vic Oct 2020'!Z53/100)*'Vic Oct 2020'!AQ53,('Vic Oct 2020'!O53*'Vic Oct 2020'!Z53/100)*'Vic Oct 2020'!AQ53)),0)</f>
        <v>0</v>
      </c>
      <c r="K59" s="190">
        <f>IF(AND('Vic Oct 2020'!P53&gt;0,'Vic Oct 2020'!O53&gt;0),IF(($C$5*E59/'Vic Oct 2020'!AQ53&lt;SUM('Vic Oct 2020'!L53:P53)),(0),($C$5*E59/'Vic Oct 2020'!AQ53-SUM('Vic Oct 2020'!L53:P53))*'Vic Oct 2020'!AB53/100)* 'Vic Oct 2020'!AQ53,IF(AND('Vic Oct 2020'!O53&gt;0,'Vic Oct 2020'!P53=""),IF(($C$5*E59/'Vic Oct 2020'!AQ53&lt; SUM('Vic Oct 2020'!L53:O53)),(0),($C$5*E59/'Vic Oct 2020'!AQ53-SUM('Vic Oct 2020'!L53:O53))*'Vic Oct 2020'!AA53/100)* 'Vic Oct 2020'!AQ53,IF(AND('Vic Oct 2020'!N53&gt;0,'Vic Oct 2020'!O53=""),IF(($C$5*E59/'Vic Oct 2020'!AQ53&lt; SUM('Vic Oct 2020'!L53:N53)),(0),($C$5*E59/'Vic Oct 2020'!AQ53-SUM('Vic Oct 2020'!L53:N53))*'Vic Oct 2020'!Z53/100)* 'Vic Oct 2020'!AQ53,IF(AND('Vic Oct 2020'!M53&gt;0,'Vic Oct 2020'!N53=""),IF(($C$5*E59/'Vic Oct 2020'!AQ53&lt;'Vic Oct 2020'!M53+'Vic Oct 2020'!L53),(0),(($C$5*E59/'Vic Oct 2020'!AQ53-('Vic Oct 2020'!M53+'Vic Oct 2020'!L53))*'Vic Oct 2020'!Y53/100))*'Vic Oct 2020'!AQ53,IF(AND('Vic Oct 2020'!L53&gt;0,'Vic Oct 2020'!M53=""&gt;0),IF(($C$5*E59/'Vic Oct 2020'!AQ53&lt;'Vic Oct 2020'!L53),(0),($C$5*E59/'Vic Oct 2020'!AQ53-'Vic Oct 2020'!L53)*'Vic Oct 2020'!X53/100)*'Vic Oct 2020'!AQ53,0)))))</f>
        <v>0</v>
      </c>
      <c r="L59" s="190">
        <f>IF('Vic Oct 2020'!K53="",($C$5*F59/'Vic Oct 2020'!AR53*'Vic Oct 2020'!AC53/100)*'Vic Oct 2020'!AR53,IF($C$5*F59/'Vic Oct 2020'!AR53&gt;='Vic Oct 2020'!L53,('Vic Oct 2020'!L53*'Vic Oct 2020'!AC53/100)*'Vic Oct 2020'!AR53,($C$5*F59/'Vic Oct 2020'!AR53*'Vic Oct 2020'!AC53/100)*'Vic Oct 2020'!AR53))</f>
        <v>242.18181818181813</v>
      </c>
      <c r="M59" s="190">
        <f>IF(AND('Vic Oct 2020'!L53&gt;0,'Vic Oct 2020'!M53&gt;0),IF($C$5*F59/'Vic Oct 2020'!AR53&lt;'Vic Oct 2020'!L53,0,IF(($C$5*F59/'Vic Oct 2020'!AR53-'Vic Oct 2020'!L53)&lt;=('Vic Oct 2020'!M53+'Vic Oct 2020'!L53),((($C$5*F59/'Vic Oct 2020'!AR53-'Vic Oct 2020'!L53)*'Vic Oct 2020'!AD53/100))*'Vic Oct 2020'!AR53,((('Vic Oct 2020'!M53)*'Vic Oct 2020'!AD53/100)*'Vic Oct 2020'!AR53))),0)</f>
        <v>778.99999999999989</v>
      </c>
      <c r="N59" s="190">
        <f>IF(AND('Vic Oct 2020'!M53&gt;0,'Vic Oct 2020'!N53&gt;0),IF($C$5*F59/'Vic Oct 2020'!AR53&lt;('Vic Oct 2020'!L53+'Vic Oct 2020'!M53),0,IF(($C$5*F59/'Vic Oct 2020'!AR53-'Vic Oct 2020'!L53+'Vic Oct 2020'!M53)&lt;=('Vic Oct 2020'!L53+'Vic Oct 2020'!M53+'Vic Oct 2020'!N53),((($C$5*F59/'Vic Oct 2020'!AR53-('Vic Oct 2020'!L53+'Vic Oct 2020'!M53))*'Vic Oct 2020'!AE53/100))*'Vic Oct 2020'!AR53,('Vic Oct 2020'!N53*'Vic Oct 2020'!AE53/100)*'Vic Oct 2020'!AR53)),0)</f>
        <v>0</v>
      </c>
      <c r="O59" s="190">
        <f>IF(AND('Vic Oct 2020'!N53&gt;0,'Vic Oct 2020'!O53&gt;0),IF($C$5*F59/'Vic Oct 2020'!AR53&lt;('Vic Oct 2020'!L53+'Vic Oct 2020'!M53+'Vic Oct 2020'!N53),0,IF(($C$5*F59/'Vic Oct 2020'!AR53-'Vic Oct 2020'!L53+'Vic Oct 2020'!M53+'Vic Oct 2020'!N53)&lt;=('Vic Oct 2020'!L53+'Vic Oct 2020'!M53+'Vic Oct 2020'!N53+'Vic Oct 2020'!O53),(($C$5*F59/'Vic Oct 2020'!AR53-('Vic Oct 2020'!L53+'Vic Oct 2020'!M53+'Vic Oct 2020'!N53))*'Vic Oct 2020'!AF53/100)*'Vic Oct 2020'!AR53,('Vic Oct 2020'!O53*'Vic Oct 2020'!AF53/100)*'Vic Oct 2020'!AR53)),0)</f>
        <v>0</v>
      </c>
      <c r="P59" s="190">
        <f>IF(AND('Vic Oct 2020'!P53&gt;0,'Vic Oct 2020'!O53&gt;0),IF(($C$5*F59/'Vic Oct 2020'!AR53&lt;SUM('Vic Oct 2020'!L53:P53)),(0),($C$5*F59/'Vic Oct 2020'!AR53-SUM('Vic Oct 2020'!L53:P53))*'Vic Oct 2020'!AB53/100)* 'Vic Oct 2020'!AR53,IF(AND('Vic Oct 2020'!O53&gt;0,'Vic Oct 2020'!P53=""),IF(($C$5*F59/'Vic Oct 2020'!AR53&lt; SUM('Vic Oct 2020'!L53:O53)),(0),($C$5*F59/'Vic Oct 2020'!AR53-SUM('Vic Oct 2020'!L53:O53))*'Vic Oct 2020'!AG53/100)* 'Vic Oct 2020'!AR53,IF(AND('Vic Oct 2020'!N53&gt;0,'Vic Oct 2020'!O53=""),IF(($C$5*F59/'Vic Oct 2020'!AR53&lt; SUM('Vic Oct 2020'!L53:N53)),(0),($C$5*F59/'Vic Oct 2020'!AR53-SUM('Vic Oct 2020'!L53:N53))*'Vic Oct 2020'!AF53/100)* 'Vic Oct 2020'!AR53,IF(AND('Vic Oct 2020'!M53&gt;0,'Vic Oct 2020'!N53=""),IF(($C$5*F59/'Vic Oct 2020'!AR53&lt;'Vic Oct 2020'!M53+'Vic Oct 2020'!L53),(0),(($C$5*F59/'Vic Oct 2020'!AR53-('Vic Oct 2020'!M53+'Vic Oct 2020'!L53))*'Vic Oct 2020'!AE53/100))*'Vic Oct 2020'!AR53,IF(AND('Vic Oct 2020'!L53&gt;0,'Vic Oct 2020'!M53=""&gt;0),IF(($C$5*F59/'Vic Oct 2020'!AR53&lt;'Vic Oct 2020'!L53),(0),($C$5*F59/'Vic Oct 2020'!AR53-'Vic Oct 2020'!L53)*'Vic Oct 2020'!AD53/100)*'Vic Oct 2020'!AR53,0)))))</f>
        <v>0</v>
      </c>
      <c r="Q59" s="394">
        <f t="shared" si="4"/>
        <v>2042.363636363636</v>
      </c>
      <c r="R59" s="419">
        <f t="shared" si="5"/>
        <v>2305.4290909090905</v>
      </c>
      <c r="S59" s="193">
        <f t="shared" si="6"/>
        <v>2535.9719999999998</v>
      </c>
      <c r="T59" s="247">
        <f>'Vic Oct 2020'!AT53</f>
        <v>0</v>
      </c>
      <c r="U59" s="247">
        <f>'Vic Oct 2020'!AU53</f>
        <v>0</v>
      </c>
      <c r="V59" s="247">
        <f>'Vic Oct 2020'!AV53</f>
        <v>0</v>
      </c>
      <c r="W59" s="247">
        <f>'Vic Oct 2020'!AW53</f>
        <v>0</v>
      </c>
      <c r="X59" s="419" t="str">
        <f t="shared" si="7"/>
        <v>No discount</v>
      </c>
      <c r="Y59" s="419" t="str">
        <f t="shared" si="8"/>
        <v>Exclusive</v>
      </c>
      <c r="Z59" s="399">
        <f t="shared" si="0"/>
        <v>2305.4290909090905</v>
      </c>
      <c r="AA59" s="399">
        <f t="shared" si="1"/>
        <v>2305.4290909090905</v>
      </c>
      <c r="AB59" s="400">
        <f t="shared" si="9"/>
        <v>2535.9719999999998</v>
      </c>
      <c r="AC59" s="400">
        <f t="shared" si="9"/>
        <v>2535.9719999999998</v>
      </c>
      <c r="AD59" s="244">
        <f>'Vic Oct 2020'!BF53</f>
        <v>0</v>
      </c>
      <c r="AE59" s="196" t="str">
        <f>'Vic Oct 2020'!BG53</f>
        <v>n</v>
      </c>
      <c r="CO59" s="447"/>
      <c r="CP59" s="447"/>
      <c r="CQ59" s="447"/>
      <c r="CR59" s="447"/>
      <c r="CS59" s="447"/>
      <c r="CT59" s="447"/>
      <c r="CU59" s="447"/>
      <c r="CV59" s="447"/>
      <c r="CW59" s="447"/>
      <c r="CX59" s="447"/>
      <c r="CY59" s="447"/>
      <c r="CZ59" s="447"/>
      <c r="DA59" s="447"/>
      <c r="DB59" s="447"/>
      <c r="DC59" s="447"/>
      <c r="DD59" s="447"/>
      <c r="DE59" s="447"/>
      <c r="DF59" s="447"/>
      <c r="DG59" s="447"/>
      <c r="DH59" s="447"/>
      <c r="DI59" s="447"/>
      <c r="DJ59" s="447"/>
      <c r="DK59" s="447"/>
      <c r="DL59" s="447"/>
      <c r="DM59" s="447"/>
      <c r="DN59" s="447"/>
      <c r="DO59" s="447"/>
      <c r="DP59" s="447"/>
      <c r="DQ59" s="447"/>
      <c r="DR59" s="447"/>
      <c r="DS59" s="447"/>
      <c r="DT59" s="447"/>
      <c r="DU59" s="447"/>
      <c r="DV59" s="447"/>
      <c r="DW59" s="447"/>
      <c r="DX59" s="447"/>
      <c r="DY59" s="447"/>
      <c r="DZ59" s="447"/>
      <c r="EA59" s="447"/>
      <c r="EB59" s="447"/>
      <c r="EC59" s="447"/>
      <c r="ED59" s="447"/>
      <c r="EE59" s="447"/>
      <c r="EF59" s="447"/>
      <c r="EG59" s="447"/>
      <c r="EH59" s="447"/>
      <c r="EI59" s="447"/>
      <c r="EJ59" s="447"/>
      <c r="EK59" s="447"/>
      <c r="EL59" s="447"/>
      <c r="EM59" s="447"/>
      <c r="EN59" s="447"/>
      <c r="EO59" s="447"/>
      <c r="EP59" s="447"/>
    </row>
    <row r="60" spans="1:146" ht="17" customHeight="1">
      <c r="A60" s="528"/>
      <c r="B60" s="423" t="str">
        <f>'Vic Oct 2020'!F54</f>
        <v>Covau</v>
      </c>
      <c r="C60" s="423" t="str">
        <f>'Vic Oct 2020'!G54</f>
        <v>Smart Saver</v>
      </c>
      <c r="D60" s="190">
        <f>365*'Vic Oct 2020'!H54/100</f>
        <v>346.74999999999994</v>
      </c>
      <c r="E60" s="415">
        <f>IF('Vic Oct 2020'!AQ54=3,0.5,IF('Vic Oct 2020'!AQ54=2,0.33,0))</f>
        <v>0.5</v>
      </c>
      <c r="F60" s="415">
        <f t="shared" si="3"/>
        <v>0.5</v>
      </c>
      <c r="G60" s="190">
        <f>IF('Vic Oct 2020'!K54="",($C$5*E60/'Vic Oct 2020'!AQ54*'Vic Oct 2020'!W54/100)*'Vic Oct 2020'!AQ54,IF($C$5*E60/'Vic Oct 2020'!AQ54&gt;='Vic Oct 2020'!L54,('Vic Oct 2020'!L54*'Vic Oct 2020'!W54/100)*'Vic Oct 2020'!AQ54,($C$5*E60/'Vic Oct 2020'!AQ54*'Vic Oct 2020'!W54/100)*'Vic Oct 2020'!AQ54))</f>
        <v>268.36363636363632</v>
      </c>
      <c r="H60" s="190">
        <f>IF(AND('Vic Oct 2020'!L54&gt;0,'Vic Oct 2020'!M54&gt;0),IF($C$5*E60/'Vic Oct 2020'!AQ54&lt;'Vic Oct 2020'!L54,0,IF(($C$5*E60/'Vic Oct 2020'!AQ54-'Vic Oct 2020'!L54)&lt;=('Vic Oct 2020'!M54+'Vic Oct 2020'!L54),((($C$5*E60/'Vic Oct 2020'!AQ54-'Vic Oct 2020'!L54)*'Vic Oct 2020'!X54/100))*'Vic Oct 2020'!AQ54,((('Vic Oct 2020'!M54)*'Vic Oct 2020'!X54/100)*'Vic Oct 2020'!AQ54))),0)</f>
        <v>1006.3636363636365</v>
      </c>
      <c r="I60" s="190">
        <f>IF(AND('Vic Oct 2020'!M54&gt;0,'Vic Oct 2020'!N54&gt;0),IF($C$5*E60/'Vic Oct 2020'!AQ54&lt;('Vic Oct 2020'!L54+'Vic Oct 2020'!M54),0,IF(($C$5*E60/'Vic Oct 2020'!AQ54-'Vic Oct 2020'!L54+'Vic Oct 2020'!M54)&lt;=('Vic Oct 2020'!L54+'Vic Oct 2020'!M54+'Vic Oct 2020'!N54),((($C$5*E60/'Vic Oct 2020'!AQ54-('Vic Oct 2020'!L54+'Vic Oct 2020'!M54))*'Vic Oct 2020'!Y54/100))*'Vic Oct 2020'!AQ54,('Vic Oct 2020'!N54*'Vic Oct 2020'!Y54/100)* 'Vic Oct 2020'!AQ54)),0)</f>
        <v>0</v>
      </c>
      <c r="J60" s="190">
        <f>IF(AND('Vic Oct 2020'!N54&gt;0,'Vic Oct 2020'!O54&gt;0),IF($C$5*E60/'Vic Oct 2020'!AQ54&lt;('Vic Oct 2020'!L54+'Vic Oct 2020'!M54+'Vic Oct 2020'!N54),0,IF(($C$5*E60/'Vic Oct 2020'!AQ54-'Vic Oct 2020'!L54+'Vic Oct 2020'!M54+'Vic Oct 2020'!N54)&lt;=('Vic Oct 2020'!L54+'Vic Oct 2020'!M54+'Vic Oct 2020'!N54+'Vic Oct 2020'!O54),(($C$5*E60/'Vic Oct 2020'!AQ54-('Vic Oct 2020'!L54+'Vic Oct 2020'!M54+'Vic Oct 2020'!N54))*'Vic Oct 2020'!Z54/100)*'Vic Oct 2020'!AQ54,('Vic Oct 2020'!O54*'Vic Oct 2020'!Z54/100)*'Vic Oct 2020'!AQ54)),0)</f>
        <v>0</v>
      </c>
      <c r="K60" s="190">
        <f>IF(AND('Vic Oct 2020'!P54&gt;0,'Vic Oct 2020'!O54&gt;0),IF(($C$5*E60/'Vic Oct 2020'!AQ54&lt;SUM('Vic Oct 2020'!L54:P54)),(0),($C$5*E60/'Vic Oct 2020'!AQ54-SUM('Vic Oct 2020'!L54:P54))*'Vic Oct 2020'!AB54/100)* 'Vic Oct 2020'!AQ54,IF(AND('Vic Oct 2020'!O54&gt;0,'Vic Oct 2020'!P54=""),IF(($C$5*E60/'Vic Oct 2020'!AQ54&lt; SUM('Vic Oct 2020'!L54:O54)),(0),($C$5*E60/'Vic Oct 2020'!AQ54-SUM('Vic Oct 2020'!L54:O54))*'Vic Oct 2020'!AA54/100)* 'Vic Oct 2020'!AQ54,IF(AND('Vic Oct 2020'!N54&gt;0,'Vic Oct 2020'!O54=""),IF(($C$5*E60/'Vic Oct 2020'!AQ54&lt; SUM('Vic Oct 2020'!L54:N54)),(0),($C$5*E60/'Vic Oct 2020'!AQ54-SUM('Vic Oct 2020'!L54:N54))*'Vic Oct 2020'!Z54/100)* 'Vic Oct 2020'!AQ54,IF(AND('Vic Oct 2020'!M54&gt;0,'Vic Oct 2020'!N54=""),IF(($C$5*E60/'Vic Oct 2020'!AQ54&lt;'Vic Oct 2020'!M54+'Vic Oct 2020'!L54),(0),(($C$5*E60/'Vic Oct 2020'!AQ54-('Vic Oct 2020'!M54+'Vic Oct 2020'!L54))*'Vic Oct 2020'!Y54/100))*'Vic Oct 2020'!AQ54,IF(AND('Vic Oct 2020'!L54&gt;0,'Vic Oct 2020'!M54=""&gt;0),IF(($C$5*E60/'Vic Oct 2020'!AQ54&lt;'Vic Oct 2020'!L54),(0),($C$5*E60/'Vic Oct 2020'!AQ54-'Vic Oct 2020'!L54)*'Vic Oct 2020'!X54/100)*'Vic Oct 2020'!AQ54,0)))))</f>
        <v>0</v>
      </c>
      <c r="L60" s="190">
        <f>IF('Vic Oct 2020'!K54="",($C$5*F60/'Vic Oct 2020'!AR54*'Vic Oct 2020'!AC54/100)*'Vic Oct 2020'!AR54,IF($C$5*F60/'Vic Oct 2020'!AR54&gt;='Vic Oct 2020'!L54,('Vic Oct 2020'!L54*'Vic Oct 2020'!AC54/100)*'Vic Oct 2020'!AR54,($C$5*F60/'Vic Oct 2020'!AR54*'Vic Oct 2020'!AC54/100)*'Vic Oct 2020'!AR54))</f>
        <v>268.36363636363632</v>
      </c>
      <c r="M60" s="190">
        <f>IF(AND('Vic Oct 2020'!L54&gt;0,'Vic Oct 2020'!M54&gt;0),IF($C$5*F60/'Vic Oct 2020'!AR54&lt;'Vic Oct 2020'!L54,0,IF(($C$5*F60/'Vic Oct 2020'!AR54-'Vic Oct 2020'!L54)&lt;=('Vic Oct 2020'!M54+'Vic Oct 2020'!L54),((($C$5*F60/'Vic Oct 2020'!AR54-'Vic Oct 2020'!L54)*'Vic Oct 2020'!AD54/100))*'Vic Oct 2020'!AR54,((('Vic Oct 2020'!M54)*'Vic Oct 2020'!AD54/100)*'Vic Oct 2020'!AR54))),0)</f>
        <v>1006.3636363636365</v>
      </c>
      <c r="N60" s="190">
        <f>IF(AND('Vic Oct 2020'!M54&gt;0,'Vic Oct 2020'!N54&gt;0),IF($C$5*F60/'Vic Oct 2020'!AR54&lt;('Vic Oct 2020'!L54+'Vic Oct 2020'!M54),0,IF(($C$5*F60/'Vic Oct 2020'!AR54-'Vic Oct 2020'!L54+'Vic Oct 2020'!M54)&lt;=('Vic Oct 2020'!L54+'Vic Oct 2020'!M54+'Vic Oct 2020'!N54),((($C$5*F60/'Vic Oct 2020'!AR54-('Vic Oct 2020'!L54+'Vic Oct 2020'!M54))*'Vic Oct 2020'!AE54/100))*'Vic Oct 2020'!AR54,('Vic Oct 2020'!N54*'Vic Oct 2020'!AE54/100)*'Vic Oct 2020'!AR54)),0)</f>
        <v>0</v>
      </c>
      <c r="O60" s="190">
        <f>IF(AND('Vic Oct 2020'!N54&gt;0,'Vic Oct 2020'!O54&gt;0),IF($C$5*F60/'Vic Oct 2020'!AR54&lt;('Vic Oct 2020'!L54+'Vic Oct 2020'!M54+'Vic Oct 2020'!N54),0,IF(($C$5*F60/'Vic Oct 2020'!AR54-'Vic Oct 2020'!L54+'Vic Oct 2020'!M54+'Vic Oct 2020'!N54)&lt;=('Vic Oct 2020'!L54+'Vic Oct 2020'!M54+'Vic Oct 2020'!N54+'Vic Oct 2020'!O54),(($C$5*F60/'Vic Oct 2020'!AR54-('Vic Oct 2020'!L54+'Vic Oct 2020'!M54+'Vic Oct 2020'!N54))*'Vic Oct 2020'!AF54/100)*'Vic Oct 2020'!AR54,('Vic Oct 2020'!O54*'Vic Oct 2020'!AF54/100)*'Vic Oct 2020'!AR54)),0)</f>
        <v>0</v>
      </c>
      <c r="P60" s="190">
        <f>IF(AND('Vic Oct 2020'!P54&gt;0,'Vic Oct 2020'!O54&gt;0),IF(($C$5*F60/'Vic Oct 2020'!AR54&lt;SUM('Vic Oct 2020'!L54:P54)),(0),($C$5*F60/'Vic Oct 2020'!AR54-SUM('Vic Oct 2020'!L54:P54))*'Vic Oct 2020'!AB54/100)* 'Vic Oct 2020'!AR54,IF(AND('Vic Oct 2020'!O54&gt;0,'Vic Oct 2020'!P54=""),IF(($C$5*F60/'Vic Oct 2020'!AR54&lt; SUM('Vic Oct 2020'!L54:O54)),(0),($C$5*F60/'Vic Oct 2020'!AR54-SUM('Vic Oct 2020'!L54:O54))*'Vic Oct 2020'!AG54/100)* 'Vic Oct 2020'!AR54,IF(AND('Vic Oct 2020'!N54&gt;0,'Vic Oct 2020'!O54=""),IF(($C$5*F60/'Vic Oct 2020'!AR54&lt; SUM('Vic Oct 2020'!L54:N54)),(0),($C$5*F60/'Vic Oct 2020'!AR54-SUM('Vic Oct 2020'!L54:N54))*'Vic Oct 2020'!AF54/100)* 'Vic Oct 2020'!AR54,IF(AND('Vic Oct 2020'!M54&gt;0,'Vic Oct 2020'!N54=""),IF(($C$5*F60/'Vic Oct 2020'!AR54&lt;'Vic Oct 2020'!M54+'Vic Oct 2020'!L54),(0),(($C$5*F60/'Vic Oct 2020'!AR54-('Vic Oct 2020'!M54+'Vic Oct 2020'!L54))*'Vic Oct 2020'!AE54/100))*'Vic Oct 2020'!AR54,IF(AND('Vic Oct 2020'!L54&gt;0,'Vic Oct 2020'!M54=""&gt;0),IF(($C$5*F60/'Vic Oct 2020'!AR54&lt;'Vic Oct 2020'!L54),(0),($C$5*F60/'Vic Oct 2020'!AR54-'Vic Oct 2020'!L54)*'Vic Oct 2020'!AD54/100)*'Vic Oct 2020'!AR54,0)))))</f>
        <v>0</v>
      </c>
      <c r="Q60" s="394">
        <f t="shared" si="4"/>
        <v>2549.4545454545455</v>
      </c>
      <c r="R60" s="419">
        <f t="shared" si="5"/>
        <v>2896.2045454545455</v>
      </c>
      <c r="S60" s="193">
        <f t="shared" si="6"/>
        <v>3185.8250000000003</v>
      </c>
      <c r="T60" s="247">
        <f>'Vic Oct 2020'!AT54</f>
        <v>0</v>
      </c>
      <c r="U60" s="247">
        <f>'Vic Oct 2020'!AU54</f>
        <v>20</v>
      </c>
      <c r="V60" s="247">
        <f>'Vic Oct 2020'!AV54</f>
        <v>0</v>
      </c>
      <c r="W60" s="247">
        <f>'Vic Oct 2020'!AW54</f>
        <v>0</v>
      </c>
      <c r="X60" s="419" t="str">
        <f t="shared" si="7"/>
        <v>Guaranteed off usage</v>
      </c>
      <c r="Y60" s="419" t="str">
        <f t="shared" si="8"/>
        <v>Exclusive</v>
      </c>
      <c r="Z60" s="399">
        <f t="shared" si="0"/>
        <v>2386.3136363636363</v>
      </c>
      <c r="AA60" s="399">
        <f t="shared" si="1"/>
        <v>2386.3136363636363</v>
      </c>
      <c r="AB60" s="400">
        <f t="shared" si="9"/>
        <v>2624.9450000000002</v>
      </c>
      <c r="AC60" s="400">
        <f t="shared" si="9"/>
        <v>2624.9450000000002</v>
      </c>
      <c r="AD60" s="244">
        <f>'Vic Oct 2020'!BF54</f>
        <v>0</v>
      </c>
      <c r="AE60" s="196" t="str">
        <f>'Vic Oct 2020'!BG54</f>
        <v>n</v>
      </c>
      <c r="CO60" s="447"/>
      <c r="CP60" s="447"/>
      <c r="CQ60" s="447"/>
      <c r="CR60" s="447"/>
      <c r="CS60" s="447"/>
      <c r="CT60" s="447"/>
      <c r="CU60" s="447"/>
      <c r="CV60" s="447"/>
      <c r="CW60" s="447"/>
      <c r="CX60" s="447"/>
      <c r="CY60" s="447"/>
      <c r="CZ60" s="447"/>
      <c r="DA60" s="447"/>
      <c r="DB60" s="447"/>
      <c r="DC60" s="447"/>
      <c r="DD60" s="447"/>
      <c r="DE60" s="447"/>
      <c r="DF60" s="447"/>
      <c r="DG60" s="447"/>
      <c r="DH60" s="447"/>
      <c r="DI60" s="447"/>
      <c r="DJ60" s="447"/>
      <c r="DK60" s="447"/>
      <c r="DL60" s="447"/>
      <c r="DM60" s="447"/>
      <c r="DN60" s="447"/>
      <c r="DO60" s="447"/>
      <c r="DP60" s="447"/>
      <c r="DQ60" s="447"/>
      <c r="DR60" s="447"/>
      <c r="DS60" s="447"/>
      <c r="DT60" s="447"/>
      <c r="DU60" s="447"/>
      <c r="DV60" s="447"/>
      <c r="DW60" s="447"/>
      <c r="DX60" s="447"/>
      <c r="DY60" s="447"/>
      <c r="DZ60" s="447"/>
      <c r="EA60" s="447"/>
      <c r="EB60" s="447"/>
      <c r="EC60" s="447"/>
      <c r="ED60" s="447"/>
      <c r="EE60" s="447"/>
      <c r="EF60" s="447"/>
      <c r="EG60" s="447"/>
      <c r="EH60" s="447"/>
      <c r="EI60" s="447"/>
      <c r="EJ60" s="447"/>
      <c r="EK60" s="447"/>
      <c r="EL60" s="447"/>
      <c r="EM60" s="447"/>
      <c r="EN60" s="447"/>
      <c r="EO60" s="447"/>
      <c r="EP60" s="447"/>
    </row>
    <row r="61" spans="1:146" ht="17" customHeight="1">
      <c r="A61" s="528"/>
      <c r="B61" s="423" t="str">
        <f>'Vic Oct 2020'!F55</f>
        <v>EnergyAustralia</v>
      </c>
      <c r="C61" s="423" t="str">
        <f>'Vic Oct 2020'!G55</f>
        <v>Total Business</v>
      </c>
      <c r="D61" s="190">
        <f>365*'Vic Oct 2020'!H55/100</f>
        <v>388.72500000000002</v>
      </c>
      <c r="E61" s="415">
        <f>IF('Vic Oct 2020'!AQ55=3,0.5,IF('Vic Oct 2020'!AQ55=2,0.33,0))</f>
        <v>0.5</v>
      </c>
      <c r="F61" s="415">
        <f t="shared" si="3"/>
        <v>0.5</v>
      </c>
      <c r="G61" s="190">
        <f>IF('Vic Oct 2020'!K55="",($C$5*E61/'Vic Oct 2020'!AQ55*'Vic Oct 2020'!W55/100)*'Vic Oct 2020'!AQ55,IF($C$5*E61/'Vic Oct 2020'!AQ55&gt;='Vic Oct 2020'!L55,('Vic Oct 2020'!L55*'Vic Oct 2020'!W55/100)*'Vic Oct 2020'!AQ55,($C$5*E61/'Vic Oct 2020'!AQ55*'Vic Oct 2020'!W55/100)*'Vic Oct 2020'!AQ55))</f>
        <v>256.90909090909093</v>
      </c>
      <c r="H61" s="190">
        <f>IF(AND('Vic Oct 2020'!L55&gt;0,'Vic Oct 2020'!M55&gt;0),IF($C$5*E61/'Vic Oct 2020'!AQ55&lt;'Vic Oct 2020'!L55,0,IF(($C$5*E61/'Vic Oct 2020'!AQ55-'Vic Oct 2020'!L55)&lt;=('Vic Oct 2020'!M55+'Vic Oct 2020'!L55),((($C$5*E61/'Vic Oct 2020'!AQ55-'Vic Oct 2020'!L55)*'Vic Oct 2020'!X55/100))*'Vic Oct 2020'!AQ55,((('Vic Oct 2020'!M55)*'Vic Oct 2020'!X55/100)*'Vic Oct 2020'!AQ55))),0)</f>
        <v>887.09090909090924</v>
      </c>
      <c r="I61" s="190">
        <f>IF(AND('Vic Oct 2020'!M55&gt;0,'Vic Oct 2020'!N55&gt;0),IF($C$5*E61/'Vic Oct 2020'!AQ55&lt;('Vic Oct 2020'!L55+'Vic Oct 2020'!M55),0,IF(($C$5*E61/'Vic Oct 2020'!AQ55-'Vic Oct 2020'!L55+'Vic Oct 2020'!M55)&lt;=('Vic Oct 2020'!L55+'Vic Oct 2020'!M55+'Vic Oct 2020'!N55),((($C$5*E61/'Vic Oct 2020'!AQ55-('Vic Oct 2020'!L55+'Vic Oct 2020'!M55))*'Vic Oct 2020'!Y55/100))*'Vic Oct 2020'!AQ55,('Vic Oct 2020'!N55*'Vic Oct 2020'!Y55/100)* 'Vic Oct 2020'!AQ55)),0)</f>
        <v>0</v>
      </c>
      <c r="J61" s="190">
        <f>IF(AND('Vic Oct 2020'!N55&gt;0,'Vic Oct 2020'!O55&gt;0),IF($C$5*E61/'Vic Oct 2020'!AQ55&lt;('Vic Oct 2020'!L55+'Vic Oct 2020'!M55+'Vic Oct 2020'!N55),0,IF(($C$5*E61/'Vic Oct 2020'!AQ55-'Vic Oct 2020'!L55+'Vic Oct 2020'!M55+'Vic Oct 2020'!N55)&lt;=('Vic Oct 2020'!L55+'Vic Oct 2020'!M55+'Vic Oct 2020'!N55+'Vic Oct 2020'!O55),(($C$5*E61/'Vic Oct 2020'!AQ55-('Vic Oct 2020'!L55+'Vic Oct 2020'!M55+'Vic Oct 2020'!N55))*'Vic Oct 2020'!Z55/100)*'Vic Oct 2020'!AQ55,('Vic Oct 2020'!O55*'Vic Oct 2020'!Z55/100)*'Vic Oct 2020'!AQ55)),0)</f>
        <v>0</v>
      </c>
      <c r="K61" s="190">
        <f>IF(AND('Vic Oct 2020'!P55&gt;0,'Vic Oct 2020'!O55&gt;0),IF(($C$5*E61/'Vic Oct 2020'!AQ55&lt;SUM('Vic Oct 2020'!L55:P55)),(0),($C$5*E61/'Vic Oct 2020'!AQ55-SUM('Vic Oct 2020'!L55:P55))*'Vic Oct 2020'!AB55/100)* 'Vic Oct 2020'!AQ55,IF(AND('Vic Oct 2020'!O55&gt;0,'Vic Oct 2020'!P55=""),IF(($C$5*E61/'Vic Oct 2020'!AQ55&lt; SUM('Vic Oct 2020'!L55:O55)),(0),($C$5*E61/'Vic Oct 2020'!AQ55-SUM('Vic Oct 2020'!L55:O55))*'Vic Oct 2020'!AA55/100)* 'Vic Oct 2020'!AQ55,IF(AND('Vic Oct 2020'!N55&gt;0,'Vic Oct 2020'!O55=""),IF(($C$5*E61/'Vic Oct 2020'!AQ55&lt; SUM('Vic Oct 2020'!L55:N55)),(0),($C$5*E61/'Vic Oct 2020'!AQ55-SUM('Vic Oct 2020'!L55:N55))*'Vic Oct 2020'!Z55/100)* 'Vic Oct 2020'!AQ55,IF(AND('Vic Oct 2020'!M55&gt;0,'Vic Oct 2020'!N55=""),IF(($C$5*E61/'Vic Oct 2020'!AQ55&lt;'Vic Oct 2020'!M55+'Vic Oct 2020'!L55),(0),(($C$5*E61/'Vic Oct 2020'!AQ55-('Vic Oct 2020'!M55+'Vic Oct 2020'!L55))*'Vic Oct 2020'!Y55/100))*'Vic Oct 2020'!AQ55,IF(AND('Vic Oct 2020'!L55&gt;0,'Vic Oct 2020'!M55=""&gt;0),IF(($C$5*E61/'Vic Oct 2020'!AQ55&lt;'Vic Oct 2020'!L55),(0),($C$5*E61/'Vic Oct 2020'!AQ55-'Vic Oct 2020'!L55)*'Vic Oct 2020'!X55/100)*'Vic Oct 2020'!AQ55,0)))))</f>
        <v>0</v>
      </c>
      <c r="L61" s="190">
        <f>IF('Vic Oct 2020'!K55="",($C$5*F61/'Vic Oct 2020'!AR55*'Vic Oct 2020'!AC55/100)*'Vic Oct 2020'!AR55,IF($C$5*F61/'Vic Oct 2020'!AR55&gt;='Vic Oct 2020'!L55,('Vic Oct 2020'!L55*'Vic Oct 2020'!AC55/100)*'Vic Oct 2020'!AR55,($C$5*F61/'Vic Oct 2020'!AR55*'Vic Oct 2020'!AC55/100)*'Vic Oct 2020'!AR55))</f>
        <v>256.90909090909093</v>
      </c>
      <c r="M61" s="190">
        <f>IF(AND('Vic Oct 2020'!L55&gt;0,'Vic Oct 2020'!M55&gt;0),IF($C$5*F61/'Vic Oct 2020'!AR55&lt;'Vic Oct 2020'!L55,0,IF(($C$5*F61/'Vic Oct 2020'!AR55-'Vic Oct 2020'!L55)&lt;=('Vic Oct 2020'!M55+'Vic Oct 2020'!L55),((($C$5*F61/'Vic Oct 2020'!AR55-'Vic Oct 2020'!L55)*'Vic Oct 2020'!AD55/100))*'Vic Oct 2020'!AR55,((('Vic Oct 2020'!M55)*'Vic Oct 2020'!AD55/100)*'Vic Oct 2020'!AR55))),0)</f>
        <v>887.09090909090924</v>
      </c>
      <c r="N61" s="190">
        <f>IF(AND('Vic Oct 2020'!M55&gt;0,'Vic Oct 2020'!N55&gt;0),IF($C$5*F61/'Vic Oct 2020'!AR55&lt;('Vic Oct 2020'!L55+'Vic Oct 2020'!M55),0,IF(($C$5*F61/'Vic Oct 2020'!AR55-'Vic Oct 2020'!L55+'Vic Oct 2020'!M55)&lt;=('Vic Oct 2020'!L55+'Vic Oct 2020'!M55+'Vic Oct 2020'!N55),((($C$5*F61/'Vic Oct 2020'!AR55-('Vic Oct 2020'!L55+'Vic Oct 2020'!M55))*'Vic Oct 2020'!AE55/100))*'Vic Oct 2020'!AR55,('Vic Oct 2020'!N55*'Vic Oct 2020'!AE55/100)*'Vic Oct 2020'!AR55)),0)</f>
        <v>0</v>
      </c>
      <c r="O61" s="190">
        <f>IF(AND('Vic Oct 2020'!N55&gt;0,'Vic Oct 2020'!O55&gt;0),IF($C$5*F61/'Vic Oct 2020'!AR55&lt;('Vic Oct 2020'!L55+'Vic Oct 2020'!M55+'Vic Oct 2020'!N55),0,IF(($C$5*F61/'Vic Oct 2020'!AR55-'Vic Oct 2020'!L55+'Vic Oct 2020'!M55+'Vic Oct 2020'!N55)&lt;=('Vic Oct 2020'!L55+'Vic Oct 2020'!M55+'Vic Oct 2020'!N55+'Vic Oct 2020'!O55),(($C$5*F61/'Vic Oct 2020'!AR55-('Vic Oct 2020'!L55+'Vic Oct 2020'!M55+'Vic Oct 2020'!N55))*'Vic Oct 2020'!AF55/100)*'Vic Oct 2020'!AR55,('Vic Oct 2020'!O55*'Vic Oct 2020'!AF55/100)*'Vic Oct 2020'!AR55)),0)</f>
        <v>0</v>
      </c>
      <c r="P61" s="190">
        <f>IF(AND('Vic Oct 2020'!P55&gt;0,'Vic Oct 2020'!O55&gt;0),IF(($C$5*F61/'Vic Oct 2020'!AR55&lt;SUM('Vic Oct 2020'!L55:P55)),(0),($C$5*F61/'Vic Oct 2020'!AR55-SUM('Vic Oct 2020'!L55:P55))*'Vic Oct 2020'!AB55/100)* 'Vic Oct 2020'!AR55,IF(AND('Vic Oct 2020'!O55&gt;0,'Vic Oct 2020'!P55=""),IF(($C$5*F61/'Vic Oct 2020'!AR55&lt; SUM('Vic Oct 2020'!L55:O55)),(0),($C$5*F61/'Vic Oct 2020'!AR55-SUM('Vic Oct 2020'!L55:O55))*'Vic Oct 2020'!AG55/100)* 'Vic Oct 2020'!AR55,IF(AND('Vic Oct 2020'!N55&gt;0,'Vic Oct 2020'!O55=""),IF(($C$5*F61/'Vic Oct 2020'!AR55&lt; SUM('Vic Oct 2020'!L55:N55)),(0),($C$5*F61/'Vic Oct 2020'!AR55-SUM('Vic Oct 2020'!L55:N55))*'Vic Oct 2020'!AF55/100)* 'Vic Oct 2020'!AR55,IF(AND('Vic Oct 2020'!M55&gt;0,'Vic Oct 2020'!N55=""),IF(($C$5*F61/'Vic Oct 2020'!AR55&lt;'Vic Oct 2020'!M55+'Vic Oct 2020'!L55),(0),(($C$5*F61/'Vic Oct 2020'!AR55-('Vic Oct 2020'!M55+'Vic Oct 2020'!L55))*'Vic Oct 2020'!AE55/100))*'Vic Oct 2020'!AR55,IF(AND('Vic Oct 2020'!L55&gt;0,'Vic Oct 2020'!M55=""&gt;0),IF(($C$5*F61/'Vic Oct 2020'!AR55&lt;'Vic Oct 2020'!L55),(0),($C$5*F61/'Vic Oct 2020'!AR55-'Vic Oct 2020'!L55)*'Vic Oct 2020'!AD55/100)*'Vic Oct 2020'!AR55,0)))))</f>
        <v>0</v>
      </c>
      <c r="Q61" s="394">
        <f t="shared" si="4"/>
        <v>2288.0000000000005</v>
      </c>
      <c r="R61" s="419">
        <f t="shared" si="5"/>
        <v>2676.7250000000004</v>
      </c>
      <c r="S61" s="193">
        <f t="shared" si="6"/>
        <v>2944.3975000000005</v>
      </c>
      <c r="T61" s="247">
        <f>'Vic Oct 2020'!AT55</f>
        <v>23</v>
      </c>
      <c r="U61" s="247">
        <f>'Vic Oct 2020'!AU55</f>
        <v>0</v>
      </c>
      <c r="V61" s="247">
        <f>'Vic Oct 2020'!AV55</f>
        <v>0</v>
      </c>
      <c r="W61" s="247">
        <f>'Vic Oct 2020'!AW55</f>
        <v>0</v>
      </c>
      <c r="X61" s="419" t="str">
        <f t="shared" si="7"/>
        <v>Guaranteed off bill</v>
      </c>
      <c r="Y61" s="419" t="str">
        <f t="shared" si="8"/>
        <v>Exclusive</v>
      </c>
      <c r="Z61" s="399">
        <f t="shared" si="0"/>
        <v>2061.0782500000005</v>
      </c>
      <c r="AA61" s="399">
        <f t="shared" si="1"/>
        <v>2061.0782500000005</v>
      </c>
      <c r="AB61" s="400">
        <f t="shared" si="9"/>
        <v>2267.1860750000005</v>
      </c>
      <c r="AC61" s="400">
        <f t="shared" si="9"/>
        <v>2267.1860750000005</v>
      </c>
      <c r="AD61" s="244">
        <f>'Vic Oct 2020'!BF55</f>
        <v>0</v>
      </c>
      <c r="AE61" s="196" t="str">
        <f>'Vic Oct 2020'!BG55</f>
        <v>n</v>
      </c>
      <c r="CO61" s="447"/>
      <c r="CP61" s="447"/>
      <c r="CQ61" s="447"/>
      <c r="CR61" s="447"/>
      <c r="CS61" s="447"/>
      <c r="CT61" s="447"/>
      <c r="CU61" s="447"/>
      <c r="CV61" s="447"/>
      <c r="CW61" s="447"/>
      <c r="CX61" s="447"/>
      <c r="CY61" s="447"/>
      <c r="CZ61" s="447"/>
      <c r="DA61" s="447"/>
      <c r="DB61" s="447"/>
      <c r="DC61" s="447"/>
      <c r="DD61" s="447"/>
      <c r="DE61" s="447"/>
      <c r="DF61" s="447"/>
      <c r="DG61" s="447"/>
      <c r="DH61" s="447"/>
      <c r="DI61" s="447"/>
      <c r="DJ61" s="447"/>
      <c r="DK61" s="447"/>
      <c r="DL61" s="447"/>
      <c r="DM61" s="447"/>
      <c r="DN61" s="447"/>
      <c r="DO61" s="447"/>
      <c r="DP61" s="447"/>
      <c r="DQ61" s="447"/>
      <c r="DR61" s="447"/>
      <c r="DS61" s="447"/>
      <c r="DT61" s="447"/>
      <c r="DU61" s="447"/>
      <c r="DV61" s="447"/>
      <c r="DW61" s="447"/>
      <c r="DX61" s="447"/>
      <c r="DY61" s="447"/>
      <c r="DZ61" s="447"/>
      <c r="EA61" s="447"/>
      <c r="EB61" s="447"/>
      <c r="EC61" s="447"/>
      <c r="ED61" s="447"/>
      <c r="EE61" s="447"/>
      <c r="EF61" s="447"/>
      <c r="EG61" s="447"/>
      <c r="EH61" s="447"/>
      <c r="EI61" s="447"/>
      <c r="EJ61" s="447"/>
      <c r="EK61" s="447"/>
      <c r="EL61" s="447"/>
      <c r="EM61" s="447"/>
      <c r="EN61" s="447"/>
      <c r="EO61" s="447"/>
      <c r="EP61" s="447"/>
    </row>
    <row r="62" spans="1:146" ht="17" customHeight="1">
      <c r="A62" s="528"/>
      <c r="B62" s="423" t="str">
        <f>'Vic Oct 2020'!F56</f>
        <v>Lumo Energy</v>
      </c>
      <c r="C62" s="423" t="str">
        <f>'Vic Oct 2020'!G56</f>
        <v>Basic</v>
      </c>
      <c r="D62" s="190">
        <f>365*'Vic Oct 2020'!H56/100</f>
        <v>308.02350000000001</v>
      </c>
      <c r="E62" s="415">
        <f>IF('Vic Oct 2020'!AQ56=3,0.5,IF('Vic Oct 2020'!AQ56=2,0.33,0))</f>
        <v>0.5</v>
      </c>
      <c r="F62" s="415">
        <f t="shared" si="3"/>
        <v>0.5</v>
      </c>
      <c r="G62" s="190">
        <f>IF('Vic Oct 2020'!K56="",($C$5*E62/'Vic Oct 2020'!AQ56*'Vic Oct 2020'!W56/100)*'Vic Oct 2020'!AQ56,IF($C$5*E62/'Vic Oct 2020'!AQ56&gt;='Vic Oct 2020'!L56,('Vic Oct 2020'!L56*'Vic Oct 2020'!W56/100)*'Vic Oct 2020'!AQ56,($C$5*E62/'Vic Oct 2020'!AQ56*'Vic Oct 2020'!W56/100)*'Vic Oct 2020'!AQ56))</f>
        <v>194.96454545454543</v>
      </c>
      <c r="H62" s="190">
        <f>IF(AND('Vic Oct 2020'!L56&gt;0,'Vic Oct 2020'!M56&gt;0),IF($C$5*E62/'Vic Oct 2020'!AQ56&lt;'Vic Oct 2020'!L56,0,IF(($C$5*E62/'Vic Oct 2020'!AQ56-'Vic Oct 2020'!L56)&lt;=('Vic Oct 2020'!M56+'Vic Oct 2020'!L56),((($C$5*E62/'Vic Oct 2020'!AQ56-'Vic Oct 2020'!L56)*'Vic Oct 2020'!X56/100))*'Vic Oct 2020'!AQ56,((('Vic Oct 2020'!M56)*'Vic Oct 2020'!X56/100)*'Vic Oct 2020'!AQ56))),0)</f>
        <v>672.56309090909087</v>
      </c>
      <c r="I62" s="190">
        <f>IF(AND('Vic Oct 2020'!M56&gt;0,'Vic Oct 2020'!N56&gt;0),IF($C$5*E62/'Vic Oct 2020'!AQ56&lt;('Vic Oct 2020'!L56+'Vic Oct 2020'!M56),0,IF(($C$5*E62/'Vic Oct 2020'!AQ56-'Vic Oct 2020'!L56+'Vic Oct 2020'!M56)&lt;=('Vic Oct 2020'!L56+'Vic Oct 2020'!M56+'Vic Oct 2020'!N56),((($C$5*E62/'Vic Oct 2020'!AQ56-('Vic Oct 2020'!L56+'Vic Oct 2020'!M56))*'Vic Oct 2020'!Y56/100))*'Vic Oct 2020'!AQ56,('Vic Oct 2020'!N56*'Vic Oct 2020'!Y56/100)* 'Vic Oct 2020'!AQ56)),0)</f>
        <v>0</v>
      </c>
      <c r="J62" s="190">
        <f>IF(AND('Vic Oct 2020'!N56&gt;0,'Vic Oct 2020'!O56&gt;0),IF($C$5*E62/'Vic Oct 2020'!AQ56&lt;('Vic Oct 2020'!L56+'Vic Oct 2020'!M56+'Vic Oct 2020'!N56),0,IF(($C$5*E62/'Vic Oct 2020'!AQ56-'Vic Oct 2020'!L56+'Vic Oct 2020'!M56+'Vic Oct 2020'!N56)&lt;=('Vic Oct 2020'!L56+'Vic Oct 2020'!M56+'Vic Oct 2020'!N56+'Vic Oct 2020'!O56),(($C$5*E62/'Vic Oct 2020'!AQ56-('Vic Oct 2020'!L56+'Vic Oct 2020'!M56+'Vic Oct 2020'!N56))*'Vic Oct 2020'!Z56/100)*'Vic Oct 2020'!AQ56,('Vic Oct 2020'!O56*'Vic Oct 2020'!Z56/100)*'Vic Oct 2020'!AQ56)),0)</f>
        <v>0</v>
      </c>
      <c r="K62" s="190">
        <f>IF(AND('Vic Oct 2020'!P56&gt;0,'Vic Oct 2020'!O56&gt;0),IF(($C$5*E62/'Vic Oct 2020'!AQ56&lt;SUM('Vic Oct 2020'!L56:P56)),(0),($C$5*E62/'Vic Oct 2020'!AQ56-SUM('Vic Oct 2020'!L56:P56))*'Vic Oct 2020'!AB56/100)* 'Vic Oct 2020'!AQ56,IF(AND('Vic Oct 2020'!O56&gt;0,'Vic Oct 2020'!P56=""),IF(($C$5*E62/'Vic Oct 2020'!AQ56&lt; SUM('Vic Oct 2020'!L56:O56)),(0),($C$5*E62/'Vic Oct 2020'!AQ56-SUM('Vic Oct 2020'!L56:O56))*'Vic Oct 2020'!AA56/100)* 'Vic Oct 2020'!AQ56,IF(AND('Vic Oct 2020'!N56&gt;0,'Vic Oct 2020'!O56=""),IF(($C$5*E62/'Vic Oct 2020'!AQ56&lt; SUM('Vic Oct 2020'!L56:N56)),(0),($C$5*E62/'Vic Oct 2020'!AQ56-SUM('Vic Oct 2020'!L56:N56))*'Vic Oct 2020'!Z56/100)* 'Vic Oct 2020'!AQ56,IF(AND('Vic Oct 2020'!M56&gt;0,'Vic Oct 2020'!N56=""),IF(($C$5*E62/'Vic Oct 2020'!AQ56&lt;'Vic Oct 2020'!M56+'Vic Oct 2020'!L56),(0),(($C$5*E62/'Vic Oct 2020'!AQ56-('Vic Oct 2020'!M56+'Vic Oct 2020'!L56))*'Vic Oct 2020'!Y56/100))*'Vic Oct 2020'!AQ56,IF(AND('Vic Oct 2020'!L56&gt;0,'Vic Oct 2020'!M56=""&gt;0),IF(($C$5*E62/'Vic Oct 2020'!AQ56&lt;'Vic Oct 2020'!L56),(0),($C$5*E62/'Vic Oct 2020'!AQ56-'Vic Oct 2020'!L56)*'Vic Oct 2020'!X56/100)*'Vic Oct 2020'!AQ56,0)))))</f>
        <v>0</v>
      </c>
      <c r="L62" s="190">
        <f>IF('Vic Oct 2020'!K56="",($C$5*F62/'Vic Oct 2020'!AR56*'Vic Oct 2020'!AC56/100)*'Vic Oct 2020'!AR56,IF($C$5*F62/'Vic Oct 2020'!AR56&gt;='Vic Oct 2020'!L56,('Vic Oct 2020'!L56*'Vic Oct 2020'!AC56/100)*'Vic Oct 2020'!AR56,($C$5*F62/'Vic Oct 2020'!AR56*'Vic Oct 2020'!AC56/100)*'Vic Oct 2020'!AR56))</f>
        <v>194.96454545454543</v>
      </c>
      <c r="M62" s="190">
        <f>IF(AND('Vic Oct 2020'!L56&gt;0,'Vic Oct 2020'!M56&gt;0),IF($C$5*F62/'Vic Oct 2020'!AR56&lt;'Vic Oct 2020'!L56,0,IF(($C$5*F62/'Vic Oct 2020'!AR56-'Vic Oct 2020'!L56)&lt;=('Vic Oct 2020'!M56+'Vic Oct 2020'!L56),((($C$5*F62/'Vic Oct 2020'!AR56-'Vic Oct 2020'!L56)*'Vic Oct 2020'!AD56/100))*'Vic Oct 2020'!AR56,((('Vic Oct 2020'!M56)*'Vic Oct 2020'!AD56/100)*'Vic Oct 2020'!AR56))),0)</f>
        <v>672.56309090909087</v>
      </c>
      <c r="N62" s="190">
        <f>IF(AND('Vic Oct 2020'!M56&gt;0,'Vic Oct 2020'!N56&gt;0),IF($C$5*F62/'Vic Oct 2020'!AR56&lt;('Vic Oct 2020'!L56+'Vic Oct 2020'!M56),0,IF(($C$5*F62/'Vic Oct 2020'!AR56-'Vic Oct 2020'!L56+'Vic Oct 2020'!M56)&lt;=('Vic Oct 2020'!L56+'Vic Oct 2020'!M56+'Vic Oct 2020'!N56),((($C$5*F62/'Vic Oct 2020'!AR56-('Vic Oct 2020'!L56+'Vic Oct 2020'!M56))*'Vic Oct 2020'!AE56/100))*'Vic Oct 2020'!AR56,('Vic Oct 2020'!N56*'Vic Oct 2020'!AE56/100)*'Vic Oct 2020'!AR56)),0)</f>
        <v>0</v>
      </c>
      <c r="O62" s="190">
        <f>IF(AND('Vic Oct 2020'!N56&gt;0,'Vic Oct 2020'!O56&gt;0),IF($C$5*F62/'Vic Oct 2020'!AR56&lt;('Vic Oct 2020'!L56+'Vic Oct 2020'!M56+'Vic Oct 2020'!N56),0,IF(($C$5*F62/'Vic Oct 2020'!AR56-'Vic Oct 2020'!L56+'Vic Oct 2020'!M56+'Vic Oct 2020'!N56)&lt;=('Vic Oct 2020'!L56+'Vic Oct 2020'!M56+'Vic Oct 2020'!N56+'Vic Oct 2020'!O56),(($C$5*F62/'Vic Oct 2020'!AR56-('Vic Oct 2020'!L56+'Vic Oct 2020'!M56+'Vic Oct 2020'!N56))*'Vic Oct 2020'!AF56/100)*'Vic Oct 2020'!AR56,('Vic Oct 2020'!O56*'Vic Oct 2020'!AF56/100)*'Vic Oct 2020'!AR56)),0)</f>
        <v>0</v>
      </c>
      <c r="P62" s="190">
        <f>IF(AND('Vic Oct 2020'!P56&gt;0,'Vic Oct 2020'!O56&gt;0),IF(($C$5*F62/'Vic Oct 2020'!AR56&lt;SUM('Vic Oct 2020'!L56:P56)),(0),($C$5*F62/'Vic Oct 2020'!AR56-SUM('Vic Oct 2020'!L56:P56))*'Vic Oct 2020'!AB56/100)* 'Vic Oct 2020'!AR56,IF(AND('Vic Oct 2020'!O56&gt;0,'Vic Oct 2020'!P56=""),IF(($C$5*F62/'Vic Oct 2020'!AR56&lt; SUM('Vic Oct 2020'!L56:O56)),(0),($C$5*F62/'Vic Oct 2020'!AR56-SUM('Vic Oct 2020'!L56:O56))*'Vic Oct 2020'!AG56/100)* 'Vic Oct 2020'!AR56,IF(AND('Vic Oct 2020'!N56&gt;0,'Vic Oct 2020'!O56=""),IF(($C$5*F62/'Vic Oct 2020'!AR56&lt; SUM('Vic Oct 2020'!L56:N56)),(0),($C$5*F62/'Vic Oct 2020'!AR56-SUM('Vic Oct 2020'!L56:N56))*'Vic Oct 2020'!AF56/100)* 'Vic Oct 2020'!AR56,IF(AND('Vic Oct 2020'!M56&gt;0,'Vic Oct 2020'!N56=""),IF(($C$5*F62/'Vic Oct 2020'!AR56&lt;'Vic Oct 2020'!M56+'Vic Oct 2020'!L56),(0),(($C$5*F62/'Vic Oct 2020'!AR56-('Vic Oct 2020'!M56+'Vic Oct 2020'!L56))*'Vic Oct 2020'!AE56/100))*'Vic Oct 2020'!AR56,IF(AND('Vic Oct 2020'!L56&gt;0,'Vic Oct 2020'!M56=""&gt;0),IF(($C$5*F62/'Vic Oct 2020'!AR56&lt;'Vic Oct 2020'!L56),(0),($C$5*F62/'Vic Oct 2020'!AR56-'Vic Oct 2020'!L56)*'Vic Oct 2020'!AD56/100)*'Vic Oct 2020'!AR56,0)))))</f>
        <v>0</v>
      </c>
      <c r="Q62" s="394">
        <f t="shared" si="4"/>
        <v>1735.0552727272725</v>
      </c>
      <c r="R62" s="419">
        <f t="shared" si="5"/>
        <v>2043.0787727272725</v>
      </c>
      <c r="S62" s="193">
        <f t="shared" si="6"/>
        <v>2247.3866499999999</v>
      </c>
      <c r="T62" s="247">
        <f>'Vic Oct 2020'!AT56</f>
        <v>0</v>
      </c>
      <c r="U62" s="247">
        <f>'Vic Oct 2020'!AU56</f>
        <v>0</v>
      </c>
      <c r="V62" s="247">
        <f>'Vic Oct 2020'!AV56</f>
        <v>0</v>
      </c>
      <c r="W62" s="247">
        <f>'Vic Oct 2020'!AW56</f>
        <v>0</v>
      </c>
      <c r="X62" s="419" t="str">
        <f t="shared" si="7"/>
        <v>No discount</v>
      </c>
      <c r="Y62" s="419" t="str">
        <f t="shared" si="8"/>
        <v>Exclusive</v>
      </c>
      <c r="Z62" s="399">
        <f t="shared" si="0"/>
        <v>2043.0787727272725</v>
      </c>
      <c r="AA62" s="399">
        <f t="shared" si="1"/>
        <v>2043.0787727272725</v>
      </c>
      <c r="AB62" s="400">
        <f t="shared" si="9"/>
        <v>2247.3866499999999</v>
      </c>
      <c r="AC62" s="400">
        <f t="shared" si="9"/>
        <v>2247.3866499999999</v>
      </c>
      <c r="AD62" s="244">
        <f>'Vic Oct 2020'!BF56</f>
        <v>0</v>
      </c>
      <c r="AE62" s="196" t="str">
        <f>'Vic Oct 2020'!BG56</f>
        <v>n</v>
      </c>
      <c r="CO62" s="447"/>
      <c r="CP62" s="447"/>
      <c r="CQ62" s="447"/>
      <c r="CR62" s="447"/>
      <c r="CS62" s="447"/>
      <c r="CT62" s="447"/>
      <c r="CU62" s="447"/>
      <c r="CV62" s="447"/>
      <c r="CW62" s="447"/>
      <c r="CX62" s="447"/>
      <c r="CY62" s="447"/>
      <c r="CZ62" s="447"/>
      <c r="DA62" s="447"/>
      <c r="DB62" s="447"/>
      <c r="DC62" s="447"/>
      <c r="DD62" s="447"/>
      <c r="DE62" s="447"/>
      <c r="DF62" s="447"/>
      <c r="DG62" s="447"/>
      <c r="DH62" s="447"/>
      <c r="DI62" s="447"/>
      <c r="DJ62" s="447"/>
      <c r="DK62" s="447"/>
      <c r="DL62" s="447"/>
      <c r="DM62" s="447"/>
      <c r="DN62" s="447"/>
      <c r="DO62" s="447"/>
      <c r="DP62" s="447"/>
      <c r="DQ62" s="447"/>
      <c r="DR62" s="447"/>
      <c r="DS62" s="447"/>
      <c r="DT62" s="447"/>
      <c r="DU62" s="447"/>
      <c r="DV62" s="447"/>
      <c r="DW62" s="447"/>
      <c r="DX62" s="447"/>
      <c r="DY62" s="447"/>
      <c r="DZ62" s="447"/>
      <c r="EA62" s="447"/>
      <c r="EB62" s="447"/>
      <c r="EC62" s="447"/>
      <c r="ED62" s="447"/>
      <c r="EE62" s="447"/>
      <c r="EF62" s="447"/>
      <c r="EG62" s="447"/>
      <c r="EH62" s="447"/>
      <c r="EI62" s="447"/>
      <c r="EJ62" s="447"/>
      <c r="EK62" s="447"/>
      <c r="EL62" s="447"/>
      <c r="EM62" s="447"/>
      <c r="EN62" s="447"/>
      <c r="EO62" s="447"/>
      <c r="EP62" s="447"/>
    </row>
    <row r="63" spans="1:146" ht="17" customHeight="1">
      <c r="A63" s="528"/>
      <c r="B63" s="423" t="str">
        <f>'Vic Oct 2020'!F57</f>
        <v>Momentum Energy</v>
      </c>
      <c r="C63" s="423" t="str">
        <f>'Vic Oct 2020'!G57</f>
        <v>Market offer</v>
      </c>
      <c r="D63" s="190">
        <f>365*'Vic Oct 2020'!H57/100</f>
        <v>366.49318181818182</v>
      </c>
      <c r="E63" s="415">
        <f>IF('Vic Oct 2020'!AQ57=3,0.5,IF('Vic Oct 2020'!AQ57=2,0.33,0))</f>
        <v>0.33</v>
      </c>
      <c r="F63" s="415">
        <f t="shared" si="3"/>
        <v>0.66999999999999993</v>
      </c>
      <c r="G63" s="190">
        <f>IF('Vic Oct 2020'!K57="",($C$5*E63/'Vic Oct 2020'!AQ57*'Vic Oct 2020'!W57/100)*'Vic Oct 2020'!AQ57,IF($C$5*E63/'Vic Oct 2020'!AQ57&gt;='Vic Oct 2020'!L57,('Vic Oct 2020'!L57*'Vic Oct 2020'!W57/100)*'Vic Oct 2020'!AQ57,($C$5*E63/'Vic Oct 2020'!AQ57*'Vic Oct 2020'!W57/100)*'Vic Oct 2020'!AQ57))</f>
        <v>149.45454545454544</v>
      </c>
      <c r="H63" s="190">
        <f>IF(AND('Vic Oct 2020'!L57&gt;0,'Vic Oct 2020'!M57&gt;0),IF($C$5*E63/'Vic Oct 2020'!AQ57&lt;'Vic Oct 2020'!L57,0,IF(($C$5*E63/'Vic Oct 2020'!AQ57-'Vic Oct 2020'!L57)&lt;=('Vic Oct 2020'!M57+'Vic Oct 2020'!L57),((($C$5*E63/'Vic Oct 2020'!AQ57-'Vic Oct 2020'!L57)*'Vic Oct 2020'!X57/100))*'Vic Oct 2020'!AQ57,((('Vic Oct 2020'!M57)*'Vic Oct 2020'!X57/100)*'Vic Oct 2020'!AQ57))),0)</f>
        <v>547.36363636363626</v>
      </c>
      <c r="I63" s="190">
        <f>IF(AND('Vic Oct 2020'!M57&gt;0,'Vic Oct 2020'!N57&gt;0),IF($C$5*E63/'Vic Oct 2020'!AQ57&lt;('Vic Oct 2020'!L57+'Vic Oct 2020'!M57),0,IF(($C$5*E63/'Vic Oct 2020'!AQ57-'Vic Oct 2020'!L57+'Vic Oct 2020'!M57)&lt;=('Vic Oct 2020'!L57+'Vic Oct 2020'!M57+'Vic Oct 2020'!N57),((($C$5*E63/'Vic Oct 2020'!AQ57-('Vic Oct 2020'!L57+'Vic Oct 2020'!M57))*'Vic Oct 2020'!Y57/100))*'Vic Oct 2020'!AQ57,('Vic Oct 2020'!N57*'Vic Oct 2020'!Y57/100)* 'Vic Oct 2020'!AQ57)),0)</f>
        <v>0</v>
      </c>
      <c r="J63" s="190">
        <f>IF(AND('Vic Oct 2020'!N57&gt;0,'Vic Oct 2020'!O57&gt;0),IF($C$5*E63/'Vic Oct 2020'!AQ57&lt;('Vic Oct 2020'!L57+'Vic Oct 2020'!M57+'Vic Oct 2020'!N57),0,IF(($C$5*E63/'Vic Oct 2020'!AQ57-'Vic Oct 2020'!L57+'Vic Oct 2020'!M57+'Vic Oct 2020'!N57)&lt;=('Vic Oct 2020'!L57+'Vic Oct 2020'!M57+'Vic Oct 2020'!N57+'Vic Oct 2020'!O57),(($C$5*E63/'Vic Oct 2020'!AQ57-('Vic Oct 2020'!L57+'Vic Oct 2020'!M57+'Vic Oct 2020'!N57))*'Vic Oct 2020'!Z57/100)*'Vic Oct 2020'!AQ57,('Vic Oct 2020'!O57*'Vic Oct 2020'!Z57/100)*'Vic Oct 2020'!AQ57)),0)</f>
        <v>0</v>
      </c>
      <c r="K63" s="190">
        <f>IF(AND('Vic Oct 2020'!P57&gt;0,'Vic Oct 2020'!O57&gt;0),IF(($C$5*E63/'Vic Oct 2020'!AQ57&lt;SUM('Vic Oct 2020'!L57:P57)),(0),($C$5*E63/'Vic Oct 2020'!AQ57-SUM('Vic Oct 2020'!L57:P57))*'Vic Oct 2020'!AB57/100)* 'Vic Oct 2020'!AQ57,IF(AND('Vic Oct 2020'!O57&gt;0,'Vic Oct 2020'!P57=""),IF(($C$5*E63/'Vic Oct 2020'!AQ57&lt; SUM('Vic Oct 2020'!L57:O57)),(0),($C$5*E63/'Vic Oct 2020'!AQ57-SUM('Vic Oct 2020'!L57:O57))*'Vic Oct 2020'!AA57/100)* 'Vic Oct 2020'!AQ57,IF(AND('Vic Oct 2020'!N57&gt;0,'Vic Oct 2020'!O57=""),IF(($C$5*E63/'Vic Oct 2020'!AQ57&lt; SUM('Vic Oct 2020'!L57:N57)),(0),($C$5*E63/'Vic Oct 2020'!AQ57-SUM('Vic Oct 2020'!L57:N57))*'Vic Oct 2020'!Z57/100)* 'Vic Oct 2020'!AQ57,IF(AND('Vic Oct 2020'!M57&gt;0,'Vic Oct 2020'!N57=""),IF(($C$5*E63/'Vic Oct 2020'!AQ57&lt;'Vic Oct 2020'!M57+'Vic Oct 2020'!L57),(0),(($C$5*E63/'Vic Oct 2020'!AQ57-('Vic Oct 2020'!M57+'Vic Oct 2020'!L57))*'Vic Oct 2020'!Y57/100))*'Vic Oct 2020'!AQ57,IF(AND('Vic Oct 2020'!L57&gt;0,'Vic Oct 2020'!M57=""&gt;0),IF(($C$5*E63/'Vic Oct 2020'!AQ57&lt;'Vic Oct 2020'!L57),(0),($C$5*E63/'Vic Oct 2020'!AQ57-'Vic Oct 2020'!L57)*'Vic Oct 2020'!X57/100)*'Vic Oct 2020'!AQ57,0)))))</f>
        <v>0</v>
      </c>
      <c r="L63" s="190">
        <f>IF('Vic Oct 2020'!K57="",($C$5*F63/'Vic Oct 2020'!AR57*'Vic Oct 2020'!AC57/100)*'Vic Oct 2020'!AR57,IF($C$5*F63/'Vic Oct 2020'!AR57&gt;='Vic Oct 2020'!L57,('Vic Oct 2020'!L57*'Vic Oct 2020'!AC57/100)*'Vic Oct 2020'!AR57,($C$5*F63/'Vic Oct 2020'!AR57*'Vic Oct 2020'!AC57/100)*'Vic Oct 2020'!AR57))</f>
        <v>256.36363636363637</v>
      </c>
      <c r="M63" s="190">
        <f>IF(AND('Vic Oct 2020'!L57&gt;0,'Vic Oct 2020'!M57&gt;0),IF($C$5*F63/'Vic Oct 2020'!AR57&lt;'Vic Oct 2020'!L57,0,IF(($C$5*F63/'Vic Oct 2020'!AR57-'Vic Oct 2020'!L57)&lt;=('Vic Oct 2020'!M57+'Vic Oct 2020'!L57),((($C$5*F63/'Vic Oct 2020'!AR57-'Vic Oct 2020'!L57)*'Vic Oct 2020'!AD57/100))*'Vic Oct 2020'!AR57,((('Vic Oct 2020'!M57)*'Vic Oct 2020'!AD57/100)*'Vic Oct 2020'!AR57))),0)</f>
        <v>949.99999999999989</v>
      </c>
      <c r="N63" s="190">
        <f>IF(AND('Vic Oct 2020'!M57&gt;0,'Vic Oct 2020'!N57&gt;0),IF($C$5*F63/'Vic Oct 2020'!AR57&lt;('Vic Oct 2020'!L57+'Vic Oct 2020'!M57),0,IF(($C$5*F63/'Vic Oct 2020'!AR57-'Vic Oct 2020'!L57+'Vic Oct 2020'!M57)&lt;=('Vic Oct 2020'!L57+'Vic Oct 2020'!M57+'Vic Oct 2020'!N57),((($C$5*F63/'Vic Oct 2020'!AR57-('Vic Oct 2020'!L57+'Vic Oct 2020'!M57))*'Vic Oct 2020'!AE57/100))*'Vic Oct 2020'!AR57,('Vic Oct 2020'!N57*'Vic Oct 2020'!AE57/100)*'Vic Oct 2020'!AR57)),0)</f>
        <v>0</v>
      </c>
      <c r="O63" s="190">
        <f>IF(AND('Vic Oct 2020'!N57&gt;0,'Vic Oct 2020'!O57&gt;0),IF($C$5*F63/'Vic Oct 2020'!AR57&lt;('Vic Oct 2020'!L57+'Vic Oct 2020'!M57+'Vic Oct 2020'!N57),0,IF(($C$5*F63/'Vic Oct 2020'!AR57-'Vic Oct 2020'!L57+'Vic Oct 2020'!M57+'Vic Oct 2020'!N57)&lt;=('Vic Oct 2020'!L57+'Vic Oct 2020'!M57+'Vic Oct 2020'!N57+'Vic Oct 2020'!O57),(($C$5*F63/'Vic Oct 2020'!AR57-('Vic Oct 2020'!L57+'Vic Oct 2020'!M57+'Vic Oct 2020'!N57))*'Vic Oct 2020'!AF57/100)*'Vic Oct 2020'!AR57,('Vic Oct 2020'!O57*'Vic Oct 2020'!AF57/100)*'Vic Oct 2020'!AR57)),0)</f>
        <v>0</v>
      </c>
      <c r="P63" s="190">
        <f>IF(AND('Vic Oct 2020'!P57&gt;0,'Vic Oct 2020'!O57&gt;0),IF(($C$5*F63/'Vic Oct 2020'!AR57&lt;SUM('Vic Oct 2020'!L57:P57)),(0),($C$5*F63/'Vic Oct 2020'!AR57-SUM('Vic Oct 2020'!L57:P57))*'Vic Oct 2020'!AB57/100)* 'Vic Oct 2020'!AR57,IF(AND('Vic Oct 2020'!O57&gt;0,'Vic Oct 2020'!P57=""),IF(($C$5*F63/'Vic Oct 2020'!AR57&lt; SUM('Vic Oct 2020'!L57:O57)),(0),($C$5*F63/'Vic Oct 2020'!AR57-SUM('Vic Oct 2020'!L57:O57))*'Vic Oct 2020'!AG57/100)* 'Vic Oct 2020'!AR57,IF(AND('Vic Oct 2020'!N57&gt;0,'Vic Oct 2020'!O57=""),IF(($C$5*F63/'Vic Oct 2020'!AR57&lt; SUM('Vic Oct 2020'!L57:N57)),(0),($C$5*F63/'Vic Oct 2020'!AR57-SUM('Vic Oct 2020'!L57:N57))*'Vic Oct 2020'!AF57/100)* 'Vic Oct 2020'!AR57,IF(AND('Vic Oct 2020'!M57&gt;0,'Vic Oct 2020'!N57=""),IF(($C$5*F63/'Vic Oct 2020'!AR57&lt;'Vic Oct 2020'!M57+'Vic Oct 2020'!L57),(0),(($C$5*F63/'Vic Oct 2020'!AR57-('Vic Oct 2020'!M57+'Vic Oct 2020'!L57))*'Vic Oct 2020'!AE57/100))*'Vic Oct 2020'!AR57,IF(AND('Vic Oct 2020'!L57&gt;0,'Vic Oct 2020'!M57=""&gt;0),IF(($C$5*F63/'Vic Oct 2020'!AR57&lt;'Vic Oct 2020'!L57),(0),($C$5*F63/'Vic Oct 2020'!AR57-'Vic Oct 2020'!L57)*'Vic Oct 2020'!AD57/100)*'Vic Oct 2020'!AR57,0)))))</f>
        <v>0</v>
      </c>
      <c r="Q63" s="394">
        <f t="shared" si="4"/>
        <v>1903.181818181818</v>
      </c>
      <c r="R63" s="419">
        <f t="shared" si="5"/>
        <v>2269.6749999999997</v>
      </c>
      <c r="S63" s="193">
        <f t="shared" si="6"/>
        <v>2496.6424999999999</v>
      </c>
      <c r="T63" s="247">
        <f>'Vic Oct 2020'!AT57</f>
        <v>0</v>
      </c>
      <c r="U63" s="247">
        <f>'Vic Oct 2020'!AU57</f>
        <v>0</v>
      </c>
      <c r="V63" s="247">
        <f>'Vic Oct 2020'!AV57</f>
        <v>0</v>
      </c>
      <c r="W63" s="247">
        <f>'Vic Oct 2020'!AW57</f>
        <v>0</v>
      </c>
      <c r="X63" s="419" t="str">
        <f t="shared" si="7"/>
        <v>No discount</v>
      </c>
      <c r="Y63" s="419" t="str">
        <f t="shared" si="8"/>
        <v>Exclusive</v>
      </c>
      <c r="Z63" s="399">
        <f t="shared" si="0"/>
        <v>2269.6749999999997</v>
      </c>
      <c r="AA63" s="399">
        <f t="shared" si="1"/>
        <v>2269.6749999999997</v>
      </c>
      <c r="AB63" s="400">
        <f t="shared" si="9"/>
        <v>2496.6424999999999</v>
      </c>
      <c r="AC63" s="400">
        <f t="shared" si="9"/>
        <v>2496.6424999999999</v>
      </c>
      <c r="AD63" s="244">
        <f>'Vic Oct 2020'!BF57</f>
        <v>0</v>
      </c>
      <c r="AE63" s="196" t="str">
        <f>'Vic Oct 2020'!BG57</f>
        <v>n</v>
      </c>
      <c r="CO63" s="447"/>
      <c r="CP63" s="447"/>
      <c r="CQ63" s="447"/>
      <c r="CR63" s="447"/>
      <c r="CS63" s="447"/>
      <c r="CT63" s="447"/>
      <c r="CU63" s="447"/>
      <c r="CV63" s="447"/>
      <c r="CW63" s="447"/>
      <c r="CX63" s="447"/>
      <c r="CY63" s="447"/>
      <c r="CZ63" s="447"/>
      <c r="DA63" s="447"/>
      <c r="DB63" s="447"/>
      <c r="DC63" s="447"/>
      <c r="DD63" s="447"/>
      <c r="DE63" s="447"/>
      <c r="DF63" s="447"/>
      <c r="DG63" s="447"/>
      <c r="DH63" s="447"/>
      <c r="DI63" s="447"/>
      <c r="DJ63" s="447"/>
      <c r="DK63" s="447"/>
      <c r="DL63" s="447"/>
      <c r="DM63" s="447"/>
      <c r="DN63" s="447"/>
      <c r="DO63" s="447"/>
      <c r="DP63" s="447"/>
      <c r="DQ63" s="447"/>
      <c r="DR63" s="447"/>
      <c r="DS63" s="447"/>
      <c r="DT63" s="447"/>
      <c r="DU63" s="447"/>
      <c r="DV63" s="447"/>
      <c r="DW63" s="447"/>
      <c r="DX63" s="447"/>
      <c r="DY63" s="447"/>
      <c r="DZ63" s="447"/>
      <c r="EA63" s="447"/>
      <c r="EB63" s="447"/>
      <c r="EC63" s="447"/>
      <c r="ED63" s="447"/>
      <c r="EE63" s="447"/>
      <c r="EF63" s="447"/>
      <c r="EG63" s="447"/>
      <c r="EH63" s="447"/>
      <c r="EI63" s="447"/>
      <c r="EJ63" s="447"/>
      <c r="EK63" s="447"/>
      <c r="EL63" s="447"/>
      <c r="EM63" s="447"/>
      <c r="EN63" s="447"/>
      <c r="EO63" s="447"/>
      <c r="EP63" s="447"/>
    </row>
    <row r="64" spans="1:146" s="451" customFormat="1" ht="17" customHeight="1">
      <c r="A64" s="528"/>
      <c r="B64" s="423" t="str">
        <f>'Vic Oct 2020'!F58</f>
        <v>Origin Energy</v>
      </c>
      <c r="C64" s="423" t="str">
        <f>'Vic Oct 2020'!G58</f>
        <v>Basic</v>
      </c>
      <c r="D64" s="190">
        <f>365*'Vic Oct 2020'!H58/100</f>
        <v>277.39999999999998</v>
      </c>
      <c r="E64" s="415">
        <f>IF('Vic Oct 2020'!AQ58=3,0.5,IF('Vic Oct 2020'!AQ58=2,0.33,0))</f>
        <v>0.5</v>
      </c>
      <c r="F64" s="415">
        <f t="shared" si="3"/>
        <v>0.5</v>
      </c>
      <c r="G64" s="190">
        <f>IF('Vic Oct 2020'!K58="",($C$5*E64/'Vic Oct 2020'!AQ58*'Vic Oct 2020'!W58/100)*'Vic Oct 2020'!AQ58,IF($C$5*E64/'Vic Oct 2020'!AQ58&gt;='Vic Oct 2020'!L58,('Vic Oct 2020'!L58*'Vic Oct 2020'!W58/100)*'Vic Oct 2020'!AQ58,($C$5*E64/'Vic Oct 2020'!AQ58*'Vic Oct 2020'!W58/100)*'Vic Oct 2020'!AQ58))</f>
        <v>720</v>
      </c>
      <c r="H64" s="190">
        <f>IF(AND('Vic Oct 2020'!L58&gt;0,'Vic Oct 2020'!M58&gt;0),IF($C$5*E64/'Vic Oct 2020'!AQ58&lt;'Vic Oct 2020'!L58,0,IF(($C$5*E64/'Vic Oct 2020'!AQ58-'Vic Oct 2020'!L58)&lt;=('Vic Oct 2020'!M58+'Vic Oct 2020'!L58),((($C$5*E64/'Vic Oct 2020'!AQ58-'Vic Oct 2020'!L58)*'Vic Oct 2020'!X58/100))*'Vic Oct 2020'!AQ58,((('Vic Oct 2020'!M58)*'Vic Oct 2020'!X58/100)*'Vic Oct 2020'!AQ58))),0)</f>
        <v>231.63636363636368</v>
      </c>
      <c r="I64" s="190">
        <f>IF(AND('Vic Oct 2020'!M58&gt;0,'Vic Oct 2020'!N58&gt;0),IF($C$5*E64/'Vic Oct 2020'!AQ58&lt;('Vic Oct 2020'!L58+'Vic Oct 2020'!M58),0,IF(($C$5*E64/'Vic Oct 2020'!AQ58-'Vic Oct 2020'!L58+'Vic Oct 2020'!M58)&lt;=('Vic Oct 2020'!L58+'Vic Oct 2020'!M58+'Vic Oct 2020'!N58),((($C$5*E64/'Vic Oct 2020'!AQ58-('Vic Oct 2020'!L58+'Vic Oct 2020'!M58))*'Vic Oct 2020'!Y58/100))*'Vic Oct 2020'!AQ58,('Vic Oct 2020'!N58*'Vic Oct 2020'!Y58/100)* 'Vic Oct 2020'!AQ58)),0)</f>
        <v>0</v>
      </c>
      <c r="J64" s="190">
        <f>IF(AND('Vic Oct 2020'!N58&gt;0,'Vic Oct 2020'!O58&gt;0),IF($C$5*E64/'Vic Oct 2020'!AQ58&lt;('Vic Oct 2020'!L58+'Vic Oct 2020'!M58+'Vic Oct 2020'!N58),0,IF(($C$5*E64/'Vic Oct 2020'!AQ58-'Vic Oct 2020'!L58+'Vic Oct 2020'!M58+'Vic Oct 2020'!N58)&lt;=('Vic Oct 2020'!L58+'Vic Oct 2020'!M58+'Vic Oct 2020'!N58+'Vic Oct 2020'!O58),(($C$5*E64/'Vic Oct 2020'!AQ58-('Vic Oct 2020'!L58+'Vic Oct 2020'!M58+'Vic Oct 2020'!N58))*'Vic Oct 2020'!Z58/100)*'Vic Oct 2020'!AQ58,('Vic Oct 2020'!O58*'Vic Oct 2020'!Z58/100)*'Vic Oct 2020'!AQ58)),0)</f>
        <v>0</v>
      </c>
      <c r="K64" s="190">
        <f>IF(AND('Vic Oct 2020'!P58&gt;0,'Vic Oct 2020'!O58&gt;0),IF(($C$5*E64/'Vic Oct 2020'!AQ58&lt;SUM('Vic Oct 2020'!L58:P58)),(0),($C$5*E64/'Vic Oct 2020'!AQ58-SUM('Vic Oct 2020'!L58:P58))*'Vic Oct 2020'!AB58/100)* 'Vic Oct 2020'!AQ58,IF(AND('Vic Oct 2020'!O58&gt;0,'Vic Oct 2020'!P58=""),IF(($C$5*E64/'Vic Oct 2020'!AQ58&lt; SUM('Vic Oct 2020'!L58:O58)),(0),($C$5*E64/'Vic Oct 2020'!AQ58-SUM('Vic Oct 2020'!L58:O58))*'Vic Oct 2020'!AA58/100)* 'Vic Oct 2020'!AQ58,IF(AND('Vic Oct 2020'!N58&gt;0,'Vic Oct 2020'!O58=""),IF(($C$5*E64/'Vic Oct 2020'!AQ58&lt; SUM('Vic Oct 2020'!L58:N58)),(0),($C$5*E64/'Vic Oct 2020'!AQ58-SUM('Vic Oct 2020'!L58:N58))*'Vic Oct 2020'!Z58/100)* 'Vic Oct 2020'!AQ58,IF(AND('Vic Oct 2020'!M58&gt;0,'Vic Oct 2020'!N58=""),IF(($C$5*E64/'Vic Oct 2020'!AQ58&lt;'Vic Oct 2020'!M58+'Vic Oct 2020'!L58),(0),(($C$5*E64/'Vic Oct 2020'!AQ58-('Vic Oct 2020'!M58+'Vic Oct 2020'!L58))*'Vic Oct 2020'!Y58/100))*'Vic Oct 2020'!AQ58,IF(AND('Vic Oct 2020'!L58&gt;0,'Vic Oct 2020'!M58=""&gt;0),IF(($C$5*E64/'Vic Oct 2020'!AQ58&lt;'Vic Oct 2020'!L58),(0),($C$5*E64/'Vic Oct 2020'!AQ58-'Vic Oct 2020'!L58)*'Vic Oct 2020'!X58/100)*'Vic Oct 2020'!AQ58,0)))))</f>
        <v>0</v>
      </c>
      <c r="L64" s="190">
        <f>IF('Vic Oct 2020'!K58="",($C$5*F64/'Vic Oct 2020'!AR58*'Vic Oct 2020'!AC58/100)*'Vic Oct 2020'!AR58,IF($C$5*F64/'Vic Oct 2020'!AR58&gt;='Vic Oct 2020'!L58,('Vic Oct 2020'!L58*'Vic Oct 2020'!AC58/100)*'Vic Oct 2020'!AR58,($C$5*F64/'Vic Oct 2020'!AR58*'Vic Oct 2020'!AC58/100)*'Vic Oct 2020'!AR58))</f>
        <v>720</v>
      </c>
      <c r="M64" s="190">
        <f>IF(AND('Vic Oct 2020'!L58&gt;0,'Vic Oct 2020'!M58&gt;0),IF($C$5*F64/'Vic Oct 2020'!AR58&lt;'Vic Oct 2020'!L58,0,IF(($C$5*F64/'Vic Oct 2020'!AR58-'Vic Oct 2020'!L58)&lt;=('Vic Oct 2020'!M58+'Vic Oct 2020'!L58),((($C$5*F64/'Vic Oct 2020'!AR58-'Vic Oct 2020'!L58)*'Vic Oct 2020'!AD58/100))*'Vic Oct 2020'!AR58,((('Vic Oct 2020'!M58)*'Vic Oct 2020'!AD58/100)*'Vic Oct 2020'!AR58))),0)</f>
        <v>231.63636363636368</v>
      </c>
      <c r="N64" s="190">
        <f>IF(AND('Vic Oct 2020'!M58&gt;0,'Vic Oct 2020'!N58&gt;0),IF($C$5*F64/'Vic Oct 2020'!AR58&lt;('Vic Oct 2020'!L58+'Vic Oct 2020'!M58),0,IF(($C$5*F64/'Vic Oct 2020'!AR58-'Vic Oct 2020'!L58+'Vic Oct 2020'!M58)&lt;=('Vic Oct 2020'!L58+'Vic Oct 2020'!M58+'Vic Oct 2020'!N58),((($C$5*F64/'Vic Oct 2020'!AR58-('Vic Oct 2020'!L58+'Vic Oct 2020'!M58))*'Vic Oct 2020'!AE58/100))*'Vic Oct 2020'!AR58,('Vic Oct 2020'!N58*'Vic Oct 2020'!AE58/100)*'Vic Oct 2020'!AR58)),0)</f>
        <v>0</v>
      </c>
      <c r="O64" s="190">
        <f>IF(AND('Vic Oct 2020'!N58&gt;0,'Vic Oct 2020'!O58&gt;0),IF($C$5*F64/'Vic Oct 2020'!AR58&lt;('Vic Oct 2020'!L58+'Vic Oct 2020'!M58+'Vic Oct 2020'!N58),0,IF(($C$5*F64/'Vic Oct 2020'!AR58-'Vic Oct 2020'!L58+'Vic Oct 2020'!M58+'Vic Oct 2020'!N58)&lt;=('Vic Oct 2020'!L58+'Vic Oct 2020'!M58+'Vic Oct 2020'!N58+'Vic Oct 2020'!O58),(($C$5*F64/'Vic Oct 2020'!AR58-('Vic Oct 2020'!L58+'Vic Oct 2020'!M58+'Vic Oct 2020'!N58))*'Vic Oct 2020'!AF58/100)*'Vic Oct 2020'!AR58,('Vic Oct 2020'!O58*'Vic Oct 2020'!AF58/100)*'Vic Oct 2020'!AR58)),0)</f>
        <v>0</v>
      </c>
      <c r="P64" s="190">
        <f>IF(AND('Vic Oct 2020'!P58&gt;0,'Vic Oct 2020'!O58&gt;0),IF(($C$5*F64/'Vic Oct 2020'!AR58&lt;SUM('Vic Oct 2020'!L58:P58)),(0),($C$5*F64/'Vic Oct 2020'!AR58-SUM('Vic Oct 2020'!L58:P58))*'Vic Oct 2020'!AB58/100)* 'Vic Oct 2020'!AR58,IF(AND('Vic Oct 2020'!O58&gt;0,'Vic Oct 2020'!P58=""),IF(($C$5*F64/'Vic Oct 2020'!AR58&lt; SUM('Vic Oct 2020'!L58:O58)),(0),($C$5*F64/'Vic Oct 2020'!AR58-SUM('Vic Oct 2020'!L58:O58))*'Vic Oct 2020'!AG58/100)* 'Vic Oct 2020'!AR58,IF(AND('Vic Oct 2020'!N58&gt;0,'Vic Oct 2020'!O58=""),IF(($C$5*F64/'Vic Oct 2020'!AR58&lt; SUM('Vic Oct 2020'!L58:N58)),(0),($C$5*F64/'Vic Oct 2020'!AR58-SUM('Vic Oct 2020'!L58:N58))*'Vic Oct 2020'!AF58/100)* 'Vic Oct 2020'!AR58,IF(AND('Vic Oct 2020'!M58&gt;0,'Vic Oct 2020'!N58=""),IF(($C$5*F64/'Vic Oct 2020'!AR58&lt;'Vic Oct 2020'!M58+'Vic Oct 2020'!L58),(0),(($C$5*F64/'Vic Oct 2020'!AR58-('Vic Oct 2020'!M58+'Vic Oct 2020'!L58))*'Vic Oct 2020'!AE58/100))*'Vic Oct 2020'!AR58,IF(AND('Vic Oct 2020'!L58&gt;0,'Vic Oct 2020'!M58=""&gt;0),IF(($C$5*F64/'Vic Oct 2020'!AR58&lt;'Vic Oct 2020'!L58),(0),($C$5*F64/'Vic Oct 2020'!AR58-'Vic Oct 2020'!L58)*'Vic Oct 2020'!AD58/100)*'Vic Oct 2020'!AR58,0)))))</f>
        <v>0</v>
      </c>
      <c r="Q64" s="394">
        <f t="shared" si="4"/>
        <v>1903.2727272727275</v>
      </c>
      <c r="R64" s="419">
        <f t="shared" si="5"/>
        <v>2180.6727272727276</v>
      </c>
      <c r="S64" s="193">
        <f t="shared" si="6"/>
        <v>2398.7400000000007</v>
      </c>
      <c r="T64" s="247">
        <f>'Vic Oct 2020'!AT58</f>
        <v>0</v>
      </c>
      <c r="U64" s="247">
        <f>'Vic Oct 2020'!AU58</f>
        <v>0</v>
      </c>
      <c r="V64" s="247">
        <f>'Vic Oct 2020'!AV58</f>
        <v>0</v>
      </c>
      <c r="W64" s="247">
        <f>'Vic Oct 2020'!AW58</f>
        <v>0</v>
      </c>
      <c r="X64" s="419" t="str">
        <f t="shared" si="7"/>
        <v>No discount</v>
      </c>
      <c r="Y64" s="419" t="str">
        <f t="shared" si="8"/>
        <v>Inclusive</v>
      </c>
      <c r="Z64" s="399">
        <f t="shared" si="0"/>
        <v>2180.6727272727276</v>
      </c>
      <c r="AA64" s="399">
        <f t="shared" si="1"/>
        <v>2180.6727272727276</v>
      </c>
      <c r="AB64" s="400">
        <f t="shared" si="9"/>
        <v>2398.7400000000007</v>
      </c>
      <c r="AC64" s="400">
        <f t="shared" si="9"/>
        <v>2398.7400000000007</v>
      </c>
      <c r="AD64" s="244">
        <f>'Vic Oct 2020'!BF58</f>
        <v>0</v>
      </c>
      <c r="AE64" s="196" t="str">
        <f>'Vic Oct 2020'!BG58</f>
        <v>n</v>
      </c>
      <c r="AF64" s="443"/>
      <c r="AG64" s="443"/>
      <c r="AH64" s="443"/>
      <c r="AI64" s="443"/>
      <c r="AJ64" s="443"/>
      <c r="AK64" s="443"/>
      <c r="AL64" s="443"/>
      <c r="AM64" s="443"/>
      <c r="AN64" s="443"/>
      <c r="AO64" s="443"/>
      <c r="AP64" s="443"/>
      <c r="AQ64" s="443"/>
      <c r="AR64" s="443"/>
      <c r="AS64" s="443"/>
      <c r="AT64" s="443"/>
      <c r="AU64" s="443"/>
      <c r="AV64" s="443"/>
      <c r="AW64" s="443"/>
      <c r="AX64" s="443"/>
      <c r="AY64" s="443"/>
      <c r="AZ64" s="443"/>
      <c r="BA64" s="443"/>
      <c r="BB64" s="443"/>
      <c r="BC64" s="443"/>
      <c r="BD64" s="443"/>
      <c r="BE64" s="443"/>
      <c r="BF64" s="443"/>
      <c r="BG64" s="443"/>
      <c r="BH64" s="443"/>
      <c r="BI64" s="443"/>
      <c r="BJ64" s="443"/>
      <c r="BK64" s="443"/>
      <c r="BL64" s="443"/>
      <c r="BM64" s="443"/>
      <c r="BN64" s="443"/>
      <c r="BO64" s="443"/>
      <c r="BP64" s="443"/>
      <c r="BQ64" s="443"/>
      <c r="BR64" s="443"/>
      <c r="BS64" s="443"/>
      <c r="BT64" s="443"/>
      <c r="BU64" s="443"/>
      <c r="BV64" s="443"/>
      <c r="BW64" s="443"/>
      <c r="BX64" s="443"/>
      <c r="BY64" s="443"/>
      <c r="BZ64" s="443"/>
      <c r="CA64" s="443"/>
      <c r="CB64" s="443"/>
      <c r="CC64" s="443"/>
      <c r="CD64" s="443"/>
      <c r="CE64" s="443"/>
      <c r="CF64" s="443"/>
      <c r="CG64" s="443"/>
      <c r="CH64" s="443"/>
      <c r="CI64" s="443"/>
      <c r="CJ64" s="443"/>
      <c r="CK64" s="443"/>
      <c r="CL64" s="443"/>
      <c r="CM64" s="443"/>
      <c r="CN64" s="443"/>
      <c r="CO64" s="447"/>
      <c r="CP64" s="447"/>
      <c r="CQ64" s="447"/>
      <c r="CR64" s="447"/>
      <c r="CS64" s="447"/>
      <c r="CT64" s="447"/>
      <c r="CU64" s="447"/>
      <c r="CV64" s="447"/>
      <c r="CW64" s="447"/>
      <c r="CX64" s="447"/>
      <c r="CY64" s="447"/>
      <c r="CZ64" s="447"/>
      <c r="DA64" s="447"/>
      <c r="DB64" s="447"/>
      <c r="DC64" s="447"/>
      <c r="DD64" s="447"/>
      <c r="DE64" s="447"/>
      <c r="DF64" s="447"/>
      <c r="DG64" s="447"/>
      <c r="DH64" s="447"/>
      <c r="DI64" s="447"/>
      <c r="DJ64" s="447"/>
      <c r="DK64" s="447"/>
      <c r="DL64" s="447"/>
      <c r="DM64" s="447"/>
      <c r="DN64" s="450"/>
      <c r="DO64" s="450"/>
      <c r="DP64" s="450"/>
      <c r="DQ64" s="450"/>
      <c r="DR64" s="450"/>
      <c r="DS64" s="450"/>
      <c r="DT64" s="450"/>
      <c r="DU64" s="450"/>
      <c r="DV64" s="450"/>
      <c r="DW64" s="450"/>
      <c r="DX64" s="450"/>
      <c r="DY64" s="450"/>
      <c r="DZ64" s="450"/>
      <c r="EA64" s="450"/>
      <c r="EB64" s="450"/>
      <c r="EC64" s="450"/>
      <c r="ED64" s="450"/>
      <c r="EE64" s="450"/>
      <c r="EF64" s="450"/>
      <c r="EG64" s="450"/>
      <c r="EH64" s="450"/>
      <c r="EI64" s="450"/>
      <c r="EJ64" s="450"/>
      <c r="EK64" s="450"/>
      <c r="EL64" s="450"/>
      <c r="EM64" s="450"/>
      <c r="EN64" s="450"/>
      <c r="EO64" s="450"/>
      <c r="EP64" s="450"/>
    </row>
    <row r="65" spans="1:146" s="451" customFormat="1" ht="17" customHeight="1">
      <c r="A65" s="528"/>
      <c r="B65" s="423" t="str">
        <f>'Vic Oct 2020'!F59</f>
        <v>Simply Energy</v>
      </c>
      <c r="C65" s="423" t="str">
        <f>'Vic Oct 2020'!G59</f>
        <v>Business Saver</v>
      </c>
      <c r="D65" s="190">
        <f>365*'Vic Oct 2020'!H59/100</f>
        <v>344.1286363636363</v>
      </c>
      <c r="E65" s="415">
        <f>IF('Vic Oct 2020'!AQ59=3,0.5,IF('Vic Oct 2020'!AQ59=2,0.33,0))</f>
        <v>0.5</v>
      </c>
      <c r="F65" s="415">
        <f t="shared" si="3"/>
        <v>0.5</v>
      </c>
      <c r="G65" s="190">
        <f>IF('Vic Oct 2020'!K59="",($C$5*E65/'Vic Oct 2020'!AQ59*'Vic Oct 2020'!W59/100)*'Vic Oct 2020'!AQ59,IF($C$5*E65/'Vic Oct 2020'!AQ59&gt;='Vic Oct 2020'!L59,('Vic Oct 2020'!L59*'Vic Oct 2020'!W59/100)*'Vic Oct 2020'!AQ59,($C$5*E65/'Vic Oct 2020'!AQ59*'Vic Oct 2020'!W59/100)*'Vic Oct 2020'!AQ59))</f>
        <v>216.53509090909088</v>
      </c>
      <c r="H65" s="190">
        <f>IF(AND('Vic Oct 2020'!L59&gt;0,'Vic Oct 2020'!M59&gt;0),IF($C$5*E65/'Vic Oct 2020'!AQ59&lt;'Vic Oct 2020'!L59,0,IF(($C$5*E65/'Vic Oct 2020'!AQ59-'Vic Oct 2020'!L59)&lt;=('Vic Oct 2020'!M59+'Vic Oct 2020'!L59),((($C$5*E65/'Vic Oct 2020'!AQ59-'Vic Oct 2020'!L59)*'Vic Oct 2020'!X59/100))*'Vic Oct 2020'!AQ59,((('Vic Oct 2020'!M59)*'Vic Oct 2020'!X59/100)*'Vic Oct 2020'!AQ59))),0)</f>
        <v>765.4585454545454</v>
      </c>
      <c r="I65" s="190">
        <f>IF(AND('Vic Oct 2020'!M59&gt;0,'Vic Oct 2020'!N59&gt;0),IF($C$5*E65/'Vic Oct 2020'!AQ59&lt;('Vic Oct 2020'!L59+'Vic Oct 2020'!M59),0,IF(($C$5*E65/'Vic Oct 2020'!AQ59-'Vic Oct 2020'!L59+'Vic Oct 2020'!M59)&lt;=('Vic Oct 2020'!L59+'Vic Oct 2020'!M59+'Vic Oct 2020'!N59),((($C$5*E65/'Vic Oct 2020'!AQ59-('Vic Oct 2020'!L59+'Vic Oct 2020'!M59))*'Vic Oct 2020'!Y59/100))*'Vic Oct 2020'!AQ59,('Vic Oct 2020'!N59*'Vic Oct 2020'!Y59/100)* 'Vic Oct 2020'!AQ59)),0)</f>
        <v>0</v>
      </c>
      <c r="J65" s="190">
        <f>IF(AND('Vic Oct 2020'!N59&gt;0,'Vic Oct 2020'!O59&gt;0),IF($C$5*E65/'Vic Oct 2020'!AQ59&lt;('Vic Oct 2020'!L59+'Vic Oct 2020'!M59+'Vic Oct 2020'!N59),0,IF(($C$5*E65/'Vic Oct 2020'!AQ59-'Vic Oct 2020'!L59+'Vic Oct 2020'!M59+'Vic Oct 2020'!N59)&lt;=('Vic Oct 2020'!L59+'Vic Oct 2020'!M59+'Vic Oct 2020'!N59+'Vic Oct 2020'!O59),(($C$5*E65/'Vic Oct 2020'!AQ59-('Vic Oct 2020'!L59+'Vic Oct 2020'!M59+'Vic Oct 2020'!N59))*'Vic Oct 2020'!Z59/100)*'Vic Oct 2020'!AQ59,('Vic Oct 2020'!O59*'Vic Oct 2020'!Z59/100)*'Vic Oct 2020'!AQ59)),0)</f>
        <v>0</v>
      </c>
      <c r="K65" s="190">
        <f>IF(AND('Vic Oct 2020'!P59&gt;0,'Vic Oct 2020'!O59&gt;0),IF(($C$5*E65/'Vic Oct 2020'!AQ59&lt;SUM('Vic Oct 2020'!L59:P59)),(0),($C$5*E65/'Vic Oct 2020'!AQ59-SUM('Vic Oct 2020'!L59:P59))*'Vic Oct 2020'!AB59/100)* 'Vic Oct 2020'!AQ59,IF(AND('Vic Oct 2020'!O59&gt;0,'Vic Oct 2020'!P59=""),IF(($C$5*E65/'Vic Oct 2020'!AQ59&lt; SUM('Vic Oct 2020'!L59:O59)),(0),($C$5*E65/'Vic Oct 2020'!AQ59-SUM('Vic Oct 2020'!L59:O59))*'Vic Oct 2020'!AA59/100)* 'Vic Oct 2020'!AQ59,IF(AND('Vic Oct 2020'!N59&gt;0,'Vic Oct 2020'!O59=""),IF(($C$5*E65/'Vic Oct 2020'!AQ59&lt; SUM('Vic Oct 2020'!L59:N59)),(0),($C$5*E65/'Vic Oct 2020'!AQ59-SUM('Vic Oct 2020'!L59:N59))*'Vic Oct 2020'!Z59/100)* 'Vic Oct 2020'!AQ59,IF(AND('Vic Oct 2020'!M59&gt;0,'Vic Oct 2020'!N59=""),IF(($C$5*E65/'Vic Oct 2020'!AQ59&lt;'Vic Oct 2020'!M59+'Vic Oct 2020'!L59),(0),(($C$5*E65/'Vic Oct 2020'!AQ59-('Vic Oct 2020'!M59+'Vic Oct 2020'!L59))*'Vic Oct 2020'!Y59/100))*'Vic Oct 2020'!AQ59,IF(AND('Vic Oct 2020'!L59&gt;0,'Vic Oct 2020'!M59=""&gt;0),IF(($C$5*E65/'Vic Oct 2020'!AQ59&lt;'Vic Oct 2020'!L59),(0),($C$5*E65/'Vic Oct 2020'!AQ59-'Vic Oct 2020'!L59)*'Vic Oct 2020'!X59/100)*'Vic Oct 2020'!AQ59,0)))))</f>
        <v>0</v>
      </c>
      <c r="L65" s="190">
        <f>IF('Vic Oct 2020'!K59="",($C$5*F65/'Vic Oct 2020'!AR59*'Vic Oct 2020'!AC59/100)*'Vic Oct 2020'!AR59,IF($C$5*F65/'Vic Oct 2020'!AR59&gt;='Vic Oct 2020'!L59,('Vic Oct 2020'!L59*'Vic Oct 2020'!AC59/100)*'Vic Oct 2020'!AR59,($C$5*F65/'Vic Oct 2020'!AR59*'Vic Oct 2020'!AC59/100)*'Vic Oct 2020'!AR59))</f>
        <v>216.53509090909088</v>
      </c>
      <c r="M65" s="190">
        <f>IF(AND('Vic Oct 2020'!L59&gt;0,'Vic Oct 2020'!M59&gt;0),IF($C$5*F65/'Vic Oct 2020'!AR59&lt;'Vic Oct 2020'!L59,0,IF(($C$5*F65/'Vic Oct 2020'!AR59-'Vic Oct 2020'!L59)&lt;=('Vic Oct 2020'!M59+'Vic Oct 2020'!L59),((($C$5*F65/'Vic Oct 2020'!AR59-'Vic Oct 2020'!L59)*'Vic Oct 2020'!AD59/100))*'Vic Oct 2020'!AR59,((('Vic Oct 2020'!M59)*'Vic Oct 2020'!AD59/100)*'Vic Oct 2020'!AR59))),0)</f>
        <v>765.4585454545454</v>
      </c>
      <c r="N65" s="190">
        <f>IF(AND('Vic Oct 2020'!M59&gt;0,'Vic Oct 2020'!N59&gt;0),IF($C$5*F65/'Vic Oct 2020'!AR59&lt;('Vic Oct 2020'!L59+'Vic Oct 2020'!M59),0,IF(($C$5*F65/'Vic Oct 2020'!AR59-'Vic Oct 2020'!L59+'Vic Oct 2020'!M59)&lt;=('Vic Oct 2020'!L59+'Vic Oct 2020'!M59+'Vic Oct 2020'!N59),((($C$5*F65/'Vic Oct 2020'!AR59-('Vic Oct 2020'!L59+'Vic Oct 2020'!M59))*'Vic Oct 2020'!AE59/100))*'Vic Oct 2020'!AR59,('Vic Oct 2020'!N59*'Vic Oct 2020'!AE59/100)*'Vic Oct 2020'!AR59)),0)</f>
        <v>0</v>
      </c>
      <c r="O65" s="190">
        <f>IF(AND('Vic Oct 2020'!N59&gt;0,'Vic Oct 2020'!O59&gt;0),IF($C$5*F65/'Vic Oct 2020'!AR59&lt;('Vic Oct 2020'!L59+'Vic Oct 2020'!M59+'Vic Oct 2020'!N59),0,IF(($C$5*F65/'Vic Oct 2020'!AR59-'Vic Oct 2020'!L59+'Vic Oct 2020'!M59+'Vic Oct 2020'!N59)&lt;=('Vic Oct 2020'!L59+'Vic Oct 2020'!M59+'Vic Oct 2020'!N59+'Vic Oct 2020'!O59),(($C$5*F65/'Vic Oct 2020'!AR59-('Vic Oct 2020'!L59+'Vic Oct 2020'!M59+'Vic Oct 2020'!N59))*'Vic Oct 2020'!AF59/100)*'Vic Oct 2020'!AR59,('Vic Oct 2020'!O59*'Vic Oct 2020'!AF59/100)*'Vic Oct 2020'!AR59)),0)</f>
        <v>0</v>
      </c>
      <c r="P65" s="190">
        <f>IF(AND('Vic Oct 2020'!P59&gt;0,'Vic Oct 2020'!O59&gt;0),IF(($C$5*F65/'Vic Oct 2020'!AR59&lt;SUM('Vic Oct 2020'!L59:P59)),(0),($C$5*F65/'Vic Oct 2020'!AR59-SUM('Vic Oct 2020'!L59:P59))*'Vic Oct 2020'!AB59/100)* 'Vic Oct 2020'!AR59,IF(AND('Vic Oct 2020'!O59&gt;0,'Vic Oct 2020'!P59=""),IF(($C$5*F65/'Vic Oct 2020'!AR59&lt; SUM('Vic Oct 2020'!L59:O59)),(0),($C$5*F65/'Vic Oct 2020'!AR59-SUM('Vic Oct 2020'!L59:O59))*'Vic Oct 2020'!AG59/100)* 'Vic Oct 2020'!AR59,IF(AND('Vic Oct 2020'!N59&gt;0,'Vic Oct 2020'!O59=""),IF(($C$5*F65/'Vic Oct 2020'!AR59&lt; SUM('Vic Oct 2020'!L59:N59)),(0),($C$5*F65/'Vic Oct 2020'!AR59-SUM('Vic Oct 2020'!L59:N59))*'Vic Oct 2020'!AF59/100)* 'Vic Oct 2020'!AR59,IF(AND('Vic Oct 2020'!M59&gt;0,'Vic Oct 2020'!N59=""),IF(($C$5*F65/'Vic Oct 2020'!AR59&lt;'Vic Oct 2020'!M59+'Vic Oct 2020'!L59),(0),(($C$5*F65/'Vic Oct 2020'!AR59-('Vic Oct 2020'!M59+'Vic Oct 2020'!L59))*'Vic Oct 2020'!AE59/100))*'Vic Oct 2020'!AR59,IF(AND('Vic Oct 2020'!L59&gt;0,'Vic Oct 2020'!M59=""&gt;0),IF(($C$5*F65/'Vic Oct 2020'!AR59&lt;'Vic Oct 2020'!L59),(0),($C$5*F65/'Vic Oct 2020'!AR59-'Vic Oct 2020'!L59)*'Vic Oct 2020'!AD59/100)*'Vic Oct 2020'!AR59,0)))))</f>
        <v>0</v>
      </c>
      <c r="Q65" s="394">
        <f t="shared" si="4"/>
        <v>1963.9872727272725</v>
      </c>
      <c r="R65" s="419">
        <f t="shared" si="5"/>
        <v>2308.1159090909086</v>
      </c>
      <c r="S65" s="193">
        <f t="shared" si="6"/>
        <v>2538.9274999999998</v>
      </c>
      <c r="T65" s="247">
        <f>'Vic Oct 2020'!AT59</f>
        <v>17</v>
      </c>
      <c r="U65" s="247">
        <f>'Vic Oct 2020'!AU59</f>
        <v>0</v>
      </c>
      <c r="V65" s="247">
        <f>'Vic Oct 2020'!AV59</f>
        <v>0</v>
      </c>
      <c r="W65" s="247">
        <f>'Vic Oct 2020'!AW59</f>
        <v>0</v>
      </c>
      <c r="X65" s="419" t="str">
        <f t="shared" si="7"/>
        <v>Guaranteed off bill</v>
      </c>
      <c r="Y65" s="419" t="str">
        <f t="shared" si="8"/>
        <v>Exclusive</v>
      </c>
      <c r="Z65" s="399">
        <f t="shared" si="0"/>
        <v>1915.7362045454543</v>
      </c>
      <c r="AA65" s="399">
        <f t="shared" si="1"/>
        <v>1915.7362045454543</v>
      </c>
      <c r="AB65" s="400">
        <f t="shared" si="9"/>
        <v>2107.3098249999998</v>
      </c>
      <c r="AC65" s="400">
        <f t="shared" si="9"/>
        <v>2107.3098249999998</v>
      </c>
      <c r="AD65" s="244">
        <f>'Vic Oct 2020'!BF59</f>
        <v>0</v>
      </c>
      <c r="AE65" s="196" t="str">
        <f>'Vic Oct 2020'!BG59</f>
        <v>n</v>
      </c>
      <c r="AF65" s="443"/>
      <c r="AG65" s="443"/>
      <c r="AH65" s="443"/>
      <c r="AI65" s="443"/>
      <c r="AJ65" s="443"/>
      <c r="AK65" s="443"/>
      <c r="AL65" s="443"/>
      <c r="AM65" s="443"/>
      <c r="AN65" s="443"/>
      <c r="AO65" s="443"/>
      <c r="AP65" s="443"/>
      <c r="AQ65" s="443"/>
      <c r="AR65" s="443"/>
      <c r="AS65" s="443"/>
      <c r="AT65" s="443"/>
      <c r="AU65" s="443"/>
      <c r="AV65" s="443"/>
      <c r="AW65" s="443"/>
      <c r="AX65" s="443"/>
      <c r="AY65" s="443"/>
      <c r="AZ65" s="443"/>
      <c r="BA65" s="443"/>
      <c r="BB65" s="443"/>
      <c r="BC65" s="443"/>
      <c r="BD65" s="443"/>
      <c r="BE65" s="443"/>
      <c r="BF65" s="443"/>
      <c r="BG65" s="443"/>
      <c r="BH65" s="443"/>
      <c r="BI65" s="443"/>
      <c r="BJ65" s="443"/>
      <c r="BK65" s="443"/>
      <c r="BL65" s="443"/>
      <c r="BM65" s="443"/>
      <c r="BN65" s="443"/>
      <c r="BO65" s="443"/>
      <c r="BP65" s="443"/>
      <c r="BQ65" s="443"/>
      <c r="BR65" s="443"/>
      <c r="BS65" s="443"/>
      <c r="BT65" s="443"/>
      <c r="BU65" s="443"/>
      <c r="BV65" s="443"/>
      <c r="BW65" s="443"/>
      <c r="BX65" s="443"/>
      <c r="BY65" s="443"/>
      <c r="BZ65" s="443"/>
      <c r="CA65" s="443"/>
      <c r="CB65" s="443"/>
      <c r="CC65" s="443"/>
      <c r="CD65" s="443"/>
      <c r="CE65" s="443"/>
      <c r="CF65" s="443"/>
      <c r="CG65" s="443"/>
      <c r="CH65" s="443"/>
      <c r="CI65" s="443"/>
      <c r="CJ65" s="443"/>
      <c r="CK65" s="443"/>
      <c r="CL65" s="443"/>
      <c r="CM65" s="443"/>
      <c r="CN65" s="443"/>
      <c r="CO65" s="447"/>
      <c r="CP65" s="447"/>
      <c r="CQ65" s="447"/>
      <c r="CR65" s="447"/>
      <c r="CS65" s="447"/>
      <c r="CT65" s="447"/>
      <c r="CU65" s="447"/>
      <c r="CV65" s="447"/>
      <c r="CW65" s="447"/>
      <c r="CX65" s="447"/>
      <c r="CY65" s="447"/>
      <c r="CZ65" s="447"/>
      <c r="DA65" s="447"/>
      <c r="DB65" s="447"/>
      <c r="DC65" s="447"/>
      <c r="DD65" s="447"/>
      <c r="DE65" s="447"/>
      <c r="DF65" s="447"/>
      <c r="DG65" s="447"/>
      <c r="DH65" s="447"/>
      <c r="DI65" s="447"/>
      <c r="DJ65" s="447"/>
      <c r="DK65" s="447"/>
      <c r="DL65" s="447"/>
      <c r="DM65" s="447"/>
      <c r="DN65" s="450"/>
      <c r="DO65" s="450"/>
      <c r="DP65" s="450"/>
      <c r="DQ65" s="450"/>
      <c r="DR65" s="450"/>
      <c r="DS65" s="450"/>
      <c r="DT65" s="450"/>
      <c r="DU65" s="450"/>
      <c r="DV65" s="450"/>
      <c r="DW65" s="450"/>
      <c r="DX65" s="450"/>
      <c r="DY65" s="450"/>
      <c r="DZ65" s="450"/>
      <c r="EA65" s="450"/>
      <c r="EB65" s="450"/>
      <c r="EC65" s="450"/>
      <c r="ED65" s="450"/>
      <c r="EE65" s="450"/>
      <c r="EF65" s="450"/>
      <c r="EG65" s="450"/>
      <c r="EH65" s="450"/>
      <c r="EI65" s="450"/>
      <c r="EJ65" s="450"/>
      <c r="EK65" s="450"/>
      <c r="EL65" s="450"/>
      <c r="EM65" s="450"/>
      <c r="EN65" s="450"/>
      <c r="EO65" s="450"/>
      <c r="EP65" s="450"/>
    </row>
    <row r="66" spans="1:146" s="451" customFormat="1" ht="17" customHeight="1">
      <c r="A66" s="528"/>
      <c r="B66" s="423" t="str">
        <f>'Vic Oct 2020'!F60</f>
        <v>Powershop</v>
      </c>
      <c r="C66" s="423" t="str">
        <f>'Vic Oct 2020'!G60</f>
        <v>Shopper</v>
      </c>
      <c r="D66" s="190">
        <f>365*'Vic Oct 2020'!H60/100</f>
        <v>321.2</v>
      </c>
      <c r="E66" s="415">
        <f>IF('Vic Oct 2020'!AQ60=3,0.5,IF('Vic Oct 2020'!AQ60=2,0.33,0))</f>
        <v>0.5</v>
      </c>
      <c r="F66" s="415">
        <f t="shared" si="3"/>
        <v>0.5</v>
      </c>
      <c r="G66" s="190">
        <f>IF('Vic Oct 2020'!K60="",($C$5*E66/'Vic Oct 2020'!AQ60*'Vic Oct 2020'!W60/100)*'Vic Oct 2020'!AQ60,IF($C$5*E66/'Vic Oct 2020'!AQ60&gt;='Vic Oct 2020'!L60,('Vic Oct 2020'!L60*'Vic Oct 2020'!W60/100)*'Vic Oct 2020'!AQ60,($C$5*E66/'Vic Oct 2020'!AQ60*'Vic Oct 2020'!W60/100)*'Vic Oct 2020'!AQ60))</f>
        <v>930.00000000000023</v>
      </c>
      <c r="H66" s="190">
        <f>IF(AND('Vic Oct 2020'!L60&gt;0,'Vic Oct 2020'!M60&gt;0),IF($C$5*E66/'Vic Oct 2020'!AQ60&lt;'Vic Oct 2020'!L60,0,IF(($C$5*E66/'Vic Oct 2020'!AQ60-'Vic Oct 2020'!L60)&lt;=('Vic Oct 2020'!M60+'Vic Oct 2020'!L60),((($C$5*E66/'Vic Oct 2020'!AQ60-'Vic Oct 2020'!L60)*'Vic Oct 2020'!X60/100))*'Vic Oct 2020'!AQ60,((('Vic Oct 2020'!M60)*'Vic Oct 2020'!X60/100)*'Vic Oct 2020'!AQ60))),0)</f>
        <v>0</v>
      </c>
      <c r="I66" s="190">
        <f>IF(AND('Vic Oct 2020'!M60&gt;0,'Vic Oct 2020'!N60&gt;0),IF($C$5*E66/'Vic Oct 2020'!AQ60&lt;('Vic Oct 2020'!L60+'Vic Oct 2020'!M60),0,IF(($C$5*E66/'Vic Oct 2020'!AQ60-'Vic Oct 2020'!L60+'Vic Oct 2020'!M60)&lt;=('Vic Oct 2020'!L60+'Vic Oct 2020'!M60+'Vic Oct 2020'!N60),((($C$5*E66/'Vic Oct 2020'!AQ60-('Vic Oct 2020'!L60+'Vic Oct 2020'!M60))*'Vic Oct 2020'!Y60/100))*'Vic Oct 2020'!AQ60,('Vic Oct 2020'!N60*'Vic Oct 2020'!Y60/100)* 'Vic Oct 2020'!AQ60)),0)</f>
        <v>0</v>
      </c>
      <c r="J66" s="190">
        <f>IF(AND('Vic Oct 2020'!N60&gt;0,'Vic Oct 2020'!O60&gt;0),IF($C$5*E66/'Vic Oct 2020'!AQ60&lt;('Vic Oct 2020'!L60+'Vic Oct 2020'!M60+'Vic Oct 2020'!N60),0,IF(($C$5*E66/'Vic Oct 2020'!AQ60-'Vic Oct 2020'!L60+'Vic Oct 2020'!M60+'Vic Oct 2020'!N60)&lt;=('Vic Oct 2020'!L60+'Vic Oct 2020'!M60+'Vic Oct 2020'!N60+'Vic Oct 2020'!O60),(($C$5*E66/'Vic Oct 2020'!AQ60-('Vic Oct 2020'!L60+'Vic Oct 2020'!M60+'Vic Oct 2020'!N60))*'Vic Oct 2020'!Z60/100)*'Vic Oct 2020'!AQ60,('Vic Oct 2020'!O60*'Vic Oct 2020'!Z60/100)*'Vic Oct 2020'!AQ60)),0)</f>
        <v>0</v>
      </c>
      <c r="K66" s="190">
        <f>IF(AND('Vic Oct 2020'!P60&gt;0,'Vic Oct 2020'!O60&gt;0),IF(($C$5*E66/'Vic Oct 2020'!AQ60&lt;SUM('Vic Oct 2020'!L60:P60)),(0),($C$5*E66/'Vic Oct 2020'!AQ60-SUM('Vic Oct 2020'!L60:P60))*'Vic Oct 2020'!AB60/100)* 'Vic Oct 2020'!AQ60,IF(AND('Vic Oct 2020'!O60&gt;0,'Vic Oct 2020'!P60=""),IF(($C$5*E66/'Vic Oct 2020'!AQ60&lt; SUM('Vic Oct 2020'!L60:O60)),(0),($C$5*E66/'Vic Oct 2020'!AQ60-SUM('Vic Oct 2020'!L60:O60))*'Vic Oct 2020'!AA60/100)* 'Vic Oct 2020'!AQ60,IF(AND('Vic Oct 2020'!N60&gt;0,'Vic Oct 2020'!O60=""),IF(($C$5*E66/'Vic Oct 2020'!AQ60&lt; SUM('Vic Oct 2020'!L60:N60)),(0),($C$5*E66/'Vic Oct 2020'!AQ60-SUM('Vic Oct 2020'!L60:N60))*'Vic Oct 2020'!Z60/100)* 'Vic Oct 2020'!AQ60,IF(AND('Vic Oct 2020'!M60&gt;0,'Vic Oct 2020'!N60=""),IF(($C$5*E66/'Vic Oct 2020'!AQ60&lt;'Vic Oct 2020'!M60+'Vic Oct 2020'!L60),(0),(($C$5*E66/'Vic Oct 2020'!AQ60-('Vic Oct 2020'!M60+'Vic Oct 2020'!L60))*'Vic Oct 2020'!Y60/100))*'Vic Oct 2020'!AQ60,IF(AND('Vic Oct 2020'!L60&gt;0,'Vic Oct 2020'!M60=""&gt;0),IF(($C$5*E66/'Vic Oct 2020'!AQ60&lt;'Vic Oct 2020'!L60),(0),($C$5*E66/'Vic Oct 2020'!AQ60-'Vic Oct 2020'!L60)*'Vic Oct 2020'!X60/100)*'Vic Oct 2020'!AQ60,0)))))</f>
        <v>0</v>
      </c>
      <c r="L66" s="190">
        <f>IF('Vic Oct 2020'!K60="",($C$5*F66/'Vic Oct 2020'!AR60*'Vic Oct 2020'!AC60/100)*'Vic Oct 2020'!AR60,IF($C$5*F66/'Vic Oct 2020'!AR60&gt;='Vic Oct 2020'!L60,('Vic Oct 2020'!L60*'Vic Oct 2020'!AC60/100)*'Vic Oct 2020'!AR60,($C$5*F66/'Vic Oct 2020'!AR60*'Vic Oct 2020'!AC60/100)*'Vic Oct 2020'!AR60))</f>
        <v>930.00000000000023</v>
      </c>
      <c r="M66" s="190">
        <f>IF(AND('Vic Oct 2020'!L60&gt;0,'Vic Oct 2020'!M60&gt;0),IF($C$5*F66/'Vic Oct 2020'!AR60&lt;'Vic Oct 2020'!L60,0,IF(($C$5*F66/'Vic Oct 2020'!AR60-'Vic Oct 2020'!L60)&lt;=('Vic Oct 2020'!M60+'Vic Oct 2020'!L60),((($C$5*F66/'Vic Oct 2020'!AR60-'Vic Oct 2020'!L60)*'Vic Oct 2020'!AD60/100))*'Vic Oct 2020'!AR60,((('Vic Oct 2020'!M60)*'Vic Oct 2020'!AD60/100)*'Vic Oct 2020'!AR60))),0)</f>
        <v>0</v>
      </c>
      <c r="N66" s="190">
        <f>IF(AND('Vic Oct 2020'!M60&gt;0,'Vic Oct 2020'!N60&gt;0),IF($C$5*F66/'Vic Oct 2020'!AR60&lt;('Vic Oct 2020'!L60+'Vic Oct 2020'!M60),0,IF(($C$5*F66/'Vic Oct 2020'!AR60-'Vic Oct 2020'!L60+'Vic Oct 2020'!M60)&lt;=('Vic Oct 2020'!L60+'Vic Oct 2020'!M60+'Vic Oct 2020'!N60),((($C$5*F66/'Vic Oct 2020'!AR60-('Vic Oct 2020'!L60+'Vic Oct 2020'!M60))*'Vic Oct 2020'!AE60/100))*'Vic Oct 2020'!AR60,('Vic Oct 2020'!N60*'Vic Oct 2020'!AE60/100)*'Vic Oct 2020'!AR60)),0)</f>
        <v>0</v>
      </c>
      <c r="O66" s="190">
        <f>IF(AND('Vic Oct 2020'!N60&gt;0,'Vic Oct 2020'!O60&gt;0),IF($C$5*F66/'Vic Oct 2020'!AR60&lt;('Vic Oct 2020'!L60+'Vic Oct 2020'!M60+'Vic Oct 2020'!N60),0,IF(($C$5*F66/'Vic Oct 2020'!AR60-'Vic Oct 2020'!L60+'Vic Oct 2020'!M60+'Vic Oct 2020'!N60)&lt;=('Vic Oct 2020'!L60+'Vic Oct 2020'!M60+'Vic Oct 2020'!N60+'Vic Oct 2020'!O60),(($C$5*F66/'Vic Oct 2020'!AR60-('Vic Oct 2020'!L60+'Vic Oct 2020'!M60+'Vic Oct 2020'!N60))*'Vic Oct 2020'!AF60/100)*'Vic Oct 2020'!AR60,('Vic Oct 2020'!O60*'Vic Oct 2020'!AF60/100)*'Vic Oct 2020'!AR60)),0)</f>
        <v>0</v>
      </c>
      <c r="P66" s="190">
        <f>IF(AND('Vic Oct 2020'!P60&gt;0,'Vic Oct 2020'!O60&gt;0),IF(($C$5*F66/'Vic Oct 2020'!AR60&lt;SUM('Vic Oct 2020'!L60:P60)),(0),($C$5*F66/'Vic Oct 2020'!AR60-SUM('Vic Oct 2020'!L60:P60))*'Vic Oct 2020'!AB60/100)* 'Vic Oct 2020'!AR60,IF(AND('Vic Oct 2020'!O60&gt;0,'Vic Oct 2020'!P60=""),IF(($C$5*F66/'Vic Oct 2020'!AR60&lt; SUM('Vic Oct 2020'!L60:O60)),(0),($C$5*F66/'Vic Oct 2020'!AR60-SUM('Vic Oct 2020'!L60:O60))*'Vic Oct 2020'!AG60/100)* 'Vic Oct 2020'!AR60,IF(AND('Vic Oct 2020'!N60&gt;0,'Vic Oct 2020'!O60=""),IF(($C$5*F66/'Vic Oct 2020'!AR60&lt; SUM('Vic Oct 2020'!L60:N60)),(0),($C$5*F66/'Vic Oct 2020'!AR60-SUM('Vic Oct 2020'!L60:N60))*'Vic Oct 2020'!AF60/100)* 'Vic Oct 2020'!AR60,IF(AND('Vic Oct 2020'!M60&gt;0,'Vic Oct 2020'!N60=""),IF(($C$5*F66/'Vic Oct 2020'!AR60&lt;'Vic Oct 2020'!M60+'Vic Oct 2020'!L60),(0),(($C$5*F66/'Vic Oct 2020'!AR60-('Vic Oct 2020'!M60+'Vic Oct 2020'!L60))*'Vic Oct 2020'!AE60/100))*'Vic Oct 2020'!AR60,IF(AND('Vic Oct 2020'!L60&gt;0,'Vic Oct 2020'!M60=""&gt;0),IF(($C$5*F66/'Vic Oct 2020'!AR60&lt;'Vic Oct 2020'!L60),(0),($C$5*F66/'Vic Oct 2020'!AR60-'Vic Oct 2020'!L60)*'Vic Oct 2020'!AD60/100)*'Vic Oct 2020'!AR60,0)))))</f>
        <v>0</v>
      </c>
      <c r="Q66" s="394">
        <f t="shared" si="4"/>
        <v>1860.0000000000005</v>
      </c>
      <c r="R66" s="419">
        <f t="shared" si="5"/>
        <v>2181.2000000000003</v>
      </c>
      <c r="S66" s="193">
        <f t="shared" si="6"/>
        <v>2399.3200000000006</v>
      </c>
      <c r="T66" s="247">
        <f>'Vic Oct 2020'!AT60</f>
        <v>0</v>
      </c>
      <c r="U66" s="247">
        <f>'Vic Oct 2020'!AU60</f>
        <v>0</v>
      </c>
      <c r="V66" s="247">
        <f>'Vic Oct 2020'!AV60</f>
        <v>5</v>
      </c>
      <c r="W66" s="247">
        <f>'Vic Oct 2020'!AW60</f>
        <v>0</v>
      </c>
      <c r="X66" s="419" t="str">
        <f t="shared" si="7"/>
        <v>Pay-on-time off bill</v>
      </c>
      <c r="Y66" s="419" t="str">
        <f t="shared" si="8"/>
        <v>Inclusive</v>
      </c>
      <c r="Z66" s="399">
        <f t="shared" ref="Z66:Z87" si="10">IF(AND(X66="Guaranteed off bill",Y66="Inclusive"),((R66*1.1)-((R66*1.1)*T66/100))/1.1,IF(AND(X66="Guaranteed off usage",Y66="Inclusive"),((R66*1.1)-((Q66*1.1)*U66/100))/1.1,IF(AND(X66="Guaranteed off bill",Y66="Exclusive"),R66-(R66*T66/100),IF(AND(X66="Guaranteed off usage",Y66="Exclusive"),R66-(Q66*U66/100),IF(Y66="Inclusive",((R66*1.1))/1.1,R66)))))</f>
        <v>2181.2000000000003</v>
      </c>
      <c r="AA66" s="399">
        <f t="shared" ref="AA66:AA87" si="11">IF(AND(X66="Pay-on-time off bill",Y66="Inclusive"),((Z66*1.1)-((Z66*1.1)*V66/100))/1.1,IF(AND(X66="Pay-on-time off usage",Y66="Inclusive"),((Z66*1.1)-((Q66*1.1)*W66/100))/1.1,IF(AND(X66="Pay-on-time off bill",Y66="Exclusive"),Z66-(Z66*V66/100),IF(AND(X66="Pay-on-time off usage",Y66="Exclusive"),Z66-(Q66*W66/100),IF(Y66="Inclusive",((Z66*1.1))/1.1,Z66)))))</f>
        <v>2072.1400000000003</v>
      </c>
      <c r="AB66" s="400">
        <f t="shared" si="9"/>
        <v>2399.3200000000006</v>
      </c>
      <c r="AC66" s="400">
        <f t="shared" si="9"/>
        <v>2279.3540000000007</v>
      </c>
      <c r="AD66" s="244">
        <f>'Vic Oct 2020'!BF60</f>
        <v>0</v>
      </c>
      <c r="AE66" s="196" t="str">
        <f>'Vic Oct 2020'!BG60</f>
        <v>n</v>
      </c>
      <c r="AF66" s="443"/>
      <c r="AG66" s="443"/>
      <c r="AH66" s="443"/>
      <c r="AI66" s="443"/>
      <c r="AJ66" s="443"/>
      <c r="AK66" s="443"/>
      <c r="AL66" s="443"/>
      <c r="AM66" s="443"/>
      <c r="AN66" s="443"/>
      <c r="AO66" s="443"/>
      <c r="AP66" s="443"/>
      <c r="AQ66" s="443"/>
      <c r="AR66" s="443"/>
      <c r="AS66" s="443"/>
      <c r="AT66" s="443"/>
      <c r="AU66" s="443"/>
      <c r="AV66" s="443"/>
      <c r="AW66" s="443"/>
      <c r="AX66" s="443"/>
      <c r="AY66" s="443"/>
      <c r="AZ66" s="443"/>
      <c r="BA66" s="443"/>
      <c r="BB66" s="443"/>
      <c r="BC66" s="443"/>
      <c r="BD66" s="443"/>
      <c r="BE66" s="443"/>
      <c r="BF66" s="443"/>
      <c r="BG66" s="443"/>
      <c r="BH66" s="443"/>
      <c r="BI66" s="443"/>
      <c r="BJ66" s="443"/>
      <c r="BK66" s="443"/>
      <c r="BL66" s="443"/>
      <c r="BM66" s="443"/>
      <c r="BN66" s="443"/>
      <c r="BO66" s="443"/>
      <c r="BP66" s="443"/>
      <c r="BQ66" s="443"/>
      <c r="BR66" s="443"/>
      <c r="BS66" s="443"/>
      <c r="BT66" s="443"/>
      <c r="BU66" s="443"/>
      <c r="BV66" s="443"/>
      <c r="BW66" s="443"/>
      <c r="BX66" s="443"/>
      <c r="BY66" s="443"/>
      <c r="BZ66" s="443"/>
      <c r="CA66" s="443"/>
      <c r="CB66" s="443"/>
      <c r="CC66" s="443"/>
      <c r="CD66" s="443"/>
      <c r="CE66" s="443"/>
      <c r="CF66" s="443"/>
      <c r="CG66" s="443"/>
      <c r="CH66" s="443"/>
      <c r="CI66" s="443"/>
      <c r="CJ66" s="443"/>
      <c r="CK66" s="443"/>
      <c r="CL66" s="443"/>
      <c r="CM66" s="443"/>
      <c r="CN66" s="443"/>
      <c r="CO66" s="447"/>
      <c r="CP66" s="447"/>
      <c r="CQ66" s="447"/>
      <c r="CR66" s="447"/>
      <c r="CS66" s="447"/>
      <c r="CT66" s="447"/>
      <c r="CU66" s="447"/>
      <c r="CV66" s="447"/>
      <c r="CW66" s="447"/>
      <c r="CX66" s="447"/>
      <c r="CY66" s="447"/>
      <c r="CZ66" s="447"/>
      <c r="DA66" s="447"/>
      <c r="DB66" s="447"/>
      <c r="DC66" s="447"/>
      <c r="DD66" s="447"/>
      <c r="DE66" s="447"/>
      <c r="DF66" s="447"/>
      <c r="DG66" s="447"/>
      <c r="DH66" s="447"/>
      <c r="DI66" s="447"/>
      <c r="DJ66" s="447"/>
      <c r="DK66" s="447"/>
      <c r="DL66" s="447"/>
      <c r="DM66" s="447"/>
      <c r="DN66" s="450"/>
      <c r="DO66" s="450"/>
      <c r="DP66" s="450"/>
      <c r="DQ66" s="450"/>
      <c r="DR66" s="450"/>
      <c r="DS66" s="450"/>
      <c r="DT66" s="450"/>
      <c r="DU66" s="450"/>
      <c r="DV66" s="450"/>
      <c r="DW66" s="450"/>
      <c r="DX66" s="450"/>
      <c r="DY66" s="450"/>
      <c r="DZ66" s="450"/>
      <c r="EA66" s="450"/>
      <c r="EB66" s="450"/>
      <c r="EC66" s="450"/>
      <c r="ED66" s="450"/>
      <c r="EE66" s="450"/>
      <c r="EF66" s="450"/>
      <c r="EG66" s="450"/>
      <c r="EH66" s="450"/>
      <c r="EI66" s="450"/>
      <c r="EJ66" s="450"/>
      <c r="EK66" s="450"/>
      <c r="EL66" s="450"/>
      <c r="EM66" s="450"/>
      <c r="EN66" s="450"/>
      <c r="EO66" s="450"/>
      <c r="EP66" s="450"/>
    </row>
    <row r="67" spans="1:146" s="451" customFormat="1" ht="17" customHeight="1" thickBot="1">
      <c r="A67" s="373"/>
      <c r="B67" s="424" t="str">
        <f>'Vic Oct 2020'!F61</f>
        <v>Red Energy</v>
      </c>
      <c r="C67" s="424" t="str">
        <f>'Vic Oct 2020'!G61</f>
        <v>Business Saver</v>
      </c>
      <c r="D67" s="115">
        <f>365*'Vic Oct 2020'!H61/100</f>
        <v>239.148</v>
      </c>
      <c r="E67" s="416">
        <f>IF('Vic Oct 2020'!AQ61=3,0.5,IF('Vic Oct 2020'!AQ61=2,0.33,0))</f>
        <v>0.5</v>
      </c>
      <c r="F67" s="416">
        <f t="shared" ref="F67:F87" si="12">1-E67</f>
        <v>0.5</v>
      </c>
      <c r="G67" s="115">
        <f>IF('Vic Oct 2020'!K61="",($C$5*E67/'Vic Oct 2020'!AQ61*'Vic Oct 2020'!W61/100)*'Vic Oct 2020'!AQ61,IF($C$5*E67/'Vic Oct 2020'!AQ61&gt;='Vic Oct 2020'!L61,('Vic Oct 2020'!L61*'Vic Oct 2020'!W61/100)*'Vic Oct 2020'!AQ61,($C$5*E67/'Vic Oct 2020'!AQ61*'Vic Oct 2020'!W61/100)*'Vic Oct 2020'!AQ61))</f>
        <v>118.81636363636363</v>
      </c>
      <c r="H67" s="115">
        <f>IF(AND('Vic Oct 2020'!L61&gt;0,'Vic Oct 2020'!M61&gt;0),IF($C$5*E67/'Vic Oct 2020'!AQ61&lt;'Vic Oct 2020'!L61,0,IF(($C$5*E67/'Vic Oct 2020'!AQ61-'Vic Oct 2020'!L61)&lt;=('Vic Oct 2020'!M61+'Vic Oct 2020'!L61),((($C$5*E67/'Vic Oct 2020'!AQ61-'Vic Oct 2020'!L61)*'Vic Oct 2020'!X61/100))*'Vic Oct 2020'!AQ61,((('Vic Oct 2020'!M61)*'Vic Oct 2020'!X61/100)*'Vic Oct 2020'!AQ61))),0)</f>
        <v>90.307636363636362</v>
      </c>
      <c r="I67" s="115">
        <f>IF(AND('Vic Oct 2020'!M61&gt;0,'Vic Oct 2020'!N61&gt;0),IF($C$5*E67/'Vic Oct 2020'!AQ61&lt;('Vic Oct 2020'!L61+'Vic Oct 2020'!M61),0,IF(($C$5*E67/'Vic Oct 2020'!AQ61-'Vic Oct 2020'!L61+'Vic Oct 2020'!M61)&lt;=('Vic Oct 2020'!L61+'Vic Oct 2020'!M61+'Vic Oct 2020'!N61),((($C$5*E67/'Vic Oct 2020'!AQ61-('Vic Oct 2020'!L61+'Vic Oct 2020'!M61))*'Vic Oct 2020'!Y61/100))*'Vic Oct 2020'!AQ61,('Vic Oct 2020'!N61*'Vic Oct 2020'!Y61/100)* 'Vic Oct 2020'!AQ61)),0)</f>
        <v>0</v>
      </c>
      <c r="J67" s="115">
        <f>IF(AND('Vic Oct 2020'!N61&gt;0,'Vic Oct 2020'!O61&gt;0),IF($C$5*E67/'Vic Oct 2020'!AQ61&lt;('Vic Oct 2020'!L61+'Vic Oct 2020'!M61+'Vic Oct 2020'!N61),0,IF(($C$5*E67/'Vic Oct 2020'!AQ61-'Vic Oct 2020'!L61+'Vic Oct 2020'!M61+'Vic Oct 2020'!N61)&lt;=('Vic Oct 2020'!L61+'Vic Oct 2020'!M61+'Vic Oct 2020'!N61+'Vic Oct 2020'!O61),(($C$5*E67/'Vic Oct 2020'!AQ61-('Vic Oct 2020'!L61+'Vic Oct 2020'!M61+'Vic Oct 2020'!N61))*'Vic Oct 2020'!Z61/100)*'Vic Oct 2020'!AQ61,('Vic Oct 2020'!O61*'Vic Oct 2020'!Z61/100)*'Vic Oct 2020'!AQ61)),0)</f>
        <v>0</v>
      </c>
      <c r="K67" s="115">
        <f>IF(AND('Vic Oct 2020'!P61&gt;0,'Vic Oct 2020'!O61&gt;0),IF(($C$5*E67/'Vic Oct 2020'!AQ61&lt;SUM('Vic Oct 2020'!L61:P61)),(0),($C$5*E67/'Vic Oct 2020'!AQ61-SUM('Vic Oct 2020'!L61:P61))*'Vic Oct 2020'!AB61/100)* 'Vic Oct 2020'!AQ61,IF(AND('Vic Oct 2020'!O61&gt;0,'Vic Oct 2020'!P61=""),IF(($C$5*E67/'Vic Oct 2020'!AQ61&lt; SUM('Vic Oct 2020'!L61:O61)),(0),($C$5*E67/'Vic Oct 2020'!AQ61-SUM('Vic Oct 2020'!L61:O61))*'Vic Oct 2020'!AA61/100)* 'Vic Oct 2020'!AQ61,IF(AND('Vic Oct 2020'!N61&gt;0,'Vic Oct 2020'!O61=""),IF(($C$5*E67/'Vic Oct 2020'!AQ61&lt; SUM('Vic Oct 2020'!L61:N61)),(0),($C$5*E67/'Vic Oct 2020'!AQ61-SUM('Vic Oct 2020'!L61:N61))*'Vic Oct 2020'!Z61/100)* 'Vic Oct 2020'!AQ61,IF(AND('Vic Oct 2020'!M61&gt;0,'Vic Oct 2020'!N61=""),IF(($C$5*E67/'Vic Oct 2020'!AQ61&lt;'Vic Oct 2020'!M61+'Vic Oct 2020'!L61),(0),(($C$5*E67/'Vic Oct 2020'!AQ61-('Vic Oct 2020'!M61+'Vic Oct 2020'!L61))*'Vic Oct 2020'!Y61/100))*'Vic Oct 2020'!AQ61,IF(AND('Vic Oct 2020'!L61&gt;0,'Vic Oct 2020'!M61=""&gt;0),IF(($C$5*E67/'Vic Oct 2020'!AQ61&lt;'Vic Oct 2020'!L61),(0),($C$5*E67/'Vic Oct 2020'!AQ61-'Vic Oct 2020'!L61)*'Vic Oct 2020'!X61/100)*'Vic Oct 2020'!AQ61,0)))))</f>
        <v>676.70963636363626</v>
      </c>
      <c r="L67" s="115">
        <f>IF('Vic Oct 2020'!K61="",($C$5*F67/'Vic Oct 2020'!AR61*'Vic Oct 2020'!AC61/100)*'Vic Oct 2020'!AR61,IF($C$5*F67/'Vic Oct 2020'!AR61&gt;='Vic Oct 2020'!L61,('Vic Oct 2020'!L61*'Vic Oct 2020'!AC61/100)*'Vic Oct 2020'!AR61,($C$5*F67/'Vic Oct 2020'!AR61*'Vic Oct 2020'!AC61/100)*'Vic Oct 2020'!AR61))</f>
        <v>118.81636363636363</v>
      </c>
      <c r="M67" s="115">
        <f>IF(AND('Vic Oct 2020'!L61&gt;0,'Vic Oct 2020'!M61&gt;0),IF($C$5*F67/'Vic Oct 2020'!AR61&lt;'Vic Oct 2020'!L61,0,IF(($C$5*F67/'Vic Oct 2020'!AR61-'Vic Oct 2020'!L61)&lt;=('Vic Oct 2020'!M61+'Vic Oct 2020'!L61),((($C$5*F67/'Vic Oct 2020'!AR61-'Vic Oct 2020'!L61)*'Vic Oct 2020'!AD61/100))*'Vic Oct 2020'!AR61,((('Vic Oct 2020'!M61)*'Vic Oct 2020'!AD61/100)*'Vic Oct 2020'!AR61))),0)</f>
        <v>90.307636363636362</v>
      </c>
      <c r="N67" s="115">
        <f>IF(AND('Vic Oct 2020'!M61&gt;0,'Vic Oct 2020'!N61&gt;0),IF($C$5*F67/'Vic Oct 2020'!AR61&lt;('Vic Oct 2020'!L61+'Vic Oct 2020'!M61),0,IF(($C$5*F67/'Vic Oct 2020'!AR61-'Vic Oct 2020'!L61+'Vic Oct 2020'!M61)&lt;=('Vic Oct 2020'!L61+'Vic Oct 2020'!M61+'Vic Oct 2020'!N61),((($C$5*F67/'Vic Oct 2020'!AR61-('Vic Oct 2020'!L61+'Vic Oct 2020'!M61))*'Vic Oct 2020'!AE61/100))*'Vic Oct 2020'!AR61,('Vic Oct 2020'!N61*'Vic Oct 2020'!AE61/100)*'Vic Oct 2020'!AR61)),0)</f>
        <v>0</v>
      </c>
      <c r="O67" s="115">
        <f>IF(AND('Vic Oct 2020'!N61&gt;0,'Vic Oct 2020'!O61&gt;0),IF($C$5*F67/'Vic Oct 2020'!AR61&lt;('Vic Oct 2020'!L61+'Vic Oct 2020'!M61+'Vic Oct 2020'!N61),0,IF(($C$5*F67/'Vic Oct 2020'!AR61-'Vic Oct 2020'!L61+'Vic Oct 2020'!M61+'Vic Oct 2020'!N61)&lt;=('Vic Oct 2020'!L61+'Vic Oct 2020'!M61+'Vic Oct 2020'!N61+'Vic Oct 2020'!O61),(($C$5*F67/'Vic Oct 2020'!AR61-('Vic Oct 2020'!L61+'Vic Oct 2020'!M61+'Vic Oct 2020'!N61))*'Vic Oct 2020'!AF61/100)*'Vic Oct 2020'!AR61,('Vic Oct 2020'!O61*'Vic Oct 2020'!AF61/100)*'Vic Oct 2020'!AR61)),0)</f>
        <v>0</v>
      </c>
      <c r="P67" s="115">
        <f>IF(AND('Vic Oct 2020'!P61&gt;0,'Vic Oct 2020'!O61&gt;0),IF(($C$5*F67/'Vic Oct 2020'!AR61&lt;SUM('Vic Oct 2020'!L61:P61)),(0),($C$5*F67/'Vic Oct 2020'!AR61-SUM('Vic Oct 2020'!L61:P61))*'Vic Oct 2020'!AB61/100)* 'Vic Oct 2020'!AR61,IF(AND('Vic Oct 2020'!O61&gt;0,'Vic Oct 2020'!P61=""),IF(($C$5*F67/'Vic Oct 2020'!AR61&lt; SUM('Vic Oct 2020'!L61:O61)),(0),($C$5*F67/'Vic Oct 2020'!AR61-SUM('Vic Oct 2020'!L61:O61))*'Vic Oct 2020'!AG61/100)* 'Vic Oct 2020'!AR61,IF(AND('Vic Oct 2020'!N61&gt;0,'Vic Oct 2020'!O61=""),IF(($C$5*F67/'Vic Oct 2020'!AR61&lt; SUM('Vic Oct 2020'!L61:N61)),(0),($C$5*F67/'Vic Oct 2020'!AR61-SUM('Vic Oct 2020'!L61:N61))*'Vic Oct 2020'!AF61/100)* 'Vic Oct 2020'!AR61,IF(AND('Vic Oct 2020'!M61&gt;0,'Vic Oct 2020'!N61=""),IF(($C$5*F67/'Vic Oct 2020'!AR61&lt;'Vic Oct 2020'!M61+'Vic Oct 2020'!L61),(0),(($C$5*F67/'Vic Oct 2020'!AR61-('Vic Oct 2020'!M61+'Vic Oct 2020'!L61))*'Vic Oct 2020'!AE61/100))*'Vic Oct 2020'!AR61,IF(AND('Vic Oct 2020'!L61&gt;0,'Vic Oct 2020'!M61=""&gt;0),IF(($C$5*F67/'Vic Oct 2020'!AR61&lt;'Vic Oct 2020'!L61),(0),($C$5*F67/'Vic Oct 2020'!AR61-'Vic Oct 2020'!L61)*'Vic Oct 2020'!AD61/100)*'Vic Oct 2020'!AR61,0)))))</f>
        <v>676.70963636363626</v>
      </c>
      <c r="Q67" s="395">
        <f t="shared" ref="Q67:Q87" si="13">SUM(G67:P67)</f>
        <v>1771.6672727272726</v>
      </c>
      <c r="R67" s="420">
        <f t="shared" ref="R67:R87" si="14">Q67+D67</f>
        <v>2010.8152727272725</v>
      </c>
      <c r="S67" s="214">
        <f t="shared" ref="S67:S87" si="15">R67*1.1</f>
        <v>2211.8968</v>
      </c>
      <c r="T67" s="248">
        <f>'Vic Oct 2020'!AT61</f>
        <v>0</v>
      </c>
      <c r="U67" s="248">
        <f>'Vic Oct 2020'!AU61</f>
        <v>0</v>
      </c>
      <c r="V67" s="248">
        <f>'Vic Oct 2020'!AV61</f>
        <v>0</v>
      </c>
      <c r="W67" s="248">
        <f>'Vic Oct 2020'!AW61</f>
        <v>0</v>
      </c>
      <c r="X67" s="420" t="str">
        <f t="shared" si="7"/>
        <v>No discount</v>
      </c>
      <c r="Y67" s="420" t="str">
        <f t="shared" si="8"/>
        <v>Inclusive</v>
      </c>
      <c r="Z67" s="401">
        <f t="shared" si="10"/>
        <v>2010.8152727272725</v>
      </c>
      <c r="AA67" s="402">
        <f t="shared" si="11"/>
        <v>2010.8152727272725</v>
      </c>
      <c r="AB67" s="403">
        <f t="shared" si="9"/>
        <v>2211.8968</v>
      </c>
      <c r="AC67" s="403">
        <f t="shared" si="9"/>
        <v>2211.8968</v>
      </c>
      <c r="AD67" s="245">
        <f>'Vic Oct 2020'!BF61</f>
        <v>0</v>
      </c>
      <c r="AE67" s="217" t="str">
        <f>'Vic Oct 2020'!BG61</f>
        <v>n</v>
      </c>
      <c r="AF67" s="443"/>
      <c r="AG67" s="443"/>
      <c r="AH67" s="443"/>
      <c r="AI67" s="443"/>
      <c r="AJ67" s="443"/>
      <c r="AK67" s="443"/>
      <c r="AL67" s="443"/>
      <c r="AM67" s="443"/>
      <c r="AN67" s="443"/>
      <c r="AO67" s="443"/>
      <c r="AP67" s="443"/>
      <c r="AQ67" s="443"/>
      <c r="AR67" s="443"/>
      <c r="AS67" s="443"/>
      <c r="AT67" s="443"/>
      <c r="AU67" s="443"/>
      <c r="AV67" s="443"/>
      <c r="AW67" s="443"/>
      <c r="AX67" s="443"/>
      <c r="AY67" s="443"/>
      <c r="AZ67" s="443"/>
      <c r="BA67" s="443"/>
      <c r="BB67" s="443"/>
      <c r="BC67" s="443"/>
      <c r="BD67" s="443"/>
      <c r="BE67" s="443"/>
      <c r="BF67" s="443"/>
      <c r="BG67" s="443"/>
      <c r="BH67" s="443"/>
      <c r="BI67" s="443"/>
      <c r="BJ67" s="443"/>
      <c r="BK67" s="443"/>
      <c r="BL67" s="443"/>
      <c r="BM67" s="443"/>
      <c r="BN67" s="443"/>
      <c r="BO67" s="443"/>
      <c r="BP67" s="443"/>
      <c r="BQ67" s="443"/>
      <c r="BR67" s="443"/>
      <c r="BS67" s="443"/>
      <c r="BT67" s="443"/>
      <c r="BU67" s="443"/>
      <c r="BV67" s="443"/>
      <c r="BW67" s="443"/>
      <c r="BX67" s="443"/>
      <c r="BY67" s="443"/>
      <c r="BZ67" s="443"/>
      <c r="CA67" s="443"/>
      <c r="CB67" s="443"/>
      <c r="CC67" s="443"/>
      <c r="CD67" s="443"/>
      <c r="CE67" s="443"/>
      <c r="CF67" s="443"/>
      <c r="CG67" s="443"/>
      <c r="CH67" s="443"/>
      <c r="CI67" s="443"/>
      <c r="CJ67" s="443"/>
      <c r="CK67" s="443"/>
      <c r="CL67" s="443"/>
      <c r="CM67" s="443"/>
      <c r="CN67" s="443"/>
      <c r="CO67" s="447"/>
      <c r="CP67" s="447"/>
      <c r="CQ67" s="447"/>
      <c r="CR67" s="447"/>
      <c r="CS67" s="447"/>
      <c r="CT67" s="447"/>
      <c r="CU67" s="447"/>
      <c r="CV67" s="447"/>
      <c r="CW67" s="447"/>
      <c r="CX67" s="447"/>
      <c r="CY67" s="447"/>
      <c r="CZ67" s="447"/>
      <c r="DA67" s="447"/>
      <c r="DB67" s="447"/>
      <c r="DC67" s="447"/>
      <c r="DD67" s="447"/>
      <c r="DE67" s="447"/>
      <c r="DF67" s="447"/>
      <c r="DG67" s="447"/>
      <c r="DH67" s="447"/>
      <c r="DI67" s="447"/>
      <c r="DJ67" s="447"/>
      <c r="DK67" s="447"/>
      <c r="DL67" s="447"/>
      <c r="DM67" s="447"/>
      <c r="DN67" s="450"/>
      <c r="DO67" s="450"/>
      <c r="DP67" s="450"/>
      <c r="DQ67" s="450"/>
      <c r="DR67" s="450"/>
      <c r="DS67" s="450"/>
      <c r="DT67" s="450"/>
      <c r="DU67" s="450"/>
      <c r="DV67" s="450"/>
      <c r="DW67" s="450"/>
      <c r="DX67" s="450"/>
      <c r="DY67" s="450"/>
      <c r="DZ67" s="450"/>
      <c r="EA67" s="450"/>
      <c r="EB67" s="450"/>
      <c r="EC67" s="450"/>
      <c r="ED67" s="450"/>
      <c r="EE67" s="450"/>
      <c r="EF67" s="450"/>
      <c r="EG67" s="450"/>
      <c r="EH67" s="450"/>
      <c r="EI67" s="450"/>
      <c r="EJ67" s="450"/>
      <c r="EK67" s="450"/>
      <c r="EL67" s="450"/>
      <c r="EM67" s="450"/>
      <c r="EN67" s="450"/>
      <c r="EO67" s="450"/>
      <c r="EP67" s="450"/>
    </row>
    <row r="68" spans="1:146" ht="17" customHeight="1" thickTop="1">
      <c r="A68" s="528" t="str">
        <f>'Vic Oct 2020'!D62</f>
        <v>AGN Central 2</v>
      </c>
      <c r="B68" s="423" t="str">
        <f>'Vic Oct 2020'!F62</f>
        <v>AGL</v>
      </c>
      <c r="C68" s="423" t="str">
        <f>'Vic Oct 2020'!G62</f>
        <v>Business Essentials Saver</v>
      </c>
      <c r="D68" s="190">
        <f>365*'Vic Oct 2020'!H62/100</f>
        <v>302.87700000000001</v>
      </c>
      <c r="E68" s="415">
        <f>IF('Vic Oct 2020'!AQ62=3,0.5,IF('Vic Oct 2020'!AQ62=2,0.33,0))</f>
        <v>0.5</v>
      </c>
      <c r="F68" s="415">
        <f t="shared" si="12"/>
        <v>0.5</v>
      </c>
      <c r="G68" s="190">
        <f>IF('Vic Oct 2020'!K62="",($C$5*E68/'Vic Oct 2020'!AQ62*'Vic Oct 2020'!W62/100)*'Vic Oct 2020'!AQ62,IF($C$5*E68/'Vic Oct 2020'!AQ62&gt;='Vic Oct 2020'!L62,('Vic Oct 2020'!L62*'Vic Oct 2020'!W62/100)*'Vic Oct 2020'!AQ62,($C$5*E68/'Vic Oct 2020'!AQ62*'Vic Oct 2020'!W62/100)*'Vic Oct 2020'!AQ62))</f>
        <v>184.09090909090907</v>
      </c>
      <c r="H68" s="190">
        <f>IF(AND('Vic Oct 2020'!L62&gt;0,'Vic Oct 2020'!M62&gt;0),IF($C$5*E68/'Vic Oct 2020'!AQ62&lt;'Vic Oct 2020'!L62,0,IF(($C$5*E68/'Vic Oct 2020'!AQ62-'Vic Oct 2020'!L62)&lt;=('Vic Oct 2020'!M62+'Vic Oct 2020'!L62),((($C$5*E68/'Vic Oct 2020'!AQ62-'Vic Oct 2020'!L62)*'Vic Oct 2020'!X62/100))*'Vic Oct 2020'!AQ62,((('Vic Oct 2020'!M62)*'Vic Oct 2020'!X62/100)*'Vic Oct 2020'!AQ62))),0)</f>
        <v>711.90909090909088</v>
      </c>
      <c r="I68" s="190">
        <f>IF(AND('Vic Oct 2020'!M62&gt;0,'Vic Oct 2020'!N62&gt;0),IF($C$5*E68/'Vic Oct 2020'!AQ62&lt;('Vic Oct 2020'!L62+'Vic Oct 2020'!M62),0,IF(($C$5*E68/'Vic Oct 2020'!AQ62-'Vic Oct 2020'!L62+'Vic Oct 2020'!M62)&lt;=('Vic Oct 2020'!L62+'Vic Oct 2020'!M62+'Vic Oct 2020'!N62),((($C$5*E68/'Vic Oct 2020'!AQ62-('Vic Oct 2020'!L62+'Vic Oct 2020'!M62))*'Vic Oct 2020'!Y62/100))*'Vic Oct 2020'!AQ62,('Vic Oct 2020'!N62*'Vic Oct 2020'!Y62/100)* 'Vic Oct 2020'!AQ62)),0)</f>
        <v>0</v>
      </c>
      <c r="J68" s="190">
        <f>IF(AND('Vic Oct 2020'!N62&gt;0,'Vic Oct 2020'!O62&gt;0),IF($C$5*E68/'Vic Oct 2020'!AQ62&lt;('Vic Oct 2020'!L62+'Vic Oct 2020'!M62+'Vic Oct 2020'!N62),0,IF(($C$5*E68/'Vic Oct 2020'!AQ62-'Vic Oct 2020'!L62+'Vic Oct 2020'!M62+'Vic Oct 2020'!N62)&lt;=('Vic Oct 2020'!L62+'Vic Oct 2020'!M62+'Vic Oct 2020'!N62+'Vic Oct 2020'!O62),(($C$5*E68/'Vic Oct 2020'!AQ62-('Vic Oct 2020'!L62+'Vic Oct 2020'!M62+'Vic Oct 2020'!N62))*'Vic Oct 2020'!Z62/100)*'Vic Oct 2020'!AQ62,('Vic Oct 2020'!O62*'Vic Oct 2020'!Z62/100)*'Vic Oct 2020'!AQ62)),0)</f>
        <v>0</v>
      </c>
      <c r="K68" s="190">
        <f>IF(AND('Vic Oct 2020'!P62&gt;0,'Vic Oct 2020'!O62&gt;0),IF(($C$5*E68/'Vic Oct 2020'!AQ62&lt;SUM('Vic Oct 2020'!L62:P62)),(0),($C$5*E68/'Vic Oct 2020'!AQ62-SUM('Vic Oct 2020'!L62:P62))*'Vic Oct 2020'!AB62/100)* 'Vic Oct 2020'!AQ62,IF(AND('Vic Oct 2020'!O62&gt;0,'Vic Oct 2020'!P62=""),IF(($C$5*E68/'Vic Oct 2020'!AQ62&lt; SUM('Vic Oct 2020'!L62:O62)),(0),($C$5*E68/'Vic Oct 2020'!AQ62-SUM('Vic Oct 2020'!L62:O62))*'Vic Oct 2020'!AA62/100)* 'Vic Oct 2020'!AQ62,IF(AND('Vic Oct 2020'!N62&gt;0,'Vic Oct 2020'!O62=""),IF(($C$5*E68/'Vic Oct 2020'!AQ62&lt; SUM('Vic Oct 2020'!L62:N62)),(0),($C$5*E68/'Vic Oct 2020'!AQ62-SUM('Vic Oct 2020'!L62:N62))*'Vic Oct 2020'!Z62/100)* 'Vic Oct 2020'!AQ62,IF(AND('Vic Oct 2020'!M62&gt;0,'Vic Oct 2020'!N62=""),IF(($C$5*E68/'Vic Oct 2020'!AQ62&lt;'Vic Oct 2020'!M62+'Vic Oct 2020'!L62),(0),(($C$5*E68/'Vic Oct 2020'!AQ62-('Vic Oct 2020'!M62+'Vic Oct 2020'!L62))*'Vic Oct 2020'!Y62/100))*'Vic Oct 2020'!AQ62,IF(AND('Vic Oct 2020'!L62&gt;0,'Vic Oct 2020'!M62=""&gt;0),IF(($C$5*E68/'Vic Oct 2020'!AQ62&lt;'Vic Oct 2020'!L62),(0),($C$5*E68/'Vic Oct 2020'!AQ62-'Vic Oct 2020'!L62)*'Vic Oct 2020'!X62/100)*'Vic Oct 2020'!AQ62,0)))))</f>
        <v>0</v>
      </c>
      <c r="L68" s="190">
        <f>IF('Vic Oct 2020'!K62="",($C$5*F68/'Vic Oct 2020'!AR62*'Vic Oct 2020'!AC62/100)*'Vic Oct 2020'!AR62,IF($C$5*F68/'Vic Oct 2020'!AR62&gt;='Vic Oct 2020'!L62,('Vic Oct 2020'!L62*'Vic Oct 2020'!AC62/100)*'Vic Oct 2020'!AR62,($C$5*F68/'Vic Oct 2020'!AR62*'Vic Oct 2020'!AC62/100)*'Vic Oct 2020'!AR62))</f>
        <v>184.09090909090907</v>
      </c>
      <c r="M68" s="190">
        <f>IF(AND('Vic Oct 2020'!L62&gt;0,'Vic Oct 2020'!M62&gt;0),IF($C$5*F68/'Vic Oct 2020'!AR62&lt;'Vic Oct 2020'!L62,0,IF(($C$5*F68/'Vic Oct 2020'!AR62-'Vic Oct 2020'!L62)&lt;=('Vic Oct 2020'!M62+'Vic Oct 2020'!L62),((($C$5*F68/'Vic Oct 2020'!AR62-'Vic Oct 2020'!L62)*'Vic Oct 2020'!AD62/100))*'Vic Oct 2020'!AR62,((('Vic Oct 2020'!M62)*'Vic Oct 2020'!AD62/100)*'Vic Oct 2020'!AR62))),0)</f>
        <v>711.90909090909088</v>
      </c>
      <c r="N68" s="190">
        <f>IF(AND('Vic Oct 2020'!M62&gt;0,'Vic Oct 2020'!N62&gt;0),IF($C$5*F68/'Vic Oct 2020'!AR62&lt;('Vic Oct 2020'!L62+'Vic Oct 2020'!M62),0,IF(($C$5*F68/'Vic Oct 2020'!AR62-'Vic Oct 2020'!L62+'Vic Oct 2020'!M62)&lt;=('Vic Oct 2020'!L62+'Vic Oct 2020'!M62+'Vic Oct 2020'!N62),((($C$5*F68/'Vic Oct 2020'!AR62-('Vic Oct 2020'!L62+'Vic Oct 2020'!M62))*'Vic Oct 2020'!AE62/100))*'Vic Oct 2020'!AR62,('Vic Oct 2020'!N62*'Vic Oct 2020'!AE62/100)*'Vic Oct 2020'!AR62)),0)</f>
        <v>0</v>
      </c>
      <c r="O68" s="190">
        <f>IF(AND('Vic Oct 2020'!N62&gt;0,'Vic Oct 2020'!O62&gt;0),IF($C$5*F68/'Vic Oct 2020'!AR62&lt;('Vic Oct 2020'!L62+'Vic Oct 2020'!M62+'Vic Oct 2020'!N62),0,IF(($C$5*F68/'Vic Oct 2020'!AR62-'Vic Oct 2020'!L62+'Vic Oct 2020'!M62+'Vic Oct 2020'!N62)&lt;=('Vic Oct 2020'!L62+'Vic Oct 2020'!M62+'Vic Oct 2020'!N62+'Vic Oct 2020'!O62),(($C$5*F68/'Vic Oct 2020'!AR62-('Vic Oct 2020'!L62+'Vic Oct 2020'!M62+'Vic Oct 2020'!N62))*'Vic Oct 2020'!AF62/100)*'Vic Oct 2020'!AR62,('Vic Oct 2020'!O62*'Vic Oct 2020'!AF62/100)*'Vic Oct 2020'!AR62)),0)</f>
        <v>0</v>
      </c>
      <c r="P68" s="190">
        <f>IF(AND('Vic Oct 2020'!P62&gt;0,'Vic Oct 2020'!O62&gt;0),IF(($C$5*F68/'Vic Oct 2020'!AR62&lt;SUM('Vic Oct 2020'!L62:P62)),(0),($C$5*F68/'Vic Oct 2020'!AR62-SUM('Vic Oct 2020'!L62:P62))*'Vic Oct 2020'!AB62/100)* 'Vic Oct 2020'!AR62,IF(AND('Vic Oct 2020'!O62&gt;0,'Vic Oct 2020'!P62=""),IF(($C$5*F68/'Vic Oct 2020'!AR62&lt; SUM('Vic Oct 2020'!L62:O62)),(0),($C$5*F68/'Vic Oct 2020'!AR62-SUM('Vic Oct 2020'!L62:O62))*'Vic Oct 2020'!AG62/100)* 'Vic Oct 2020'!AR62,IF(AND('Vic Oct 2020'!N62&gt;0,'Vic Oct 2020'!O62=""),IF(($C$5*F68/'Vic Oct 2020'!AR62&lt; SUM('Vic Oct 2020'!L62:N62)),(0),($C$5*F68/'Vic Oct 2020'!AR62-SUM('Vic Oct 2020'!L62:N62))*'Vic Oct 2020'!AF62/100)* 'Vic Oct 2020'!AR62,IF(AND('Vic Oct 2020'!M62&gt;0,'Vic Oct 2020'!N62=""),IF(($C$5*F68/'Vic Oct 2020'!AR62&lt;'Vic Oct 2020'!M62+'Vic Oct 2020'!L62),(0),(($C$5*F68/'Vic Oct 2020'!AR62-('Vic Oct 2020'!M62+'Vic Oct 2020'!L62))*'Vic Oct 2020'!AE62/100))*'Vic Oct 2020'!AR62,IF(AND('Vic Oct 2020'!L62&gt;0,'Vic Oct 2020'!M62=""&gt;0),IF(($C$5*F68/'Vic Oct 2020'!AR62&lt;'Vic Oct 2020'!L62),(0),($C$5*F68/'Vic Oct 2020'!AR62-'Vic Oct 2020'!L62)*'Vic Oct 2020'!AD62/100)*'Vic Oct 2020'!AR62,0)))))</f>
        <v>0</v>
      </c>
      <c r="Q68" s="394">
        <f t="shared" si="13"/>
        <v>1792</v>
      </c>
      <c r="R68" s="419">
        <f t="shared" si="14"/>
        <v>2094.877</v>
      </c>
      <c r="S68" s="193">
        <f t="shared" si="15"/>
        <v>2304.3647000000001</v>
      </c>
      <c r="T68" s="247">
        <f>'Vic Oct 2020'!AT62</f>
        <v>0</v>
      </c>
      <c r="U68" s="247">
        <f>'Vic Oct 2020'!AU62</f>
        <v>0</v>
      </c>
      <c r="V68" s="247">
        <f>'Vic Oct 2020'!AV62</f>
        <v>0</v>
      </c>
      <c r="W68" s="247">
        <f>'Vic Oct 2020'!AW62</f>
        <v>0</v>
      </c>
      <c r="X68" s="419" t="str">
        <f t="shared" ref="X68:X87" si="16">IF(SUM(T68:W68)=0,"No discount",IF(T68&gt;0,"Guaranteed off bill",IF(U68&gt;0,"Guaranteed off usage",IF(V68&gt;0,"Pay-on-time off bill","Pay-on-time off usage"))))</f>
        <v>No discount</v>
      </c>
      <c r="Y68" s="419" t="str">
        <f t="shared" ref="Y68:Y87" si="17">IF(OR(B68="Origin Energy",B68="Red Energy",B68="Powershop"),"Inclusive","Exclusive")</f>
        <v>Exclusive</v>
      </c>
      <c r="Z68" s="399">
        <f t="shared" si="10"/>
        <v>2094.877</v>
      </c>
      <c r="AA68" s="399">
        <f t="shared" si="11"/>
        <v>2094.877</v>
      </c>
      <c r="AB68" s="400">
        <f t="shared" si="9"/>
        <v>2304.3647000000001</v>
      </c>
      <c r="AC68" s="400">
        <f t="shared" si="9"/>
        <v>2304.3647000000001</v>
      </c>
      <c r="AD68" s="244">
        <f>'Vic Oct 2020'!BF62</f>
        <v>0</v>
      </c>
      <c r="AE68" s="196" t="str">
        <f>'Vic Oct 2020'!BG62</f>
        <v>n</v>
      </c>
      <c r="CO68" s="447"/>
      <c r="CP68" s="447"/>
      <c r="CQ68" s="447"/>
      <c r="CR68" s="447"/>
      <c r="CS68" s="447"/>
      <c r="CT68" s="447"/>
      <c r="CU68" s="447"/>
      <c r="CV68" s="447"/>
      <c r="CW68" s="447"/>
      <c r="CX68" s="447"/>
      <c r="CY68" s="447"/>
      <c r="CZ68" s="447"/>
      <c r="DA68" s="447"/>
      <c r="DB68" s="447"/>
      <c r="DC68" s="447"/>
      <c r="DD68" s="447"/>
      <c r="DE68" s="447"/>
      <c r="DF68" s="447"/>
      <c r="DG68" s="447"/>
      <c r="DH68" s="447"/>
      <c r="DI68" s="447"/>
      <c r="DJ68" s="447"/>
      <c r="DK68" s="447"/>
      <c r="DL68" s="447"/>
      <c r="DM68" s="447"/>
      <c r="DN68" s="447"/>
      <c r="DO68" s="447"/>
      <c r="DP68" s="447"/>
      <c r="DQ68" s="447"/>
      <c r="DR68" s="447"/>
      <c r="DS68" s="447"/>
      <c r="DT68" s="447"/>
      <c r="DU68" s="447"/>
      <c r="DV68" s="447"/>
      <c r="DW68" s="447"/>
      <c r="DX68" s="447"/>
      <c r="DY68" s="447"/>
      <c r="DZ68" s="447"/>
      <c r="EA68" s="447"/>
      <c r="EB68" s="447"/>
      <c r="EC68" s="447"/>
      <c r="ED68" s="447"/>
      <c r="EE68" s="447"/>
      <c r="EF68" s="447"/>
      <c r="EG68" s="447"/>
      <c r="EH68" s="447"/>
      <c r="EI68" s="447"/>
      <c r="EJ68" s="447"/>
      <c r="EK68" s="447"/>
      <c r="EL68" s="447"/>
      <c r="EM68" s="447"/>
      <c r="EN68" s="447"/>
      <c r="EO68" s="447"/>
      <c r="EP68" s="447"/>
    </row>
    <row r="69" spans="1:146" ht="17" customHeight="1">
      <c r="A69" s="528"/>
      <c r="B69" s="423" t="str">
        <f>'Vic Oct 2020'!F63</f>
        <v>Click Energy</v>
      </c>
      <c r="C69" s="423" t="str">
        <f>'Vic Oct 2020'!G63</f>
        <v>Business Ready</v>
      </c>
      <c r="D69" s="190">
        <f>365*'Vic Oct 2020'!H63/100</f>
        <v>263.06545454545454</v>
      </c>
      <c r="E69" s="415">
        <f>IF('Vic Oct 2020'!AQ63=3,0.5,IF('Vic Oct 2020'!AQ63=2,0.33,0))</f>
        <v>0.5</v>
      </c>
      <c r="F69" s="415">
        <f t="shared" si="12"/>
        <v>0.5</v>
      </c>
      <c r="G69" s="190">
        <f>IF('Vic Oct 2020'!K63="",($C$5*E69/'Vic Oct 2020'!AQ63*'Vic Oct 2020'!W63/100)*'Vic Oct 2020'!AQ63,IF($C$5*E69/'Vic Oct 2020'!AQ63&gt;='Vic Oct 2020'!L63,('Vic Oct 2020'!L63*'Vic Oct 2020'!W63/100)*'Vic Oct 2020'!AQ63,($C$5*E69/'Vic Oct 2020'!AQ63*'Vic Oct 2020'!W63/100)*'Vic Oct 2020'!AQ63))</f>
        <v>242.18181818181813</v>
      </c>
      <c r="H69" s="190">
        <f>IF(AND('Vic Oct 2020'!L63&gt;0,'Vic Oct 2020'!M63&gt;0),IF($C$5*E69/'Vic Oct 2020'!AQ63&lt;'Vic Oct 2020'!L63,0,IF(($C$5*E69/'Vic Oct 2020'!AQ63-'Vic Oct 2020'!L63)&lt;=('Vic Oct 2020'!M63+'Vic Oct 2020'!L63),((($C$5*E69/'Vic Oct 2020'!AQ63-'Vic Oct 2020'!L63)*'Vic Oct 2020'!X63/100))*'Vic Oct 2020'!AQ63,((('Vic Oct 2020'!M63)*'Vic Oct 2020'!X63/100)*'Vic Oct 2020'!AQ63))),0)</f>
        <v>778.99999999999989</v>
      </c>
      <c r="I69" s="190">
        <f>IF(AND('Vic Oct 2020'!M63&gt;0,'Vic Oct 2020'!N63&gt;0),IF($C$5*E69/'Vic Oct 2020'!AQ63&lt;('Vic Oct 2020'!L63+'Vic Oct 2020'!M63),0,IF(($C$5*E69/'Vic Oct 2020'!AQ63-'Vic Oct 2020'!L63+'Vic Oct 2020'!M63)&lt;=('Vic Oct 2020'!L63+'Vic Oct 2020'!M63+'Vic Oct 2020'!N63),((($C$5*E69/'Vic Oct 2020'!AQ63-('Vic Oct 2020'!L63+'Vic Oct 2020'!M63))*'Vic Oct 2020'!Y63/100))*'Vic Oct 2020'!AQ63,('Vic Oct 2020'!N63*'Vic Oct 2020'!Y63/100)* 'Vic Oct 2020'!AQ63)),0)</f>
        <v>0</v>
      </c>
      <c r="J69" s="190">
        <f>IF(AND('Vic Oct 2020'!N63&gt;0,'Vic Oct 2020'!O63&gt;0),IF($C$5*E69/'Vic Oct 2020'!AQ63&lt;('Vic Oct 2020'!L63+'Vic Oct 2020'!M63+'Vic Oct 2020'!N63),0,IF(($C$5*E69/'Vic Oct 2020'!AQ63-'Vic Oct 2020'!L63+'Vic Oct 2020'!M63+'Vic Oct 2020'!N63)&lt;=('Vic Oct 2020'!L63+'Vic Oct 2020'!M63+'Vic Oct 2020'!N63+'Vic Oct 2020'!O63),(($C$5*E69/'Vic Oct 2020'!AQ63-('Vic Oct 2020'!L63+'Vic Oct 2020'!M63+'Vic Oct 2020'!N63))*'Vic Oct 2020'!Z63/100)*'Vic Oct 2020'!AQ63,('Vic Oct 2020'!O63*'Vic Oct 2020'!Z63/100)*'Vic Oct 2020'!AQ63)),0)</f>
        <v>0</v>
      </c>
      <c r="K69" s="190">
        <f>IF(AND('Vic Oct 2020'!P63&gt;0,'Vic Oct 2020'!O63&gt;0),IF(($C$5*E69/'Vic Oct 2020'!AQ63&lt;SUM('Vic Oct 2020'!L63:P63)),(0),($C$5*E69/'Vic Oct 2020'!AQ63-SUM('Vic Oct 2020'!L63:P63))*'Vic Oct 2020'!AB63/100)* 'Vic Oct 2020'!AQ63,IF(AND('Vic Oct 2020'!O63&gt;0,'Vic Oct 2020'!P63=""),IF(($C$5*E69/'Vic Oct 2020'!AQ63&lt; SUM('Vic Oct 2020'!L63:O63)),(0),($C$5*E69/'Vic Oct 2020'!AQ63-SUM('Vic Oct 2020'!L63:O63))*'Vic Oct 2020'!AA63/100)* 'Vic Oct 2020'!AQ63,IF(AND('Vic Oct 2020'!N63&gt;0,'Vic Oct 2020'!O63=""),IF(($C$5*E69/'Vic Oct 2020'!AQ63&lt; SUM('Vic Oct 2020'!L63:N63)),(0),($C$5*E69/'Vic Oct 2020'!AQ63-SUM('Vic Oct 2020'!L63:N63))*'Vic Oct 2020'!Z63/100)* 'Vic Oct 2020'!AQ63,IF(AND('Vic Oct 2020'!M63&gt;0,'Vic Oct 2020'!N63=""),IF(($C$5*E69/'Vic Oct 2020'!AQ63&lt;'Vic Oct 2020'!M63+'Vic Oct 2020'!L63),(0),(($C$5*E69/'Vic Oct 2020'!AQ63-('Vic Oct 2020'!M63+'Vic Oct 2020'!L63))*'Vic Oct 2020'!Y63/100))*'Vic Oct 2020'!AQ63,IF(AND('Vic Oct 2020'!L63&gt;0,'Vic Oct 2020'!M63=""&gt;0),IF(($C$5*E69/'Vic Oct 2020'!AQ63&lt;'Vic Oct 2020'!L63),(0),($C$5*E69/'Vic Oct 2020'!AQ63-'Vic Oct 2020'!L63)*'Vic Oct 2020'!X63/100)*'Vic Oct 2020'!AQ63,0)))))</f>
        <v>0</v>
      </c>
      <c r="L69" s="190">
        <f>IF('Vic Oct 2020'!K63="",($C$5*F69/'Vic Oct 2020'!AR63*'Vic Oct 2020'!AC63/100)*'Vic Oct 2020'!AR63,IF($C$5*F69/'Vic Oct 2020'!AR63&gt;='Vic Oct 2020'!L63,('Vic Oct 2020'!L63*'Vic Oct 2020'!AC63/100)*'Vic Oct 2020'!AR63,($C$5*F69/'Vic Oct 2020'!AR63*'Vic Oct 2020'!AC63/100)*'Vic Oct 2020'!AR63))</f>
        <v>242.18181818181813</v>
      </c>
      <c r="M69" s="190">
        <f>IF(AND('Vic Oct 2020'!L63&gt;0,'Vic Oct 2020'!M63&gt;0),IF($C$5*F69/'Vic Oct 2020'!AR63&lt;'Vic Oct 2020'!L63,0,IF(($C$5*F69/'Vic Oct 2020'!AR63-'Vic Oct 2020'!L63)&lt;=('Vic Oct 2020'!M63+'Vic Oct 2020'!L63),((($C$5*F69/'Vic Oct 2020'!AR63-'Vic Oct 2020'!L63)*'Vic Oct 2020'!AD63/100))*'Vic Oct 2020'!AR63,((('Vic Oct 2020'!M63)*'Vic Oct 2020'!AD63/100)*'Vic Oct 2020'!AR63))),0)</f>
        <v>778.99999999999989</v>
      </c>
      <c r="N69" s="190">
        <f>IF(AND('Vic Oct 2020'!M63&gt;0,'Vic Oct 2020'!N63&gt;0),IF($C$5*F69/'Vic Oct 2020'!AR63&lt;('Vic Oct 2020'!L63+'Vic Oct 2020'!M63),0,IF(($C$5*F69/'Vic Oct 2020'!AR63-'Vic Oct 2020'!L63+'Vic Oct 2020'!M63)&lt;=('Vic Oct 2020'!L63+'Vic Oct 2020'!M63+'Vic Oct 2020'!N63),((($C$5*F69/'Vic Oct 2020'!AR63-('Vic Oct 2020'!L63+'Vic Oct 2020'!M63))*'Vic Oct 2020'!AE63/100))*'Vic Oct 2020'!AR63,('Vic Oct 2020'!N63*'Vic Oct 2020'!AE63/100)*'Vic Oct 2020'!AR63)),0)</f>
        <v>0</v>
      </c>
      <c r="O69" s="190">
        <f>IF(AND('Vic Oct 2020'!N63&gt;0,'Vic Oct 2020'!O63&gt;0),IF($C$5*F69/'Vic Oct 2020'!AR63&lt;('Vic Oct 2020'!L63+'Vic Oct 2020'!M63+'Vic Oct 2020'!N63),0,IF(($C$5*F69/'Vic Oct 2020'!AR63-'Vic Oct 2020'!L63+'Vic Oct 2020'!M63+'Vic Oct 2020'!N63)&lt;=('Vic Oct 2020'!L63+'Vic Oct 2020'!M63+'Vic Oct 2020'!N63+'Vic Oct 2020'!O63),(($C$5*F69/'Vic Oct 2020'!AR63-('Vic Oct 2020'!L63+'Vic Oct 2020'!M63+'Vic Oct 2020'!N63))*'Vic Oct 2020'!AF63/100)*'Vic Oct 2020'!AR63,('Vic Oct 2020'!O63*'Vic Oct 2020'!AF63/100)*'Vic Oct 2020'!AR63)),0)</f>
        <v>0</v>
      </c>
      <c r="P69" s="190">
        <f>IF(AND('Vic Oct 2020'!P63&gt;0,'Vic Oct 2020'!O63&gt;0),IF(($C$5*F69/'Vic Oct 2020'!AR63&lt;SUM('Vic Oct 2020'!L63:P63)),(0),($C$5*F69/'Vic Oct 2020'!AR63-SUM('Vic Oct 2020'!L63:P63))*'Vic Oct 2020'!AB63/100)* 'Vic Oct 2020'!AR63,IF(AND('Vic Oct 2020'!O63&gt;0,'Vic Oct 2020'!P63=""),IF(($C$5*F69/'Vic Oct 2020'!AR63&lt; SUM('Vic Oct 2020'!L63:O63)),(0),($C$5*F69/'Vic Oct 2020'!AR63-SUM('Vic Oct 2020'!L63:O63))*'Vic Oct 2020'!AG63/100)* 'Vic Oct 2020'!AR63,IF(AND('Vic Oct 2020'!N63&gt;0,'Vic Oct 2020'!O63=""),IF(($C$5*F69/'Vic Oct 2020'!AR63&lt; SUM('Vic Oct 2020'!L63:N63)),(0),($C$5*F69/'Vic Oct 2020'!AR63-SUM('Vic Oct 2020'!L63:N63))*'Vic Oct 2020'!AF63/100)* 'Vic Oct 2020'!AR63,IF(AND('Vic Oct 2020'!M63&gt;0,'Vic Oct 2020'!N63=""),IF(($C$5*F69/'Vic Oct 2020'!AR63&lt;'Vic Oct 2020'!M63+'Vic Oct 2020'!L63),(0),(($C$5*F69/'Vic Oct 2020'!AR63-('Vic Oct 2020'!M63+'Vic Oct 2020'!L63))*'Vic Oct 2020'!AE63/100))*'Vic Oct 2020'!AR63,IF(AND('Vic Oct 2020'!L63&gt;0,'Vic Oct 2020'!M63=""&gt;0),IF(($C$5*F69/'Vic Oct 2020'!AR63&lt;'Vic Oct 2020'!L63),(0),($C$5*F69/'Vic Oct 2020'!AR63-'Vic Oct 2020'!L63)*'Vic Oct 2020'!AD63/100)*'Vic Oct 2020'!AR63,0)))))</f>
        <v>0</v>
      </c>
      <c r="Q69" s="394">
        <f t="shared" si="13"/>
        <v>2042.363636363636</v>
      </c>
      <c r="R69" s="419">
        <f t="shared" si="14"/>
        <v>2305.4290909090905</v>
      </c>
      <c r="S69" s="193">
        <f t="shared" si="15"/>
        <v>2535.9719999999998</v>
      </c>
      <c r="T69" s="247">
        <f>'Vic Oct 2020'!AT63</f>
        <v>0</v>
      </c>
      <c r="U69" s="247">
        <f>'Vic Oct 2020'!AU63</f>
        <v>0</v>
      </c>
      <c r="V69" s="247">
        <f>'Vic Oct 2020'!AV63</f>
        <v>0</v>
      </c>
      <c r="W69" s="247">
        <f>'Vic Oct 2020'!AW63</f>
        <v>0</v>
      </c>
      <c r="X69" s="419" t="str">
        <f t="shared" si="16"/>
        <v>No discount</v>
      </c>
      <c r="Y69" s="419" t="str">
        <f t="shared" si="17"/>
        <v>Exclusive</v>
      </c>
      <c r="Z69" s="399">
        <f t="shared" si="10"/>
        <v>2305.4290909090905</v>
      </c>
      <c r="AA69" s="399">
        <f t="shared" si="11"/>
        <v>2305.4290909090905</v>
      </c>
      <c r="AB69" s="400">
        <f t="shared" si="9"/>
        <v>2535.9719999999998</v>
      </c>
      <c r="AC69" s="400">
        <f t="shared" si="9"/>
        <v>2535.9719999999998</v>
      </c>
      <c r="AD69" s="244">
        <f>'Vic Oct 2020'!BF63</f>
        <v>0</v>
      </c>
      <c r="AE69" s="196" t="str">
        <f>'Vic Oct 2020'!BG63</f>
        <v>n</v>
      </c>
      <c r="CO69" s="447"/>
      <c r="CP69" s="447"/>
      <c r="CQ69" s="447"/>
      <c r="CR69" s="447"/>
      <c r="CS69" s="447"/>
      <c r="CT69" s="447"/>
      <c r="CU69" s="447"/>
      <c r="CV69" s="447"/>
      <c r="CW69" s="447"/>
      <c r="CX69" s="447"/>
      <c r="CY69" s="447"/>
      <c r="CZ69" s="447"/>
      <c r="DA69" s="447"/>
      <c r="DB69" s="447"/>
      <c r="DC69" s="447"/>
      <c r="DD69" s="447"/>
      <c r="DE69" s="447"/>
      <c r="DF69" s="447"/>
      <c r="DG69" s="447"/>
      <c r="DH69" s="447"/>
      <c r="DI69" s="447"/>
      <c r="DJ69" s="447"/>
      <c r="DK69" s="447"/>
      <c r="DL69" s="447"/>
      <c r="DM69" s="447"/>
      <c r="DN69" s="447"/>
      <c r="DO69" s="447"/>
      <c r="DP69" s="447"/>
      <c r="DQ69" s="447"/>
      <c r="DR69" s="447"/>
      <c r="DS69" s="447"/>
      <c r="DT69" s="447"/>
      <c r="DU69" s="447"/>
      <c r="DV69" s="447"/>
      <c r="DW69" s="447"/>
      <c r="DX69" s="447"/>
      <c r="DY69" s="447"/>
      <c r="DZ69" s="447"/>
      <c r="EA69" s="447"/>
      <c r="EB69" s="447"/>
      <c r="EC69" s="447"/>
      <c r="ED69" s="447"/>
      <c r="EE69" s="447"/>
      <c r="EF69" s="447"/>
      <c r="EG69" s="447"/>
      <c r="EH69" s="447"/>
      <c r="EI69" s="447"/>
      <c r="EJ69" s="447"/>
      <c r="EK69" s="447"/>
      <c r="EL69" s="447"/>
      <c r="EM69" s="447"/>
      <c r="EN69" s="447"/>
      <c r="EO69" s="447"/>
      <c r="EP69" s="447"/>
    </row>
    <row r="70" spans="1:146" ht="17" customHeight="1">
      <c r="A70" s="528"/>
      <c r="B70" s="423" t="str">
        <f>'Vic Oct 2020'!F64</f>
        <v>Covau</v>
      </c>
      <c r="C70" s="423" t="str">
        <f>'Vic Oct 2020'!G64</f>
        <v>Smart Saver</v>
      </c>
      <c r="D70" s="190">
        <f>365*'Vic Oct 2020'!H64/100</f>
        <v>346.74999999999994</v>
      </c>
      <c r="E70" s="415">
        <f>IF('Vic Oct 2020'!AQ64=3,0.5,IF('Vic Oct 2020'!AQ64=2,0.33,0))</f>
        <v>0.5</v>
      </c>
      <c r="F70" s="415">
        <f t="shared" si="12"/>
        <v>0.5</v>
      </c>
      <c r="G70" s="190">
        <f>IF('Vic Oct 2020'!K64="",($C$5*E70/'Vic Oct 2020'!AQ64*'Vic Oct 2020'!W64/100)*'Vic Oct 2020'!AQ64,IF($C$5*E70/'Vic Oct 2020'!AQ64&gt;='Vic Oct 2020'!L64,('Vic Oct 2020'!L64*'Vic Oct 2020'!W64/100)*'Vic Oct 2020'!AQ64,($C$5*E70/'Vic Oct 2020'!AQ64*'Vic Oct 2020'!W64/100)*'Vic Oct 2020'!AQ64))</f>
        <v>268.36363636363632</v>
      </c>
      <c r="H70" s="190">
        <f>IF(AND('Vic Oct 2020'!L64&gt;0,'Vic Oct 2020'!M64&gt;0),IF($C$5*E70/'Vic Oct 2020'!AQ64&lt;'Vic Oct 2020'!L64,0,IF(($C$5*E70/'Vic Oct 2020'!AQ64-'Vic Oct 2020'!L64)&lt;=('Vic Oct 2020'!M64+'Vic Oct 2020'!L64),((($C$5*E70/'Vic Oct 2020'!AQ64-'Vic Oct 2020'!L64)*'Vic Oct 2020'!X64/100))*'Vic Oct 2020'!AQ64,((('Vic Oct 2020'!M64)*'Vic Oct 2020'!X64/100)*'Vic Oct 2020'!AQ64))),0)</f>
        <v>1006.3636363636365</v>
      </c>
      <c r="I70" s="190">
        <f>IF(AND('Vic Oct 2020'!M64&gt;0,'Vic Oct 2020'!N64&gt;0),IF($C$5*E70/'Vic Oct 2020'!AQ64&lt;('Vic Oct 2020'!L64+'Vic Oct 2020'!M64),0,IF(($C$5*E70/'Vic Oct 2020'!AQ64-'Vic Oct 2020'!L64+'Vic Oct 2020'!M64)&lt;=('Vic Oct 2020'!L64+'Vic Oct 2020'!M64+'Vic Oct 2020'!N64),((($C$5*E70/'Vic Oct 2020'!AQ64-('Vic Oct 2020'!L64+'Vic Oct 2020'!M64))*'Vic Oct 2020'!Y64/100))*'Vic Oct 2020'!AQ64,('Vic Oct 2020'!N64*'Vic Oct 2020'!Y64/100)* 'Vic Oct 2020'!AQ64)),0)</f>
        <v>0</v>
      </c>
      <c r="J70" s="190">
        <f>IF(AND('Vic Oct 2020'!N64&gt;0,'Vic Oct 2020'!O64&gt;0),IF($C$5*E70/'Vic Oct 2020'!AQ64&lt;('Vic Oct 2020'!L64+'Vic Oct 2020'!M64+'Vic Oct 2020'!N64),0,IF(($C$5*E70/'Vic Oct 2020'!AQ64-'Vic Oct 2020'!L64+'Vic Oct 2020'!M64+'Vic Oct 2020'!N64)&lt;=('Vic Oct 2020'!L64+'Vic Oct 2020'!M64+'Vic Oct 2020'!N64+'Vic Oct 2020'!O64),(($C$5*E70/'Vic Oct 2020'!AQ64-('Vic Oct 2020'!L64+'Vic Oct 2020'!M64+'Vic Oct 2020'!N64))*'Vic Oct 2020'!Z64/100)*'Vic Oct 2020'!AQ64,('Vic Oct 2020'!O64*'Vic Oct 2020'!Z64/100)*'Vic Oct 2020'!AQ64)),0)</f>
        <v>0</v>
      </c>
      <c r="K70" s="190">
        <f>IF(AND('Vic Oct 2020'!P64&gt;0,'Vic Oct 2020'!O64&gt;0),IF(($C$5*E70/'Vic Oct 2020'!AQ64&lt;SUM('Vic Oct 2020'!L64:P64)),(0),($C$5*E70/'Vic Oct 2020'!AQ64-SUM('Vic Oct 2020'!L64:P64))*'Vic Oct 2020'!AB64/100)* 'Vic Oct 2020'!AQ64,IF(AND('Vic Oct 2020'!O64&gt;0,'Vic Oct 2020'!P64=""),IF(($C$5*E70/'Vic Oct 2020'!AQ64&lt; SUM('Vic Oct 2020'!L64:O64)),(0),($C$5*E70/'Vic Oct 2020'!AQ64-SUM('Vic Oct 2020'!L64:O64))*'Vic Oct 2020'!AA64/100)* 'Vic Oct 2020'!AQ64,IF(AND('Vic Oct 2020'!N64&gt;0,'Vic Oct 2020'!O64=""),IF(($C$5*E70/'Vic Oct 2020'!AQ64&lt; SUM('Vic Oct 2020'!L64:N64)),(0),($C$5*E70/'Vic Oct 2020'!AQ64-SUM('Vic Oct 2020'!L64:N64))*'Vic Oct 2020'!Z64/100)* 'Vic Oct 2020'!AQ64,IF(AND('Vic Oct 2020'!M64&gt;0,'Vic Oct 2020'!N64=""),IF(($C$5*E70/'Vic Oct 2020'!AQ64&lt;'Vic Oct 2020'!M64+'Vic Oct 2020'!L64),(0),(($C$5*E70/'Vic Oct 2020'!AQ64-('Vic Oct 2020'!M64+'Vic Oct 2020'!L64))*'Vic Oct 2020'!Y64/100))*'Vic Oct 2020'!AQ64,IF(AND('Vic Oct 2020'!L64&gt;0,'Vic Oct 2020'!M64=""&gt;0),IF(($C$5*E70/'Vic Oct 2020'!AQ64&lt;'Vic Oct 2020'!L64),(0),($C$5*E70/'Vic Oct 2020'!AQ64-'Vic Oct 2020'!L64)*'Vic Oct 2020'!X64/100)*'Vic Oct 2020'!AQ64,0)))))</f>
        <v>0</v>
      </c>
      <c r="L70" s="190">
        <f>IF('Vic Oct 2020'!K64="",($C$5*F70/'Vic Oct 2020'!AR64*'Vic Oct 2020'!AC64/100)*'Vic Oct 2020'!AR64,IF($C$5*F70/'Vic Oct 2020'!AR64&gt;='Vic Oct 2020'!L64,('Vic Oct 2020'!L64*'Vic Oct 2020'!AC64/100)*'Vic Oct 2020'!AR64,($C$5*F70/'Vic Oct 2020'!AR64*'Vic Oct 2020'!AC64/100)*'Vic Oct 2020'!AR64))</f>
        <v>268.36363636363632</v>
      </c>
      <c r="M70" s="190">
        <f>IF(AND('Vic Oct 2020'!L64&gt;0,'Vic Oct 2020'!M64&gt;0),IF($C$5*F70/'Vic Oct 2020'!AR64&lt;'Vic Oct 2020'!L64,0,IF(($C$5*F70/'Vic Oct 2020'!AR64-'Vic Oct 2020'!L64)&lt;=('Vic Oct 2020'!M64+'Vic Oct 2020'!L64),((($C$5*F70/'Vic Oct 2020'!AR64-'Vic Oct 2020'!L64)*'Vic Oct 2020'!AD64/100))*'Vic Oct 2020'!AR64,((('Vic Oct 2020'!M64)*'Vic Oct 2020'!AD64/100)*'Vic Oct 2020'!AR64))),0)</f>
        <v>1006.3636363636365</v>
      </c>
      <c r="N70" s="190">
        <f>IF(AND('Vic Oct 2020'!M64&gt;0,'Vic Oct 2020'!N64&gt;0),IF($C$5*F70/'Vic Oct 2020'!AR64&lt;('Vic Oct 2020'!L64+'Vic Oct 2020'!M64),0,IF(($C$5*F70/'Vic Oct 2020'!AR64-'Vic Oct 2020'!L64+'Vic Oct 2020'!M64)&lt;=('Vic Oct 2020'!L64+'Vic Oct 2020'!M64+'Vic Oct 2020'!N64),((($C$5*F70/'Vic Oct 2020'!AR64-('Vic Oct 2020'!L64+'Vic Oct 2020'!M64))*'Vic Oct 2020'!AE64/100))*'Vic Oct 2020'!AR64,('Vic Oct 2020'!N64*'Vic Oct 2020'!AE64/100)*'Vic Oct 2020'!AR64)),0)</f>
        <v>0</v>
      </c>
      <c r="O70" s="190">
        <f>IF(AND('Vic Oct 2020'!N64&gt;0,'Vic Oct 2020'!O64&gt;0),IF($C$5*F70/'Vic Oct 2020'!AR64&lt;('Vic Oct 2020'!L64+'Vic Oct 2020'!M64+'Vic Oct 2020'!N64),0,IF(($C$5*F70/'Vic Oct 2020'!AR64-'Vic Oct 2020'!L64+'Vic Oct 2020'!M64+'Vic Oct 2020'!N64)&lt;=('Vic Oct 2020'!L64+'Vic Oct 2020'!M64+'Vic Oct 2020'!N64+'Vic Oct 2020'!O64),(($C$5*F70/'Vic Oct 2020'!AR64-('Vic Oct 2020'!L64+'Vic Oct 2020'!M64+'Vic Oct 2020'!N64))*'Vic Oct 2020'!AF64/100)*'Vic Oct 2020'!AR64,('Vic Oct 2020'!O64*'Vic Oct 2020'!AF64/100)*'Vic Oct 2020'!AR64)),0)</f>
        <v>0</v>
      </c>
      <c r="P70" s="190">
        <f>IF(AND('Vic Oct 2020'!P64&gt;0,'Vic Oct 2020'!O64&gt;0),IF(($C$5*F70/'Vic Oct 2020'!AR64&lt;SUM('Vic Oct 2020'!L64:P64)),(0),($C$5*F70/'Vic Oct 2020'!AR64-SUM('Vic Oct 2020'!L64:P64))*'Vic Oct 2020'!AB64/100)* 'Vic Oct 2020'!AR64,IF(AND('Vic Oct 2020'!O64&gt;0,'Vic Oct 2020'!P64=""),IF(($C$5*F70/'Vic Oct 2020'!AR64&lt; SUM('Vic Oct 2020'!L64:O64)),(0),($C$5*F70/'Vic Oct 2020'!AR64-SUM('Vic Oct 2020'!L64:O64))*'Vic Oct 2020'!AG64/100)* 'Vic Oct 2020'!AR64,IF(AND('Vic Oct 2020'!N64&gt;0,'Vic Oct 2020'!O64=""),IF(($C$5*F70/'Vic Oct 2020'!AR64&lt; SUM('Vic Oct 2020'!L64:N64)),(0),($C$5*F70/'Vic Oct 2020'!AR64-SUM('Vic Oct 2020'!L64:N64))*'Vic Oct 2020'!AF64/100)* 'Vic Oct 2020'!AR64,IF(AND('Vic Oct 2020'!M64&gt;0,'Vic Oct 2020'!N64=""),IF(($C$5*F70/'Vic Oct 2020'!AR64&lt;'Vic Oct 2020'!M64+'Vic Oct 2020'!L64),(0),(($C$5*F70/'Vic Oct 2020'!AR64-('Vic Oct 2020'!M64+'Vic Oct 2020'!L64))*'Vic Oct 2020'!AE64/100))*'Vic Oct 2020'!AR64,IF(AND('Vic Oct 2020'!L64&gt;0,'Vic Oct 2020'!M64=""&gt;0),IF(($C$5*F70/'Vic Oct 2020'!AR64&lt;'Vic Oct 2020'!L64),(0),($C$5*F70/'Vic Oct 2020'!AR64-'Vic Oct 2020'!L64)*'Vic Oct 2020'!AD64/100)*'Vic Oct 2020'!AR64,0)))))</f>
        <v>0</v>
      </c>
      <c r="Q70" s="394">
        <f t="shared" si="13"/>
        <v>2549.4545454545455</v>
      </c>
      <c r="R70" s="419">
        <f t="shared" si="14"/>
        <v>2896.2045454545455</v>
      </c>
      <c r="S70" s="193">
        <f t="shared" si="15"/>
        <v>3185.8250000000003</v>
      </c>
      <c r="T70" s="247">
        <f>'Vic Oct 2020'!AT64</f>
        <v>0</v>
      </c>
      <c r="U70" s="247">
        <f>'Vic Oct 2020'!AU64</f>
        <v>20</v>
      </c>
      <c r="V70" s="247">
        <f>'Vic Oct 2020'!AV64</f>
        <v>0</v>
      </c>
      <c r="W70" s="247">
        <f>'Vic Oct 2020'!AW64</f>
        <v>0</v>
      </c>
      <c r="X70" s="419" t="str">
        <f t="shared" si="16"/>
        <v>Guaranteed off usage</v>
      </c>
      <c r="Y70" s="419" t="str">
        <f t="shared" si="17"/>
        <v>Exclusive</v>
      </c>
      <c r="Z70" s="399">
        <f t="shared" si="10"/>
        <v>2386.3136363636363</v>
      </c>
      <c r="AA70" s="399">
        <f t="shared" si="11"/>
        <v>2386.3136363636363</v>
      </c>
      <c r="AB70" s="400">
        <f t="shared" si="9"/>
        <v>2624.9450000000002</v>
      </c>
      <c r="AC70" s="400">
        <f t="shared" si="9"/>
        <v>2624.9450000000002</v>
      </c>
      <c r="AD70" s="244">
        <f>'Vic Oct 2020'!BF64</f>
        <v>0</v>
      </c>
      <c r="AE70" s="196" t="str">
        <f>'Vic Oct 2020'!BG64</f>
        <v>n</v>
      </c>
      <c r="CO70" s="447"/>
      <c r="CP70" s="447"/>
      <c r="CQ70" s="447"/>
      <c r="CR70" s="447"/>
      <c r="CS70" s="447"/>
      <c r="CT70" s="447"/>
      <c r="CU70" s="447"/>
      <c r="CV70" s="447"/>
      <c r="CW70" s="447"/>
      <c r="CX70" s="447"/>
      <c r="CY70" s="447"/>
      <c r="CZ70" s="447"/>
      <c r="DA70" s="447"/>
      <c r="DB70" s="447"/>
      <c r="DC70" s="447"/>
      <c r="DD70" s="447"/>
      <c r="DE70" s="447"/>
      <c r="DF70" s="447"/>
      <c r="DG70" s="447"/>
      <c r="DH70" s="447"/>
      <c r="DI70" s="447"/>
      <c r="DJ70" s="447"/>
      <c r="DK70" s="447"/>
      <c r="DL70" s="447"/>
      <c r="DM70" s="447"/>
      <c r="DN70" s="447"/>
      <c r="DO70" s="447"/>
      <c r="DP70" s="447"/>
      <c r="DQ70" s="447"/>
      <c r="DR70" s="447"/>
      <c r="DS70" s="447"/>
      <c r="DT70" s="447"/>
      <c r="DU70" s="447"/>
      <c r="DV70" s="447"/>
      <c r="DW70" s="447"/>
      <c r="DX70" s="447"/>
      <c r="DY70" s="447"/>
      <c r="DZ70" s="447"/>
      <c r="EA70" s="447"/>
      <c r="EB70" s="447"/>
      <c r="EC70" s="447"/>
      <c r="ED70" s="447"/>
      <c r="EE70" s="447"/>
      <c r="EF70" s="447"/>
      <c r="EG70" s="447"/>
      <c r="EH70" s="447"/>
      <c r="EI70" s="447"/>
      <c r="EJ70" s="447"/>
      <c r="EK70" s="447"/>
      <c r="EL70" s="447"/>
      <c r="EM70" s="447"/>
      <c r="EN70" s="447"/>
      <c r="EO70" s="447"/>
      <c r="EP70" s="447"/>
    </row>
    <row r="71" spans="1:146" ht="17" customHeight="1">
      <c r="A71" s="528"/>
      <c r="B71" s="423" t="str">
        <f>'Vic Oct 2020'!F65</f>
        <v>EnergyAustralia</v>
      </c>
      <c r="C71" s="423" t="str">
        <f>'Vic Oct 2020'!G65</f>
        <v>Total Business</v>
      </c>
      <c r="D71" s="190">
        <f>365*'Vic Oct 2020'!H65/100</f>
        <v>388.72500000000002</v>
      </c>
      <c r="E71" s="415">
        <f>IF('Vic Oct 2020'!AQ65=3,0.5,IF('Vic Oct 2020'!AQ65=2,0.33,0))</f>
        <v>0.5</v>
      </c>
      <c r="F71" s="415">
        <f t="shared" si="12"/>
        <v>0.5</v>
      </c>
      <c r="G71" s="190">
        <f>IF('Vic Oct 2020'!K65="",($C$5*E71/'Vic Oct 2020'!AQ65*'Vic Oct 2020'!W65/100)*'Vic Oct 2020'!AQ65,IF($C$5*E71/'Vic Oct 2020'!AQ65&gt;='Vic Oct 2020'!L65,('Vic Oct 2020'!L65*'Vic Oct 2020'!W65/100)*'Vic Oct 2020'!AQ65,($C$5*E71/'Vic Oct 2020'!AQ65*'Vic Oct 2020'!W65/100)*'Vic Oct 2020'!AQ65))</f>
        <v>259.36363636363632</v>
      </c>
      <c r="H71" s="190">
        <f>IF(AND('Vic Oct 2020'!L65&gt;0,'Vic Oct 2020'!M65&gt;0),IF($C$5*E71/'Vic Oct 2020'!AQ65&lt;'Vic Oct 2020'!L65,0,IF(($C$5*E71/'Vic Oct 2020'!AQ65-'Vic Oct 2020'!L65)&lt;=('Vic Oct 2020'!M65+'Vic Oct 2020'!L65),((($C$5*E71/'Vic Oct 2020'!AQ65-'Vic Oct 2020'!L65)*'Vic Oct 2020'!X65/100))*'Vic Oct 2020'!AQ65,((('Vic Oct 2020'!M65)*'Vic Oct 2020'!X65/100)*'Vic Oct 2020'!AQ65))),0)</f>
        <v>894.5454545454545</v>
      </c>
      <c r="I71" s="190">
        <f>IF(AND('Vic Oct 2020'!M65&gt;0,'Vic Oct 2020'!N65&gt;0),IF($C$5*E71/'Vic Oct 2020'!AQ65&lt;('Vic Oct 2020'!L65+'Vic Oct 2020'!M65),0,IF(($C$5*E71/'Vic Oct 2020'!AQ65-'Vic Oct 2020'!L65+'Vic Oct 2020'!M65)&lt;=('Vic Oct 2020'!L65+'Vic Oct 2020'!M65+'Vic Oct 2020'!N65),((($C$5*E71/'Vic Oct 2020'!AQ65-('Vic Oct 2020'!L65+'Vic Oct 2020'!M65))*'Vic Oct 2020'!Y65/100))*'Vic Oct 2020'!AQ65,('Vic Oct 2020'!N65*'Vic Oct 2020'!Y65/100)* 'Vic Oct 2020'!AQ65)),0)</f>
        <v>0</v>
      </c>
      <c r="J71" s="190">
        <f>IF(AND('Vic Oct 2020'!N65&gt;0,'Vic Oct 2020'!O65&gt;0),IF($C$5*E71/'Vic Oct 2020'!AQ65&lt;('Vic Oct 2020'!L65+'Vic Oct 2020'!M65+'Vic Oct 2020'!N65),0,IF(($C$5*E71/'Vic Oct 2020'!AQ65-'Vic Oct 2020'!L65+'Vic Oct 2020'!M65+'Vic Oct 2020'!N65)&lt;=('Vic Oct 2020'!L65+'Vic Oct 2020'!M65+'Vic Oct 2020'!N65+'Vic Oct 2020'!O65),(($C$5*E71/'Vic Oct 2020'!AQ65-('Vic Oct 2020'!L65+'Vic Oct 2020'!M65+'Vic Oct 2020'!N65))*'Vic Oct 2020'!Z65/100)*'Vic Oct 2020'!AQ65,('Vic Oct 2020'!O65*'Vic Oct 2020'!Z65/100)*'Vic Oct 2020'!AQ65)),0)</f>
        <v>0</v>
      </c>
      <c r="K71" s="190">
        <f>IF(AND('Vic Oct 2020'!P65&gt;0,'Vic Oct 2020'!O65&gt;0),IF(($C$5*E71/'Vic Oct 2020'!AQ65&lt;SUM('Vic Oct 2020'!L65:P65)),(0),($C$5*E71/'Vic Oct 2020'!AQ65-SUM('Vic Oct 2020'!L65:P65))*'Vic Oct 2020'!AB65/100)* 'Vic Oct 2020'!AQ65,IF(AND('Vic Oct 2020'!O65&gt;0,'Vic Oct 2020'!P65=""),IF(($C$5*E71/'Vic Oct 2020'!AQ65&lt; SUM('Vic Oct 2020'!L65:O65)),(0),($C$5*E71/'Vic Oct 2020'!AQ65-SUM('Vic Oct 2020'!L65:O65))*'Vic Oct 2020'!AA65/100)* 'Vic Oct 2020'!AQ65,IF(AND('Vic Oct 2020'!N65&gt;0,'Vic Oct 2020'!O65=""),IF(($C$5*E71/'Vic Oct 2020'!AQ65&lt; SUM('Vic Oct 2020'!L65:N65)),(0),($C$5*E71/'Vic Oct 2020'!AQ65-SUM('Vic Oct 2020'!L65:N65))*'Vic Oct 2020'!Z65/100)* 'Vic Oct 2020'!AQ65,IF(AND('Vic Oct 2020'!M65&gt;0,'Vic Oct 2020'!N65=""),IF(($C$5*E71/'Vic Oct 2020'!AQ65&lt;'Vic Oct 2020'!M65+'Vic Oct 2020'!L65),(0),(($C$5*E71/'Vic Oct 2020'!AQ65-('Vic Oct 2020'!M65+'Vic Oct 2020'!L65))*'Vic Oct 2020'!Y65/100))*'Vic Oct 2020'!AQ65,IF(AND('Vic Oct 2020'!L65&gt;0,'Vic Oct 2020'!M65=""&gt;0),IF(($C$5*E71/'Vic Oct 2020'!AQ65&lt;'Vic Oct 2020'!L65),(0),($C$5*E71/'Vic Oct 2020'!AQ65-'Vic Oct 2020'!L65)*'Vic Oct 2020'!X65/100)*'Vic Oct 2020'!AQ65,0)))))</f>
        <v>0</v>
      </c>
      <c r="L71" s="190">
        <f>IF('Vic Oct 2020'!K65="",($C$5*F71/'Vic Oct 2020'!AR65*'Vic Oct 2020'!AC65/100)*'Vic Oct 2020'!AR65,IF($C$5*F71/'Vic Oct 2020'!AR65&gt;='Vic Oct 2020'!L65,('Vic Oct 2020'!L65*'Vic Oct 2020'!AC65/100)*'Vic Oct 2020'!AR65,($C$5*F71/'Vic Oct 2020'!AR65*'Vic Oct 2020'!AC65/100)*'Vic Oct 2020'!AR65))</f>
        <v>259.36363636363632</v>
      </c>
      <c r="M71" s="190">
        <f>IF(AND('Vic Oct 2020'!L65&gt;0,'Vic Oct 2020'!M65&gt;0),IF($C$5*F71/'Vic Oct 2020'!AR65&lt;'Vic Oct 2020'!L65,0,IF(($C$5*F71/'Vic Oct 2020'!AR65-'Vic Oct 2020'!L65)&lt;=('Vic Oct 2020'!M65+'Vic Oct 2020'!L65),((($C$5*F71/'Vic Oct 2020'!AR65-'Vic Oct 2020'!L65)*'Vic Oct 2020'!AD65/100))*'Vic Oct 2020'!AR65,((('Vic Oct 2020'!M65)*'Vic Oct 2020'!AD65/100)*'Vic Oct 2020'!AR65))),0)</f>
        <v>894.5454545454545</v>
      </c>
      <c r="N71" s="190">
        <f>IF(AND('Vic Oct 2020'!M65&gt;0,'Vic Oct 2020'!N65&gt;0),IF($C$5*F71/'Vic Oct 2020'!AR65&lt;('Vic Oct 2020'!L65+'Vic Oct 2020'!M65),0,IF(($C$5*F71/'Vic Oct 2020'!AR65-'Vic Oct 2020'!L65+'Vic Oct 2020'!M65)&lt;=('Vic Oct 2020'!L65+'Vic Oct 2020'!M65+'Vic Oct 2020'!N65),((($C$5*F71/'Vic Oct 2020'!AR65-('Vic Oct 2020'!L65+'Vic Oct 2020'!M65))*'Vic Oct 2020'!AE65/100))*'Vic Oct 2020'!AR65,('Vic Oct 2020'!N65*'Vic Oct 2020'!AE65/100)*'Vic Oct 2020'!AR65)),0)</f>
        <v>0</v>
      </c>
      <c r="O71" s="190">
        <f>IF(AND('Vic Oct 2020'!N65&gt;0,'Vic Oct 2020'!O65&gt;0),IF($C$5*F71/'Vic Oct 2020'!AR65&lt;('Vic Oct 2020'!L65+'Vic Oct 2020'!M65+'Vic Oct 2020'!N65),0,IF(($C$5*F71/'Vic Oct 2020'!AR65-'Vic Oct 2020'!L65+'Vic Oct 2020'!M65+'Vic Oct 2020'!N65)&lt;=('Vic Oct 2020'!L65+'Vic Oct 2020'!M65+'Vic Oct 2020'!N65+'Vic Oct 2020'!O65),(($C$5*F71/'Vic Oct 2020'!AR65-('Vic Oct 2020'!L65+'Vic Oct 2020'!M65+'Vic Oct 2020'!N65))*'Vic Oct 2020'!AF65/100)*'Vic Oct 2020'!AR65,('Vic Oct 2020'!O65*'Vic Oct 2020'!AF65/100)*'Vic Oct 2020'!AR65)),0)</f>
        <v>0</v>
      </c>
      <c r="P71" s="190">
        <f>IF(AND('Vic Oct 2020'!P65&gt;0,'Vic Oct 2020'!O65&gt;0),IF(($C$5*F71/'Vic Oct 2020'!AR65&lt;SUM('Vic Oct 2020'!L65:P65)),(0),($C$5*F71/'Vic Oct 2020'!AR65-SUM('Vic Oct 2020'!L65:P65))*'Vic Oct 2020'!AB65/100)* 'Vic Oct 2020'!AR65,IF(AND('Vic Oct 2020'!O65&gt;0,'Vic Oct 2020'!P65=""),IF(($C$5*F71/'Vic Oct 2020'!AR65&lt; SUM('Vic Oct 2020'!L65:O65)),(0),($C$5*F71/'Vic Oct 2020'!AR65-SUM('Vic Oct 2020'!L65:O65))*'Vic Oct 2020'!AG65/100)* 'Vic Oct 2020'!AR65,IF(AND('Vic Oct 2020'!N65&gt;0,'Vic Oct 2020'!O65=""),IF(($C$5*F71/'Vic Oct 2020'!AR65&lt; SUM('Vic Oct 2020'!L65:N65)),(0),($C$5*F71/'Vic Oct 2020'!AR65-SUM('Vic Oct 2020'!L65:N65))*'Vic Oct 2020'!AF65/100)* 'Vic Oct 2020'!AR65,IF(AND('Vic Oct 2020'!M65&gt;0,'Vic Oct 2020'!N65=""),IF(($C$5*F71/'Vic Oct 2020'!AR65&lt;'Vic Oct 2020'!M65+'Vic Oct 2020'!L65),(0),(($C$5*F71/'Vic Oct 2020'!AR65-('Vic Oct 2020'!M65+'Vic Oct 2020'!L65))*'Vic Oct 2020'!AE65/100))*'Vic Oct 2020'!AR65,IF(AND('Vic Oct 2020'!L65&gt;0,'Vic Oct 2020'!M65=""&gt;0),IF(($C$5*F71/'Vic Oct 2020'!AR65&lt;'Vic Oct 2020'!L65),(0),($C$5*F71/'Vic Oct 2020'!AR65-'Vic Oct 2020'!L65)*'Vic Oct 2020'!AD65/100)*'Vic Oct 2020'!AR65,0)))))</f>
        <v>0</v>
      </c>
      <c r="Q71" s="394">
        <f t="shared" si="13"/>
        <v>2307.8181818181815</v>
      </c>
      <c r="R71" s="419">
        <f t="shared" si="14"/>
        <v>2696.5431818181814</v>
      </c>
      <c r="S71" s="193">
        <f t="shared" si="15"/>
        <v>2966.1974999999998</v>
      </c>
      <c r="T71" s="247">
        <f>'Vic Oct 2020'!AT65</f>
        <v>23</v>
      </c>
      <c r="U71" s="247">
        <f>'Vic Oct 2020'!AU65</f>
        <v>0</v>
      </c>
      <c r="V71" s="247">
        <f>'Vic Oct 2020'!AV65</f>
        <v>0</v>
      </c>
      <c r="W71" s="247">
        <f>'Vic Oct 2020'!AW65</f>
        <v>0</v>
      </c>
      <c r="X71" s="419" t="str">
        <f t="shared" si="16"/>
        <v>Guaranteed off bill</v>
      </c>
      <c r="Y71" s="419" t="str">
        <f t="shared" si="17"/>
        <v>Exclusive</v>
      </c>
      <c r="Z71" s="399">
        <f t="shared" si="10"/>
        <v>2076.3382499999998</v>
      </c>
      <c r="AA71" s="399">
        <f t="shared" si="11"/>
        <v>2076.3382499999998</v>
      </c>
      <c r="AB71" s="400">
        <f t="shared" si="9"/>
        <v>2283.9720750000001</v>
      </c>
      <c r="AC71" s="400">
        <f t="shared" si="9"/>
        <v>2283.9720750000001</v>
      </c>
      <c r="AD71" s="244">
        <f>'Vic Oct 2020'!BF65</f>
        <v>0</v>
      </c>
      <c r="AE71" s="196" t="str">
        <f>'Vic Oct 2020'!BG65</f>
        <v>n</v>
      </c>
      <c r="CO71" s="447"/>
      <c r="CP71" s="447"/>
      <c r="CQ71" s="447"/>
      <c r="CR71" s="447"/>
      <c r="CS71" s="447"/>
      <c r="CT71" s="447"/>
      <c r="CU71" s="447"/>
      <c r="CV71" s="447"/>
      <c r="CW71" s="447"/>
      <c r="CX71" s="447"/>
      <c r="CY71" s="447"/>
      <c r="CZ71" s="447"/>
      <c r="DA71" s="447"/>
      <c r="DB71" s="447"/>
      <c r="DC71" s="447"/>
      <c r="DD71" s="447"/>
      <c r="DE71" s="447"/>
      <c r="DF71" s="447"/>
      <c r="DG71" s="447"/>
      <c r="DH71" s="447"/>
      <c r="DI71" s="447"/>
      <c r="DJ71" s="447"/>
      <c r="DK71" s="447"/>
      <c r="DL71" s="447"/>
      <c r="DM71" s="447"/>
      <c r="DN71" s="447"/>
      <c r="DO71" s="447"/>
      <c r="DP71" s="447"/>
      <c r="DQ71" s="447"/>
      <c r="DR71" s="447"/>
      <c r="DS71" s="447"/>
      <c r="DT71" s="447"/>
      <c r="DU71" s="447"/>
      <c r="DV71" s="447"/>
      <c r="DW71" s="447"/>
      <c r="DX71" s="447"/>
      <c r="DY71" s="447"/>
      <c r="DZ71" s="447"/>
      <c r="EA71" s="447"/>
      <c r="EB71" s="447"/>
      <c r="EC71" s="447"/>
      <c r="ED71" s="447"/>
      <c r="EE71" s="447"/>
      <c r="EF71" s="447"/>
      <c r="EG71" s="447"/>
      <c r="EH71" s="447"/>
      <c r="EI71" s="447"/>
      <c r="EJ71" s="447"/>
      <c r="EK71" s="447"/>
      <c r="EL71" s="447"/>
      <c r="EM71" s="447"/>
      <c r="EN71" s="447"/>
      <c r="EO71" s="447"/>
      <c r="EP71" s="447"/>
    </row>
    <row r="72" spans="1:146" ht="17" customHeight="1">
      <c r="A72" s="528"/>
      <c r="B72" s="423" t="str">
        <f>'Vic Oct 2020'!F66</f>
        <v>Lumo Energy</v>
      </c>
      <c r="C72" s="423" t="str">
        <f>'Vic Oct 2020'!G66</f>
        <v>Basic</v>
      </c>
      <c r="D72" s="190">
        <f>365*'Vic Oct 2020'!H66/100</f>
        <v>308.02350000000001</v>
      </c>
      <c r="E72" s="415">
        <f>IF('Vic Oct 2020'!AQ66=3,0.5,IF('Vic Oct 2020'!AQ66=2,0.33,0))</f>
        <v>0.5</v>
      </c>
      <c r="F72" s="415">
        <f t="shared" si="12"/>
        <v>0.5</v>
      </c>
      <c r="G72" s="190">
        <f>IF('Vic Oct 2020'!K66="",($C$5*E72/'Vic Oct 2020'!AQ66*'Vic Oct 2020'!W66/100)*'Vic Oct 2020'!AQ66,IF($C$5*E72/'Vic Oct 2020'!AQ66&gt;='Vic Oct 2020'!L66,('Vic Oct 2020'!L66*'Vic Oct 2020'!W66/100)*'Vic Oct 2020'!AQ66,($C$5*E72/'Vic Oct 2020'!AQ66*'Vic Oct 2020'!W66/100)*'Vic Oct 2020'!AQ66))</f>
        <v>194.96454545454543</v>
      </c>
      <c r="H72" s="190">
        <f>IF(AND('Vic Oct 2020'!L66&gt;0,'Vic Oct 2020'!M66&gt;0),IF($C$5*E72/'Vic Oct 2020'!AQ66&lt;'Vic Oct 2020'!L66,0,IF(($C$5*E72/'Vic Oct 2020'!AQ66-'Vic Oct 2020'!L66)&lt;=('Vic Oct 2020'!M66+'Vic Oct 2020'!L66),((($C$5*E72/'Vic Oct 2020'!AQ66-'Vic Oct 2020'!L66)*'Vic Oct 2020'!X66/100))*'Vic Oct 2020'!AQ66,((('Vic Oct 2020'!M66)*'Vic Oct 2020'!X66/100)*'Vic Oct 2020'!AQ66))),0)</f>
        <v>672.56309090909087</v>
      </c>
      <c r="I72" s="190">
        <f>IF(AND('Vic Oct 2020'!M66&gt;0,'Vic Oct 2020'!N66&gt;0),IF($C$5*E72/'Vic Oct 2020'!AQ66&lt;('Vic Oct 2020'!L66+'Vic Oct 2020'!M66),0,IF(($C$5*E72/'Vic Oct 2020'!AQ66-'Vic Oct 2020'!L66+'Vic Oct 2020'!M66)&lt;=('Vic Oct 2020'!L66+'Vic Oct 2020'!M66+'Vic Oct 2020'!N66),((($C$5*E72/'Vic Oct 2020'!AQ66-('Vic Oct 2020'!L66+'Vic Oct 2020'!M66))*'Vic Oct 2020'!Y66/100))*'Vic Oct 2020'!AQ66,('Vic Oct 2020'!N66*'Vic Oct 2020'!Y66/100)* 'Vic Oct 2020'!AQ66)),0)</f>
        <v>0</v>
      </c>
      <c r="J72" s="190">
        <f>IF(AND('Vic Oct 2020'!N66&gt;0,'Vic Oct 2020'!O66&gt;0),IF($C$5*E72/'Vic Oct 2020'!AQ66&lt;('Vic Oct 2020'!L66+'Vic Oct 2020'!M66+'Vic Oct 2020'!N66),0,IF(($C$5*E72/'Vic Oct 2020'!AQ66-'Vic Oct 2020'!L66+'Vic Oct 2020'!M66+'Vic Oct 2020'!N66)&lt;=('Vic Oct 2020'!L66+'Vic Oct 2020'!M66+'Vic Oct 2020'!N66+'Vic Oct 2020'!O66),(($C$5*E72/'Vic Oct 2020'!AQ66-('Vic Oct 2020'!L66+'Vic Oct 2020'!M66+'Vic Oct 2020'!N66))*'Vic Oct 2020'!Z66/100)*'Vic Oct 2020'!AQ66,('Vic Oct 2020'!O66*'Vic Oct 2020'!Z66/100)*'Vic Oct 2020'!AQ66)),0)</f>
        <v>0</v>
      </c>
      <c r="K72" s="190">
        <f>IF(AND('Vic Oct 2020'!P66&gt;0,'Vic Oct 2020'!O66&gt;0),IF(($C$5*E72/'Vic Oct 2020'!AQ66&lt;SUM('Vic Oct 2020'!L66:P66)),(0),($C$5*E72/'Vic Oct 2020'!AQ66-SUM('Vic Oct 2020'!L66:P66))*'Vic Oct 2020'!AB66/100)* 'Vic Oct 2020'!AQ66,IF(AND('Vic Oct 2020'!O66&gt;0,'Vic Oct 2020'!P66=""),IF(($C$5*E72/'Vic Oct 2020'!AQ66&lt; SUM('Vic Oct 2020'!L66:O66)),(0),($C$5*E72/'Vic Oct 2020'!AQ66-SUM('Vic Oct 2020'!L66:O66))*'Vic Oct 2020'!AA66/100)* 'Vic Oct 2020'!AQ66,IF(AND('Vic Oct 2020'!N66&gt;0,'Vic Oct 2020'!O66=""),IF(($C$5*E72/'Vic Oct 2020'!AQ66&lt; SUM('Vic Oct 2020'!L66:N66)),(0),($C$5*E72/'Vic Oct 2020'!AQ66-SUM('Vic Oct 2020'!L66:N66))*'Vic Oct 2020'!Z66/100)* 'Vic Oct 2020'!AQ66,IF(AND('Vic Oct 2020'!M66&gt;0,'Vic Oct 2020'!N66=""),IF(($C$5*E72/'Vic Oct 2020'!AQ66&lt;'Vic Oct 2020'!M66+'Vic Oct 2020'!L66),(0),(($C$5*E72/'Vic Oct 2020'!AQ66-('Vic Oct 2020'!M66+'Vic Oct 2020'!L66))*'Vic Oct 2020'!Y66/100))*'Vic Oct 2020'!AQ66,IF(AND('Vic Oct 2020'!L66&gt;0,'Vic Oct 2020'!M66=""&gt;0),IF(($C$5*E72/'Vic Oct 2020'!AQ66&lt;'Vic Oct 2020'!L66),(0),($C$5*E72/'Vic Oct 2020'!AQ66-'Vic Oct 2020'!L66)*'Vic Oct 2020'!X66/100)*'Vic Oct 2020'!AQ66,0)))))</f>
        <v>0</v>
      </c>
      <c r="L72" s="190">
        <f>IF('Vic Oct 2020'!K66="",($C$5*F72/'Vic Oct 2020'!AR66*'Vic Oct 2020'!AC66/100)*'Vic Oct 2020'!AR66,IF($C$5*F72/'Vic Oct 2020'!AR66&gt;='Vic Oct 2020'!L66,('Vic Oct 2020'!L66*'Vic Oct 2020'!AC66/100)*'Vic Oct 2020'!AR66,($C$5*F72/'Vic Oct 2020'!AR66*'Vic Oct 2020'!AC66/100)*'Vic Oct 2020'!AR66))</f>
        <v>194.96454545454543</v>
      </c>
      <c r="M72" s="190">
        <f>IF(AND('Vic Oct 2020'!L66&gt;0,'Vic Oct 2020'!M66&gt;0),IF($C$5*F72/'Vic Oct 2020'!AR66&lt;'Vic Oct 2020'!L66,0,IF(($C$5*F72/'Vic Oct 2020'!AR66-'Vic Oct 2020'!L66)&lt;=('Vic Oct 2020'!M66+'Vic Oct 2020'!L66),((($C$5*F72/'Vic Oct 2020'!AR66-'Vic Oct 2020'!L66)*'Vic Oct 2020'!AD66/100))*'Vic Oct 2020'!AR66,((('Vic Oct 2020'!M66)*'Vic Oct 2020'!AD66/100)*'Vic Oct 2020'!AR66))),0)</f>
        <v>672.56309090909087</v>
      </c>
      <c r="N72" s="190">
        <f>IF(AND('Vic Oct 2020'!M66&gt;0,'Vic Oct 2020'!N66&gt;0),IF($C$5*F72/'Vic Oct 2020'!AR66&lt;('Vic Oct 2020'!L66+'Vic Oct 2020'!M66),0,IF(($C$5*F72/'Vic Oct 2020'!AR66-'Vic Oct 2020'!L66+'Vic Oct 2020'!M66)&lt;=('Vic Oct 2020'!L66+'Vic Oct 2020'!M66+'Vic Oct 2020'!N66),((($C$5*F72/'Vic Oct 2020'!AR66-('Vic Oct 2020'!L66+'Vic Oct 2020'!M66))*'Vic Oct 2020'!AE66/100))*'Vic Oct 2020'!AR66,('Vic Oct 2020'!N66*'Vic Oct 2020'!AE66/100)*'Vic Oct 2020'!AR66)),0)</f>
        <v>0</v>
      </c>
      <c r="O72" s="190">
        <f>IF(AND('Vic Oct 2020'!N66&gt;0,'Vic Oct 2020'!O66&gt;0),IF($C$5*F72/'Vic Oct 2020'!AR66&lt;('Vic Oct 2020'!L66+'Vic Oct 2020'!M66+'Vic Oct 2020'!N66),0,IF(($C$5*F72/'Vic Oct 2020'!AR66-'Vic Oct 2020'!L66+'Vic Oct 2020'!M66+'Vic Oct 2020'!N66)&lt;=('Vic Oct 2020'!L66+'Vic Oct 2020'!M66+'Vic Oct 2020'!N66+'Vic Oct 2020'!O66),(($C$5*F72/'Vic Oct 2020'!AR66-('Vic Oct 2020'!L66+'Vic Oct 2020'!M66+'Vic Oct 2020'!N66))*'Vic Oct 2020'!AF66/100)*'Vic Oct 2020'!AR66,('Vic Oct 2020'!O66*'Vic Oct 2020'!AF66/100)*'Vic Oct 2020'!AR66)),0)</f>
        <v>0</v>
      </c>
      <c r="P72" s="190">
        <f>IF(AND('Vic Oct 2020'!P66&gt;0,'Vic Oct 2020'!O66&gt;0),IF(($C$5*F72/'Vic Oct 2020'!AR66&lt;SUM('Vic Oct 2020'!L66:P66)),(0),($C$5*F72/'Vic Oct 2020'!AR66-SUM('Vic Oct 2020'!L66:P66))*'Vic Oct 2020'!AB66/100)* 'Vic Oct 2020'!AR66,IF(AND('Vic Oct 2020'!O66&gt;0,'Vic Oct 2020'!P66=""),IF(($C$5*F72/'Vic Oct 2020'!AR66&lt; SUM('Vic Oct 2020'!L66:O66)),(0),($C$5*F72/'Vic Oct 2020'!AR66-SUM('Vic Oct 2020'!L66:O66))*'Vic Oct 2020'!AG66/100)* 'Vic Oct 2020'!AR66,IF(AND('Vic Oct 2020'!N66&gt;0,'Vic Oct 2020'!O66=""),IF(($C$5*F72/'Vic Oct 2020'!AR66&lt; SUM('Vic Oct 2020'!L66:N66)),(0),($C$5*F72/'Vic Oct 2020'!AR66-SUM('Vic Oct 2020'!L66:N66))*'Vic Oct 2020'!AF66/100)* 'Vic Oct 2020'!AR66,IF(AND('Vic Oct 2020'!M66&gt;0,'Vic Oct 2020'!N66=""),IF(($C$5*F72/'Vic Oct 2020'!AR66&lt;'Vic Oct 2020'!M66+'Vic Oct 2020'!L66),(0),(($C$5*F72/'Vic Oct 2020'!AR66-('Vic Oct 2020'!M66+'Vic Oct 2020'!L66))*'Vic Oct 2020'!AE66/100))*'Vic Oct 2020'!AR66,IF(AND('Vic Oct 2020'!L66&gt;0,'Vic Oct 2020'!M66=""&gt;0),IF(($C$5*F72/'Vic Oct 2020'!AR66&lt;'Vic Oct 2020'!L66),(0),($C$5*F72/'Vic Oct 2020'!AR66-'Vic Oct 2020'!L66)*'Vic Oct 2020'!AD66/100)*'Vic Oct 2020'!AR66,0)))))</f>
        <v>0</v>
      </c>
      <c r="Q72" s="394">
        <f t="shared" si="13"/>
        <v>1735.0552727272725</v>
      </c>
      <c r="R72" s="419">
        <f t="shared" si="14"/>
        <v>2043.0787727272725</v>
      </c>
      <c r="S72" s="193">
        <f t="shared" si="15"/>
        <v>2247.3866499999999</v>
      </c>
      <c r="T72" s="247">
        <f>'Vic Oct 2020'!AT66</f>
        <v>0</v>
      </c>
      <c r="U72" s="247">
        <f>'Vic Oct 2020'!AU66</f>
        <v>0</v>
      </c>
      <c r="V72" s="247">
        <f>'Vic Oct 2020'!AV66</f>
        <v>0</v>
      </c>
      <c r="W72" s="247">
        <f>'Vic Oct 2020'!AW66</f>
        <v>0</v>
      </c>
      <c r="X72" s="419" t="str">
        <f t="shared" si="16"/>
        <v>No discount</v>
      </c>
      <c r="Y72" s="419" t="str">
        <f t="shared" si="17"/>
        <v>Exclusive</v>
      </c>
      <c r="Z72" s="399">
        <f t="shared" si="10"/>
        <v>2043.0787727272725</v>
      </c>
      <c r="AA72" s="399">
        <f t="shared" si="11"/>
        <v>2043.0787727272725</v>
      </c>
      <c r="AB72" s="400">
        <f t="shared" si="9"/>
        <v>2247.3866499999999</v>
      </c>
      <c r="AC72" s="400">
        <f t="shared" si="9"/>
        <v>2247.3866499999999</v>
      </c>
      <c r="AD72" s="244">
        <f>'Vic Oct 2020'!BF66</f>
        <v>0</v>
      </c>
      <c r="AE72" s="196" t="str">
        <f>'Vic Oct 2020'!BG66</f>
        <v>n</v>
      </c>
      <c r="CO72" s="447"/>
      <c r="CP72" s="447"/>
      <c r="CQ72" s="447"/>
      <c r="CR72" s="447"/>
      <c r="CS72" s="447"/>
      <c r="CT72" s="447"/>
      <c r="CU72" s="447"/>
      <c r="CV72" s="447"/>
      <c r="CW72" s="447"/>
      <c r="CX72" s="447"/>
      <c r="CY72" s="447"/>
      <c r="CZ72" s="447"/>
      <c r="DA72" s="447"/>
      <c r="DB72" s="447"/>
      <c r="DC72" s="447"/>
      <c r="DD72" s="447"/>
      <c r="DE72" s="447"/>
      <c r="DF72" s="447"/>
      <c r="DG72" s="447"/>
      <c r="DH72" s="447"/>
      <c r="DI72" s="447"/>
      <c r="DJ72" s="447"/>
      <c r="DK72" s="447"/>
      <c r="DL72" s="447"/>
      <c r="DM72" s="447"/>
      <c r="DN72" s="447"/>
      <c r="DO72" s="447"/>
      <c r="DP72" s="447"/>
      <c r="DQ72" s="447"/>
      <c r="DR72" s="447"/>
      <c r="DS72" s="447"/>
      <c r="DT72" s="447"/>
      <c r="DU72" s="447"/>
      <c r="DV72" s="447"/>
      <c r="DW72" s="447"/>
      <c r="DX72" s="447"/>
      <c r="DY72" s="447"/>
      <c r="DZ72" s="447"/>
      <c r="EA72" s="447"/>
      <c r="EB72" s="447"/>
      <c r="EC72" s="447"/>
      <c r="ED72" s="447"/>
      <c r="EE72" s="447"/>
      <c r="EF72" s="447"/>
      <c r="EG72" s="447"/>
      <c r="EH72" s="447"/>
      <c r="EI72" s="447"/>
      <c r="EJ72" s="447"/>
      <c r="EK72" s="447"/>
      <c r="EL72" s="447"/>
      <c r="EM72" s="447"/>
      <c r="EN72" s="447"/>
      <c r="EO72" s="447"/>
      <c r="EP72" s="447"/>
    </row>
    <row r="73" spans="1:146" ht="17" customHeight="1">
      <c r="A73" s="528"/>
      <c r="B73" s="423" t="str">
        <f>'Vic Oct 2020'!F67</f>
        <v>Momentum Energy</v>
      </c>
      <c r="C73" s="423" t="str">
        <f>'Vic Oct 2020'!G67</f>
        <v>Market offer</v>
      </c>
      <c r="D73" s="190">
        <f>365*'Vic Oct 2020'!H67/100</f>
        <v>366.49318181818182</v>
      </c>
      <c r="E73" s="415">
        <f>IF('Vic Oct 2020'!AQ67=3,0.5,IF('Vic Oct 2020'!AQ67=2,0.33,0))</f>
        <v>0.33</v>
      </c>
      <c r="F73" s="415">
        <f t="shared" si="12"/>
        <v>0.66999999999999993</v>
      </c>
      <c r="G73" s="190">
        <f>IF('Vic Oct 2020'!K67="",($C$5*E73/'Vic Oct 2020'!AQ67*'Vic Oct 2020'!W67/100)*'Vic Oct 2020'!AQ67,IF($C$5*E73/'Vic Oct 2020'!AQ67&gt;='Vic Oct 2020'!L67,('Vic Oct 2020'!L67*'Vic Oct 2020'!W67/100)*'Vic Oct 2020'!AQ67,($C$5*E73/'Vic Oct 2020'!AQ67*'Vic Oct 2020'!W67/100)*'Vic Oct 2020'!AQ67))</f>
        <v>149.45454545454544</v>
      </c>
      <c r="H73" s="190">
        <f>IF(AND('Vic Oct 2020'!L67&gt;0,'Vic Oct 2020'!M67&gt;0),IF($C$5*E73/'Vic Oct 2020'!AQ67&lt;'Vic Oct 2020'!L67,0,IF(($C$5*E73/'Vic Oct 2020'!AQ67-'Vic Oct 2020'!L67)&lt;=('Vic Oct 2020'!M67+'Vic Oct 2020'!L67),((($C$5*E73/'Vic Oct 2020'!AQ67-'Vic Oct 2020'!L67)*'Vic Oct 2020'!X67/100))*'Vic Oct 2020'!AQ67,((('Vic Oct 2020'!M67)*'Vic Oct 2020'!X67/100)*'Vic Oct 2020'!AQ67))),0)</f>
        <v>547.36363636363626</v>
      </c>
      <c r="I73" s="190">
        <f>IF(AND('Vic Oct 2020'!M67&gt;0,'Vic Oct 2020'!N67&gt;0),IF($C$5*E73/'Vic Oct 2020'!AQ67&lt;('Vic Oct 2020'!L67+'Vic Oct 2020'!M67),0,IF(($C$5*E73/'Vic Oct 2020'!AQ67-'Vic Oct 2020'!L67+'Vic Oct 2020'!M67)&lt;=('Vic Oct 2020'!L67+'Vic Oct 2020'!M67+'Vic Oct 2020'!N67),((($C$5*E73/'Vic Oct 2020'!AQ67-('Vic Oct 2020'!L67+'Vic Oct 2020'!M67))*'Vic Oct 2020'!Y67/100))*'Vic Oct 2020'!AQ67,('Vic Oct 2020'!N67*'Vic Oct 2020'!Y67/100)* 'Vic Oct 2020'!AQ67)),0)</f>
        <v>0</v>
      </c>
      <c r="J73" s="190">
        <f>IF(AND('Vic Oct 2020'!N67&gt;0,'Vic Oct 2020'!O67&gt;0),IF($C$5*E73/'Vic Oct 2020'!AQ67&lt;('Vic Oct 2020'!L67+'Vic Oct 2020'!M67+'Vic Oct 2020'!N67),0,IF(($C$5*E73/'Vic Oct 2020'!AQ67-'Vic Oct 2020'!L67+'Vic Oct 2020'!M67+'Vic Oct 2020'!N67)&lt;=('Vic Oct 2020'!L67+'Vic Oct 2020'!M67+'Vic Oct 2020'!N67+'Vic Oct 2020'!O67),(($C$5*E73/'Vic Oct 2020'!AQ67-('Vic Oct 2020'!L67+'Vic Oct 2020'!M67+'Vic Oct 2020'!N67))*'Vic Oct 2020'!Z67/100)*'Vic Oct 2020'!AQ67,('Vic Oct 2020'!O67*'Vic Oct 2020'!Z67/100)*'Vic Oct 2020'!AQ67)),0)</f>
        <v>0</v>
      </c>
      <c r="K73" s="190">
        <f>IF(AND('Vic Oct 2020'!P67&gt;0,'Vic Oct 2020'!O67&gt;0),IF(($C$5*E73/'Vic Oct 2020'!AQ67&lt;SUM('Vic Oct 2020'!L67:P67)),(0),($C$5*E73/'Vic Oct 2020'!AQ67-SUM('Vic Oct 2020'!L67:P67))*'Vic Oct 2020'!AB67/100)* 'Vic Oct 2020'!AQ67,IF(AND('Vic Oct 2020'!O67&gt;0,'Vic Oct 2020'!P67=""),IF(($C$5*E73/'Vic Oct 2020'!AQ67&lt; SUM('Vic Oct 2020'!L67:O67)),(0),($C$5*E73/'Vic Oct 2020'!AQ67-SUM('Vic Oct 2020'!L67:O67))*'Vic Oct 2020'!AA67/100)* 'Vic Oct 2020'!AQ67,IF(AND('Vic Oct 2020'!N67&gt;0,'Vic Oct 2020'!O67=""),IF(($C$5*E73/'Vic Oct 2020'!AQ67&lt; SUM('Vic Oct 2020'!L67:N67)),(0),($C$5*E73/'Vic Oct 2020'!AQ67-SUM('Vic Oct 2020'!L67:N67))*'Vic Oct 2020'!Z67/100)* 'Vic Oct 2020'!AQ67,IF(AND('Vic Oct 2020'!M67&gt;0,'Vic Oct 2020'!N67=""),IF(($C$5*E73/'Vic Oct 2020'!AQ67&lt;'Vic Oct 2020'!M67+'Vic Oct 2020'!L67),(0),(($C$5*E73/'Vic Oct 2020'!AQ67-('Vic Oct 2020'!M67+'Vic Oct 2020'!L67))*'Vic Oct 2020'!Y67/100))*'Vic Oct 2020'!AQ67,IF(AND('Vic Oct 2020'!L67&gt;0,'Vic Oct 2020'!M67=""&gt;0),IF(($C$5*E73/'Vic Oct 2020'!AQ67&lt;'Vic Oct 2020'!L67),(0),($C$5*E73/'Vic Oct 2020'!AQ67-'Vic Oct 2020'!L67)*'Vic Oct 2020'!X67/100)*'Vic Oct 2020'!AQ67,0)))))</f>
        <v>0</v>
      </c>
      <c r="L73" s="190">
        <f>IF('Vic Oct 2020'!K67="",($C$5*F73/'Vic Oct 2020'!AR67*'Vic Oct 2020'!AC67/100)*'Vic Oct 2020'!AR67,IF($C$5*F73/'Vic Oct 2020'!AR67&gt;='Vic Oct 2020'!L67,('Vic Oct 2020'!L67*'Vic Oct 2020'!AC67/100)*'Vic Oct 2020'!AR67,($C$5*F73/'Vic Oct 2020'!AR67*'Vic Oct 2020'!AC67/100)*'Vic Oct 2020'!AR67))</f>
        <v>256.36363636363637</v>
      </c>
      <c r="M73" s="190">
        <f>IF(AND('Vic Oct 2020'!L67&gt;0,'Vic Oct 2020'!M67&gt;0),IF($C$5*F73/'Vic Oct 2020'!AR67&lt;'Vic Oct 2020'!L67,0,IF(($C$5*F73/'Vic Oct 2020'!AR67-'Vic Oct 2020'!L67)&lt;=('Vic Oct 2020'!M67+'Vic Oct 2020'!L67),((($C$5*F73/'Vic Oct 2020'!AR67-'Vic Oct 2020'!L67)*'Vic Oct 2020'!AD67/100))*'Vic Oct 2020'!AR67,((('Vic Oct 2020'!M67)*'Vic Oct 2020'!AD67/100)*'Vic Oct 2020'!AR67))),0)</f>
        <v>949.99999999999989</v>
      </c>
      <c r="N73" s="190">
        <f>IF(AND('Vic Oct 2020'!M67&gt;0,'Vic Oct 2020'!N67&gt;0),IF($C$5*F73/'Vic Oct 2020'!AR67&lt;('Vic Oct 2020'!L67+'Vic Oct 2020'!M67),0,IF(($C$5*F73/'Vic Oct 2020'!AR67-'Vic Oct 2020'!L67+'Vic Oct 2020'!M67)&lt;=('Vic Oct 2020'!L67+'Vic Oct 2020'!M67+'Vic Oct 2020'!N67),((($C$5*F73/'Vic Oct 2020'!AR67-('Vic Oct 2020'!L67+'Vic Oct 2020'!M67))*'Vic Oct 2020'!AE67/100))*'Vic Oct 2020'!AR67,('Vic Oct 2020'!N67*'Vic Oct 2020'!AE67/100)*'Vic Oct 2020'!AR67)),0)</f>
        <v>0</v>
      </c>
      <c r="O73" s="190">
        <f>IF(AND('Vic Oct 2020'!N67&gt;0,'Vic Oct 2020'!O67&gt;0),IF($C$5*F73/'Vic Oct 2020'!AR67&lt;('Vic Oct 2020'!L67+'Vic Oct 2020'!M67+'Vic Oct 2020'!N67),0,IF(($C$5*F73/'Vic Oct 2020'!AR67-'Vic Oct 2020'!L67+'Vic Oct 2020'!M67+'Vic Oct 2020'!N67)&lt;=('Vic Oct 2020'!L67+'Vic Oct 2020'!M67+'Vic Oct 2020'!N67+'Vic Oct 2020'!O67),(($C$5*F73/'Vic Oct 2020'!AR67-('Vic Oct 2020'!L67+'Vic Oct 2020'!M67+'Vic Oct 2020'!N67))*'Vic Oct 2020'!AF67/100)*'Vic Oct 2020'!AR67,('Vic Oct 2020'!O67*'Vic Oct 2020'!AF67/100)*'Vic Oct 2020'!AR67)),0)</f>
        <v>0</v>
      </c>
      <c r="P73" s="190">
        <f>IF(AND('Vic Oct 2020'!P67&gt;0,'Vic Oct 2020'!O67&gt;0),IF(($C$5*F73/'Vic Oct 2020'!AR67&lt;SUM('Vic Oct 2020'!L67:P67)),(0),($C$5*F73/'Vic Oct 2020'!AR67-SUM('Vic Oct 2020'!L67:P67))*'Vic Oct 2020'!AB67/100)* 'Vic Oct 2020'!AR67,IF(AND('Vic Oct 2020'!O67&gt;0,'Vic Oct 2020'!P67=""),IF(($C$5*F73/'Vic Oct 2020'!AR67&lt; SUM('Vic Oct 2020'!L67:O67)),(0),($C$5*F73/'Vic Oct 2020'!AR67-SUM('Vic Oct 2020'!L67:O67))*'Vic Oct 2020'!AG67/100)* 'Vic Oct 2020'!AR67,IF(AND('Vic Oct 2020'!N67&gt;0,'Vic Oct 2020'!O67=""),IF(($C$5*F73/'Vic Oct 2020'!AR67&lt; SUM('Vic Oct 2020'!L67:N67)),(0),($C$5*F73/'Vic Oct 2020'!AR67-SUM('Vic Oct 2020'!L67:N67))*'Vic Oct 2020'!AF67/100)* 'Vic Oct 2020'!AR67,IF(AND('Vic Oct 2020'!M67&gt;0,'Vic Oct 2020'!N67=""),IF(($C$5*F73/'Vic Oct 2020'!AR67&lt;'Vic Oct 2020'!M67+'Vic Oct 2020'!L67),(0),(($C$5*F73/'Vic Oct 2020'!AR67-('Vic Oct 2020'!M67+'Vic Oct 2020'!L67))*'Vic Oct 2020'!AE67/100))*'Vic Oct 2020'!AR67,IF(AND('Vic Oct 2020'!L67&gt;0,'Vic Oct 2020'!M67=""&gt;0),IF(($C$5*F73/'Vic Oct 2020'!AR67&lt;'Vic Oct 2020'!L67),(0),($C$5*F73/'Vic Oct 2020'!AR67-'Vic Oct 2020'!L67)*'Vic Oct 2020'!AD67/100)*'Vic Oct 2020'!AR67,0)))))</f>
        <v>0</v>
      </c>
      <c r="Q73" s="394">
        <f t="shared" si="13"/>
        <v>1903.181818181818</v>
      </c>
      <c r="R73" s="419">
        <f t="shared" si="14"/>
        <v>2269.6749999999997</v>
      </c>
      <c r="S73" s="193">
        <f t="shared" si="15"/>
        <v>2496.6424999999999</v>
      </c>
      <c r="T73" s="247">
        <f>'Vic Oct 2020'!AT67</f>
        <v>0</v>
      </c>
      <c r="U73" s="247">
        <f>'Vic Oct 2020'!AU67</f>
        <v>0</v>
      </c>
      <c r="V73" s="247">
        <f>'Vic Oct 2020'!AV67</f>
        <v>0</v>
      </c>
      <c r="W73" s="247">
        <f>'Vic Oct 2020'!AW67</f>
        <v>0</v>
      </c>
      <c r="X73" s="419" t="str">
        <f t="shared" si="16"/>
        <v>No discount</v>
      </c>
      <c r="Y73" s="419" t="str">
        <f t="shared" si="17"/>
        <v>Exclusive</v>
      </c>
      <c r="Z73" s="399">
        <f t="shared" si="10"/>
        <v>2269.6749999999997</v>
      </c>
      <c r="AA73" s="399">
        <f t="shared" si="11"/>
        <v>2269.6749999999997</v>
      </c>
      <c r="AB73" s="400">
        <f t="shared" si="9"/>
        <v>2496.6424999999999</v>
      </c>
      <c r="AC73" s="400">
        <f t="shared" si="9"/>
        <v>2496.6424999999999</v>
      </c>
      <c r="AD73" s="244">
        <f>'Vic Oct 2020'!BF67</f>
        <v>0</v>
      </c>
      <c r="AE73" s="196" t="str">
        <f>'Vic Oct 2020'!BG67</f>
        <v>n</v>
      </c>
      <c r="CO73" s="447"/>
      <c r="CP73" s="447"/>
      <c r="CQ73" s="447"/>
      <c r="CR73" s="447"/>
      <c r="CS73" s="447"/>
      <c r="CT73" s="447"/>
      <c r="CU73" s="447"/>
      <c r="CV73" s="447"/>
      <c r="CW73" s="447"/>
      <c r="CX73" s="447"/>
      <c r="CY73" s="447"/>
      <c r="CZ73" s="447"/>
      <c r="DA73" s="447"/>
      <c r="DB73" s="447"/>
      <c r="DC73" s="447"/>
      <c r="DD73" s="447"/>
      <c r="DE73" s="447"/>
      <c r="DF73" s="447"/>
      <c r="DG73" s="447"/>
      <c r="DH73" s="447"/>
      <c r="DI73" s="447"/>
      <c r="DJ73" s="447"/>
      <c r="DK73" s="447"/>
      <c r="DL73" s="447"/>
      <c r="DM73" s="447"/>
      <c r="DN73" s="447"/>
      <c r="DO73" s="447"/>
      <c r="DP73" s="447"/>
      <c r="DQ73" s="447"/>
      <c r="DR73" s="447"/>
      <c r="DS73" s="447"/>
      <c r="DT73" s="447"/>
      <c r="DU73" s="447"/>
      <c r="DV73" s="447"/>
      <c r="DW73" s="447"/>
      <c r="DX73" s="447"/>
      <c r="DY73" s="447"/>
      <c r="DZ73" s="447"/>
      <c r="EA73" s="447"/>
      <c r="EB73" s="447"/>
      <c r="EC73" s="447"/>
      <c r="ED73" s="447"/>
      <c r="EE73" s="447"/>
      <c r="EF73" s="447"/>
      <c r="EG73" s="447"/>
      <c r="EH73" s="447"/>
      <c r="EI73" s="447"/>
      <c r="EJ73" s="447"/>
      <c r="EK73" s="447"/>
      <c r="EL73" s="447"/>
      <c r="EM73" s="447"/>
      <c r="EN73" s="447"/>
      <c r="EO73" s="447"/>
      <c r="EP73" s="447"/>
    </row>
    <row r="74" spans="1:146" s="451" customFormat="1" ht="17" customHeight="1">
      <c r="A74" s="528"/>
      <c r="B74" s="423" t="str">
        <f>'Vic Oct 2020'!F68</f>
        <v>Origin Energy</v>
      </c>
      <c r="C74" s="423" t="str">
        <f>'Vic Oct 2020'!G68</f>
        <v>Basic</v>
      </c>
      <c r="D74" s="190">
        <f>365*'Vic Oct 2020'!H68/100</f>
        <v>277.39999999999998</v>
      </c>
      <c r="E74" s="415">
        <f>IF('Vic Oct 2020'!AQ68=3,0.5,IF('Vic Oct 2020'!AQ68=2,0.33,0))</f>
        <v>0.5</v>
      </c>
      <c r="F74" s="415">
        <f t="shared" si="12"/>
        <v>0.5</v>
      </c>
      <c r="G74" s="190">
        <f>IF('Vic Oct 2020'!K68="",($C$5*E74/'Vic Oct 2020'!AQ68*'Vic Oct 2020'!W68/100)*'Vic Oct 2020'!AQ68,IF($C$5*E74/'Vic Oct 2020'!AQ68&gt;='Vic Oct 2020'!L68,('Vic Oct 2020'!L68*'Vic Oct 2020'!W68/100)*'Vic Oct 2020'!AQ68,($C$5*E74/'Vic Oct 2020'!AQ68*'Vic Oct 2020'!W68/100)*'Vic Oct 2020'!AQ68))</f>
        <v>720</v>
      </c>
      <c r="H74" s="190">
        <f>IF(AND('Vic Oct 2020'!L68&gt;0,'Vic Oct 2020'!M68&gt;0),IF($C$5*E74/'Vic Oct 2020'!AQ68&lt;'Vic Oct 2020'!L68,0,IF(($C$5*E74/'Vic Oct 2020'!AQ68-'Vic Oct 2020'!L68)&lt;=('Vic Oct 2020'!M68+'Vic Oct 2020'!L68),((($C$5*E74/'Vic Oct 2020'!AQ68-'Vic Oct 2020'!L68)*'Vic Oct 2020'!X68/100))*'Vic Oct 2020'!AQ68,((('Vic Oct 2020'!M68)*'Vic Oct 2020'!X68/100)*'Vic Oct 2020'!AQ68))),0)</f>
        <v>231.00000000000006</v>
      </c>
      <c r="I74" s="190">
        <f>IF(AND('Vic Oct 2020'!M68&gt;0,'Vic Oct 2020'!N68&gt;0),IF($C$5*E74/'Vic Oct 2020'!AQ68&lt;('Vic Oct 2020'!L68+'Vic Oct 2020'!M68),0,IF(($C$5*E74/'Vic Oct 2020'!AQ68-'Vic Oct 2020'!L68+'Vic Oct 2020'!M68)&lt;=('Vic Oct 2020'!L68+'Vic Oct 2020'!M68+'Vic Oct 2020'!N68),((($C$5*E74/'Vic Oct 2020'!AQ68-('Vic Oct 2020'!L68+'Vic Oct 2020'!M68))*'Vic Oct 2020'!Y68/100))*'Vic Oct 2020'!AQ68,('Vic Oct 2020'!N68*'Vic Oct 2020'!Y68/100)* 'Vic Oct 2020'!AQ68)),0)</f>
        <v>0</v>
      </c>
      <c r="J74" s="190">
        <f>IF(AND('Vic Oct 2020'!N68&gt;0,'Vic Oct 2020'!O68&gt;0),IF($C$5*E74/'Vic Oct 2020'!AQ68&lt;('Vic Oct 2020'!L68+'Vic Oct 2020'!M68+'Vic Oct 2020'!N68),0,IF(($C$5*E74/'Vic Oct 2020'!AQ68-'Vic Oct 2020'!L68+'Vic Oct 2020'!M68+'Vic Oct 2020'!N68)&lt;=('Vic Oct 2020'!L68+'Vic Oct 2020'!M68+'Vic Oct 2020'!N68+'Vic Oct 2020'!O68),(($C$5*E74/'Vic Oct 2020'!AQ68-('Vic Oct 2020'!L68+'Vic Oct 2020'!M68+'Vic Oct 2020'!N68))*'Vic Oct 2020'!Z68/100)*'Vic Oct 2020'!AQ68,('Vic Oct 2020'!O68*'Vic Oct 2020'!Z68/100)*'Vic Oct 2020'!AQ68)),0)</f>
        <v>0</v>
      </c>
      <c r="K74" s="190">
        <f>IF(AND('Vic Oct 2020'!P68&gt;0,'Vic Oct 2020'!O68&gt;0),IF(($C$5*E74/'Vic Oct 2020'!AQ68&lt;SUM('Vic Oct 2020'!L68:P68)),(0),($C$5*E74/'Vic Oct 2020'!AQ68-SUM('Vic Oct 2020'!L68:P68))*'Vic Oct 2020'!AB68/100)* 'Vic Oct 2020'!AQ68,IF(AND('Vic Oct 2020'!O68&gt;0,'Vic Oct 2020'!P68=""),IF(($C$5*E74/'Vic Oct 2020'!AQ68&lt; SUM('Vic Oct 2020'!L68:O68)),(0),($C$5*E74/'Vic Oct 2020'!AQ68-SUM('Vic Oct 2020'!L68:O68))*'Vic Oct 2020'!AA68/100)* 'Vic Oct 2020'!AQ68,IF(AND('Vic Oct 2020'!N68&gt;0,'Vic Oct 2020'!O68=""),IF(($C$5*E74/'Vic Oct 2020'!AQ68&lt; SUM('Vic Oct 2020'!L68:N68)),(0),($C$5*E74/'Vic Oct 2020'!AQ68-SUM('Vic Oct 2020'!L68:N68))*'Vic Oct 2020'!Z68/100)* 'Vic Oct 2020'!AQ68,IF(AND('Vic Oct 2020'!M68&gt;0,'Vic Oct 2020'!N68=""),IF(($C$5*E74/'Vic Oct 2020'!AQ68&lt;'Vic Oct 2020'!M68+'Vic Oct 2020'!L68),(0),(($C$5*E74/'Vic Oct 2020'!AQ68-('Vic Oct 2020'!M68+'Vic Oct 2020'!L68))*'Vic Oct 2020'!Y68/100))*'Vic Oct 2020'!AQ68,IF(AND('Vic Oct 2020'!L68&gt;0,'Vic Oct 2020'!M68=""&gt;0),IF(($C$5*E74/'Vic Oct 2020'!AQ68&lt;'Vic Oct 2020'!L68),(0),($C$5*E74/'Vic Oct 2020'!AQ68-'Vic Oct 2020'!L68)*'Vic Oct 2020'!X68/100)*'Vic Oct 2020'!AQ68,0)))))</f>
        <v>0</v>
      </c>
      <c r="L74" s="190">
        <f>IF('Vic Oct 2020'!K68="",($C$5*F74/'Vic Oct 2020'!AR68*'Vic Oct 2020'!AC68/100)*'Vic Oct 2020'!AR68,IF($C$5*F74/'Vic Oct 2020'!AR68&gt;='Vic Oct 2020'!L68,('Vic Oct 2020'!L68*'Vic Oct 2020'!AC68/100)*'Vic Oct 2020'!AR68,($C$5*F74/'Vic Oct 2020'!AR68*'Vic Oct 2020'!AC68/100)*'Vic Oct 2020'!AR68))</f>
        <v>720</v>
      </c>
      <c r="M74" s="190">
        <f>IF(AND('Vic Oct 2020'!L68&gt;0,'Vic Oct 2020'!M68&gt;0),IF($C$5*F74/'Vic Oct 2020'!AR68&lt;'Vic Oct 2020'!L68,0,IF(($C$5*F74/'Vic Oct 2020'!AR68-'Vic Oct 2020'!L68)&lt;=('Vic Oct 2020'!M68+'Vic Oct 2020'!L68),((($C$5*F74/'Vic Oct 2020'!AR68-'Vic Oct 2020'!L68)*'Vic Oct 2020'!AD68/100))*'Vic Oct 2020'!AR68,((('Vic Oct 2020'!M68)*'Vic Oct 2020'!AD68/100)*'Vic Oct 2020'!AR68))),0)</f>
        <v>231.00000000000006</v>
      </c>
      <c r="N74" s="190">
        <f>IF(AND('Vic Oct 2020'!M68&gt;0,'Vic Oct 2020'!N68&gt;0),IF($C$5*F74/'Vic Oct 2020'!AR68&lt;('Vic Oct 2020'!L68+'Vic Oct 2020'!M68),0,IF(($C$5*F74/'Vic Oct 2020'!AR68-'Vic Oct 2020'!L68+'Vic Oct 2020'!M68)&lt;=('Vic Oct 2020'!L68+'Vic Oct 2020'!M68+'Vic Oct 2020'!N68),((($C$5*F74/'Vic Oct 2020'!AR68-('Vic Oct 2020'!L68+'Vic Oct 2020'!M68))*'Vic Oct 2020'!AE68/100))*'Vic Oct 2020'!AR68,('Vic Oct 2020'!N68*'Vic Oct 2020'!AE68/100)*'Vic Oct 2020'!AR68)),0)</f>
        <v>0</v>
      </c>
      <c r="O74" s="190">
        <f>IF(AND('Vic Oct 2020'!N68&gt;0,'Vic Oct 2020'!O68&gt;0),IF($C$5*F74/'Vic Oct 2020'!AR68&lt;('Vic Oct 2020'!L68+'Vic Oct 2020'!M68+'Vic Oct 2020'!N68),0,IF(($C$5*F74/'Vic Oct 2020'!AR68-'Vic Oct 2020'!L68+'Vic Oct 2020'!M68+'Vic Oct 2020'!N68)&lt;=('Vic Oct 2020'!L68+'Vic Oct 2020'!M68+'Vic Oct 2020'!N68+'Vic Oct 2020'!O68),(($C$5*F74/'Vic Oct 2020'!AR68-('Vic Oct 2020'!L68+'Vic Oct 2020'!M68+'Vic Oct 2020'!N68))*'Vic Oct 2020'!AF68/100)*'Vic Oct 2020'!AR68,('Vic Oct 2020'!O68*'Vic Oct 2020'!AF68/100)*'Vic Oct 2020'!AR68)),0)</f>
        <v>0</v>
      </c>
      <c r="P74" s="190">
        <f>IF(AND('Vic Oct 2020'!P68&gt;0,'Vic Oct 2020'!O68&gt;0),IF(($C$5*F74/'Vic Oct 2020'!AR68&lt;SUM('Vic Oct 2020'!L68:P68)),(0),($C$5*F74/'Vic Oct 2020'!AR68-SUM('Vic Oct 2020'!L68:P68))*'Vic Oct 2020'!AB68/100)* 'Vic Oct 2020'!AR68,IF(AND('Vic Oct 2020'!O68&gt;0,'Vic Oct 2020'!P68=""),IF(($C$5*F74/'Vic Oct 2020'!AR68&lt; SUM('Vic Oct 2020'!L68:O68)),(0),($C$5*F74/'Vic Oct 2020'!AR68-SUM('Vic Oct 2020'!L68:O68))*'Vic Oct 2020'!AG68/100)* 'Vic Oct 2020'!AR68,IF(AND('Vic Oct 2020'!N68&gt;0,'Vic Oct 2020'!O68=""),IF(($C$5*F74/'Vic Oct 2020'!AR68&lt; SUM('Vic Oct 2020'!L68:N68)),(0),($C$5*F74/'Vic Oct 2020'!AR68-SUM('Vic Oct 2020'!L68:N68))*'Vic Oct 2020'!AF68/100)* 'Vic Oct 2020'!AR68,IF(AND('Vic Oct 2020'!M68&gt;0,'Vic Oct 2020'!N68=""),IF(($C$5*F74/'Vic Oct 2020'!AR68&lt;'Vic Oct 2020'!M68+'Vic Oct 2020'!L68),(0),(($C$5*F74/'Vic Oct 2020'!AR68-('Vic Oct 2020'!M68+'Vic Oct 2020'!L68))*'Vic Oct 2020'!AE68/100))*'Vic Oct 2020'!AR68,IF(AND('Vic Oct 2020'!L68&gt;0,'Vic Oct 2020'!M68=""&gt;0),IF(($C$5*F74/'Vic Oct 2020'!AR68&lt;'Vic Oct 2020'!L68),(0),($C$5*F74/'Vic Oct 2020'!AR68-'Vic Oct 2020'!L68)*'Vic Oct 2020'!AD68/100)*'Vic Oct 2020'!AR68,0)))))</f>
        <v>0</v>
      </c>
      <c r="Q74" s="394">
        <f t="shared" si="13"/>
        <v>1902</v>
      </c>
      <c r="R74" s="419">
        <f t="shared" si="14"/>
        <v>2179.4</v>
      </c>
      <c r="S74" s="193">
        <f t="shared" si="15"/>
        <v>2397.34</v>
      </c>
      <c r="T74" s="247">
        <f>'Vic Oct 2020'!AT68</f>
        <v>0</v>
      </c>
      <c r="U74" s="247">
        <f>'Vic Oct 2020'!AU68</f>
        <v>0</v>
      </c>
      <c r="V74" s="247">
        <f>'Vic Oct 2020'!AV68</f>
        <v>0</v>
      </c>
      <c r="W74" s="247">
        <f>'Vic Oct 2020'!AW68</f>
        <v>0</v>
      </c>
      <c r="X74" s="419" t="str">
        <f t="shared" si="16"/>
        <v>No discount</v>
      </c>
      <c r="Y74" s="419" t="str">
        <f t="shared" si="17"/>
        <v>Inclusive</v>
      </c>
      <c r="Z74" s="399">
        <f t="shared" si="10"/>
        <v>2179.4</v>
      </c>
      <c r="AA74" s="399">
        <f t="shared" si="11"/>
        <v>2179.4</v>
      </c>
      <c r="AB74" s="400">
        <f t="shared" si="9"/>
        <v>2397.34</v>
      </c>
      <c r="AC74" s="400">
        <f t="shared" si="9"/>
        <v>2397.34</v>
      </c>
      <c r="AD74" s="244">
        <f>'Vic Oct 2020'!BF68</f>
        <v>0</v>
      </c>
      <c r="AE74" s="196" t="str">
        <f>'Vic Oct 2020'!BG68</f>
        <v>n</v>
      </c>
      <c r="AF74" s="443"/>
      <c r="AG74" s="443"/>
      <c r="AH74" s="443"/>
      <c r="AI74" s="443"/>
      <c r="AJ74" s="443"/>
      <c r="AK74" s="443"/>
      <c r="AL74" s="443"/>
      <c r="AM74" s="443"/>
      <c r="AN74" s="443"/>
      <c r="AO74" s="443"/>
      <c r="AP74" s="443"/>
      <c r="AQ74" s="443"/>
      <c r="AR74" s="443"/>
      <c r="AS74" s="443"/>
      <c r="AT74" s="443"/>
      <c r="AU74" s="443"/>
      <c r="AV74" s="443"/>
      <c r="AW74" s="443"/>
      <c r="AX74" s="443"/>
      <c r="AY74" s="443"/>
      <c r="AZ74" s="443"/>
      <c r="BA74" s="443"/>
      <c r="BB74" s="443"/>
      <c r="BC74" s="443"/>
      <c r="BD74" s="443"/>
      <c r="BE74" s="443"/>
      <c r="BF74" s="443"/>
      <c r="BG74" s="443"/>
      <c r="BH74" s="443"/>
      <c r="BI74" s="443"/>
      <c r="BJ74" s="443"/>
      <c r="BK74" s="443"/>
      <c r="BL74" s="443"/>
      <c r="BM74" s="443"/>
      <c r="BN74" s="443"/>
      <c r="BO74" s="443"/>
      <c r="BP74" s="443"/>
      <c r="BQ74" s="443"/>
      <c r="BR74" s="443"/>
      <c r="BS74" s="443"/>
      <c r="BT74" s="443"/>
      <c r="BU74" s="443"/>
      <c r="BV74" s="443"/>
      <c r="BW74" s="443"/>
      <c r="BX74" s="443"/>
      <c r="BY74" s="443"/>
      <c r="BZ74" s="443"/>
      <c r="CA74" s="443"/>
      <c r="CB74" s="443"/>
      <c r="CC74" s="443"/>
      <c r="CD74" s="443"/>
      <c r="CE74" s="443"/>
      <c r="CF74" s="443"/>
      <c r="CG74" s="443"/>
      <c r="CH74" s="443"/>
      <c r="CI74" s="443"/>
      <c r="CJ74" s="443"/>
      <c r="CK74" s="443"/>
      <c r="CL74" s="443"/>
      <c r="CM74" s="443"/>
      <c r="CN74" s="443"/>
      <c r="CO74" s="447"/>
      <c r="CP74" s="447"/>
      <c r="CQ74" s="447"/>
      <c r="CR74" s="447"/>
      <c r="CS74" s="447"/>
      <c r="CT74" s="447"/>
      <c r="CU74" s="447"/>
      <c r="CV74" s="447"/>
      <c r="CW74" s="447"/>
      <c r="CX74" s="447"/>
      <c r="CY74" s="447"/>
      <c r="CZ74" s="447"/>
      <c r="DA74" s="447"/>
      <c r="DB74" s="447"/>
      <c r="DC74" s="447"/>
      <c r="DD74" s="447"/>
      <c r="DE74" s="447"/>
      <c r="DF74" s="447"/>
      <c r="DG74" s="447"/>
      <c r="DH74" s="447"/>
      <c r="DI74" s="447"/>
      <c r="DJ74" s="447"/>
      <c r="DK74" s="447"/>
      <c r="DL74" s="447"/>
      <c r="DM74" s="447"/>
      <c r="DN74" s="450"/>
      <c r="DO74" s="450"/>
      <c r="DP74" s="450"/>
      <c r="DQ74" s="450"/>
      <c r="DR74" s="450"/>
      <c r="DS74" s="450"/>
      <c r="DT74" s="450"/>
      <c r="DU74" s="450"/>
      <c r="DV74" s="450"/>
      <c r="DW74" s="450"/>
      <c r="DX74" s="450"/>
      <c r="DY74" s="450"/>
      <c r="DZ74" s="450"/>
      <c r="EA74" s="450"/>
      <c r="EB74" s="450"/>
      <c r="EC74" s="450"/>
      <c r="ED74" s="450"/>
      <c r="EE74" s="450"/>
      <c r="EF74" s="450"/>
      <c r="EG74" s="450"/>
      <c r="EH74" s="450"/>
      <c r="EI74" s="450"/>
      <c r="EJ74" s="450"/>
      <c r="EK74" s="450"/>
      <c r="EL74" s="450"/>
      <c r="EM74" s="450"/>
      <c r="EN74" s="450"/>
      <c r="EO74" s="450"/>
      <c r="EP74" s="450"/>
    </row>
    <row r="75" spans="1:146" s="451" customFormat="1" ht="17" customHeight="1">
      <c r="A75" s="528"/>
      <c r="B75" s="423" t="str">
        <f>'Vic Oct 2020'!F69</f>
        <v>Simply Energy</v>
      </c>
      <c r="C75" s="423" t="str">
        <f>'Vic Oct 2020'!G69</f>
        <v>Business Saver</v>
      </c>
      <c r="D75" s="190">
        <f>365*'Vic Oct 2020'!H69/100</f>
        <v>344.1286363636363</v>
      </c>
      <c r="E75" s="415">
        <f>IF('Vic Oct 2020'!AQ69=3,0.5,IF('Vic Oct 2020'!AQ69=2,0.33,0))</f>
        <v>0.5</v>
      </c>
      <c r="F75" s="415">
        <f t="shared" si="12"/>
        <v>0.5</v>
      </c>
      <c r="G75" s="190">
        <f>IF('Vic Oct 2020'!K69="",($C$5*E75/'Vic Oct 2020'!AQ69*'Vic Oct 2020'!W69/100)*'Vic Oct 2020'!AQ69,IF($C$5*E75/'Vic Oct 2020'!AQ69&gt;='Vic Oct 2020'!L69,('Vic Oct 2020'!L69*'Vic Oct 2020'!W69/100)*'Vic Oct 2020'!AQ69,($C$5*E75/'Vic Oct 2020'!AQ69*'Vic Oct 2020'!W69/100)*'Vic Oct 2020'!AQ69))</f>
        <v>216.53509090909088</v>
      </c>
      <c r="H75" s="190">
        <f>IF(AND('Vic Oct 2020'!L69&gt;0,'Vic Oct 2020'!M69&gt;0),IF($C$5*E75/'Vic Oct 2020'!AQ69&lt;'Vic Oct 2020'!L69,0,IF(($C$5*E75/'Vic Oct 2020'!AQ69-'Vic Oct 2020'!L69)&lt;=('Vic Oct 2020'!M69+'Vic Oct 2020'!L69),((($C$5*E75/'Vic Oct 2020'!AQ69-'Vic Oct 2020'!L69)*'Vic Oct 2020'!X69/100))*'Vic Oct 2020'!AQ69,((('Vic Oct 2020'!M69)*'Vic Oct 2020'!X69/100)*'Vic Oct 2020'!AQ69))),0)</f>
        <v>765.4585454545454</v>
      </c>
      <c r="I75" s="190">
        <f>IF(AND('Vic Oct 2020'!M69&gt;0,'Vic Oct 2020'!N69&gt;0),IF($C$5*E75/'Vic Oct 2020'!AQ69&lt;('Vic Oct 2020'!L69+'Vic Oct 2020'!M69),0,IF(($C$5*E75/'Vic Oct 2020'!AQ69-'Vic Oct 2020'!L69+'Vic Oct 2020'!M69)&lt;=('Vic Oct 2020'!L69+'Vic Oct 2020'!M69+'Vic Oct 2020'!N69),((($C$5*E75/'Vic Oct 2020'!AQ69-('Vic Oct 2020'!L69+'Vic Oct 2020'!M69))*'Vic Oct 2020'!Y69/100))*'Vic Oct 2020'!AQ69,('Vic Oct 2020'!N69*'Vic Oct 2020'!Y69/100)* 'Vic Oct 2020'!AQ69)),0)</f>
        <v>0</v>
      </c>
      <c r="J75" s="190">
        <f>IF(AND('Vic Oct 2020'!N69&gt;0,'Vic Oct 2020'!O69&gt;0),IF($C$5*E75/'Vic Oct 2020'!AQ69&lt;('Vic Oct 2020'!L69+'Vic Oct 2020'!M69+'Vic Oct 2020'!N69),0,IF(($C$5*E75/'Vic Oct 2020'!AQ69-'Vic Oct 2020'!L69+'Vic Oct 2020'!M69+'Vic Oct 2020'!N69)&lt;=('Vic Oct 2020'!L69+'Vic Oct 2020'!M69+'Vic Oct 2020'!N69+'Vic Oct 2020'!O69),(($C$5*E75/'Vic Oct 2020'!AQ69-('Vic Oct 2020'!L69+'Vic Oct 2020'!M69+'Vic Oct 2020'!N69))*'Vic Oct 2020'!Z69/100)*'Vic Oct 2020'!AQ69,('Vic Oct 2020'!O69*'Vic Oct 2020'!Z69/100)*'Vic Oct 2020'!AQ69)),0)</f>
        <v>0</v>
      </c>
      <c r="K75" s="190">
        <f>IF(AND('Vic Oct 2020'!P69&gt;0,'Vic Oct 2020'!O69&gt;0),IF(($C$5*E75/'Vic Oct 2020'!AQ69&lt;SUM('Vic Oct 2020'!L69:P69)),(0),($C$5*E75/'Vic Oct 2020'!AQ69-SUM('Vic Oct 2020'!L69:P69))*'Vic Oct 2020'!AB69/100)* 'Vic Oct 2020'!AQ69,IF(AND('Vic Oct 2020'!O69&gt;0,'Vic Oct 2020'!P69=""),IF(($C$5*E75/'Vic Oct 2020'!AQ69&lt; SUM('Vic Oct 2020'!L69:O69)),(0),($C$5*E75/'Vic Oct 2020'!AQ69-SUM('Vic Oct 2020'!L69:O69))*'Vic Oct 2020'!AA69/100)* 'Vic Oct 2020'!AQ69,IF(AND('Vic Oct 2020'!N69&gt;0,'Vic Oct 2020'!O69=""),IF(($C$5*E75/'Vic Oct 2020'!AQ69&lt; SUM('Vic Oct 2020'!L69:N69)),(0),($C$5*E75/'Vic Oct 2020'!AQ69-SUM('Vic Oct 2020'!L69:N69))*'Vic Oct 2020'!Z69/100)* 'Vic Oct 2020'!AQ69,IF(AND('Vic Oct 2020'!M69&gt;0,'Vic Oct 2020'!N69=""),IF(($C$5*E75/'Vic Oct 2020'!AQ69&lt;'Vic Oct 2020'!M69+'Vic Oct 2020'!L69),(0),(($C$5*E75/'Vic Oct 2020'!AQ69-('Vic Oct 2020'!M69+'Vic Oct 2020'!L69))*'Vic Oct 2020'!Y69/100))*'Vic Oct 2020'!AQ69,IF(AND('Vic Oct 2020'!L69&gt;0,'Vic Oct 2020'!M69=""&gt;0),IF(($C$5*E75/'Vic Oct 2020'!AQ69&lt;'Vic Oct 2020'!L69),(0),($C$5*E75/'Vic Oct 2020'!AQ69-'Vic Oct 2020'!L69)*'Vic Oct 2020'!X69/100)*'Vic Oct 2020'!AQ69,0)))))</f>
        <v>0</v>
      </c>
      <c r="L75" s="190">
        <f>IF('Vic Oct 2020'!K69="",($C$5*F75/'Vic Oct 2020'!AR69*'Vic Oct 2020'!AC69/100)*'Vic Oct 2020'!AR69,IF($C$5*F75/'Vic Oct 2020'!AR69&gt;='Vic Oct 2020'!L69,('Vic Oct 2020'!L69*'Vic Oct 2020'!AC69/100)*'Vic Oct 2020'!AR69,($C$5*F75/'Vic Oct 2020'!AR69*'Vic Oct 2020'!AC69/100)*'Vic Oct 2020'!AR69))</f>
        <v>216.53509090909088</v>
      </c>
      <c r="M75" s="190">
        <f>IF(AND('Vic Oct 2020'!L69&gt;0,'Vic Oct 2020'!M69&gt;0),IF($C$5*F75/'Vic Oct 2020'!AR69&lt;'Vic Oct 2020'!L69,0,IF(($C$5*F75/'Vic Oct 2020'!AR69-'Vic Oct 2020'!L69)&lt;=('Vic Oct 2020'!M69+'Vic Oct 2020'!L69),((($C$5*F75/'Vic Oct 2020'!AR69-'Vic Oct 2020'!L69)*'Vic Oct 2020'!AD69/100))*'Vic Oct 2020'!AR69,((('Vic Oct 2020'!M69)*'Vic Oct 2020'!AD69/100)*'Vic Oct 2020'!AR69))),0)</f>
        <v>765.4585454545454</v>
      </c>
      <c r="N75" s="190">
        <f>IF(AND('Vic Oct 2020'!M69&gt;0,'Vic Oct 2020'!N69&gt;0),IF($C$5*F75/'Vic Oct 2020'!AR69&lt;('Vic Oct 2020'!L69+'Vic Oct 2020'!M69),0,IF(($C$5*F75/'Vic Oct 2020'!AR69-'Vic Oct 2020'!L69+'Vic Oct 2020'!M69)&lt;=('Vic Oct 2020'!L69+'Vic Oct 2020'!M69+'Vic Oct 2020'!N69),((($C$5*F75/'Vic Oct 2020'!AR69-('Vic Oct 2020'!L69+'Vic Oct 2020'!M69))*'Vic Oct 2020'!AE69/100))*'Vic Oct 2020'!AR69,('Vic Oct 2020'!N69*'Vic Oct 2020'!AE69/100)*'Vic Oct 2020'!AR69)),0)</f>
        <v>0</v>
      </c>
      <c r="O75" s="190">
        <f>IF(AND('Vic Oct 2020'!N69&gt;0,'Vic Oct 2020'!O69&gt;0),IF($C$5*F75/'Vic Oct 2020'!AR69&lt;('Vic Oct 2020'!L69+'Vic Oct 2020'!M69+'Vic Oct 2020'!N69),0,IF(($C$5*F75/'Vic Oct 2020'!AR69-'Vic Oct 2020'!L69+'Vic Oct 2020'!M69+'Vic Oct 2020'!N69)&lt;=('Vic Oct 2020'!L69+'Vic Oct 2020'!M69+'Vic Oct 2020'!N69+'Vic Oct 2020'!O69),(($C$5*F75/'Vic Oct 2020'!AR69-('Vic Oct 2020'!L69+'Vic Oct 2020'!M69+'Vic Oct 2020'!N69))*'Vic Oct 2020'!AF69/100)*'Vic Oct 2020'!AR69,('Vic Oct 2020'!O69*'Vic Oct 2020'!AF69/100)*'Vic Oct 2020'!AR69)),0)</f>
        <v>0</v>
      </c>
      <c r="P75" s="190">
        <f>IF(AND('Vic Oct 2020'!P69&gt;0,'Vic Oct 2020'!O69&gt;0),IF(($C$5*F75/'Vic Oct 2020'!AR69&lt;SUM('Vic Oct 2020'!L69:P69)),(0),($C$5*F75/'Vic Oct 2020'!AR69-SUM('Vic Oct 2020'!L69:P69))*'Vic Oct 2020'!AB69/100)* 'Vic Oct 2020'!AR69,IF(AND('Vic Oct 2020'!O69&gt;0,'Vic Oct 2020'!P69=""),IF(($C$5*F75/'Vic Oct 2020'!AR69&lt; SUM('Vic Oct 2020'!L69:O69)),(0),($C$5*F75/'Vic Oct 2020'!AR69-SUM('Vic Oct 2020'!L69:O69))*'Vic Oct 2020'!AG69/100)* 'Vic Oct 2020'!AR69,IF(AND('Vic Oct 2020'!N69&gt;0,'Vic Oct 2020'!O69=""),IF(($C$5*F75/'Vic Oct 2020'!AR69&lt; SUM('Vic Oct 2020'!L69:N69)),(0),($C$5*F75/'Vic Oct 2020'!AR69-SUM('Vic Oct 2020'!L69:N69))*'Vic Oct 2020'!AF69/100)* 'Vic Oct 2020'!AR69,IF(AND('Vic Oct 2020'!M69&gt;0,'Vic Oct 2020'!N69=""),IF(($C$5*F75/'Vic Oct 2020'!AR69&lt;'Vic Oct 2020'!M69+'Vic Oct 2020'!L69),(0),(($C$5*F75/'Vic Oct 2020'!AR69-('Vic Oct 2020'!M69+'Vic Oct 2020'!L69))*'Vic Oct 2020'!AE69/100))*'Vic Oct 2020'!AR69,IF(AND('Vic Oct 2020'!L69&gt;0,'Vic Oct 2020'!M69=""&gt;0),IF(($C$5*F75/'Vic Oct 2020'!AR69&lt;'Vic Oct 2020'!L69),(0),($C$5*F75/'Vic Oct 2020'!AR69-'Vic Oct 2020'!L69)*'Vic Oct 2020'!AD69/100)*'Vic Oct 2020'!AR69,0)))))</f>
        <v>0</v>
      </c>
      <c r="Q75" s="394">
        <f t="shared" si="13"/>
        <v>1963.9872727272725</v>
      </c>
      <c r="R75" s="419">
        <f t="shared" si="14"/>
        <v>2308.1159090909086</v>
      </c>
      <c r="S75" s="193">
        <f t="shared" si="15"/>
        <v>2538.9274999999998</v>
      </c>
      <c r="T75" s="247">
        <f>'Vic Oct 2020'!AT69</f>
        <v>17</v>
      </c>
      <c r="U75" s="247">
        <f>'Vic Oct 2020'!AU69</f>
        <v>0</v>
      </c>
      <c r="V75" s="247">
        <f>'Vic Oct 2020'!AV69</f>
        <v>0</v>
      </c>
      <c r="W75" s="247">
        <f>'Vic Oct 2020'!AW69</f>
        <v>0</v>
      </c>
      <c r="X75" s="419" t="str">
        <f t="shared" si="16"/>
        <v>Guaranteed off bill</v>
      </c>
      <c r="Y75" s="419" t="str">
        <f t="shared" si="17"/>
        <v>Exclusive</v>
      </c>
      <c r="Z75" s="399">
        <f t="shared" si="10"/>
        <v>1915.7362045454543</v>
      </c>
      <c r="AA75" s="399">
        <f t="shared" si="11"/>
        <v>1915.7362045454543</v>
      </c>
      <c r="AB75" s="400">
        <f t="shared" si="9"/>
        <v>2107.3098249999998</v>
      </c>
      <c r="AC75" s="400">
        <f t="shared" si="9"/>
        <v>2107.3098249999998</v>
      </c>
      <c r="AD75" s="244">
        <f>'Vic Oct 2020'!BF69</f>
        <v>0</v>
      </c>
      <c r="AE75" s="196" t="str">
        <f>'Vic Oct 2020'!BG69</f>
        <v>n</v>
      </c>
      <c r="AF75" s="443"/>
      <c r="AG75" s="443"/>
      <c r="AH75" s="443"/>
      <c r="AI75" s="443"/>
      <c r="AJ75" s="443"/>
      <c r="AK75" s="443"/>
      <c r="AL75" s="443"/>
      <c r="AM75" s="443"/>
      <c r="AN75" s="443"/>
      <c r="AO75" s="443"/>
      <c r="AP75" s="443"/>
      <c r="AQ75" s="443"/>
      <c r="AR75" s="443"/>
      <c r="AS75" s="443"/>
      <c r="AT75" s="443"/>
      <c r="AU75" s="443"/>
      <c r="AV75" s="443"/>
      <c r="AW75" s="443"/>
      <c r="AX75" s="443"/>
      <c r="AY75" s="443"/>
      <c r="AZ75" s="443"/>
      <c r="BA75" s="443"/>
      <c r="BB75" s="443"/>
      <c r="BC75" s="443"/>
      <c r="BD75" s="443"/>
      <c r="BE75" s="443"/>
      <c r="BF75" s="443"/>
      <c r="BG75" s="443"/>
      <c r="BH75" s="443"/>
      <c r="BI75" s="443"/>
      <c r="BJ75" s="443"/>
      <c r="BK75" s="443"/>
      <c r="BL75" s="443"/>
      <c r="BM75" s="443"/>
      <c r="BN75" s="443"/>
      <c r="BO75" s="443"/>
      <c r="BP75" s="443"/>
      <c r="BQ75" s="443"/>
      <c r="BR75" s="443"/>
      <c r="BS75" s="443"/>
      <c r="BT75" s="443"/>
      <c r="BU75" s="443"/>
      <c r="BV75" s="443"/>
      <c r="BW75" s="443"/>
      <c r="BX75" s="443"/>
      <c r="BY75" s="443"/>
      <c r="BZ75" s="443"/>
      <c r="CA75" s="443"/>
      <c r="CB75" s="443"/>
      <c r="CC75" s="443"/>
      <c r="CD75" s="443"/>
      <c r="CE75" s="443"/>
      <c r="CF75" s="443"/>
      <c r="CG75" s="443"/>
      <c r="CH75" s="443"/>
      <c r="CI75" s="443"/>
      <c r="CJ75" s="443"/>
      <c r="CK75" s="443"/>
      <c r="CL75" s="443"/>
      <c r="CM75" s="443"/>
      <c r="CN75" s="443"/>
      <c r="CO75" s="447"/>
      <c r="CP75" s="447"/>
      <c r="CQ75" s="447"/>
      <c r="CR75" s="447"/>
      <c r="CS75" s="447"/>
      <c r="CT75" s="447"/>
      <c r="CU75" s="447"/>
      <c r="CV75" s="447"/>
      <c r="CW75" s="447"/>
      <c r="CX75" s="447"/>
      <c r="CY75" s="447"/>
      <c r="CZ75" s="447"/>
      <c r="DA75" s="447"/>
      <c r="DB75" s="447"/>
      <c r="DC75" s="447"/>
      <c r="DD75" s="447"/>
      <c r="DE75" s="447"/>
      <c r="DF75" s="447"/>
      <c r="DG75" s="447"/>
      <c r="DH75" s="447"/>
      <c r="DI75" s="447"/>
      <c r="DJ75" s="447"/>
      <c r="DK75" s="447"/>
      <c r="DL75" s="447"/>
      <c r="DM75" s="447"/>
      <c r="DN75" s="450"/>
      <c r="DO75" s="450"/>
      <c r="DP75" s="450"/>
      <c r="DQ75" s="450"/>
      <c r="DR75" s="450"/>
      <c r="DS75" s="450"/>
      <c r="DT75" s="450"/>
      <c r="DU75" s="450"/>
      <c r="DV75" s="450"/>
      <c r="DW75" s="450"/>
      <c r="DX75" s="450"/>
      <c r="DY75" s="450"/>
      <c r="DZ75" s="450"/>
      <c r="EA75" s="450"/>
      <c r="EB75" s="450"/>
      <c r="EC75" s="450"/>
      <c r="ED75" s="450"/>
      <c r="EE75" s="450"/>
      <c r="EF75" s="450"/>
      <c r="EG75" s="450"/>
      <c r="EH75" s="450"/>
      <c r="EI75" s="450"/>
      <c r="EJ75" s="450"/>
      <c r="EK75" s="450"/>
      <c r="EL75" s="450"/>
      <c r="EM75" s="450"/>
      <c r="EN75" s="450"/>
      <c r="EO75" s="450"/>
      <c r="EP75" s="450"/>
    </row>
    <row r="76" spans="1:146" s="451" customFormat="1" ht="17" customHeight="1">
      <c r="A76" s="528"/>
      <c r="B76" s="423" t="str">
        <f>'Vic Oct 2020'!F70</f>
        <v>Powershop</v>
      </c>
      <c r="C76" s="423" t="str">
        <f>'Vic Oct 2020'!G70</f>
        <v>Shopper</v>
      </c>
      <c r="D76" s="190">
        <f>365*'Vic Oct 2020'!H70/100</f>
        <v>321.2</v>
      </c>
      <c r="E76" s="415">
        <f>IF('Vic Oct 2020'!AQ70=3,0.5,IF('Vic Oct 2020'!AQ70=2,0.33,0))</f>
        <v>0.5</v>
      </c>
      <c r="F76" s="415">
        <f t="shared" si="12"/>
        <v>0.5</v>
      </c>
      <c r="G76" s="190">
        <f>IF('Vic Oct 2020'!K70="",($C$5*E76/'Vic Oct 2020'!AQ70*'Vic Oct 2020'!W70/100)*'Vic Oct 2020'!AQ70,IF($C$5*E76/'Vic Oct 2020'!AQ70&gt;='Vic Oct 2020'!L70,('Vic Oct 2020'!L70*'Vic Oct 2020'!W70/100)*'Vic Oct 2020'!AQ70,($C$5*E76/'Vic Oct 2020'!AQ70*'Vic Oct 2020'!W70/100)*'Vic Oct 2020'!AQ70))</f>
        <v>930.00000000000023</v>
      </c>
      <c r="H76" s="190">
        <f>IF(AND('Vic Oct 2020'!L70&gt;0,'Vic Oct 2020'!M70&gt;0),IF($C$5*E76/'Vic Oct 2020'!AQ70&lt;'Vic Oct 2020'!L70,0,IF(($C$5*E76/'Vic Oct 2020'!AQ70-'Vic Oct 2020'!L70)&lt;=('Vic Oct 2020'!M70+'Vic Oct 2020'!L70),((($C$5*E76/'Vic Oct 2020'!AQ70-'Vic Oct 2020'!L70)*'Vic Oct 2020'!X70/100))*'Vic Oct 2020'!AQ70,((('Vic Oct 2020'!M70)*'Vic Oct 2020'!X70/100)*'Vic Oct 2020'!AQ70))),0)</f>
        <v>0</v>
      </c>
      <c r="I76" s="190">
        <f>IF(AND('Vic Oct 2020'!M70&gt;0,'Vic Oct 2020'!N70&gt;0),IF($C$5*E76/'Vic Oct 2020'!AQ70&lt;('Vic Oct 2020'!L70+'Vic Oct 2020'!M70),0,IF(($C$5*E76/'Vic Oct 2020'!AQ70-'Vic Oct 2020'!L70+'Vic Oct 2020'!M70)&lt;=('Vic Oct 2020'!L70+'Vic Oct 2020'!M70+'Vic Oct 2020'!N70),((($C$5*E76/'Vic Oct 2020'!AQ70-('Vic Oct 2020'!L70+'Vic Oct 2020'!M70))*'Vic Oct 2020'!Y70/100))*'Vic Oct 2020'!AQ70,('Vic Oct 2020'!N70*'Vic Oct 2020'!Y70/100)* 'Vic Oct 2020'!AQ70)),0)</f>
        <v>0</v>
      </c>
      <c r="J76" s="190">
        <f>IF(AND('Vic Oct 2020'!N70&gt;0,'Vic Oct 2020'!O70&gt;0),IF($C$5*E76/'Vic Oct 2020'!AQ70&lt;('Vic Oct 2020'!L70+'Vic Oct 2020'!M70+'Vic Oct 2020'!N70),0,IF(($C$5*E76/'Vic Oct 2020'!AQ70-'Vic Oct 2020'!L70+'Vic Oct 2020'!M70+'Vic Oct 2020'!N70)&lt;=('Vic Oct 2020'!L70+'Vic Oct 2020'!M70+'Vic Oct 2020'!N70+'Vic Oct 2020'!O70),(($C$5*E76/'Vic Oct 2020'!AQ70-('Vic Oct 2020'!L70+'Vic Oct 2020'!M70+'Vic Oct 2020'!N70))*'Vic Oct 2020'!Z70/100)*'Vic Oct 2020'!AQ70,('Vic Oct 2020'!O70*'Vic Oct 2020'!Z70/100)*'Vic Oct 2020'!AQ70)),0)</f>
        <v>0</v>
      </c>
      <c r="K76" s="190">
        <f>IF(AND('Vic Oct 2020'!P70&gt;0,'Vic Oct 2020'!O70&gt;0),IF(($C$5*E76/'Vic Oct 2020'!AQ70&lt;SUM('Vic Oct 2020'!L70:P70)),(0),($C$5*E76/'Vic Oct 2020'!AQ70-SUM('Vic Oct 2020'!L70:P70))*'Vic Oct 2020'!AB70/100)* 'Vic Oct 2020'!AQ70,IF(AND('Vic Oct 2020'!O70&gt;0,'Vic Oct 2020'!P70=""),IF(($C$5*E76/'Vic Oct 2020'!AQ70&lt; SUM('Vic Oct 2020'!L70:O70)),(0),($C$5*E76/'Vic Oct 2020'!AQ70-SUM('Vic Oct 2020'!L70:O70))*'Vic Oct 2020'!AA70/100)* 'Vic Oct 2020'!AQ70,IF(AND('Vic Oct 2020'!N70&gt;0,'Vic Oct 2020'!O70=""),IF(($C$5*E76/'Vic Oct 2020'!AQ70&lt; SUM('Vic Oct 2020'!L70:N70)),(0),($C$5*E76/'Vic Oct 2020'!AQ70-SUM('Vic Oct 2020'!L70:N70))*'Vic Oct 2020'!Z70/100)* 'Vic Oct 2020'!AQ70,IF(AND('Vic Oct 2020'!M70&gt;0,'Vic Oct 2020'!N70=""),IF(($C$5*E76/'Vic Oct 2020'!AQ70&lt;'Vic Oct 2020'!M70+'Vic Oct 2020'!L70),(0),(($C$5*E76/'Vic Oct 2020'!AQ70-('Vic Oct 2020'!M70+'Vic Oct 2020'!L70))*'Vic Oct 2020'!Y70/100))*'Vic Oct 2020'!AQ70,IF(AND('Vic Oct 2020'!L70&gt;0,'Vic Oct 2020'!M70=""&gt;0),IF(($C$5*E76/'Vic Oct 2020'!AQ70&lt;'Vic Oct 2020'!L70),(0),($C$5*E76/'Vic Oct 2020'!AQ70-'Vic Oct 2020'!L70)*'Vic Oct 2020'!X70/100)*'Vic Oct 2020'!AQ70,0)))))</f>
        <v>0</v>
      </c>
      <c r="L76" s="190">
        <f>IF('Vic Oct 2020'!K70="",($C$5*F76/'Vic Oct 2020'!AR70*'Vic Oct 2020'!AC70/100)*'Vic Oct 2020'!AR70,IF($C$5*F76/'Vic Oct 2020'!AR70&gt;='Vic Oct 2020'!L70,('Vic Oct 2020'!L70*'Vic Oct 2020'!AC70/100)*'Vic Oct 2020'!AR70,($C$5*F76/'Vic Oct 2020'!AR70*'Vic Oct 2020'!AC70/100)*'Vic Oct 2020'!AR70))</f>
        <v>930.00000000000023</v>
      </c>
      <c r="M76" s="190">
        <f>IF(AND('Vic Oct 2020'!L70&gt;0,'Vic Oct 2020'!M70&gt;0),IF($C$5*F76/'Vic Oct 2020'!AR70&lt;'Vic Oct 2020'!L70,0,IF(($C$5*F76/'Vic Oct 2020'!AR70-'Vic Oct 2020'!L70)&lt;=('Vic Oct 2020'!M70+'Vic Oct 2020'!L70),((($C$5*F76/'Vic Oct 2020'!AR70-'Vic Oct 2020'!L70)*'Vic Oct 2020'!AD70/100))*'Vic Oct 2020'!AR70,((('Vic Oct 2020'!M70)*'Vic Oct 2020'!AD70/100)*'Vic Oct 2020'!AR70))),0)</f>
        <v>0</v>
      </c>
      <c r="N76" s="190">
        <f>IF(AND('Vic Oct 2020'!M70&gt;0,'Vic Oct 2020'!N70&gt;0),IF($C$5*F76/'Vic Oct 2020'!AR70&lt;('Vic Oct 2020'!L70+'Vic Oct 2020'!M70),0,IF(($C$5*F76/'Vic Oct 2020'!AR70-'Vic Oct 2020'!L70+'Vic Oct 2020'!M70)&lt;=('Vic Oct 2020'!L70+'Vic Oct 2020'!M70+'Vic Oct 2020'!N70),((($C$5*F76/'Vic Oct 2020'!AR70-('Vic Oct 2020'!L70+'Vic Oct 2020'!M70))*'Vic Oct 2020'!AE70/100))*'Vic Oct 2020'!AR70,('Vic Oct 2020'!N70*'Vic Oct 2020'!AE70/100)*'Vic Oct 2020'!AR70)),0)</f>
        <v>0</v>
      </c>
      <c r="O76" s="190">
        <f>IF(AND('Vic Oct 2020'!N70&gt;0,'Vic Oct 2020'!O70&gt;0),IF($C$5*F76/'Vic Oct 2020'!AR70&lt;('Vic Oct 2020'!L70+'Vic Oct 2020'!M70+'Vic Oct 2020'!N70),0,IF(($C$5*F76/'Vic Oct 2020'!AR70-'Vic Oct 2020'!L70+'Vic Oct 2020'!M70+'Vic Oct 2020'!N70)&lt;=('Vic Oct 2020'!L70+'Vic Oct 2020'!M70+'Vic Oct 2020'!N70+'Vic Oct 2020'!O70),(($C$5*F76/'Vic Oct 2020'!AR70-('Vic Oct 2020'!L70+'Vic Oct 2020'!M70+'Vic Oct 2020'!N70))*'Vic Oct 2020'!AF70/100)*'Vic Oct 2020'!AR70,('Vic Oct 2020'!O70*'Vic Oct 2020'!AF70/100)*'Vic Oct 2020'!AR70)),0)</f>
        <v>0</v>
      </c>
      <c r="P76" s="190">
        <f>IF(AND('Vic Oct 2020'!P70&gt;0,'Vic Oct 2020'!O70&gt;0),IF(($C$5*F76/'Vic Oct 2020'!AR70&lt;SUM('Vic Oct 2020'!L70:P70)),(0),($C$5*F76/'Vic Oct 2020'!AR70-SUM('Vic Oct 2020'!L70:P70))*'Vic Oct 2020'!AB70/100)* 'Vic Oct 2020'!AR70,IF(AND('Vic Oct 2020'!O70&gt;0,'Vic Oct 2020'!P70=""),IF(($C$5*F76/'Vic Oct 2020'!AR70&lt; SUM('Vic Oct 2020'!L70:O70)),(0),($C$5*F76/'Vic Oct 2020'!AR70-SUM('Vic Oct 2020'!L70:O70))*'Vic Oct 2020'!AG70/100)* 'Vic Oct 2020'!AR70,IF(AND('Vic Oct 2020'!N70&gt;0,'Vic Oct 2020'!O70=""),IF(($C$5*F76/'Vic Oct 2020'!AR70&lt; SUM('Vic Oct 2020'!L70:N70)),(0),($C$5*F76/'Vic Oct 2020'!AR70-SUM('Vic Oct 2020'!L70:N70))*'Vic Oct 2020'!AF70/100)* 'Vic Oct 2020'!AR70,IF(AND('Vic Oct 2020'!M70&gt;0,'Vic Oct 2020'!N70=""),IF(($C$5*F76/'Vic Oct 2020'!AR70&lt;'Vic Oct 2020'!M70+'Vic Oct 2020'!L70),(0),(($C$5*F76/'Vic Oct 2020'!AR70-('Vic Oct 2020'!M70+'Vic Oct 2020'!L70))*'Vic Oct 2020'!AE70/100))*'Vic Oct 2020'!AR70,IF(AND('Vic Oct 2020'!L70&gt;0,'Vic Oct 2020'!M70=""&gt;0),IF(($C$5*F76/'Vic Oct 2020'!AR70&lt;'Vic Oct 2020'!L70),(0),($C$5*F76/'Vic Oct 2020'!AR70-'Vic Oct 2020'!L70)*'Vic Oct 2020'!AD70/100)*'Vic Oct 2020'!AR70,0)))))</f>
        <v>0</v>
      </c>
      <c r="Q76" s="394">
        <f t="shared" si="13"/>
        <v>1860.0000000000005</v>
      </c>
      <c r="R76" s="419">
        <f t="shared" si="14"/>
        <v>2181.2000000000003</v>
      </c>
      <c r="S76" s="193">
        <f t="shared" si="15"/>
        <v>2399.3200000000006</v>
      </c>
      <c r="T76" s="247">
        <f>'Vic Oct 2020'!AT70</f>
        <v>0</v>
      </c>
      <c r="U76" s="247">
        <f>'Vic Oct 2020'!AU70</f>
        <v>0</v>
      </c>
      <c r="V76" s="247">
        <f>'Vic Oct 2020'!AV70</f>
        <v>5</v>
      </c>
      <c r="W76" s="247">
        <f>'Vic Oct 2020'!AW70</f>
        <v>0</v>
      </c>
      <c r="X76" s="419" t="str">
        <f t="shared" si="16"/>
        <v>Pay-on-time off bill</v>
      </c>
      <c r="Y76" s="419" t="str">
        <f t="shared" si="17"/>
        <v>Inclusive</v>
      </c>
      <c r="Z76" s="399">
        <f t="shared" si="10"/>
        <v>2181.2000000000003</v>
      </c>
      <c r="AA76" s="399">
        <f t="shared" si="11"/>
        <v>2072.1400000000003</v>
      </c>
      <c r="AB76" s="400">
        <f t="shared" si="9"/>
        <v>2399.3200000000006</v>
      </c>
      <c r="AC76" s="400">
        <f t="shared" si="9"/>
        <v>2279.3540000000007</v>
      </c>
      <c r="AD76" s="244">
        <f>'Vic Oct 2020'!BF70</f>
        <v>0</v>
      </c>
      <c r="AE76" s="196" t="str">
        <f>'Vic Oct 2020'!BG70</f>
        <v>n</v>
      </c>
      <c r="AF76" s="443"/>
      <c r="AG76" s="443"/>
      <c r="AH76" s="443"/>
      <c r="AI76" s="443"/>
      <c r="AJ76" s="443"/>
      <c r="AK76" s="443"/>
      <c r="AL76" s="443"/>
      <c r="AM76" s="443"/>
      <c r="AN76" s="443"/>
      <c r="AO76" s="443"/>
      <c r="AP76" s="443"/>
      <c r="AQ76" s="443"/>
      <c r="AR76" s="443"/>
      <c r="AS76" s="443"/>
      <c r="AT76" s="443"/>
      <c r="AU76" s="443"/>
      <c r="AV76" s="443"/>
      <c r="AW76" s="443"/>
      <c r="AX76" s="443"/>
      <c r="AY76" s="443"/>
      <c r="AZ76" s="443"/>
      <c r="BA76" s="443"/>
      <c r="BB76" s="443"/>
      <c r="BC76" s="443"/>
      <c r="BD76" s="443"/>
      <c r="BE76" s="443"/>
      <c r="BF76" s="443"/>
      <c r="BG76" s="443"/>
      <c r="BH76" s="443"/>
      <c r="BI76" s="443"/>
      <c r="BJ76" s="443"/>
      <c r="BK76" s="443"/>
      <c r="BL76" s="443"/>
      <c r="BM76" s="443"/>
      <c r="BN76" s="443"/>
      <c r="BO76" s="443"/>
      <c r="BP76" s="443"/>
      <c r="BQ76" s="443"/>
      <c r="BR76" s="443"/>
      <c r="BS76" s="443"/>
      <c r="BT76" s="443"/>
      <c r="BU76" s="443"/>
      <c r="BV76" s="443"/>
      <c r="BW76" s="443"/>
      <c r="BX76" s="443"/>
      <c r="BY76" s="443"/>
      <c r="BZ76" s="443"/>
      <c r="CA76" s="443"/>
      <c r="CB76" s="443"/>
      <c r="CC76" s="443"/>
      <c r="CD76" s="443"/>
      <c r="CE76" s="443"/>
      <c r="CF76" s="443"/>
      <c r="CG76" s="443"/>
      <c r="CH76" s="443"/>
      <c r="CI76" s="443"/>
      <c r="CJ76" s="443"/>
      <c r="CK76" s="443"/>
      <c r="CL76" s="443"/>
      <c r="CM76" s="443"/>
      <c r="CN76" s="443"/>
      <c r="CO76" s="447"/>
      <c r="CP76" s="447"/>
      <c r="CQ76" s="447"/>
      <c r="CR76" s="447"/>
      <c r="CS76" s="447"/>
      <c r="CT76" s="447"/>
      <c r="CU76" s="447"/>
      <c r="CV76" s="447"/>
      <c r="CW76" s="447"/>
      <c r="CX76" s="447"/>
      <c r="CY76" s="447"/>
      <c r="CZ76" s="447"/>
      <c r="DA76" s="447"/>
      <c r="DB76" s="447"/>
      <c r="DC76" s="447"/>
      <c r="DD76" s="447"/>
      <c r="DE76" s="447"/>
      <c r="DF76" s="447"/>
      <c r="DG76" s="447"/>
      <c r="DH76" s="447"/>
      <c r="DI76" s="447"/>
      <c r="DJ76" s="447"/>
      <c r="DK76" s="447"/>
      <c r="DL76" s="447"/>
      <c r="DM76" s="447"/>
      <c r="DN76" s="450"/>
      <c r="DO76" s="450"/>
      <c r="DP76" s="450"/>
      <c r="DQ76" s="450"/>
      <c r="DR76" s="450"/>
      <c r="DS76" s="450"/>
      <c r="DT76" s="450"/>
      <c r="DU76" s="450"/>
      <c r="DV76" s="450"/>
      <c r="DW76" s="450"/>
      <c r="DX76" s="450"/>
      <c r="DY76" s="450"/>
      <c r="DZ76" s="450"/>
      <c r="EA76" s="450"/>
      <c r="EB76" s="450"/>
      <c r="EC76" s="450"/>
      <c r="ED76" s="450"/>
      <c r="EE76" s="450"/>
      <c r="EF76" s="450"/>
      <c r="EG76" s="450"/>
      <c r="EH76" s="450"/>
      <c r="EI76" s="450"/>
      <c r="EJ76" s="450"/>
      <c r="EK76" s="450"/>
      <c r="EL76" s="450"/>
      <c r="EM76" s="450"/>
      <c r="EN76" s="450"/>
      <c r="EO76" s="450"/>
      <c r="EP76" s="450"/>
    </row>
    <row r="77" spans="1:146" s="451" customFormat="1" ht="17" customHeight="1" thickBot="1">
      <c r="A77" s="433"/>
      <c r="B77" s="424" t="str">
        <f>'Vic Oct 2020'!F71</f>
        <v>Red Energy</v>
      </c>
      <c r="C77" s="424" t="str">
        <f>'Vic Oct 2020'!G71</f>
        <v>Business Saver</v>
      </c>
      <c r="D77" s="115">
        <f>365*'Vic Oct 2020'!H71/100</f>
        <v>239.148</v>
      </c>
      <c r="E77" s="416">
        <f>IF('Vic Oct 2020'!AQ71=3,0.5,IF('Vic Oct 2020'!AQ71=2,0.33,0))</f>
        <v>0.5</v>
      </c>
      <c r="F77" s="416">
        <f t="shared" si="12"/>
        <v>0.5</v>
      </c>
      <c r="G77" s="115">
        <f>IF('Vic Oct 2020'!K71="",($C$5*E77/'Vic Oct 2020'!AQ71*'Vic Oct 2020'!W71/100)*'Vic Oct 2020'!AQ71,IF($C$5*E77/'Vic Oct 2020'!AQ71&gt;='Vic Oct 2020'!L71,('Vic Oct 2020'!L71*'Vic Oct 2020'!W71/100)*'Vic Oct 2020'!AQ71,($C$5*E77/'Vic Oct 2020'!AQ71*'Vic Oct 2020'!W71/100)*'Vic Oct 2020'!AQ71))</f>
        <v>118.81636363636363</v>
      </c>
      <c r="H77" s="115">
        <f>IF(AND('Vic Oct 2020'!L71&gt;0,'Vic Oct 2020'!M71&gt;0),IF($C$5*E77/'Vic Oct 2020'!AQ71&lt;'Vic Oct 2020'!L71,0,IF(($C$5*E77/'Vic Oct 2020'!AQ71-'Vic Oct 2020'!L71)&lt;=('Vic Oct 2020'!M71+'Vic Oct 2020'!L71),((($C$5*E77/'Vic Oct 2020'!AQ71-'Vic Oct 2020'!L71)*'Vic Oct 2020'!X71/100))*'Vic Oct 2020'!AQ71,((('Vic Oct 2020'!M71)*'Vic Oct 2020'!X71/100)*'Vic Oct 2020'!AQ71))),0)</f>
        <v>90.307636363636362</v>
      </c>
      <c r="I77" s="115">
        <f>IF(AND('Vic Oct 2020'!M71&gt;0,'Vic Oct 2020'!N71&gt;0),IF($C$5*E77/'Vic Oct 2020'!AQ71&lt;('Vic Oct 2020'!L71+'Vic Oct 2020'!M71),0,IF(($C$5*E77/'Vic Oct 2020'!AQ71-'Vic Oct 2020'!L71+'Vic Oct 2020'!M71)&lt;=('Vic Oct 2020'!L71+'Vic Oct 2020'!M71+'Vic Oct 2020'!N71),((($C$5*E77/'Vic Oct 2020'!AQ71-('Vic Oct 2020'!L71+'Vic Oct 2020'!M71))*'Vic Oct 2020'!Y71/100))*'Vic Oct 2020'!AQ71,('Vic Oct 2020'!N71*'Vic Oct 2020'!Y71/100)* 'Vic Oct 2020'!AQ71)),0)</f>
        <v>0</v>
      </c>
      <c r="J77" s="115">
        <f>IF(AND('Vic Oct 2020'!N71&gt;0,'Vic Oct 2020'!O71&gt;0),IF($C$5*E77/'Vic Oct 2020'!AQ71&lt;('Vic Oct 2020'!L71+'Vic Oct 2020'!M71+'Vic Oct 2020'!N71),0,IF(($C$5*E77/'Vic Oct 2020'!AQ71-'Vic Oct 2020'!L71+'Vic Oct 2020'!M71+'Vic Oct 2020'!N71)&lt;=('Vic Oct 2020'!L71+'Vic Oct 2020'!M71+'Vic Oct 2020'!N71+'Vic Oct 2020'!O71),(($C$5*E77/'Vic Oct 2020'!AQ71-('Vic Oct 2020'!L71+'Vic Oct 2020'!M71+'Vic Oct 2020'!N71))*'Vic Oct 2020'!Z71/100)*'Vic Oct 2020'!AQ71,('Vic Oct 2020'!O71*'Vic Oct 2020'!Z71/100)*'Vic Oct 2020'!AQ71)),0)</f>
        <v>0</v>
      </c>
      <c r="K77" s="115">
        <f>IF(AND('Vic Oct 2020'!P71&gt;0,'Vic Oct 2020'!O71&gt;0),IF(($C$5*E77/'Vic Oct 2020'!AQ71&lt;SUM('Vic Oct 2020'!L71:P71)),(0),($C$5*E77/'Vic Oct 2020'!AQ71-SUM('Vic Oct 2020'!L71:P71))*'Vic Oct 2020'!AB71/100)* 'Vic Oct 2020'!AQ71,IF(AND('Vic Oct 2020'!O71&gt;0,'Vic Oct 2020'!P71=""),IF(($C$5*E77/'Vic Oct 2020'!AQ71&lt; SUM('Vic Oct 2020'!L71:O71)),(0),($C$5*E77/'Vic Oct 2020'!AQ71-SUM('Vic Oct 2020'!L71:O71))*'Vic Oct 2020'!AA71/100)* 'Vic Oct 2020'!AQ71,IF(AND('Vic Oct 2020'!N71&gt;0,'Vic Oct 2020'!O71=""),IF(($C$5*E77/'Vic Oct 2020'!AQ71&lt; SUM('Vic Oct 2020'!L71:N71)),(0),($C$5*E77/'Vic Oct 2020'!AQ71-SUM('Vic Oct 2020'!L71:N71))*'Vic Oct 2020'!Z71/100)* 'Vic Oct 2020'!AQ71,IF(AND('Vic Oct 2020'!M71&gt;0,'Vic Oct 2020'!N71=""),IF(($C$5*E77/'Vic Oct 2020'!AQ71&lt;'Vic Oct 2020'!M71+'Vic Oct 2020'!L71),(0),(($C$5*E77/'Vic Oct 2020'!AQ71-('Vic Oct 2020'!M71+'Vic Oct 2020'!L71))*'Vic Oct 2020'!Y71/100))*'Vic Oct 2020'!AQ71,IF(AND('Vic Oct 2020'!L71&gt;0,'Vic Oct 2020'!M71=""&gt;0),IF(($C$5*E77/'Vic Oct 2020'!AQ71&lt;'Vic Oct 2020'!L71),(0),($C$5*E77/'Vic Oct 2020'!AQ71-'Vic Oct 2020'!L71)*'Vic Oct 2020'!X71/100)*'Vic Oct 2020'!AQ71,0)))))</f>
        <v>676.70963636363626</v>
      </c>
      <c r="L77" s="115">
        <f>IF('Vic Oct 2020'!K71="",($C$5*F77/'Vic Oct 2020'!AR71*'Vic Oct 2020'!AC71/100)*'Vic Oct 2020'!AR71,IF($C$5*F77/'Vic Oct 2020'!AR71&gt;='Vic Oct 2020'!L71,('Vic Oct 2020'!L71*'Vic Oct 2020'!AC71/100)*'Vic Oct 2020'!AR71,($C$5*F77/'Vic Oct 2020'!AR71*'Vic Oct 2020'!AC71/100)*'Vic Oct 2020'!AR71))</f>
        <v>118.81636363636363</v>
      </c>
      <c r="M77" s="115">
        <f>IF(AND('Vic Oct 2020'!L71&gt;0,'Vic Oct 2020'!M71&gt;0),IF($C$5*F77/'Vic Oct 2020'!AR71&lt;'Vic Oct 2020'!L71,0,IF(($C$5*F77/'Vic Oct 2020'!AR71-'Vic Oct 2020'!L71)&lt;=('Vic Oct 2020'!M71+'Vic Oct 2020'!L71),((($C$5*F77/'Vic Oct 2020'!AR71-'Vic Oct 2020'!L71)*'Vic Oct 2020'!AD71/100))*'Vic Oct 2020'!AR71,((('Vic Oct 2020'!M71)*'Vic Oct 2020'!AD71/100)*'Vic Oct 2020'!AR71))),0)</f>
        <v>90.307636363636362</v>
      </c>
      <c r="N77" s="115">
        <f>IF(AND('Vic Oct 2020'!M71&gt;0,'Vic Oct 2020'!N71&gt;0),IF($C$5*F77/'Vic Oct 2020'!AR71&lt;('Vic Oct 2020'!L71+'Vic Oct 2020'!M71),0,IF(($C$5*F77/'Vic Oct 2020'!AR71-'Vic Oct 2020'!L71+'Vic Oct 2020'!M71)&lt;=('Vic Oct 2020'!L71+'Vic Oct 2020'!M71+'Vic Oct 2020'!N71),((($C$5*F77/'Vic Oct 2020'!AR71-('Vic Oct 2020'!L71+'Vic Oct 2020'!M71))*'Vic Oct 2020'!AE71/100))*'Vic Oct 2020'!AR71,('Vic Oct 2020'!N71*'Vic Oct 2020'!AE71/100)*'Vic Oct 2020'!AR71)),0)</f>
        <v>0</v>
      </c>
      <c r="O77" s="115">
        <f>IF(AND('Vic Oct 2020'!N71&gt;0,'Vic Oct 2020'!O71&gt;0),IF($C$5*F77/'Vic Oct 2020'!AR71&lt;('Vic Oct 2020'!L71+'Vic Oct 2020'!M71+'Vic Oct 2020'!N71),0,IF(($C$5*F77/'Vic Oct 2020'!AR71-'Vic Oct 2020'!L71+'Vic Oct 2020'!M71+'Vic Oct 2020'!N71)&lt;=('Vic Oct 2020'!L71+'Vic Oct 2020'!M71+'Vic Oct 2020'!N71+'Vic Oct 2020'!O71),(($C$5*F77/'Vic Oct 2020'!AR71-('Vic Oct 2020'!L71+'Vic Oct 2020'!M71+'Vic Oct 2020'!N71))*'Vic Oct 2020'!AF71/100)*'Vic Oct 2020'!AR71,('Vic Oct 2020'!O71*'Vic Oct 2020'!AF71/100)*'Vic Oct 2020'!AR71)),0)</f>
        <v>0</v>
      </c>
      <c r="P77" s="115">
        <f>IF(AND('Vic Oct 2020'!P71&gt;0,'Vic Oct 2020'!O71&gt;0),IF(($C$5*F77/'Vic Oct 2020'!AR71&lt;SUM('Vic Oct 2020'!L71:P71)),(0),($C$5*F77/'Vic Oct 2020'!AR71-SUM('Vic Oct 2020'!L71:P71))*'Vic Oct 2020'!AB71/100)* 'Vic Oct 2020'!AR71,IF(AND('Vic Oct 2020'!O71&gt;0,'Vic Oct 2020'!P71=""),IF(($C$5*F77/'Vic Oct 2020'!AR71&lt; SUM('Vic Oct 2020'!L71:O71)),(0),($C$5*F77/'Vic Oct 2020'!AR71-SUM('Vic Oct 2020'!L71:O71))*'Vic Oct 2020'!AG71/100)* 'Vic Oct 2020'!AR71,IF(AND('Vic Oct 2020'!N71&gt;0,'Vic Oct 2020'!O71=""),IF(($C$5*F77/'Vic Oct 2020'!AR71&lt; SUM('Vic Oct 2020'!L71:N71)),(0),($C$5*F77/'Vic Oct 2020'!AR71-SUM('Vic Oct 2020'!L71:N71))*'Vic Oct 2020'!AF71/100)* 'Vic Oct 2020'!AR71,IF(AND('Vic Oct 2020'!M71&gt;0,'Vic Oct 2020'!N71=""),IF(($C$5*F77/'Vic Oct 2020'!AR71&lt;'Vic Oct 2020'!M71+'Vic Oct 2020'!L71),(0),(($C$5*F77/'Vic Oct 2020'!AR71-('Vic Oct 2020'!M71+'Vic Oct 2020'!L71))*'Vic Oct 2020'!AE71/100))*'Vic Oct 2020'!AR71,IF(AND('Vic Oct 2020'!L71&gt;0,'Vic Oct 2020'!M71=""&gt;0),IF(($C$5*F77/'Vic Oct 2020'!AR71&lt;'Vic Oct 2020'!L71),(0),($C$5*F77/'Vic Oct 2020'!AR71-'Vic Oct 2020'!L71)*'Vic Oct 2020'!AD71/100)*'Vic Oct 2020'!AR71,0)))))</f>
        <v>676.70963636363626</v>
      </c>
      <c r="Q77" s="395">
        <f t="shared" si="13"/>
        <v>1771.6672727272726</v>
      </c>
      <c r="R77" s="420">
        <f t="shared" si="14"/>
        <v>2010.8152727272725</v>
      </c>
      <c r="S77" s="214">
        <f t="shared" si="15"/>
        <v>2211.8968</v>
      </c>
      <c r="T77" s="248">
        <f>'Vic Oct 2020'!AT71</f>
        <v>0</v>
      </c>
      <c r="U77" s="248">
        <f>'Vic Oct 2020'!AU71</f>
        <v>0</v>
      </c>
      <c r="V77" s="248">
        <f>'Vic Oct 2020'!AV71</f>
        <v>0</v>
      </c>
      <c r="W77" s="248">
        <f>'Vic Oct 2020'!AW71</f>
        <v>0</v>
      </c>
      <c r="X77" s="420" t="str">
        <f t="shared" si="16"/>
        <v>No discount</v>
      </c>
      <c r="Y77" s="420" t="str">
        <f t="shared" si="17"/>
        <v>Inclusive</v>
      </c>
      <c r="Z77" s="401">
        <f t="shared" si="10"/>
        <v>2010.8152727272725</v>
      </c>
      <c r="AA77" s="402">
        <f t="shared" si="11"/>
        <v>2010.8152727272725</v>
      </c>
      <c r="AB77" s="403">
        <f t="shared" si="9"/>
        <v>2211.8968</v>
      </c>
      <c r="AC77" s="403">
        <f t="shared" si="9"/>
        <v>2211.8968</v>
      </c>
      <c r="AD77" s="245">
        <f>'Vic Oct 2020'!BF71</f>
        <v>0</v>
      </c>
      <c r="AE77" s="217" t="str">
        <f>'Vic Oct 2020'!BG71</f>
        <v>n</v>
      </c>
      <c r="AF77" s="443"/>
      <c r="AG77" s="443"/>
      <c r="AH77" s="443"/>
      <c r="AI77" s="443"/>
      <c r="AJ77" s="443"/>
      <c r="AK77" s="443"/>
      <c r="AL77" s="443"/>
      <c r="AM77" s="443"/>
      <c r="AN77" s="443"/>
      <c r="AO77" s="443"/>
      <c r="AP77" s="443"/>
      <c r="AQ77" s="443"/>
      <c r="AR77" s="443"/>
      <c r="AS77" s="443"/>
      <c r="AT77" s="443"/>
      <c r="AU77" s="443"/>
      <c r="AV77" s="443"/>
      <c r="AW77" s="443"/>
      <c r="AX77" s="443"/>
      <c r="AY77" s="443"/>
      <c r="AZ77" s="443"/>
      <c r="BA77" s="443"/>
      <c r="BB77" s="443"/>
      <c r="BC77" s="443"/>
      <c r="BD77" s="443"/>
      <c r="BE77" s="443"/>
      <c r="BF77" s="443"/>
      <c r="BG77" s="443"/>
      <c r="BH77" s="443"/>
      <c r="BI77" s="443"/>
      <c r="BJ77" s="443"/>
      <c r="BK77" s="443"/>
      <c r="BL77" s="443"/>
      <c r="BM77" s="443"/>
      <c r="BN77" s="443"/>
      <c r="BO77" s="443"/>
      <c r="BP77" s="443"/>
      <c r="BQ77" s="443"/>
      <c r="BR77" s="443"/>
      <c r="BS77" s="443"/>
      <c r="BT77" s="443"/>
      <c r="BU77" s="443"/>
      <c r="BV77" s="443"/>
      <c r="BW77" s="443"/>
      <c r="BX77" s="443"/>
      <c r="BY77" s="443"/>
      <c r="BZ77" s="443"/>
      <c r="CA77" s="443"/>
      <c r="CB77" s="443"/>
      <c r="CC77" s="443"/>
      <c r="CD77" s="443"/>
      <c r="CE77" s="443"/>
      <c r="CF77" s="443"/>
      <c r="CG77" s="443"/>
      <c r="CH77" s="443"/>
      <c r="CI77" s="443"/>
      <c r="CJ77" s="443"/>
      <c r="CK77" s="443"/>
      <c r="CL77" s="443"/>
      <c r="CM77" s="443"/>
      <c r="CN77" s="443"/>
      <c r="CO77" s="447"/>
      <c r="CP77" s="447"/>
      <c r="CQ77" s="447"/>
      <c r="CR77" s="447"/>
      <c r="CS77" s="447"/>
      <c r="CT77" s="447"/>
      <c r="CU77" s="447"/>
      <c r="CV77" s="447"/>
      <c r="CW77" s="447"/>
      <c r="CX77" s="447"/>
      <c r="CY77" s="447"/>
      <c r="CZ77" s="447"/>
      <c r="DA77" s="447"/>
      <c r="DB77" s="447"/>
      <c r="DC77" s="447"/>
      <c r="DD77" s="447"/>
      <c r="DE77" s="447"/>
      <c r="DF77" s="447"/>
      <c r="DG77" s="447"/>
      <c r="DH77" s="447"/>
      <c r="DI77" s="447"/>
      <c r="DJ77" s="447"/>
      <c r="DK77" s="447"/>
      <c r="DL77" s="447"/>
      <c r="DM77" s="447"/>
      <c r="DN77" s="450"/>
      <c r="DO77" s="450"/>
      <c r="DP77" s="450"/>
      <c r="DQ77" s="450"/>
      <c r="DR77" s="450"/>
      <c r="DS77" s="450"/>
      <c r="DT77" s="450"/>
      <c r="DU77" s="450"/>
      <c r="DV77" s="450"/>
      <c r="DW77" s="450"/>
      <c r="DX77" s="450"/>
      <c r="DY77" s="450"/>
      <c r="DZ77" s="450"/>
      <c r="EA77" s="450"/>
      <c r="EB77" s="450"/>
      <c r="EC77" s="450"/>
      <c r="ED77" s="450"/>
      <c r="EE77" s="450"/>
      <c r="EF77" s="450"/>
      <c r="EG77" s="450"/>
      <c r="EH77" s="450"/>
      <c r="EI77" s="450"/>
      <c r="EJ77" s="450"/>
      <c r="EK77" s="450"/>
      <c r="EL77" s="450"/>
      <c r="EM77" s="450"/>
      <c r="EN77" s="450"/>
      <c r="EO77" s="450"/>
      <c r="EP77" s="450"/>
    </row>
    <row r="78" spans="1:146" ht="17" customHeight="1" thickTop="1">
      <c r="A78" s="528" t="str">
        <f>'Vic Oct 2020'!D72</f>
        <v>AGN North</v>
      </c>
      <c r="B78" s="194" t="str">
        <f>'Vic Oct 2020'!F72</f>
        <v>AGL</v>
      </c>
      <c r="C78" s="194" t="str">
        <f>'Vic Oct 2020'!G72</f>
        <v>Business Essentials Saver</v>
      </c>
      <c r="D78" s="190">
        <f>365*'Vic Oct 2020'!H72/100</f>
        <v>315.68849999999998</v>
      </c>
      <c r="E78" s="415">
        <f>IF('Vic Oct 2020'!AQ72=3,0.5,IF('Vic Oct 2020'!AQ72=2,0.33,0))</f>
        <v>0.5</v>
      </c>
      <c r="F78" s="415">
        <f t="shared" si="12"/>
        <v>0.5</v>
      </c>
      <c r="G78" s="190">
        <f>IF('Vic Oct 2020'!K72="",($C$5*E78/'Vic Oct 2020'!AQ72*'Vic Oct 2020'!W72/100)*'Vic Oct 2020'!AQ72,IF($C$5*E78/'Vic Oct 2020'!AQ72&gt;='Vic Oct 2020'!L72,('Vic Oct 2020'!L72*'Vic Oct 2020'!W72/100)*'Vic Oct 2020'!AQ72,($C$5*E78/'Vic Oct 2020'!AQ72*'Vic Oct 2020'!W72/100)*'Vic Oct 2020'!AQ72))</f>
        <v>189</v>
      </c>
      <c r="H78" s="190">
        <f>IF(AND('Vic Oct 2020'!L72&gt;0,'Vic Oct 2020'!M72&gt;0),IF($C$5*E78/'Vic Oct 2020'!AQ72&lt;'Vic Oct 2020'!L72,0,IF(($C$5*E78/'Vic Oct 2020'!AQ72-'Vic Oct 2020'!L72)&lt;=('Vic Oct 2020'!M72+'Vic Oct 2020'!L72),((($C$5*E78/'Vic Oct 2020'!AQ72-'Vic Oct 2020'!L72)*'Vic Oct 2020'!X72/100))*'Vic Oct 2020'!AQ72,((('Vic Oct 2020'!M72)*'Vic Oct 2020'!X72/100)*'Vic Oct 2020'!AQ72))),0)</f>
        <v>708.18181818181813</v>
      </c>
      <c r="I78" s="190">
        <f>IF(AND('Vic Oct 2020'!M72&gt;0,'Vic Oct 2020'!N72&gt;0),IF($C$5*E78/'Vic Oct 2020'!AQ72&lt;('Vic Oct 2020'!L72+'Vic Oct 2020'!M72),0,IF(($C$5*E78/'Vic Oct 2020'!AQ72-'Vic Oct 2020'!L72+'Vic Oct 2020'!M72)&lt;=('Vic Oct 2020'!L72+'Vic Oct 2020'!M72+'Vic Oct 2020'!N72),((($C$5*E78/'Vic Oct 2020'!AQ72-('Vic Oct 2020'!L72+'Vic Oct 2020'!M72))*'Vic Oct 2020'!Y72/100))*'Vic Oct 2020'!AQ72,('Vic Oct 2020'!N72*'Vic Oct 2020'!Y72/100)* 'Vic Oct 2020'!AQ72)),0)</f>
        <v>0</v>
      </c>
      <c r="J78" s="190">
        <f>IF(AND('Vic Oct 2020'!N72&gt;0,'Vic Oct 2020'!O72&gt;0),IF($C$5*E78/'Vic Oct 2020'!AQ72&lt;('Vic Oct 2020'!L72+'Vic Oct 2020'!M72+'Vic Oct 2020'!N72),0,IF(($C$5*E78/'Vic Oct 2020'!AQ72-'Vic Oct 2020'!L72+'Vic Oct 2020'!M72+'Vic Oct 2020'!N72)&lt;=('Vic Oct 2020'!L72+'Vic Oct 2020'!M72+'Vic Oct 2020'!N72+'Vic Oct 2020'!O72),(($C$5*E78/'Vic Oct 2020'!AQ72-('Vic Oct 2020'!L72+'Vic Oct 2020'!M72+'Vic Oct 2020'!N72))*'Vic Oct 2020'!Z72/100)*'Vic Oct 2020'!AQ72,('Vic Oct 2020'!O72*'Vic Oct 2020'!Z72/100)*'Vic Oct 2020'!AQ72)),0)</f>
        <v>0</v>
      </c>
      <c r="K78" s="190">
        <f>IF(AND('Vic Oct 2020'!P72&gt;0,'Vic Oct 2020'!O72&gt;0),IF(($C$5*E78/'Vic Oct 2020'!AQ72&lt;SUM('Vic Oct 2020'!L72:P72)),(0),($C$5*E78/'Vic Oct 2020'!AQ72-SUM('Vic Oct 2020'!L72:P72))*'Vic Oct 2020'!AB72/100)* 'Vic Oct 2020'!AQ72,IF(AND('Vic Oct 2020'!O72&gt;0,'Vic Oct 2020'!P72=""),IF(($C$5*E78/'Vic Oct 2020'!AQ72&lt; SUM('Vic Oct 2020'!L72:O72)),(0),($C$5*E78/'Vic Oct 2020'!AQ72-SUM('Vic Oct 2020'!L72:O72))*'Vic Oct 2020'!AA72/100)* 'Vic Oct 2020'!AQ72,IF(AND('Vic Oct 2020'!N72&gt;0,'Vic Oct 2020'!O72=""),IF(($C$5*E78/'Vic Oct 2020'!AQ72&lt; SUM('Vic Oct 2020'!L72:N72)),(0),($C$5*E78/'Vic Oct 2020'!AQ72-SUM('Vic Oct 2020'!L72:N72))*'Vic Oct 2020'!Z72/100)* 'Vic Oct 2020'!AQ72,IF(AND('Vic Oct 2020'!M72&gt;0,'Vic Oct 2020'!N72=""),IF(($C$5*E78/'Vic Oct 2020'!AQ72&lt;'Vic Oct 2020'!M72+'Vic Oct 2020'!L72),(0),(($C$5*E78/'Vic Oct 2020'!AQ72-('Vic Oct 2020'!M72+'Vic Oct 2020'!L72))*'Vic Oct 2020'!Y72/100))*'Vic Oct 2020'!AQ72,IF(AND('Vic Oct 2020'!L72&gt;0,'Vic Oct 2020'!M72=""&gt;0),IF(($C$5*E78/'Vic Oct 2020'!AQ72&lt;'Vic Oct 2020'!L72),(0),($C$5*E78/'Vic Oct 2020'!AQ72-'Vic Oct 2020'!L72)*'Vic Oct 2020'!X72/100)*'Vic Oct 2020'!AQ72,0)))))</f>
        <v>0</v>
      </c>
      <c r="L78" s="190">
        <f>IF('Vic Oct 2020'!K72="",($C$5*F78/'Vic Oct 2020'!AR72*'Vic Oct 2020'!AC72/100)*'Vic Oct 2020'!AR72,IF($C$5*F78/'Vic Oct 2020'!AR72&gt;='Vic Oct 2020'!L72,('Vic Oct 2020'!L72*'Vic Oct 2020'!AC72/100)*'Vic Oct 2020'!AR72,($C$5*F78/'Vic Oct 2020'!AR72*'Vic Oct 2020'!AC72/100)*'Vic Oct 2020'!AR72))</f>
        <v>189</v>
      </c>
      <c r="M78" s="190">
        <f>IF(AND('Vic Oct 2020'!L72&gt;0,'Vic Oct 2020'!M72&gt;0),IF($C$5*F78/'Vic Oct 2020'!AR72&lt;'Vic Oct 2020'!L72,0,IF(($C$5*F78/'Vic Oct 2020'!AR72-'Vic Oct 2020'!L72)&lt;=('Vic Oct 2020'!M72+'Vic Oct 2020'!L72),((($C$5*F78/'Vic Oct 2020'!AR72-'Vic Oct 2020'!L72)*'Vic Oct 2020'!AD72/100))*'Vic Oct 2020'!AR72,((('Vic Oct 2020'!M72)*'Vic Oct 2020'!AD72/100)*'Vic Oct 2020'!AR72))),0)</f>
        <v>708.18181818181813</v>
      </c>
      <c r="N78" s="190">
        <f>IF(AND('Vic Oct 2020'!M72&gt;0,'Vic Oct 2020'!N72&gt;0),IF($C$5*F78/'Vic Oct 2020'!AR72&lt;('Vic Oct 2020'!L72+'Vic Oct 2020'!M72),0,IF(($C$5*F78/'Vic Oct 2020'!AR72-'Vic Oct 2020'!L72+'Vic Oct 2020'!M72)&lt;=('Vic Oct 2020'!L72+'Vic Oct 2020'!M72+'Vic Oct 2020'!N72),((($C$5*F78/'Vic Oct 2020'!AR72-('Vic Oct 2020'!L72+'Vic Oct 2020'!M72))*'Vic Oct 2020'!AE72/100))*'Vic Oct 2020'!AR72,('Vic Oct 2020'!N72*'Vic Oct 2020'!AE72/100)*'Vic Oct 2020'!AR72)),0)</f>
        <v>0</v>
      </c>
      <c r="O78" s="190">
        <f>IF(AND('Vic Oct 2020'!N72&gt;0,'Vic Oct 2020'!O72&gt;0),IF($C$5*F78/'Vic Oct 2020'!AR72&lt;('Vic Oct 2020'!L72+'Vic Oct 2020'!M72+'Vic Oct 2020'!N72),0,IF(($C$5*F78/'Vic Oct 2020'!AR72-'Vic Oct 2020'!L72+'Vic Oct 2020'!M72+'Vic Oct 2020'!N72)&lt;=('Vic Oct 2020'!L72+'Vic Oct 2020'!M72+'Vic Oct 2020'!N72+'Vic Oct 2020'!O72),(($C$5*F78/'Vic Oct 2020'!AR72-('Vic Oct 2020'!L72+'Vic Oct 2020'!M72+'Vic Oct 2020'!N72))*'Vic Oct 2020'!AF72/100)*'Vic Oct 2020'!AR72,('Vic Oct 2020'!O72*'Vic Oct 2020'!AF72/100)*'Vic Oct 2020'!AR72)),0)</f>
        <v>0</v>
      </c>
      <c r="P78" s="190">
        <f>IF(AND('Vic Oct 2020'!P72&gt;0,'Vic Oct 2020'!O72&gt;0),IF(($C$5*F78/'Vic Oct 2020'!AR72&lt;SUM('Vic Oct 2020'!L72:P72)),(0),($C$5*F78/'Vic Oct 2020'!AR72-SUM('Vic Oct 2020'!L72:P72))*'Vic Oct 2020'!AB72/100)* 'Vic Oct 2020'!AR72,IF(AND('Vic Oct 2020'!O72&gt;0,'Vic Oct 2020'!P72=""),IF(($C$5*F78/'Vic Oct 2020'!AR72&lt; SUM('Vic Oct 2020'!L72:O72)),(0),($C$5*F78/'Vic Oct 2020'!AR72-SUM('Vic Oct 2020'!L72:O72))*'Vic Oct 2020'!AG72/100)* 'Vic Oct 2020'!AR72,IF(AND('Vic Oct 2020'!N72&gt;0,'Vic Oct 2020'!O72=""),IF(($C$5*F78/'Vic Oct 2020'!AR72&lt; SUM('Vic Oct 2020'!L72:N72)),(0),($C$5*F78/'Vic Oct 2020'!AR72-SUM('Vic Oct 2020'!L72:N72))*'Vic Oct 2020'!AF72/100)* 'Vic Oct 2020'!AR72,IF(AND('Vic Oct 2020'!M72&gt;0,'Vic Oct 2020'!N72=""),IF(($C$5*F78/'Vic Oct 2020'!AR72&lt;'Vic Oct 2020'!M72+'Vic Oct 2020'!L72),(0),(($C$5*F78/'Vic Oct 2020'!AR72-('Vic Oct 2020'!M72+'Vic Oct 2020'!L72))*'Vic Oct 2020'!AE72/100))*'Vic Oct 2020'!AR72,IF(AND('Vic Oct 2020'!L72&gt;0,'Vic Oct 2020'!M72=""&gt;0),IF(($C$5*F78/'Vic Oct 2020'!AR72&lt;'Vic Oct 2020'!L72),(0),($C$5*F78/'Vic Oct 2020'!AR72-'Vic Oct 2020'!L72)*'Vic Oct 2020'!AD72/100)*'Vic Oct 2020'!AR72,0)))))</f>
        <v>0</v>
      </c>
      <c r="Q78" s="394">
        <f t="shared" si="13"/>
        <v>1794.363636363636</v>
      </c>
      <c r="R78" s="419">
        <f t="shared" si="14"/>
        <v>2110.0521363636362</v>
      </c>
      <c r="S78" s="193">
        <f t="shared" si="15"/>
        <v>2321.05735</v>
      </c>
      <c r="T78" s="247">
        <f>'Vic Oct 2020'!AT72</f>
        <v>0</v>
      </c>
      <c r="U78" s="247">
        <f>'Vic Oct 2020'!AU72</f>
        <v>0</v>
      </c>
      <c r="V78" s="247">
        <f>'Vic Oct 2020'!AV72</f>
        <v>0</v>
      </c>
      <c r="W78" s="247">
        <f>'Vic Oct 2020'!AW72</f>
        <v>0</v>
      </c>
      <c r="X78" s="419" t="str">
        <f t="shared" si="16"/>
        <v>No discount</v>
      </c>
      <c r="Y78" s="419" t="str">
        <f t="shared" si="17"/>
        <v>Exclusive</v>
      </c>
      <c r="Z78" s="399">
        <f t="shared" si="10"/>
        <v>2110.0521363636362</v>
      </c>
      <c r="AA78" s="399">
        <f t="shared" si="11"/>
        <v>2110.0521363636362</v>
      </c>
      <c r="AB78" s="400">
        <f t="shared" si="9"/>
        <v>2321.05735</v>
      </c>
      <c r="AC78" s="400">
        <f t="shared" si="9"/>
        <v>2321.05735</v>
      </c>
      <c r="AD78" s="244">
        <f>'Vic Oct 2020'!BF72</f>
        <v>0</v>
      </c>
      <c r="AE78" s="196" t="str">
        <f>'Vic Oct 2020'!BG72</f>
        <v>n</v>
      </c>
      <c r="CO78" s="447"/>
      <c r="CP78" s="447"/>
      <c r="CQ78" s="447"/>
      <c r="CR78" s="447"/>
      <c r="CS78" s="447"/>
      <c r="CT78" s="447"/>
      <c r="CU78" s="447"/>
      <c r="CV78" s="447"/>
      <c r="CW78" s="447"/>
      <c r="CX78" s="447"/>
      <c r="CY78" s="447"/>
      <c r="CZ78" s="447"/>
      <c r="DA78" s="447"/>
      <c r="DB78" s="447"/>
      <c r="DC78" s="447"/>
      <c r="DD78" s="447"/>
      <c r="DE78" s="447"/>
      <c r="DF78" s="447"/>
      <c r="DG78" s="447"/>
      <c r="DH78" s="447"/>
      <c r="DI78" s="447"/>
      <c r="DJ78" s="447"/>
      <c r="DK78" s="447"/>
      <c r="DL78" s="447"/>
      <c r="DM78" s="447"/>
      <c r="DN78" s="447"/>
      <c r="DO78" s="447"/>
      <c r="DP78" s="447"/>
      <c r="DQ78" s="447"/>
      <c r="DR78" s="447"/>
      <c r="DS78" s="447"/>
      <c r="DT78" s="447"/>
      <c r="DU78" s="447"/>
      <c r="DV78" s="447"/>
      <c r="DW78" s="447"/>
      <c r="DX78" s="447"/>
      <c r="DY78" s="447"/>
      <c r="DZ78" s="447"/>
      <c r="EA78" s="447"/>
      <c r="EB78" s="447"/>
      <c r="EC78" s="447"/>
      <c r="ED78" s="447"/>
      <c r="EE78" s="447"/>
      <c r="EF78" s="447"/>
      <c r="EG78" s="447"/>
      <c r="EH78" s="447"/>
      <c r="EI78" s="447"/>
      <c r="EJ78" s="447"/>
      <c r="EK78" s="447"/>
      <c r="EL78" s="447"/>
      <c r="EM78" s="447"/>
      <c r="EN78" s="447"/>
      <c r="EO78" s="447"/>
      <c r="EP78" s="447"/>
    </row>
    <row r="79" spans="1:146" ht="17" customHeight="1">
      <c r="A79" s="528"/>
      <c r="B79" s="194" t="str">
        <f>'Vic Oct 2020'!F73</f>
        <v>Click Energy</v>
      </c>
      <c r="C79" s="423" t="str">
        <f>'Vic Oct 2020'!G73</f>
        <v>Business Ready</v>
      </c>
      <c r="D79" s="190">
        <f>365*'Vic Oct 2020'!H73/100</f>
        <v>263.06545454545454</v>
      </c>
      <c r="E79" s="415">
        <f>IF('Vic Oct 2020'!AQ73=3,0.5,IF('Vic Oct 2020'!AQ73=2,0.33,0))</f>
        <v>0.5</v>
      </c>
      <c r="F79" s="415">
        <f t="shared" si="12"/>
        <v>0.5</v>
      </c>
      <c r="G79" s="190">
        <f>IF('Vic Oct 2020'!K73="",($C$5*E79/'Vic Oct 2020'!AQ73*'Vic Oct 2020'!W73/100)*'Vic Oct 2020'!AQ73,IF($C$5*E79/'Vic Oct 2020'!AQ73&gt;='Vic Oct 2020'!L73,('Vic Oct 2020'!L73*'Vic Oct 2020'!W73/100)*'Vic Oct 2020'!AQ73,($C$5*E79/'Vic Oct 2020'!AQ73*'Vic Oct 2020'!W73/100)*'Vic Oct 2020'!AQ73))</f>
        <v>216</v>
      </c>
      <c r="H79" s="190">
        <f>IF(AND('Vic Oct 2020'!L73&gt;0,'Vic Oct 2020'!M73&gt;0),IF($C$5*E79/'Vic Oct 2020'!AQ73&lt;'Vic Oct 2020'!L73,0,IF(($C$5*E79/'Vic Oct 2020'!AQ73-'Vic Oct 2020'!L73)&lt;=('Vic Oct 2020'!M73+'Vic Oct 2020'!L73),((($C$5*E79/'Vic Oct 2020'!AQ73-'Vic Oct 2020'!L73)*'Vic Oct 2020'!X73/100))*'Vic Oct 2020'!AQ73,((('Vic Oct 2020'!M73)*'Vic Oct 2020'!X73/100)*'Vic Oct 2020'!AQ73))),0)</f>
        <v>812.5454545454545</v>
      </c>
      <c r="I79" s="190">
        <f>IF(AND('Vic Oct 2020'!M73&gt;0,'Vic Oct 2020'!N73&gt;0),IF($C$5*E79/'Vic Oct 2020'!AQ73&lt;('Vic Oct 2020'!L73+'Vic Oct 2020'!M73),0,IF(($C$5*E79/'Vic Oct 2020'!AQ73-'Vic Oct 2020'!L73+'Vic Oct 2020'!M73)&lt;=('Vic Oct 2020'!L73+'Vic Oct 2020'!M73+'Vic Oct 2020'!N73),((($C$5*E79/'Vic Oct 2020'!AQ73-('Vic Oct 2020'!L73+'Vic Oct 2020'!M73))*'Vic Oct 2020'!Y73/100))*'Vic Oct 2020'!AQ73,('Vic Oct 2020'!N73*'Vic Oct 2020'!Y73/100)* 'Vic Oct 2020'!AQ73)),0)</f>
        <v>0</v>
      </c>
      <c r="J79" s="190">
        <f>IF(AND('Vic Oct 2020'!N73&gt;0,'Vic Oct 2020'!O73&gt;0),IF($C$5*E79/'Vic Oct 2020'!AQ73&lt;('Vic Oct 2020'!L73+'Vic Oct 2020'!M73+'Vic Oct 2020'!N73),0,IF(($C$5*E79/'Vic Oct 2020'!AQ73-'Vic Oct 2020'!L73+'Vic Oct 2020'!M73+'Vic Oct 2020'!N73)&lt;=('Vic Oct 2020'!L73+'Vic Oct 2020'!M73+'Vic Oct 2020'!N73+'Vic Oct 2020'!O73),(($C$5*E79/'Vic Oct 2020'!AQ73-('Vic Oct 2020'!L73+'Vic Oct 2020'!M73+'Vic Oct 2020'!N73))*'Vic Oct 2020'!Z73/100)*'Vic Oct 2020'!AQ73,('Vic Oct 2020'!O73*'Vic Oct 2020'!Z73/100)*'Vic Oct 2020'!AQ73)),0)</f>
        <v>0</v>
      </c>
      <c r="K79" s="190">
        <f>IF(AND('Vic Oct 2020'!P73&gt;0,'Vic Oct 2020'!O73&gt;0),IF(($C$5*E79/'Vic Oct 2020'!AQ73&lt;SUM('Vic Oct 2020'!L73:P73)),(0),($C$5*E79/'Vic Oct 2020'!AQ73-SUM('Vic Oct 2020'!L73:P73))*'Vic Oct 2020'!AB73/100)* 'Vic Oct 2020'!AQ73,IF(AND('Vic Oct 2020'!O73&gt;0,'Vic Oct 2020'!P73=""),IF(($C$5*E79/'Vic Oct 2020'!AQ73&lt; SUM('Vic Oct 2020'!L73:O73)),(0),($C$5*E79/'Vic Oct 2020'!AQ73-SUM('Vic Oct 2020'!L73:O73))*'Vic Oct 2020'!AA73/100)* 'Vic Oct 2020'!AQ73,IF(AND('Vic Oct 2020'!N73&gt;0,'Vic Oct 2020'!O73=""),IF(($C$5*E79/'Vic Oct 2020'!AQ73&lt; SUM('Vic Oct 2020'!L73:N73)),(0),($C$5*E79/'Vic Oct 2020'!AQ73-SUM('Vic Oct 2020'!L73:N73))*'Vic Oct 2020'!Z73/100)* 'Vic Oct 2020'!AQ73,IF(AND('Vic Oct 2020'!M73&gt;0,'Vic Oct 2020'!N73=""),IF(($C$5*E79/'Vic Oct 2020'!AQ73&lt;'Vic Oct 2020'!M73+'Vic Oct 2020'!L73),(0),(($C$5*E79/'Vic Oct 2020'!AQ73-('Vic Oct 2020'!M73+'Vic Oct 2020'!L73))*'Vic Oct 2020'!Y73/100))*'Vic Oct 2020'!AQ73,IF(AND('Vic Oct 2020'!L73&gt;0,'Vic Oct 2020'!M73=""&gt;0),IF(($C$5*E79/'Vic Oct 2020'!AQ73&lt;'Vic Oct 2020'!L73),(0),($C$5*E79/'Vic Oct 2020'!AQ73-'Vic Oct 2020'!L73)*'Vic Oct 2020'!X73/100)*'Vic Oct 2020'!AQ73,0)))))</f>
        <v>0</v>
      </c>
      <c r="L79" s="190">
        <f>IF('Vic Oct 2020'!K73="",($C$5*F79/'Vic Oct 2020'!AR73*'Vic Oct 2020'!AC73/100)*'Vic Oct 2020'!AR73,IF($C$5*F79/'Vic Oct 2020'!AR73&gt;='Vic Oct 2020'!L73,('Vic Oct 2020'!L73*'Vic Oct 2020'!AC73/100)*'Vic Oct 2020'!AR73,($C$5*F79/'Vic Oct 2020'!AR73*'Vic Oct 2020'!AC73/100)*'Vic Oct 2020'!AR73))</f>
        <v>216</v>
      </c>
      <c r="M79" s="190">
        <f>IF(AND('Vic Oct 2020'!L73&gt;0,'Vic Oct 2020'!M73&gt;0),IF($C$5*F79/'Vic Oct 2020'!AR73&lt;'Vic Oct 2020'!L73,0,IF(($C$5*F79/'Vic Oct 2020'!AR73-'Vic Oct 2020'!L73)&lt;=('Vic Oct 2020'!M73+'Vic Oct 2020'!L73),((($C$5*F79/'Vic Oct 2020'!AR73-'Vic Oct 2020'!L73)*'Vic Oct 2020'!AD73/100))*'Vic Oct 2020'!AR73,((('Vic Oct 2020'!M73)*'Vic Oct 2020'!AD73/100)*'Vic Oct 2020'!AR73))),0)</f>
        <v>812.5454545454545</v>
      </c>
      <c r="N79" s="190">
        <f>IF(AND('Vic Oct 2020'!M73&gt;0,'Vic Oct 2020'!N73&gt;0),IF($C$5*F79/'Vic Oct 2020'!AR73&lt;('Vic Oct 2020'!L73+'Vic Oct 2020'!M73),0,IF(($C$5*F79/'Vic Oct 2020'!AR73-'Vic Oct 2020'!L73+'Vic Oct 2020'!M73)&lt;=('Vic Oct 2020'!L73+'Vic Oct 2020'!M73+'Vic Oct 2020'!N73),((($C$5*F79/'Vic Oct 2020'!AR73-('Vic Oct 2020'!L73+'Vic Oct 2020'!M73))*'Vic Oct 2020'!AE73/100))*'Vic Oct 2020'!AR73,('Vic Oct 2020'!N73*'Vic Oct 2020'!AE73/100)*'Vic Oct 2020'!AR73)),0)</f>
        <v>0</v>
      </c>
      <c r="O79" s="190">
        <f>IF(AND('Vic Oct 2020'!N73&gt;0,'Vic Oct 2020'!O73&gt;0),IF($C$5*F79/'Vic Oct 2020'!AR73&lt;('Vic Oct 2020'!L73+'Vic Oct 2020'!M73+'Vic Oct 2020'!N73),0,IF(($C$5*F79/'Vic Oct 2020'!AR73-'Vic Oct 2020'!L73+'Vic Oct 2020'!M73+'Vic Oct 2020'!N73)&lt;=('Vic Oct 2020'!L73+'Vic Oct 2020'!M73+'Vic Oct 2020'!N73+'Vic Oct 2020'!O73),(($C$5*F79/'Vic Oct 2020'!AR73-('Vic Oct 2020'!L73+'Vic Oct 2020'!M73+'Vic Oct 2020'!N73))*'Vic Oct 2020'!AF73/100)*'Vic Oct 2020'!AR73,('Vic Oct 2020'!O73*'Vic Oct 2020'!AF73/100)*'Vic Oct 2020'!AR73)),0)</f>
        <v>0</v>
      </c>
      <c r="P79" s="190">
        <f>IF(AND('Vic Oct 2020'!P73&gt;0,'Vic Oct 2020'!O73&gt;0),IF(($C$5*F79/'Vic Oct 2020'!AR73&lt;SUM('Vic Oct 2020'!L73:P73)),(0),($C$5*F79/'Vic Oct 2020'!AR73-SUM('Vic Oct 2020'!L73:P73))*'Vic Oct 2020'!AB73/100)* 'Vic Oct 2020'!AR73,IF(AND('Vic Oct 2020'!O73&gt;0,'Vic Oct 2020'!P73=""),IF(($C$5*F79/'Vic Oct 2020'!AR73&lt; SUM('Vic Oct 2020'!L73:O73)),(0),($C$5*F79/'Vic Oct 2020'!AR73-SUM('Vic Oct 2020'!L73:O73))*'Vic Oct 2020'!AG73/100)* 'Vic Oct 2020'!AR73,IF(AND('Vic Oct 2020'!N73&gt;0,'Vic Oct 2020'!O73=""),IF(($C$5*F79/'Vic Oct 2020'!AR73&lt; SUM('Vic Oct 2020'!L73:N73)),(0),($C$5*F79/'Vic Oct 2020'!AR73-SUM('Vic Oct 2020'!L73:N73))*'Vic Oct 2020'!AF73/100)* 'Vic Oct 2020'!AR73,IF(AND('Vic Oct 2020'!M73&gt;0,'Vic Oct 2020'!N73=""),IF(($C$5*F79/'Vic Oct 2020'!AR73&lt;'Vic Oct 2020'!M73+'Vic Oct 2020'!L73),(0),(($C$5*F79/'Vic Oct 2020'!AR73-('Vic Oct 2020'!M73+'Vic Oct 2020'!L73))*'Vic Oct 2020'!AE73/100))*'Vic Oct 2020'!AR73,IF(AND('Vic Oct 2020'!L73&gt;0,'Vic Oct 2020'!M73=""&gt;0),IF(($C$5*F79/'Vic Oct 2020'!AR73&lt;'Vic Oct 2020'!L73),(0),($C$5*F79/'Vic Oct 2020'!AR73-'Vic Oct 2020'!L73)*'Vic Oct 2020'!AD73/100)*'Vic Oct 2020'!AR73,0)))))</f>
        <v>0</v>
      </c>
      <c r="Q79" s="394">
        <f t="shared" si="13"/>
        <v>2057.090909090909</v>
      </c>
      <c r="R79" s="419">
        <f t="shared" si="14"/>
        <v>2320.1563636363635</v>
      </c>
      <c r="S79" s="193">
        <f t="shared" si="15"/>
        <v>2552.172</v>
      </c>
      <c r="T79" s="247">
        <f>'Vic Oct 2020'!AT73</f>
        <v>0</v>
      </c>
      <c r="U79" s="247">
        <f>'Vic Oct 2020'!AU73</f>
        <v>0</v>
      </c>
      <c r="V79" s="247">
        <f>'Vic Oct 2020'!AV73</f>
        <v>0</v>
      </c>
      <c r="W79" s="247">
        <f>'Vic Oct 2020'!AW73</f>
        <v>0</v>
      </c>
      <c r="X79" s="419" t="str">
        <f t="shared" si="16"/>
        <v>No discount</v>
      </c>
      <c r="Y79" s="419" t="str">
        <f t="shared" si="17"/>
        <v>Exclusive</v>
      </c>
      <c r="Z79" s="399">
        <f t="shared" si="10"/>
        <v>2320.1563636363635</v>
      </c>
      <c r="AA79" s="399">
        <f t="shared" si="11"/>
        <v>2320.1563636363635</v>
      </c>
      <c r="AB79" s="400">
        <f t="shared" si="9"/>
        <v>2552.172</v>
      </c>
      <c r="AC79" s="400">
        <f t="shared" si="9"/>
        <v>2552.172</v>
      </c>
      <c r="AD79" s="244">
        <f>'Vic Oct 2020'!BF73</f>
        <v>0</v>
      </c>
      <c r="AE79" s="196" t="str">
        <f>'Vic Oct 2020'!BG73</f>
        <v>n</v>
      </c>
      <c r="CO79" s="447"/>
      <c r="CP79" s="447"/>
      <c r="CQ79" s="447"/>
      <c r="CR79" s="447"/>
      <c r="CS79" s="447"/>
      <c r="CT79" s="447"/>
      <c r="CU79" s="447"/>
      <c r="CV79" s="447"/>
      <c r="CW79" s="447"/>
      <c r="CX79" s="447"/>
      <c r="CY79" s="447"/>
      <c r="CZ79" s="447"/>
      <c r="DA79" s="447"/>
      <c r="DB79" s="447"/>
      <c r="DC79" s="447"/>
      <c r="DD79" s="447"/>
      <c r="DE79" s="447"/>
      <c r="DF79" s="447"/>
      <c r="DG79" s="447"/>
      <c r="DH79" s="447"/>
      <c r="DI79" s="447"/>
      <c r="DJ79" s="447"/>
      <c r="DK79" s="447"/>
      <c r="DL79" s="447"/>
      <c r="DM79" s="447"/>
      <c r="DN79" s="447"/>
      <c r="DO79" s="447"/>
      <c r="DP79" s="447"/>
      <c r="DQ79" s="447"/>
      <c r="DR79" s="447"/>
      <c r="DS79" s="447"/>
      <c r="DT79" s="447"/>
      <c r="DU79" s="447"/>
      <c r="DV79" s="447"/>
      <c r="DW79" s="447"/>
      <c r="DX79" s="447"/>
      <c r="DY79" s="447"/>
      <c r="DZ79" s="447"/>
      <c r="EA79" s="447"/>
      <c r="EB79" s="447"/>
      <c r="EC79" s="447"/>
      <c r="ED79" s="447"/>
      <c r="EE79" s="447"/>
      <c r="EF79" s="447"/>
      <c r="EG79" s="447"/>
      <c r="EH79" s="447"/>
      <c r="EI79" s="447"/>
      <c r="EJ79" s="447"/>
      <c r="EK79" s="447"/>
      <c r="EL79" s="447"/>
      <c r="EM79" s="447"/>
      <c r="EN79" s="447"/>
      <c r="EO79" s="447"/>
      <c r="EP79" s="447"/>
    </row>
    <row r="80" spans="1:146" ht="17" customHeight="1">
      <c r="A80" s="528"/>
      <c r="B80" s="194" t="str">
        <f>'Vic Oct 2020'!F74</f>
        <v>Covau</v>
      </c>
      <c r="C80" s="194" t="str">
        <f>'Vic Oct 2020'!G74</f>
        <v>Smart Saver</v>
      </c>
      <c r="D80" s="190">
        <f>365*'Vic Oct 2020'!H74/100</f>
        <v>346.74999999999994</v>
      </c>
      <c r="E80" s="415">
        <f>IF('Vic Oct 2020'!AQ74=3,0.5,IF('Vic Oct 2020'!AQ74=2,0.33,0))</f>
        <v>0.5</v>
      </c>
      <c r="F80" s="415">
        <f t="shared" si="12"/>
        <v>0.5</v>
      </c>
      <c r="G80" s="190">
        <f>IF('Vic Oct 2020'!K74="",($C$5*E80/'Vic Oct 2020'!AQ74*'Vic Oct 2020'!W74/100)*'Vic Oct 2020'!AQ74,IF($C$5*E80/'Vic Oct 2020'!AQ74&gt;='Vic Oct 2020'!L74,('Vic Oct 2020'!L74*'Vic Oct 2020'!W74/100)*'Vic Oct 2020'!AQ74,($C$5*E80/'Vic Oct 2020'!AQ74*'Vic Oct 2020'!W74/100)*'Vic Oct 2020'!AQ74))</f>
        <v>268.36363636363632</v>
      </c>
      <c r="H80" s="190">
        <f>IF(AND('Vic Oct 2020'!L74&gt;0,'Vic Oct 2020'!M74&gt;0),IF($C$5*E80/'Vic Oct 2020'!AQ74&lt;'Vic Oct 2020'!L74,0,IF(($C$5*E80/'Vic Oct 2020'!AQ74-'Vic Oct 2020'!L74)&lt;=('Vic Oct 2020'!M74+'Vic Oct 2020'!L74),((($C$5*E80/'Vic Oct 2020'!AQ74-'Vic Oct 2020'!L74)*'Vic Oct 2020'!X74/100))*'Vic Oct 2020'!AQ74,((('Vic Oct 2020'!M74)*'Vic Oct 2020'!X74/100)*'Vic Oct 2020'!AQ74))),0)</f>
        <v>1006.3636363636365</v>
      </c>
      <c r="I80" s="190">
        <f>IF(AND('Vic Oct 2020'!M74&gt;0,'Vic Oct 2020'!N74&gt;0),IF($C$5*E80/'Vic Oct 2020'!AQ74&lt;('Vic Oct 2020'!L74+'Vic Oct 2020'!M74),0,IF(($C$5*E80/'Vic Oct 2020'!AQ74-'Vic Oct 2020'!L74+'Vic Oct 2020'!M74)&lt;=('Vic Oct 2020'!L74+'Vic Oct 2020'!M74+'Vic Oct 2020'!N74),((($C$5*E80/'Vic Oct 2020'!AQ74-('Vic Oct 2020'!L74+'Vic Oct 2020'!M74))*'Vic Oct 2020'!Y74/100))*'Vic Oct 2020'!AQ74,('Vic Oct 2020'!N74*'Vic Oct 2020'!Y74/100)* 'Vic Oct 2020'!AQ74)),0)</f>
        <v>0</v>
      </c>
      <c r="J80" s="190">
        <f>IF(AND('Vic Oct 2020'!N74&gt;0,'Vic Oct 2020'!O74&gt;0),IF($C$5*E80/'Vic Oct 2020'!AQ74&lt;('Vic Oct 2020'!L74+'Vic Oct 2020'!M74+'Vic Oct 2020'!N74),0,IF(($C$5*E80/'Vic Oct 2020'!AQ74-'Vic Oct 2020'!L74+'Vic Oct 2020'!M74+'Vic Oct 2020'!N74)&lt;=('Vic Oct 2020'!L74+'Vic Oct 2020'!M74+'Vic Oct 2020'!N74+'Vic Oct 2020'!O74),(($C$5*E80/'Vic Oct 2020'!AQ74-('Vic Oct 2020'!L74+'Vic Oct 2020'!M74+'Vic Oct 2020'!N74))*'Vic Oct 2020'!Z74/100)*'Vic Oct 2020'!AQ74,('Vic Oct 2020'!O74*'Vic Oct 2020'!Z74/100)*'Vic Oct 2020'!AQ74)),0)</f>
        <v>0</v>
      </c>
      <c r="K80" s="190">
        <f>IF(AND('Vic Oct 2020'!P74&gt;0,'Vic Oct 2020'!O74&gt;0),IF(($C$5*E80/'Vic Oct 2020'!AQ74&lt;SUM('Vic Oct 2020'!L74:P74)),(0),($C$5*E80/'Vic Oct 2020'!AQ74-SUM('Vic Oct 2020'!L74:P74))*'Vic Oct 2020'!AB74/100)* 'Vic Oct 2020'!AQ74,IF(AND('Vic Oct 2020'!O74&gt;0,'Vic Oct 2020'!P74=""),IF(($C$5*E80/'Vic Oct 2020'!AQ74&lt; SUM('Vic Oct 2020'!L74:O74)),(0),($C$5*E80/'Vic Oct 2020'!AQ74-SUM('Vic Oct 2020'!L74:O74))*'Vic Oct 2020'!AA74/100)* 'Vic Oct 2020'!AQ74,IF(AND('Vic Oct 2020'!N74&gt;0,'Vic Oct 2020'!O74=""),IF(($C$5*E80/'Vic Oct 2020'!AQ74&lt; SUM('Vic Oct 2020'!L74:N74)),(0),($C$5*E80/'Vic Oct 2020'!AQ74-SUM('Vic Oct 2020'!L74:N74))*'Vic Oct 2020'!Z74/100)* 'Vic Oct 2020'!AQ74,IF(AND('Vic Oct 2020'!M74&gt;0,'Vic Oct 2020'!N74=""),IF(($C$5*E80/'Vic Oct 2020'!AQ74&lt;'Vic Oct 2020'!M74+'Vic Oct 2020'!L74),(0),(($C$5*E80/'Vic Oct 2020'!AQ74-('Vic Oct 2020'!M74+'Vic Oct 2020'!L74))*'Vic Oct 2020'!Y74/100))*'Vic Oct 2020'!AQ74,IF(AND('Vic Oct 2020'!L74&gt;0,'Vic Oct 2020'!M74=""&gt;0),IF(($C$5*E80/'Vic Oct 2020'!AQ74&lt;'Vic Oct 2020'!L74),(0),($C$5*E80/'Vic Oct 2020'!AQ74-'Vic Oct 2020'!L74)*'Vic Oct 2020'!X74/100)*'Vic Oct 2020'!AQ74,0)))))</f>
        <v>0</v>
      </c>
      <c r="L80" s="190">
        <f>IF('Vic Oct 2020'!K74="",($C$5*F80/'Vic Oct 2020'!AR74*'Vic Oct 2020'!AC74/100)*'Vic Oct 2020'!AR74,IF($C$5*F80/'Vic Oct 2020'!AR74&gt;='Vic Oct 2020'!L74,('Vic Oct 2020'!L74*'Vic Oct 2020'!AC74/100)*'Vic Oct 2020'!AR74,($C$5*F80/'Vic Oct 2020'!AR74*'Vic Oct 2020'!AC74/100)*'Vic Oct 2020'!AR74))</f>
        <v>268.36363636363632</v>
      </c>
      <c r="M80" s="190">
        <f>IF(AND('Vic Oct 2020'!L74&gt;0,'Vic Oct 2020'!M74&gt;0),IF($C$5*F80/'Vic Oct 2020'!AR74&lt;'Vic Oct 2020'!L74,0,IF(($C$5*F80/'Vic Oct 2020'!AR74-'Vic Oct 2020'!L74)&lt;=('Vic Oct 2020'!M74+'Vic Oct 2020'!L74),((($C$5*F80/'Vic Oct 2020'!AR74-'Vic Oct 2020'!L74)*'Vic Oct 2020'!AD74/100))*'Vic Oct 2020'!AR74,((('Vic Oct 2020'!M74)*'Vic Oct 2020'!AD74/100)*'Vic Oct 2020'!AR74))),0)</f>
        <v>1006.3636363636365</v>
      </c>
      <c r="N80" s="190">
        <f>IF(AND('Vic Oct 2020'!M74&gt;0,'Vic Oct 2020'!N74&gt;0),IF($C$5*F80/'Vic Oct 2020'!AR74&lt;('Vic Oct 2020'!L74+'Vic Oct 2020'!M74),0,IF(($C$5*F80/'Vic Oct 2020'!AR74-'Vic Oct 2020'!L74+'Vic Oct 2020'!M74)&lt;=('Vic Oct 2020'!L74+'Vic Oct 2020'!M74+'Vic Oct 2020'!N74),((($C$5*F80/'Vic Oct 2020'!AR74-('Vic Oct 2020'!L74+'Vic Oct 2020'!M74))*'Vic Oct 2020'!AE74/100))*'Vic Oct 2020'!AR74,('Vic Oct 2020'!N74*'Vic Oct 2020'!AE74/100)*'Vic Oct 2020'!AR74)),0)</f>
        <v>0</v>
      </c>
      <c r="O80" s="190">
        <f>IF(AND('Vic Oct 2020'!N74&gt;0,'Vic Oct 2020'!O74&gt;0),IF($C$5*F80/'Vic Oct 2020'!AR74&lt;('Vic Oct 2020'!L74+'Vic Oct 2020'!M74+'Vic Oct 2020'!N74),0,IF(($C$5*F80/'Vic Oct 2020'!AR74-'Vic Oct 2020'!L74+'Vic Oct 2020'!M74+'Vic Oct 2020'!N74)&lt;=('Vic Oct 2020'!L74+'Vic Oct 2020'!M74+'Vic Oct 2020'!N74+'Vic Oct 2020'!O74),(($C$5*F80/'Vic Oct 2020'!AR74-('Vic Oct 2020'!L74+'Vic Oct 2020'!M74+'Vic Oct 2020'!N74))*'Vic Oct 2020'!AF74/100)*'Vic Oct 2020'!AR74,('Vic Oct 2020'!O74*'Vic Oct 2020'!AF74/100)*'Vic Oct 2020'!AR74)),0)</f>
        <v>0</v>
      </c>
      <c r="P80" s="190">
        <f>IF(AND('Vic Oct 2020'!P74&gt;0,'Vic Oct 2020'!O74&gt;0),IF(($C$5*F80/'Vic Oct 2020'!AR74&lt;SUM('Vic Oct 2020'!L74:P74)),(0),($C$5*F80/'Vic Oct 2020'!AR74-SUM('Vic Oct 2020'!L74:P74))*'Vic Oct 2020'!AB74/100)* 'Vic Oct 2020'!AR74,IF(AND('Vic Oct 2020'!O74&gt;0,'Vic Oct 2020'!P74=""),IF(($C$5*F80/'Vic Oct 2020'!AR74&lt; SUM('Vic Oct 2020'!L74:O74)),(0),($C$5*F80/'Vic Oct 2020'!AR74-SUM('Vic Oct 2020'!L74:O74))*'Vic Oct 2020'!AG74/100)* 'Vic Oct 2020'!AR74,IF(AND('Vic Oct 2020'!N74&gt;0,'Vic Oct 2020'!O74=""),IF(($C$5*F80/'Vic Oct 2020'!AR74&lt; SUM('Vic Oct 2020'!L74:N74)),(0),($C$5*F80/'Vic Oct 2020'!AR74-SUM('Vic Oct 2020'!L74:N74))*'Vic Oct 2020'!AF74/100)* 'Vic Oct 2020'!AR74,IF(AND('Vic Oct 2020'!M74&gt;0,'Vic Oct 2020'!N74=""),IF(($C$5*F80/'Vic Oct 2020'!AR74&lt;'Vic Oct 2020'!M74+'Vic Oct 2020'!L74),(0),(($C$5*F80/'Vic Oct 2020'!AR74-('Vic Oct 2020'!M74+'Vic Oct 2020'!L74))*'Vic Oct 2020'!AE74/100))*'Vic Oct 2020'!AR74,IF(AND('Vic Oct 2020'!L74&gt;0,'Vic Oct 2020'!M74=""&gt;0),IF(($C$5*F80/'Vic Oct 2020'!AR74&lt;'Vic Oct 2020'!L74),(0),($C$5*F80/'Vic Oct 2020'!AR74-'Vic Oct 2020'!L74)*'Vic Oct 2020'!AD74/100)*'Vic Oct 2020'!AR74,0)))))</f>
        <v>0</v>
      </c>
      <c r="Q80" s="394">
        <f t="shared" si="13"/>
        <v>2549.4545454545455</v>
      </c>
      <c r="R80" s="419">
        <f t="shared" si="14"/>
        <v>2896.2045454545455</v>
      </c>
      <c r="S80" s="193">
        <f t="shared" si="15"/>
        <v>3185.8250000000003</v>
      </c>
      <c r="T80" s="247">
        <f>'Vic Oct 2020'!AT74</f>
        <v>0</v>
      </c>
      <c r="U80" s="247">
        <f>'Vic Oct 2020'!AU74</f>
        <v>20</v>
      </c>
      <c r="V80" s="247">
        <f>'Vic Oct 2020'!AV74</f>
        <v>0</v>
      </c>
      <c r="W80" s="247">
        <f>'Vic Oct 2020'!AW74</f>
        <v>0</v>
      </c>
      <c r="X80" s="419" t="str">
        <f t="shared" si="16"/>
        <v>Guaranteed off usage</v>
      </c>
      <c r="Y80" s="419" t="str">
        <f t="shared" si="17"/>
        <v>Exclusive</v>
      </c>
      <c r="Z80" s="399">
        <f t="shared" si="10"/>
        <v>2386.3136363636363</v>
      </c>
      <c r="AA80" s="399">
        <f t="shared" si="11"/>
        <v>2386.3136363636363</v>
      </c>
      <c r="AB80" s="400">
        <f t="shared" si="9"/>
        <v>2624.9450000000002</v>
      </c>
      <c r="AC80" s="400">
        <f t="shared" si="9"/>
        <v>2624.9450000000002</v>
      </c>
      <c r="AD80" s="244">
        <f>'Vic Oct 2020'!BF74</f>
        <v>0</v>
      </c>
      <c r="AE80" s="196" t="str">
        <f>'Vic Oct 2020'!BG74</f>
        <v>n</v>
      </c>
      <c r="CO80" s="447"/>
      <c r="CP80" s="447"/>
      <c r="CQ80" s="447"/>
      <c r="CR80" s="447"/>
      <c r="CS80" s="447"/>
      <c r="CT80" s="447"/>
      <c r="CU80" s="447"/>
      <c r="CV80" s="447"/>
      <c r="CW80" s="447"/>
      <c r="CX80" s="447"/>
      <c r="CY80" s="447"/>
      <c r="CZ80" s="447"/>
      <c r="DA80" s="447"/>
      <c r="DB80" s="447"/>
      <c r="DC80" s="447"/>
      <c r="DD80" s="447"/>
      <c r="DE80" s="447"/>
      <c r="DF80" s="447"/>
      <c r="DG80" s="447"/>
      <c r="DH80" s="447"/>
      <c r="DI80" s="447"/>
      <c r="DJ80" s="447"/>
      <c r="DK80" s="447"/>
      <c r="DL80" s="447"/>
      <c r="DM80" s="447"/>
      <c r="DN80" s="447"/>
      <c r="DO80" s="447"/>
      <c r="DP80" s="447"/>
      <c r="DQ80" s="447"/>
      <c r="DR80" s="447"/>
      <c r="DS80" s="447"/>
      <c r="DT80" s="447"/>
      <c r="DU80" s="447"/>
      <c r="DV80" s="447"/>
      <c r="DW80" s="447"/>
      <c r="DX80" s="447"/>
      <c r="DY80" s="447"/>
      <c r="DZ80" s="447"/>
      <c r="EA80" s="447"/>
      <c r="EB80" s="447"/>
      <c r="EC80" s="447"/>
      <c r="ED80" s="447"/>
      <c r="EE80" s="447"/>
      <c r="EF80" s="447"/>
      <c r="EG80" s="447"/>
      <c r="EH80" s="447"/>
      <c r="EI80" s="447"/>
      <c r="EJ80" s="447"/>
      <c r="EK80" s="447"/>
      <c r="EL80" s="447"/>
      <c r="EM80" s="447"/>
      <c r="EN80" s="447"/>
      <c r="EO80" s="447"/>
      <c r="EP80" s="447"/>
    </row>
    <row r="81" spans="1:146" ht="17" customHeight="1">
      <c r="A81" s="528"/>
      <c r="B81" s="194" t="str">
        <f>'Vic Oct 2020'!F75</f>
        <v>EnergyAustralia</v>
      </c>
      <c r="C81" s="194" t="str">
        <f>'Vic Oct 2020'!G75</f>
        <v>Total Business</v>
      </c>
      <c r="D81" s="190">
        <f>365*'Vic Oct 2020'!H75/100</f>
        <v>358.065</v>
      </c>
      <c r="E81" s="415">
        <f>IF('Vic Oct 2020'!AQ75=3,0.5,IF('Vic Oct 2020'!AQ75=2,0.33,0))</f>
        <v>0.5</v>
      </c>
      <c r="F81" s="415">
        <f t="shared" si="12"/>
        <v>0.5</v>
      </c>
      <c r="G81" s="190">
        <f>IF('Vic Oct 2020'!K75="",($C$5*E81/'Vic Oct 2020'!AQ75*'Vic Oct 2020'!W75/100)*'Vic Oct 2020'!AQ75,IF($C$5*E81/'Vic Oct 2020'!AQ75&gt;='Vic Oct 2020'!L75,('Vic Oct 2020'!L75*'Vic Oct 2020'!W75/100)*'Vic Oct 2020'!AQ75,($C$5*E81/'Vic Oct 2020'!AQ75*'Vic Oct 2020'!W75/100)*'Vic Oct 2020'!AQ75))</f>
        <v>256.90909090909093</v>
      </c>
      <c r="H81" s="190">
        <f>IF(AND('Vic Oct 2020'!L75&gt;0,'Vic Oct 2020'!M75&gt;0),IF($C$5*E81/'Vic Oct 2020'!AQ75&lt;'Vic Oct 2020'!L75,0,IF(($C$5*E81/'Vic Oct 2020'!AQ75-'Vic Oct 2020'!L75)&lt;=('Vic Oct 2020'!M75+'Vic Oct 2020'!L75),((($C$5*E81/'Vic Oct 2020'!AQ75-'Vic Oct 2020'!L75)*'Vic Oct 2020'!X75/100))*'Vic Oct 2020'!AQ75,((('Vic Oct 2020'!M75)*'Vic Oct 2020'!X75/100)*'Vic Oct 2020'!AQ75))),0)</f>
        <v>890.81818181818198</v>
      </c>
      <c r="I81" s="190">
        <f>IF(AND('Vic Oct 2020'!M75&gt;0,'Vic Oct 2020'!N75&gt;0),IF($C$5*E81/'Vic Oct 2020'!AQ75&lt;('Vic Oct 2020'!L75+'Vic Oct 2020'!M75),0,IF(($C$5*E81/'Vic Oct 2020'!AQ75-'Vic Oct 2020'!L75+'Vic Oct 2020'!M75)&lt;=('Vic Oct 2020'!L75+'Vic Oct 2020'!M75+'Vic Oct 2020'!N75),((($C$5*E81/'Vic Oct 2020'!AQ75-('Vic Oct 2020'!L75+'Vic Oct 2020'!M75))*'Vic Oct 2020'!Y75/100))*'Vic Oct 2020'!AQ75,('Vic Oct 2020'!N75*'Vic Oct 2020'!Y75/100)* 'Vic Oct 2020'!AQ75)),0)</f>
        <v>0</v>
      </c>
      <c r="J81" s="190">
        <f>IF(AND('Vic Oct 2020'!N75&gt;0,'Vic Oct 2020'!O75&gt;0),IF($C$5*E81/'Vic Oct 2020'!AQ75&lt;('Vic Oct 2020'!L75+'Vic Oct 2020'!M75+'Vic Oct 2020'!N75),0,IF(($C$5*E81/'Vic Oct 2020'!AQ75-'Vic Oct 2020'!L75+'Vic Oct 2020'!M75+'Vic Oct 2020'!N75)&lt;=('Vic Oct 2020'!L75+'Vic Oct 2020'!M75+'Vic Oct 2020'!N75+'Vic Oct 2020'!O75),(($C$5*E81/'Vic Oct 2020'!AQ75-('Vic Oct 2020'!L75+'Vic Oct 2020'!M75+'Vic Oct 2020'!N75))*'Vic Oct 2020'!Z75/100)*'Vic Oct 2020'!AQ75,('Vic Oct 2020'!O75*'Vic Oct 2020'!Z75/100)*'Vic Oct 2020'!AQ75)),0)</f>
        <v>0</v>
      </c>
      <c r="K81" s="190">
        <f>IF(AND('Vic Oct 2020'!P75&gt;0,'Vic Oct 2020'!O75&gt;0),IF(($C$5*E81/'Vic Oct 2020'!AQ75&lt;SUM('Vic Oct 2020'!L75:P75)),(0),($C$5*E81/'Vic Oct 2020'!AQ75-SUM('Vic Oct 2020'!L75:P75))*'Vic Oct 2020'!AB75/100)* 'Vic Oct 2020'!AQ75,IF(AND('Vic Oct 2020'!O75&gt;0,'Vic Oct 2020'!P75=""),IF(($C$5*E81/'Vic Oct 2020'!AQ75&lt; SUM('Vic Oct 2020'!L75:O75)),(0),($C$5*E81/'Vic Oct 2020'!AQ75-SUM('Vic Oct 2020'!L75:O75))*'Vic Oct 2020'!AA75/100)* 'Vic Oct 2020'!AQ75,IF(AND('Vic Oct 2020'!N75&gt;0,'Vic Oct 2020'!O75=""),IF(($C$5*E81/'Vic Oct 2020'!AQ75&lt; SUM('Vic Oct 2020'!L75:N75)),(0),($C$5*E81/'Vic Oct 2020'!AQ75-SUM('Vic Oct 2020'!L75:N75))*'Vic Oct 2020'!Z75/100)* 'Vic Oct 2020'!AQ75,IF(AND('Vic Oct 2020'!M75&gt;0,'Vic Oct 2020'!N75=""),IF(($C$5*E81/'Vic Oct 2020'!AQ75&lt;'Vic Oct 2020'!M75+'Vic Oct 2020'!L75),(0),(($C$5*E81/'Vic Oct 2020'!AQ75-('Vic Oct 2020'!M75+'Vic Oct 2020'!L75))*'Vic Oct 2020'!Y75/100))*'Vic Oct 2020'!AQ75,IF(AND('Vic Oct 2020'!L75&gt;0,'Vic Oct 2020'!M75=""&gt;0),IF(($C$5*E81/'Vic Oct 2020'!AQ75&lt;'Vic Oct 2020'!L75),(0),($C$5*E81/'Vic Oct 2020'!AQ75-'Vic Oct 2020'!L75)*'Vic Oct 2020'!X75/100)*'Vic Oct 2020'!AQ75,0)))))</f>
        <v>0</v>
      </c>
      <c r="L81" s="190">
        <f>IF('Vic Oct 2020'!K75="",($C$5*F81/'Vic Oct 2020'!AR75*'Vic Oct 2020'!AC75/100)*'Vic Oct 2020'!AR75,IF($C$5*F81/'Vic Oct 2020'!AR75&gt;='Vic Oct 2020'!L75,('Vic Oct 2020'!L75*'Vic Oct 2020'!AC75/100)*'Vic Oct 2020'!AR75,($C$5*F81/'Vic Oct 2020'!AR75*'Vic Oct 2020'!AC75/100)*'Vic Oct 2020'!AR75))</f>
        <v>256.90909090909093</v>
      </c>
      <c r="M81" s="190">
        <f>IF(AND('Vic Oct 2020'!L75&gt;0,'Vic Oct 2020'!M75&gt;0),IF($C$5*F81/'Vic Oct 2020'!AR75&lt;'Vic Oct 2020'!L75,0,IF(($C$5*F81/'Vic Oct 2020'!AR75-'Vic Oct 2020'!L75)&lt;=('Vic Oct 2020'!M75+'Vic Oct 2020'!L75),((($C$5*F81/'Vic Oct 2020'!AR75-'Vic Oct 2020'!L75)*'Vic Oct 2020'!AD75/100))*'Vic Oct 2020'!AR75,((('Vic Oct 2020'!M75)*'Vic Oct 2020'!AD75/100)*'Vic Oct 2020'!AR75))),0)</f>
        <v>890.81818181818198</v>
      </c>
      <c r="N81" s="190">
        <f>IF(AND('Vic Oct 2020'!M75&gt;0,'Vic Oct 2020'!N75&gt;0),IF($C$5*F81/'Vic Oct 2020'!AR75&lt;('Vic Oct 2020'!L75+'Vic Oct 2020'!M75),0,IF(($C$5*F81/'Vic Oct 2020'!AR75-'Vic Oct 2020'!L75+'Vic Oct 2020'!M75)&lt;=('Vic Oct 2020'!L75+'Vic Oct 2020'!M75+'Vic Oct 2020'!N75),((($C$5*F81/'Vic Oct 2020'!AR75-('Vic Oct 2020'!L75+'Vic Oct 2020'!M75))*'Vic Oct 2020'!AE75/100))*'Vic Oct 2020'!AR75,('Vic Oct 2020'!N75*'Vic Oct 2020'!AE75/100)*'Vic Oct 2020'!AR75)),0)</f>
        <v>0</v>
      </c>
      <c r="O81" s="190">
        <f>IF(AND('Vic Oct 2020'!N75&gt;0,'Vic Oct 2020'!O75&gt;0),IF($C$5*F81/'Vic Oct 2020'!AR75&lt;('Vic Oct 2020'!L75+'Vic Oct 2020'!M75+'Vic Oct 2020'!N75),0,IF(($C$5*F81/'Vic Oct 2020'!AR75-'Vic Oct 2020'!L75+'Vic Oct 2020'!M75+'Vic Oct 2020'!N75)&lt;=('Vic Oct 2020'!L75+'Vic Oct 2020'!M75+'Vic Oct 2020'!N75+'Vic Oct 2020'!O75),(($C$5*F81/'Vic Oct 2020'!AR75-('Vic Oct 2020'!L75+'Vic Oct 2020'!M75+'Vic Oct 2020'!N75))*'Vic Oct 2020'!AF75/100)*'Vic Oct 2020'!AR75,('Vic Oct 2020'!O75*'Vic Oct 2020'!AF75/100)*'Vic Oct 2020'!AR75)),0)</f>
        <v>0</v>
      </c>
      <c r="P81" s="190">
        <f>IF(AND('Vic Oct 2020'!P75&gt;0,'Vic Oct 2020'!O75&gt;0),IF(($C$5*F81/'Vic Oct 2020'!AR75&lt;SUM('Vic Oct 2020'!L75:P75)),(0),($C$5*F81/'Vic Oct 2020'!AR75-SUM('Vic Oct 2020'!L75:P75))*'Vic Oct 2020'!AB75/100)* 'Vic Oct 2020'!AR75,IF(AND('Vic Oct 2020'!O75&gt;0,'Vic Oct 2020'!P75=""),IF(($C$5*F81/'Vic Oct 2020'!AR75&lt; SUM('Vic Oct 2020'!L75:O75)),(0),($C$5*F81/'Vic Oct 2020'!AR75-SUM('Vic Oct 2020'!L75:O75))*'Vic Oct 2020'!AG75/100)* 'Vic Oct 2020'!AR75,IF(AND('Vic Oct 2020'!N75&gt;0,'Vic Oct 2020'!O75=""),IF(($C$5*F81/'Vic Oct 2020'!AR75&lt; SUM('Vic Oct 2020'!L75:N75)),(0),($C$5*F81/'Vic Oct 2020'!AR75-SUM('Vic Oct 2020'!L75:N75))*'Vic Oct 2020'!AF75/100)* 'Vic Oct 2020'!AR75,IF(AND('Vic Oct 2020'!M75&gt;0,'Vic Oct 2020'!N75=""),IF(($C$5*F81/'Vic Oct 2020'!AR75&lt;'Vic Oct 2020'!M75+'Vic Oct 2020'!L75),(0),(($C$5*F81/'Vic Oct 2020'!AR75-('Vic Oct 2020'!M75+'Vic Oct 2020'!L75))*'Vic Oct 2020'!AE75/100))*'Vic Oct 2020'!AR75,IF(AND('Vic Oct 2020'!L75&gt;0,'Vic Oct 2020'!M75=""&gt;0),IF(($C$5*F81/'Vic Oct 2020'!AR75&lt;'Vic Oct 2020'!L75),(0),($C$5*F81/'Vic Oct 2020'!AR75-'Vic Oct 2020'!L75)*'Vic Oct 2020'!AD75/100)*'Vic Oct 2020'!AR75,0)))))</f>
        <v>0</v>
      </c>
      <c r="Q81" s="394">
        <f t="shared" si="13"/>
        <v>2295.454545454546</v>
      </c>
      <c r="R81" s="419">
        <f t="shared" si="14"/>
        <v>2653.519545454546</v>
      </c>
      <c r="S81" s="193">
        <f t="shared" si="15"/>
        <v>2918.8715000000007</v>
      </c>
      <c r="T81" s="247">
        <f>'Vic Oct 2020'!AT75</f>
        <v>23</v>
      </c>
      <c r="U81" s="247">
        <f>'Vic Oct 2020'!AU75</f>
        <v>0</v>
      </c>
      <c r="V81" s="247">
        <f>'Vic Oct 2020'!AV75</f>
        <v>0</v>
      </c>
      <c r="W81" s="247">
        <f>'Vic Oct 2020'!AW75</f>
        <v>0</v>
      </c>
      <c r="X81" s="419" t="str">
        <f t="shared" si="16"/>
        <v>Guaranteed off bill</v>
      </c>
      <c r="Y81" s="419" t="str">
        <f t="shared" si="17"/>
        <v>Exclusive</v>
      </c>
      <c r="Z81" s="399">
        <f t="shared" si="10"/>
        <v>2043.2100500000004</v>
      </c>
      <c r="AA81" s="399">
        <f t="shared" si="11"/>
        <v>2043.2100500000004</v>
      </c>
      <c r="AB81" s="400">
        <f t="shared" ref="AB81:AC87" si="18">Z81*1.1</f>
        <v>2247.5310550000004</v>
      </c>
      <c r="AC81" s="400">
        <f t="shared" si="18"/>
        <v>2247.5310550000004</v>
      </c>
      <c r="AD81" s="244">
        <f>'Vic Oct 2020'!BF75</f>
        <v>0</v>
      </c>
      <c r="AE81" s="196" t="str">
        <f>'Vic Oct 2020'!BG75</f>
        <v>n</v>
      </c>
      <c r="CO81" s="447"/>
      <c r="CP81" s="447"/>
      <c r="CQ81" s="447"/>
      <c r="CR81" s="447"/>
      <c r="CS81" s="447"/>
      <c r="CT81" s="447"/>
      <c r="CU81" s="447"/>
      <c r="CV81" s="447"/>
      <c r="CW81" s="447"/>
      <c r="CX81" s="447"/>
      <c r="CY81" s="447"/>
      <c r="CZ81" s="447"/>
      <c r="DA81" s="447"/>
      <c r="DB81" s="447"/>
      <c r="DC81" s="447"/>
      <c r="DD81" s="447"/>
      <c r="DE81" s="447"/>
      <c r="DF81" s="447"/>
      <c r="DG81" s="447"/>
      <c r="DH81" s="447"/>
      <c r="DI81" s="447"/>
      <c r="DJ81" s="447"/>
      <c r="DK81" s="447"/>
      <c r="DL81" s="447"/>
      <c r="DM81" s="447"/>
      <c r="DN81" s="447"/>
      <c r="DO81" s="447"/>
      <c r="DP81" s="447"/>
      <c r="DQ81" s="447"/>
      <c r="DR81" s="447"/>
      <c r="DS81" s="447"/>
      <c r="DT81" s="447"/>
      <c r="DU81" s="447"/>
      <c r="DV81" s="447"/>
      <c r="DW81" s="447"/>
      <c r="DX81" s="447"/>
      <c r="DY81" s="447"/>
      <c r="DZ81" s="447"/>
      <c r="EA81" s="447"/>
      <c r="EB81" s="447"/>
      <c r="EC81" s="447"/>
      <c r="ED81" s="447"/>
      <c r="EE81" s="447"/>
      <c r="EF81" s="447"/>
      <c r="EG81" s="447"/>
      <c r="EH81" s="447"/>
      <c r="EI81" s="447"/>
      <c r="EJ81" s="447"/>
      <c r="EK81" s="447"/>
      <c r="EL81" s="447"/>
      <c r="EM81" s="447"/>
      <c r="EN81" s="447"/>
      <c r="EO81" s="447"/>
      <c r="EP81" s="447"/>
    </row>
    <row r="82" spans="1:146" ht="17" customHeight="1">
      <c r="A82" s="528"/>
      <c r="B82" s="194" t="str">
        <f>'Vic Oct 2020'!F76</f>
        <v>Lumo Energy</v>
      </c>
      <c r="C82" s="194" t="str">
        <f>'Vic Oct 2020'!G76</f>
        <v>Basic</v>
      </c>
      <c r="D82" s="190">
        <f>365*'Vic Oct 2020'!H76/100</f>
        <v>283.23999999999995</v>
      </c>
      <c r="E82" s="415">
        <f>IF('Vic Oct 2020'!AQ76=3,0.5,IF('Vic Oct 2020'!AQ76=2,0.33,0))</f>
        <v>0.5</v>
      </c>
      <c r="F82" s="415">
        <f t="shared" si="12"/>
        <v>0.5</v>
      </c>
      <c r="G82" s="190">
        <f>IF('Vic Oct 2020'!K76="",($C$5*E82/'Vic Oct 2020'!AQ76*'Vic Oct 2020'!W76/100)*'Vic Oct 2020'!AQ76,IF($C$5*E82/'Vic Oct 2020'!AQ76&gt;='Vic Oct 2020'!L76,('Vic Oct 2020'!L76*'Vic Oct 2020'!W76/100)*'Vic Oct 2020'!AQ76,($C$5*E82/'Vic Oct 2020'!AQ76*'Vic Oct 2020'!W76/100)*'Vic Oct 2020'!AQ76))</f>
        <v>189.98672727272725</v>
      </c>
      <c r="H82" s="190">
        <f>IF(AND('Vic Oct 2020'!L76&gt;0,'Vic Oct 2020'!M76&gt;0),IF($C$5*E82/'Vic Oct 2020'!AQ76&lt;'Vic Oct 2020'!L76,0,IF(($C$5*E82/'Vic Oct 2020'!AQ76-'Vic Oct 2020'!L76)&lt;=('Vic Oct 2020'!M76+'Vic Oct 2020'!L76),((($C$5*E82/'Vic Oct 2020'!AQ76-'Vic Oct 2020'!L76)*'Vic Oct 2020'!X76/100))*'Vic Oct 2020'!AQ76,((('Vic Oct 2020'!M76)*'Vic Oct 2020'!X76/100)*'Vic Oct 2020'!AQ76))),0)</f>
        <v>702.2896363636363</v>
      </c>
      <c r="I82" s="190">
        <f>IF(AND('Vic Oct 2020'!M76&gt;0,'Vic Oct 2020'!N76&gt;0),IF($C$5*E82/'Vic Oct 2020'!AQ76&lt;('Vic Oct 2020'!L76+'Vic Oct 2020'!M76),0,IF(($C$5*E82/'Vic Oct 2020'!AQ76-'Vic Oct 2020'!L76+'Vic Oct 2020'!M76)&lt;=('Vic Oct 2020'!L76+'Vic Oct 2020'!M76+'Vic Oct 2020'!N76),((($C$5*E82/'Vic Oct 2020'!AQ76-('Vic Oct 2020'!L76+'Vic Oct 2020'!M76))*'Vic Oct 2020'!Y76/100))*'Vic Oct 2020'!AQ76,('Vic Oct 2020'!N76*'Vic Oct 2020'!Y76/100)* 'Vic Oct 2020'!AQ76)),0)</f>
        <v>0</v>
      </c>
      <c r="J82" s="190">
        <f>IF(AND('Vic Oct 2020'!N76&gt;0,'Vic Oct 2020'!O76&gt;0),IF($C$5*E82/'Vic Oct 2020'!AQ76&lt;('Vic Oct 2020'!L76+'Vic Oct 2020'!M76+'Vic Oct 2020'!N76),0,IF(($C$5*E82/'Vic Oct 2020'!AQ76-'Vic Oct 2020'!L76+'Vic Oct 2020'!M76+'Vic Oct 2020'!N76)&lt;=('Vic Oct 2020'!L76+'Vic Oct 2020'!M76+'Vic Oct 2020'!N76+'Vic Oct 2020'!O76),(($C$5*E82/'Vic Oct 2020'!AQ76-('Vic Oct 2020'!L76+'Vic Oct 2020'!M76+'Vic Oct 2020'!N76))*'Vic Oct 2020'!Z76/100)*'Vic Oct 2020'!AQ76,('Vic Oct 2020'!O76*'Vic Oct 2020'!Z76/100)*'Vic Oct 2020'!AQ76)),0)</f>
        <v>0</v>
      </c>
      <c r="K82" s="190">
        <f>IF(AND('Vic Oct 2020'!P76&gt;0,'Vic Oct 2020'!O76&gt;0),IF(($C$5*E82/'Vic Oct 2020'!AQ76&lt;SUM('Vic Oct 2020'!L76:P76)),(0),($C$5*E82/'Vic Oct 2020'!AQ76-SUM('Vic Oct 2020'!L76:P76))*'Vic Oct 2020'!AB76/100)* 'Vic Oct 2020'!AQ76,IF(AND('Vic Oct 2020'!O76&gt;0,'Vic Oct 2020'!P76=""),IF(($C$5*E82/'Vic Oct 2020'!AQ76&lt; SUM('Vic Oct 2020'!L76:O76)),(0),($C$5*E82/'Vic Oct 2020'!AQ76-SUM('Vic Oct 2020'!L76:O76))*'Vic Oct 2020'!AA76/100)* 'Vic Oct 2020'!AQ76,IF(AND('Vic Oct 2020'!N76&gt;0,'Vic Oct 2020'!O76=""),IF(($C$5*E82/'Vic Oct 2020'!AQ76&lt; SUM('Vic Oct 2020'!L76:N76)),(0),($C$5*E82/'Vic Oct 2020'!AQ76-SUM('Vic Oct 2020'!L76:N76))*'Vic Oct 2020'!Z76/100)* 'Vic Oct 2020'!AQ76,IF(AND('Vic Oct 2020'!M76&gt;0,'Vic Oct 2020'!N76=""),IF(($C$5*E82/'Vic Oct 2020'!AQ76&lt;'Vic Oct 2020'!M76+'Vic Oct 2020'!L76),(0),(($C$5*E82/'Vic Oct 2020'!AQ76-('Vic Oct 2020'!M76+'Vic Oct 2020'!L76))*'Vic Oct 2020'!Y76/100))*'Vic Oct 2020'!AQ76,IF(AND('Vic Oct 2020'!L76&gt;0,'Vic Oct 2020'!M76=""&gt;0),IF(($C$5*E82/'Vic Oct 2020'!AQ76&lt;'Vic Oct 2020'!L76),(0),($C$5*E82/'Vic Oct 2020'!AQ76-'Vic Oct 2020'!L76)*'Vic Oct 2020'!X76/100)*'Vic Oct 2020'!AQ76,0)))))</f>
        <v>0</v>
      </c>
      <c r="L82" s="190">
        <f>IF('Vic Oct 2020'!K76="",($C$5*F82/'Vic Oct 2020'!AR76*'Vic Oct 2020'!AC76/100)*'Vic Oct 2020'!AR76,IF($C$5*F82/'Vic Oct 2020'!AR76&gt;='Vic Oct 2020'!L76,('Vic Oct 2020'!L76*'Vic Oct 2020'!AC76/100)*'Vic Oct 2020'!AR76,($C$5*F82/'Vic Oct 2020'!AR76*'Vic Oct 2020'!AC76/100)*'Vic Oct 2020'!AR76))</f>
        <v>189.98672727272725</v>
      </c>
      <c r="M82" s="190">
        <f>IF(AND('Vic Oct 2020'!L76&gt;0,'Vic Oct 2020'!M76&gt;0),IF($C$5*F82/'Vic Oct 2020'!AR76&lt;'Vic Oct 2020'!L76,0,IF(($C$5*F82/'Vic Oct 2020'!AR76-'Vic Oct 2020'!L76)&lt;=('Vic Oct 2020'!M76+'Vic Oct 2020'!L76),((($C$5*F82/'Vic Oct 2020'!AR76-'Vic Oct 2020'!L76)*'Vic Oct 2020'!AD76/100))*'Vic Oct 2020'!AR76,((('Vic Oct 2020'!M76)*'Vic Oct 2020'!AD76/100)*'Vic Oct 2020'!AR76))),0)</f>
        <v>702.2896363636363</v>
      </c>
      <c r="N82" s="190">
        <f>IF(AND('Vic Oct 2020'!M76&gt;0,'Vic Oct 2020'!N76&gt;0),IF($C$5*F82/'Vic Oct 2020'!AR76&lt;('Vic Oct 2020'!L76+'Vic Oct 2020'!M76),0,IF(($C$5*F82/'Vic Oct 2020'!AR76-'Vic Oct 2020'!L76+'Vic Oct 2020'!M76)&lt;=('Vic Oct 2020'!L76+'Vic Oct 2020'!M76+'Vic Oct 2020'!N76),((($C$5*F82/'Vic Oct 2020'!AR76-('Vic Oct 2020'!L76+'Vic Oct 2020'!M76))*'Vic Oct 2020'!AE76/100))*'Vic Oct 2020'!AR76,('Vic Oct 2020'!N76*'Vic Oct 2020'!AE76/100)*'Vic Oct 2020'!AR76)),0)</f>
        <v>0</v>
      </c>
      <c r="O82" s="190">
        <f>IF(AND('Vic Oct 2020'!N76&gt;0,'Vic Oct 2020'!O76&gt;0),IF($C$5*F82/'Vic Oct 2020'!AR76&lt;('Vic Oct 2020'!L76+'Vic Oct 2020'!M76+'Vic Oct 2020'!N76),0,IF(($C$5*F82/'Vic Oct 2020'!AR76-'Vic Oct 2020'!L76+'Vic Oct 2020'!M76+'Vic Oct 2020'!N76)&lt;=('Vic Oct 2020'!L76+'Vic Oct 2020'!M76+'Vic Oct 2020'!N76+'Vic Oct 2020'!O76),(($C$5*F82/'Vic Oct 2020'!AR76-('Vic Oct 2020'!L76+'Vic Oct 2020'!M76+'Vic Oct 2020'!N76))*'Vic Oct 2020'!AF76/100)*'Vic Oct 2020'!AR76,('Vic Oct 2020'!O76*'Vic Oct 2020'!AF76/100)*'Vic Oct 2020'!AR76)),0)</f>
        <v>0</v>
      </c>
      <c r="P82" s="190">
        <f>IF(AND('Vic Oct 2020'!P76&gt;0,'Vic Oct 2020'!O76&gt;0),IF(($C$5*F82/'Vic Oct 2020'!AR76&lt;SUM('Vic Oct 2020'!L76:P76)),(0),($C$5*F82/'Vic Oct 2020'!AR76-SUM('Vic Oct 2020'!L76:P76))*'Vic Oct 2020'!AB76/100)* 'Vic Oct 2020'!AR76,IF(AND('Vic Oct 2020'!O76&gt;0,'Vic Oct 2020'!P76=""),IF(($C$5*F82/'Vic Oct 2020'!AR76&lt; SUM('Vic Oct 2020'!L76:O76)),(0),($C$5*F82/'Vic Oct 2020'!AR76-SUM('Vic Oct 2020'!L76:O76))*'Vic Oct 2020'!AG76/100)* 'Vic Oct 2020'!AR76,IF(AND('Vic Oct 2020'!N76&gt;0,'Vic Oct 2020'!O76=""),IF(($C$5*F82/'Vic Oct 2020'!AR76&lt; SUM('Vic Oct 2020'!L76:N76)),(0),($C$5*F82/'Vic Oct 2020'!AR76-SUM('Vic Oct 2020'!L76:N76))*'Vic Oct 2020'!AF76/100)* 'Vic Oct 2020'!AR76,IF(AND('Vic Oct 2020'!M76&gt;0,'Vic Oct 2020'!N76=""),IF(($C$5*F82/'Vic Oct 2020'!AR76&lt;'Vic Oct 2020'!M76+'Vic Oct 2020'!L76),(0),(($C$5*F82/'Vic Oct 2020'!AR76-('Vic Oct 2020'!M76+'Vic Oct 2020'!L76))*'Vic Oct 2020'!AE76/100))*'Vic Oct 2020'!AR76,IF(AND('Vic Oct 2020'!L76&gt;0,'Vic Oct 2020'!M76=""&gt;0),IF(($C$5*F82/'Vic Oct 2020'!AR76&lt;'Vic Oct 2020'!L76),(0),($C$5*F82/'Vic Oct 2020'!AR76-'Vic Oct 2020'!L76)*'Vic Oct 2020'!AD76/100)*'Vic Oct 2020'!AR76,0)))))</f>
        <v>0</v>
      </c>
      <c r="Q82" s="394">
        <f t="shared" si="13"/>
        <v>1784.5527272727272</v>
      </c>
      <c r="R82" s="419">
        <f t="shared" si="14"/>
        <v>2067.792727272727</v>
      </c>
      <c r="S82" s="193">
        <f t="shared" si="15"/>
        <v>2274.5720000000001</v>
      </c>
      <c r="T82" s="247">
        <f>'Vic Oct 2020'!AT76</f>
        <v>0</v>
      </c>
      <c r="U82" s="247">
        <f>'Vic Oct 2020'!AU76</f>
        <v>0</v>
      </c>
      <c r="V82" s="247">
        <f>'Vic Oct 2020'!AV76</f>
        <v>0</v>
      </c>
      <c r="W82" s="247">
        <f>'Vic Oct 2020'!AW76</f>
        <v>0</v>
      </c>
      <c r="X82" s="419" t="str">
        <f t="shared" si="16"/>
        <v>No discount</v>
      </c>
      <c r="Y82" s="419" t="str">
        <f t="shared" si="17"/>
        <v>Exclusive</v>
      </c>
      <c r="Z82" s="399">
        <f t="shared" si="10"/>
        <v>2067.792727272727</v>
      </c>
      <c r="AA82" s="399">
        <f t="shared" si="11"/>
        <v>2067.792727272727</v>
      </c>
      <c r="AB82" s="400">
        <f t="shared" si="18"/>
        <v>2274.5720000000001</v>
      </c>
      <c r="AC82" s="400">
        <f t="shared" si="18"/>
        <v>2274.5720000000001</v>
      </c>
      <c r="AD82" s="244">
        <f>'Vic Oct 2020'!BF76</f>
        <v>0</v>
      </c>
      <c r="AE82" s="196" t="str">
        <f>'Vic Oct 2020'!BG76</f>
        <v>n</v>
      </c>
      <c r="CO82" s="447"/>
      <c r="CP82" s="447"/>
      <c r="CQ82" s="447"/>
      <c r="CR82" s="447"/>
      <c r="CS82" s="447"/>
      <c r="CT82" s="447"/>
      <c r="CU82" s="447"/>
      <c r="CV82" s="447"/>
      <c r="CW82" s="447"/>
      <c r="CX82" s="447"/>
      <c r="CY82" s="447"/>
      <c r="CZ82" s="447"/>
      <c r="DA82" s="447"/>
      <c r="DB82" s="447"/>
      <c r="DC82" s="447"/>
      <c r="DD82" s="447"/>
      <c r="DE82" s="447"/>
      <c r="DF82" s="447"/>
      <c r="DG82" s="447"/>
      <c r="DH82" s="447"/>
      <c r="DI82" s="447"/>
      <c r="DJ82" s="447"/>
      <c r="DK82" s="447"/>
      <c r="DL82" s="447"/>
      <c r="DM82" s="447"/>
      <c r="DN82" s="447"/>
      <c r="DO82" s="447"/>
      <c r="DP82" s="447"/>
      <c r="DQ82" s="447"/>
      <c r="DR82" s="447"/>
      <c r="DS82" s="447"/>
      <c r="DT82" s="447"/>
      <c r="DU82" s="447"/>
      <c r="DV82" s="447"/>
      <c r="DW82" s="447"/>
      <c r="DX82" s="447"/>
      <c r="DY82" s="447"/>
      <c r="DZ82" s="447"/>
      <c r="EA82" s="447"/>
      <c r="EB82" s="447"/>
      <c r="EC82" s="447"/>
      <c r="ED82" s="447"/>
      <c r="EE82" s="447"/>
      <c r="EF82" s="447"/>
      <c r="EG82" s="447"/>
      <c r="EH82" s="447"/>
      <c r="EI82" s="447"/>
      <c r="EJ82" s="447"/>
      <c r="EK82" s="447"/>
      <c r="EL82" s="447"/>
      <c r="EM82" s="447"/>
      <c r="EN82" s="447"/>
      <c r="EO82" s="447"/>
      <c r="EP82" s="447"/>
    </row>
    <row r="83" spans="1:146" ht="17" customHeight="1">
      <c r="A83" s="528"/>
      <c r="B83" s="194" t="str">
        <f>'Vic Oct 2020'!F77</f>
        <v>Momentum Energy</v>
      </c>
      <c r="C83" s="194" t="str">
        <f>'Vic Oct 2020'!G77</f>
        <v>Market offer</v>
      </c>
      <c r="D83" s="190">
        <f>365*'Vic Oct 2020'!H77/100</f>
        <v>344.99136363636359</v>
      </c>
      <c r="E83" s="415">
        <f>IF('Vic Oct 2020'!AQ77=3,0.5,IF('Vic Oct 2020'!AQ77=2,0.33,0))</f>
        <v>0.33</v>
      </c>
      <c r="F83" s="415">
        <f t="shared" si="12"/>
        <v>0.66999999999999993</v>
      </c>
      <c r="G83" s="190">
        <f>IF('Vic Oct 2020'!K77="",($C$5*E83/'Vic Oct 2020'!AQ77*'Vic Oct 2020'!W77/100)*'Vic Oct 2020'!AQ77,IF($C$5*E83/'Vic Oct 2020'!AQ77&gt;='Vic Oct 2020'!L77,('Vic Oct 2020'!L77*'Vic Oct 2020'!W77/100)*'Vic Oct 2020'!AQ77,($C$5*E83/'Vic Oct 2020'!AQ77*'Vic Oct 2020'!W77/100)*'Vic Oct 2020'!AQ77))</f>
        <v>141.81818181818181</v>
      </c>
      <c r="H83" s="190">
        <f>IF(AND('Vic Oct 2020'!L77&gt;0,'Vic Oct 2020'!M77&gt;0),IF($C$5*E83/'Vic Oct 2020'!AQ77&lt;'Vic Oct 2020'!L77,0,IF(($C$5*E83/'Vic Oct 2020'!AQ77-'Vic Oct 2020'!L77)&lt;=('Vic Oct 2020'!M77+'Vic Oct 2020'!L77),((($C$5*E83/'Vic Oct 2020'!AQ77-'Vic Oct 2020'!L77)*'Vic Oct 2020'!X77/100))*'Vic Oct 2020'!AQ77,((('Vic Oct 2020'!M77)*'Vic Oct 2020'!X77/100)*'Vic Oct 2020'!AQ77))),0)</f>
        <v>544.90909090909088</v>
      </c>
      <c r="I83" s="190">
        <f>IF(AND('Vic Oct 2020'!M77&gt;0,'Vic Oct 2020'!N77&gt;0),IF($C$5*E83/'Vic Oct 2020'!AQ77&lt;('Vic Oct 2020'!L77+'Vic Oct 2020'!M77),0,IF(($C$5*E83/'Vic Oct 2020'!AQ77-'Vic Oct 2020'!L77+'Vic Oct 2020'!M77)&lt;=('Vic Oct 2020'!L77+'Vic Oct 2020'!M77+'Vic Oct 2020'!N77),((($C$5*E83/'Vic Oct 2020'!AQ77-('Vic Oct 2020'!L77+'Vic Oct 2020'!M77))*'Vic Oct 2020'!Y77/100))*'Vic Oct 2020'!AQ77,('Vic Oct 2020'!N77*'Vic Oct 2020'!Y77/100)* 'Vic Oct 2020'!AQ77)),0)</f>
        <v>0</v>
      </c>
      <c r="J83" s="190">
        <f>IF(AND('Vic Oct 2020'!N77&gt;0,'Vic Oct 2020'!O77&gt;0),IF($C$5*E83/'Vic Oct 2020'!AQ77&lt;('Vic Oct 2020'!L77+'Vic Oct 2020'!M77+'Vic Oct 2020'!N77),0,IF(($C$5*E83/'Vic Oct 2020'!AQ77-'Vic Oct 2020'!L77+'Vic Oct 2020'!M77+'Vic Oct 2020'!N77)&lt;=('Vic Oct 2020'!L77+'Vic Oct 2020'!M77+'Vic Oct 2020'!N77+'Vic Oct 2020'!O77),(($C$5*E83/'Vic Oct 2020'!AQ77-('Vic Oct 2020'!L77+'Vic Oct 2020'!M77+'Vic Oct 2020'!N77))*'Vic Oct 2020'!Z77/100)*'Vic Oct 2020'!AQ77,('Vic Oct 2020'!O77*'Vic Oct 2020'!Z77/100)*'Vic Oct 2020'!AQ77)),0)</f>
        <v>0</v>
      </c>
      <c r="K83" s="190">
        <f>IF(AND('Vic Oct 2020'!P77&gt;0,'Vic Oct 2020'!O77&gt;0),IF(($C$5*E83/'Vic Oct 2020'!AQ77&lt;SUM('Vic Oct 2020'!L77:P77)),(0),($C$5*E83/'Vic Oct 2020'!AQ77-SUM('Vic Oct 2020'!L77:P77))*'Vic Oct 2020'!AB77/100)* 'Vic Oct 2020'!AQ77,IF(AND('Vic Oct 2020'!O77&gt;0,'Vic Oct 2020'!P77=""),IF(($C$5*E83/'Vic Oct 2020'!AQ77&lt; SUM('Vic Oct 2020'!L77:O77)),(0),($C$5*E83/'Vic Oct 2020'!AQ77-SUM('Vic Oct 2020'!L77:O77))*'Vic Oct 2020'!AA77/100)* 'Vic Oct 2020'!AQ77,IF(AND('Vic Oct 2020'!N77&gt;0,'Vic Oct 2020'!O77=""),IF(($C$5*E83/'Vic Oct 2020'!AQ77&lt; SUM('Vic Oct 2020'!L77:N77)),(0),($C$5*E83/'Vic Oct 2020'!AQ77-SUM('Vic Oct 2020'!L77:N77))*'Vic Oct 2020'!Z77/100)* 'Vic Oct 2020'!AQ77,IF(AND('Vic Oct 2020'!M77&gt;0,'Vic Oct 2020'!N77=""),IF(($C$5*E83/'Vic Oct 2020'!AQ77&lt;'Vic Oct 2020'!M77+'Vic Oct 2020'!L77),(0),(($C$5*E83/'Vic Oct 2020'!AQ77-('Vic Oct 2020'!M77+'Vic Oct 2020'!L77))*'Vic Oct 2020'!Y77/100))*'Vic Oct 2020'!AQ77,IF(AND('Vic Oct 2020'!L77&gt;0,'Vic Oct 2020'!M77=""&gt;0),IF(($C$5*E83/'Vic Oct 2020'!AQ77&lt;'Vic Oct 2020'!L77),(0),($C$5*E83/'Vic Oct 2020'!AQ77-'Vic Oct 2020'!L77)*'Vic Oct 2020'!X77/100)*'Vic Oct 2020'!AQ77,0)))))</f>
        <v>0</v>
      </c>
      <c r="L83" s="190">
        <f>IF('Vic Oct 2020'!K77="",($C$5*F83/'Vic Oct 2020'!AR77*'Vic Oct 2020'!AC77/100)*'Vic Oct 2020'!AR77,IF($C$5*F83/'Vic Oct 2020'!AR77&gt;='Vic Oct 2020'!L77,('Vic Oct 2020'!L77*'Vic Oct 2020'!AC77/100)*'Vic Oct 2020'!AR77,($C$5*F83/'Vic Oct 2020'!AR77*'Vic Oct 2020'!AC77/100)*'Vic Oct 2020'!AR77))</f>
        <v>243.27272727272725</v>
      </c>
      <c r="M83" s="190">
        <f>IF(AND('Vic Oct 2020'!L77&gt;0,'Vic Oct 2020'!M77&gt;0),IF($C$5*F83/'Vic Oct 2020'!AR77&lt;'Vic Oct 2020'!L77,0,IF(($C$5*F83/'Vic Oct 2020'!AR77-'Vic Oct 2020'!L77)&lt;=('Vic Oct 2020'!M77+'Vic Oct 2020'!L77),((($C$5*F83/'Vic Oct 2020'!AR77-'Vic Oct 2020'!L77)*'Vic Oct 2020'!AD77/100))*'Vic Oct 2020'!AR77,((('Vic Oct 2020'!M77)*'Vic Oct 2020'!AD77/100)*'Vic Oct 2020'!AR77))),0)</f>
        <v>944.99999999999989</v>
      </c>
      <c r="N83" s="190">
        <f>IF(AND('Vic Oct 2020'!M77&gt;0,'Vic Oct 2020'!N77&gt;0),IF($C$5*F83/'Vic Oct 2020'!AR77&lt;('Vic Oct 2020'!L77+'Vic Oct 2020'!M77),0,IF(($C$5*F83/'Vic Oct 2020'!AR77-'Vic Oct 2020'!L77+'Vic Oct 2020'!M77)&lt;=('Vic Oct 2020'!L77+'Vic Oct 2020'!M77+'Vic Oct 2020'!N77),((($C$5*F83/'Vic Oct 2020'!AR77-('Vic Oct 2020'!L77+'Vic Oct 2020'!M77))*'Vic Oct 2020'!AE77/100))*'Vic Oct 2020'!AR77,('Vic Oct 2020'!N77*'Vic Oct 2020'!AE77/100)*'Vic Oct 2020'!AR77)),0)</f>
        <v>0</v>
      </c>
      <c r="O83" s="190">
        <f>IF(AND('Vic Oct 2020'!N77&gt;0,'Vic Oct 2020'!O77&gt;0),IF($C$5*F83/'Vic Oct 2020'!AR77&lt;('Vic Oct 2020'!L77+'Vic Oct 2020'!M77+'Vic Oct 2020'!N77),0,IF(($C$5*F83/'Vic Oct 2020'!AR77-'Vic Oct 2020'!L77+'Vic Oct 2020'!M77+'Vic Oct 2020'!N77)&lt;=('Vic Oct 2020'!L77+'Vic Oct 2020'!M77+'Vic Oct 2020'!N77+'Vic Oct 2020'!O77),(($C$5*F83/'Vic Oct 2020'!AR77-('Vic Oct 2020'!L77+'Vic Oct 2020'!M77+'Vic Oct 2020'!N77))*'Vic Oct 2020'!AF77/100)*'Vic Oct 2020'!AR77,('Vic Oct 2020'!O77*'Vic Oct 2020'!AF77/100)*'Vic Oct 2020'!AR77)),0)</f>
        <v>0</v>
      </c>
      <c r="P83" s="190">
        <f>IF(AND('Vic Oct 2020'!P77&gt;0,'Vic Oct 2020'!O77&gt;0),IF(($C$5*F83/'Vic Oct 2020'!AR77&lt;SUM('Vic Oct 2020'!L77:P77)),(0),($C$5*F83/'Vic Oct 2020'!AR77-SUM('Vic Oct 2020'!L77:P77))*'Vic Oct 2020'!AB77/100)* 'Vic Oct 2020'!AR77,IF(AND('Vic Oct 2020'!O77&gt;0,'Vic Oct 2020'!P77=""),IF(($C$5*F83/'Vic Oct 2020'!AR77&lt; SUM('Vic Oct 2020'!L77:O77)),(0),($C$5*F83/'Vic Oct 2020'!AR77-SUM('Vic Oct 2020'!L77:O77))*'Vic Oct 2020'!AG77/100)* 'Vic Oct 2020'!AR77,IF(AND('Vic Oct 2020'!N77&gt;0,'Vic Oct 2020'!O77=""),IF(($C$5*F83/'Vic Oct 2020'!AR77&lt; SUM('Vic Oct 2020'!L77:N77)),(0),($C$5*F83/'Vic Oct 2020'!AR77-SUM('Vic Oct 2020'!L77:N77))*'Vic Oct 2020'!AF77/100)* 'Vic Oct 2020'!AR77,IF(AND('Vic Oct 2020'!M77&gt;0,'Vic Oct 2020'!N77=""),IF(($C$5*F83/'Vic Oct 2020'!AR77&lt;'Vic Oct 2020'!M77+'Vic Oct 2020'!L77),(0),(($C$5*F83/'Vic Oct 2020'!AR77-('Vic Oct 2020'!M77+'Vic Oct 2020'!L77))*'Vic Oct 2020'!AE77/100))*'Vic Oct 2020'!AR77,IF(AND('Vic Oct 2020'!L77&gt;0,'Vic Oct 2020'!M77=""&gt;0),IF(($C$5*F83/'Vic Oct 2020'!AR77&lt;'Vic Oct 2020'!L77),(0),($C$5*F83/'Vic Oct 2020'!AR77-'Vic Oct 2020'!L77)*'Vic Oct 2020'!AD77/100)*'Vic Oct 2020'!AR77,0)))))</f>
        <v>0</v>
      </c>
      <c r="Q83" s="394">
        <f t="shared" si="13"/>
        <v>1875</v>
      </c>
      <c r="R83" s="419">
        <f t="shared" si="14"/>
        <v>2219.9913636363635</v>
      </c>
      <c r="S83" s="193">
        <f t="shared" si="15"/>
        <v>2441.9904999999999</v>
      </c>
      <c r="T83" s="247">
        <f>'Vic Oct 2020'!AT77</f>
        <v>0</v>
      </c>
      <c r="U83" s="247">
        <f>'Vic Oct 2020'!AU77</f>
        <v>0</v>
      </c>
      <c r="V83" s="247">
        <f>'Vic Oct 2020'!AV77</f>
        <v>0</v>
      </c>
      <c r="W83" s="247">
        <f>'Vic Oct 2020'!AW77</f>
        <v>0</v>
      </c>
      <c r="X83" s="419" t="str">
        <f t="shared" si="16"/>
        <v>No discount</v>
      </c>
      <c r="Y83" s="419" t="str">
        <f t="shared" si="17"/>
        <v>Exclusive</v>
      </c>
      <c r="Z83" s="399">
        <f t="shared" si="10"/>
        <v>2219.9913636363635</v>
      </c>
      <c r="AA83" s="399">
        <f t="shared" si="11"/>
        <v>2219.9913636363635</v>
      </c>
      <c r="AB83" s="400">
        <f t="shared" si="18"/>
        <v>2441.9904999999999</v>
      </c>
      <c r="AC83" s="400">
        <f t="shared" si="18"/>
        <v>2441.9904999999999</v>
      </c>
      <c r="AD83" s="244">
        <f>'Vic Oct 2020'!BF77</f>
        <v>0</v>
      </c>
      <c r="AE83" s="196" t="str">
        <f>'Vic Oct 2020'!BG77</f>
        <v>n</v>
      </c>
      <c r="CO83" s="447"/>
      <c r="CP83" s="447"/>
      <c r="CQ83" s="447"/>
      <c r="CR83" s="447"/>
      <c r="CS83" s="447"/>
      <c r="CT83" s="447"/>
      <c r="CU83" s="447"/>
      <c r="CV83" s="447"/>
      <c r="CW83" s="447"/>
      <c r="CX83" s="447"/>
      <c r="CY83" s="447"/>
      <c r="CZ83" s="447"/>
      <c r="DA83" s="447"/>
      <c r="DB83" s="447"/>
      <c r="DC83" s="447"/>
      <c r="DD83" s="447"/>
      <c r="DE83" s="447"/>
      <c r="DF83" s="447"/>
      <c r="DG83" s="447"/>
      <c r="DH83" s="447"/>
      <c r="DI83" s="447"/>
      <c r="DJ83" s="447"/>
      <c r="DK83" s="447"/>
      <c r="DL83" s="447"/>
      <c r="DM83" s="447"/>
      <c r="DN83" s="447"/>
      <c r="DO83" s="447"/>
      <c r="DP83" s="447"/>
      <c r="DQ83" s="447"/>
      <c r="DR83" s="447"/>
      <c r="DS83" s="447"/>
      <c r="DT83" s="447"/>
      <c r="DU83" s="447"/>
      <c r="DV83" s="447"/>
      <c r="DW83" s="447"/>
      <c r="DX83" s="447"/>
      <c r="DY83" s="447"/>
      <c r="DZ83" s="447"/>
      <c r="EA83" s="447"/>
      <c r="EB83" s="447"/>
      <c r="EC83" s="447"/>
      <c r="ED83" s="447"/>
      <c r="EE83" s="447"/>
      <c r="EF83" s="447"/>
      <c r="EG83" s="447"/>
      <c r="EH83" s="447"/>
      <c r="EI83" s="447"/>
      <c r="EJ83" s="447"/>
      <c r="EK83" s="447"/>
      <c r="EL83" s="447"/>
      <c r="EM83" s="447"/>
      <c r="EN83" s="447"/>
      <c r="EO83" s="447"/>
      <c r="EP83" s="447"/>
    </row>
    <row r="84" spans="1:146" ht="17" customHeight="1">
      <c r="A84" s="528"/>
      <c r="B84" s="423" t="str">
        <f>'Vic Oct 2020'!F78</f>
        <v>Origin Energy</v>
      </c>
      <c r="C84" s="423" t="str">
        <f>'Vic Oct 2020'!G78</f>
        <v>Basic</v>
      </c>
      <c r="D84" s="190">
        <f>365*'Vic Oct 2020'!H78/100</f>
        <v>277.39999999999998</v>
      </c>
      <c r="E84" s="415">
        <f>IF('Vic Oct 2020'!AQ78=3,0.5,IF('Vic Oct 2020'!AQ78=2,0.33,0))</f>
        <v>0.5</v>
      </c>
      <c r="F84" s="415">
        <f t="shared" si="12"/>
        <v>0.5</v>
      </c>
      <c r="G84" s="190">
        <f>IF('Vic Oct 2020'!K78="",($C$5*E84/'Vic Oct 2020'!AQ78*'Vic Oct 2020'!W78/100)*'Vic Oct 2020'!AQ78,IF($C$5*E84/'Vic Oct 2020'!AQ78&gt;='Vic Oct 2020'!L78,('Vic Oct 2020'!L78*'Vic Oct 2020'!W78/100)*'Vic Oct 2020'!AQ78,($C$5*E84/'Vic Oct 2020'!AQ78*'Vic Oct 2020'!W78/100)*'Vic Oct 2020'!AQ78))</f>
        <v>756</v>
      </c>
      <c r="H84" s="190">
        <f>IF(AND('Vic Oct 2020'!L78&gt;0,'Vic Oct 2020'!M78&gt;0),IF($C$5*E84/'Vic Oct 2020'!AQ78&lt;'Vic Oct 2020'!L78,0,IF(($C$5*E84/'Vic Oct 2020'!AQ78-'Vic Oct 2020'!L78)&lt;=('Vic Oct 2020'!M78+'Vic Oct 2020'!L78),((($C$5*E84/'Vic Oct 2020'!AQ78-'Vic Oct 2020'!L78)*'Vic Oct 2020'!X78/100))*'Vic Oct 2020'!AQ78,((('Vic Oct 2020'!M78)*'Vic Oct 2020'!X78/100)*'Vic Oct 2020'!AQ78))),0)</f>
        <v>238.00000000000003</v>
      </c>
      <c r="I84" s="190">
        <f>IF(AND('Vic Oct 2020'!M78&gt;0,'Vic Oct 2020'!N78&gt;0),IF($C$5*E84/'Vic Oct 2020'!AQ78&lt;('Vic Oct 2020'!L78+'Vic Oct 2020'!M78),0,IF(($C$5*E84/'Vic Oct 2020'!AQ78-'Vic Oct 2020'!L78+'Vic Oct 2020'!M78)&lt;=('Vic Oct 2020'!L78+'Vic Oct 2020'!M78+'Vic Oct 2020'!N78),((($C$5*E84/'Vic Oct 2020'!AQ78-('Vic Oct 2020'!L78+'Vic Oct 2020'!M78))*'Vic Oct 2020'!Y78/100))*'Vic Oct 2020'!AQ78,('Vic Oct 2020'!N78*'Vic Oct 2020'!Y78/100)* 'Vic Oct 2020'!AQ78)),0)</f>
        <v>0</v>
      </c>
      <c r="J84" s="190">
        <f>IF(AND('Vic Oct 2020'!N78&gt;0,'Vic Oct 2020'!O78&gt;0),IF($C$5*E84/'Vic Oct 2020'!AQ78&lt;('Vic Oct 2020'!L78+'Vic Oct 2020'!M78+'Vic Oct 2020'!N78),0,IF(($C$5*E84/'Vic Oct 2020'!AQ78-'Vic Oct 2020'!L78+'Vic Oct 2020'!M78+'Vic Oct 2020'!N78)&lt;=('Vic Oct 2020'!L78+'Vic Oct 2020'!M78+'Vic Oct 2020'!N78+'Vic Oct 2020'!O78),(($C$5*E84/'Vic Oct 2020'!AQ78-('Vic Oct 2020'!L78+'Vic Oct 2020'!M78+'Vic Oct 2020'!N78))*'Vic Oct 2020'!Z78/100)*'Vic Oct 2020'!AQ78,('Vic Oct 2020'!O78*'Vic Oct 2020'!Z78/100)*'Vic Oct 2020'!AQ78)),0)</f>
        <v>0</v>
      </c>
      <c r="K84" s="190">
        <f>IF(AND('Vic Oct 2020'!P78&gt;0,'Vic Oct 2020'!O78&gt;0),IF(($C$5*E84/'Vic Oct 2020'!AQ78&lt;SUM('Vic Oct 2020'!L78:P78)),(0),($C$5*E84/'Vic Oct 2020'!AQ78-SUM('Vic Oct 2020'!L78:P78))*'Vic Oct 2020'!AB78/100)* 'Vic Oct 2020'!AQ78,IF(AND('Vic Oct 2020'!O78&gt;0,'Vic Oct 2020'!P78=""),IF(($C$5*E84/'Vic Oct 2020'!AQ78&lt; SUM('Vic Oct 2020'!L78:O78)),(0),($C$5*E84/'Vic Oct 2020'!AQ78-SUM('Vic Oct 2020'!L78:O78))*'Vic Oct 2020'!AA78/100)* 'Vic Oct 2020'!AQ78,IF(AND('Vic Oct 2020'!N78&gt;0,'Vic Oct 2020'!O78=""),IF(($C$5*E84/'Vic Oct 2020'!AQ78&lt; SUM('Vic Oct 2020'!L78:N78)),(0),($C$5*E84/'Vic Oct 2020'!AQ78-SUM('Vic Oct 2020'!L78:N78))*'Vic Oct 2020'!Z78/100)* 'Vic Oct 2020'!AQ78,IF(AND('Vic Oct 2020'!M78&gt;0,'Vic Oct 2020'!N78=""),IF(($C$5*E84/'Vic Oct 2020'!AQ78&lt;'Vic Oct 2020'!M78+'Vic Oct 2020'!L78),(0),(($C$5*E84/'Vic Oct 2020'!AQ78-('Vic Oct 2020'!M78+'Vic Oct 2020'!L78))*'Vic Oct 2020'!Y78/100))*'Vic Oct 2020'!AQ78,IF(AND('Vic Oct 2020'!L78&gt;0,'Vic Oct 2020'!M78=""&gt;0),IF(($C$5*E84/'Vic Oct 2020'!AQ78&lt;'Vic Oct 2020'!L78),(0),($C$5*E84/'Vic Oct 2020'!AQ78-'Vic Oct 2020'!L78)*'Vic Oct 2020'!X78/100)*'Vic Oct 2020'!AQ78,0)))))</f>
        <v>0</v>
      </c>
      <c r="L84" s="190">
        <f>IF('Vic Oct 2020'!K78="",($C$5*F84/'Vic Oct 2020'!AR78*'Vic Oct 2020'!AC78/100)*'Vic Oct 2020'!AR78,IF($C$5*F84/'Vic Oct 2020'!AR78&gt;='Vic Oct 2020'!L78,('Vic Oct 2020'!L78*'Vic Oct 2020'!AC78/100)*'Vic Oct 2020'!AR78,($C$5*F84/'Vic Oct 2020'!AR78*'Vic Oct 2020'!AC78/100)*'Vic Oct 2020'!AR78))</f>
        <v>756</v>
      </c>
      <c r="M84" s="190">
        <f>IF(AND('Vic Oct 2020'!L78&gt;0,'Vic Oct 2020'!M78&gt;0),IF($C$5*F84/'Vic Oct 2020'!AR78&lt;'Vic Oct 2020'!L78,0,IF(($C$5*F84/'Vic Oct 2020'!AR78-'Vic Oct 2020'!L78)&lt;=('Vic Oct 2020'!M78+'Vic Oct 2020'!L78),((($C$5*F84/'Vic Oct 2020'!AR78-'Vic Oct 2020'!L78)*'Vic Oct 2020'!AD78/100))*'Vic Oct 2020'!AR78,((('Vic Oct 2020'!M78)*'Vic Oct 2020'!AD78/100)*'Vic Oct 2020'!AR78))),0)</f>
        <v>238.00000000000003</v>
      </c>
      <c r="N84" s="190">
        <f>IF(AND('Vic Oct 2020'!M78&gt;0,'Vic Oct 2020'!N78&gt;0),IF($C$5*F84/'Vic Oct 2020'!AR78&lt;('Vic Oct 2020'!L78+'Vic Oct 2020'!M78),0,IF(($C$5*F84/'Vic Oct 2020'!AR78-'Vic Oct 2020'!L78+'Vic Oct 2020'!M78)&lt;=('Vic Oct 2020'!L78+'Vic Oct 2020'!M78+'Vic Oct 2020'!N78),((($C$5*F84/'Vic Oct 2020'!AR78-('Vic Oct 2020'!L78+'Vic Oct 2020'!M78))*'Vic Oct 2020'!AE78/100))*'Vic Oct 2020'!AR78,('Vic Oct 2020'!N78*'Vic Oct 2020'!AE78/100)*'Vic Oct 2020'!AR78)),0)</f>
        <v>0</v>
      </c>
      <c r="O84" s="190">
        <f>IF(AND('Vic Oct 2020'!N78&gt;0,'Vic Oct 2020'!O78&gt;0),IF($C$5*F84/'Vic Oct 2020'!AR78&lt;('Vic Oct 2020'!L78+'Vic Oct 2020'!M78+'Vic Oct 2020'!N78),0,IF(($C$5*F84/'Vic Oct 2020'!AR78-'Vic Oct 2020'!L78+'Vic Oct 2020'!M78+'Vic Oct 2020'!N78)&lt;=('Vic Oct 2020'!L78+'Vic Oct 2020'!M78+'Vic Oct 2020'!N78+'Vic Oct 2020'!O78),(($C$5*F84/'Vic Oct 2020'!AR78-('Vic Oct 2020'!L78+'Vic Oct 2020'!M78+'Vic Oct 2020'!N78))*'Vic Oct 2020'!AF78/100)*'Vic Oct 2020'!AR78,('Vic Oct 2020'!O78*'Vic Oct 2020'!AF78/100)*'Vic Oct 2020'!AR78)),0)</f>
        <v>0</v>
      </c>
      <c r="P84" s="190">
        <f>IF(AND('Vic Oct 2020'!P78&gt;0,'Vic Oct 2020'!O78&gt;0),IF(($C$5*F84/'Vic Oct 2020'!AR78&lt;SUM('Vic Oct 2020'!L78:P78)),(0),($C$5*F84/'Vic Oct 2020'!AR78-SUM('Vic Oct 2020'!L78:P78))*'Vic Oct 2020'!AB78/100)* 'Vic Oct 2020'!AR78,IF(AND('Vic Oct 2020'!O78&gt;0,'Vic Oct 2020'!P78=""),IF(($C$5*F84/'Vic Oct 2020'!AR78&lt; SUM('Vic Oct 2020'!L78:O78)),(0),($C$5*F84/'Vic Oct 2020'!AR78-SUM('Vic Oct 2020'!L78:O78))*'Vic Oct 2020'!AG78/100)* 'Vic Oct 2020'!AR78,IF(AND('Vic Oct 2020'!N78&gt;0,'Vic Oct 2020'!O78=""),IF(($C$5*F84/'Vic Oct 2020'!AR78&lt; SUM('Vic Oct 2020'!L78:N78)),(0),($C$5*F84/'Vic Oct 2020'!AR78-SUM('Vic Oct 2020'!L78:N78))*'Vic Oct 2020'!AF78/100)* 'Vic Oct 2020'!AR78,IF(AND('Vic Oct 2020'!M78&gt;0,'Vic Oct 2020'!N78=""),IF(($C$5*F84/'Vic Oct 2020'!AR78&lt;'Vic Oct 2020'!M78+'Vic Oct 2020'!L78),(0),(($C$5*F84/'Vic Oct 2020'!AR78-('Vic Oct 2020'!M78+'Vic Oct 2020'!L78))*'Vic Oct 2020'!AE78/100))*'Vic Oct 2020'!AR78,IF(AND('Vic Oct 2020'!L78&gt;0,'Vic Oct 2020'!M78=""&gt;0),IF(($C$5*F84/'Vic Oct 2020'!AR78&lt;'Vic Oct 2020'!L78),(0),($C$5*F84/'Vic Oct 2020'!AR78-'Vic Oct 2020'!L78)*'Vic Oct 2020'!AD78/100)*'Vic Oct 2020'!AR78,0)))))</f>
        <v>0</v>
      </c>
      <c r="Q84" s="394">
        <f t="shared" si="13"/>
        <v>1988</v>
      </c>
      <c r="R84" s="419">
        <f t="shared" si="14"/>
        <v>2265.4</v>
      </c>
      <c r="S84" s="193">
        <f t="shared" si="15"/>
        <v>2491.9400000000005</v>
      </c>
      <c r="T84" s="247">
        <f>'Vic Oct 2020'!AT78</f>
        <v>0</v>
      </c>
      <c r="U84" s="247">
        <f>'Vic Oct 2020'!AU78</f>
        <v>0</v>
      </c>
      <c r="V84" s="247">
        <f>'Vic Oct 2020'!AV78</f>
        <v>0</v>
      </c>
      <c r="W84" s="247">
        <f>'Vic Oct 2020'!AW78</f>
        <v>0</v>
      </c>
      <c r="X84" s="419" t="str">
        <f t="shared" si="16"/>
        <v>No discount</v>
      </c>
      <c r="Y84" s="419" t="str">
        <f t="shared" si="17"/>
        <v>Inclusive</v>
      </c>
      <c r="Z84" s="399">
        <f t="shared" si="10"/>
        <v>2265.4</v>
      </c>
      <c r="AA84" s="399">
        <f t="shared" si="11"/>
        <v>2265.4</v>
      </c>
      <c r="AB84" s="400">
        <f t="shared" si="18"/>
        <v>2491.9400000000005</v>
      </c>
      <c r="AC84" s="400">
        <f t="shared" si="18"/>
        <v>2491.9400000000005</v>
      </c>
      <c r="AD84" s="244">
        <f>'Vic Oct 2020'!BF78</f>
        <v>0</v>
      </c>
      <c r="AE84" s="196" t="str">
        <f>'Vic Oct 2020'!BG78</f>
        <v>n</v>
      </c>
      <c r="CO84" s="447"/>
      <c r="CP84" s="447"/>
      <c r="CQ84" s="447"/>
      <c r="CR84" s="447"/>
      <c r="CS84" s="447"/>
      <c r="CT84" s="447"/>
      <c r="CU84" s="447"/>
      <c r="CV84" s="447"/>
      <c r="CW84" s="447"/>
      <c r="CX84" s="447"/>
      <c r="CY84" s="447"/>
      <c r="CZ84" s="447"/>
      <c r="DA84" s="447"/>
      <c r="DB84" s="447"/>
      <c r="DC84" s="447"/>
      <c r="DD84" s="447"/>
      <c r="DE84" s="447"/>
      <c r="DF84" s="447"/>
      <c r="DG84" s="447"/>
      <c r="DH84" s="447"/>
      <c r="DI84" s="447"/>
      <c r="DJ84" s="447"/>
      <c r="DK84" s="447"/>
      <c r="DL84" s="447"/>
      <c r="DM84" s="447"/>
      <c r="DN84" s="447"/>
      <c r="DO84" s="447"/>
      <c r="DP84" s="447"/>
      <c r="DQ84" s="447"/>
      <c r="DR84" s="447"/>
      <c r="DS84" s="447"/>
      <c r="DT84" s="447"/>
      <c r="DU84" s="447"/>
      <c r="DV84" s="447"/>
      <c r="DW84" s="447"/>
      <c r="DX84" s="447"/>
      <c r="DY84" s="447"/>
      <c r="DZ84" s="447"/>
      <c r="EA84" s="447"/>
      <c r="EB84" s="447"/>
      <c r="EC84" s="447"/>
      <c r="ED84" s="447"/>
      <c r="EE84" s="447"/>
      <c r="EF84" s="447"/>
      <c r="EG84" s="447"/>
      <c r="EH84" s="447"/>
      <c r="EI84" s="447"/>
      <c r="EJ84" s="447"/>
      <c r="EK84" s="447"/>
      <c r="EL84" s="447"/>
      <c r="EM84" s="447"/>
      <c r="EN84" s="447"/>
      <c r="EO84" s="447"/>
      <c r="EP84" s="447"/>
    </row>
    <row r="85" spans="1:146" ht="17" customHeight="1">
      <c r="A85" s="528"/>
      <c r="B85" s="194" t="str">
        <f>'Vic Oct 2020'!F79</f>
        <v>Simply Energy</v>
      </c>
      <c r="C85" s="194" t="str">
        <f>'Vic Oct 2020'!G79</f>
        <v>Business Saver</v>
      </c>
      <c r="D85" s="190">
        <f>365*'Vic Oct 2020'!H79/100</f>
        <v>334.73818181818177</v>
      </c>
      <c r="E85" s="415">
        <f>IF('Vic Oct 2020'!AQ79=3,0.5,IF('Vic Oct 2020'!AQ79=2,0.33,0))</f>
        <v>0.5</v>
      </c>
      <c r="F85" s="415">
        <f t="shared" si="12"/>
        <v>0.5</v>
      </c>
      <c r="G85" s="190">
        <f>IF('Vic Oct 2020'!K79="",($C$5*E85/'Vic Oct 2020'!AQ79*'Vic Oct 2020'!W79/100)*'Vic Oct 2020'!AQ79,IF($C$5*E85/'Vic Oct 2020'!AQ79&gt;='Vic Oct 2020'!L79,('Vic Oct 2020'!L79*'Vic Oct 2020'!W79/100)*'Vic Oct 2020'!AQ79,($C$5*E85/'Vic Oct 2020'!AQ79*'Vic Oct 2020'!W79/100)*'Vic Oct 2020'!AQ79))</f>
        <v>209.06836363636361</v>
      </c>
      <c r="H85" s="190">
        <f>IF(AND('Vic Oct 2020'!L79&gt;0,'Vic Oct 2020'!M79&gt;0),IF($C$5*E85/'Vic Oct 2020'!AQ79&lt;'Vic Oct 2020'!L79,0,IF(($C$5*E85/'Vic Oct 2020'!AQ79-'Vic Oct 2020'!L79)&lt;=('Vic Oct 2020'!M79+'Vic Oct 2020'!L79),((($C$5*E85/'Vic Oct 2020'!AQ79-'Vic Oct 2020'!L79)*'Vic Oct 2020'!X79/100))*'Vic Oct 2020'!AQ79,((('Vic Oct 2020'!M79)*'Vic Oct 2020'!X79/100)*'Vic Oct 2020'!AQ79))),0)</f>
        <v>746.87945454545445</v>
      </c>
      <c r="I85" s="190">
        <f>IF(AND('Vic Oct 2020'!M79&gt;0,'Vic Oct 2020'!N79&gt;0),IF($C$5*E85/'Vic Oct 2020'!AQ79&lt;('Vic Oct 2020'!L79+'Vic Oct 2020'!M79),0,IF(($C$5*E85/'Vic Oct 2020'!AQ79-'Vic Oct 2020'!L79+'Vic Oct 2020'!M79)&lt;=('Vic Oct 2020'!L79+'Vic Oct 2020'!M79+'Vic Oct 2020'!N79),((($C$5*E85/'Vic Oct 2020'!AQ79-('Vic Oct 2020'!L79+'Vic Oct 2020'!M79))*'Vic Oct 2020'!Y79/100))*'Vic Oct 2020'!AQ79,('Vic Oct 2020'!N79*'Vic Oct 2020'!Y79/100)* 'Vic Oct 2020'!AQ79)),0)</f>
        <v>0</v>
      </c>
      <c r="J85" s="190">
        <f>IF(AND('Vic Oct 2020'!N79&gt;0,'Vic Oct 2020'!O79&gt;0),IF($C$5*E85/'Vic Oct 2020'!AQ79&lt;('Vic Oct 2020'!L79+'Vic Oct 2020'!M79+'Vic Oct 2020'!N79),0,IF(($C$5*E85/'Vic Oct 2020'!AQ79-'Vic Oct 2020'!L79+'Vic Oct 2020'!M79+'Vic Oct 2020'!N79)&lt;=('Vic Oct 2020'!L79+'Vic Oct 2020'!M79+'Vic Oct 2020'!N79+'Vic Oct 2020'!O79),(($C$5*E85/'Vic Oct 2020'!AQ79-('Vic Oct 2020'!L79+'Vic Oct 2020'!M79+'Vic Oct 2020'!N79))*'Vic Oct 2020'!Z79/100)*'Vic Oct 2020'!AQ79,('Vic Oct 2020'!O79*'Vic Oct 2020'!Z79/100)*'Vic Oct 2020'!AQ79)),0)</f>
        <v>0</v>
      </c>
      <c r="K85" s="190">
        <f>IF(AND('Vic Oct 2020'!P79&gt;0,'Vic Oct 2020'!O79&gt;0),IF(($C$5*E85/'Vic Oct 2020'!AQ79&lt;SUM('Vic Oct 2020'!L79:P79)),(0),($C$5*E85/'Vic Oct 2020'!AQ79-SUM('Vic Oct 2020'!L79:P79))*'Vic Oct 2020'!AB79/100)* 'Vic Oct 2020'!AQ79,IF(AND('Vic Oct 2020'!O79&gt;0,'Vic Oct 2020'!P79=""),IF(($C$5*E85/'Vic Oct 2020'!AQ79&lt; SUM('Vic Oct 2020'!L79:O79)),(0),($C$5*E85/'Vic Oct 2020'!AQ79-SUM('Vic Oct 2020'!L79:O79))*'Vic Oct 2020'!AA79/100)* 'Vic Oct 2020'!AQ79,IF(AND('Vic Oct 2020'!N79&gt;0,'Vic Oct 2020'!O79=""),IF(($C$5*E85/'Vic Oct 2020'!AQ79&lt; SUM('Vic Oct 2020'!L79:N79)),(0),($C$5*E85/'Vic Oct 2020'!AQ79-SUM('Vic Oct 2020'!L79:N79))*'Vic Oct 2020'!Z79/100)* 'Vic Oct 2020'!AQ79,IF(AND('Vic Oct 2020'!M79&gt;0,'Vic Oct 2020'!N79=""),IF(($C$5*E85/'Vic Oct 2020'!AQ79&lt;'Vic Oct 2020'!M79+'Vic Oct 2020'!L79),(0),(($C$5*E85/'Vic Oct 2020'!AQ79-('Vic Oct 2020'!M79+'Vic Oct 2020'!L79))*'Vic Oct 2020'!Y79/100))*'Vic Oct 2020'!AQ79,IF(AND('Vic Oct 2020'!L79&gt;0,'Vic Oct 2020'!M79=""&gt;0),IF(($C$5*E85/'Vic Oct 2020'!AQ79&lt;'Vic Oct 2020'!L79),(0),($C$5*E85/'Vic Oct 2020'!AQ79-'Vic Oct 2020'!L79)*'Vic Oct 2020'!X79/100)*'Vic Oct 2020'!AQ79,0)))))</f>
        <v>0</v>
      </c>
      <c r="L85" s="190">
        <f>IF('Vic Oct 2020'!K79="",($C$5*F85/'Vic Oct 2020'!AR79*'Vic Oct 2020'!AC79/100)*'Vic Oct 2020'!AR79,IF($C$5*F85/'Vic Oct 2020'!AR79&gt;='Vic Oct 2020'!L79,('Vic Oct 2020'!L79*'Vic Oct 2020'!AC79/100)*'Vic Oct 2020'!AR79,($C$5*F85/'Vic Oct 2020'!AR79*'Vic Oct 2020'!AC79/100)*'Vic Oct 2020'!AR79))</f>
        <v>209.06836363636361</v>
      </c>
      <c r="M85" s="190">
        <f>IF(AND('Vic Oct 2020'!L79&gt;0,'Vic Oct 2020'!M79&gt;0),IF($C$5*F85/'Vic Oct 2020'!AR79&lt;'Vic Oct 2020'!L79,0,IF(($C$5*F85/'Vic Oct 2020'!AR79-'Vic Oct 2020'!L79)&lt;=('Vic Oct 2020'!M79+'Vic Oct 2020'!L79),((($C$5*F85/'Vic Oct 2020'!AR79-'Vic Oct 2020'!L79)*'Vic Oct 2020'!AD79/100))*'Vic Oct 2020'!AR79,((('Vic Oct 2020'!M79)*'Vic Oct 2020'!AD79/100)*'Vic Oct 2020'!AR79))),0)</f>
        <v>746.87945454545445</v>
      </c>
      <c r="N85" s="190">
        <f>IF(AND('Vic Oct 2020'!M79&gt;0,'Vic Oct 2020'!N79&gt;0),IF($C$5*F85/'Vic Oct 2020'!AR79&lt;('Vic Oct 2020'!L79+'Vic Oct 2020'!M79),0,IF(($C$5*F85/'Vic Oct 2020'!AR79-'Vic Oct 2020'!L79+'Vic Oct 2020'!M79)&lt;=('Vic Oct 2020'!L79+'Vic Oct 2020'!M79+'Vic Oct 2020'!N79),((($C$5*F85/'Vic Oct 2020'!AR79-('Vic Oct 2020'!L79+'Vic Oct 2020'!M79))*'Vic Oct 2020'!AE79/100))*'Vic Oct 2020'!AR79,('Vic Oct 2020'!N79*'Vic Oct 2020'!AE79/100)*'Vic Oct 2020'!AR79)),0)</f>
        <v>0</v>
      </c>
      <c r="O85" s="190">
        <f>IF(AND('Vic Oct 2020'!N79&gt;0,'Vic Oct 2020'!O79&gt;0),IF($C$5*F85/'Vic Oct 2020'!AR79&lt;('Vic Oct 2020'!L79+'Vic Oct 2020'!M79+'Vic Oct 2020'!N79),0,IF(($C$5*F85/'Vic Oct 2020'!AR79-'Vic Oct 2020'!L79+'Vic Oct 2020'!M79+'Vic Oct 2020'!N79)&lt;=('Vic Oct 2020'!L79+'Vic Oct 2020'!M79+'Vic Oct 2020'!N79+'Vic Oct 2020'!O79),(($C$5*F85/'Vic Oct 2020'!AR79-('Vic Oct 2020'!L79+'Vic Oct 2020'!M79+'Vic Oct 2020'!N79))*'Vic Oct 2020'!AF79/100)*'Vic Oct 2020'!AR79,('Vic Oct 2020'!O79*'Vic Oct 2020'!AF79/100)*'Vic Oct 2020'!AR79)),0)</f>
        <v>0</v>
      </c>
      <c r="P85" s="190">
        <f>IF(AND('Vic Oct 2020'!P79&gt;0,'Vic Oct 2020'!O79&gt;0),IF(($C$5*F85/'Vic Oct 2020'!AR79&lt;SUM('Vic Oct 2020'!L79:P79)),(0),($C$5*F85/'Vic Oct 2020'!AR79-SUM('Vic Oct 2020'!L79:P79))*'Vic Oct 2020'!AB79/100)* 'Vic Oct 2020'!AR79,IF(AND('Vic Oct 2020'!O79&gt;0,'Vic Oct 2020'!P79=""),IF(($C$5*F85/'Vic Oct 2020'!AR79&lt; SUM('Vic Oct 2020'!L79:O79)),(0),($C$5*F85/'Vic Oct 2020'!AR79-SUM('Vic Oct 2020'!L79:O79))*'Vic Oct 2020'!AG79/100)* 'Vic Oct 2020'!AR79,IF(AND('Vic Oct 2020'!N79&gt;0,'Vic Oct 2020'!O79=""),IF(($C$5*F85/'Vic Oct 2020'!AR79&lt; SUM('Vic Oct 2020'!L79:N79)),(0),($C$5*F85/'Vic Oct 2020'!AR79-SUM('Vic Oct 2020'!L79:N79))*'Vic Oct 2020'!AF79/100)* 'Vic Oct 2020'!AR79,IF(AND('Vic Oct 2020'!M79&gt;0,'Vic Oct 2020'!N79=""),IF(($C$5*F85/'Vic Oct 2020'!AR79&lt;'Vic Oct 2020'!M79+'Vic Oct 2020'!L79),(0),(($C$5*F85/'Vic Oct 2020'!AR79-('Vic Oct 2020'!M79+'Vic Oct 2020'!L79))*'Vic Oct 2020'!AE79/100))*'Vic Oct 2020'!AR79,IF(AND('Vic Oct 2020'!L79&gt;0,'Vic Oct 2020'!M79=""&gt;0),IF(($C$5*F85/'Vic Oct 2020'!AR79&lt;'Vic Oct 2020'!L79),(0),($C$5*F85/'Vic Oct 2020'!AR79-'Vic Oct 2020'!L79)*'Vic Oct 2020'!AD79/100)*'Vic Oct 2020'!AR79,0)))))</f>
        <v>0</v>
      </c>
      <c r="Q85" s="394">
        <f t="shared" si="13"/>
        <v>1911.8956363636362</v>
      </c>
      <c r="R85" s="419">
        <f t="shared" si="14"/>
        <v>2246.6338181818178</v>
      </c>
      <c r="S85" s="193">
        <f t="shared" si="15"/>
        <v>2471.2972</v>
      </c>
      <c r="T85" s="247">
        <f>'Vic Oct 2020'!AT79</f>
        <v>17</v>
      </c>
      <c r="U85" s="247">
        <f>'Vic Oct 2020'!AU79</f>
        <v>0</v>
      </c>
      <c r="V85" s="247">
        <f>'Vic Oct 2020'!AV79</f>
        <v>0</v>
      </c>
      <c r="W85" s="247">
        <f>'Vic Oct 2020'!AW79</f>
        <v>0</v>
      </c>
      <c r="X85" s="419" t="str">
        <f t="shared" si="16"/>
        <v>Guaranteed off bill</v>
      </c>
      <c r="Y85" s="419" t="str">
        <f t="shared" si="17"/>
        <v>Exclusive</v>
      </c>
      <c r="Z85" s="399">
        <f t="shared" si="10"/>
        <v>1864.7060690909088</v>
      </c>
      <c r="AA85" s="399">
        <f t="shared" si="11"/>
        <v>1864.7060690909088</v>
      </c>
      <c r="AB85" s="400">
        <f t="shared" si="18"/>
        <v>2051.176676</v>
      </c>
      <c r="AC85" s="400">
        <f t="shared" si="18"/>
        <v>2051.176676</v>
      </c>
      <c r="AD85" s="244">
        <f>'Vic Oct 2020'!BF79</f>
        <v>0</v>
      </c>
      <c r="AE85" s="196" t="str">
        <f>'Vic Oct 2020'!BG79</f>
        <v>n</v>
      </c>
      <c r="CO85" s="447"/>
      <c r="CP85" s="447"/>
      <c r="CQ85" s="447"/>
      <c r="CR85" s="447"/>
      <c r="CS85" s="447"/>
      <c r="CT85" s="447"/>
      <c r="CU85" s="447"/>
      <c r="CV85" s="447"/>
      <c r="CW85" s="447"/>
      <c r="CX85" s="447"/>
      <c r="CY85" s="447"/>
      <c r="CZ85" s="447"/>
      <c r="DA85" s="447"/>
      <c r="DB85" s="447"/>
      <c r="DC85" s="447"/>
      <c r="DD85" s="447"/>
      <c r="DE85" s="447"/>
      <c r="DF85" s="447"/>
      <c r="DG85" s="447"/>
      <c r="DH85" s="447"/>
      <c r="DI85" s="447"/>
      <c r="DJ85" s="447"/>
      <c r="DK85" s="447"/>
      <c r="DL85" s="447"/>
      <c r="DM85" s="447"/>
      <c r="DN85" s="447"/>
      <c r="DO85" s="447"/>
      <c r="DP85" s="447"/>
      <c r="DQ85" s="447"/>
      <c r="DR85" s="447"/>
      <c r="DS85" s="447"/>
      <c r="DT85" s="447"/>
      <c r="DU85" s="447"/>
      <c r="DV85" s="447"/>
      <c r="DW85" s="447"/>
      <c r="DX85" s="447"/>
      <c r="DY85" s="447"/>
      <c r="DZ85" s="447"/>
      <c r="EA85" s="447"/>
      <c r="EB85" s="447"/>
      <c r="EC85" s="447"/>
      <c r="ED85" s="447"/>
      <c r="EE85" s="447"/>
      <c r="EF85" s="447"/>
      <c r="EG85" s="447"/>
      <c r="EH85" s="447"/>
      <c r="EI85" s="447"/>
      <c r="EJ85" s="447"/>
      <c r="EK85" s="447"/>
      <c r="EL85" s="447"/>
      <c r="EM85" s="447"/>
      <c r="EN85" s="447"/>
      <c r="EO85" s="447"/>
      <c r="EP85" s="447"/>
    </row>
    <row r="86" spans="1:146" s="451" customFormat="1" ht="17" customHeight="1">
      <c r="A86" s="528"/>
      <c r="B86" s="194" t="str">
        <f>'Vic Oct 2020'!F80</f>
        <v>Powershop</v>
      </c>
      <c r="C86" s="194" t="str">
        <f>'Vic Oct 2020'!G80</f>
        <v>Shopper</v>
      </c>
      <c r="D86" s="190">
        <f>365*'Vic Oct 2020'!H80/100</f>
        <v>321.2</v>
      </c>
      <c r="E86" s="415">
        <f>IF('Vic Oct 2020'!AQ80=3,0.5,IF('Vic Oct 2020'!AQ80=2,0.33,0))</f>
        <v>0.5</v>
      </c>
      <c r="F86" s="415">
        <f t="shared" si="12"/>
        <v>0.5</v>
      </c>
      <c r="G86" s="190">
        <f>IF('Vic Oct 2020'!K80="",($C$5*E86/'Vic Oct 2020'!AQ80*'Vic Oct 2020'!W80/100)*'Vic Oct 2020'!AQ80,IF($C$5*E86/'Vic Oct 2020'!AQ80&gt;='Vic Oct 2020'!L80,('Vic Oct 2020'!L80*'Vic Oct 2020'!W80/100)*'Vic Oct 2020'!AQ80,($C$5*E86/'Vic Oct 2020'!AQ80*'Vic Oct 2020'!W80/100)*'Vic Oct 2020'!AQ80))</f>
        <v>910.00000000000011</v>
      </c>
      <c r="H86" s="190">
        <f>IF(AND('Vic Oct 2020'!L80&gt;0,'Vic Oct 2020'!M80&gt;0),IF($C$5*E86/'Vic Oct 2020'!AQ80&lt;'Vic Oct 2020'!L80,0,IF(($C$5*E86/'Vic Oct 2020'!AQ80-'Vic Oct 2020'!L80)&lt;=('Vic Oct 2020'!M80+'Vic Oct 2020'!L80),((($C$5*E86/'Vic Oct 2020'!AQ80-'Vic Oct 2020'!L80)*'Vic Oct 2020'!X80/100))*'Vic Oct 2020'!AQ80,((('Vic Oct 2020'!M80)*'Vic Oct 2020'!X80/100)*'Vic Oct 2020'!AQ80))),0)</f>
        <v>0</v>
      </c>
      <c r="I86" s="190">
        <f>IF(AND('Vic Oct 2020'!M80&gt;0,'Vic Oct 2020'!N80&gt;0),IF($C$5*E86/'Vic Oct 2020'!AQ80&lt;('Vic Oct 2020'!L80+'Vic Oct 2020'!M80),0,IF(($C$5*E86/'Vic Oct 2020'!AQ80-'Vic Oct 2020'!L80+'Vic Oct 2020'!M80)&lt;=('Vic Oct 2020'!L80+'Vic Oct 2020'!M80+'Vic Oct 2020'!N80),((($C$5*E86/'Vic Oct 2020'!AQ80-('Vic Oct 2020'!L80+'Vic Oct 2020'!M80))*'Vic Oct 2020'!Y80/100))*'Vic Oct 2020'!AQ80,('Vic Oct 2020'!N80*'Vic Oct 2020'!Y80/100)* 'Vic Oct 2020'!AQ80)),0)</f>
        <v>0</v>
      </c>
      <c r="J86" s="190">
        <f>IF(AND('Vic Oct 2020'!N80&gt;0,'Vic Oct 2020'!O80&gt;0),IF($C$5*E86/'Vic Oct 2020'!AQ80&lt;('Vic Oct 2020'!L80+'Vic Oct 2020'!M80+'Vic Oct 2020'!N80),0,IF(($C$5*E86/'Vic Oct 2020'!AQ80-'Vic Oct 2020'!L80+'Vic Oct 2020'!M80+'Vic Oct 2020'!N80)&lt;=('Vic Oct 2020'!L80+'Vic Oct 2020'!M80+'Vic Oct 2020'!N80+'Vic Oct 2020'!O80),(($C$5*E86/'Vic Oct 2020'!AQ80-('Vic Oct 2020'!L80+'Vic Oct 2020'!M80+'Vic Oct 2020'!N80))*'Vic Oct 2020'!Z80/100)*'Vic Oct 2020'!AQ80,('Vic Oct 2020'!O80*'Vic Oct 2020'!Z80/100)*'Vic Oct 2020'!AQ80)),0)</f>
        <v>0</v>
      </c>
      <c r="K86" s="190">
        <f>IF(AND('Vic Oct 2020'!P80&gt;0,'Vic Oct 2020'!O80&gt;0),IF(($C$5*E86/'Vic Oct 2020'!AQ80&lt;SUM('Vic Oct 2020'!L80:P80)),(0),($C$5*E86/'Vic Oct 2020'!AQ80-SUM('Vic Oct 2020'!L80:P80))*'Vic Oct 2020'!AB80/100)* 'Vic Oct 2020'!AQ80,IF(AND('Vic Oct 2020'!O80&gt;0,'Vic Oct 2020'!P80=""),IF(($C$5*E86/'Vic Oct 2020'!AQ80&lt; SUM('Vic Oct 2020'!L80:O80)),(0),($C$5*E86/'Vic Oct 2020'!AQ80-SUM('Vic Oct 2020'!L80:O80))*'Vic Oct 2020'!AA80/100)* 'Vic Oct 2020'!AQ80,IF(AND('Vic Oct 2020'!N80&gt;0,'Vic Oct 2020'!O80=""),IF(($C$5*E86/'Vic Oct 2020'!AQ80&lt; SUM('Vic Oct 2020'!L80:N80)),(0),($C$5*E86/'Vic Oct 2020'!AQ80-SUM('Vic Oct 2020'!L80:N80))*'Vic Oct 2020'!Z80/100)* 'Vic Oct 2020'!AQ80,IF(AND('Vic Oct 2020'!M80&gt;0,'Vic Oct 2020'!N80=""),IF(($C$5*E86/'Vic Oct 2020'!AQ80&lt;'Vic Oct 2020'!M80+'Vic Oct 2020'!L80),(0),(($C$5*E86/'Vic Oct 2020'!AQ80-('Vic Oct 2020'!M80+'Vic Oct 2020'!L80))*'Vic Oct 2020'!Y80/100))*'Vic Oct 2020'!AQ80,IF(AND('Vic Oct 2020'!L80&gt;0,'Vic Oct 2020'!M80=""&gt;0),IF(($C$5*E86/'Vic Oct 2020'!AQ80&lt;'Vic Oct 2020'!L80),(0),($C$5*E86/'Vic Oct 2020'!AQ80-'Vic Oct 2020'!L80)*'Vic Oct 2020'!X80/100)*'Vic Oct 2020'!AQ80,0)))))</f>
        <v>0</v>
      </c>
      <c r="L86" s="190">
        <f>IF('Vic Oct 2020'!K80="",($C$5*F86/'Vic Oct 2020'!AR80*'Vic Oct 2020'!AC80/100)*'Vic Oct 2020'!AR80,IF($C$5*F86/'Vic Oct 2020'!AR80&gt;='Vic Oct 2020'!L80,('Vic Oct 2020'!L80*'Vic Oct 2020'!AC80/100)*'Vic Oct 2020'!AR80,($C$5*F86/'Vic Oct 2020'!AR80*'Vic Oct 2020'!AC80/100)*'Vic Oct 2020'!AR80))</f>
        <v>910.00000000000011</v>
      </c>
      <c r="M86" s="190">
        <f>IF(AND('Vic Oct 2020'!L80&gt;0,'Vic Oct 2020'!M80&gt;0),IF($C$5*F86/'Vic Oct 2020'!AR80&lt;'Vic Oct 2020'!L80,0,IF(($C$5*F86/'Vic Oct 2020'!AR80-'Vic Oct 2020'!L80)&lt;=('Vic Oct 2020'!M80+'Vic Oct 2020'!L80),((($C$5*F86/'Vic Oct 2020'!AR80-'Vic Oct 2020'!L80)*'Vic Oct 2020'!AD80/100))*'Vic Oct 2020'!AR80,((('Vic Oct 2020'!M80)*'Vic Oct 2020'!AD80/100)*'Vic Oct 2020'!AR80))),0)</f>
        <v>0</v>
      </c>
      <c r="N86" s="190">
        <f>IF(AND('Vic Oct 2020'!M80&gt;0,'Vic Oct 2020'!N80&gt;0),IF($C$5*F86/'Vic Oct 2020'!AR80&lt;('Vic Oct 2020'!L80+'Vic Oct 2020'!M80),0,IF(($C$5*F86/'Vic Oct 2020'!AR80-'Vic Oct 2020'!L80+'Vic Oct 2020'!M80)&lt;=('Vic Oct 2020'!L80+'Vic Oct 2020'!M80+'Vic Oct 2020'!N80),((($C$5*F86/'Vic Oct 2020'!AR80-('Vic Oct 2020'!L80+'Vic Oct 2020'!M80))*'Vic Oct 2020'!AE80/100))*'Vic Oct 2020'!AR80,('Vic Oct 2020'!N80*'Vic Oct 2020'!AE80/100)*'Vic Oct 2020'!AR80)),0)</f>
        <v>0</v>
      </c>
      <c r="O86" s="190">
        <f>IF(AND('Vic Oct 2020'!N80&gt;0,'Vic Oct 2020'!O80&gt;0),IF($C$5*F86/'Vic Oct 2020'!AR80&lt;('Vic Oct 2020'!L80+'Vic Oct 2020'!M80+'Vic Oct 2020'!N80),0,IF(($C$5*F86/'Vic Oct 2020'!AR80-'Vic Oct 2020'!L80+'Vic Oct 2020'!M80+'Vic Oct 2020'!N80)&lt;=('Vic Oct 2020'!L80+'Vic Oct 2020'!M80+'Vic Oct 2020'!N80+'Vic Oct 2020'!O80),(($C$5*F86/'Vic Oct 2020'!AR80-('Vic Oct 2020'!L80+'Vic Oct 2020'!M80+'Vic Oct 2020'!N80))*'Vic Oct 2020'!AF80/100)*'Vic Oct 2020'!AR80,('Vic Oct 2020'!O80*'Vic Oct 2020'!AF80/100)*'Vic Oct 2020'!AR80)),0)</f>
        <v>0</v>
      </c>
      <c r="P86" s="190">
        <f>IF(AND('Vic Oct 2020'!P80&gt;0,'Vic Oct 2020'!O80&gt;0),IF(($C$5*F86/'Vic Oct 2020'!AR80&lt;SUM('Vic Oct 2020'!L80:P80)),(0),($C$5*F86/'Vic Oct 2020'!AR80-SUM('Vic Oct 2020'!L80:P80))*'Vic Oct 2020'!AB80/100)* 'Vic Oct 2020'!AR80,IF(AND('Vic Oct 2020'!O80&gt;0,'Vic Oct 2020'!P80=""),IF(($C$5*F86/'Vic Oct 2020'!AR80&lt; SUM('Vic Oct 2020'!L80:O80)),(0),($C$5*F86/'Vic Oct 2020'!AR80-SUM('Vic Oct 2020'!L80:O80))*'Vic Oct 2020'!AG80/100)* 'Vic Oct 2020'!AR80,IF(AND('Vic Oct 2020'!N80&gt;0,'Vic Oct 2020'!O80=""),IF(($C$5*F86/'Vic Oct 2020'!AR80&lt; SUM('Vic Oct 2020'!L80:N80)),(0),($C$5*F86/'Vic Oct 2020'!AR80-SUM('Vic Oct 2020'!L80:N80))*'Vic Oct 2020'!AF80/100)* 'Vic Oct 2020'!AR80,IF(AND('Vic Oct 2020'!M80&gt;0,'Vic Oct 2020'!N80=""),IF(($C$5*F86/'Vic Oct 2020'!AR80&lt;'Vic Oct 2020'!M80+'Vic Oct 2020'!L80),(0),(($C$5*F86/'Vic Oct 2020'!AR80-('Vic Oct 2020'!M80+'Vic Oct 2020'!L80))*'Vic Oct 2020'!AE80/100))*'Vic Oct 2020'!AR80,IF(AND('Vic Oct 2020'!L80&gt;0,'Vic Oct 2020'!M80=""&gt;0),IF(($C$5*F86/'Vic Oct 2020'!AR80&lt;'Vic Oct 2020'!L80),(0),($C$5*F86/'Vic Oct 2020'!AR80-'Vic Oct 2020'!L80)*'Vic Oct 2020'!AD80/100)*'Vic Oct 2020'!AR80,0)))))</f>
        <v>0</v>
      </c>
      <c r="Q86" s="394">
        <f t="shared" si="13"/>
        <v>1820.0000000000002</v>
      </c>
      <c r="R86" s="419">
        <f t="shared" si="14"/>
        <v>2141.2000000000003</v>
      </c>
      <c r="S86" s="193">
        <f t="shared" si="15"/>
        <v>2355.3200000000006</v>
      </c>
      <c r="T86" s="247">
        <f>'Vic Oct 2020'!AT80</f>
        <v>0</v>
      </c>
      <c r="U86" s="247">
        <f>'Vic Oct 2020'!AU80</f>
        <v>0</v>
      </c>
      <c r="V86" s="247">
        <f>'Vic Oct 2020'!AV80</f>
        <v>5</v>
      </c>
      <c r="W86" s="247">
        <f>'Vic Oct 2020'!AW80</f>
        <v>0</v>
      </c>
      <c r="X86" s="419" t="str">
        <f t="shared" si="16"/>
        <v>Pay-on-time off bill</v>
      </c>
      <c r="Y86" s="419" t="str">
        <f t="shared" si="17"/>
        <v>Inclusive</v>
      </c>
      <c r="Z86" s="399">
        <f t="shared" si="10"/>
        <v>2141.2000000000003</v>
      </c>
      <c r="AA86" s="399">
        <f t="shared" si="11"/>
        <v>2034.1400000000003</v>
      </c>
      <c r="AB86" s="400">
        <f t="shared" si="18"/>
        <v>2355.3200000000006</v>
      </c>
      <c r="AC86" s="400">
        <f t="shared" si="18"/>
        <v>2237.5540000000005</v>
      </c>
      <c r="AD86" s="244">
        <f>'Vic Oct 2020'!BF80</f>
        <v>0</v>
      </c>
      <c r="AE86" s="196" t="str">
        <f>'Vic Oct 2020'!BG80</f>
        <v>n</v>
      </c>
      <c r="AF86" s="443"/>
      <c r="AG86" s="443"/>
      <c r="AH86" s="443"/>
      <c r="AI86" s="443"/>
      <c r="AJ86" s="443"/>
      <c r="AK86" s="443"/>
      <c r="AL86" s="443"/>
      <c r="AM86" s="443"/>
      <c r="AN86" s="443"/>
      <c r="AO86" s="443"/>
      <c r="AP86" s="443"/>
      <c r="AQ86" s="443"/>
      <c r="AR86" s="443"/>
      <c r="AS86" s="443"/>
      <c r="AT86" s="443"/>
      <c r="AU86" s="443"/>
      <c r="AV86" s="443"/>
      <c r="AW86" s="443"/>
      <c r="AX86" s="443"/>
      <c r="AY86" s="443"/>
      <c r="AZ86" s="443"/>
      <c r="BA86" s="443"/>
      <c r="BB86" s="443"/>
      <c r="BC86" s="443"/>
      <c r="BD86" s="443"/>
      <c r="BE86" s="443"/>
      <c r="BF86" s="443"/>
      <c r="BG86" s="443"/>
      <c r="BH86" s="443"/>
      <c r="BI86" s="443"/>
      <c r="BJ86" s="443"/>
      <c r="BK86" s="443"/>
      <c r="BL86" s="443"/>
      <c r="BM86" s="443"/>
      <c r="BN86" s="443"/>
      <c r="BO86" s="443"/>
      <c r="BP86" s="443"/>
      <c r="BQ86" s="443"/>
      <c r="BR86" s="443"/>
      <c r="BS86" s="443"/>
      <c r="BT86" s="443"/>
      <c r="BU86" s="443"/>
      <c r="BV86" s="443"/>
      <c r="BW86" s="443"/>
      <c r="BX86" s="443"/>
      <c r="BY86" s="443"/>
      <c r="BZ86" s="443"/>
      <c r="CA86" s="443"/>
      <c r="CB86" s="443"/>
      <c r="CC86" s="443"/>
      <c r="CD86" s="443"/>
      <c r="CE86" s="443"/>
      <c r="CF86" s="443"/>
      <c r="CG86" s="443"/>
      <c r="CH86" s="443"/>
      <c r="CI86" s="443"/>
      <c r="CJ86" s="443"/>
      <c r="CK86" s="443"/>
      <c r="CL86" s="443"/>
      <c r="CM86" s="443"/>
      <c r="CN86" s="443"/>
      <c r="CO86" s="447"/>
      <c r="CP86" s="447"/>
      <c r="CQ86" s="447"/>
      <c r="CR86" s="447"/>
      <c r="CS86" s="447"/>
      <c r="CT86" s="447"/>
      <c r="CU86" s="447"/>
      <c r="CV86" s="447"/>
      <c r="CW86" s="447"/>
      <c r="CX86" s="447"/>
      <c r="CY86" s="447"/>
      <c r="CZ86" s="447"/>
      <c r="DA86" s="447"/>
      <c r="DB86" s="447"/>
      <c r="DC86" s="447"/>
      <c r="DD86" s="447"/>
      <c r="DE86" s="447"/>
      <c r="DF86" s="447"/>
      <c r="DG86" s="447"/>
      <c r="DH86" s="447"/>
      <c r="DI86" s="447"/>
      <c r="DJ86" s="447"/>
      <c r="DK86" s="447"/>
      <c r="DL86" s="447"/>
      <c r="DM86" s="447"/>
      <c r="DN86" s="450"/>
      <c r="DO86" s="450"/>
      <c r="DP86" s="450"/>
      <c r="DQ86" s="450"/>
      <c r="DR86" s="450"/>
      <c r="DS86" s="450"/>
      <c r="DT86" s="450"/>
      <c r="DU86" s="450"/>
      <c r="DV86" s="450"/>
      <c r="DW86" s="450"/>
      <c r="DX86" s="450"/>
      <c r="DY86" s="450"/>
      <c r="DZ86" s="450"/>
      <c r="EA86" s="450"/>
      <c r="EB86" s="450"/>
      <c r="EC86" s="450"/>
      <c r="ED86" s="450"/>
      <c r="EE86" s="450"/>
      <c r="EF86" s="450"/>
      <c r="EG86" s="450"/>
      <c r="EH86" s="450"/>
      <c r="EI86" s="450"/>
      <c r="EJ86" s="450"/>
      <c r="EK86" s="450"/>
      <c r="EL86" s="450"/>
      <c r="EM86" s="450"/>
      <c r="EN86" s="450"/>
      <c r="EO86" s="450"/>
      <c r="EP86" s="450"/>
    </row>
    <row r="87" spans="1:146" s="451" customFormat="1" ht="17" customHeight="1" thickBot="1">
      <c r="A87" s="374"/>
      <c r="B87" s="202" t="str">
        <f>'Vic Oct 2020'!F81</f>
        <v>Red Energy</v>
      </c>
      <c r="C87" s="202" t="str">
        <f>'Vic Oct 2020'!G81</f>
        <v>Business Saver</v>
      </c>
      <c r="D87" s="198">
        <f>365*'Vic Oct 2020'!H81/100</f>
        <v>239.148</v>
      </c>
      <c r="E87" s="417">
        <f>IF('Vic Oct 2020'!AQ81=3,0.5,IF('Vic Oct 2020'!AQ81=2,0.33,0))</f>
        <v>0.5</v>
      </c>
      <c r="F87" s="417">
        <f t="shared" si="12"/>
        <v>0.5</v>
      </c>
      <c r="G87" s="198">
        <f>IF('Vic Oct 2020'!K81="",($C$5*E87/'Vic Oct 2020'!AQ81*'Vic Oct 2020'!W81/100)*'Vic Oct 2020'!AQ81,IF($C$5*E87/'Vic Oct 2020'!AQ81&gt;='Vic Oct 2020'!L81,('Vic Oct 2020'!L81*'Vic Oct 2020'!W81/100)*'Vic Oct 2020'!AQ81,($C$5*E87/'Vic Oct 2020'!AQ81*'Vic Oct 2020'!W81/100)*'Vic Oct 2020'!AQ81))</f>
        <v>118.81636363636363</v>
      </c>
      <c r="H87" s="198">
        <f>IF(AND('Vic Oct 2020'!L81&gt;0,'Vic Oct 2020'!M81&gt;0),IF($C$5*E87/'Vic Oct 2020'!AQ81&lt;'Vic Oct 2020'!L81,0,IF(($C$5*E87/'Vic Oct 2020'!AQ81-'Vic Oct 2020'!L81)&lt;=('Vic Oct 2020'!M81+'Vic Oct 2020'!L81),((($C$5*E87/'Vic Oct 2020'!AQ81-'Vic Oct 2020'!L81)*'Vic Oct 2020'!X81/100))*'Vic Oct 2020'!AQ81,((('Vic Oct 2020'!M81)*'Vic Oct 2020'!X81/100)*'Vic Oct 2020'!AQ81))),0)</f>
        <v>90.307636363636362</v>
      </c>
      <c r="I87" s="198">
        <f>IF(AND('Vic Oct 2020'!M81&gt;0,'Vic Oct 2020'!N81&gt;0),IF($C$5*E87/'Vic Oct 2020'!AQ81&lt;('Vic Oct 2020'!L81+'Vic Oct 2020'!M81),0,IF(($C$5*E87/'Vic Oct 2020'!AQ81-'Vic Oct 2020'!L81+'Vic Oct 2020'!M81)&lt;=('Vic Oct 2020'!L81+'Vic Oct 2020'!M81+'Vic Oct 2020'!N81),((($C$5*E87/'Vic Oct 2020'!AQ81-('Vic Oct 2020'!L81+'Vic Oct 2020'!M81))*'Vic Oct 2020'!Y81/100))*'Vic Oct 2020'!AQ81,('Vic Oct 2020'!N81*'Vic Oct 2020'!Y81/100)* 'Vic Oct 2020'!AQ81)),0)</f>
        <v>0</v>
      </c>
      <c r="J87" s="198">
        <f>IF(AND('Vic Oct 2020'!N81&gt;0,'Vic Oct 2020'!O81&gt;0),IF($C$5*E87/'Vic Oct 2020'!AQ81&lt;('Vic Oct 2020'!L81+'Vic Oct 2020'!M81+'Vic Oct 2020'!N81),0,IF(($C$5*E87/'Vic Oct 2020'!AQ81-'Vic Oct 2020'!L81+'Vic Oct 2020'!M81+'Vic Oct 2020'!N81)&lt;=('Vic Oct 2020'!L81+'Vic Oct 2020'!M81+'Vic Oct 2020'!N81+'Vic Oct 2020'!O81),(($C$5*E87/'Vic Oct 2020'!AQ81-('Vic Oct 2020'!L81+'Vic Oct 2020'!M81+'Vic Oct 2020'!N81))*'Vic Oct 2020'!Z81/100)*'Vic Oct 2020'!AQ81,('Vic Oct 2020'!O81*'Vic Oct 2020'!Z81/100)*'Vic Oct 2020'!AQ81)),0)</f>
        <v>0</v>
      </c>
      <c r="K87" s="198">
        <f>IF(AND('Vic Oct 2020'!P81&gt;0,'Vic Oct 2020'!O81&gt;0),IF(($C$5*E87/'Vic Oct 2020'!AQ81&lt;SUM('Vic Oct 2020'!L81:P81)),(0),($C$5*E87/'Vic Oct 2020'!AQ81-SUM('Vic Oct 2020'!L81:P81))*'Vic Oct 2020'!AB81/100)* 'Vic Oct 2020'!AQ81,IF(AND('Vic Oct 2020'!O81&gt;0,'Vic Oct 2020'!P81=""),IF(($C$5*E87/'Vic Oct 2020'!AQ81&lt; SUM('Vic Oct 2020'!L81:O81)),(0),($C$5*E87/'Vic Oct 2020'!AQ81-SUM('Vic Oct 2020'!L81:O81))*'Vic Oct 2020'!AA81/100)* 'Vic Oct 2020'!AQ81,IF(AND('Vic Oct 2020'!N81&gt;0,'Vic Oct 2020'!O81=""),IF(($C$5*E87/'Vic Oct 2020'!AQ81&lt; SUM('Vic Oct 2020'!L81:N81)),(0),($C$5*E87/'Vic Oct 2020'!AQ81-SUM('Vic Oct 2020'!L81:N81))*'Vic Oct 2020'!Z81/100)* 'Vic Oct 2020'!AQ81,IF(AND('Vic Oct 2020'!M81&gt;0,'Vic Oct 2020'!N81=""),IF(($C$5*E87/'Vic Oct 2020'!AQ81&lt;'Vic Oct 2020'!M81+'Vic Oct 2020'!L81),(0),(($C$5*E87/'Vic Oct 2020'!AQ81-('Vic Oct 2020'!M81+'Vic Oct 2020'!L81))*'Vic Oct 2020'!Y81/100))*'Vic Oct 2020'!AQ81,IF(AND('Vic Oct 2020'!L81&gt;0,'Vic Oct 2020'!M81=""&gt;0),IF(($C$5*E87/'Vic Oct 2020'!AQ81&lt;'Vic Oct 2020'!L81),(0),($C$5*E87/'Vic Oct 2020'!AQ81-'Vic Oct 2020'!L81)*'Vic Oct 2020'!X81/100)*'Vic Oct 2020'!AQ81,0)))))</f>
        <v>702.8807272727272</v>
      </c>
      <c r="L87" s="198">
        <f>IF('Vic Oct 2020'!K81="",($C$5*F87/'Vic Oct 2020'!AR81*'Vic Oct 2020'!AC81/100)*'Vic Oct 2020'!AR81,IF($C$5*F87/'Vic Oct 2020'!AR81&gt;='Vic Oct 2020'!L81,('Vic Oct 2020'!L81*'Vic Oct 2020'!AC81/100)*'Vic Oct 2020'!AR81,($C$5*F87/'Vic Oct 2020'!AR81*'Vic Oct 2020'!AC81/100)*'Vic Oct 2020'!AR81))</f>
        <v>118.81636363636363</v>
      </c>
      <c r="M87" s="198">
        <f>IF(AND('Vic Oct 2020'!L81&gt;0,'Vic Oct 2020'!M81&gt;0),IF($C$5*F87/'Vic Oct 2020'!AR81&lt;'Vic Oct 2020'!L81,0,IF(($C$5*F87/'Vic Oct 2020'!AR81-'Vic Oct 2020'!L81)&lt;=('Vic Oct 2020'!M81+'Vic Oct 2020'!L81),((($C$5*F87/'Vic Oct 2020'!AR81-'Vic Oct 2020'!L81)*'Vic Oct 2020'!AD81/100))*'Vic Oct 2020'!AR81,((('Vic Oct 2020'!M81)*'Vic Oct 2020'!AD81/100)*'Vic Oct 2020'!AR81))),0)</f>
        <v>90.307636363636362</v>
      </c>
      <c r="N87" s="198">
        <f>IF(AND('Vic Oct 2020'!M81&gt;0,'Vic Oct 2020'!N81&gt;0),IF($C$5*F87/'Vic Oct 2020'!AR81&lt;('Vic Oct 2020'!L81+'Vic Oct 2020'!M81),0,IF(($C$5*F87/'Vic Oct 2020'!AR81-'Vic Oct 2020'!L81+'Vic Oct 2020'!M81)&lt;=('Vic Oct 2020'!L81+'Vic Oct 2020'!M81+'Vic Oct 2020'!N81),((($C$5*F87/'Vic Oct 2020'!AR81-('Vic Oct 2020'!L81+'Vic Oct 2020'!M81))*'Vic Oct 2020'!AE81/100))*'Vic Oct 2020'!AR81,('Vic Oct 2020'!N81*'Vic Oct 2020'!AE81/100)*'Vic Oct 2020'!AR81)),0)</f>
        <v>0</v>
      </c>
      <c r="O87" s="198">
        <f>IF(AND('Vic Oct 2020'!N81&gt;0,'Vic Oct 2020'!O81&gt;0),IF($C$5*F87/'Vic Oct 2020'!AR81&lt;('Vic Oct 2020'!L81+'Vic Oct 2020'!M81+'Vic Oct 2020'!N81),0,IF(($C$5*F87/'Vic Oct 2020'!AR81-'Vic Oct 2020'!L81+'Vic Oct 2020'!M81+'Vic Oct 2020'!N81)&lt;=('Vic Oct 2020'!L81+'Vic Oct 2020'!M81+'Vic Oct 2020'!N81+'Vic Oct 2020'!O81),(($C$5*F87/'Vic Oct 2020'!AR81-('Vic Oct 2020'!L81+'Vic Oct 2020'!M81+'Vic Oct 2020'!N81))*'Vic Oct 2020'!AF81/100)*'Vic Oct 2020'!AR81,('Vic Oct 2020'!O81*'Vic Oct 2020'!AF81/100)*'Vic Oct 2020'!AR81)),0)</f>
        <v>0</v>
      </c>
      <c r="P87" s="198">
        <f>IF(AND('Vic Oct 2020'!P81&gt;0,'Vic Oct 2020'!O81&gt;0),IF(($C$5*F87/'Vic Oct 2020'!AR81&lt;SUM('Vic Oct 2020'!L81:P81)),(0),($C$5*F87/'Vic Oct 2020'!AR81-SUM('Vic Oct 2020'!L81:P81))*'Vic Oct 2020'!AB81/100)* 'Vic Oct 2020'!AR81,IF(AND('Vic Oct 2020'!O81&gt;0,'Vic Oct 2020'!P81=""),IF(($C$5*F87/'Vic Oct 2020'!AR81&lt; SUM('Vic Oct 2020'!L81:O81)),(0),($C$5*F87/'Vic Oct 2020'!AR81-SUM('Vic Oct 2020'!L81:O81))*'Vic Oct 2020'!AG81/100)* 'Vic Oct 2020'!AR81,IF(AND('Vic Oct 2020'!N81&gt;0,'Vic Oct 2020'!O81=""),IF(($C$5*F87/'Vic Oct 2020'!AR81&lt; SUM('Vic Oct 2020'!L81:N81)),(0),($C$5*F87/'Vic Oct 2020'!AR81-SUM('Vic Oct 2020'!L81:N81))*'Vic Oct 2020'!AF81/100)* 'Vic Oct 2020'!AR81,IF(AND('Vic Oct 2020'!M81&gt;0,'Vic Oct 2020'!N81=""),IF(($C$5*F87/'Vic Oct 2020'!AR81&lt;'Vic Oct 2020'!M81+'Vic Oct 2020'!L81),(0),(($C$5*F87/'Vic Oct 2020'!AR81-('Vic Oct 2020'!M81+'Vic Oct 2020'!L81))*'Vic Oct 2020'!AE81/100))*'Vic Oct 2020'!AR81,IF(AND('Vic Oct 2020'!L81&gt;0,'Vic Oct 2020'!M81=""&gt;0),IF(($C$5*F87/'Vic Oct 2020'!AR81&lt;'Vic Oct 2020'!L81),(0),($C$5*F87/'Vic Oct 2020'!AR81-'Vic Oct 2020'!L81)*'Vic Oct 2020'!AD81/100)*'Vic Oct 2020'!AR81,0)))))</f>
        <v>702.8807272727272</v>
      </c>
      <c r="Q87" s="396">
        <f t="shared" si="13"/>
        <v>1824.0094545454544</v>
      </c>
      <c r="R87" s="421">
        <f t="shared" si="14"/>
        <v>2063.1574545454546</v>
      </c>
      <c r="S87" s="201">
        <f t="shared" si="15"/>
        <v>2269.4732000000004</v>
      </c>
      <c r="T87" s="250">
        <f>'Vic Oct 2020'!AT81</f>
        <v>0</v>
      </c>
      <c r="U87" s="250">
        <f>'Vic Oct 2020'!AU81</f>
        <v>0</v>
      </c>
      <c r="V87" s="250">
        <f>'Vic Oct 2020'!AV81</f>
        <v>0</v>
      </c>
      <c r="W87" s="250">
        <f>'Vic Oct 2020'!AW81</f>
        <v>0</v>
      </c>
      <c r="X87" s="421" t="str">
        <f t="shared" si="16"/>
        <v>No discount</v>
      </c>
      <c r="Y87" s="421" t="str">
        <f t="shared" si="17"/>
        <v>Inclusive</v>
      </c>
      <c r="Z87" s="404">
        <f t="shared" si="10"/>
        <v>2063.1574545454546</v>
      </c>
      <c r="AA87" s="405">
        <f t="shared" si="11"/>
        <v>2063.1574545454546</v>
      </c>
      <c r="AB87" s="406">
        <f t="shared" si="18"/>
        <v>2269.4732000000004</v>
      </c>
      <c r="AC87" s="406">
        <f t="shared" si="18"/>
        <v>2269.4732000000004</v>
      </c>
      <c r="AD87" s="251">
        <f>'Vic Oct 2020'!BF81</f>
        <v>0</v>
      </c>
      <c r="AE87" s="204" t="str">
        <f>'Vic Oct 2020'!BG81</f>
        <v>n</v>
      </c>
      <c r="AF87" s="443"/>
      <c r="AG87" s="443"/>
      <c r="AH87" s="443"/>
      <c r="AI87" s="443"/>
      <c r="AJ87" s="443"/>
      <c r="AK87" s="443"/>
      <c r="AL87" s="443"/>
      <c r="AM87" s="443"/>
      <c r="AN87" s="443"/>
      <c r="AO87" s="443"/>
      <c r="AP87" s="443"/>
      <c r="AQ87" s="443"/>
      <c r="AR87" s="443"/>
      <c r="AS87" s="443"/>
      <c r="AT87" s="443"/>
      <c r="AU87" s="443"/>
      <c r="AV87" s="443"/>
      <c r="AW87" s="443"/>
      <c r="AX87" s="443"/>
      <c r="AY87" s="443"/>
      <c r="AZ87" s="443"/>
      <c r="BA87" s="443"/>
      <c r="BB87" s="443"/>
      <c r="BC87" s="443"/>
      <c r="BD87" s="443"/>
      <c r="BE87" s="443"/>
      <c r="BF87" s="443"/>
      <c r="BG87" s="443"/>
      <c r="BH87" s="443"/>
      <c r="BI87" s="443"/>
      <c r="BJ87" s="443"/>
      <c r="BK87" s="443"/>
      <c r="BL87" s="443"/>
      <c r="BM87" s="443"/>
      <c r="BN87" s="443"/>
      <c r="BO87" s="443"/>
      <c r="BP87" s="443"/>
      <c r="BQ87" s="443"/>
      <c r="BR87" s="443"/>
      <c r="BS87" s="443"/>
      <c r="BT87" s="443"/>
      <c r="BU87" s="443"/>
      <c r="BV87" s="443"/>
      <c r="BW87" s="443"/>
      <c r="BX87" s="443"/>
      <c r="BY87" s="443"/>
      <c r="BZ87" s="443"/>
      <c r="CA87" s="443"/>
      <c r="CB87" s="443"/>
      <c r="CC87" s="443"/>
      <c r="CD87" s="443"/>
      <c r="CE87" s="443"/>
      <c r="CF87" s="443"/>
      <c r="CG87" s="443"/>
      <c r="CH87" s="443"/>
      <c r="CI87" s="443"/>
      <c r="CJ87" s="443"/>
      <c r="CK87" s="443"/>
      <c r="CL87" s="443"/>
      <c r="CM87" s="443"/>
      <c r="CN87" s="443"/>
      <c r="CO87" s="447"/>
      <c r="CP87" s="447"/>
      <c r="CQ87" s="447"/>
      <c r="CR87" s="447"/>
      <c r="CS87" s="447"/>
      <c r="CT87" s="447"/>
      <c r="CU87" s="447"/>
      <c r="CV87" s="447"/>
      <c r="CW87" s="447"/>
      <c r="CX87" s="447"/>
      <c r="CY87" s="447"/>
      <c r="CZ87" s="447"/>
      <c r="DA87" s="447"/>
      <c r="DB87" s="447"/>
      <c r="DC87" s="447"/>
      <c r="DD87" s="447"/>
      <c r="DE87" s="447"/>
      <c r="DF87" s="447"/>
      <c r="DG87" s="447"/>
      <c r="DH87" s="447"/>
      <c r="DI87" s="447"/>
      <c r="DJ87" s="447"/>
      <c r="DK87" s="447"/>
      <c r="DL87" s="447"/>
      <c r="DM87" s="447"/>
      <c r="DN87" s="450"/>
      <c r="DO87" s="450"/>
      <c r="DP87" s="450"/>
      <c r="DQ87" s="450"/>
      <c r="DR87" s="450"/>
      <c r="DS87" s="450"/>
      <c r="DT87" s="450"/>
      <c r="DU87" s="450"/>
      <c r="DV87" s="450"/>
      <c r="DW87" s="450"/>
      <c r="DX87" s="450"/>
      <c r="DY87" s="450"/>
      <c r="DZ87" s="450"/>
      <c r="EA87" s="450"/>
      <c r="EB87" s="450"/>
      <c r="EC87" s="450"/>
      <c r="ED87" s="450"/>
      <c r="EE87" s="450"/>
      <c r="EF87" s="450"/>
      <c r="EG87" s="450"/>
      <c r="EH87" s="450"/>
      <c r="EI87" s="450"/>
      <c r="EJ87" s="450"/>
      <c r="EK87" s="450"/>
      <c r="EL87" s="450"/>
      <c r="EM87" s="450"/>
      <c r="EN87" s="450"/>
      <c r="EO87" s="450"/>
      <c r="EP87" s="450"/>
    </row>
    <row r="88" spans="1:146">
      <c r="CO88" s="447"/>
      <c r="CP88" s="447"/>
      <c r="CQ88" s="447"/>
      <c r="CR88" s="447"/>
      <c r="CS88" s="447"/>
      <c r="CT88" s="447"/>
      <c r="CU88" s="447"/>
      <c r="CV88" s="447"/>
      <c r="CW88" s="447"/>
      <c r="CX88" s="447"/>
      <c r="CY88" s="447"/>
      <c r="CZ88" s="447"/>
      <c r="DA88" s="447"/>
      <c r="DB88" s="447"/>
      <c r="DC88" s="447"/>
      <c r="DD88" s="447"/>
      <c r="DE88" s="447"/>
      <c r="DF88" s="447"/>
      <c r="DG88" s="447"/>
      <c r="DH88" s="447"/>
      <c r="DI88" s="447"/>
      <c r="DJ88" s="447"/>
      <c r="DK88" s="447"/>
      <c r="DL88" s="447"/>
      <c r="DM88" s="447"/>
      <c r="DN88" s="447"/>
      <c r="DO88" s="447"/>
      <c r="DP88" s="447"/>
      <c r="DQ88" s="447"/>
      <c r="DR88" s="447"/>
      <c r="DS88" s="447"/>
      <c r="DT88" s="447"/>
      <c r="DU88" s="447"/>
      <c r="DV88" s="447"/>
      <c r="DW88" s="447"/>
      <c r="DX88" s="447"/>
      <c r="DY88" s="447"/>
      <c r="DZ88" s="447"/>
      <c r="EA88" s="447"/>
      <c r="EB88" s="447"/>
      <c r="EC88" s="447"/>
      <c r="ED88" s="447"/>
      <c r="EE88" s="447"/>
      <c r="EF88" s="447"/>
      <c r="EG88" s="447"/>
      <c r="EH88" s="447"/>
      <c r="EI88" s="447"/>
      <c r="EJ88" s="447"/>
      <c r="EK88" s="447"/>
      <c r="EL88" s="447"/>
      <c r="EM88" s="447"/>
      <c r="EN88" s="447"/>
      <c r="EO88" s="447"/>
      <c r="EP88" s="447"/>
    </row>
    <row r="89" spans="1:146">
      <c r="CO89" s="447"/>
      <c r="CP89" s="447"/>
      <c r="CQ89" s="447"/>
      <c r="CR89" s="447"/>
      <c r="CS89" s="447"/>
      <c r="CT89" s="447"/>
      <c r="CU89" s="447"/>
      <c r="CV89" s="447"/>
      <c r="CW89" s="447"/>
      <c r="CX89" s="447"/>
      <c r="CY89" s="447"/>
      <c r="CZ89" s="447"/>
      <c r="DA89" s="447"/>
      <c r="DB89" s="447"/>
      <c r="DC89" s="447"/>
      <c r="DD89" s="447"/>
      <c r="DE89" s="447"/>
      <c r="DF89" s="447"/>
      <c r="DG89" s="447"/>
      <c r="DH89" s="447"/>
      <c r="DI89" s="447"/>
      <c r="DJ89" s="447"/>
      <c r="DK89" s="447"/>
      <c r="DL89" s="447"/>
      <c r="DM89" s="447"/>
      <c r="DN89" s="447"/>
      <c r="DO89" s="447"/>
      <c r="DP89" s="447"/>
      <c r="DQ89" s="447"/>
      <c r="DR89" s="447"/>
      <c r="DS89" s="447"/>
      <c r="DT89" s="447"/>
      <c r="DU89" s="447"/>
      <c r="DV89" s="447"/>
      <c r="DW89" s="447"/>
      <c r="DX89" s="447"/>
      <c r="DY89" s="447"/>
      <c r="DZ89" s="447"/>
      <c r="EA89" s="447"/>
      <c r="EB89" s="447"/>
      <c r="EC89" s="447"/>
      <c r="ED89" s="447"/>
      <c r="EE89" s="447"/>
      <c r="EF89" s="447"/>
      <c r="EG89" s="447"/>
      <c r="EH89" s="447"/>
      <c r="EI89" s="447"/>
      <c r="EJ89" s="447"/>
      <c r="EK89" s="447"/>
      <c r="EL89" s="447"/>
      <c r="EM89" s="447"/>
      <c r="EN89" s="447"/>
      <c r="EO89" s="447"/>
      <c r="EP89" s="447"/>
    </row>
    <row r="90" spans="1:146">
      <c r="CO90" s="447"/>
      <c r="CP90" s="447"/>
      <c r="CQ90" s="447"/>
      <c r="CR90" s="447"/>
      <c r="CS90" s="447"/>
      <c r="CT90" s="447"/>
      <c r="CU90" s="447"/>
      <c r="CV90" s="447"/>
      <c r="CW90" s="447"/>
      <c r="CX90" s="447"/>
      <c r="CY90" s="447"/>
      <c r="CZ90" s="447"/>
      <c r="DA90" s="447"/>
      <c r="DB90" s="447"/>
      <c r="DC90" s="447"/>
      <c r="DD90" s="447"/>
      <c r="DE90" s="447"/>
      <c r="DF90" s="447"/>
      <c r="DG90" s="447"/>
      <c r="DH90" s="447"/>
      <c r="DI90" s="447"/>
      <c r="DJ90" s="447"/>
      <c r="DK90" s="447"/>
      <c r="DL90" s="447"/>
      <c r="DM90" s="447"/>
      <c r="DN90" s="447"/>
      <c r="DO90" s="447"/>
      <c r="DP90" s="447"/>
      <c r="DQ90" s="447"/>
      <c r="DR90" s="447"/>
      <c r="DS90" s="447"/>
      <c r="DT90" s="447"/>
      <c r="DU90" s="447"/>
      <c r="DV90" s="447"/>
      <c r="DW90" s="447"/>
      <c r="DX90" s="447"/>
      <c r="DY90" s="447"/>
      <c r="DZ90" s="447"/>
      <c r="EA90" s="447"/>
      <c r="EB90" s="447"/>
      <c r="EC90" s="447"/>
      <c r="ED90" s="447"/>
      <c r="EE90" s="447"/>
      <c r="EF90" s="447"/>
      <c r="EG90" s="447"/>
      <c r="EH90" s="447"/>
      <c r="EI90" s="447"/>
      <c r="EJ90" s="447"/>
      <c r="EK90" s="447"/>
      <c r="EL90" s="447"/>
      <c r="EM90" s="447"/>
      <c r="EN90" s="447"/>
      <c r="EO90" s="447"/>
      <c r="EP90" s="447"/>
    </row>
    <row r="91" spans="1:146">
      <c r="CO91" s="447"/>
      <c r="CP91" s="447"/>
      <c r="CQ91" s="447"/>
      <c r="CR91" s="447"/>
      <c r="CS91" s="447"/>
      <c r="CT91" s="447"/>
      <c r="CU91" s="447"/>
      <c r="CV91" s="447"/>
      <c r="CW91" s="447"/>
      <c r="CX91" s="447"/>
      <c r="CY91" s="447"/>
      <c r="CZ91" s="447"/>
      <c r="DA91" s="447"/>
      <c r="DB91" s="447"/>
      <c r="DC91" s="447"/>
      <c r="DD91" s="447"/>
      <c r="DE91" s="447"/>
      <c r="DF91" s="447"/>
      <c r="DG91" s="447"/>
      <c r="DH91" s="447"/>
      <c r="DI91" s="447"/>
      <c r="DJ91" s="447"/>
      <c r="DK91" s="447"/>
      <c r="DL91" s="447"/>
      <c r="DM91" s="447"/>
      <c r="DN91" s="447"/>
      <c r="DO91" s="447"/>
      <c r="DP91" s="447"/>
      <c r="DQ91" s="447"/>
      <c r="DR91" s="447"/>
      <c r="DS91" s="447"/>
      <c r="DT91" s="447"/>
      <c r="DU91" s="447"/>
      <c r="DV91" s="447"/>
      <c r="DW91" s="447"/>
      <c r="DX91" s="447"/>
      <c r="DY91" s="447"/>
      <c r="DZ91" s="447"/>
      <c r="EA91" s="447"/>
      <c r="EB91" s="447"/>
      <c r="EC91" s="447"/>
      <c r="ED91" s="447"/>
      <c r="EE91" s="447"/>
      <c r="EF91" s="447"/>
      <c r="EG91" s="447"/>
      <c r="EH91" s="447"/>
      <c r="EI91" s="447"/>
      <c r="EJ91" s="447"/>
      <c r="EK91" s="447"/>
      <c r="EL91" s="447"/>
      <c r="EM91" s="447"/>
      <c r="EN91" s="447"/>
      <c r="EO91" s="447"/>
      <c r="EP91" s="447"/>
    </row>
    <row r="92" spans="1:146">
      <c r="CO92" s="447"/>
      <c r="CP92" s="447"/>
      <c r="CQ92" s="447"/>
      <c r="CR92" s="447"/>
      <c r="CS92" s="447"/>
      <c r="CT92" s="447"/>
      <c r="CU92" s="447"/>
      <c r="CV92" s="447"/>
      <c r="CW92" s="447"/>
      <c r="CX92" s="447"/>
      <c r="CY92" s="447"/>
      <c r="CZ92" s="447"/>
      <c r="DA92" s="447"/>
      <c r="DB92" s="447"/>
      <c r="DC92" s="447"/>
      <c r="DD92" s="447"/>
      <c r="DE92" s="447"/>
      <c r="DF92" s="447"/>
      <c r="DG92" s="447"/>
      <c r="DH92" s="447"/>
      <c r="DI92" s="447"/>
      <c r="DJ92" s="447"/>
      <c r="DK92" s="447"/>
      <c r="DL92" s="447"/>
      <c r="DM92" s="447"/>
      <c r="DN92" s="447"/>
      <c r="DO92" s="447"/>
      <c r="DP92" s="447"/>
      <c r="DQ92" s="447"/>
      <c r="DR92" s="447"/>
      <c r="DS92" s="447"/>
      <c r="DT92" s="447"/>
      <c r="DU92" s="447"/>
      <c r="DV92" s="447"/>
      <c r="DW92" s="447"/>
      <c r="DX92" s="447"/>
      <c r="DY92" s="447"/>
      <c r="DZ92" s="447"/>
      <c r="EA92" s="447"/>
      <c r="EB92" s="447"/>
      <c r="EC92" s="447"/>
      <c r="ED92" s="447"/>
      <c r="EE92" s="447"/>
      <c r="EF92" s="447"/>
      <c r="EG92" s="447"/>
      <c r="EH92" s="447"/>
      <c r="EI92" s="447"/>
      <c r="EJ92" s="447"/>
      <c r="EK92" s="447"/>
      <c r="EL92" s="447"/>
      <c r="EM92" s="447"/>
      <c r="EN92" s="447"/>
      <c r="EO92" s="447"/>
      <c r="EP92" s="447"/>
    </row>
    <row r="93" spans="1:146">
      <c r="CO93" s="447"/>
      <c r="CP93" s="447"/>
      <c r="CQ93" s="447"/>
      <c r="CR93" s="447"/>
      <c r="CS93" s="447"/>
      <c r="CT93" s="447"/>
      <c r="CU93" s="447"/>
      <c r="CV93" s="447"/>
      <c r="CW93" s="447"/>
      <c r="CX93" s="447"/>
      <c r="CY93" s="447"/>
      <c r="CZ93" s="447"/>
      <c r="DA93" s="447"/>
      <c r="DB93" s="447"/>
      <c r="DC93" s="447"/>
      <c r="DD93" s="447"/>
      <c r="DE93" s="447"/>
      <c r="DF93" s="447"/>
      <c r="DG93" s="447"/>
      <c r="DH93" s="447"/>
      <c r="DI93" s="447"/>
      <c r="DJ93" s="447"/>
      <c r="DK93" s="447"/>
      <c r="DL93" s="447"/>
      <c r="DM93" s="447"/>
      <c r="DN93" s="447"/>
      <c r="DO93" s="447"/>
      <c r="DP93" s="447"/>
      <c r="DQ93" s="447"/>
      <c r="DR93" s="447"/>
      <c r="DS93" s="447"/>
      <c r="DT93" s="447"/>
      <c r="DU93" s="447"/>
      <c r="DV93" s="447"/>
      <c r="DW93" s="447"/>
      <c r="DX93" s="447"/>
      <c r="DY93" s="447"/>
      <c r="DZ93" s="447"/>
      <c r="EA93" s="447"/>
      <c r="EB93" s="447"/>
      <c r="EC93" s="447"/>
      <c r="ED93" s="447"/>
      <c r="EE93" s="447"/>
      <c r="EF93" s="447"/>
      <c r="EG93" s="447"/>
      <c r="EH93" s="447"/>
      <c r="EI93" s="447"/>
      <c r="EJ93" s="447"/>
      <c r="EK93" s="447"/>
      <c r="EL93" s="447"/>
      <c r="EM93" s="447"/>
      <c r="EN93" s="447"/>
      <c r="EO93" s="447"/>
      <c r="EP93" s="447"/>
    </row>
    <row r="94" spans="1:146">
      <c r="CO94" s="447"/>
      <c r="CP94" s="447"/>
      <c r="CQ94" s="447"/>
      <c r="CR94" s="447"/>
      <c r="CS94" s="447"/>
      <c r="CT94" s="447"/>
      <c r="CU94" s="447"/>
      <c r="CV94" s="447"/>
      <c r="CW94" s="447"/>
      <c r="CX94" s="447"/>
      <c r="CY94" s="447"/>
      <c r="CZ94" s="447"/>
      <c r="DA94" s="447"/>
      <c r="DB94" s="447"/>
      <c r="DC94" s="447"/>
      <c r="DD94" s="447"/>
      <c r="DE94" s="447"/>
      <c r="DF94" s="447"/>
      <c r="DG94" s="447"/>
      <c r="DH94" s="447"/>
      <c r="DI94" s="447"/>
      <c r="DJ94" s="447"/>
      <c r="DK94" s="447"/>
      <c r="DL94" s="447"/>
      <c r="DM94" s="447"/>
      <c r="DN94" s="447"/>
      <c r="DO94" s="447"/>
      <c r="DP94" s="447"/>
      <c r="DQ94" s="447"/>
      <c r="DR94" s="447"/>
      <c r="DS94" s="447"/>
      <c r="DT94" s="447"/>
      <c r="DU94" s="447"/>
      <c r="DV94" s="447"/>
      <c r="DW94" s="447"/>
      <c r="DX94" s="447"/>
      <c r="DY94" s="447"/>
      <c r="DZ94" s="447"/>
      <c r="EA94" s="447"/>
      <c r="EB94" s="447"/>
      <c r="EC94" s="447"/>
      <c r="ED94" s="447"/>
      <c r="EE94" s="447"/>
      <c r="EF94" s="447"/>
      <c r="EG94" s="447"/>
      <c r="EH94" s="447"/>
      <c r="EI94" s="447"/>
      <c r="EJ94" s="447"/>
      <c r="EK94" s="447"/>
      <c r="EL94" s="447"/>
      <c r="EM94" s="447"/>
      <c r="EN94" s="447"/>
      <c r="EO94" s="447"/>
      <c r="EP94" s="447"/>
    </row>
    <row r="95" spans="1:146">
      <c r="CO95" s="447"/>
      <c r="CP95" s="447"/>
      <c r="CQ95" s="447"/>
      <c r="CR95" s="447"/>
      <c r="CS95" s="447"/>
      <c r="CT95" s="447"/>
      <c r="CU95" s="447"/>
      <c r="CV95" s="447"/>
      <c r="CW95" s="447"/>
      <c r="CX95" s="447"/>
      <c r="CY95" s="447"/>
      <c r="CZ95" s="447"/>
      <c r="DA95" s="447"/>
      <c r="DB95" s="447"/>
      <c r="DC95" s="447"/>
      <c r="DD95" s="447"/>
      <c r="DE95" s="447"/>
      <c r="DF95" s="447"/>
      <c r="DG95" s="447"/>
      <c r="DH95" s="447"/>
      <c r="DI95" s="447"/>
      <c r="DJ95" s="447"/>
      <c r="DK95" s="447"/>
      <c r="DL95" s="447"/>
      <c r="DM95" s="447"/>
      <c r="DN95" s="447"/>
      <c r="DO95" s="447"/>
      <c r="DP95" s="447"/>
      <c r="DQ95" s="447"/>
      <c r="DR95" s="447"/>
      <c r="DS95" s="447"/>
      <c r="DT95" s="447"/>
      <c r="DU95" s="447"/>
      <c r="DV95" s="447"/>
      <c r="DW95" s="447"/>
      <c r="DX95" s="447"/>
      <c r="DY95" s="447"/>
      <c r="DZ95" s="447"/>
      <c r="EA95" s="447"/>
      <c r="EB95" s="447"/>
      <c r="EC95" s="447"/>
      <c r="ED95" s="447"/>
      <c r="EE95" s="447"/>
      <c r="EF95" s="447"/>
      <c r="EG95" s="447"/>
      <c r="EH95" s="447"/>
      <c r="EI95" s="447"/>
      <c r="EJ95" s="447"/>
      <c r="EK95" s="447"/>
      <c r="EL95" s="447"/>
      <c r="EM95" s="447"/>
      <c r="EN95" s="447"/>
      <c r="EO95" s="447"/>
      <c r="EP95" s="447"/>
    </row>
    <row r="96" spans="1:146">
      <c r="CO96" s="447"/>
      <c r="CP96" s="447"/>
      <c r="CQ96" s="447"/>
      <c r="CR96" s="447"/>
      <c r="CS96" s="447"/>
      <c r="CT96" s="447"/>
      <c r="CU96" s="447"/>
      <c r="CV96" s="447"/>
      <c r="CW96" s="447"/>
      <c r="CX96" s="447"/>
      <c r="CY96" s="447"/>
      <c r="CZ96" s="447"/>
      <c r="DA96" s="447"/>
      <c r="DB96" s="447"/>
      <c r="DC96" s="447"/>
      <c r="DD96" s="447"/>
      <c r="DE96" s="447"/>
      <c r="DF96" s="447"/>
      <c r="DG96" s="447"/>
      <c r="DH96" s="447"/>
      <c r="DI96" s="447"/>
      <c r="DJ96" s="447"/>
      <c r="DK96" s="447"/>
      <c r="DL96" s="447"/>
      <c r="DM96" s="447"/>
      <c r="DN96" s="447"/>
      <c r="DO96" s="447"/>
      <c r="DP96" s="447"/>
      <c r="DQ96" s="447"/>
      <c r="DR96" s="447"/>
      <c r="DS96" s="447"/>
      <c r="DT96" s="447"/>
      <c r="DU96" s="447"/>
      <c r="DV96" s="447"/>
      <c r="DW96" s="447"/>
      <c r="DX96" s="447"/>
      <c r="DY96" s="447"/>
      <c r="DZ96" s="447"/>
      <c r="EA96" s="447"/>
      <c r="EB96" s="447"/>
      <c r="EC96" s="447"/>
      <c r="ED96" s="447"/>
      <c r="EE96" s="447"/>
      <c r="EF96" s="447"/>
      <c r="EG96" s="447"/>
      <c r="EH96" s="447"/>
      <c r="EI96" s="447"/>
      <c r="EJ96" s="447"/>
      <c r="EK96" s="447"/>
      <c r="EL96" s="447"/>
      <c r="EM96" s="447"/>
      <c r="EN96" s="447"/>
      <c r="EO96" s="447"/>
      <c r="EP96" s="447"/>
    </row>
    <row r="97" spans="93:146">
      <c r="CO97" s="447"/>
      <c r="CP97" s="447"/>
      <c r="CQ97" s="447"/>
      <c r="CR97" s="447"/>
      <c r="CS97" s="447"/>
      <c r="CT97" s="447"/>
      <c r="CU97" s="447"/>
      <c r="CV97" s="447"/>
      <c r="CW97" s="447"/>
      <c r="CX97" s="447"/>
      <c r="CY97" s="447"/>
      <c r="CZ97" s="447"/>
      <c r="DA97" s="447"/>
      <c r="DB97" s="447"/>
      <c r="DC97" s="447"/>
      <c r="DD97" s="447"/>
      <c r="DE97" s="447"/>
      <c r="DF97" s="447"/>
      <c r="DG97" s="447"/>
      <c r="DH97" s="447"/>
      <c r="DI97" s="447"/>
      <c r="DJ97" s="447"/>
      <c r="DK97" s="447"/>
      <c r="DL97" s="447"/>
      <c r="DM97" s="447"/>
      <c r="DN97" s="447"/>
      <c r="DO97" s="447"/>
      <c r="DP97" s="447"/>
      <c r="DQ97" s="447"/>
      <c r="DR97" s="447"/>
      <c r="DS97" s="447"/>
      <c r="DT97" s="447"/>
      <c r="DU97" s="447"/>
      <c r="DV97" s="447"/>
      <c r="DW97" s="447"/>
      <c r="DX97" s="447"/>
      <c r="DY97" s="447"/>
      <c r="DZ97" s="447"/>
      <c r="EA97" s="447"/>
      <c r="EB97" s="447"/>
      <c r="EC97" s="447"/>
      <c r="ED97" s="447"/>
      <c r="EE97" s="447"/>
      <c r="EF97" s="447"/>
      <c r="EG97" s="447"/>
      <c r="EH97" s="447"/>
      <c r="EI97" s="447"/>
      <c r="EJ97" s="447"/>
      <c r="EK97" s="447"/>
      <c r="EL97" s="447"/>
      <c r="EM97" s="447"/>
      <c r="EN97" s="447"/>
      <c r="EO97" s="447"/>
      <c r="EP97" s="447"/>
    </row>
    <row r="98" spans="93:146">
      <c r="CO98" s="447"/>
      <c r="CP98" s="447"/>
      <c r="CQ98" s="447"/>
      <c r="CR98" s="447"/>
      <c r="CS98" s="447"/>
      <c r="CT98" s="447"/>
      <c r="CU98" s="447"/>
      <c r="CV98" s="447"/>
      <c r="CW98" s="447"/>
      <c r="CX98" s="447"/>
      <c r="CY98" s="447"/>
      <c r="CZ98" s="447"/>
      <c r="DA98" s="447"/>
      <c r="DB98" s="447"/>
      <c r="DC98" s="447"/>
      <c r="DD98" s="447"/>
      <c r="DE98" s="447"/>
      <c r="DF98" s="447"/>
      <c r="DG98" s="447"/>
      <c r="DH98" s="447"/>
      <c r="DI98" s="447"/>
      <c r="DJ98" s="447"/>
      <c r="DK98" s="447"/>
      <c r="DL98" s="447"/>
      <c r="DM98" s="447"/>
      <c r="DN98" s="447"/>
      <c r="DO98" s="447"/>
      <c r="DP98" s="447"/>
      <c r="DQ98" s="447"/>
      <c r="DR98" s="447"/>
      <c r="DS98" s="447"/>
      <c r="DT98" s="447"/>
      <c r="DU98" s="447"/>
      <c r="DV98" s="447"/>
      <c r="DW98" s="447"/>
      <c r="DX98" s="447"/>
      <c r="DY98" s="447"/>
      <c r="DZ98" s="447"/>
      <c r="EA98" s="447"/>
      <c r="EB98" s="447"/>
      <c r="EC98" s="447"/>
      <c r="ED98" s="447"/>
      <c r="EE98" s="447"/>
      <c r="EF98" s="447"/>
      <c r="EG98" s="447"/>
      <c r="EH98" s="447"/>
      <c r="EI98" s="447"/>
      <c r="EJ98" s="447"/>
      <c r="EK98" s="447"/>
      <c r="EL98" s="447"/>
      <c r="EM98" s="447"/>
      <c r="EN98" s="447"/>
      <c r="EO98" s="447"/>
      <c r="EP98" s="447"/>
    </row>
    <row r="99" spans="93:146">
      <c r="CO99" s="447"/>
      <c r="CP99" s="447"/>
      <c r="CQ99" s="447"/>
      <c r="CR99" s="447"/>
      <c r="CS99" s="447"/>
      <c r="CT99" s="447"/>
      <c r="CU99" s="447"/>
      <c r="CV99" s="447"/>
      <c r="CW99" s="447"/>
      <c r="CX99" s="447"/>
      <c r="CY99" s="447"/>
      <c r="CZ99" s="447"/>
      <c r="DA99" s="447"/>
      <c r="DB99" s="447"/>
      <c r="DC99" s="447"/>
      <c r="DD99" s="447"/>
      <c r="DE99" s="447"/>
      <c r="DF99" s="447"/>
      <c r="DG99" s="447"/>
      <c r="DH99" s="447"/>
      <c r="DI99" s="447"/>
      <c r="DJ99" s="447"/>
      <c r="DK99" s="447"/>
      <c r="DL99" s="447"/>
      <c r="DM99" s="447"/>
      <c r="DN99" s="447"/>
      <c r="DO99" s="447"/>
      <c r="DP99" s="447"/>
      <c r="DQ99" s="447"/>
      <c r="DR99" s="447"/>
      <c r="DS99" s="447"/>
      <c r="DT99" s="447"/>
      <c r="DU99" s="447"/>
      <c r="DV99" s="447"/>
      <c r="DW99" s="447"/>
      <c r="DX99" s="447"/>
      <c r="DY99" s="447"/>
      <c r="DZ99" s="447"/>
      <c r="EA99" s="447"/>
      <c r="EB99" s="447"/>
      <c r="EC99" s="447"/>
      <c r="ED99" s="447"/>
      <c r="EE99" s="447"/>
      <c r="EF99" s="447"/>
      <c r="EG99" s="447"/>
      <c r="EH99" s="447"/>
      <c r="EI99" s="447"/>
      <c r="EJ99" s="447"/>
      <c r="EK99" s="447"/>
      <c r="EL99" s="447"/>
      <c r="EM99" s="447"/>
      <c r="EN99" s="447"/>
      <c r="EO99" s="447"/>
      <c r="EP99" s="447"/>
    </row>
    <row r="100" spans="93:146">
      <c r="CO100" s="447"/>
      <c r="CP100" s="447"/>
      <c r="CQ100" s="447"/>
      <c r="CR100" s="447"/>
      <c r="CS100" s="447"/>
      <c r="CT100" s="447"/>
      <c r="CU100" s="447"/>
      <c r="CV100" s="447"/>
      <c r="CW100" s="447"/>
      <c r="CX100" s="447"/>
      <c r="CY100" s="447"/>
      <c r="CZ100" s="447"/>
      <c r="DA100" s="447"/>
      <c r="DB100" s="447"/>
      <c r="DC100" s="447"/>
      <c r="DD100" s="447"/>
      <c r="DE100" s="447"/>
      <c r="DF100" s="447"/>
      <c r="DG100" s="447"/>
      <c r="DH100" s="447"/>
      <c r="DI100" s="447"/>
      <c r="DJ100" s="447"/>
      <c r="DK100" s="447"/>
      <c r="DL100" s="447"/>
      <c r="DM100" s="447"/>
      <c r="DN100" s="447"/>
      <c r="DO100" s="447"/>
      <c r="DP100" s="447"/>
      <c r="DQ100" s="447"/>
      <c r="DR100" s="447"/>
      <c r="DS100" s="447"/>
      <c r="DT100" s="447"/>
      <c r="DU100" s="447"/>
      <c r="DV100" s="447"/>
      <c r="DW100" s="447"/>
      <c r="DX100" s="447"/>
      <c r="DY100" s="447"/>
      <c r="DZ100" s="447"/>
      <c r="EA100" s="447"/>
      <c r="EB100" s="447"/>
      <c r="EC100" s="447"/>
      <c r="ED100" s="447"/>
      <c r="EE100" s="447"/>
      <c r="EF100" s="447"/>
      <c r="EG100" s="447"/>
      <c r="EH100" s="447"/>
      <c r="EI100" s="447"/>
      <c r="EJ100" s="447"/>
      <c r="EK100" s="447"/>
      <c r="EL100" s="447"/>
      <c r="EM100" s="447"/>
      <c r="EN100" s="447"/>
      <c r="EO100" s="447"/>
      <c r="EP100" s="447"/>
    </row>
    <row r="101" spans="93:146">
      <c r="CO101" s="447"/>
      <c r="CP101" s="447"/>
      <c r="CQ101" s="447"/>
      <c r="CR101" s="447"/>
      <c r="CS101" s="447"/>
      <c r="CT101" s="447"/>
      <c r="CU101" s="447"/>
      <c r="CV101" s="447"/>
      <c r="CW101" s="447"/>
      <c r="CX101" s="447"/>
      <c r="CY101" s="447"/>
      <c r="CZ101" s="447"/>
      <c r="DA101" s="447"/>
      <c r="DB101" s="447"/>
      <c r="DC101" s="447"/>
      <c r="DD101" s="447"/>
      <c r="DE101" s="447"/>
      <c r="DF101" s="447"/>
      <c r="DG101" s="447"/>
      <c r="DH101" s="447"/>
      <c r="DI101" s="447"/>
      <c r="DJ101" s="447"/>
      <c r="DK101" s="447"/>
      <c r="DL101" s="447"/>
      <c r="DM101" s="447"/>
      <c r="DN101" s="447"/>
      <c r="DO101" s="447"/>
      <c r="DP101" s="447"/>
      <c r="DQ101" s="447"/>
      <c r="DR101" s="447"/>
      <c r="DS101" s="447"/>
      <c r="DT101" s="447"/>
      <c r="DU101" s="447"/>
      <c r="DV101" s="447"/>
      <c r="DW101" s="447"/>
      <c r="DX101" s="447"/>
      <c r="DY101" s="447"/>
      <c r="DZ101" s="447"/>
      <c r="EA101" s="447"/>
      <c r="EB101" s="447"/>
      <c r="EC101" s="447"/>
      <c r="ED101" s="447"/>
      <c r="EE101" s="447"/>
      <c r="EF101" s="447"/>
      <c r="EG101" s="447"/>
      <c r="EH101" s="447"/>
      <c r="EI101" s="447"/>
      <c r="EJ101" s="447"/>
      <c r="EK101" s="447"/>
      <c r="EL101" s="447"/>
      <c r="EM101" s="447"/>
      <c r="EN101" s="447"/>
      <c r="EO101" s="447"/>
      <c r="EP101" s="447"/>
    </row>
    <row r="102" spans="93:146">
      <c r="CO102" s="447"/>
      <c r="CP102" s="447"/>
      <c r="CQ102" s="447"/>
      <c r="CR102" s="447"/>
      <c r="CS102" s="447"/>
      <c r="CT102" s="447"/>
      <c r="CU102" s="447"/>
      <c r="CV102" s="447"/>
      <c r="CW102" s="447"/>
      <c r="CX102" s="447"/>
      <c r="CY102" s="447"/>
      <c r="CZ102" s="447"/>
      <c r="DA102" s="447"/>
      <c r="DB102" s="447"/>
      <c r="DC102" s="447"/>
      <c r="DD102" s="447"/>
      <c r="DE102" s="447"/>
      <c r="DF102" s="447"/>
      <c r="DG102" s="447"/>
      <c r="DH102" s="447"/>
      <c r="DI102" s="447"/>
      <c r="DJ102" s="447"/>
      <c r="DK102" s="447"/>
      <c r="DL102" s="447"/>
      <c r="DM102" s="447"/>
      <c r="DN102" s="447"/>
      <c r="DO102" s="447"/>
      <c r="DP102" s="447"/>
      <c r="DQ102" s="447"/>
      <c r="DR102" s="447"/>
      <c r="DS102" s="447"/>
      <c r="DT102" s="447"/>
      <c r="DU102" s="447"/>
      <c r="DV102" s="447"/>
      <c r="DW102" s="447"/>
      <c r="DX102" s="447"/>
      <c r="DY102" s="447"/>
      <c r="DZ102" s="447"/>
      <c r="EA102" s="447"/>
      <c r="EB102" s="447"/>
      <c r="EC102" s="447"/>
      <c r="ED102" s="447"/>
      <c r="EE102" s="447"/>
      <c r="EF102" s="447"/>
      <c r="EG102" s="447"/>
      <c r="EH102" s="447"/>
      <c r="EI102" s="447"/>
      <c r="EJ102" s="447"/>
      <c r="EK102" s="447"/>
      <c r="EL102" s="447"/>
      <c r="EM102" s="447"/>
      <c r="EN102" s="447"/>
      <c r="EO102" s="447"/>
      <c r="EP102" s="447"/>
    </row>
    <row r="103" spans="93:146">
      <c r="CO103" s="447"/>
      <c r="CP103" s="447"/>
      <c r="CQ103" s="447"/>
      <c r="CR103" s="447"/>
      <c r="CS103" s="447"/>
      <c r="CT103" s="447"/>
      <c r="CU103" s="447"/>
      <c r="CV103" s="447"/>
      <c r="CW103" s="447"/>
      <c r="CX103" s="447"/>
      <c r="CY103" s="447"/>
      <c r="CZ103" s="447"/>
      <c r="DA103" s="447"/>
      <c r="DB103" s="447"/>
      <c r="DC103" s="447"/>
      <c r="DD103" s="447"/>
      <c r="DE103" s="447"/>
      <c r="DF103" s="447"/>
      <c r="DG103" s="447"/>
      <c r="DH103" s="447"/>
      <c r="DI103" s="447"/>
      <c r="DJ103" s="447"/>
      <c r="DK103" s="447"/>
      <c r="DL103" s="447"/>
      <c r="DM103" s="447"/>
      <c r="DN103" s="447"/>
      <c r="DO103" s="447"/>
      <c r="DP103" s="447"/>
      <c r="DQ103" s="447"/>
      <c r="DR103" s="447"/>
      <c r="DS103" s="447"/>
      <c r="DT103" s="447"/>
      <c r="DU103" s="447"/>
      <c r="DV103" s="447"/>
      <c r="DW103" s="447"/>
      <c r="DX103" s="447"/>
      <c r="DY103" s="447"/>
      <c r="DZ103" s="447"/>
      <c r="EA103" s="447"/>
      <c r="EB103" s="447"/>
      <c r="EC103" s="447"/>
      <c r="ED103" s="447"/>
      <c r="EE103" s="447"/>
      <c r="EF103" s="447"/>
      <c r="EG103" s="447"/>
      <c r="EH103" s="447"/>
      <c r="EI103" s="447"/>
      <c r="EJ103" s="447"/>
      <c r="EK103" s="447"/>
      <c r="EL103" s="447"/>
      <c r="EM103" s="447"/>
      <c r="EN103" s="447"/>
      <c r="EO103" s="447"/>
      <c r="EP103" s="447"/>
    </row>
    <row r="104" spans="93:146">
      <c r="CO104" s="447"/>
      <c r="CP104" s="447"/>
      <c r="CQ104" s="447"/>
      <c r="CR104" s="447"/>
      <c r="CS104" s="447"/>
      <c r="CT104" s="447"/>
      <c r="CU104" s="447"/>
      <c r="CV104" s="447"/>
      <c r="CW104" s="447"/>
      <c r="CX104" s="447"/>
      <c r="CY104" s="447"/>
      <c r="CZ104" s="447"/>
      <c r="DA104" s="447"/>
      <c r="DB104" s="447"/>
      <c r="DC104" s="447"/>
      <c r="DD104" s="447"/>
      <c r="DE104" s="447"/>
      <c r="DF104" s="447"/>
      <c r="DG104" s="447"/>
      <c r="DH104" s="447"/>
      <c r="DI104" s="447"/>
      <c r="DJ104" s="447"/>
      <c r="DK104" s="447"/>
      <c r="DL104" s="447"/>
      <c r="DM104" s="447"/>
      <c r="DN104" s="447"/>
      <c r="DO104" s="447"/>
      <c r="DP104" s="447"/>
      <c r="DQ104" s="447"/>
      <c r="DR104" s="447"/>
      <c r="DS104" s="447"/>
      <c r="DT104" s="447"/>
      <c r="DU104" s="447"/>
      <c r="DV104" s="447"/>
      <c r="DW104" s="447"/>
      <c r="DX104" s="447"/>
      <c r="DY104" s="447"/>
      <c r="DZ104" s="447"/>
      <c r="EA104" s="447"/>
      <c r="EB104" s="447"/>
      <c r="EC104" s="447"/>
      <c r="ED104" s="447"/>
      <c r="EE104" s="447"/>
      <c r="EF104" s="447"/>
      <c r="EG104" s="447"/>
      <c r="EH104" s="447"/>
      <c r="EI104" s="447"/>
      <c r="EJ104" s="447"/>
      <c r="EK104" s="447"/>
      <c r="EL104" s="447"/>
      <c r="EM104" s="447"/>
      <c r="EN104" s="447"/>
      <c r="EO104" s="447"/>
      <c r="EP104" s="447"/>
    </row>
    <row r="105" spans="93:146">
      <c r="CO105" s="447"/>
      <c r="CP105" s="447"/>
      <c r="CQ105" s="447"/>
      <c r="CR105" s="447"/>
      <c r="CS105" s="447"/>
      <c r="CT105" s="447"/>
      <c r="CU105" s="447"/>
      <c r="CV105" s="447"/>
      <c r="CW105" s="447"/>
      <c r="CX105" s="447"/>
      <c r="CY105" s="447"/>
      <c r="CZ105" s="447"/>
      <c r="DA105" s="447"/>
      <c r="DB105" s="447"/>
      <c r="DC105" s="447"/>
      <c r="DD105" s="447"/>
      <c r="DE105" s="447"/>
      <c r="DF105" s="447"/>
      <c r="DG105" s="447"/>
      <c r="DH105" s="447"/>
      <c r="DI105" s="447"/>
      <c r="DJ105" s="447"/>
      <c r="DK105" s="447"/>
      <c r="DL105" s="447"/>
      <c r="DM105" s="447"/>
      <c r="DN105" s="447"/>
      <c r="DO105" s="447"/>
      <c r="DP105" s="447"/>
      <c r="DQ105" s="447"/>
      <c r="DR105" s="447"/>
      <c r="DS105" s="447"/>
      <c r="DT105" s="447"/>
      <c r="DU105" s="447"/>
      <c r="DV105" s="447"/>
      <c r="DW105" s="447"/>
      <c r="DX105" s="447"/>
      <c r="DY105" s="447"/>
      <c r="DZ105" s="447"/>
      <c r="EA105" s="447"/>
      <c r="EB105" s="447"/>
      <c r="EC105" s="447"/>
      <c r="ED105" s="447"/>
      <c r="EE105" s="447"/>
      <c r="EF105" s="447"/>
      <c r="EG105" s="447"/>
      <c r="EH105" s="447"/>
      <c r="EI105" s="447"/>
      <c r="EJ105" s="447"/>
      <c r="EK105" s="447"/>
      <c r="EL105" s="447"/>
      <c r="EM105" s="447"/>
      <c r="EN105" s="447"/>
      <c r="EO105" s="447"/>
      <c r="EP105" s="447"/>
    </row>
    <row r="106" spans="93:146">
      <c r="CO106" s="447"/>
      <c r="CP106" s="447"/>
      <c r="CQ106" s="447"/>
      <c r="CR106" s="447"/>
      <c r="CS106" s="447"/>
      <c r="CT106" s="447"/>
      <c r="CU106" s="447"/>
      <c r="CV106" s="447"/>
      <c r="CW106" s="447"/>
      <c r="CX106" s="447"/>
      <c r="CY106" s="447"/>
      <c r="CZ106" s="447"/>
      <c r="DA106" s="447"/>
      <c r="DB106" s="447"/>
      <c r="DC106" s="447"/>
      <c r="DD106" s="447"/>
      <c r="DE106" s="447"/>
      <c r="DF106" s="447"/>
      <c r="DG106" s="447"/>
      <c r="DH106" s="447"/>
      <c r="DI106" s="447"/>
      <c r="DJ106" s="447"/>
      <c r="DK106" s="447"/>
      <c r="DL106" s="447"/>
      <c r="DM106" s="447"/>
      <c r="DN106" s="447"/>
      <c r="DO106" s="447"/>
      <c r="DP106" s="447"/>
      <c r="DQ106" s="447"/>
      <c r="DR106" s="447"/>
      <c r="DS106" s="447"/>
      <c r="DT106" s="447"/>
      <c r="DU106" s="447"/>
      <c r="DV106" s="447"/>
      <c r="DW106" s="447"/>
      <c r="DX106" s="447"/>
      <c r="DY106" s="447"/>
      <c r="DZ106" s="447"/>
      <c r="EA106" s="447"/>
      <c r="EB106" s="447"/>
      <c r="EC106" s="447"/>
      <c r="ED106" s="447"/>
      <c r="EE106" s="447"/>
      <c r="EF106" s="447"/>
      <c r="EG106" s="447"/>
      <c r="EH106" s="447"/>
      <c r="EI106" s="447"/>
      <c r="EJ106" s="447"/>
      <c r="EK106" s="447"/>
      <c r="EL106" s="447"/>
      <c r="EM106" s="447"/>
      <c r="EN106" s="447"/>
      <c r="EO106" s="447"/>
      <c r="EP106" s="447"/>
    </row>
    <row r="107" spans="93:146">
      <c r="CO107" s="447"/>
      <c r="CP107" s="447"/>
      <c r="CQ107" s="447"/>
      <c r="CR107" s="447"/>
      <c r="CS107" s="447"/>
      <c r="CT107" s="447"/>
      <c r="CU107" s="447"/>
      <c r="CV107" s="447"/>
      <c r="CW107" s="447"/>
      <c r="CX107" s="447"/>
      <c r="CY107" s="447"/>
      <c r="CZ107" s="447"/>
      <c r="DA107" s="447"/>
      <c r="DB107" s="447"/>
      <c r="DC107" s="447"/>
      <c r="DD107" s="447"/>
      <c r="DE107" s="447"/>
      <c r="DF107" s="447"/>
      <c r="DG107" s="447"/>
      <c r="DH107" s="447"/>
      <c r="DI107" s="447"/>
      <c r="DJ107" s="447"/>
      <c r="DK107" s="447"/>
      <c r="DL107" s="447"/>
      <c r="DM107" s="447"/>
      <c r="DN107" s="447"/>
      <c r="DO107" s="447"/>
      <c r="DP107" s="447"/>
      <c r="DQ107" s="447"/>
      <c r="DR107" s="447"/>
      <c r="DS107" s="447"/>
      <c r="DT107" s="447"/>
      <c r="DU107" s="447"/>
      <c r="DV107" s="447"/>
      <c r="DW107" s="447"/>
      <c r="DX107" s="447"/>
      <c r="DY107" s="447"/>
      <c r="DZ107" s="447"/>
      <c r="EA107" s="447"/>
      <c r="EB107" s="447"/>
      <c r="EC107" s="447"/>
      <c r="ED107" s="447"/>
      <c r="EE107" s="447"/>
      <c r="EF107" s="447"/>
      <c r="EG107" s="447"/>
      <c r="EH107" s="447"/>
      <c r="EI107" s="447"/>
      <c r="EJ107" s="447"/>
      <c r="EK107" s="447"/>
      <c r="EL107" s="447"/>
      <c r="EM107" s="447"/>
      <c r="EN107" s="447"/>
      <c r="EO107" s="447"/>
      <c r="EP107" s="447"/>
    </row>
    <row r="108" spans="93:146">
      <c r="CO108" s="447"/>
      <c r="CP108" s="447"/>
      <c r="CQ108" s="447"/>
      <c r="CR108" s="447"/>
      <c r="CS108" s="447"/>
      <c r="CT108" s="447"/>
      <c r="CU108" s="447"/>
      <c r="CV108" s="447"/>
      <c r="CW108" s="447"/>
      <c r="CX108" s="447"/>
      <c r="CY108" s="447"/>
      <c r="CZ108" s="447"/>
      <c r="DA108" s="447"/>
      <c r="DB108" s="447"/>
      <c r="DC108" s="447"/>
      <c r="DD108" s="447"/>
      <c r="DE108" s="447"/>
      <c r="DF108" s="447"/>
      <c r="DG108" s="447"/>
      <c r="DH108" s="447"/>
      <c r="DI108" s="447"/>
      <c r="DJ108" s="447"/>
      <c r="DK108" s="447"/>
      <c r="DL108" s="447"/>
      <c r="DM108" s="447"/>
      <c r="DN108" s="447"/>
      <c r="DO108" s="447"/>
      <c r="DP108" s="447"/>
      <c r="DQ108" s="447"/>
      <c r="DR108" s="447"/>
      <c r="DS108" s="447"/>
      <c r="DT108" s="447"/>
      <c r="DU108" s="447"/>
      <c r="DV108" s="447"/>
      <c r="DW108" s="447"/>
      <c r="DX108" s="447"/>
      <c r="DY108" s="447"/>
      <c r="DZ108" s="447"/>
      <c r="EA108" s="447"/>
      <c r="EB108" s="447"/>
      <c r="EC108" s="447"/>
      <c r="ED108" s="447"/>
      <c r="EE108" s="447"/>
      <c r="EF108" s="447"/>
      <c r="EG108" s="447"/>
      <c r="EH108" s="447"/>
      <c r="EI108" s="447"/>
      <c r="EJ108" s="447"/>
      <c r="EK108" s="447"/>
      <c r="EL108" s="447"/>
      <c r="EM108" s="447"/>
      <c r="EN108" s="447"/>
      <c r="EO108" s="447"/>
      <c r="EP108" s="447"/>
    </row>
    <row r="109" spans="93:146">
      <c r="CO109" s="447"/>
      <c r="CP109" s="447"/>
      <c r="CQ109" s="447"/>
      <c r="CR109" s="447"/>
      <c r="CS109" s="447"/>
      <c r="CT109" s="447"/>
      <c r="CU109" s="447"/>
      <c r="CV109" s="447"/>
      <c r="CW109" s="447"/>
      <c r="CX109" s="447"/>
      <c r="CY109" s="447"/>
      <c r="CZ109" s="447"/>
      <c r="DA109" s="447"/>
      <c r="DB109" s="447"/>
      <c r="DC109" s="447"/>
      <c r="DD109" s="447"/>
      <c r="DE109" s="447"/>
      <c r="DF109" s="447"/>
      <c r="DG109" s="447"/>
      <c r="DH109" s="447"/>
      <c r="DI109" s="447"/>
      <c r="DJ109" s="447"/>
      <c r="DK109" s="447"/>
      <c r="DL109" s="447"/>
      <c r="DM109" s="447"/>
      <c r="DN109" s="447"/>
      <c r="DO109" s="447"/>
      <c r="DP109" s="447"/>
      <c r="DQ109" s="447"/>
      <c r="DR109" s="447"/>
      <c r="DS109" s="447"/>
      <c r="DT109" s="447"/>
      <c r="DU109" s="447"/>
      <c r="DV109" s="447"/>
      <c r="DW109" s="447"/>
      <c r="DX109" s="447"/>
      <c r="DY109" s="447"/>
      <c r="DZ109" s="447"/>
      <c r="EA109" s="447"/>
      <c r="EB109" s="447"/>
      <c r="EC109" s="447"/>
      <c r="ED109" s="447"/>
      <c r="EE109" s="447"/>
      <c r="EF109" s="447"/>
      <c r="EG109" s="447"/>
      <c r="EH109" s="447"/>
      <c r="EI109" s="447"/>
      <c r="EJ109" s="447"/>
      <c r="EK109" s="447"/>
      <c r="EL109" s="447"/>
      <c r="EM109" s="447"/>
      <c r="EN109" s="447"/>
      <c r="EO109" s="447"/>
      <c r="EP109" s="447"/>
    </row>
    <row r="110" spans="93:146">
      <c r="CO110" s="447"/>
      <c r="CP110" s="447"/>
      <c r="CQ110" s="447"/>
      <c r="CR110" s="447"/>
      <c r="CS110" s="447"/>
      <c r="CT110" s="447"/>
      <c r="CU110" s="447"/>
      <c r="CV110" s="447"/>
      <c r="CW110" s="447"/>
      <c r="CX110" s="447"/>
      <c r="CY110" s="447"/>
      <c r="CZ110" s="447"/>
      <c r="DA110" s="447"/>
      <c r="DB110" s="447"/>
      <c r="DC110" s="447"/>
      <c r="DD110" s="447"/>
      <c r="DE110" s="447"/>
      <c r="DF110" s="447"/>
      <c r="DG110" s="447"/>
      <c r="DH110" s="447"/>
      <c r="DI110" s="447"/>
      <c r="DJ110" s="447"/>
      <c r="DK110" s="447"/>
      <c r="DL110" s="447"/>
      <c r="DM110" s="447"/>
      <c r="DN110" s="447"/>
      <c r="DO110" s="447"/>
      <c r="DP110" s="447"/>
      <c r="DQ110" s="447"/>
      <c r="DR110" s="447"/>
      <c r="DS110" s="447"/>
      <c r="DT110" s="447"/>
      <c r="DU110" s="447"/>
      <c r="DV110" s="447"/>
      <c r="DW110" s="447"/>
      <c r="DX110" s="447"/>
      <c r="DY110" s="447"/>
      <c r="DZ110" s="447"/>
      <c r="EA110" s="447"/>
      <c r="EB110" s="447"/>
      <c r="EC110" s="447"/>
      <c r="ED110" s="447"/>
      <c r="EE110" s="447"/>
      <c r="EF110" s="447"/>
      <c r="EG110" s="447"/>
      <c r="EH110" s="447"/>
      <c r="EI110" s="447"/>
      <c r="EJ110" s="447"/>
      <c r="EK110" s="447"/>
      <c r="EL110" s="447"/>
      <c r="EM110" s="447"/>
      <c r="EN110" s="447"/>
      <c r="EO110" s="447"/>
      <c r="EP110" s="447"/>
    </row>
    <row r="111" spans="93:146">
      <c r="CO111" s="447"/>
      <c r="CP111" s="447"/>
      <c r="CQ111" s="447"/>
      <c r="CR111" s="447"/>
      <c r="CS111" s="447"/>
      <c r="CT111" s="447"/>
      <c r="CU111" s="447"/>
      <c r="CV111" s="447"/>
      <c r="CW111" s="447"/>
      <c r="CX111" s="447"/>
      <c r="CY111" s="447"/>
      <c r="CZ111" s="447"/>
      <c r="DA111" s="447"/>
      <c r="DB111" s="447"/>
      <c r="DC111" s="447"/>
      <c r="DD111" s="447"/>
      <c r="DE111" s="447"/>
      <c r="DF111" s="447"/>
      <c r="DG111" s="447"/>
      <c r="DH111" s="447"/>
      <c r="DI111" s="447"/>
      <c r="DJ111" s="447"/>
      <c r="DK111" s="447"/>
      <c r="DL111" s="447"/>
      <c r="DM111" s="447"/>
      <c r="DN111" s="447"/>
      <c r="DO111" s="447"/>
      <c r="DP111" s="447"/>
      <c r="DQ111" s="447"/>
      <c r="DR111" s="447"/>
      <c r="DS111" s="447"/>
      <c r="DT111" s="447"/>
      <c r="DU111" s="447"/>
      <c r="DV111" s="447"/>
      <c r="DW111" s="447"/>
      <c r="DX111" s="447"/>
      <c r="DY111" s="447"/>
      <c r="DZ111" s="447"/>
      <c r="EA111" s="447"/>
      <c r="EB111" s="447"/>
      <c r="EC111" s="447"/>
      <c r="ED111" s="447"/>
      <c r="EE111" s="447"/>
      <c r="EF111" s="447"/>
      <c r="EG111" s="447"/>
      <c r="EH111" s="447"/>
      <c r="EI111" s="447"/>
      <c r="EJ111" s="447"/>
      <c r="EK111" s="447"/>
      <c r="EL111" s="447"/>
      <c r="EM111" s="447"/>
      <c r="EN111" s="447"/>
      <c r="EO111" s="447"/>
      <c r="EP111" s="447"/>
    </row>
    <row r="112" spans="93:146">
      <c r="CO112" s="447"/>
      <c r="CP112" s="447"/>
      <c r="CQ112" s="447"/>
      <c r="CR112" s="447"/>
      <c r="CS112" s="447"/>
      <c r="CT112" s="447"/>
      <c r="CU112" s="447"/>
      <c r="CV112" s="447"/>
      <c r="CW112" s="447"/>
      <c r="CX112" s="447"/>
      <c r="CY112" s="447"/>
      <c r="CZ112" s="447"/>
      <c r="DA112" s="447"/>
      <c r="DB112" s="447"/>
      <c r="DC112" s="447"/>
      <c r="DD112" s="447"/>
      <c r="DE112" s="447"/>
      <c r="DF112" s="447"/>
      <c r="DG112" s="447"/>
      <c r="DH112" s="447"/>
      <c r="DI112" s="447"/>
      <c r="DJ112" s="447"/>
      <c r="DK112" s="447"/>
      <c r="DL112" s="447"/>
      <c r="DM112" s="447"/>
      <c r="DN112" s="447"/>
      <c r="DO112" s="447"/>
      <c r="DP112" s="447"/>
      <c r="DQ112" s="447"/>
      <c r="DR112" s="447"/>
      <c r="DS112" s="447"/>
      <c r="DT112" s="447"/>
      <c r="DU112" s="447"/>
      <c r="DV112" s="447"/>
      <c r="DW112" s="447"/>
      <c r="DX112" s="447"/>
      <c r="DY112" s="447"/>
      <c r="DZ112" s="447"/>
      <c r="EA112" s="447"/>
      <c r="EB112" s="447"/>
      <c r="EC112" s="447"/>
      <c r="ED112" s="447"/>
      <c r="EE112" s="447"/>
      <c r="EF112" s="447"/>
      <c r="EG112" s="447"/>
      <c r="EH112" s="447"/>
      <c r="EI112" s="447"/>
      <c r="EJ112" s="447"/>
      <c r="EK112" s="447"/>
      <c r="EL112" s="447"/>
      <c r="EM112" s="447"/>
      <c r="EN112" s="447"/>
      <c r="EO112" s="447"/>
      <c r="EP112" s="447"/>
    </row>
    <row r="113" spans="32:146">
      <c r="CO113" s="447"/>
      <c r="CP113" s="447"/>
      <c r="CQ113" s="447"/>
      <c r="CR113" s="447"/>
      <c r="CS113" s="447"/>
      <c r="CT113" s="447"/>
      <c r="CU113" s="447"/>
      <c r="CV113" s="447"/>
      <c r="CW113" s="447"/>
      <c r="CX113" s="447"/>
      <c r="CY113" s="447"/>
      <c r="CZ113" s="447"/>
      <c r="DA113" s="447"/>
      <c r="DB113" s="447"/>
      <c r="DC113" s="447"/>
      <c r="DD113" s="447"/>
      <c r="DE113" s="447"/>
      <c r="DF113" s="447"/>
      <c r="DG113" s="447"/>
      <c r="DH113" s="447"/>
      <c r="DI113" s="447"/>
      <c r="DJ113" s="447"/>
      <c r="DK113" s="447"/>
      <c r="DL113" s="447"/>
      <c r="DM113" s="447"/>
      <c r="DN113" s="447"/>
      <c r="DO113" s="447"/>
      <c r="DP113" s="447"/>
      <c r="DQ113" s="447"/>
      <c r="DR113" s="447"/>
      <c r="DS113" s="447"/>
      <c r="DT113" s="447"/>
      <c r="DU113" s="447"/>
      <c r="DV113" s="447"/>
      <c r="DW113" s="447"/>
      <c r="DX113" s="447"/>
      <c r="DY113" s="447"/>
      <c r="DZ113" s="447"/>
      <c r="EA113" s="447"/>
      <c r="EB113" s="447"/>
      <c r="EC113" s="447"/>
      <c r="ED113" s="447"/>
      <c r="EE113" s="447"/>
      <c r="EF113" s="447"/>
      <c r="EG113" s="447"/>
      <c r="EH113" s="447"/>
      <c r="EI113" s="447"/>
      <c r="EJ113" s="447"/>
      <c r="EK113" s="447"/>
      <c r="EL113" s="447"/>
      <c r="EM113" s="447"/>
      <c r="EN113" s="447"/>
      <c r="EO113" s="447"/>
      <c r="EP113" s="447"/>
    </row>
    <row r="114" spans="32:146">
      <c r="CO114" s="447"/>
      <c r="CP114" s="447"/>
      <c r="CQ114" s="447"/>
      <c r="CR114" s="447"/>
      <c r="CS114" s="447"/>
      <c r="CT114" s="447"/>
      <c r="CU114" s="447"/>
      <c r="CV114" s="447"/>
      <c r="CW114" s="447"/>
      <c r="CX114" s="447"/>
      <c r="CY114" s="447"/>
      <c r="CZ114" s="447"/>
      <c r="DA114" s="447"/>
      <c r="DB114" s="447"/>
      <c r="DC114" s="447"/>
      <c r="DD114" s="447"/>
      <c r="DE114" s="447"/>
      <c r="DF114" s="447"/>
      <c r="DG114" s="447"/>
      <c r="DH114" s="447"/>
      <c r="DI114" s="447"/>
      <c r="DJ114" s="447"/>
      <c r="DK114" s="447"/>
      <c r="DL114" s="447"/>
      <c r="DM114" s="447"/>
      <c r="DN114" s="447"/>
      <c r="DO114" s="447"/>
      <c r="DP114" s="447"/>
      <c r="DQ114" s="447"/>
      <c r="DR114" s="447"/>
      <c r="DS114" s="447"/>
      <c r="DT114" s="447"/>
      <c r="DU114" s="447"/>
      <c r="DV114" s="447"/>
      <c r="DW114" s="447"/>
      <c r="DX114" s="447"/>
      <c r="DY114" s="447"/>
      <c r="DZ114" s="447"/>
      <c r="EA114" s="447"/>
      <c r="EB114" s="447"/>
      <c r="EC114" s="447"/>
      <c r="ED114" s="447"/>
      <c r="EE114" s="447"/>
      <c r="EF114" s="447"/>
      <c r="EG114" s="447"/>
      <c r="EH114" s="447"/>
      <c r="EI114" s="447"/>
      <c r="EJ114" s="447"/>
      <c r="EK114" s="447"/>
      <c r="EL114" s="447"/>
      <c r="EM114" s="447"/>
      <c r="EN114" s="447"/>
      <c r="EO114" s="447"/>
      <c r="EP114" s="447"/>
    </row>
    <row r="115" spans="32:146">
      <c r="CO115" s="447"/>
      <c r="CP115" s="447"/>
      <c r="CQ115" s="447"/>
      <c r="CR115" s="447"/>
      <c r="CS115" s="447"/>
      <c r="CT115" s="447"/>
      <c r="CU115" s="447"/>
      <c r="CV115" s="447"/>
      <c r="CW115" s="447"/>
      <c r="CX115" s="447"/>
      <c r="CY115" s="447"/>
      <c r="CZ115" s="447"/>
      <c r="DA115" s="447"/>
      <c r="DB115" s="447"/>
      <c r="DC115" s="447"/>
      <c r="DD115" s="447"/>
      <c r="DE115" s="447"/>
      <c r="DF115" s="447"/>
      <c r="DG115" s="447"/>
      <c r="DH115" s="447"/>
      <c r="DI115" s="447"/>
      <c r="DJ115" s="447"/>
      <c r="DK115" s="447"/>
      <c r="DL115" s="447"/>
      <c r="DM115" s="447"/>
      <c r="DN115" s="447"/>
      <c r="DO115" s="447"/>
      <c r="DP115" s="447"/>
      <c r="DQ115" s="447"/>
      <c r="DR115" s="447"/>
      <c r="DS115" s="447"/>
      <c r="DT115" s="447"/>
      <c r="DU115" s="447"/>
      <c r="DV115" s="447"/>
      <c r="DW115" s="447"/>
      <c r="DX115" s="447"/>
      <c r="DY115" s="447"/>
      <c r="DZ115" s="447"/>
      <c r="EA115" s="447"/>
      <c r="EB115" s="447"/>
      <c r="EC115" s="447"/>
      <c r="ED115" s="447"/>
      <c r="EE115" s="447"/>
      <c r="EF115" s="447"/>
      <c r="EG115" s="447"/>
      <c r="EH115" s="447"/>
      <c r="EI115" s="447"/>
      <c r="EJ115" s="447"/>
      <c r="EK115" s="447"/>
      <c r="EL115" s="447"/>
      <c r="EM115" s="447"/>
      <c r="EN115" s="447"/>
      <c r="EO115" s="447"/>
      <c r="EP115" s="447"/>
    </row>
    <row r="116" spans="32:146">
      <c r="CO116" s="447"/>
      <c r="CP116" s="447"/>
      <c r="CQ116" s="447"/>
      <c r="CR116" s="447"/>
      <c r="CS116" s="447"/>
      <c r="CT116" s="447"/>
      <c r="CU116" s="447"/>
      <c r="CV116" s="447"/>
      <c r="CW116" s="447"/>
      <c r="CX116" s="447"/>
      <c r="CY116" s="447"/>
      <c r="CZ116" s="447"/>
      <c r="DA116" s="447"/>
      <c r="DB116" s="447"/>
      <c r="DC116" s="447"/>
      <c r="DD116" s="447"/>
      <c r="DE116" s="447"/>
      <c r="DF116" s="447"/>
      <c r="DG116" s="447"/>
      <c r="DH116" s="447"/>
      <c r="DI116" s="447"/>
      <c r="DJ116" s="447"/>
      <c r="DK116" s="447"/>
      <c r="DL116" s="447"/>
      <c r="DM116" s="447"/>
      <c r="DN116" s="447"/>
      <c r="DO116" s="447"/>
      <c r="DP116" s="447"/>
      <c r="DQ116" s="447"/>
      <c r="DR116" s="447"/>
      <c r="DS116" s="447"/>
      <c r="DT116" s="447"/>
      <c r="DU116" s="447"/>
      <c r="DV116" s="447"/>
      <c r="DW116" s="447"/>
      <c r="DX116" s="447"/>
      <c r="DY116" s="447"/>
      <c r="DZ116" s="447"/>
      <c r="EA116" s="447"/>
      <c r="EB116" s="447"/>
      <c r="EC116" s="447"/>
      <c r="ED116" s="447"/>
      <c r="EE116" s="447"/>
      <c r="EF116" s="447"/>
      <c r="EG116" s="447"/>
      <c r="EH116" s="447"/>
      <c r="EI116" s="447"/>
      <c r="EJ116" s="447"/>
      <c r="EK116" s="447"/>
      <c r="EL116" s="447"/>
      <c r="EM116" s="447"/>
      <c r="EN116" s="447"/>
      <c r="EO116" s="447"/>
      <c r="EP116" s="447"/>
    </row>
    <row r="117" spans="32:146">
      <c r="CO117" s="447"/>
      <c r="CP117" s="447"/>
      <c r="CQ117" s="447"/>
      <c r="CR117" s="447"/>
      <c r="CS117" s="447"/>
      <c r="CT117" s="447"/>
      <c r="CU117" s="447"/>
      <c r="CV117" s="447"/>
      <c r="CW117" s="447"/>
      <c r="CX117" s="447"/>
      <c r="CY117" s="447"/>
      <c r="CZ117" s="447"/>
      <c r="DA117" s="447"/>
      <c r="DB117" s="447"/>
      <c r="DC117" s="447"/>
      <c r="DD117" s="447"/>
      <c r="DE117" s="447"/>
      <c r="DF117" s="447"/>
      <c r="DG117" s="447"/>
      <c r="DH117" s="447"/>
      <c r="DI117" s="447"/>
      <c r="DJ117" s="447"/>
      <c r="DK117" s="447"/>
      <c r="DL117" s="447"/>
      <c r="DM117" s="447"/>
      <c r="DN117" s="447"/>
      <c r="DO117" s="447"/>
      <c r="DP117" s="447"/>
      <c r="DQ117" s="447"/>
      <c r="DR117" s="447"/>
      <c r="DS117" s="447"/>
      <c r="DT117" s="447"/>
      <c r="DU117" s="447"/>
      <c r="DV117" s="447"/>
      <c r="DW117" s="447"/>
      <c r="DX117" s="447"/>
      <c r="DY117" s="447"/>
      <c r="DZ117" s="447"/>
      <c r="EA117" s="447"/>
      <c r="EB117" s="447"/>
      <c r="EC117" s="447"/>
      <c r="ED117" s="447"/>
      <c r="EE117" s="447"/>
      <c r="EF117" s="447"/>
      <c r="EG117" s="447"/>
      <c r="EH117" s="447"/>
      <c r="EI117" s="447"/>
      <c r="EJ117" s="447"/>
      <c r="EK117" s="447"/>
      <c r="EL117" s="447"/>
      <c r="EM117" s="447"/>
      <c r="EN117" s="447"/>
      <c r="EO117" s="447"/>
      <c r="EP117" s="447"/>
    </row>
    <row r="118" spans="32:146"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  <c r="CY118" s="447"/>
      <c r="CZ118" s="447"/>
      <c r="DA118" s="447"/>
      <c r="DB118" s="447"/>
      <c r="DC118" s="447"/>
      <c r="DD118" s="447"/>
      <c r="DE118" s="447"/>
      <c r="DF118" s="447"/>
      <c r="DG118" s="447"/>
      <c r="DH118" s="447"/>
      <c r="DI118" s="447"/>
      <c r="DJ118" s="447"/>
      <c r="DK118" s="447"/>
      <c r="DL118" s="447"/>
      <c r="DM118" s="447"/>
      <c r="DN118" s="447"/>
      <c r="DO118" s="447"/>
      <c r="DP118" s="447"/>
      <c r="DQ118" s="447"/>
      <c r="DR118" s="447"/>
      <c r="DS118" s="447"/>
      <c r="DT118" s="447"/>
      <c r="DU118" s="447"/>
      <c r="DV118" s="447"/>
      <c r="DW118" s="447"/>
      <c r="DX118" s="447"/>
      <c r="DY118" s="447"/>
      <c r="DZ118" s="447"/>
      <c r="EA118" s="447"/>
      <c r="EB118" s="447"/>
      <c r="EC118" s="447"/>
      <c r="ED118" s="447"/>
      <c r="EE118" s="447"/>
      <c r="EF118" s="447"/>
      <c r="EG118" s="447"/>
      <c r="EH118" s="447"/>
      <c r="EI118" s="447"/>
      <c r="EJ118" s="447"/>
      <c r="EK118" s="447"/>
      <c r="EL118" s="447"/>
      <c r="EM118" s="447"/>
      <c r="EN118" s="447"/>
      <c r="EO118" s="447"/>
      <c r="EP118" s="447"/>
    </row>
    <row r="119" spans="32:146">
      <c r="CO119" s="447"/>
      <c r="CP119" s="447"/>
      <c r="CQ119" s="447"/>
      <c r="CR119" s="447"/>
      <c r="CS119" s="447"/>
      <c r="CT119" s="447"/>
      <c r="CU119" s="447"/>
      <c r="CV119" s="447"/>
      <c r="CW119" s="447"/>
      <c r="CX119" s="447"/>
      <c r="CY119" s="447"/>
      <c r="CZ119" s="447"/>
      <c r="DA119" s="447"/>
      <c r="DB119" s="447"/>
      <c r="DC119" s="447"/>
      <c r="DD119" s="447"/>
      <c r="DE119" s="447"/>
      <c r="DF119" s="447"/>
      <c r="DG119" s="447"/>
      <c r="DH119" s="447"/>
      <c r="DI119" s="447"/>
      <c r="DJ119" s="447"/>
      <c r="DK119" s="447"/>
      <c r="DL119" s="447"/>
      <c r="DM119" s="447"/>
      <c r="DN119" s="447"/>
      <c r="DO119" s="447"/>
      <c r="DP119" s="447"/>
      <c r="DQ119" s="447"/>
      <c r="DR119" s="447"/>
      <c r="DS119" s="447"/>
      <c r="DT119" s="447"/>
      <c r="DU119" s="447"/>
      <c r="DV119" s="447"/>
      <c r="DW119" s="447"/>
      <c r="DX119" s="447"/>
      <c r="DY119" s="447"/>
      <c r="DZ119" s="447"/>
      <c r="EA119" s="447"/>
      <c r="EB119" s="447"/>
      <c r="EC119" s="447"/>
      <c r="ED119" s="447"/>
      <c r="EE119" s="447"/>
      <c r="EF119" s="447"/>
      <c r="EG119" s="447"/>
      <c r="EH119" s="447"/>
      <c r="EI119" s="447"/>
      <c r="EJ119" s="447"/>
      <c r="EK119" s="447"/>
      <c r="EL119" s="447"/>
      <c r="EM119" s="447"/>
      <c r="EN119" s="447"/>
      <c r="EO119" s="447"/>
      <c r="EP119" s="447"/>
    </row>
    <row r="120" spans="32:146">
      <c r="CO120" s="447"/>
      <c r="CP120" s="447"/>
      <c r="CQ120" s="447"/>
      <c r="CR120" s="447"/>
      <c r="CS120" s="447"/>
      <c r="CT120" s="447"/>
      <c r="CU120" s="447"/>
      <c r="CV120" s="447"/>
      <c r="CW120" s="447"/>
      <c r="CX120" s="447"/>
      <c r="CY120" s="447"/>
      <c r="CZ120" s="447"/>
      <c r="DA120" s="447"/>
      <c r="DB120" s="447"/>
      <c r="DC120" s="447"/>
      <c r="DD120" s="447"/>
      <c r="DE120" s="447"/>
      <c r="DF120" s="447"/>
      <c r="DG120" s="447"/>
      <c r="DH120" s="447"/>
      <c r="DI120" s="447"/>
      <c r="DJ120" s="447"/>
      <c r="DK120" s="447"/>
      <c r="DL120" s="447"/>
      <c r="DM120" s="447"/>
      <c r="DN120" s="447"/>
      <c r="DO120" s="447"/>
      <c r="DP120" s="447"/>
      <c r="DQ120" s="447"/>
      <c r="DR120" s="447"/>
      <c r="DS120" s="447"/>
      <c r="DT120" s="447"/>
      <c r="DU120" s="447"/>
      <c r="DV120" s="447"/>
      <c r="DW120" s="447"/>
      <c r="DX120" s="447"/>
      <c r="DY120" s="447"/>
      <c r="DZ120" s="447"/>
      <c r="EA120" s="447"/>
      <c r="EB120" s="447"/>
      <c r="EC120" s="447"/>
      <c r="ED120" s="447"/>
      <c r="EE120" s="447"/>
      <c r="EF120" s="447"/>
      <c r="EG120" s="447"/>
      <c r="EH120" s="447"/>
      <c r="EI120" s="447"/>
      <c r="EJ120" s="447"/>
      <c r="EK120" s="447"/>
      <c r="EL120" s="447"/>
      <c r="EM120" s="447"/>
      <c r="EN120" s="447"/>
      <c r="EO120" s="447"/>
      <c r="EP120" s="447"/>
    </row>
    <row r="121" spans="32:146">
      <c r="CO121" s="447"/>
      <c r="CP121" s="447"/>
      <c r="CQ121" s="447"/>
      <c r="CR121" s="447"/>
      <c r="CS121" s="447"/>
      <c r="CT121" s="447"/>
      <c r="CU121" s="447"/>
      <c r="CV121" s="447"/>
      <c r="CW121" s="447"/>
      <c r="CX121" s="447"/>
      <c r="CY121" s="447"/>
      <c r="CZ121" s="447"/>
      <c r="DA121" s="447"/>
      <c r="DB121" s="447"/>
      <c r="DC121" s="447"/>
      <c r="DD121" s="447"/>
      <c r="DE121" s="447"/>
      <c r="DF121" s="447"/>
      <c r="DG121" s="447"/>
      <c r="DH121" s="447"/>
      <c r="DI121" s="447"/>
      <c r="DJ121" s="447"/>
      <c r="DK121" s="447"/>
      <c r="DL121" s="447"/>
      <c r="DM121" s="447"/>
      <c r="DN121" s="447"/>
      <c r="DO121" s="447"/>
      <c r="DP121" s="447"/>
      <c r="DQ121" s="447"/>
      <c r="DR121" s="447"/>
      <c r="DS121" s="447"/>
      <c r="DT121" s="447"/>
      <c r="DU121" s="447"/>
      <c r="DV121" s="447"/>
      <c r="DW121" s="447"/>
      <c r="DX121" s="447"/>
      <c r="DY121" s="447"/>
      <c r="DZ121" s="447"/>
      <c r="EA121" s="447"/>
      <c r="EB121" s="447"/>
      <c r="EC121" s="447"/>
      <c r="ED121" s="447"/>
      <c r="EE121" s="447"/>
      <c r="EF121" s="447"/>
      <c r="EG121" s="447"/>
      <c r="EH121" s="447"/>
      <c r="EI121" s="447"/>
      <c r="EJ121" s="447"/>
      <c r="EK121" s="447"/>
      <c r="EL121" s="447"/>
      <c r="EM121" s="447"/>
      <c r="EN121" s="447"/>
      <c r="EO121" s="447"/>
      <c r="EP121" s="447"/>
    </row>
    <row r="122" spans="32:146">
      <c r="AF122" s="447"/>
      <c r="AG122" s="447"/>
      <c r="AH122" s="447"/>
      <c r="AI122" s="447"/>
      <c r="AJ122" s="447"/>
      <c r="AK122" s="447"/>
      <c r="AL122" s="447"/>
      <c r="AM122" s="447"/>
      <c r="AN122" s="447"/>
      <c r="AO122" s="447"/>
      <c r="AP122" s="447"/>
      <c r="AQ122" s="447"/>
      <c r="AR122" s="447"/>
      <c r="AS122" s="447"/>
      <c r="AT122" s="447"/>
      <c r="AU122" s="447"/>
      <c r="AV122" s="447"/>
      <c r="AW122" s="447"/>
      <c r="AX122" s="447"/>
      <c r="AY122" s="447"/>
      <c r="AZ122" s="447"/>
      <c r="BA122" s="447"/>
      <c r="BB122" s="447"/>
      <c r="BC122" s="447"/>
      <c r="BD122" s="447"/>
      <c r="BE122" s="447"/>
      <c r="BF122" s="447"/>
      <c r="BG122" s="447"/>
      <c r="BH122" s="447"/>
      <c r="BI122" s="447"/>
      <c r="BJ122" s="447"/>
      <c r="BK122" s="447"/>
      <c r="BL122" s="447"/>
      <c r="BM122" s="447"/>
      <c r="BN122" s="447"/>
      <c r="BO122" s="447"/>
      <c r="BP122" s="447"/>
      <c r="BQ122" s="447"/>
      <c r="BR122" s="447"/>
      <c r="BS122" s="447"/>
      <c r="BT122" s="447"/>
      <c r="BU122" s="447"/>
      <c r="BV122" s="447"/>
      <c r="BW122" s="447"/>
      <c r="BX122" s="447"/>
      <c r="BY122" s="447"/>
      <c r="BZ122" s="447"/>
      <c r="CA122" s="447"/>
      <c r="CB122" s="447"/>
      <c r="CC122" s="447"/>
      <c r="CD122" s="447"/>
      <c r="CE122" s="447"/>
      <c r="CF122" s="447"/>
      <c r="CG122" s="447"/>
      <c r="CH122" s="447"/>
      <c r="CI122" s="447"/>
      <c r="CJ122" s="447"/>
      <c r="CK122" s="447"/>
      <c r="CL122" s="447"/>
      <c r="CM122" s="447"/>
      <c r="CN122" s="447"/>
      <c r="CO122" s="447"/>
      <c r="CP122" s="447"/>
      <c r="CQ122" s="447"/>
      <c r="CR122" s="447"/>
      <c r="CS122" s="447"/>
      <c r="CT122" s="447"/>
      <c r="CU122" s="447"/>
      <c r="CV122" s="447"/>
      <c r="CW122" s="447"/>
      <c r="CX122" s="447"/>
      <c r="CY122" s="447"/>
      <c r="CZ122" s="447"/>
      <c r="DA122" s="447"/>
      <c r="DB122" s="447"/>
      <c r="DC122" s="447"/>
      <c r="DD122" s="447"/>
      <c r="DE122" s="447"/>
      <c r="DF122" s="447"/>
      <c r="DG122" s="447"/>
      <c r="DH122" s="447"/>
      <c r="DI122" s="447"/>
      <c r="DJ122" s="447"/>
      <c r="DK122" s="447"/>
      <c r="DL122" s="447"/>
      <c r="DM122" s="447"/>
      <c r="DN122" s="447"/>
      <c r="DO122" s="447"/>
      <c r="DP122" s="447"/>
      <c r="DQ122" s="447"/>
      <c r="DR122" s="447"/>
      <c r="DS122" s="447"/>
      <c r="DT122" s="447"/>
      <c r="DU122" s="447"/>
      <c r="DV122" s="447"/>
      <c r="DW122" s="447"/>
      <c r="DX122" s="447"/>
      <c r="DY122" s="447"/>
      <c r="DZ122" s="447"/>
      <c r="EA122" s="447"/>
      <c r="EB122" s="447"/>
      <c r="EC122" s="447"/>
      <c r="ED122" s="447"/>
      <c r="EE122" s="447"/>
      <c r="EF122" s="447"/>
      <c r="EG122" s="447"/>
      <c r="EH122" s="447"/>
      <c r="EI122" s="447"/>
      <c r="EJ122" s="447"/>
      <c r="EK122" s="447"/>
      <c r="EL122" s="447"/>
      <c r="EM122" s="447"/>
      <c r="EN122" s="447"/>
      <c r="EO122" s="447"/>
      <c r="EP122" s="447"/>
    </row>
    <row r="123" spans="32:146">
      <c r="AF123" s="447"/>
      <c r="AG123" s="447"/>
      <c r="AH123" s="447"/>
      <c r="AI123" s="447"/>
      <c r="AJ123" s="447"/>
      <c r="AK123" s="447"/>
      <c r="AL123" s="447"/>
      <c r="AM123" s="447"/>
      <c r="AN123" s="447"/>
      <c r="AO123" s="447"/>
      <c r="AP123" s="447"/>
      <c r="AQ123" s="447"/>
      <c r="AR123" s="447"/>
      <c r="AS123" s="447"/>
      <c r="AT123" s="447"/>
      <c r="AU123" s="447"/>
      <c r="AV123" s="447"/>
      <c r="AW123" s="447"/>
      <c r="AX123" s="447"/>
      <c r="AY123" s="447"/>
      <c r="AZ123" s="447"/>
      <c r="BA123" s="447"/>
      <c r="BB123" s="447"/>
      <c r="BC123" s="447"/>
      <c r="BD123" s="447"/>
      <c r="BE123" s="447"/>
      <c r="BF123" s="447"/>
      <c r="BG123" s="447"/>
      <c r="BH123" s="447"/>
      <c r="BI123" s="447"/>
      <c r="BJ123" s="447"/>
      <c r="BK123" s="447"/>
      <c r="BL123" s="447"/>
      <c r="BM123" s="447"/>
      <c r="BN123" s="447"/>
      <c r="BO123" s="447"/>
      <c r="BP123" s="447"/>
      <c r="BQ123" s="447"/>
      <c r="BR123" s="447"/>
      <c r="BS123" s="447"/>
      <c r="BT123" s="447"/>
      <c r="BU123" s="447"/>
      <c r="BV123" s="447"/>
      <c r="BW123" s="447"/>
      <c r="BX123" s="447"/>
      <c r="BY123" s="447"/>
      <c r="BZ123" s="447"/>
      <c r="CA123" s="447"/>
      <c r="CB123" s="447"/>
      <c r="CC123" s="447"/>
      <c r="CD123" s="447"/>
      <c r="CE123" s="447"/>
      <c r="CF123" s="447"/>
      <c r="CG123" s="447"/>
      <c r="CH123" s="447"/>
      <c r="CI123" s="447"/>
      <c r="CJ123" s="447"/>
      <c r="CK123" s="447"/>
      <c r="CL123" s="447"/>
      <c r="CM123" s="447"/>
      <c r="CN123" s="447"/>
      <c r="CO123" s="447"/>
      <c r="CP123" s="447"/>
      <c r="CQ123" s="447"/>
      <c r="CR123" s="447"/>
      <c r="CS123" s="447"/>
      <c r="CT123" s="447"/>
      <c r="CU123" s="447"/>
      <c r="CV123" s="447"/>
      <c r="CW123" s="447"/>
      <c r="CX123" s="447"/>
      <c r="CY123" s="447"/>
      <c r="CZ123" s="447"/>
      <c r="DA123" s="447"/>
      <c r="DB123" s="447"/>
      <c r="DC123" s="447"/>
      <c r="DD123" s="447"/>
      <c r="DE123" s="447"/>
      <c r="DF123" s="447"/>
      <c r="DG123" s="447"/>
      <c r="DH123" s="447"/>
      <c r="DI123" s="447"/>
      <c r="DJ123" s="447"/>
      <c r="DK123" s="447"/>
      <c r="DL123" s="447"/>
      <c r="DM123" s="447"/>
      <c r="DN123" s="447"/>
      <c r="DO123" s="447"/>
      <c r="DP123" s="447"/>
      <c r="DQ123" s="447"/>
      <c r="DR123" s="447"/>
      <c r="DS123" s="447"/>
      <c r="DT123" s="447"/>
      <c r="DU123" s="447"/>
      <c r="DV123" s="447"/>
      <c r="DW123" s="447"/>
      <c r="DX123" s="447"/>
      <c r="DY123" s="447"/>
      <c r="DZ123" s="447"/>
      <c r="EA123" s="447"/>
      <c r="EB123" s="447"/>
      <c r="EC123" s="447"/>
      <c r="ED123" s="447"/>
      <c r="EE123" s="447"/>
      <c r="EF123" s="447"/>
      <c r="EG123" s="447"/>
      <c r="EH123" s="447"/>
      <c r="EI123" s="447"/>
      <c r="EJ123" s="447"/>
      <c r="EK123" s="447"/>
      <c r="EL123" s="447"/>
      <c r="EM123" s="447"/>
      <c r="EN123" s="447"/>
      <c r="EO123" s="447"/>
      <c r="EP123" s="447"/>
    </row>
    <row r="124" spans="32:146">
      <c r="AF124" s="447"/>
      <c r="AG124" s="447"/>
      <c r="AH124" s="447"/>
      <c r="AI124" s="447"/>
      <c r="AJ124" s="447"/>
      <c r="AK124" s="447"/>
      <c r="AL124" s="447"/>
      <c r="AM124" s="447"/>
      <c r="AN124" s="447"/>
      <c r="AO124" s="447"/>
      <c r="AP124" s="447"/>
      <c r="AQ124" s="447"/>
      <c r="AR124" s="447"/>
      <c r="AS124" s="447"/>
      <c r="AT124" s="447"/>
      <c r="AU124" s="447"/>
      <c r="AV124" s="447"/>
      <c r="AW124" s="447"/>
      <c r="AX124" s="447"/>
      <c r="AY124" s="447"/>
      <c r="AZ124" s="447"/>
      <c r="BA124" s="447"/>
      <c r="BB124" s="447"/>
      <c r="BC124" s="447"/>
      <c r="BD124" s="447"/>
      <c r="BE124" s="447"/>
      <c r="BF124" s="447"/>
      <c r="BG124" s="447"/>
      <c r="BH124" s="447"/>
      <c r="BI124" s="447"/>
      <c r="BJ124" s="447"/>
      <c r="BK124" s="447"/>
      <c r="BL124" s="447"/>
      <c r="BM124" s="447"/>
      <c r="BN124" s="447"/>
      <c r="BO124" s="447"/>
      <c r="BP124" s="447"/>
      <c r="BQ124" s="447"/>
      <c r="BR124" s="447"/>
      <c r="BS124" s="447"/>
      <c r="BT124" s="447"/>
      <c r="BU124" s="447"/>
      <c r="BV124" s="447"/>
      <c r="BW124" s="447"/>
      <c r="BX124" s="447"/>
      <c r="BY124" s="447"/>
      <c r="BZ124" s="447"/>
      <c r="CA124" s="447"/>
      <c r="CB124" s="447"/>
      <c r="CC124" s="447"/>
      <c r="CD124" s="447"/>
      <c r="CE124" s="447"/>
      <c r="CF124" s="447"/>
      <c r="CG124" s="447"/>
      <c r="CH124" s="447"/>
      <c r="CI124" s="447"/>
      <c r="CJ124" s="447"/>
      <c r="CK124" s="447"/>
      <c r="CL124" s="447"/>
      <c r="CM124" s="447"/>
      <c r="CN124" s="447"/>
      <c r="CO124" s="447"/>
      <c r="CP124" s="447"/>
      <c r="CQ124" s="447"/>
      <c r="CR124" s="447"/>
      <c r="CS124" s="447"/>
      <c r="CT124" s="447"/>
      <c r="CU124" s="447"/>
      <c r="CV124" s="447"/>
      <c r="CW124" s="447"/>
      <c r="CX124" s="447"/>
      <c r="CY124" s="447"/>
      <c r="CZ124" s="447"/>
      <c r="DA124" s="447"/>
      <c r="DB124" s="447"/>
      <c r="DC124" s="447"/>
      <c r="DD124" s="447"/>
      <c r="DE124" s="447"/>
      <c r="DF124" s="447"/>
      <c r="DG124" s="447"/>
      <c r="DH124" s="447"/>
      <c r="DI124" s="447"/>
      <c r="DJ124" s="447"/>
      <c r="DK124" s="447"/>
      <c r="DL124" s="447"/>
      <c r="DM124" s="447"/>
      <c r="DN124" s="447"/>
      <c r="DO124" s="447"/>
      <c r="DP124" s="447"/>
      <c r="DQ124" s="447"/>
      <c r="DR124" s="447"/>
      <c r="DS124" s="447"/>
      <c r="DT124" s="447"/>
      <c r="DU124" s="447"/>
      <c r="DV124" s="447"/>
      <c r="DW124" s="447"/>
      <c r="DX124" s="447"/>
      <c r="DY124" s="447"/>
      <c r="DZ124" s="447"/>
      <c r="EA124" s="447"/>
      <c r="EB124" s="447"/>
      <c r="EC124" s="447"/>
      <c r="ED124" s="447"/>
      <c r="EE124" s="447"/>
      <c r="EF124" s="447"/>
      <c r="EG124" s="447"/>
      <c r="EH124" s="447"/>
      <c r="EI124" s="447"/>
      <c r="EJ124" s="447"/>
      <c r="EK124" s="447"/>
      <c r="EL124" s="447"/>
      <c r="EM124" s="447"/>
      <c r="EN124" s="447"/>
      <c r="EO124" s="447"/>
      <c r="EP124" s="447"/>
    </row>
    <row r="125" spans="32:146">
      <c r="AF125" s="447"/>
      <c r="AG125" s="447"/>
      <c r="AH125" s="447"/>
      <c r="AI125" s="447"/>
      <c r="AJ125" s="447"/>
      <c r="AK125" s="447"/>
      <c r="AL125" s="447"/>
      <c r="AM125" s="447"/>
      <c r="AN125" s="447"/>
      <c r="AO125" s="447"/>
      <c r="AP125" s="447"/>
      <c r="AQ125" s="447"/>
      <c r="AR125" s="447"/>
      <c r="AS125" s="447"/>
      <c r="AT125" s="447"/>
      <c r="AU125" s="447"/>
      <c r="AV125" s="447"/>
      <c r="AW125" s="447"/>
      <c r="AX125" s="447"/>
      <c r="AY125" s="447"/>
      <c r="AZ125" s="447"/>
      <c r="BA125" s="447"/>
      <c r="BB125" s="447"/>
      <c r="BC125" s="447"/>
      <c r="BD125" s="447"/>
      <c r="BE125" s="447"/>
      <c r="BF125" s="447"/>
      <c r="BG125" s="447"/>
      <c r="BH125" s="447"/>
      <c r="BI125" s="447"/>
      <c r="BJ125" s="447"/>
      <c r="BK125" s="447"/>
      <c r="BL125" s="447"/>
      <c r="BM125" s="447"/>
      <c r="BN125" s="447"/>
      <c r="BO125" s="447"/>
      <c r="BP125" s="447"/>
      <c r="BQ125" s="447"/>
      <c r="BR125" s="447"/>
      <c r="BS125" s="447"/>
      <c r="BT125" s="447"/>
      <c r="BU125" s="447"/>
      <c r="BV125" s="447"/>
      <c r="BW125" s="447"/>
      <c r="BX125" s="447"/>
      <c r="BY125" s="447"/>
      <c r="BZ125" s="447"/>
      <c r="CA125" s="447"/>
      <c r="CB125" s="447"/>
      <c r="CC125" s="447"/>
      <c r="CD125" s="447"/>
      <c r="CE125" s="447"/>
      <c r="CF125" s="447"/>
      <c r="CG125" s="447"/>
      <c r="CH125" s="447"/>
      <c r="CI125" s="447"/>
      <c r="CJ125" s="447"/>
      <c r="CK125" s="447"/>
      <c r="CL125" s="447"/>
      <c r="CM125" s="447"/>
      <c r="CN125" s="447"/>
      <c r="CO125" s="447"/>
      <c r="CP125" s="447"/>
      <c r="CQ125" s="447"/>
      <c r="CR125" s="447"/>
      <c r="CS125" s="447"/>
      <c r="CT125" s="447"/>
      <c r="CU125" s="447"/>
      <c r="CV125" s="447"/>
      <c r="CW125" s="447"/>
      <c r="CX125" s="447"/>
      <c r="CY125" s="447"/>
      <c r="CZ125" s="447"/>
      <c r="DA125" s="447"/>
      <c r="DB125" s="447"/>
      <c r="DC125" s="447"/>
      <c r="DD125" s="447"/>
      <c r="DE125" s="447"/>
      <c r="DF125" s="447"/>
      <c r="DG125" s="447"/>
      <c r="DH125" s="447"/>
      <c r="DI125" s="447"/>
      <c r="DJ125" s="447"/>
      <c r="DK125" s="447"/>
      <c r="DL125" s="447"/>
      <c r="DM125" s="447"/>
      <c r="DN125" s="447"/>
      <c r="DO125" s="447"/>
      <c r="DP125" s="447"/>
      <c r="DQ125" s="447"/>
      <c r="DR125" s="447"/>
      <c r="DS125" s="447"/>
      <c r="DT125" s="447"/>
      <c r="DU125" s="447"/>
      <c r="DV125" s="447"/>
      <c r="DW125" s="447"/>
      <c r="DX125" s="447"/>
      <c r="DY125" s="447"/>
      <c r="DZ125" s="447"/>
      <c r="EA125" s="447"/>
      <c r="EB125" s="447"/>
      <c r="EC125" s="447"/>
      <c r="ED125" s="447"/>
      <c r="EE125" s="447"/>
      <c r="EF125" s="447"/>
      <c r="EG125" s="447"/>
      <c r="EH125" s="447"/>
      <c r="EI125" s="447"/>
      <c r="EJ125" s="447"/>
      <c r="EK125" s="447"/>
      <c r="EL125" s="447"/>
      <c r="EM125" s="447"/>
      <c r="EN125" s="447"/>
      <c r="EO125" s="447"/>
      <c r="EP125" s="447"/>
    </row>
    <row r="126" spans="32:146">
      <c r="AF126" s="447"/>
      <c r="AG126" s="447"/>
      <c r="AH126" s="447"/>
      <c r="AI126" s="447"/>
      <c r="AJ126" s="447"/>
      <c r="AK126" s="447"/>
      <c r="AL126" s="447"/>
      <c r="AM126" s="447"/>
      <c r="AN126" s="447"/>
      <c r="AO126" s="447"/>
      <c r="AP126" s="447"/>
      <c r="AQ126" s="447"/>
      <c r="AR126" s="447"/>
      <c r="AS126" s="447"/>
      <c r="AT126" s="447"/>
      <c r="AU126" s="447"/>
      <c r="AV126" s="447"/>
      <c r="AW126" s="447"/>
      <c r="AX126" s="447"/>
      <c r="AY126" s="447"/>
      <c r="AZ126" s="447"/>
      <c r="BA126" s="447"/>
      <c r="BB126" s="447"/>
      <c r="BC126" s="447"/>
      <c r="BD126" s="447"/>
      <c r="BE126" s="447"/>
      <c r="BF126" s="447"/>
      <c r="BG126" s="447"/>
      <c r="BH126" s="447"/>
      <c r="BI126" s="447"/>
      <c r="BJ126" s="447"/>
      <c r="BK126" s="447"/>
      <c r="BL126" s="447"/>
      <c r="BM126" s="447"/>
      <c r="BN126" s="447"/>
      <c r="BO126" s="447"/>
      <c r="BP126" s="447"/>
      <c r="BQ126" s="447"/>
      <c r="BR126" s="447"/>
      <c r="BS126" s="447"/>
      <c r="BT126" s="447"/>
      <c r="BU126" s="447"/>
      <c r="BV126" s="447"/>
      <c r="BW126" s="447"/>
      <c r="BX126" s="447"/>
      <c r="BY126" s="447"/>
      <c r="BZ126" s="447"/>
      <c r="CA126" s="447"/>
      <c r="CB126" s="447"/>
      <c r="CC126" s="447"/>
      <c r="CD126" s="447"/>
      <c r="CE126" s="447"/>
      <c r="CF126" s="447"/>
      <c r="CG126" s="447"/>
      <c r="CH126" s="447"/>
      <c r="CI126" s="447"/>
      <c r="CJ126" s="447"/>
      <c r="CK126" s="447"/>
      <c r="CL126" s="447"/>
      <c r="CM126" s="447"/>
      <c r="CN126" s="447"/>
      <c r="CO126" s="447"/>
      <c r="CP126" s="447"/>
      <c r="CQ126" s="447"/>
      <c r="CR126" s="447"/>
      <c r="CS126" s="447"/>
      <c r="CT126" s="447"/>
      <c r="CU126" s="447"/>
      <c r="CV126" s="447"/>
      <c r="CW126" s="447"/>
      <c r="CX126" s="447"/>
      <c r="CY126" s="447"/>
      <c r="CZ126" s="447"/>
      <c r="DA126" s="447"/>
      <c r="DB126" s="447"/>
      <c r="DC126" s="447"/>
      <c r="DD126" s="447"/>
      <c r="DE126" s="447"/>
      <c r="DF126" s="447"/>
      <c r="DG126" s="447"/>
      <c r="DH126" s="447"/>
      <c r="DI126" s="447"/>
      <c r="DJ126" s="447"/>
      <c r="DK126" s="447"/>
      <c r="DL126" s="447"/>
      <c r="DM126" s="447"/>
      <c r="DN126" s="447"/>
      <c r="DO126" s="447"/>
      <c r="DP126" s="447"/>
      <c r="DQ126" s="447"/>
      <c r="DR126" s="447"/>
      <c r="DS126" s="447"/>
      <c r="DT126" s="447"/>
      <c r="DU126" s="447"/>
      <c r="DV126" s="447"/>
      <c r="DW126" s="447"/>
      <c r="DX126" s="447"/>
      <c r="DY126" s="447"/>
      <c r="DZ126" s="447"/>
      <c r="EA126" s="447"/>
      <c r="EB126" s="447"/>
      <c r="EC126" s="447"/>
      <c r="ED126" s="447"/>
      <c r="EE126" s="447"/>
      <c r="EF126" s="447"/>
      <c r="EG126" s="447"/>
      <c r="EH126" s="447"/>
      <c r="EI126" s="447"/>
      <c r="EJ126" s="447"/>
      <c r="EK126" s="447"/>
      <c r="EL126" s="447"/>
      <c r="EM126" s="447"/>
      <c r="EN126" s="447"/>
      <c r="EO126" s="447"/>
      <c r="EP126" s="447"/>
    </row>
    <row r="127" spans="32:146">
      <c r="AF127" s="447"/>
      <c r="AG127" s="447"/>
      <c r="AH127" s="447"/>
      <c r="AI127" s="447"/>
      <c r="AJ127" s="447"/>
      <c r="AK127" s="447"/>
      <c r="AL127" s="447"/>
      <c r="AM127" s="447"/>
      <c r="AN127" s="447"/>
      <c r="AO127" s="447"/>
      <c r="AP127" s="447"/>
      <c r="AQ127" s="447"/>
      <c r="AR127" s="447"/>
      <c r="AS127" s="447"/>
      <c r="AT127" s="447"/>
      <c r="AU127" s="447"/>
      <c r="AV127" s="447"/>
      <c r="AW127" s="447"/>
      <c r="AX127" s="447"/>
      <c r="AY127" s="447"/>
      <c r="AZ127" s="447"/>
      <c r="BA127" s="447"/>
      <c r="BB127" s="447"/>
      <c r="BC127" s="447"/>
      <c r="BD127" s="447"/>
      <c r="BE127" s="447"/>
      <c r="BF127" s="447"/>
      <c r="BG127" s="447"/>
      <c r="BH127" s="447"/>
      <c r="BI127" s="447"/>
      <c r="BJ127" s="447"/>
      <c r="BK127" s="447"/>
      <c r="BL127" s="447"/>
      <c r="BM127" s="447"/>
      <c r="BN127" s="447"/>
      <c r="BO127" s="447"/>
      <c r="BP127" s="447"/>
      <c r="BQ127" s="447"/>
      <c r="BR127" s="447"/>
      <c r="BS127" s="447"/>
      <c r="BT127" s="447"/>
      <c r="BU127" s="447"/>
      <c r="BV127" s="447"/>
      <c r="BW127" s="447"/>
      <c r="BX127" s="447"/>
      <c r="BY127" s="447"/>
      <c r="BZ127" s="447"/>
      <c r="CA127" s="447"/>
      <c r="CB127" s="447"/>
      <c r="CC127" s="447"/>
      <c r="CD127" s="447"/>
      <c r="CE127" s="447"/>
      <c r="CF127" s="447"/>
      <c r="CG127" s="447"/>
      <c r="CH127" s="447"/>
      <c r="CI127" s="447"/>
      <c r="CJ127" s="447"/>
      <c r="CK127" s="447"/>
      <c r="CL127" s="447"/>
      <c r="CM127" s="447"/>
      <c r="CN127" s="447"/>
      <c r="CO127" s="447"/>
      <c r="CP127" s="447"/>
      <c r="CQ127" s="447"/>
      <c r="CR127" s="447"/>
      <c r="CS127" s="447"/>
      <c r="CT127" s="447"/>
      <c r="CU127" s="447"/>
      <c r="CV127" s="447"/>
      <c r="CW127" s="447"/>
      <c r="CX127" s="447"/>
      <c r="CY127" s="447"/>
      <c r="CZ127" s="447"/>
      <c r="DA127" s="447"/>
      <c r="DB127" s="447"/>
      <c r="DC127" s="447"/>
      <c r="DD127" s="447"/>
      <c r="DE127" s="447"/>
      <c r="DF127" s="447"/>
      <c r="DG127" s="447"/>
      <c r="DH127" s="447"/>
      <c r="DI127" s="447"/>
      <c r="DJ127" s="447"/>
      <c r="DK127" s="447"/>
      <c r="DL127" s="447"/>
      <c r="DM127" s="447"/>
      <c r="DN127" s="447"/>
      <c r="DO127" s="447"/>
      <c r="DP127" s="447"/>
      <c r="DQ127" s="447"/>
      <c r="DR127" s="447"/>
      <c r="DS127" s="447"/>
      <c r="DT127" s="447"/>
      <c r="DU127" s="447"/>
      <c r="DV127" s="447"/>
      <c r="DW127" s="447"/>
      <c r="DX127" s="447"/>
      <c r="DY127" s="447"/>
      <c r="DZ127" s="447"/>
      <c r="EA127" s="447"/>
      <c r="EB127" s="447"/>
      <c r="EC127" s="447"/>
      <c r="ED127" s="447"/>
      <c r="EE127" s="447"/>
      <c r="EF127" s="447"/>
      <c r="EG127" s="447"/>
      <c r="EH127" s="447"/>
      <c r="EI127" s="447"/>
      <c r="EJ127" s="447"/>
      <c r="EK127" s="447"/>
      <c r="EL127" s="447"/>
      <c r="EM127" s="447"/>
      <c r="EN127" s="447"/>
      <c r="EO127" s="447"/>
      <c r="EP127" s="447"/>
    </row>
    <row r="128" spans="32:146">
      <c r="AF128" s="447"/>
      <c r="AG128" s="447"/>
      <c r="AH128" s="447"/>
      <c r="AI128" s="447"/>
      <c r="AJ128" s="447"/>
      <c r="AK128" s="447"/>
      <c r="AL128" s="447"/>
      <c r="AM128" s="447"/>
      <c r="AN128" s="447"/>
      <c r="AO128" s="447"/>
      <c r="AP128" s="447"/>
      <c r="AQ128" s="447"/>
      <c r="AR128" s="447"/>
      <c r="AS128" s="447"/>
      <c r="AT128" s="447"/>
      <c r="AU128" s="447"/>
      <c r="AV128" s="447"/>
      <c r="AW128" s="447"/>
      <c r="AX128" s="447"/>
      <c r="AY128" s="447"/>
      <c r="AZ128" s="447"/>
      <c r="BA128" s="447"/>
      <c r="BB128" s="447"/>
      <c r="BC128" s="447"/>
      <c r="BD128" s="447"/>
      <c r="BE128" s="447"/>
      <c r="BF128" s="447"/>
      <c r="BG128" s="447"/>
      <c r="BH128" s="447"/>
      <c r="BI128" s="447"/>
      <c r="BJ128" s="447"/>
      <c r="BK128" s="447"/>
      <c r="BL128" s="447"/>
      <c r="BM128" s="447"/>
      <c r="BN128" s="447"/>
      <c r="BO128" s="447"/>
      <c r="BP128" s="447"/>
      <c r="BQ128" s="447"/>
      <c r="BR128" s="447"/>
      <c r="BS128" s="447"/>
      <c r="BT128" s="447"/>
      <c r="BU128" s="447"/>
      <c r="BV128" s="447"/>
      <c r="BW128" s="447"/>
      <c r="BX128" s="447"/>
      <c r="BY128" s="447"/>
      <c r="BZ128" s="447"/>
      <c r="CA128" s="447"/>
      <c r="CB128" s="447"/>
      <c r="CC128" s="447"/>
      <c r="CD128" s="447"/>
      <c r="CE128" s="447"/>
      <c r="CF128" s="447"/>
      <c r="CG128" s="447"/>
      <c r="CH128" s="447"/>
      <c r="CI128" s="447"/>
      <c r="CJ128" s="447"/>
      <c r="CK128" s="447"/>
      <c r="CL128" s="447"/>
      <c r="CM128" s="447"/>
      <c r="CN128" s="447"/>
      <c r="CO128" s="447"/>
      <c r="CP128" s="447"/>
      <c r="CQ128" s="447"/>
      <c r="CR128" s="447"/>
      <c r="CS128" s="447"/>
      <c r="CT128" s="447"/>
      <c r="CU128" s="447"/>
      <c r="CV128" s="447"/>
      <c r="CW128" s="447"/>
      <c r="CX128" s="447"/>
      <c r="CY128" s="447"/>
      <c r="CZ128" s="447"/>
      <c r="DA128" s="447"/>
      <c r="DB128" s="447"/>
      <c r="DC128" s="447"/>
      <c r="DD128" s="447"/>
      <c r="DE128" s="447"/>
      <c r="DF128" s="447"/>
      <c r="DG128" s="447"/>
      <c r="DH128" s="447"/>
      <c r="DI128" s="447"/>
      <c r="DJ128" s="447"/>
      <c r="DK128" s="447"/>
      <c r="DL128" s="447"/>
      <c r="DM128" s="447"/>
      <c r="DN128" s="447"/>
      <c r="DO128" s="447"/>
      <c r="DP128" s="447"/>
      <c r="DQ128" s="447"/>
      <c r="DR128" s="447"/>
      <c r="DS128" s="447"/>
      <c r="DT128" s="447"/>
      <c r="DU128" s="447"/>
      <c r="DV128" s="447"/>
      <c r="DW128" s="447"/>
      <c r="DX128" s="447"/>
      <c r="DY128" s="447"/>
      <c r="DZ128" s="447"/>
      <c r="EA128" s="447"/>
      <c r="EB128" s="447"/>
      <c r="EC128" s="447"/>
      <c r="ED128" s="447"/>
      <c r="EE128" s="447"/>
      <c r="EF128" s="447"/>
      <c r="EG128" s="447"/>
      <c r="EH128" s="447"/>
      <c r="EI128" s="447"/>
      <c r="EJ128" s="447"/>
      <c r="EK128" s="447"/>
      <c r="EL128" s="447"/>
      <c r="EM128" s="447"/>
      <c r="EN128" s="447"/>
      <c r="EO128" s="447"/>
      <c r="EP128" s="447"/>
    </row>
    <row r="129" spans="32:146">
      <c r="AF129" s="447"/>
      <c r="AG129" s="447"/>
      <c r="AH129" s="447"/>
      <c r="AI129" s="447"/>
      <c r="AJ129" s="447"/>
      <c r="AK129" s="447"/>
      <c r="AL129" s="447"/>
      <c r="AM129" s="447"/>
      <c r="AN129" s="447"/>
      <c r="AO129" s="447"/>
      <c r="AP129" s="447"/>
      <c r="AQ129" s="447"/>
      <c r="AR129" s="447"/>
      <c r="AS129" s="447"/>
      <c r="AT129" s="447"/>
      <c r="AU129" s="447"/>
      <c r="AV129" s="447"/>
      <c r="AW129" s="447"/>
      <c r="AX129" s="447"/>
      <c r="AY129" s="447"/>
      <c r="AZ129" s="447"/>
      <c r="BA129" s="447"/>
      <c r="BB129" s="447"/>
      <c r="BC129" s="447"/>
      <c r="BD129" s="447"/>
      <c r="BE129" s="447"/>
      <c r="BF129" s="447"/>
      <c r="BG129" s="447"/>
      <c r="BH129" s="447"/>
      <c r="BI129" s="447"/>
      <c r="BJ129" s="447"/>
      <c r="BK129" s="447"/>
      <c r="BL129" s="447"/>
      <c r="BM129" s="447"/>
      <c r="BN129" s="447"/>
      <c r="BO129" s="447"/>
      <c r="BP129" s="447"/>
      <c r="BQ129" s="447"/>
      <c r="BR129" s="447"/>
      <c r="BS129" s="447"/>
      <c r="BT129" s="447"/>
      <c r="BU129" s="447"/>
      <c r="BV129" s="447"/>
      <c r="BW129" s="447"/>
      <c r="BX129" s="447"/>
      <c r="BY129" s="447"/>
      <c r="BZ129" s="447"/>
      <c r="CA129" s="447"/>
      <c r="CB129" s="447"/>
      <c r="CC129" s="447"/>
      <c r="CD129" s="447"/>
      <c r="CE129" s="447"/>
      <c r="CF129" s="447"/>
      <c r="CG129" s="447"/>
      <c r="CH129" s="447"/>
      <c r="CI129" s="447"/>
      <c r="CJ129" s="447"/>
      <c r="CK129" s="447"/>
      <c r="CL129" s="447"/>
      <c r="CM129" s="447"/>
      <c r="CN129" s="447"/>
      <c r="CO129" s="447"/>
      <c r="CP129" s="447"/>
      <c r="CQ129" s="447"/>
      <c r="CR129" s="447"/>
      <c r="CS129" s="447"/>
      <c r="CT129" s="447"/>
      <c r="CU129" s="447"/>
      <c r="CV129" s="447"/>
      <c r="CW129" s="447"/>
      <c r="CX129" s="447"/>
      <c r="CY129" s="447"/>
      <c r="CZ129" s="447"/>
      <c r="DA129" s="447"/>
      <c r="DB129" s="447"/>
      <c r="DC129" s="447"/>
      <c r="DD129" s="447"/>
      <c r="DE129" s="447"/>
      <c r="DF129" s="447"/>
      <c r="DG129" s="447"/>
      <c r="DH129" s="447"/>
      <c r="DI129" s="447"/>
      <c r="DJ129" s="447"/>
      <c r="DK129" s="447"/>
      <c r="DL129" s="447"/>
      <c r="DM129" s="447"/>
      <c r="DN129" s="447"/>
      <c r="DO129" s="447"/>
      <c r="DP129" s="447"/>
      <c r="DQ129" s="447"/>
      <c r="DR129" s="447"/>
      <c r="DS129" s="447"/>
      <c r="DT129" s="447"/>
      <c r="DU129" s="447"/>
      <c r="DV129" s="447"/>
      <c r="DW129" s="447"/>
      <c r="DX129" s="447"/>
      <c r="DY129" s="447"/>
      <c r="DZ129" s="447"/>
      <c r="EA129" s="447"/>
      <c r="EB129" s="447"/>
      <c r="EC129" s="447"/>
      <c r="ED129" s="447"/>
      <c r="EE129" s="447"/>
      <c r="EF129" s="447"/>
      <c r="EG129" s="447"/>
      <c r="EH129" s="447"/>
      <c r="EI129" s="447"/>
      <c r="EJ129" s="447"/>
      <c r="EK129" s="447"/>
      <c r="EL129" s="447"/>
      <c r="EM129" s="447"/>
      <c r="EN129" s="447"/>
      <c r="EO129" s="447"/>
      <c r="EP129" s="447"/>
    </row>
    <row r="130" spans="32:146">
      <c r="AF130" s="447"/>
      <c r="AG130" s="447"/>
      <c r="AH130" s="447"/>
      <c r="AI130" s="447"/>
      <c r="AJ130" s="447"/>
      <c r="AK130" s="447"/>
      <c r="AL130" s="447"/>
      <c r="AM130" s="447"/>
      <c r="AN130" s="447"/>
      <c r="AO130" s="447"/>
      <c r="AP130" s="447"/>
      <c r="AQ130" s="447"/>
      <c r="AR130" s="447"/>
      <c r="AS130" s="447"/>
      <c r="AT130" s="447"/>
      <c r="AU130" s="447"/>
      <c r="AV130" s="447"/>
      <c r="AW130" s="447"/>
      <c r="AX130" s="447"/>
      <c r="AY130" s="447"/>
      <c r="AZ130" s="447"/>
      <c r="BA130" s="447"/>
      <c r="BB130" s="447"/>
      <c r="BC130" s="447"/>
      <c r="BD130" s="447"/>
      <c r="BE130" s="447"/>
      <c r="BF130" s="447"/>
      <c r="BG130" s="447"/>
      <c r="BH130" s="447"/>
      <c r="BI130" s="447"/>
      <c r="BJ130" s="447"/>
      <c r="BK130" s="447"/>
      <c r="BL130" s="447"/>
      <c r="BM130" s="447"/>
      <c r="BN130" s="447"/>
      <c r="BO130" s="447"/>
      <c r="BP130" s="447"/>
      <c r="BQ130" s="447"/>
      <c r="BR130" s="447"/>
      <c r="BS130" s="447"/>
      <c r="BT130" s="447"/>
      <c r="BU130" s="447"/>
      <c r="BV130" s="447"/>
      <c r="BW130" s="447"/>
      <c r="BX130" s="447"/>
      <c r="BY130" s="447"/>
      <c r="BZ130" s="447"/>
      <c r="CA130" s="447"/>
      <c r="CB130" s="447"/>
      <c r="CC130" s="447"/>
      <c r="CD130" s="447"/>
      <c r="CE130" s="447"/>
      <c r="CF130" s="447"/>
      <c r="CG130" s="447"/>
      <c r="CH130" s="447"/>
      <c r="CI130" s="447"/>
      <c r="CJ130" s="447"/>
      <c r="CK130" s="447"/>
      <c r="CL130" s="447"/>
      <c r="CM130" s="447"/>
      <c r="CN130" s="447"/>
      <c r="CO130" s="447"/>
      <c r="CP130" s="447"/>
      <c r="CQ130" s="447"/>
      <c r="CR130" s="447"/>
      <c r="CS130" s="447"/>
      <c r="CT130" s="447"/>
      <c r="CU130" s="447"/>
      <c r="CV130" s="447"/>
      <c r="CW130" s="447"/>
      <c r="CX130" s="447"/>
      <c r="CY130" s="447"/>
      <c r="CZ130" s="447"/>
      <c r="DA130" s="447"/>
      <c r="DB130" s="447"/>
      <c r="DC130" s="447"/>
      <c r="DD130" s="447"/>
      <c r="DE130" s="447"/>
      <c r="DF130" s="447"/>
      <c r="DG130" s="447"/>
      <c r="DH130" s="447"/>
      <c r="DI130" s="447"/>
      <c r="DJ130" s="447"/>
      <c r="DK130" s="447"/>
      <c r="DL130" s="447"/>
      <c r="DM130" s="447"/>
      <c r="DN130" s="447"/>
      <c r="DO130" s="447"/>
      <c r="DP130" s="447"/>
      <c r="DQ130" s="447"/>
      <c r="DR130" s="447"/>
      <c r="DS130" s="447"/>
      <c r="DT130" s="447"/>
      <c r="DU130" s="447"/>
      <c r="DV130" s="447"/>
      <c r="DW130" s="447"/>
      <c r="DX130" s="447"/>
      <c r="DY130" s="447"/>
      <c r="DZ130" s="447"/>
      <c r="EA130" s="447"/>
      <c r="EB130" s="447"/>
      <c r="EC130" s="447"/>
      <c r="ED130" s="447"/>
      <c r="EE130" s="447"/>
      <c r="EF130" s="447"/>
      <c r="EG130" s="447"/>
      <c r="EH130" s="447"/>
      <c r="EI130" s="447"/>
      <c r="EJ130" s="447"/>
      <c r="EK130" s="447"/>
      <c r="EL130" s="447"/>
      <c r="EM130" s="447"/>
      <c r="EN130" s="447"/>
      <c r="EO130" s="447"/>
      <c r="EP130" s="447"/>
    </row>
    <row r="131" spans="32:146">
      <c r="AF131" s="447"/>
      <c r="AG131" s="447"/>
      <c r="AH131" s="447"/>
      <c r="AI131" s="447"/>
      <c r="AJ131" s="447"/>
      <c r="AK131" s="447"/>
      <c r="AL131" s="447"/>
      <c r="AM131" s="447"/>
      <c r="AN131" s="447"/>
      <c r="AO131" s="447"/>
      <c r="AP131" s="447"/>
      <c r="AQ131" s="447"/>
      <c r="AR131" s="447"/>
      <c r="AS131" s="447"/>
      <c r="AT131" s="447"/>
      <c r="AU131" s="447"/>
      <c r="AV131" s="447"/>
      <c r="AW131" s="447"/>
      <c r="AX131" s="447"/>
      <c r="AY131" s="447"/>
      <c r="AZ131" s="447"/>
      <c r="BA131" s="447"/>
      <c r="BB131" s="447"/>
      <c r="BC131" s="447"/>
      <c r="BD131" s="447"/>
      <c r="BE131" s="447"/>
      <c r="BF131" s="447"/>
      <c r="BG131" s="447"/>
      <c r="BH131" s="447"/>
      <c r="BI131" s="447"/>
      <c r="BJ131" s="447"/>
      <c r="BK131" s="447"/>
      <c r="BL131" s="447"/>
      <c r="BM131" s="447"/>
      <c r="BN131" s="447"/>
      <c r="BO131" s="447"/>
      <c r="BP131" s="447"/>
      <c r="BQ131" s="447"/>
      <c r="BR131" s="447"/>
      <c r="BS131" s="447"/>
      <c r="BT131" s="447"/>
      <c r="BU131" s="447"/>
      <c r="BV131" s="447"/>
      <c r="BW131" s="447"/>
      <c r="BX131" s="447"/>
      <c r="BY131" s="447"/>
      <c r="BZ131" s="447"/>
      <c r="CA131" s="447"/>
      <c r="CB131" s="447"/>
      <c r="CC131" s="447"/>
      <c r="CD131" s="447"/>
      <c r="CE131" s="447"/>
      <c r="CF131" s="447"/>
      <c r="CG131" s="447"/>
      <c r="CH131" s="447"/>
      <c r="CI131" s="447"/>
      <c r="CJ131" s="447"/>
      <c r="CK131" s="447"/>
      <c r="CL131" s="447"/>
      <c r="CM131" s="447"/>
      <c r="CN131" s="447"/>
      <c r="CO131" s="447"/>
      <c r="CP131" s="447"/>
      <c r="CQ131" s="447"/>
      <c r="CR131" s="447"/>
      <c r="CS131" s="447"/>
      <c r="CT131" s="447"/>
      <c r="CU131" s="447"/>
      <c r="CV131" s="447"/>
      <c r="CW131" s="447"/>
      <c r="CX131" s="447"/>
      <c r="CY131" s="447"/>
      <c r="CZ131" s="447"/>
      <c r="DA131" s="447"/>
      <c r="DB131" s="447"/>
      <c r="DC131" s="447"/>
      <c r="DD131" s="447"/>
      <c r="DE131" s="447"/>
      <c r="DF131" s="447"/>
      <c r="DG131" s="447"/>
      <c r="DH131" s="447"/>
      <c r="DI131" s="447"/>
      <c r="DJ131" s="447"/>
      <c r="DK131" s="447"/>
      <c r="DL131" s="447"/>
      <c r="DM131" s="447"/>
      <c r="DN131" s="447"/>
      <c r="DO131" s="447"/>
      <c r="DP131" s="447"/>
      <c r="DQ131" s="447"/>
      <c r="DR131" s="447"/>
      <c r="DS131" s="447"/>
      <c r="DT131" s="447"/>
      <c r="DU131" s="447"/>
      <c r="DV131" s="447"/>
      <c r="DW131" s="447"/>
      <c r="DX131" s="447"/>
      <c r="DY131" s="447"/>
      <c r="DZ131" s="447"/>
      <c r="EA131" s="447"/>
      <c r="EB131" s="447"/>
      <c r="EC131" s="447"/>
      <c r="ED131" s="447"/>
      <c r="EE131" s="447"/>
      <c r="EF131" s="447"/>
      <c r="EG131" s="447"/>
      <c r="EH131" s="447"/>
      <c r="EI131" s="447"/>
      <c r="EJ131" s="447"/>
      <c r="EK131" s="447"/>
      <c r="EL131" s="447"/>
      <c r="EM131" s="447"/>
      <c r="EN131" s="447"/>
      <c r="EO131" s="447"/>
      <c r="EP131" s="447"/>
    </row>
    <row r="132" spans="32:146">
      <c r="AF132" s="447"/>
      <c r="AG132" s="447"/>
      <c r="AH132" s="447"/>
      <c r="AI132" s="447"/>
      <c r="AJ132" s="447"/>
      <c r="AK132" s="447"/>
      <c r="AL132" s="447"/>
      <c r="AM132" s="447"/>
      <c r="AN132" s="447"/>
      <c r="AO132" s="447"/>
      <c r="AP132" s="447"/>
      <c r="AQ132" s="447"/>
      <c r="AR132" s="447"/>
      <c r="AS132" s="447"/>
      <c r="AT132" s="447"/>
      <c r="AU132" s="447"/>
      <c r="AV132" s="447"/>
      <c r="AW132" s="447"/>
      <c r="AX132" s="447"/>
      <c r="AY132" s="447"/>
      <c r="AZ132" s="447"/>
      <c r="BA132" s="447"/>
      <c r="BB132" s="447"/>
      <c r="BC132" s="447"/>
      <c r="BD132" s="447"/>
      <c r="BE132" s="447"/>
      <c r="BF132" s="447"/>
      <c r="BG132" s="447"/>
      <c r="BH132" s="447"/>
      <c r="BI132" s="447"/>
      <c r="BJ132" s="447"/>
      <c r="BK132" s="447"/>
      <c r="BL132" s="447"/>
      <c r="BM132" s="447"/>
      <c r="BN132" s="447"/>
      <c r="BO132" s="447"/>
      <c r="BP132" s="447"/>
      <c r="BQ132" s="447"/>
      <c r="BR132" s="447"/>
      <c r="BS132" s="447"/>
      <c r="BT132" s="447"/>
      <c r="BU132" s="447"/>
      <c r="BV132" s="447"/>
      <c r="BW132" s="447"/>
      <c r="BX132" s="447"/>
      <c r="BY132" s="447"/>
      <c r="BZ132" s="447"/>
      <c r="CA132" s="447"/>
      <c r="CB132" s="447"/>
      <c r="CC132" s="447"/>
      <c r="CD132" s="447"/>
      <c r="CE132" s="447"/>
      <c r="CF132" s="447"/>
      <c r="CG132" s="447"/>
      <c r="CH132" s="447"/>
      <c r="CI132" s="447"/>
      <c r="CJ132" s="447"/>
      <c r="CK132" s="447"/>
      <c r="CL132" s="447"/>
      <c r="CM132" s="447"/>
      <c r="CN132" s="447"/>
      <c r="CO132" s="447"/>
      <c r="CP132" s="447"/>
      <c r="CQ132" s="447"/>
      <c r="CR132" s="447"/>
      <c r="CS132" s="447"/>
      <c r="CT132" s="447"/>
      <c r="CU132" s="447"/>
      <c r="CV132" s="447"/>
      <c r="CW132" s="447"/>
      <c r="CX132" s="447"/>
      <c r="CY132" s="447"/>
      <c r="CZ132" s="447"/>
      <c r="DA132" s="447"/>
      <c r="DB132" s="447"/>
      <c r="DC132" s="447"/>
      <c r="DD132" s="447"/>
      <c r="DE132" s="447"/>
      <c r="DF132" s="447"/>
      <c r="DG132" s="447"/>
      <c r="DH132" s="447"/>
      <c r="DI132" s="447"/>
      <c r="DJ132" s="447"/>
      <c r="DK132" s="447"/>
      <c r="DL132" s="447"/>
      <c r="DM132" s="447"/>
      <c r="DN132" s="447"/>
      <c r="DO132" s="447"/>
      <c r="DP132" s="447"/>
      <c r="DQ132" s="447"/>
      <c r="DR132" s="447"/>
      <c r="DS132" s="447"/>
      <c r="DT132" s="447"/>
      <c r="DU132" s="447"/>
      <c r="DV132" s="447"/>
      <c r="DW132" s="447"/>
      <c r="DX132" s="447"/>
      <c r="DY132" s="447"/>
      <c r="DZ132" s="447"/>
      <c r="EA132" s="447"/>
      <c r="EB132" s="447"/>
      <c r="EC132" s="447"/>
      <c r="ED132" s="447"/>
      <c r="EE132" s="447"/>
      <c r="EF132" s="447"/>
      <c r="EG132" s="447"/>
      <c r="EH132" s="447"/>
      <c r="EI132" s="447"/>
      <c r="EJ132" s="447"/>
      <c r="EK132" s="447"/>
      <c r="EL132" s="447"/>
      <c r="EM132" s="447"/>
      <c r="EN132" s="447"/>
      <c r="EO132" s="447"/>
      <c r="EP132" s="447"/>
    </row>
    <row r="133" spans="32:146">
      <c r="AF133" s="447"/>
      <c r="AG133" s="447"/>
      <c r="AH133" s="447"/>
      <c r="AI133" s="447"/>
      <c r="AJ133" s="447"/>
      <c r="AK133" s="447"/>
      <c r="AL133" s="447"/>
      <c r="AM133" s="447"/>
      <c r="AN133" s="447"/>
      <c r="AO133" s="447"/>
      <c r="AP133" s="447"/>
      <c r="AQ133" s="447"/>
      <c r="AR133" s="447"/>
      <c r="AS133" s="447"/>
      <c r="AT133" s="447"/>
      <c r="AU133" s="447"/>
      <c r="AV133" s="447"/>
      <c r="AW133" s="447"/>
      <c r="AX133" s="447"/>
      <c r="AY133" s="447"/>
      <c r="AZ133" s="447"/>
      <c r="BA133" s="447"/>
      <c r="BB133" s="447"/>
      <c r="BC133" s="447"/>
      <c r="BD133" s="447"/>
      <c r="BE133" s="447"/>
      <c r="BF133" s="447"/>
      <c r="BG133" s="447"/>
      <c r="BH133" s="447"/>
      <c r="BI133" s="447"/>
      <c r="BJ133" s="447"/>
      <c r="BK133" s="447"/>
      <c r="BL133" s="447"/>
      <c r="BM133" s="447"/>
      <c r="BN133" s="447"/>
      <c r="BO133" s="447"/>
      <c r="BP133" s="447"/>
      <c r="BQ133" s="447"/>
      <c r="BR133" s="447"/>
      <c r="BS133" s="447"/>
      <c r="BT133" s="447"/>
      <c r="BU133" s="447"/>
      <c r="BV133" s="447"/>
      <c r="BW133" s="447"/>
      <c r="BX133" s="447"/>
      <c r="BY133" s="447"/>
      <c r="BZ133" s="447"/>
      <c r="CA133" s="447"/>
      <c r="CB133" s="447"/>
      <c r="CC133" s="447"/>
      <c r="CD133" s="447"/>
      <c r="CE133" s="447"/>
      <c r="CF133" s="447"/>
      <c r="CG133" s="447"/>
      <c r="CH133" s="447"/>
      <c r="CI133" s="447"/>
      <c r="CJ133" s="447"/>
      <c r="CK133" s="447"/>
      <c r="CL133" s="447"/>
      <c r="CM133" s="447"/>
      <c r="CN133" s="447"/>
      <c r="CO133" s="447"/>
      <c r="CP133" s="447"/>
      <c r="CQ133" s="447"/>
      <c r="CR133" s="447"/>
      <c r="CS133" s="447"/>
      <c r="CT133" s="447"/>
      <c r="CU133" s="447"/>
      <c r="CV133" s="447"/>
      <c r="CW133" s="447"/>
      <c r="CX133" s="447"/>
      <c r="CY133" s="447"/>
      <c r="CZ133" s="447"/>
      <c r="DA133" s="447"/>
      <c r="DB133" s="447"/>
      <c r="DC133" s="447"/>
      <c r="DD133" s="447"/>
      <c r="DE133" s="447"/>
      <c r="DF133" s="447"/>
      <c r="DG133" s="447"/>
      <c r="DH133" s="447"/>
      <c r="DI133" s="447"/>
      <c r="DJ133" s="447"/>
      <c r="DK133" s="447"/>
      <c r="DL133" s="447"/>
      <c r="DM133" s="447"/>
      <c r="DN133" s="447"/>
      <c r="DO133" s="447"/>
      <c r="DP133" s="447"/>
      <c r="DQ133" s="447"/>
      <c r="DR133" s="447"/>
      <c r="DS133" s="447"/>
      <c r="DT133" s="447"/>
      <c r="DU133" s="447"/>
      <c r="DV133" s="447"/>
      <c r="DW133" s="447"/>
      <c r="DX133" s="447"/>
      <c r="DY133" s="447"/>
      <c r="DZ133" s="447"/>
      <c r="EA133" s="447"/>
      <c r="EB133" s="447"/>
      <c r="EC133" s="447"/>
      <c r="ED133" s="447"/>
      <c r="EE133" s="447"/>
      <c r="EF133" s="447"/>
      <c r="EG133" s="447"/>
      <c r="EH133" s="447"/>
      <c r="EI133" s="447"/>
      <c r="EJ133" s="447"/>
      <c r="EK133" s="447"/>
      <c r="EL133" s="447"/>
      <c r="EM133" s="447"/>
      <c r="EN133" s="447"/>
      <c r="EO133" s="447"/>
      <c r="EP133" s="447"/>
    </row>
    <row r="134" spans="32:146">
      <c r="AF134" s="447"/>
      <c r="AG134" s="447"/>
      <c r="AH134" s="447"/>
      <c r="AI134" s="447"/>
      <c r="AJ134" s="447"/>
      <c r="AK134" s="447"/>
      <c r="AL134" s="447"/>
      <c r="AM134" s="447"/>
      <c r="AN134" s="447"/>
      <c r="AO134" s="447"/>
      <c r="AP134" s="447"/>
      <c r="AQ134" s="447"/>
      <c r="AR134" s="447"/>
      <c r="AS134" s="447"/>
      <c r="AT134" s="447"/>
      <c r="AU134" s="447"/>
      <c r="AV134" s="447"/>
      <c r="AW134" s="447"/>
      <c r="AX134" s="447"/>
      <c r="AY134" s="447"/>
      <c r="AZ134" s="447"/>
      <c r="BA134" s="447"/>
      <c r="BB134" s="447"/>
      <c r="BC134" s="447"/>
      <c r="BD134" s="447"/>
      <c r="BE134" s="447"/>
      <c r="BF134" s="447"/>
      <c r="BG134" s="447"/>
      <c r="BH134" s="447"/>
      <c r="BI134" s="447"/>
      <c r="BJ134" s="447"/>
      <c r="BK134" s="447"/>
      <c r="BL134" s="447"/>
      <c r="BM134" s="447"/>
      <c r="BN134" s="447"/>
      <c r="BO134" s="447"/>
      <c r="BP134" s="447"/>
      <c r="BQ134" s="447"/>
      <c r="BR134" s="447"/>
      <c r="BS134" s="447"/>
      <c r="BT134" s="447"/>
      <c r="BU134" s="447"/>
      <c r="BV134" s="447"/>
      <c r="BW134" s="447"/>
      <c r="BX134" s="447"/>
      <c r="BY134" s="447"/>
      <c r="BZ134" s="447"/>
      <c r="CA134" s="447"/>
      <c r="CB134" s="447"/>
      <c r="CC134" s="447"/>
      <c r="CD134" s="447"/>
      <c r="CE134" s="447"/>
      <c r="CF134" s="447"/>
      <c r="CG134" s="447"/>
      <c r="CH134" s="447"/>
      <c r="CI134" s="447"/>
      <c r="CJ134" s="447"/>
      <c r="CK134" s="447"/>
      <c r="CL134" s="447"/>
      <c r="CM134" s="447"/>
      <c r="CN134" s="447"/>
      <c r="CO134" s="447"/>
      <c r="CP134" s="447"/>
      <c r="CQ134" s="447"/>
      <c r="CR134" s="447"/>
      <c r="CS134" s="447"/>
      <c r="CT134" s="447"/>
      <c r="CU134" s="447"/>
      <c r="CV134" s="447"/>
      <c r="CW134" s="447"/>
      <c r="CX134" s="447"/>
      <c r="CY134" s="447"/>
      <c r="CZ134" s="447"/>
      <c r="DA134" s="447"/>
      <c r="DB134" s="447"/>
      <c r="DC134" s="447"/>
      <c r="DD134" s="447"/>
      <c r="DE134" s="447"/>
      <c r="DF134" s="447"/>
      <c r="DG134" s="447"/>
      <c r="DH134" s="447"/>
      <c r="DI134" s="447"/>
      <c r="DJ134" s="447"/>
      <c r="DK134" s="447"/>
      <c r="DL134" s="447"/>
      <c r="DM134" s="447"/>
      <c r="DN134" s="447"/>
      <c r="DO134" s="447"/>
      <c r="DP134" s="447"/>
      <c r="DQ134" s="447"/>
      <c r="DR134" s="447"/>
      <c r="DS134" s="447"/>
      <c r="DT134" s="447"/>
      <c r="DU134" s="447"/>
      <c r="DV134" s="447"/>
      <c r="DW134" s="447"/>
      <c r="DX134" s="447"/>
      <c r="DY134" s="447"/>
      <c r="DZ134" s="447"/>
      <c r="EA134" s="447"/>
      <c r="EB134" s="447"/>
      <c r="EC134" s="447"/>
      <c r="ED134" s="447"/>
      <c r="EE134" s="447"/>
      <c r="EF134" s="447"/>
      <c r="EG134" s="447"/>
      <c r="EH134" s="447"/>
      <c r="EI134" s="447"/>
      <c r="EJ134" s="447"/>
      <c r="EK134" s="447"/>
      <c r="EL134" s="447"/>
      <c r="EM134" s="447"/>
      <c r="EN134" s="447"/>
      <c r="EO134" s="447"/>
      <c r="EP134" s="447"/>
    </row>
    <row r="135" spans="32:146">
      <c r="AF135" s="447"/>
      <c r="AG135" s="447"/>
      <c r="AH135" s="447"/>
      <c r="AI135" s="447"/>
      <c r="AJ135" s="447"/>
      <c r="AK135" s="447"/>
      <c r="AL135" s="447"/>
      <c r="AM135" s="447"/>
      <c r="AN135" s="447"/>
      <c r="AO135" s="447"/>
      <c r="AP135" s="447"/>
      <c r="AQ135" s="447"/>
      <c r="AR135" s="447"/>
      <c r="AS135" s="447"/>
      <c r="AT135" s="447"/>
      <c r="AU135" s="447"/>
      <c r="AV135" s="447"/>
      <c r="AW135" s="447"/>
      <c r="AX135" s="447"/>
      <c r="AY135" s="447"/>
      <c r="AZ135" s="447"/>
      <c r="BA135" s="447"/>
      <c r="BB135" s="447"/>
      <c r="BC135" s="447"/>
      <c r="BD135" s="447"/>
      <c r="BE135" s="447"/>
      <c r="BF135" s="447"/>
      <c r="BG135" s="447"/>
      <c r="BH135" s="447"/>
      <c r="BI135" s="447"/>
      <c r="BJ135" s="447"/>
      <c r="BK135" s="447"/>
      <c r="BL135" s="447"/>
      <c r="BM135" s="447"/>
      <c r="BN135" s="447"/>
      <c r="BO135" s="447"/>
      <c r="BP135" s="447"/>
      <c r="BQ135" s="447"/>
      <c r="BR135" s="447"/>
      <c r="BS135" s="447"/>
      <c r="BT135" s="447"/>
      <c r="BU135" s="447"/>
      <c r="BV135" s="447"/>
      <c r="BW135" s="447"/>
      <c r="BX135" s="447"/>
      <c r="BY135" s="447"/>
      <c r="BZ135" s="447"/>
      <c r="CA135" s="447"/>
      <c r="CB135" s="447"/>
      <c r="CC135" s="447"/>
      <c r="CD135" s="447"/>
      <c r="CE135" s="447"/>
      <c r="CF135" s="447"/>
      <c r="CG135" s="447"/>
      <c r="CH135" s="447"/>
      <c r="CI135" s="447"/>
      <c r="CJ135" s="447"/>
      <c r="CK135" s="447"/>
      <c r="CL135" s="447"/>
      <c r="CM135" s="447"/>
      <c r="CN135" s="447"/>
      <c r="CO135" s="447"/>
      <c r="CP135" s="447"/>
      <c r="CQ135" s="447"/>
      <c r="CR135" s="447"/>
      <c r="CS135" s="447"/>
      <c r="CT135" s="447"/>
      <c r="CU135" s="447"/>
      <c r="CV135" s="447"/>
      <c r="CW135" s="447"/>
      <c r="CX135" s="447"/>
      <c r="CY135" s="447"/>
      <c r="CZ135" s="447"/>
      <c r="DA135" s="447"/>
      <c r="DB135" s="447"/>
      <c r="DC135" s="447"/>
      <c r="DD135" s="447"/>
      <c r="DE135" s="447"/>
      <c r="DF135" s="447"/>
      <c r="DG135" s="447"/>
      <c r="DH135" s="447"/>
      <c r="DI135" s="447"/>
      <c r="DJ135" s="447"/>
      <c r="DK135" s="447"/>
      <c r="DL135" s="447"/>
      <c r="DM135" s="447"/>
      <c r="DN135" s="447"/>
      <c r="DO135" s="447"/>
      <c r="DP135" s="447"/>
      <c r="DQ135" s="447"/>
      <c r="DR135" s="447"/>
      <c r="DS135" s="447"/>
      <c r="DT135" s="447"/>
      <c r="DU135" s="447"/>
      <c r="DV135" s="447"/>
      <c r="DW135" s="447"/>
      <c r="DX135" s="447"/>
      <c r="DY135" s="447"/>
      <c r="DZ135" s="447"/>
      <c r="EA135" s="447"/>
      <c r="EB135" s="447"/>
      <c r="EC135" s="447"/>
      <c r="ED135" s="447"/>
      <c r="EE135" s="447"/>
      <c r="EF135" s="447"/>
      <c r="EG135" s="447"/>
      <c r="EH135" s="447"/>
      <c r="EI135" s="447"/>
      <c r="EJ135" s="447"/>
      <c r="EK135" s="447"/>
      <c r="EL135" s="447"/>
      <c r="EM135" s="447"/>
      <c r="EN135" s="447"/>
      <c r="EO135" s="447"/>
      <c r="EP135" s="447"/>
    </row>
    <row r="136" spans="32:146">
      <c r="AF136" s="447"/>
      <c r="AG136" s="447"/>
      <c r="AH136" s="447"/>
      <c r="AI136" s="447"/>
      <c r="AJ136" s="447"/>
      <c r="AK136" s="447"/>
      <c r="AL136" s="447"/>
      <c r="AM136" s="447"/>
      <c r="AN136" s="447"/>
      <c r="AO136" s="447"/>
      <c r="AP136" s="447"/>
      <c r="AQ136" s="447"/>
      <c r="AR136" s="447"/>
      <c r="AS136" s="447"/>
      <c r="AT136" s="447"/>
      <c r="AU136" s="447"/>
      <c r="AV136" s="447"/>
      <c r="AW136" s="447"/>
      <c r="AX136" s="447"/>
      <c r="AY136" s="447"/>
      <c r="AZ136" s="447"/>
      <c r="BA136" s="447"/>
      <c r="BB136" s="447"/>
      <c r="BC136" s="447"/>
      <c r="BD136" s="447"/>
      <c r="BE136" s="447"/>
      <c r="BF136" s="447"/>
      <c r="BG136" s="447"/>
      <c r="BH136" s="447"/>
      <c r="BI136" s="447"/>
      <c r="BJ136" s="447"/>
      <c r="BK136" s="447"/>
      <c r="BL136" s="447"/>
      <c r="BM136" s="447"/>
      <c r="BN136" s="447"/>
      <c r="BO136" s="447"/>
      <c r="BP136" s="447"/>
      <c r="BQ136" s="447"/>
      <c r="BR136" s="447"/>
      <c r="BS136" s="447"/>
      <c r="BT136" s="447"/>
      <c r="BU136" s="447"/>
      <c r="BV136" s="447"/>
      <c r="BW136" s="447"/>
      <c r="BX136" s="447"/>
      <c r="BY136" s="447"/>
      <c r="BZ136" s="447"/>
      <c r="CA136" s="447"/>
      <c r="CB136" s="447"/>
      <c r="CC136" s="447"/>
      <c r="CD136" s="447"/>
      <c r="CE136" s="447"/>
      <c r="CF136" s="447"/>
      <c r="CG136" s="447"/>
      <c r="CH136" s="447"/>
      <c r="CI136" s="447"/>
      <c r="CJ136" s="447"/>
      <c r="CK136" s="447"/>
      <c r="CL136" s="447"/>
      <c r="CM136" s="447"/>
      <c r="CN136" s="447"/>
      <c r="CO136" s="447"/>
      <c r="CP136" s="447"/>
      <c r="CQ136" s="447"/>
      <c r="CR136" s="447"/>
      <c r="CS136" s="447"/>
      <c r="CT136" s="447"/>
      <c r="CU136" s="447"/>
      <c r="CV136" s="447"/>
      <c r="CW136" s="447"/>
      <c r="CX136" s="447"/>
      <c r="CY136" s="447"/>
      <c r="CZ136" s="447"/>
      <c r="DA136" s="447"/>
      <c r="DB136" s="447"/>
      <c r="DC136" s="447"/>
      <c r="DD136" s="447"/>
      <c r="DE136" s="447"/>
      <c r="DF136" s="447"/>
      <c r="DG136" s="447"/>
      <c r="DH136" s="447"/>
      <c r="DI136" s="447"/>
      <c r="DJ136" s="447"/>
      <c r="DK136" s="447"/>
      <c r="DL136" s="447"/>
      <c r="DM136" s="447"/>
      <c r="DN136" s="447"/>
      <c r="DO136" s="447"/>
      <c r="DP136" s="447"/>
      <c r="DQ136" s="447"/>
      <c r="DR136" s="447"/>
      <c r="DS136" s="447"/>
      <c r="DT136" s="447"/>
      <c r="DU136" s="447"/>
      <c r="DV136" s="447"/>
      <c r="DW136" s="447"/>
      <c r="DX136" s="447"/>
      <c r="DY136" s="447"/>
      <c r="DZ136" s="447"/>
      <c r="EA136" s="447"/>
      <c r="EB136" s="447"/>
      <c r="EC136" s="447"/>
      <c r="ED136" s="447"/>
      <c r="EE136" s="447"/>
      <c r="EF136" s="447"/>
      <c r="EG136" s="447"/>
      <c r="EH136" s="447"/>
      <c r="EI136" s="447"/>
      <c r="EJ136" s="447"/>
      <c r="EK136" s="447"/>
      <c r="EL136" s="447"/>
      <c r="EM136" s="447"/>
      <c r="EN136" s="447"/>
      <c r="EO136" s="447"/>
      <c r="EP136" s="447"/>
    </row>
    <row r="137" spans="32:146">
      <c r="AF137" s="447"/>
      <c r="AG137" s="447"/>
      <c r="AH137" s="447"/>
      <c r="AI137" s="447"/>
      <c r="AJ137" s="447"/>
      <c r="AK137" s="447"/>
      <c r="AL137" s="447"/>
      <c r="AM137" s="447"/>
      <c r="AN137" s="447"/>
      <c r="AO137" s="447"/>
      <c r="AP137" s="447"/>
      <c r="AQ137" s="447"/>
      <c r="AR137" s="447"/>
      <c r="AS137" s="447"/>
      <c r="AT137" s="447"/>
      <c r="AU137" s="447"/>
      <c r="AV137" s="447"/>
      <c r="AW137" s="447"/>
      <c r="AX137" s="447"/>
      <c r="AY137" s="447"/>
      <c r="AZ137" s="447"/>
      <c r="BA137" s="447"/>
      <c r="BB137" s="447"/>
      <c r="BC137" s="447"/>
      <c r="BD137" s="447"/>
      <c r="BE137" s="447"/>
      <c r="BF137" s="447"/>
      <c r="BG137" s="447"/>
      <c r="BH137" s="447"/>
      <c r="BI137" s="447"/>
      <c r="BJ137" s="447"/>
      <c r="BK137" s="447"/>
      <c r="BL137" s="447"/>
      <c r="BM137" s="447"/>
      <c r="BN137" s="447"/>
      <c r="BO137" s="447"/>
      <c r="BP137" s="447"/>
      <c r="BQ137" s="447"/>
      <c r="BR137" s="447"/>
      <c r="BS137" s="447"/>
      <c r="BT137" s="447"/>
      <c r="BU137" s="447"/>
      <c r="BV137" s="447"/>
      <c r="BW137" s="447"/>
      <c r="BX137" s="447"/>
      <c r="BY137" s="447"/>
      <c r="BZ137" s="447"/>
      <c r="CA137" s="447"/>
      <c r="CB137" s="447"/>
      <c r="CC137" s="447"/>
      <c r="CD137" s="447"/>
      <c r="CE137" s="447"/>
      <c r="CF137" s="447"/>
      <c r="CG137" s="447"/>
      <c r="CH137" s="447"/>
      <c r="CI137" s="447"/>
      <c r="CJ137" s="447"/>
      <c r="CK137" s="447"/>
      <c r="CL137" s="447"/>
      <c r="CM137" s="447"/>
      <c r="CN137" s="447"/>
      <c r="CO137" s="447"/>
      <c r="CP137" s="447"/>
      <c r="CQ137" s="447"/>
      <c r="CR137" s="447"/>
      <c r="CS137" s="447"/>
      <c r="CT137" s="447"/>
      <c r="CU137" s="447"/>
      <c r="CV137" s="447"/>
      <c r="CW137" s="447"/>
      <c r="CX137" s="447"/>
      <c r="CY137" s="447"/>
      <c r="CZ137" s="447"/>
      <c r="DA137" s="447"/>
      <c r="DB137" s="447"/>
      <c r="DC137" s="447"/>
      <c r="DD137" s="447"/>
      <c r="DE137" s="447"/>
      <c r="DF137" s="447"/>
      <c r="DG137" s="447"/>
      <c r="DH137" s="447"/>
      <c r="DI137" s="447"/>
      <c r="DJ137" s="447"/>
      <c r="DK137" s="447"/>
      <c r="DL137" s="447"/>
      <c r="DM137" s="447"/>
      <c r="DN137" s="447"/>
      <c r="DO137" s="447"/>
      <c r="DP137" s="447"/>
      <c r="DQ137" s="447"/>
      <c r="DR137" s="447"/>
      <c r="DS137" s="447"/>
      <c r="DT137" s="447"/>
      <c r="DU137" s="447"/>
      <c r="DV137" s="447"/>
      <c r="DW137" s="447"/>
      <c r="DX137" s="447"/>
      <c r="DY137" s="447"/>
      <c r="DZ137" s="447"/>
      <c r="EA137" s="447"/>
      <c r="EB137" s="447"/>
      <c r="EC137" s="447"/>
      <c r="ED137" s="447"/>
      <c r="EE137" s="447"/>
      <c r="EF137" s="447"/>
      <c r="EG137" s="447"/>
      <c r="EH137" s="447"/>
      <c r="EI137" s="447"/>
      <c r="EJ137" s="447"/>
      <c r="EK137" s="447"/>
      <c r="EL137" s="447"/>
      <c r="EM137" s="447"/>
      <c r="EN137" s="447"/>
      <c r="EO137" s="447"/>
      <c r="EP137" s="447"/>
    </row>
    <row r="138" spans="32:146">
      <c r="AF138" s="447"/>
      <c r="AG138" s="447"/>
      <c r="AH138" s="447"/>
      <c r="AI138" s="447"/>
      <c r="AJ138" s="447"/>
      <c r="AK138" s="447"/>
      <c r="AL138" s="447"/>
      <c r="AM138" s="447"/>
      <c r="AN138" s="447"/>
      <c r="AO138" s="447"/>
      <c r="AP138" s="447"/>
      <c r="AQ138" s="447"/>
      <c r="AR138" s="447"/>
      <c r="AS138" s="447"/>
      <c r="AT138" s="447"/>
      <c r="AU138" s="447"/>
      <c r="AV138" s="447"/>
      <c r="AW138" s="447"/>
      <c r="AX138" s="447"/>
      <c r="AY138" s="447"/>
      <c r="AZ138" s="447"/>
      <c r="BA138" s="447"/>
      <c r="BB138" s="447"/>
      <c r="BC138" s="447"/>
      <c r="BD138" s="447"/>
      <c r="BE138" s="447"/>
      <c r="BF138" s="447"/>
      <c r="BG138" s="447"/>
      <c r="BH138" s="447"/>
      <c r="BI138" s="447"/>
      <c r="BJ138" s="447"/>
      <c r="BK138" s="447"/>
      <c r="BL138" s="447"/>
      <c r="BM138" s="447"/>
      <c r="BN138" s="447"/>
      <c r="BO138" s="447"/>
      <c r="BP138" s="447"/>
      <c r="BQ138" s="447"/>
      <c r="BR138" s="447"/>
      <c r="BS138" s="447"/>
      <c r="BT138" s="447"/>
      <c r="BU138" s="447"/>
      <c r="BV138" s="447"/>
      <c r="BW138" s="447"/>
      <c r="BX138" s="447"/>
      <c r="BY138" s="447"/>
      <c r="BZ138" s="447"/>
      <c r="CA138" s="447"/>
      <c r="CB138" s="447"/>
      <c r="CC138" s="447"/>
      <c r="CD138" s="447"/>
      <c r="CE138" s="447"/>
      <c r="CF138" s="447"/>
      <c r="CG138" s="447"/>
      <c r="CH138" s="447"/>
      <c r="CI138" s="447"/>
      <c r="CJ138" s="447"/>
      <c r="CK138" s="447"/>
      <c r="CL138" s="447"/>
      <c r="CM138" s="447"/>
      <c r="CN138" s="447"/>
      <c r="CO138" s="447"/>
      <c r="CP138" s="447"/>
      <c r="CQ138" s="447"/>
      <c r="CR138" s="447"/>
      <c r="CS138" s="447"/>
      <c r="CT138" s="447"/>
      <c r="CU138" s="447"/>
      <c r="CV138" s="447"/>
      <c r="CW138" s="447"/>
      <c r="CX138" s="447"/>
      <c r="CY138" s="447"/>
      <c r="CZ138" s="447"/>
      <c r="DA138" s="447"/>
      <c r="DB138" s="447"/>
      <c r="DC138" s="447"/>
      <c r="DD138" s="447"/>
      <c r="DE138" s="447"/>
      <c r="DF138" s="447"/>
      <c r="DG138" s="447"/>
      <c r="DH138" s="447"/>
      <c r="DI138" s="447"/>
      <c r="DJ138" s="447"/>
      <c r="DK138" s="447"/>
      <c r="DL138" s="447"/>
      <c r="DM138" s="447"/>
      <c r="DN138" s="447"/>
      <c r="DO138" s="447"/>
      <c r="DP138" s="447"/>
      <c r="DQ138" s="447"/>
      <c r="DR138" s="447"/>
      <c r="DS138" s="447"/>
      <c r="DT138" s="447"/>
      <c r="DU138" s="447"/>
      <c r="DV138" s="447"/>
      <c r="DW138" s="447"/>
      <c r="DX138" s="447"/>
      <c r="DY138" s="447"/>
      <c r="DZ138" s="447"/>
      <c r="EA138" s="447"/>
      <c r="EB138" s="447"/>
      <c r="EC138" s="447"/>
      <c r="ED138" s="447"/>
      <c r="EE138" s="447"/>
      <c r="EF138" s="447"/>
      <c r="EG138" s="447"/>
      <c r="EH138" s="447"/>
      <c r="EI138" s="447"/>
      <c r="EJ138" s="447"/>
      <c r="EK138" s="447"/>
      <c r="EL138" s="447"/>
      <c r="EM138" s="447"/>
      <c r="EN138" s="447"/>
      <c r="EO138" s="447"/>
      <c r="EP138" s="447"/>
    </row>
    <row r="139" spans="32:146">
      <c r="AF139" s="447"/>
      <c r="AG139" s="447"/>
      <c r="AH139" s="447"/>
      <c r="AI139" s="447"/>
      <c r="AJ139" s="447"/>
      <c r="AK139" s="447"/>
      <c r="AL139" s="447"/>
      <c r="AM139" s="447"/>
      <c r="AN139" s="447"/>
      <c r="AO139" s="447"/>
      <c r="AP139" s="447"/>
      <c r="AQ139" s="447"/>
      <c r="AR139" s="447"/>
      <c r="AS139" s="447"/>
      <c r="AT139" s="447"/>
      <c r="AU139" s="447"/>
      <c r="AV139" s="447"/>
      <c r="AW139" s="447"/>
      <c r="AX139" s="447"/>
      <c r="AY139" s="447"/>
      <c r="AZ139" s="447"/>
      <c r="BA139" s="447"/>
      <c r="BB139" s="447"/>
      <c r="BC139" s="447"/>
      <c r="BD139" s="447"/>
      <c r="BE139" s="447"/>
      <c r="BF139" s="447"/>
      <c r="BG139" s="447"/>
      <c r="BH139" s="447"/>
      <c r="BI139" s="447"/>
      <c r="BJ139" s="447"/>
      <c r="BK139" s="447"/>
      <c r="BL139" s="447"/>
      <c r="BM139" s="447"/>
      <c r="BN139" s="447"/>
      <c r="BO139" s="447"/>
      <c r="BP139" s="447"/>
      <c r="BQ139" s="447"/>
      <c r="BR139" s="447"/>
      <c r="BS139" s="447"/>
      <c r="BT139" s="447"/>
      <c r="BU139" s="447"/>
      <c r="BV139" s="447"/>
      <c r="BW139" s="447"/>
      <c r="BX139" s="447"/>
      <c r="BY139" s="447"/>
      <c r="BZ139" s="447"/>
      <c r="CA139" s="447"/>
      <c r="CB139" s="447"/>
      <c r="CC139" s="447"/>
      <c r="CD139" s="447"/>
      <c r="CE139" s="447"/>
      <c r="CF139" s="447"/>
      <c r="CG139" s="447"/>
      <c r="CH139" s="447"/>
      <c r="CI139" s="447"/>
      <c r="CJ139" s="447"/>
      <c r="CK139" s="447"/>
      <c r="CL139" s="447"/>
      <c r="CM139" s="447"/>
      <c r="CN139" s="447"/>
      <c r="CO139" s="447"/>
      <c r="CP139" s="447"/>
      <c r="CQ139" s="447"/>
      <c r="CR139" s="447"/>
      <c r="CS139" s="447"/>
      <c r="CT139" s="447"/>
      <c r="CU139" s="447"/>
      <c r="CV139" s="447"/>
      <c r="CW139" s="447"/>
      <c r="CX139" s="447"/>
      <c r="CY139" s="447"/>
      <c r="CZ139" s="447"/>
      <c r="DA139" s="447"/>
      <c r="DB139" s="447"/>
      <c r="DC139" s="447"/>
      <c r="DD139" s="447"/>
      <c r="DE139" s="447"/>
      <c r="DF139" s="447"/>
      <c r="DG139" s="447"/>
      <c r="DH139" s="447"/>
      <c r="DI139" s="447"/>
      <c r="DJ139" s="447"/>
      <c r="DK139" s="447"/>
      <c r="DL139" s="447"/>
      <c r="DM139" s="447"/>
      <c r="DN139" s="447"/>
      <c r="DO139" s="447"/>
      <c r="DP139" s="447"/>
      <c r="DQ139" s="447"/>
      <c r="DR139" s="447"/>
      <c r="DS139" s="447"/>
      <c r="DT139" s="447"/>
      <c r="DU139" s="447"/>
      <c r="DV139" s="447"/>
      <c r="DW139" s="447"/>
      <c r="DX139" s="447"/>
      <c r="DY139" s="447"/>
      <c r="DZ139" s="447"/>
      <c r="EA139" s="447"/>
      <c r="EB139" s="447"/>
      <c r="EC139" s="447"/>
      <c r="ED139" s="447"/>
      <c r="EE139" s="447"/>
      <c r="EF139" s="447"/>
      <c r="EG139" s="447"/>
      <c r="EH139" s="447"/>
      <c r="EI139" s="447"/>
      <c r="EJ139" s="447"/>
      <c r="EK139" s="447"/>
      <c r="EL139" s="447"/>
      <c r="EM139" s="447"/>
      <c r="EN139" s="447"/>
      <c r="EO139" s="447"/>
      <c r="EP139" s="447"/>
    </row>
    <row r="140" spans="32:146">
      <c r="AF140" s="447"/>
      <c r="AG140" s="447"/>
      <c r="AH140" s="447"/>
      <c r="AI140" s="447"/>
      <c r="AJ140" s="447"/>
      <c r="AK140" s="447"/>
      <c r="AL140" s="447"/>
      <c r="AM140" s="447"/>
      <c r="AN140" s="447"/>
      <c r="AO140" s="447"/>
      <c r="AP140" s="447"/>
      <c r="AQ140" s="447"/>
      <c r="AR140" s="447"/>
      <c r="AS140" s="447"/>
      <c r="AT140" s="447"/>
      <c r="AU140" s="447"/>
      <c r="AV140" s="447"/>
      <c r="AW140" s="447"/>
      <c r="AX140" s="447"/>
      <c r="AY140" s="447"/>
      <c r="AZ140" s="447"/>
      <c r="BA140" s="447"/>
      <c r="BB140" s="447"/>
      <c r="BC140" s="447"/>
      <c r="BD140" s="447"/>
      <c r="BE140" s="447"/>
      <c r="BF140" s="447"/>
      <c r="BG140" s="447"/>
      <c r="BH140" s="447"/>
      <c r="BI140" s="447"/>
      <c r="BJ140" s="447"/>
      <c r="BK140" s="447"/>
      <c r="BL140" s="447"/>
      <c r="BM140" s="447"/>
      <c r="BN140" s="447"/>
      <c r="BO140" s="447"/>
      <c r="BP140" s="447"/>
      <c r="BQ140" s="447"/>
      <c r="BR140" s="447"/>
      <c r="BS140" s="447"/>
      <c r="BT140" s="447"/>
      <c r="BU140" s="447"/>
      <c r="BV140" s="447"/>
      <c r="BW140" s="447"/>
      <c r="BX140" s="447"/>
      <c r="BY140" s="447"/>
      <c r="BZ140" s="447"/>
      <c r="CA140" s="447"/>
      <c r="CB140" s="447"/>
      <c r="CC140" s="447"/>
      <c r="CD140" s="447"/>
      <c r="CE140" s="447"/>
      <c r="CF140" s="447"/>
      <c r="CG140" s="447"/>
      <c r="CH140" s="447"/>
      <c r="CI140" s="447"/>
      <c r="CJ140" s="447"/>
      <c r="CK140" s="447"/>
      <c r="CL140" s="447"/>
      <c r="CM140" s="447"/>
      <c r="CN140" s="447"/>
      <c r="CO140" s="447"/>
      <c r="CP140" s="447"/>
      <c r="CQ140" s="447"/>
      <c r="CR140" s="447"/>
      <c r="CS140" s="447"/>
      <c r="CT140" s="447"/>
      <c r="CU140" s="447"/>
      <c r="CV140" s="447"/>
      <c r="CW140" s="447"/>
      <c r="CX140" s="447"/>
      <c r="CY140" s="447"/>
      <c r="CZ140" s="447"/>
      <c r="DA140" s="447"/>
      <c r="DB140" s="447"/>
      <c r="DC140" s="447"/>
      <c r="DD140" s="447"/>
      <c r="DE140" s="447"/>
      <c r="DF140" s="447"/>
      <c r="DG140" s="447"/>
      <c r="DH140" s="447"/>
      <c r="DI140" s="447"/>
      <c r="DJ140" s="447"/>
      <c r="DK140" s="447"/>
      <c r="DL140" s="447"/>
      <c r="DM140" s="447"/>
      <c r="DN140" s="447"/>
      <c r="DO140" s="447"/>
      <c r="DP140" s="447"/>
      <c r="DQ140" s="447"/>
      <c r="DR140" s="447"/>
      <c r="DS140" s="447"/>
      <c r="DT140" s="447"/>
      <c r="DU140" s="447"/>
      <c r="DV140" s="447"/>
      <c r="DW140" s="447"/>
      <c r="DX140" s="447"/>
      <c r="DY140" s="447"/>
      <c r="DZ140" s="447"/>
      <c r="EA140" s="447"/>
      <c r="EB140" s="447"/>
      <c r="EC140" s="447"/>
      <c r="ED140" s="447"/>
      <c r="EE140" s="447"/>
      <c r="EF140" s="447"/>
      <c r="EG140" s="447"/>
      <c r="EH140" s="447"/>
      <c r="EI140" s="447"/>
      <c r="EJ140" s="447"/>
      <c r="EK140" s="447"/>
      <c r="EL140" s="447"/>
      <c r="EM140" s="447"/>
      <c r="EN140" s="447"/>
      <c r="EO140" s="447"/>
      <c r="EP140" s="447"/>
    </row>
  </sheetData>
  <sheetProtection algorithmName="SHA-512" hashValue="X8VVrFs6PMHph0FVkkryc/ZSanyuQR+/4bvhUtcYz/US8grX0FXeL/5PMY8mpgK9zsTPfeUsapH4WbN9VDP6qA==" saltValue="gFDMpgTokHjO5B7NN9lKPw==" spinCount="100000" sheet="1" objects="1" scenarios="1"/>
  <mergeCells count="8">
    <mergeCell ref="A68:A76"/>
    <mergeCell ref="A78:A86"/>
    <mergeCell ref="A8:A16"/>
    <mergeCell ref="A18:A26"/>
    <mergeCell ref="A28:A36"/>
    <mergeCell ref="A38:A46"/>
    <mergeCell ref="A48:A56"/>
    <mergeCell ref="A58:A66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40F94-032E-0642-9837-7A875ED9EF2D}">
  <sheetPr codeName="Sheet16">
    <tabColor theme="5" tint="0.39997558519241921"/>
  </sheetPr>
  <dimension ref="A1:EP148"/>
  <sheetViews>
    <sheetView zoomScaleNormal="100" workbookViewId="0"/>
  </sheetViews>
  <sheetFormatPr baseColWidth="10" defaultRowHeight="14"/>
  <cols>
    <col min="1" max="1" width="17.5" style="434" customWidth="1"/>
    <col min="2" max="2" width="20.33203125" style="434" customWidth="1"/>
    <col min="3" max="3" width="24.33203125" style="434" customWidth="1"/>
    <col min="4" max="4" width="12.1640625" style="434" customWidth="1"/>
    <col min="5" max="6" width="12.1640625" style="435" hidden="1" customWidth="1"/>
    <col min="7" max="16" width="12.1640625" style="434" customWidth="1"/>
    <col min="17" max="18" width="12.1640625" style="434" hidden="1" customWidth="1"/>
    <col min="19" max="19" width="12.1640625" style="436" customWidth="1"/>
    <col min="20" max="23" width="12.1640625" style="434" customWidth="1"/>
    <col min="24" max="27" width="12.1640625" style="434" hidden="1" customWidth="1"/>
    <col min="28" max="41" width="12.1640625" style="434" customWidth="1"/>
    <col min="42" max="16384" width="10.83203125" style="434"/>
  </cols>
  <sheetData>
    <row r="1" spans="1:146">
      <c r="A1" s="434" t="s">
        <v>35</v>
      </c>
    </row>
    <row r="2" spans="1:146">
      <c r="A2" s="436" t="s">
        <v>99</v>
      </c>
    </row>
    <row r="3" spans="1:146" ht="15" thickBot="1">
      <c r="B3" s="437"/>
    </row>
    <row r="4" spans="1:146">
      <c r="A4" s="104" t="s">
        <v>100</v>
      </c>
      <c r="B4" s="105"/>
      <c r="C4" s="105"/>
      <c r="D4" s="105"/>
      <c r="E4" s="389"/>
      <c r="F4" s="389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397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6"/>
    </row>
    <row r="5" spans="1:146">
      <c r="A5" s="107" t="s">
        <v>761</v>
      </c>
      <c r="B5" s="108"/>
      <c r="C5" s="117">
        <v>100000</v>
      </c>
      <c r="D5" s="109"/>
      <c r="E5" s="108"/>
      <c r="F5" s="390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39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10"/>
    </row>
    <row r="6" spans="1:146">
      <c r="A6" s="41" t="s">
        <v>108</v>
      </c>
      <c r="B6" s="108"/>
      <c r="C6" s="108"/>
      <c r="D6" s="108"/>
      <c r="E6" s="391"/>
      <c r="F6" s="39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39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10"/>
    </row>
    <row r="7" spans="1:146" ht="75">
      <c r="A7" s="243" t="s">
        <v>57</v>
      </c>
      <c r="B7" s="176" t="s">
        <v>126</v>
      </c>
      <c r="C7" s="176" t="s">
        <v>127</v>
      </c>
      <c r="D7" s="177" t="s">
        <v>40</v>
      </c>
      <c r="E7" s="413" t="s">
        <v>754</v>
      </c>
      <c r="F7" s="413" t="s">
        <v>755</v>
      </c>
      <c r="G7" s="177" t="s">
        <v>109</v>
      </c>
      <c r="H7" s="177" t="s">
        <v>53</v>
      </c>
      <c r="I7" s="177" t="s">
        <v>88</v>
      </c>
      <c r="J7" s="177" t="s">
        <v>89</v>
      </c>
      <c r="K7" s="177" t="s">
        <v>90</v>
      </c>
      <c r="L7" s="177" t="s">
        <v>128</v>
      </c>
      <c r="M7" s="177" t="s">
        <v>36</v>
      </c>
      <c r="N7" s="177" t="s">
        <v>37</v>
      </c>
      <c r="O7" s="177" t="s">
        <v>38</v>
      </c>
      <c r="P7" s="177" t="s">
        <v>39</v>
      </c>
      <c r="Q7" s="393" t="s">
        <v>739</v>
      </c>
      <c r="R7" s="412" t="s">
        <v>102</v>
      </c>
      <c r="S7" s="179" t="s">
        <v>756</v>
      </c>
      <c r="T7" s="180" t="s">
        <v>87</v>
      </c>
      <c r="U7" s="180" t="s">
        <v>48</v>
      </c>
      <c r="V7" s="180" t="s">
        <v>47</v>
      </c>
      <c r="W7" s="180" t="s">
        <v>130</v>
      </c>
      <c r="X7" s="422" t="s">
        <v>757</v>
      </c>
      <c r="Y7" s="422" t="s">
        <v>758</v>
      </c>
      <c r="Z7" s="181" t="s">
        <v>131</v>
      </c>
      <c r="AA7" s="181" t="s">
        <v>75</v>
      </c>
      <c r="AB7" s="182" t="s">
        <v>142</v>
      </c>
      <c r="AC7" s="182" t="s">
        <v>2</v>
      </c>
      <c r="AD7" s="183" t="s">
        <v>6</v>
      </c>
      <c r="AE7" s="184" t="s">
        <v>77</v>
      </c>
      <c r="CO7" s="438"/>
      <c r="CP7" s="438"/>
      <c r="CQ7" s="438"/>
      <c r="CR7" s="438"/>
      <c r="CS7" s="438"/>
      <c r="CT7" s="438"/>
      <c r="CU7" s="438"/>
      <c r="CV7" s="438"/>
      <c r="CW7" s="438"/>
      <c r="CX7" s="438"/>
      <c r="CY7" s="438"/>
      <c r="CZ7" s="438"/>
      <c r="DA7" s="438"/>
      <c r="DB7" s="438"/>
      <c r="DC7" s="438"/>
      <c r="DD7" s="438"/>
      <c r="DE7" s="438"/>
      <c r="DF7" s="438"/>
      <c r="DG7" s="438"/>
      <c r="DH7" s="438"/>
      <c r="DI7" s="438"/>
      <c r="DJ7" s="438"/>
      <c r="DK7" s="438"/>
      <c r="DL7" s="438"/>
      <c r="DM7" s="438"/>
      <c r="DN7" s="438"/>
      <c r="DO7" s="438"/>
      <c r="DP7" s="438"/>
      <c r="DQ7" s="438"/>
      <c r="DR7" s="438"/>
      <c r="DS7" s="438"/>
      <c r="DT7" s="438"/>
      <c r="DU7" s="438"/>
      <c r="DV7" s="438"/>
      <c r="DW7" s="438"/>
      <c r="DX7" s="438"/>
      <c r="DY7" s="438"/>
      <c r="DZ7" s="438"/>
      <c r="EA7" s="438"/>
      <c r="EB7" s="438"/>
      <c r="EC7" s="438"/>
      <c r="ED7" s="438"/>
      <c r="EE7" s="438"/>
      <c r="EF7" s="438"/>
      <c r="EG7" s="438"/>
      <c r="EH7" s="438"/>
      <c r="EI7" s="438"/>
      <c r="EJ7" s="438"/>
      <c r="EK7" s="438"/>
      <c r="EL7" s="438"/>
      <c r="EM7" s="438"/>
      <c r="EN7" s="438"/>
      <c r="EO7" s="438"/>
      <c r="EP7" s="438"/>
    </row>
    <row r="8" spans="1:146" ht="17" customHeight="1">
      <c r="A8" s="527" t="str">
        <f>'Vic Apr 2020'!D2</f>
        <v>Multinet 1</v>
      </c>
      <c r="B8" s="210" t="str">
        <f>'Vic Apr 2020'!F2</f>
        <v>AGL</v>
      </c>
      <c r="C8" s="210" t="str">
        <f>'Vic Apr 2020'!G2</f>
        <v>Business Essentials Saver</v>
      </c>
      <c r="D8" s="206">
        <f>365*'Vic Apr 2020'!H2/100</f>
        <v>368.91545454545457</v>
      </c>
      <c r="E8" s="414">
        <f>IF('Vic Apr 2020'!AQ2=3,0.5,IF('Vic Apr 2020'!AQ2=2,0.33,0))</f>
        <v>0.5</v>
      </c>
      <c r="F8" s="414">
        <f>1-E8</f>
        <v>0.5</v>
      </c>
      <c r="G8" s="206">
        <f>IF('Vic Apr 2020'!K2="",($C$5*E8/'Vic Apr 2020'!AQ2*'Vic Apr 2020'!W2/100)*'Vic Apr 2020'!AQ2,IF($C$5*E8/'Vic Apr 2020'!AQ2&gt;='Vic Apr 2020'!L2,('Vic Apr 2020'!L2*'Vic Apr 2020'!W2/100)*'Vic Apr 2020'!AQ2,($C$5*E8/'Vic Apr 2020'!AQ2*'Vic Apr 2020'!W2/100)*'Vic Apr 2020'!AQ2))</f>
        <v>736.36363636363626</v>
      </c>
      <c r="H8" s="206">
        <f>IF(AND('Vic Apr 2020'!L2&gt;0,'Vic Apr 2020'!M2&gt;0),IF($C$5*E8/'Vic Apr 2020'!AQ2&lt;'Vic Apr 2020'!L2,0,IF(($C$5*E8/'Vic Apr 2020'!AQ2-'Vic Apr 2020'!L2)&lt;=('Vic Apr 2020'!M2+'Vic Apr 2020'!L2),((($C$5*E8/'Vic Apr 2020'!AQ2-'Vic Apr 2020'!L2)*'Vic Apr 2020'!X2/100))*'Vic Apr 2020'!AQ2,((('Vic Apr 2020'!M2)*'Vic Apr 2020'!X2/100)*'Vic Apr 2020'!AQ2))),0)</f>
        <v>65.909090909090949</v>
      </c>
      <c r="I8" s="206">
        <f>IF(AND('Vic Apr 2020'!M2&gt;0,'Vic Apr 2020'!N2&gt;0),IF($C$5*E8/'Vic Apr 2020'!AQ2&lt;('Vic Apr 2020'!L2+'Vic Apr 2020'!M2),0,IF(($C$5*E8/'Vic Apr 2020'!AQ2-'Vic Apr 2020'!L2+'Vic Apr 2020'!M2)&lt;=('Vic Apr 2020'!L2+'Vic Apr 2020'!M2+'Vic Apr 2020'!N2),((($C$5*E8/'Vic Apr 2020'!AQ2-('Vic Apr 2020'!L2+'Vic Apr 2020'!M2))*'Vic Apr 2020'!Y2/100))*'Vic Apr 2020'!AQ2,('Vic Apr 2020'!N2*'Vic Apr 2020'!Y2/100)* 'Vic Apr 2020'!AQ2)),0)</f>
        <v>0</v>
      </c>
      <c r="J8" s="206">
        <f>IF(AND('Vic Apr 2020'!N2&gt;0,'Vic Apr 2020'!O2&gt;0),IF($C$5*E8/'Vic Apr 2020'!AQ2&lt;('Vic Apr 2020'!L2+'Vic Apr 2020'!M2+'Vic Apr 2020'!N2),0,IF(($C$5*E8/'Vic Apr 2020'!AQ2-'Vic Apr 2020'!L2+'Vic Apr 2020'!M2+'Vic Apr 2020'!N2)&lt;=('Vic Apr 2020'!L2+'Vic Apr 2020'!M2+'Vic Apr 2020'!N2+'Vic Apr 2020'!O2),(($C$5*E8/'Vic Apr 2020'!AQ2-('Vic Apr 2020'!L2+'Vic Apr 2020'!M2+'Vic Apr 2020'!N2))*'Vic Apr 2020'!Z2/100)*'Vic Apr 2020'!AQ2,('Vic Apr 2020'!O2*'Vic Apr 2020'!Z2/100)*'Vic Apr 2020'!AQ2)),0)</f>
        <v>0</v>
      </c>
      <c r="K8" s="206">
        <f>IF(AND('Vic Apr 2020'!P2&gt;0,'Vic Apr 2020'!O2&gt;0),IF(($C$5*E8/'Vic Apr 2020'!AQ2&lt;SUM('Vic Apr 2020'!L2:P2)),(0),($C$5*E8/'Vic Apr 2020'!AQ2-SUM('Vic Apr 2020'!L2:P2))*'Vic Apr 2020'!AB2/100)* 'Vic Apr 2020'!AQ2,IF(AND('Vic Apr 2020'!O2&gt;0,'Vic Apr 2020'!P2=""),IF(($C$5*E8/'Vic Apr 2020'!AQ2&lt; SUM('Vic Apr 2020'!L2:O2)),(0),($C$5*E8/'Vic Apr 2020'!AQ2-SUM('Vic Apr 2020'!L2:O2))*'Vic Apr 2020'!AA2/100)* 'Vic Apr 2020'!AQ2,IF(AND('Vic Apr 2020'!N2&gt;0,'Vic Apr 2020'!O2=""),IF(($C$5*E8/'Vic Apr 2020'!AQ2&lt; SUM('Vic Apr 2020'!L2:N2)),(0),($C$5*E8/'Vic Apr 2020'!AQ2-SUM('Vic Apr 2020'!L2:N2))*'Vic Apr 2020'!Z2/100)* 'Vic Apr 2020'!AQ2,IF(AND('Vic Apr 2020'!M2&gt;0,'Vic Apr 2020'!N2=""),IF(($C$5*E8/'Vic Apr 2020'!AQ2&lt;'Vic Apr 2020'!M2+'Vic Apr 2020'!L2),(0),(($C$5*E8/'Vic Apr 2020'!AQ2-('Vic Apr 2020'!M2+'Vic Apr 2020'!L2))*'Vic Apr 2020'!Y2/100))*'Vic Apr 2020'!AQ2,IF(AND('Vic Apr 2020'!L2&gt;0,'Vic Apr 2020'!M2=""&gt;0),IF(($C$5*E8/'Vic Apr 2020'!AQ2&lt;'Vic Apr 2020'!L2),(0),($C$5*E8/'Vic Apr 2020'!AQ2-'Vic Apr 2020'!L2)*'Vic Apr 2020'!X2/100)*'Vic Apr 2020'!AQ2,0)))))</f>
        <v>0</v>
      </c>
      <c r="L8" s="206">
        <f>IF('Vic Apr 2020'!K2="",($C$5*F8/'Vic Apr 2020'!AR2*'Vic Apr 2020'!AC2/100)*'Vic Apr 2020'!AR2,IF($C$5*F8/'Vic Apr 2020'!AR2&gt;='Vic Apr 2020'!L2,('Vic Apr 2020'!L2*'Vic Apr 2020'!AC2/100)*'Vic Apr 2020'!AR2,($C$5*F8/'Vic Apr 2020'!AR2*'Vic Apr 2020'!AC2/100)*'Vic Apr 2020'!AR2))</f>
        <v>703.63636363636363</v>
      </c>
      <c r="M8" s="206">
        <f>IF(AND('Vic Apr 2020'!L2&gt;0,'Vic Apr 2020'!M2&gt;0),IF($C$5*F8/'Vic Apr 2020'!AR2&lt;'Vic Apr 2020'!L2,0,IF(($C$5*F8/'Vic Apr 2020'!AR2-'Vic Apr 2020'!L2)&lt;=('Vic Apr 2020'!M2+'Vic Apr 2020'!L2),((($C$5*F8/'Vic Apr 2020'!AR2-'Vic Apr 2020'!L2)*'Vic Apr 2020'!AD2/100))*'Vic Apr 2020'!AR2,((('Vic Apr 2020'!M2)*'Vic Apr 2020'!AD2/100)*'Vic Apr 2020'!AR2))),0)</f>
        <v>65.454545454545482</v>
      </c>
      <c r="N8" s="206">
        <f>IF(AND('Vic Apr 2020'!M2&gt;0,'Vic Apr 2020'!N2&gt;0),IF($C$5*F8/'Vic Apr 2020'!AR2&lt;('Vic Apr 2020'!L2+'Vic Apr 2020'!M2),0,IF(($C$5*F8/'Vic Apr 2020'!AR2-'Vic Apr 2020'!L2+'Vic Apr 2020'!M2)&lt;=('Vic Apr 2020'!L2+'Vic Apr 2020'!M2+'Vic Apr 2020'!N2),((($C$5*F8/'Vic Apr 2020'!AR2-('Vic Apr 2020'!L2+'Vic Apr 2020'!M2))*'Vic Apr 2020'!AE2/100))*'Vic Apr 2020'!AR2,('Vic Apr 2020'!N2*'Vic Apr 2020'!AE2/100)*'Vic Apr 2020'!AR2)),0)</f>
        <v>0</v>
      </c>
      <c r="O8" s="206">
        <f>IF(AND('Vic Apr 2020'!N2&gt;0,'Vic Apr 2020'!O2&gt;0),IF($C$5*F8/'Vic Apr 2020'!AR2&lt;('Vic Apr 2020'!L2+'Vic Apr 2020'!M2+'Vic Apr 2020'!N2),0,IF(($C$5*F8/'Vic Apr 2020'!AR2-'Vic Apr 2020'!L2+'Vic Apr 2020'!M2+'Vic Apr 2020'!N2)&lt;=('Vic Apr 2020'!L2+'Vic Apr 2020'!M2+'Vic Apr 2020'!N2+'Vic Apr 2020'!O2),(($C$5*F8/'Vic Apr 2020'!AR2-('Vic Apr 2020'!L2+'Vic Apr 2020'!M2+'Vic Apr 2020'!N2))*'Vic Apr 2020'!AF2/100)*'Vic Apr 2020'!AR2,('Vic Apr 2020'!O2*'Vic Apr 2020'!AF2/100)*'Vic Apr 2020'!AR2)),0)</f>
        <v>0</v>
      </c>
      <c r="P8" s="206">
        <f>IF(AND('Vic Apr 2020'!P2&gt;0,'Vic Apr 2020'!O2&gt;0),IF(($C$5*F8/'Vic Apr 2020'!AR2&lt;SUM('Vic Apr 2020'!L2:P2)),(0),($C$5*F8/'Vic Apr 2020'!AR2-SUM('Vic Apr 2020'!L2:P2))*'Vic Apr 2020'!AB2/100)* 'Vic Apr 2020'!AR2,IF(AND('Vic Apr 2020'!O2&gt;0,'Vic Apr 2020'!P2=""),IF(($C$5*F8/'Vic Apr 2020'!AR2&lt; SUM('Vic Apr 2020'!L2:O2)),(0),($C$5*F8/'Vic Apr 2020'!AR2-SUM('Vic Apr 2020'!L2:O2))*'Vic Apr 2020'!AG2/100)* 'Vic Apr 2020'!AR2,IF(AND('Vic Apr 2020'!N2&gt;0,'Vic Apr 2020'!O2=""),IF(($C$5*F8/'Vic Apr 2020'!AR2&lt; SUM('Vic Apr 2020'!L2:N2)),(0),($C$5*F8/'Vic Apr 2020'!AR2-SUM('Vic Apr 2020'!L2:N2))*'Vic Apr 2020'!AF2/100)* 'Vic Apr 2020'!AR2,IF(AND('Vic Apr 2020'!M2&gt;0,'Vic Apr 2020'!N2=""),IF(($C$5*F8/'Vic Apr 2020'!AR2&lt;'Vic Apr 2020'!M2+'Vic Apr 2020'!L2),(0),(($C$5*F8/'Vic Apr 2020'!AR2-('Vic Apr 2020'!M2+'Vic Apr 2020'!L2))*'Vic Apr 2020'!AE2/100))*'Vic Apr 2020'!AR2,IF(AND('Vic Apr 2020'!L2&gt;0,'Vic Apr 2020'!M2=""&gt;0),IF(($C$5*F8/'Vic Apr 2020'!AR2&lt;'Vic Apr 2020'!L2),(0),($C$5*F8/'Vic Apr 2020'!AR2-'Vic Apr 2020'!L2)*'Vic Apr 2020'!AD2/100)*'Vic Apr 2020'!AR2,0)))))</f>
        <v>0</v>
      </c>
      <c r="Q8" s="392">
        <f>SUM(G8:P8)</f>
        <v>1571.3636363636365</v>
      </c>
      <c r="R8" s="418">
        <f>Q8+D8</f>
        <v>1940.2790909090911</v>
      </c>
      <c r="S8" s="209">
        <f>R8*1.1</f>
        <v>2134.3070000000002</v>
      </c>
      <c r="T8" s="246">
        <f>'Vic Apr 2020'!AT2</f>
        <v>0</v>
      </c>
      <c r="U8" s="246">
        <f>'Vic Apr 2020'!AU2</f>
        <v>0</v>
      </c>
      <c r="V8" s="246">
        <f>'Vic Apr 2020'!AV2</f>
        <v>0</v>
      </c>
      <c r="W8" s="246">
        <f>'Vic Apr 2020'!AW2</f>
        <v>0</v>
      </c>
      <c r="X8" s="418" t="str">
        <f>IF(SUM(T8:W8)=0,"No discount",IF(T8&gt;0,"Guaranteed off bill",IF(U8&gt;0,"Guaranteed off usage",IF(V8&gt;0,"Pay-on-time off bill","Pay-on-time off usage"))))</f>
        <v>No discount</v>
      </c>
      <c r="Y8" s="418" t="str">
        <f>IF(OR(B8="Origin Energy",B8="Red Energy",B8="Powershop"),"Inclusive","Exclusive")</f>
        <v>Exclusive</v>
      </c>
      <c r="Z8" s="399">
        <f t="shared" ref="Z8:Z71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1940.2790909090911</v>
      </c>
      <c r="AA8" s="399">
        <f t="shared" ref="AA8:AA71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1940.2790909090911</v>
      </c>
      <c r="AB8" s="400">
        <f t="shared" ref="AB8:AC23" si="2">Z8*1.1</f>
        <v>2134.3070000000002</v>
      </c>
      <c r="AC8" s="400">
        <f t="shared" si="2"/>
        <v>2134.3070000000002</v>
      </c>
      <c r="AD8" s="249">
        <f>'Vic Apr 2020'!BF2</f>
        <v>0</v>
      </c>
      <c r="AE8" s="212" t="str">
        <f>'Vic Apr 2020'!BG2</f>
        <v>n</v>
      </c>
      <c r="CO8" s="438"/>
      <c r="CP8" s="438"/>
      <c r="CQ8" s="438"/>
      <c r="CR8" s="438"/>
      <c r="CS8" s="438"/>
      <c r="CT8" s="438"/>
      <c r="CU8" s="438"/>
      <c r="CV8" s="438"/>
      <c r="CW8" s="438"/>
      <c r="CX8" s="438"/>
      <c r="CY8" s="438"/>
      <c r="CZ8" s="438"/>
      <c r="DA8" s="438"/>
      <c r="DB8" s="438"/>
      <c r="DC8" s="438"/>
      <c r="DD8" s="438"/>
      <c r="DE8" s="438"/>
      <c r="DF8" s="438"/>
      <c r="DG8" s="438"/>
      <c r="DH8" s="438"/>
      <c r="DI8" s="438"/>
      <c r="DJ8" s="438"/>
      <c r="DK8" s="438"/>
      <c r="DL8" s="438"/>
      <c r="DM8" s="438"/>
      <c r="DN8" s="438"/>
      <c r="DO8" s="438"/>
      <c r="DP8" s="438"/>
      <c r="DQ8" s="438"/>
      <c r="DR8" s="438"/>
      <c r="DS8" s="438"/>
      <c r="DT8" s="438"/>
      <c r="DU8" s="438"/>
      <c r="DV8" s="438"/>
      <c r="DW8" s="438"/>
      <c r="DX8" s="438"/>
      <c r="DY8" s="438"/>
      <c r="DZ8" s="438"/>
      <c r="EA8" s="438"/>
      <c r="EB8" s="438"/>
      <c r="EC8" s="438"/>
      <c r="ED8" s="438"/>
      <c r="EE8" s="438"/>
      <c r="EF8" s="438"/>
      <c r="EG8" s="438"/>
      <c r="EH8" s="438"/>
      <c r="EI8" s="438"/>
      <c r="EJ8" s="438"/>
      <c r="EK8" s="438"/>
      <c r="EL8" s="438"/>
      <c r="EM8" s="438"/>
      <c r="EN8" s="438"/>
      <c r="EO8" s="438"/>
      <c r="EP8" s="438"/>
    </row>
    <row r="9" spans="1:146" ht="17" customHeight="1">
      <c r="A9" s="528"/>
      <c r="B9" s="194" t="str">
        <f>'Vic Apr 2020'!F3</f>
        <v>Click Energy</v>
      </c>
      <c r="C9" s="194" t="str">
        <f>'Vic Apr 2020'!G3</f>
        <v>Business Ready</v>
      </c>
      <c r="D9" s="190">
        <f>365*'Vic Apr 2020'!H3/100</f>
        <v>263.06545454545454</v>
      </c>
      <c r="E9" s="415">
        <f>IF('Vic Apr 2020'!AQ3=3,0.5,IF('Vic Apr 2020'!AQ3=2,0.33,0))</f>
        <v>0.5</v>
      </c>
      <c r="F9" s="415">
        <f t="shared" ref="F9:F72" si="3">1-E9</f>
        <v>0.5</v>
      </c>
      <c r="G9" s="190">
        <f>IF('Vic Apr 2020'!K3="",($C$5*E9/'Vic Apr 2020'!AQ3*'Vic Apr 2020'!W3/100)*'Vic Apr 2020'!AQ3,IF($C$5*E9/'Vic Apr 2020'!AQ3&gt;='Vic Apr 2020'!L3,('Vic Apr 2020'!L3*'Vic Apr 2020'!W3/100)*'Vic Apr 2020'!AQ3,($C$5*E9/'Vic Apr 2020'!AQ3*'Vic Apr 2020'!W3/100)*'Vic Apr 2020'!AQ3))</f>
        <v>854.99999999999977</v>
      </c>
      <c r="H9" s="190">
        <f>IF(AND('Vic Apr 2020'!L3&gt;0,'Vic Apr 2020'!M3&gt;0),IF($C$5*E9/'Vic Apr 2020'!AQ3&lt;'Vic Apr 2020'!L3,0,IF(($C$5*E9/'Vic Apr 2020'!AQ3-'Vic Apr 2020'!L3)&lt;=('Vic Apr 2020'!M3+'Vic Apr 2020'!L3),((($C$5*E9/'Vic Apr 2020'!AQ3-'Vic Apr 2020'!L3)*'Vic Apr 2020'!X3/100))*'Vic Apr 2020'!AQ3,((('Vic Apr 2020'!M3)*'Vic Apr 2020'!X3/100)*'Vic Apr 2020'!AQ3))),0)</f>
        <v>88.636363636363697</v>
      </c>
      <c r="I9" s="190">
        <f>IF(AND('Vic Apr 2020'!M3&gt;0,'Vic Apr 2020'!N3&gt;0),IF($C$5*E9/'Vic Apr 2020'!AQ3&lt;('Vic Apr 2020'!L3+'Vic Apr 2020'!M3),0,IF(($C$5*E9/'Vic Apr 2020'!AQ3-'Vic Apr 2020'!L3+'Vic Apr 2020'!M3)&lt;=('Vic Apr 2020'!L3+'Vic Apr 2020'!M3+'Vic Apr 2020'!N3),((($C$5*E9/'Vic Apr 2020'!AQ3-('Vic Apr 2020'!L3+'Vic Apr 2020'!M3))*'Vic Apr 2020'!Y3/100))*'Vic Apr 2020'!AQ3,('Vic Apr 2020'!N3*'Vic Apr 2020'!Y3/100)* 'Vic Apr 2020'!AQ3)),0)</f>
        <v>0</v>
      </c>
      <c r="J9" s="190">
        <f>IF(AND('Vic Apr 2020'!N3&gt;0,'Vic Apr 2020'!O3&gt;0),IF($C$5*E9/'Vic Apr 2020'!AQ3&lt;('Vic Apr 2020'!L3+'Vic Apr 2020'!M3+'Vic Apr 2020'!N3),0,IF(($C$5*E9/'Vic Apr 2020'!AQ3-'Vic Apr 2020'!L3+'Vic Apr 2020'!M3+'Vic Apr 2020'!N3)&lt;=('Vic Apr 2020'!L3+'Vic Apr 2020'!M3+'Vic Apr 2020'!N3+'Vic Apr 2020'!O3),(($C$5*E9/'Vic Apr 2020'!AQ3-('Vic Apr 2020'!L3+'Vic Apr 2020'!M3+'Vic Apr 2020'!N3))*'Vic Apr 2020'!Z3/100)*'Vic Apr 2020'!AQ3,('Vic Apr 2020'!O3*'Vic Apr 2020'!Z3/100)*'Vic Apr 2020'!AQ3)),0)</f>
        <v>0</v>
      </c>
      <c r="K9" s="190">
        <f>IF(AND('Vic Apr 2020'!P3&gt;0,'Vic Apr 2020'!O3&gt;0),IF(($C$5*E9/'Vic Apr 2020'!AQ3&lt;SUM('Vic Apr 2020'!L3:P3)),(0),($C$5*E9/'Vic Apr 2020'!AQ3-SUM('Vic Apr 2020'!L3:P3))*'Vic Apr 2020'!AB3/100)* 'Vic Apr 2020'!AQ3,IF(AND('Vic Apr 2020'!O3&gt;0,'Vic Apr 2020'!P3=""),IF(($C$5*E9/'Vic Apr 2020'!AQ3&lt; SUM('Vic Apr 2020'!L3:O3)),(0),($C$5*E9/'Vic Apr 2020'!AQ3-SUM('Vic Apr 2020'!L3:O3))*'Vic Apr 2020'!AA3/100)* 'Vic Apr 2020'!AQ3,IF(AND('Vic Apr 2020'!N3&gt;0,'Vic Apr 2020'!O3=""),IF(($C$5*E9/'Vic Apr 2020'!AQ3&lt; SUM('Vic Apr 2020'!L3:N3)),(0),($C$5*E9/'Vic Apr 2020'!AQ3-SUM('Vic Apr 2020'!L3:N3))*'Vic Apr 2020'!Z3/100)* 'Vic Apr 2020'!AQ3,IF(AND('Vic Apr 2020'!M3&gt;0,'Vic Apr 2020'!N3=""),IF(($C$5*E9/'Vic Apr 2020'!AQ3&lt;'Vic Apr 2020'!M3+'Vic Apr 2020'!L3),(0),(($C$5*E9/'Vic Apr 2020'!AQ3-('Vic Apr 2020'!M3+'Vic Apr 2020'!L3))*'Vic Apr 2020'!Y3/100))*'Vic Apr 2020'!AQ3,IF(AND('Vic Apr 2020'!L3&gt;0,'Vic Apr 2020'!M3=""&gt;0),IF(($C$5*E9/'Vic Apr 2020'!AQ3&lt;'Vic Apr 2020'!L3),(0),($C$5*E9/'Vic Apr 2020'!AQ3-'Vic Apr 2020'!L3)*'Vic Apr 2020'!X3/100)*'Vic Apr 2020'!AQ3,0)))))</f>
        <v>0</v>
      </c>
      <c r="L9" s="190">
        <f>IF('Vic Apr 2020'!K3="",($C$5*F9/'Vic Apr 2020'!AR3*'Vic Apr 2020'!AC3/100)*'Vic Apr 2020'!AR3,IF($C$5*F9/'Vic Apr 2020'!AR3&gt;='Vic Apr 2020'!L3,('Vic Apr 2020'!L3*'Vic Apr 2020'!AC3/100)*'Vic Apr 2020'!AR3,($C$5*F9/'Vic Apr 2020'!AR3*'Vic Apr 2020'!AC3/100)*'Vic Apr 2020'!AR3))</f>
        <v>818.18181818181824</v>
      </c>
      <c r="M9" s="190">
        <f>IF(AND('Vic Apr 2020'!L3&gt;0,'Vic Apr 2020'!M3&gt;0),IF($C$5*F9/'Vic Apr 2020'!AR3&lt;'Vic Apr 2020'!L3,0,IF(($C$5*F9/'Vic Apr 2020'!AR3-'Vic Apr 2020'!L3)&lt;=('Vic Apr 2020'!M3+'Vic Apr 2020'!L3),((($C$5*F9/'Vic Apr 2020'!AR3-'Vic Apr 2020'!L3)*'Vic Apr 2020'!AD3/100))*'Vic Apr 2020'!AR3,((('Vic Apr 2020'!M3)*'Vic Apr 2020'!AD3/100)*'Vic Apr 2020'!AR3))),0)</f>
        <v>88.636363636363697</v>
      </c>
      <c r="N9" s="190">
        <f>IF(AND('Vic Apr 2020'!M3&gt;0,'Vic Apr 2020'!N3&gt;0),IF($C$5*F9/'Vic Apr 2020'!AR3&lt;('Vic Apr 2020'!L3+'Vic Apr 2020'!M3),0,IF(($C$5*F9/'Vic Apr 2020'!AR3-'Vic Apr 2020'!L3+'Vic Apr 2020'!M3)&lt;=('Vic Apr 2020'!L3+'Vic Apr 2020'!M3+'Vic Apr 2020'!N3),((($C$5*F9/'Vic Apr 2020'!AR3-('Vic Apr 2020'!L3+'Vic Apr 2020'!M3))*'Vic Apr 2020'!AE3/100))*'Vic Apr 2020'!AR3,('Vic Apr 2020'!N3*'Vic Apr 2020'!AE3/100)*'Vic Apr 2020'!AR3)),0)</f>
        <v>0</v>
      </c>
      <c r="O9" s="190">
        <f>IF(AND('Vic Apr 2020'!N3&gt;0,'Vic Apr 2020'!O3&gt;0),IF($C$5*F9/'Vic Apr 2020'!AR3&lt;('Vic Apr 2020'!L3+'Vic Apr 2020'!M3+'Vic Apr 2020'!N3),0,IF(($C$5*F9/'Vic Apr 2020'!AR3-'Vic Apr 2020'!L3+'Vic Apr 2020'!M3+'Vic Apr 2020'!N3)&lt;=('Vic Apr 2020'!L3+'Vic Apr 2020'!M3+'Vic Apr 2020'!N3+'Vic Apr 2020'!O3),(($C$5*F9/'Vic Apr 2020'!AR3-('Vic Apr 2020'!L3+'Vic Apr 2020'!M3+'Vic Apr 2020'!N3))*'Vic Apr 2020'!AF3/100)*'Vic Apr 2020'!AR3,('Vic Apr 2020'!O3*'Vic Apr 2020'!AF3/100)*'Vic Apr 2020'!AR3)),0)</f>
        <v>0</v>
      </c>
      <c r="P9" s="190">
        <f>IF(AND('Vic Apr 2020'!P3&gt;0,'Vic Apr 2020'!O3&gt;0),IF(($C$5*F9/'Vic Apr 2020'!AR3&lt;SUM('Vic Apr 2020'!L3:P3)),(0),($C$5*F9/'Vic Apr 2020'!AR3-SUM('Vic Apr 2020'!L3:P3))*'Vic Apr 2020'!AB3/100)* 'Vic Apr 2020'!AR3,IF(AND('Vic Apr 2020'!O3&gt;0,'Vic Apr 2020'!P3=""),IF(($C$5*F9/'Vic Apr 2020'!AR3&lt; SUM('Vic Apr 2020'!L3:O3)),(0),($C$5*F9/'Vic Apr 2020'!AR3-SUM('Vic Apr 2020'!L3:O3))*'Vic Apr 2020'!AG3/100)* 'Vic Apr 2020'!AR3,IF(AND('Vic Apr 2020'!N3&gt;0,'Vic Apr 2020'!O3=""),IF(($C$5*F9/'Vic Apr 2020'!AR3&lt; SUM('Vic Apr 2020'!L3:N3)),(0),($C$5*F9/'Vic Apr 2020'!AR3-SUM('Vic Apr 2020'!L3:N3))*'Vic Apr 2020'!AF3/100)* 'Vic Apr 2020'!AR3,IF(AND('Vic Apr 2020'!M3&gt;0,'Vic Apr 2020'!N3=""),IF(($C$5*F9/'Vic Apr 2020'!AR3&lt;'Vic Apr 2020'!M3+'Vic Apr 2020'!L3),(0),(($C$5*F9/'Vic Apr 2020'!AR3-('Vic Apr 2020'!M3+'Vic Apr 2020'!L3))*'Vic Apr 2020'!AE3/100))*'Vic Apr 2020'!AR3,IF(AND('Vic Apr 2020'!L3&gt;0,'Vic Apr 2020'!M3=""&gt;0),IF(($C$5*F9/'Vic Apr 2020'!AR3&lt;'Vic Apr 2020'!L3),(0),($C$5*F9/'Vic Apr 2020'!AR3-'Vic Apr 2020'!L3)*'Vic Apr 2020'!AD3/100)*'Vic Apr 2020'!AR3,0)))))</f>
        <v>0</v>
      </c>
      <c r="Q9" s="394">
        <f t="shared" ref="Q9:Q72" si="4">SUM(G9:P9)</f>
        <v>1850.4545454545455</v>
      </c>
      <c r="R9" s="419">
        <f t="shared" ref="R9:R72" si="5">Q9+D9</f>
        <v>2113.52</v>
      </c>
      <c r="S9" s="193">
        <f t="shared" ref="S9:S72" si="6">R9*1.1</f>
        <v>2324.8720000000003</v>
      </c>
      <c r="T9" s="247">
        <f>'Vic Apr 2020'!AT3</f>
        <v>0</v>
      </c>
      <c r="U9" s="247">
        <f>'Vic Apr 2020'!AU3</f>
        <v>0</v>
      </c>
      <c r="V9" s="247">
        <f>'Vic Apr 2020'!AV3</f>
        <v>0</v>
      </c>
      <c r="W9" s="247">
        <f>'Vic Apr 2020'!AW3</f>
        <v>0</v>
      </c>
      <c r="X9" s="419" t="str">
        <f>IF(SUM(T9:W9)=0,"No discount",IF(T9&gt;0,"Guaranteed off bill",IF(U9&gt;0,"Guaranteed off usage",IF(V9&gt;0,"Pay-on-time off bill","Pay-on-time off usage"))))</f>
        <v>No discount</v>
      </c>
      <c r="Y9" s="419" t="str">
        <f>IF(OR(B9="Origin Energy",B9="Red Energy",B9="Powershop"),"Inclusive","Exclusive")</f>
        <v>Exclusive</v>
      </c>
      <c r="Z9" s="399">
        <f t="shared" si="0"/>
        <v>2113.52</v>
      </c>
      <c r="AA9" s="399">
        <f t="shared" si="1"/>
        <v>2113.52</v>
      </c>
      <c r="AB9" s="400">
        <f t="shared" si="2"/>
        <v>2324.8720000000003</v>
      </c>
      <c r="AC9" s="400">
        <f t="shared" si="2"/>
        <v>2324.8720000000003</v>
      </c>
      <c r="AD9" s="244">
        <f>'Vic Apr 2020'!BF3</f>
        <v>0</v>
      </c>
      <c r="AE9" s="196" t="str">
        <f>'Vic Apr 2020'!BG3</f>
        <v>n</v>
      </c>
      <c r="CO9" s="438"/>
      <c r="CP9" s="438"/>
      <c r="CQ9" s="438"/>
      <c r="CR9" s="438"/>
      <c r="CS9" s="438"/>
      <c r="CT9" s="438"/>
      <c r="CU9" s="438"/>
      <c r="CV9" s="438"/>
      <c r="CW9" s="438"/>
      <c r="CX9" s="438"/>
      <c r="CY9" s="438"/>
      <c r="CZ9" s="438"/>
      <c r="DA9" s="438"/>
      <c r="DB9" s="438"/>
      <c r="DC9" s="438"/>
      <c r="DD9" s="438"/>
      <c r="DE9" s="438"/>
      <c r="DF9" s="438"/>
      <c r="DG9" s="438"/>
      <c r="DH9" s="438"/>
      <c r="DI9" s="438"/>
      <c r="DJ9" s="438"/>
      <c r="DK9" s="438"/>
      <c r="DL9" s="438"/>
      <c r="DM9" s="438"/>
      <c r="DN9" s="438"/>
      <c r="DO9" s="438"/>
      <c r="DP9" s="438"/>
      <c r="DQ9" s="438"/>
      <c r="DR9" s="438"/>
      <c r="DS9" s="438"/>
      <c r="DT9" s="438"/>
      <c r="DU9" s="438"/>
      <c r="DV9" s="438"/>
      <c r="DW9" s="438"/>
      <c r="DX9" s="438"/>
      <c r="DY9" s="438"/>
      <c r="DZ9" s="438"/>
      <c r="EA9" s="438"/>
      <c r="EB9" s="438"/>
      <c r="EC9" s="438"/>
      <c r="ED9" s="438"/>
      <c r="EE9" s="438"/>
      <c r="EF9" s="438"/>
      <c r="EG9" s="438"/>
      <c r="EH9" s="438"/>
      <c r="EI9" s="438"/>
      <c r="EJ9" s="438"/>
      <c r="EK9" s="438"/>
      <c r="EL9" s="438"/>
      <c r="EM9" s="438"/>
      <c r="EN9" s="438"/>
      <c r="EO9" s="438"/>
      <c r="EP9" s="438"/>
    </row>
    <row r="10" spans="1:146" ht="17" customHeight="1">
      <c r="A10" s="528"/>
      <c r="B10" s="194" t="str">
        <f>'Vic Apr 2020'!F4</f>
        <v>Covau</v>
      </c>
      <c r="C10" s="194" t="str">
        <f>'Vic Apr 2020'!G4</f>
        <v>Smart Saver</v>
      </c>
      <c r="D10" s="190">
        <f>365*'Vic Apr 2020'!H4/100</f>
        <v>364.99999999999994</v>
      </c>
      <c r="E10" s="415">
        <f>IF('Vic Apr 2020'!AQ4=3,0.5,IF('Vic Apr 2020'!AQ4=2,0.33,0))</f>
        <v>0.5</v>
      </c>
      <c r="F10" s="415">
        <f t="shared" si="3"/>
        <v>0.5</v>
      </c>
      <c r="G10" s="190">
        <f>IF('Vic Apr 2020'!K4="",($C$5*E10/'Vic Apr 2020'!AQ4*'Vic Apr 2020'!W4/100)*'Vic Apr 2020'!AQ4,IF($C$5*E10/'Vic Apr 2020'!AQ4&gt;='Vic Apr 2020'!L4,('Vic Apr 2020'!L4*'Vic Apr 2020'!W4/100)*'Vic Apr 2020'!AQ4,($C$5*E10/'Vic Apr 2020'!AQ4*'Vic Apr 2020'!W4/100)*'Vic Apr 2020'!AQ4))</f>
        <v>1149.5454545454545</v>
      </c>
      <c r="H10" s="190">
        <f>IF(AND('Vic Apr 2020'!L4&gt;0,'Vic Apr 2020'!M4&gt;0),IF($C$5*E10/'Vic Apr 2020'!AQ4&lt;'Vic Apr 2020'!L4,0,IF(($C$5*E10/'Vic Apr 2020'!AQ4-'Vic Apr 2020'!L4)&lt;=('Vic Apr 2020'!M4+'Vic Apr 2020'!L4),((($C$5*E10/'Vic Apr 2020'!AQ4-'Vic Apr 2020'!L4)*'Vic Apr 2020'!X4/100))*'Vic Apr 2020'!AQ4,((('Vic Apr 2020'!M4)*'Vic Apr 2020'!X4/100)*'Vic Apr 2020'!AQ4))),0)</f>
        <v>119.09090909090918</v>
      </c>
      <c r="I10" s="190">
        <f>IF(AND('Vic Apr 2020'!M4&gt;0,'Vic Apr 2020'!N4&gt;0),IF($C$5*E10/'Vic Apr 2020'!AQ4&lt;('Vic Apr 2020'!L4+'Vic Apr 2020'!M4),0,IF(($C$5*E10/'Vic Apr 2020'!AQ4-'Vic Apr 2020'!L4+'Vic Apr 2020'!M4)&lt;=('Vic Apr 2020'!L4+'Vic Apr 2020'!M4+'Vic Apr 2020'!N4),((($C$5*E10/'Vic Apr 2020'!AQ4-('Vic Apr 2020'!L4+'Vic Apr 2020'!M4))*'Vic Apr 2020'!Y4/100))*'Vic Apr 2020'!AQ4,('Vic Apr 2020'!N4*'Vic Apr 2020'!Y4/100)* 'Vic Apr 2020'!AQ4)),0)</f>
        <v>0</v>
      </c>
      <c r="J10" s="190">
        <f>IF(AND('Vic Apr 2020'!N4&gt;0,'Vic Apr 2020'!O4&gt;0),IF($C$5*E10/'Vic Apr 2020'!AQ4&lt;('Vic Apr 2020'!L4+'Vic Apr 2020'!M4+'Vic Apr 2020'!N4),0,IF(($C$5*E10/'Vic Apr 2020'!AQ4-'Vic Apr 2020'!L4+'Vic Apr 2020'!M4+'Vic Apr 2020'!N4)&lt;=('Vic Apr 2020'!L4+'Vic Apr 2020'!M4+'Vic Apr 2020'!N4+'Vic Apr 2020'!O4),(($C$5*E10/'Vic Apr 2020'!AQ4-('Vic Apr 2020'!L4+'Vic Apr 2020'!M4+'Vic Apr 2020'!N4))*'Vic Apr 2020'!Z4/100)*'Vic Apr 2020'!AQ4,('Vic Apr 2020'!O4*'Vic Apr 2020'!Z4/100)*'Vic Apr 2020'!AQ4)),0)</f>
        <v>0</v>
      </c>
      <c r="K10" s="190">
        <f>IF(AND('Vic Apr 2020'!P4&gt;0,'Vic Apr 2020'!O4&gt;0),IF(($C$5*E10/'Vic Apr 2020'!AQ4&lt;SUM('Vic Apr 2020'!L4:P4)),(0),($C$5*E10/'Vic Apr 2020'!AQ4-SUM('Vic Apr 2020'!L4:P4))*'Vic Apr 2020'!AB4/100)* 'Vic Apr 2020'!AQ4,IF(AND('Vic Apr 2020'!O4&gt;0,'Vic Apr 2020'!P4=""),IF(($C$5*E10/'Vic Apr 2020'!AQ4&lt; SUM('Vic Apr 2020'!L4:O4)),(0),($C$5*E10/'Vic Apr 2020'!AQ4-SUM('Vic Apr 2020'!L4:O4))*'Vic Apr 2020'!AA4/100)* 'Vic Apr 2020'!AQ4,IF(AND('Vic Apr 2020'!N4&gt;0,'Vic Apr 2020'!O4=""),IF(($C$5*E10/'Vic Apr 2020'!AQ4&lt; SUM('Vic Apr 2020'!L4:N4)),(0),($C$5*E10/'Vic Apr 2020'!AQ4-SUM('Vic Apr 2020'!L4:N4))*'Vic Apr 2020'!Z4/100)* 'Vic Apr 2020'!AQ4,IF(AND('Vic Apr 2020'!M4&gt;0,'Vic Apr 2020'!N4=""),IF(($C$5*E10/'Vic Apr 2020'!AQ4&lt;'Vic Apr 2020'!M4+'Vic Apr 2020'!L4),(0),(($C$5*E10/'Vic Apr 2020'!AQ4-('Vic Apr 2020'!M4+'Vic Apr 2020'!L4))*'Vic Apr 2020'!Y4/100))*'Vic Apr 2020'!AQ4,IF(AND('Vic Apr 2020'!L4&gt;0,'Vic Apr 2020'!M4=""&gt;0),IF(($C$5*E10/'Vic Apr 2020'!AQ4&lt;'Vic Apr 2020'!L4),(0),($C$5*E10/'Vic Apr 2020'!AQ4-'Vic Apr 2020'!L4)*'Vic Apr 2020'!X4/100)*'Vic Apr 2020'!AQ4,0)))))</f>
        <v>0</v>
      </c>
      <c r="L10" s="190">
        <f>IF('Vic Apr 2020'!K4="",($C$5*F10/'Vic Apr 2020'!AR4*'Vic Apr 2020'!AC4/100)*'Vic Apr 2020'!AR4,IF($C$5*F10/'Vic Apr 2020'!AR4&gt;='Vic Apr 2020'!L4,('Vic Apr 2020'!L4*'Vic Apr 2020'!AC4/100)*'Vic Apr 2020'!AR4,($C$5*F10/'Vic Apr 2020'!AR4*'Vic Apr 2020'!AC4/100)*'Vic Apr 2020'!AR4))</f>
        <v>1035</v>
      </c>
      <c r="M10" s="190">
        <f>IF(AND('Vic Apr 2020'!L4&gt;0,'Vic Apr 2020'!M4&gt;0),IF($C$5*F10/'Vic Apr 2020'!AR4&lt;'Vic Apr 2020'!L4,0,IF(($C$5*F10/'Vic Apr 2020'!AR4-'Vic Apr 2020'!L4)&lt;=('Vic Apr 2020'!M4+'Vic Apr 2020'!L4),((($C$5*F10/'Vic Apr 2020'!AR4-'Vic Apr 2020'!L4)*'Vic Apr 2020'!AD4/100))*'Vic Apr 2020'!AR4,((('Vic Apr 2020'!M4)*'Vic Apr 2020'!AD4/100)*'Vic Apr 2020'!AR4))),0)</f>
        <v>109.09090909090916</v>
      </c>
      <c r="N10" s="190">
        <f>IF(AND('Vic Apr 2020'!M4&gt;0,'Vic Apr 2020'!N4&gt;0),IF($C$5*F10/'Vic Apr 2020'!AR4&lt;('Vic Apr 2020'!L4+'Vic Apr 2020'!M4),0,IF(($C$5*F10/'Vic Apr 2020'!AR4-'Vic Apr 2020'!L4+'Vic Apr 2020'!M4)&lt;=('Vic Apr 2020'!L4+'Vic Apr 2020'!M4+'Vic Apr 2020'!N4),((($C$5*F10/'Vic Apr 2020'!AR4-('Vic Apr 2020'!L4+'Vic Apr 2020'!M4))*'Vic Apr 2020'!AE4/100))*'Vic Apr 2020'!AR4,('Vic Apr 2020'!N4*'Vic Apr 2020'!AE4/100)*'Vic Apr 2020'!AR4)),0)</f>
        <v>0</v>
      </c>
      <c r="O10" s="190">
        <f>IF(AND('Vic Apr 2020'!N4&gt;0,'Vic Apr 2020'!O4&gt;0),IF($C$5*F10/'Vic Apr 2020'!AR4&lt;('Vic Apr 2020'!L4+'Vic Apr 2020'!M4+'Vic Apr 2020'!N4),0,IF(($C$5*F10/'Vic Apr 2020'!AR4-'Vic Apr 2020'!L4+'Vic Apr 2020'!M4+'Vic Apr 2020'!N4)&lt;=('Vic Apr 2020'!L4+'Vic Apr 2020'!M4+'Vic Apr 2020'!N4+'Vic Apr 2020'!O4),(($C$5*F10/'Vic Apr 2020'!AR4-('Vic Apr 2020'!L4+'Vic Apr 2020'!M4+'Vic Apr 2020'!N4))*'Vic Apr 2020'!AF4/100)*'Vic Apr 2020'!AR4,('Vic Apr 2020'!O4*'Vic Apr 2020'!AF4/100)*'Vic Apr 2020'!AR4)),0)</f>
        <v>0</v>
      </c>
      <c r="P10" s="190">
        <f>IF(AND('Vic Apr 2020'!P4&gt;0,'Vic Apr 2020'!O4&gt;0),IF(($C$5*F10/'Vic Apr 2020'!AR4&lt;SUM('Vic Apr 2020'!L4:P4)),(0),($C$5*F10/'Vic Apr 2020'!AR4-SUM('Vic Apr 2020'!L4:P4))*'Vic Apr 2020'!AB4/100)* 'Vic Apr 2020'!AR4,IF(AND('Vic Apr 2020'!O4&gt;0,'Vic Apr 2020'!P4=""),IF(($C$5*F10/'Vic Apr 2020'!AR4&lt; SUM('Vic Apr 2020'!L4:O4)),(0),($C$5*F10/'Vic Apr 2020'!AR4-SUM('Vic Apr 2020'!L4:O4))*'Vic Apr 2020'!AG4/100)* 'Vic Apr 2020'!AR4,IF(AND('Vic Apr 2020'!N4&gt;0,'Vic Apr 2020'!O4=""),IF(($C$5*F10/'Vic Apr 2020'!AR4&lt; SUM('Vic Apr 2020'!L4:N4)),(0),($C$5*F10/'Vic Apr 2020'!AR4-SUM('Vic Apr 2020'!L4:N4))*'Vic Apr 2020'!AF4/100)* 'Vic Apr 2020'!AR4,IF(AND('Vic Apr 2020'!M4&gt;0,'Vic Apr 2020'!N4=""),IF(($C$5*F10/'Vic Apr 2020'!AR4&lt;'Vic Apr 2020'!M4+'Vic Apr 2020'!L4),(0),(($C$5*F10/'Vic Apr 2020'!AR4-('Vic Apr 2020'!M4+'Vic Apr 2020'!L4))*'Vic Apr 2020'!AE4/100))*'Vic Apr 2020'!AR4,IF(AND('Vic Apr 2020'!L4&gt;0,'Vic Apr 2020'!M4=""&gt;0),IF(($C$5*F10/'Vic Apr 2020'!AR4&lt;'Vic Apr 2020'!L4),(0),($C$5*F10/'Vic Apr 2020'!AR4-'Vic Apr 2020'!L4)*'Vic Apr 2020'!AD4/100)*'Vic Apr 2020'!AR4,0)))))</f>
        <v>0</v>
      </c>
      <c r="Q10" s="394">
        <f t="shared" si="4"/>
        <v>2412.727272727273</v>
      </c>
      <c r="R10" s="419">
        <f t="shared" si="5"/>
        <v>2777.727272727273</v>
      </c>
      <c r="S10" s="193">
        <f t="shared" si="6"/>
        <v>3055.5000000000005</v>
      </c>
      <c r="T10" s="247">
        <f>'Vic Apr 2020'!AT4</f>
        <v>0</v>
      </c>
      <c r="U10" s="247">
        <f>'Vic Apr 2020'!AU4</f>
        <v>20</v>
      </c>
      <c r="V10" s="247">
        <f>'Vic Apr 2020'!AV4</f>
        <v>0</v>
      </c>
      <c r="W10" s="247">
        <f>'Vic Apr 2020'!AW4</f>
        <v>0</v>
      </c>
      <c r="X10" s="419" t="str">
        <f t="shared" ref="X10:X73" si="7">IF(SUM(T10:W10)=0,"No discount",IF(T10&gt;0,"Guaranteed off bill",IF(U10&gt;0,"Guaranteed off usage",IF(V10&gt;0,"Pay-on-time off bill","Pay-on-time off usage"))))</f>
        <v>Guaranteed off usage</v>
      </c>
      <c r="Y10" s="419" t="str">
        <f t="shared" ref="Y10:Y73" si="8">IF(OR(B10="Origin Energy",B10="Red Energy",B10="Powershop"),"Inclusive","Exclusive")</f>
        <v>Exclusive</v>
      </c>
      <c r="Z10" s="399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2295.1818181818185</v>
      </c>
      <c r="AA10" s="399">
        <f t="shared" si="1"/>
        <v>2295.1818181818185</v>
      </c>
      <c r="AB10" s="400">
        <f t="shared" si="2"/>
        <v>2524.7000000000007</v>
      </c>
      <c r="AC10" s="400">
        <f t="shared" si="2"/>
        <v>2524.7000000000007</v>
      </c>
      <c r="AD10" s="244">
        <f>'Vic Apr 2020'!BF4</f>
        <v>0</v>
      </c>
      <c r="AE10" s="196" t="str">
        <f>'Vic Apr 2020'!BG4</f>
        <v>n</v>
      </c>
      <c r="CO10" s="438"/>
      <c r="CP10" s="438"/>
      <c r="CQ10" s="438"/>
      <c r="CR10" s="438"/>
      <c r="CS10" s="438"/>
      <c r="CT10" s="438"/>
      <c r="CU10" s="438"/>
      <c r="CV10" s="438"/>
      <c r="CW10" s="438"/>
      <c r="CX10" s="438"/>
      <c r="CY10" s="438"/>
      <c r="CZ10" s="438"/>
      <c r="DA10" s="438"/>
      <c r="DB10" s="438"/>
      <c r="DC10" s="438"/>
      <c r="DD10" s="438"/>
      <c r="DE10" s="438"/>
      <c r="DF10" s="438"/>
      <c r="DG10" s="438"/>
      <c r="DH10" s="438"/>
      <c r="DI10" s="438"/>
      <c r="DJ10" s="438"/>
      <c r="DK10" s="438"/>
      <c r="DL10" s="438"/>
      <c r="DM10" s="438"/>
      <c r="DN10" s="438"/>
      <c r="DO10" s="438"/>
      <c r="DP10" s="438"/>
      <c r="DQ10" s="438"/>
      <c r="DR10" s="438"/>
      <c r="DS10" s="438"/>
      <c r="DT10" s="438"/>
      <c r="DU10" s="438"/>
      <c r="DV10" s="438"/>
      <c r="DW10" s="438"/>
      <c r="DX10" s="438"/>
      <c r="DY10" s="438"/>
      <c r="DZ10" s="438"/>
      <c r="EA10" s="438"/>
      <c r="EB10" s="438"/>
      <c r="EC10" s="438"/>
      <c r="ED10" s="438"/>
      <c r="EE10" s="438"/>
      <c r="EF10" s="438"/>
      <c r="EG10" s="438"/>
      <c r="EH10" s="438"/>
      <c r="EI10" s="438"/>
      <c r="EJ10" s="438"/>
      <c r="EK10" s="438"/>
      <c r="EL10" s="438"/>
      <c r="EM10" s="438"/>
      <c r="EN10" s="438"/>
      <c r="EO10" s="438"/>
      <c r="EP10" s="438"/>
    </row>
    <row r="11" spans="1:146" ht="17" customHeight="1">
      <c r="A11" s="528"/>
      <c r="B11" s="194" t="str">
        <f>'Vic Apr 2020'!F5</f>
        <v>EnergyAustralia</v>
      </c>
      <c r="C11" s="194" t="str">
        <f>'Vic Apr 2020'!G5</f>
        <v>Total Business</v>
      </c>
      <c r="D11" s="190">
        <f>365*'Vic Apr 2020'!H5/100</f>
        <v>432.89</v>
      </c>
      <c r="E11" s="415">
        <f>IF('Vic Apr 2020'!AQ5=3,0.5,IF('Vic Apr 2020'!AQ5=2,0.33,0))</f>
        <v>0.5</v>
      </c>
      <c r="F11" s="415">
        <f t="shared" si="3"/>
        <v>0.5</v>
      </c>
      <c r="G11" s="190">
        <f>IF('Vic Apr 2020'!K5="",($C$5*E11/'Vic Apr 2020'!AQ5*'Vic Apr 2020'!W5/100)*'Vic Apr 2020'!AQ5,IF($C$5*E11/'Vic Apr 2020'!AQ5&gt;='Vic Apr 2020'!L5,('Vic Apr 2020'!L5*'Vic Apr 2020'!W5/100)*'Vic Apr 2020'!AQ5,($C$5*E11/'Vic Apr 2020'!AQ5*'Vic Apr 2020'!W5/100)*'Vic Apr 2020'!AQ5))</f>
        <v>1018.6363636363637</v>
      </c>
      <c r="H11" s="190">
        <f>IF(AND('Vic Apr 2020'!L5&gt;0,'Vic Apr 2020'!M5&gt;0),IF($C$5*E11/'Vic Apr 2020'!AQ5&lt;'Vic Apr 2020'!L5,0,IF(($C$5*E11/'Vic Apr 2020'!AQ5-'Vic Apr 2020'!L5)&lt;=('Vic Apr 2020'!M5+'Vic Apr 2020'!L5),((($C$5*E11/'Vic Apr 2020'!AQ5-'Vic Apr 2020'!L5)*'Vic Apr 2020'!X5/100))*'Vic Apr 2020'!AQ5,((('Vic Apr 2020'!M5)*'Vic Apr 2020'!X5/100)*'Vic Apr 2020'!AQ5))),0)</f>
        <v>99.545454545454604</v>
      </c>
      <c r="I11" s="190">
        <f>IF(AND('Vic Apr 2020'!M5&gt;0,'Vic Apr 2020'!N5&gt;0),IF($C$5*E11/'Vic Apr 2020'!AQ5&lt;('Vic Apr 2020'!L5+'Vic Apr 2020'!M5),0,IF(($C$5*E11/'Vic Apr 2020'!AQ5-'Vic Apr 2020'!L5+'Vic Apr 2020'!M5)&lt;=('Vic Apr 2020'!L5+'Vic Apr 2020'!M5+'Vic Apr 2020'!N5),((($C$5*E11/'Vic Apr 2020'!AQ5-('Vic Apr 2020'!L5+'Vic Apr 2020'!M5))*'Vic Apr 2020'!Y5/100))*'Vic Apr 2020'!AQ5,('Vic Apr 2020'!N5*'Vic Apr 2020'!Y5/100)* 'Vic Apr 2020'!AQ5)),0)</f>
        <v>0</v>
      </c>
      <c r="J11" s="190">
        <f>IF(AND('Vic Apr 2020'!N5&gt;0,'Vic Apr 2020'!O5&gt;0),IF($C$5*E11/'Vic Apr 2020'!AQ5&lt;('Vic Apr 2020'!L5+'Vic Apr 2020'!M5+'Vic Apr 2020'!N5),0,IF(($C$5*E11/'Vic Apr 2020'!AQ5-'Vic Apr 2020'!L5+'Vic Apr 2020'!M5+'Vic Apr 2020'!N5)&lt;=('Vic Apr 2020'!L5+'Vic Apr 2020'!M5+'Vic Apr 2020'!N5+'Vic Apr 2020'!O5),(($C$5*E11/'Vic Apr 2020'!AQ5-('Vic Apr 2020'!L5+'Vic Apr 2020'!M5+'Vic Apr 2020'!N5))*'Vic Apr 2020'!Z5/100)*'Vic Apr 2020'!AQ5,('Vic Apr 2020'!O5*'Vic Apr 2020'!Z5/100)*'Vic Apr 2020'!AQ5)),0)</f>
        <v>0</v>
      </c>
      <c r="K11" s="190">
        <f>IF(AND('Vic Apr 2020'!P5&gt;0,'Vic Apr 2020'!O5&gt;0),IF(($C$5*E11/'Vic Apr 2020'!AQ5&lt;SUM('Vic Apr 2020'!L5:P5)),(0),($C$5*E11/'Vic Apr 2020'!AQ5-SUM('Vic Apr 2020'!L5:P5))*'Vic Apr 2020'!AB5/100)* 'Vic Apr 2020'!AQ5,IF(AND('Vic Apr 2020'!O5&gt;0,'Vic Apr 2020'!P5=""),IF(($C$5*E11/'Vic Apr 2020'!AQ5&lt; SUM('Vic Apr 2020'!L5:O5)),(0),($C$5*E11/'Vic Apr 2020'!AQ5-SUM('Vic Apr 2020'!L5:O5))*'Vic Apr 2020'!AA5/100)* 'Vic Apr 2020'!AQ5,IF(AND('Vic Apr 2020'!N5&gt;0,'Vic Apr 2020'!O5=""),IF(($C$5*E11/'Vic Apr 2020'!AQ5&lt; SUM('Vic Apr 2020'!L5:N5)),(0),($C$5*E11/'Vic Apr 2020'!AQ5-SUM('Vic Apr 2020'!L5:N5))*'Vic Apr 2020'!Z5/100)* 'Vic Apr 2020'!AQ5,IF(AND('Vic Apr 2020'!M5&gt;0,'Vic Apr 2020'!N5=""),IF(($C$5*E11/'Vic Apr 2020'!AQ5&lt;'Vic Apr 2020'!M5+'Vic Apr 2020'!L5),(0),(($C$5*E11/'Vic Apr 2020'!AQ5-('Vic Apr 2020'!M5+'Vic Apr 2020'!L5))*'Vic Apr 2020'!Y5/100))*'Vic Apr 2020'!AQ5,IF(AND('Vic Apr 2020'!L5&gt;0,'Vic Apr 2020'!M5=""&gt;0),IF(($C$5*E11/'Vic Apr 2020'!AQ5&lt;'Vic Apr 2020'!L5),(0),($C$5*E11/'Vic Apr 2020'!AQ5-'Vic Apr 2020'!L5)*'Vic Apr 2020'!X5/100)*'Vic Apr 2020'!AQ5,0)))))</f>
        <v>0</v>
      </c>
      <c r="L11" s="190">
        <f>IF('Vic Apr 2020'!K5="",($C$5*F11/'Vic Apr 2020'!AR5*'Vic Apr 2020'!AC5/100)*'Vic Apr 2020'!AR5,IF($C$5*F11/'Vic Apr 2020'!AR5&gt;='Vic Apr 2020'!L5,('Vic Apr 2020'!L5*'Vic Apr 2020'!AC5/100)*'Vic Apr 2020'!AR5,($C$5*F11/'Vic Apr 2020'!AR5*'Vic Apr 2020'!AC5/100)*'Vic Apr 2020'!AR5))</f>
        <v>953.18181818181824</v>
      </c>
      <c r="M11" s="190">
        <f>IF(AND('Vic Apr 2020'!L5&gt;0,'Vic Apr 2020'!M5&gt;0),IF($C$5*F11/'Vic Apr 2020'!AR5&lt;'Vic Apr 2020'!L5,0,IF(($C$5*F11/'Vic Apr 2020'!AR5-'Vic Apr 2020'!L5)&lt;=('Vic Apr 2020'!M5+'Vic Apr 2020'!L5),((($C$5*F11/'Vic Apr 2020'!AR5-'Vic Apr 2020'!L5)*'Vic Apr 2020'!AD5/100))*'Vic Apr 2020'!AR5,((('Vic Apr 2020'!M5)*'Vic Apr 2020'!AD5/100)*'Vic Apr 2020'!AR5))),0)</f>
        <v>95.000000000000043</v>
      </c>
      <c r="N11" s="190">
        <f>IF(AND('Vic Apr 2020'!M5&gt;0,'Vic Apr 2020'!N5&gt;0),IF($C$5*F11/'Vic Apr 2020'!AR5&lt;('Vic Apr 2020'!L5+'Vic Apr 2020'!M5),0,IF(($C$5*F11/'Vic Apr 2020'!AR5-'Vic Apr 2020'!L5+'Vic Apr 2020'!M5)&lt;=('Vic Apr 2020'!L5+'Vic Apr 2020'!M5+'Vic Apr 2020'!N5),((($C$5*F11/'Vic Apr 2020'!AR5-('Vic Apr 2020'!L5+'Vic Apr 2020'!M5))*'Vic Apr 2020'!AE5/100))*'Vic Apr 2020'!AR5,('Vic Apr 2020'!N5*'Vic Apr 2020'!AE5/100)*'Vic Apr 2020'!AR5)),0)</f>
        <v>0</v>
      </c>
      <c r="O11" s="190">
        <f>IF(AND('Vic Apr 2020'!N5&gt;0,'Vic Apr 2020'!O5&gt;0),IF($C$5*F11/'Vic Apr 2020'!AR5&lt;('Vic Apr 2020'!L5+'Vic Apr 2020'!M5+'Vic Apr 2020'!N5),0,IF(($C$5*F11/'Vic Apr 2020'!AR5-'Vic Apr 2020'!L5+'Vic Apr 2020'!M5+'Vic Apr 2020'!N5)&lt;=('Vic Apr 2020'!L5+'Vic Apr 2020'!M5+'Vic Apr 2020'!N5+'Vic Apr 2020'!O5),(($C$5*F11/'Vic Apr 2020'!AR5-('Vic Apr 2020'!L5+'Vic Apr 2020'!M5+'Vic Apr 2020'!N5))*'Vic Apr 2020'!AF5/100)*'Vic Apr 2020'!AR5,('Vic Apr 2020'!O5*'Vic Apr 2020'!AF5/100)*'Vic Apr 2020'!AR5)),0)</f>
        <v>0</v>
      </c>
      <c r="P11" s="190">
        <f>IF(AND('Vic Apr 2020'!P5&gt;0,'Vic Apr 2020'!O5&gt;0),IF(($C$5*F11/'Vic Apr 2020'!AR5&lt;SUM('Vic Apr 2020'!L5:P5)),(0),($C$5*F11/'Vic Apr 2020'!AR5-SUM('Vic Apr 2020'!L5:P5))*'Vic Apr 2020'!AB5/100)* 'Vic Apr 2020'!AR5,IF(AND('Vic Apr 2020'!O5&gt;0,'Vic Apr 2020'!P5=""),IF(($C$5*F11/'Vic Apr 2020'!AR5&lt; SUM('Vic Apr 2020'!L5:O5)),(0),($C$5*F11/'Vic Apr 2020'!AR5-SUM('Vic Apr 2020'!L5:O5))*'Vic Apr 2020'!AG5/100)* 'Vic Apr 2020'!AR5,IF(AND('Vic Apr 2020'!N5&gt;0,'Vic Apr 2020'!O5=""),IF(($C$5*F11/'Vic Apr 2020'!AR5&lt; SUM('Vic Apr 2020'!L5:N5)),(0),($C$5*F11/'Vic Apr 2020'!AR5-SUM('Vic Apr 2020'!L5:N5))*'Vic Apr 2020'!AF5/100)* 'Vic Apr 2020'!AR5,IF(AND('Vic Apr 2020'!M5&gt;0,'Vic Apr 2020'!N5=""),IF(($C$5*F11/'Vic Apr 2020'!AR5&lt;'Vic Apr 2020'!M5+'Vic Apr 2020'!L5),(0),(($C$5*F11/'Vic Apr 2020'!AR5-('Vic Apr 2020'!M5+'Vic Apr 2020'!L5))*'Vic Apr 2020'!AE5/100))*'Vic Apr 2020'!AR5,IF(AND('Vic Apr 2020'!L5&gt;0,'Vic Apr 2020'!M5=""&gt;0),IF(($C$5*F11/'Vic Apr 2020'!AR5&lt;'Vic Apr 2020'!L5),(0),($C$5*F11/'Vic Apr 2020'!AR5-'Vic Apr 2020'!L5)*'Vic Apr 2020'!AD5/100)*'Vic Apr 2020'!AR5,0)))))</f>
        <v>0</v>
      </c>
      <c r="Q11" s="394">
        <f t="shared" si="4"/>
        <v>2166.3636363636365</v>
      </c>
      <c r="R11" s="419">
        <f t="shared" si="5"/>
        <v>2599.2536363636364</v>
      </c>
      <c r="S11" s="193">
        <f t="shared" si="6"/>
        <v>2859.1790000000001</v>
      </c>
      <c r="T11" s="247">
        <f>'Vic Apr 2020'!AT5</f>
        <v>23</v>
      </c>
      <c r="U11" s="247">
        <f>'Vic Apr 2020'!AU5</f>
        <v>0</v>
      </c>
      <c r="V11" s="247">
        <f>'Vic Apr 2020'!AV5</f>
        <v>0</v>
      </c>
      <c r="W11" s="247">
        <f>'Vic Apr 2020'!AW5</f>
        <v>0</v>
      </c>
      <c r="X11" s="419" t="str">
        <f t="shared" si="7"/>
        <v>Guaranteed off bill</v>
      </c>
      <c r="Y11" s="419" t="str">
        <f t="shared" si="8"/>
        <v>Exclusive</v>
      </c>
      <c r="Z11" s="399">
        <f t="shared" si="0"/>
        <v>2001.4252999999999</v>
      </c>
      <c r="AA11" s="399">
        <f t="shared" si="1"/>
        <v>2001.4252999999999</v>
      </c>
      <c r="AB11" s="400">
        <f t="shared" si="2"/>
        <v>2201.56783</v>
      </c>
      <c r="AC11" s="400">
        <f t="shared" si="2"/>
        <v>2201.56783</v>
      </c>
      <c r="AD11" s="244">
        <f>'Vic Apr 2020'!BF5</f>
        <v>0</v>
      </c>
      <c r="AE11" s="196" t="str">
        <f>'Vic Apr 2020'!BG5</f>
        <v>n</v>
      </c>
      <c r="CO11" s="438"/>
      <c r="CP11" s="438"/>
      <c r="CQ11" s="438"/>
      <c r="CR11" s="438"/>
      <c r="CS11" s="438"/>
      <c r="CT11" s="438"/>
      <c r="CU11" s="438"/>
      <c r="CV11" s="438"/>
      <c r="CW11" s="438"/>
      <c r="CX11" s="438"/>
      <c r="CY11" s="438"/>
      <c r="CZ11" s="438"/>
      <c r="DA11" s="438"/>
      <c r="DB11" s="438"/>
      <c r="DC11" s="438"/>
      <c r="DD11" s="438"/>
      <c r="DE11" s="438"/>
      <c r="DF11" s="438"/>
      <c r="DG11" s="438"/>
      <c r="DH11" s="438"/>
      <c r="DI11" s="438"/>
      <c r="DJ11" s="438"/>
      <c r="DK11" s="438"/>
      <c r="DL11" s="438"/>
      <c r="DM11" s="438"/>
      <c r="DN11" s="438"/>
      <c r="DO11" s="438"/>
      <c r="DP11" s="438"/>
      <c r="DQ11" s="438"/>
      <c r="DR11" s="438"/>
      <c r="DS11" s="438"/>
      <c r="DT11" s="438"/>
      <c r="DU11" s="438"/>
      <c r="DV11" s="438"/>
      <c r="DW11" s="438"/>
      <c r="DX11" s="438"/>
      <c r="DY11" s="438"/>
      <c r="DZ11" s="438"/>
      <c r="EA11" s="438"/>
      <c r="EB11" s="438"/>
      <c r="EC11" s="438"/>
      <c r="ED11" s="438"/>
      <c r="EE11" s="438"/>
      <c r="EF11" s="438"/>
      <c r="EG11" s="438"/>
      <c r="EH11" s="438"/>
      <c r="EI11" s="438"/>
      <c r="EJ11" s="438"/>
      <c r="EK11" s="438"/>
      <c r="EL11" s="438"/>
      <c r="EM11" s="438"/>
      <c r="EN11" s="438"/>
      <c r="EO11" s="438"/>
      <c r="EP11" s="438"/>
    </row>
    <row r="12" spans="1:146" ht="17" customHeight="1">
      <c r="A12" s="528"/>
      <c r="B12" s="194" t="str">
        <f>'Vic Apr 2020'!F6</f>
        <v>Lumo Energy</v>
      </c>
      <c r="C12" s="194" t="str">
        <f>'Vic Apr 2020'!G6</f>
        <v>Value</v>
      </c>
      <c r="D12" s="190">
        <f>365*'Vic Apr 2020'!H6/100</f>
        <v>332.14999999999992</v>
      </c>
      <c r="E12" s="415">
        <f>IF('Vic Apr 2020'!AQ6=3,0.5,IF('Vic Apr 2020'!AQ6=2,0.33,0))</f>
        <v>0.5</v>
      </c>
      <c r="F12" s="415">
        <f t="shared" si="3"/>
        <v>0.5</v>
      </c>
      <c r="G12" s="190">
        <f>IF('Vic Apr 2020'!K6="",($C$5*E12/'Vic Apr 2020'!AQ6*'Vic Apr 2020'!W6/100)*'Vic Apr 2020'!AQ6,IF($C$5*E12/'Vic Apr 2020'!AQ6&gt;='Vic Apr 2020'!L6,('Vic Apr 2020'!L6*'Vic Apr 2020'!W6/100)*'Vic Apr 2020'!AQ6,($C$5*E12/'Vic Apr 2020'!AQ6*'Vic Apr 2020'!W6/100)*'Vic Apr 2020'!AQ6))</f>
        <v>759.01745454545448</v>
      </c>
      <c r="H12" s="190">
        <f>IF(AND('Vic Apr 2020'!L6&gt;0,'Vic Apr 2020'!M6&gt;0),IF($C$5*E12/'Vic Apr 2020'!AQ6&lt;'Vic Apr 2020'!L6,0,IF(($C$5*E12/'Vic Apr 2020'!AQ6-'Vic Apr 2020'!L6)&lt;=('Vic Apr 2020'!M6+'Vic Apr 2020'!L6),((($C$5*E12/'Vic Apr 2020'!AQ6-'Vic Apr 2020'!L6)*'Vic Apr 2020'!X6/100))*'Vic Apr 2020'!AQ6,((('Vic Apr 2020'!M6)*'Vic Apr 2020'!X6/100)*'Vic Apr 2020'!AQ6))),0)</f>
        <v>69.2203636363637</v>
      </c>
      <c r="I12" s="190">
        <f>IF(AND('Vic Apr 2020'!M6&gt;0,'Vic Apr 2020'!N6&gt;0),IF($C$5*E12/'Vic Apr 2020'!AQ6&lt;('Vic Apr 2020'!L6+'Vic Apr 2020'!M6),0,IF(($C$5*E12/'Vic Apr 2020'!AQ6-'Vic Apr 2020'!L6+'Vic Apr 2020'!M6)&lt;=('Vic Apr 2020'!L6+'Vic Apr 2020'!M6+'Vic Apr 2020'!N6),((($C$5*E12/'Vic Apr 2020'!AQ6-('Vic Apr 2020'!L6+'Vic Apr 2020'!M6))*'Vic Apr 2020'!Y6/100))*'Vic Apr 2020'!AQ6,('Vic Apr 2020'!N6*'Vic Apr 2020'!Y6/100)* 'Vic Apr 2020'!AQ6)),0)</f>
        <v>0</v>
      </c>
      <c r="J12" s="190">
        <f>IF(AND('Vic Apr 2020'!N6&gt;0,'Vic Apr 2020'!O6&gt;0),IF($C$5*E12/'Vic Apr 2020'!AQ6&lt;('Vic Apr 2020'!L6+'Vic Apr 2020'!M6+'Vic Apr 2020'!N6),0,IF(($C$5*E12/'Vic Apr 2020'!AQ6-'Vic Apr 2020'!L6+'Vic Apr 2020'!M6+'Vic Apr 2020'!N6)&lt;=('Vic Apr 2020'!L6+'Vic Apr 2020'!M6+'Vic Apr 2020'!N6+'Vic Apr 2020'!O6),(($C$5*E12/'Vic Apr 2020'!AQ6-('Vic Apr 2020'!L6+'Vic Apr 2020'!M6+'Vic Apr 2020'!N6))*'Vic Apr 2020'!Z6/100)*'Vic Apr 2020'!AQ6,('Vic Apr 2020'!O6*'Vic Apr 2020'!Z6/100)*'Vic Apr 2020'!AQ6)),0)</f>
        <v>0</v>
      </c>
      <c r="K12" s="190">
        <f>IF(AND('Vic Apr 2020'!P6&gt;0,'Vic Apr 2020'!O6&gt;0),IF(($C$5*E12/'Vic Apr 2020'!AQ6&lt;SUM('Vic Apr 2020'!L6:P6)),(0),($C$5*E12/'Vic Apr 2020'!AQ6-SUM('Vic Apr 2020'!L6:P6))*'Vic Apr 2020'!AB6/100)* 'Vic Apr 2020'!AQ6,IF(AND('Vic Apr 2020'!O6&gt;0,'Vic Apr 2020'!P6=""),IF(($C$5*E12/'Vic Apr 2020'!AQ6&lt; SUM('Vic Apr 2020'!L6:O6)),(0),($C$5*E12/'Vic Apr 2020'!AQ6-SUM('Vic Apr 2020'!L6:O6))*'Vic Apr 2020'!AA6/100)* 'Vic Apr 2020'!AQ6,IF(AND('Vic Apr 2020'!N6&gt;0,'Vic Apr 2020'!O6=""),IF(($C$5*E12/'Vic Apr 2020'!AQ6&lt; SUM('Vic Apr 2020'!L6:N6)),(0),($C$5*E12/'Vic Apr 2020'!AQ6-SUM('Vic Apr 2020'!L6:N6))*'Vic Apr 2020'!Z6/100)* 'Vic Apr 2020'!AQ6,IF(AND('Vic Apr 2020'!M6&gt;0,'Vic Apr 2020'!N6=""),IF(($C$5*E12/'Vic Apr 2020'!AQ6&lt;'Vic Apr 2020'!M6+'Vic Apr 2020'!L6),(0),(($C$5*E12/'Vic Apr 2020'!AQ6-('Vic Apr 2020'!M6+'Vic Apr 2020'!L6))*'Vic Apr 2020'!Y6/100))*'Vic Apr 2020'!AQ6,IF(AND('Vic Apr 2020'!L6&gt;0,'Vic Apr 2020'!M6=""&gt;0),IF(($C$5*E12/'Vic Apr 2020'!AQ6&lt;'Vic Apr 2020'!L6),(0),($C$5*E12/'Vic Apr 2020'!AQ6-'Vic Apr 2020'!L6)*'Vic Apr 2020'!X6/100)*'Vic Apr 2020'!AQ6,0)))))</f>
        <v>0</v>
      </c>
      <c r="L12" s="190">
        <f>IF('Vic Apr 2020'!K6="",($C$5*F12/'Vic Apr 2020'!AR6*'Vic Apr 2020'!AC6/100)*'Vic Apr 2020'!AR6,IF($C$5*F12/'Vic Apr 2020'!AR6&gt;='Vic Apr 2020'!L6,('Vic Apr 2020'!L6*'Vic Apr 2020'!AC6/100)*'Vic Apr 2020'!AR6,($C$5*F12/'Vic Apr 2020'!AR6*'Vic Apr 2020'!AC6/100)*'Vic Apr 2020'!AR6))</f>
        <v>754.86981818181823</v>
      </c>
      <c r="M12" s="190">
        <f>IF(AND('Vic Apr 2020'!L6&gt;0,'Vic Apr 2020'!M6&gt;0),IF($C$5*F12/'Vic Apr 2020'!AR6&lt;'Vic Apr 2020'!L6,0,IF(($C$5*F12/'Vic Apr 2020'!AR6-'Vic Apr 2020'!L6)&lt;=('Vic Apr 2020'!M6+'Vic Apr 2020'!L6),((($C$5*F12/'Vic Apr 2020'!AR6-'Vic Apr 2020'!L6)*'Vic Apr 2020'!AD6/100))*'Vic Apr 2020'!AR6,((('Vic Apr 2020'!M6)*'Vic Apr 2020'!AD6/100)*'Vic Apr 2020'!AR6))),0)</f>
        <v>67.231272727272781</v>
      </c>
      <c r="N12" s="190">
        <f>IF(AND('Vic Apr 2020'!M6&gt;0,'Vic Apr 2020'!N6&gt;0),IF($C$5*F12/'Vic Apr 2020'!AR6&lt;('Vic Apr 2020'!L6+'Vic Apr 2020'!M6),0,IF(($C$5*F12/'Vic Apr 2020'!AR6-'Vic Apr 2020'!L6+'Vic Apr 2020'!M6)&lt;=('Vic Apr 2020'!L6+'Vic Apr 2020'!M6+'Vic Apr 2020'!N6),((($C$5*F12/'Vic Apr 2020'!AR6-('Vic Apr 2020'!L6+'Vic Apr 2020'!M6))*'Vic Apr 2020'!AE6/100))*'Vic Apr 2020'!AR6,('Vic Apr 2020'!N6*'Vic Apr 2020'!AE6/100)*'Vic Apr 2020'!AR6)),0)</f>
        <v>0</v>
      </c>
      <c r="O12" s="190">
        <f>IF(AND('Vic Apr 2020'!N6&gt;0,'Vic Apr 2020'!O6&gt;0),IF($C$5*F12/'Vic Apr 2020'!AR6&lt;('Vic Apr 2020'!L6+'Vic Apr 2020'!M6+'Vic Apr 2020'!N6),0,IF(($C$5*F12/'Vic Apr 2020'!AR6-'Vic Apr 2020'!L6+'Vic Apr 2020'!M6+'Vic Apr 2020'!N6)&lt;=('Vic Apr 2020'!L6+'Vic Apr 2020'!M6+'Vic Apr 2020'!N6+'Vic Apr 2020'!O6),(($C$5*F12/'Vic Apr 2020'!AR6-('Vic Apr 2020'!L6+'Vic Apr 2020'!M6+'Vic Apr 2020'!N6))*'Vic Apr 2020'!AF6/100)*'Vic Apr 2020'!AR6,('Vic Apr 2020'!O6*'Vic Apr 2020'!AF6/100)*'Vic Apr 2020'!AR6)),0)</f>
        <v>0</v>
      </c>
      <c r="P12" s="190">
        <f>IF(AND('Vic Apr 2020'!P6&gt;0,'Vic Apr 2020'!O6&gt;0),IF(($C$5*F12/'Vic Apr 2020'!AR6&lt;SUM('Vic Apr 2020'!L6:P6)),(0),($C$5*F12/'Vic Apr 2020'!AR6-SUM('Vic Apr 2020'!L6:P6))*'Vic Apr 2020'!AB6/100)* 'Vic Apr 2020'!AR6,IF(AND('Vic Apr 2020'!O6&gt;0,'Vic Apr 2020'!P6=""),IF(($C$5*F12/'Vic Apr 2020'!AR6&lt; SUM('Vic Apr 2020'!L6:O6)),(0),($C$5*F12/'Vic Apr 2020'!AR6-SUM('Vic Apr 2020'!L6:O6))*'Vic Apr 2020'!AG6/100)* 'Vic Apr 2020'!AR6,IF(AND('Vic Apr 2020'!N6&gt;0,'Vic Apr 2020'!O6=""),IF(($C$5*F12/'Vic Apr 2020'!AR6&lt; SUM('Vic Apr 2020'!L6:N6)),(0),($C$5*F12/'Vic Apr 2020'!AR6-SUM('Vic Apr 2020'!L6:N6))*'Vic Apr 2020'!AF6/100)* 'Vic Apr 2020'!AR6,IF(AND('Vic Apr 2020'!M6&gt;0,'Vic Apr 2020'!N6=""),IF(($C$5*F12/'Vic Apr 2020'!AR6&lt;'Vic Apr 2020'!M6+'Vic Apr 2020'!L6),(0),(($C$5*F12/'Vic Apr 2020'!AR6-('Vic Apr 2020'!M6+'Vic Apr 2020'!L6))*'Vic Apr 2020'!AE6/100))*'Vic Apr 2020'!AR6,IF(AND('Vic Apr 2020'!L6&gt;0,'Vic Apr 2020'!M6=""&gt;0),IF(($C$5*F12/'Vic Apr 2020'!AR6&lt;'Vic Apr 2020'!L6),(0),($C$5*F12/'Vic Apr 2020'!AR6-'Vic Apr 2020'!L6)*'Vic Apr 2020'!AD6/100)*'Vic Apr 2020'!AR6,0)))))</f>
        <v>0</v>
      </c>
      <c r="Q12" s="394">
        <f t="shared" si="4"/>
        <v>1650.3389090909093</v>
      </c>
      <c r="R12" s="419">
        <f t="shared" si="5"/>
        <v>1982.4889090909091</v>
      </c>
      <c r="S12" s="193">
        <f t="shared" si="6"/>
        <v>2180.7378000000003</v>
      </c>
      <c r="T12" s="247">
        <f>'Vic Apr 2020'!AT6</f>
        <v>0</v>
      </c>
      <c r="U12" s="247">
        <f>'Vic Apr 2020'!AU6</f>
        <v>0</v>
      </c>
      <c r="V12" s="247">
        <f>'Vic Apr 2020'!AV6</f>
        <v>3</v>
      </c>
      <c r="W12" s="247">
        <f>'Vic Apr 2020'!AW6</f>
        <v>0</v>
      </c>
      <c r="X12" s="419" t="str">
        <f t="shared" si="7"/>
        <v>Pay-on-time off bill</v>
      </c>
      <c r="Y12" s="419" t="str">
        <f t="shared" si="8"/>
        <v>Exclusive</v>
      </c>
      <c r="Z12" s="399">
        <f t="shared" si="0"/>
        <v>1982.4889090909091</v>
      </c>
      <c r="AA12" s="399">
        <f t="shared" si="1"/>
        <v>1923.014241818182</v>
      </c>
      <c r="AB12" s="400">
        <f t="shared" si="2"/>
        <v>2180.7378000000003</v>
      </c>
      <c r="AC12" s="400">
        <f t="shared" si="2"/>
        <v>2115.3156660000004</v>
      </c>
      <c r="AD12" s="244">
        <f>'Vic Apr 2020'!BF6</f>
        <v>0</v>
      </c>
      <c r="AE12" s="196" t="str">
        <f>'Vic Apr 2020'!BG6</f>
        <v>n</v>
      </c>
      <c r="CO12" s="438"/>
      <c r="CP12" s="438"/>
      <c r="CQ12" s="438"/>
      <c r="CR12" s="438"/>
      <c r="CS12" s="438"/>
      <c r="CT12" s="438"/>
      <c r="CU12" s="438"/>
      <c r="CV12" s="438"/>
      <c r="CW12" s="438"/>
      <c r="CX12" s="438"/>
      <c r="CY12" s="438"/>
      <c r="CZ12" s="438"/>
      <c r="DA12" s="438"/>
      <c r="DB12" s="438"/>
      <c r="DC12" s="438"/>
      <c r="DD12" s="438"/>
      <c r="DE12" s="438"/>
      <c r="DF12" s="438"/>
      <c r="DG12" s="438"/>
      <c r="DH12" s="438"/>
      <c r="DI12" s="438"/>
      <c r="DJ12" s="438"/>
      <c r="DK12" s="438"/>
      <c r="DL12" s="438"/>
      <c r="DM12" s="438"/>
      <c r="DN12" s="438"/>
      <c r="DO12" s="438"/>
      <c r="DP12" s="438"/>
      <c r="DQ12" s="438"/>
      <c r="DR12" s="438"/>
      <c r="DS12" s="438"/>
      <c r="DT12" s="438"/>
      <c r="DU12" s="438"/>
      <c r="DV12" s="438"/>
      <c r="DW12" s="438"/>
      <c r="DX12" s="438"/>
      <c r="DY12" s="438"/>
      <c r="DZ12" s="438"/>
      <c r="EA12" s="438"/>
      <c r="EB12" s="438"/>
      <c r="EC12" s="438"/>
      <c r="ED12" s="438"/>
      <c r="EE12" s="438"/>
      <c r="EF12" s="438"/>
      <c r="EG12" s="438"/>
      <c r="EH12" s="438"/>
      <c r="EI12" s="438"/>
      <c r="EJ12" s="438"/>
      <c r="EK12" s="438"/>
      <c r="EL12" s="438"/>
      <c r="EM12" s="438"/>
      <c r="EN12" s="438"/>
      <c r="EO12" s="438"/>
      <c r="EP12" s="438"/>
    </row>
    <row r="13" spans="1:146" ht="17" customHeight="1">
      <c r="A13" s="528"/>
      <c r="B13" s="194" t="str">
        <f>'Vic Apr 2020'!F7</f>
        <v>Momentum Energy</v>
      </c>
      <c r="C13" s="194" t="str">
        <f>'Vic Apr 2020'!G7</f>
        <v>Market offer</v>
      </c>
      <c r="D13" s="190">
        <f>365*'Vic Apr 2020'!H7/100</f>
        <v>434.05136363636359</v>
      </c>
      <c r="E13" s="415">
        <f>IF('Vic Apr 2020'!AQ7=3,0.5,IF('Vic Apr 2020'!AQ7=2,0.33,0))</f>
        <v>0.5</v>
      </c>
      <c r="F13" s="415">
        <f t="shared" si="3"/>
        <v>0.5</v>
      </c>
      <c r="G13" s="190">
        <f>IF('Vic Apr 2020'!K7="",($C$5*E13/'Vic Apr 2020'!AQ7*'Vic Apr 2020'!W7/100)*'Vic Apr 2020'!AQ7,IF($C$5*E13/'Vic Apr 2020'!AQ7&gt;='Vic Apr 2020'!L7,('Vic Apr 2020'!L7*'Vic Apr 2020'!W7/100)*'Vic Apr 2020'!AQ7,($C$5*E13/'Vic Apr 2020'!AQ7*'Vic Apr 2020'!W7/100)*'Vic Apr 2020'!AQ7))</f>
        <v>777.27272727272725</v>
      </c>
      <c r="H13" s="190">
        <f>IF(AND('Vic Apr 2020'!L7&gt;0,'Vic Apr 2020'!M7&gt;0),IF($C$5*E13/'Vic Apr 2020'!AQ7&lt;'Vic Apr 2020'!L7,0,IF(($C$5*E13/'Vic Apr 2020'!AQ7-'Vic Apr 2020'!L7)&lt;=('Vic Apr 2020'!M7+'Vic Apr 2020'!L7),((($C$5*E13/'Vic Apr 2020'!AQ7-'Vic Apr 2020'!L7)*'Vic Apr 2020'!X7/100))*'Vic Apr 2020'!AQ7,((('Vic Apr 2020'!M7)*'Vic Apr 2020'!X7/100)*'Vic Apr 2020'!AQ7))),0)</f>
        <v>80.909090909090963</v>
      </c>
      <c r="I13" s="190">
        <f>IF(AND('Vic Apr 2020'!M7&gt;0,'Vic Apr 2020'!N7&gt;0),IF($C$5*E13/'Vic Apr 2020'!AQ7&lt;('Vic Apr 2020'!L7+'Vic Apr 2020'!M7),0,IF(($C$5*E13/'Vic Apr 2020'!AQ7-'Vic Apr 2020'!L7+'Vic Apr 2020'!M7)&lt;=('Vic Apr 2020'!L7+'Vic Apr 2020'!M7+'Vic Apr 2020'!N7),((($C$5*E13/'Vic Apr 2020'!AQ7-('Vic Apr 2020'!L7+'Vic Apr 2020'!M7))*'Vic Apr 2020'!Y7/100))*'Vic Apr 2020'!AQ7,('Vic Apr 2020'!N7*'Vic Apr 2020'!Y7/100)* 'Vic Apr 2020'!AQ7)),0)</f>
        <v>0</v>
      </c>
      <c r="J13" s="190">
        <f>IF(AND('Vic Apr 2020'!N7&gt;0,'Vic Apr 2020'!O7&gt;0),IF($C$5*E13/'Vic Apr 2020'!AQ7&lt;('Vic Apr 2020'!L7+'Vic Apr 2020'!M7+'Vic Apr 2020'!N7),0,IF(($C$5*E13/'Vic Apr 2020'!AQ7-'Vic Apr 2020'!L7+'Vic Apr 2020'!M7+'Vic Apr 2020'!N7)&lt;=('Vic Apr 2020'!L7+'Vic Apr 2020'!M7+'Vic Apr 2020'!N7+'Vic Apr 2020'!O7),(($C$5*E13/'Vic Apr 2020'!AQ7-('Vic Apr 2020'!L7+'Vic Apr 2020'!M7+'Vic Apr 2020'!N7))*'Vic Apr 2020'!Z7/100)*'Vic Apr 2020'!AQ7,('Vic Apr 2020'!O7*'Vic Apr 2020'!Z7/100)*'Vic Apr 2020'!AQ7)),0)</f>
        <v>0</v>
      </c>
      <c r="K13" s="190">
        <f>IF(AND('Vic Apr 2020'!P7&gt;0,'Vic Apr 2020'!O7&gt;0),IF(($C$5*E13/'Vic Apr 2020'!AQ7&lt;SUM('Vic Apr 2020'!L7:P7)),(0),($C$5*E13/'Vic Apr 2020'!AQ7-SUM('Vic Apr 2020'!L7:P7))*'Vic Apr 2020'!AB7/100)* 'Vic Apr 2020'!AQ7,IF(AND('Vic Apr 2020'!O7&gt;0,'Vic Apr 2020'!P7=""),IF(($C$5*E13/'Vic Apr 2020'!AQ7&lt; SUM('Vic Apr 2020'!L7:O7)),(0),($C$5*E13/'Vic Apr 2020'!AQ7-SUM('Vic Apr 2020'!L7:O7))*'Vic Apr 2020'!AA7/100)* 'Vic Apr 2020'!AQ7,IF(AND('Vic Apr 2020'!N7&gt;0,'Vic Apr 2020'!O7=""),IF(($C$5*E13/'Vic Apr 2020'!AQ7&lt; SUM('Vic Apr 2020'!L7:N7)),(0),($C$5*E13/'Vic Apr 2020'!AQ7-SUM('Vic Apr 2020'!L7:N7))*'Vic Apr 2020'!Z7/100)* 'Vic Apr 2020'!AQ7,IF(AND('Vic Apr 2020'!M7&gt;0,'Vic Apr 2020'!N7=""),IF(($C$5*E13/'Vic Apr 2020'!AQ7&lt;'Vic Apr 2020'!M7+'Vic Apr 2020'!L7),(0),(($C$5*E13/'Vic Apr 2020'!AQ7-('Vic Apr 2020'!M7+'Vic Apr 2020'!L7))*'Vic Apr 2020'!Y7/100))*'Vic Apr 2020'!AQ7,IF(AND('Vic Apr 2020'!L7&gt;0,'Vic Apr 2020'!M7=""&gt;0),IF(($C$5*E13/'Vic Apr 2020'!AQ7&lt;'Vic Apr 2020'!L7),(0),($C$5*E13/'Vic Apr 2020'!AQ7-'Vic Apr 2020'!L7)*'Vic Apr 2020'!X7/100)*'Vic Apr 2020'!AQ7,0)))))</f>
        <v>0</v>
      </c>
      <c r="L13" s="190">
        <f>IF('Vic Apr 2020'!K7="",($C$5*F13/'Vic Apr 2020'!AR7*'Vic Apr 2020'!AC7/100)*'Vic Apr 2020'!AR7,IF($C$5*F13/'Vic Apr 2020'!AR7&gt;='Vic Apr 2020'!L7,('Vic Apr 2020'!L7*'Vic Apr 2020'!AC7/100)*'Vic Apr 2020'!AR7,($C$5*F13/'Vic Apr 2020'!AR7*'Vic Apr 2020'!AC7/100)*'Vic Apr 2020'!AR7))</f>
        <v>662.72727272727263</v>
      </c>
      <c r="M13" s="190">
        <f>IF(AND('Vic Apr 2020'!L7&gt;0,'Vic Apr 2020'!M7&gt;0),IF($C$5*F13/'Vic Apr 2020'!AR7&lt;'Vic Apr 2020'!L7,0,IF(($C$5*F13/'Vic Apr 2020'!AR7-'Vic Apr 2020'!L7)&lt;=('Vic Apr 2020'!M7+'Vic Apr 2020'!L7),((($C$5*F13/'Vic Apr 2020'!AR7-'Vic Apr 2020'!L7)*'Vic Apr 2020'!AD7/100))*'Vic Apr 2020'!AR7,((('Vic Apr 2020'!M7)*'Vic Apr 2020'!AD7/100)*'Vic Apr 2020'!AR7))),0)</f>
        <v>69.545454545454589</v>
      </c>
      <c r="N13" s="190">
        <f>IF(AND('Vic Apr 2020'!M7&gt;0,'Vic Apr 2020'!N7&gt;0),IF($C$5*F13/'Vic Apr 2020'!AR7&lt;('Vic Apr 2020'!L7+'Vic Apr 2020'!M7),0,IF(($C$5*F13/'Vic Apr 2020'!AR7-'Vic Apr 2020'!L7+'Vic Apr 2020'!M7)&lt;=('Vic Apr 2020'!L7+'Vic Apr 2020'!M7+'Vic Apr 2020'!N7),((($C$5*F13/'Vic Apr 2020'!AR7-('Vic Apr 2020'!L7+'Vic Apr 2020'!M7))*'Vic Apr 2020'!AE7/100))*'Vic Apr 2020'!AR7,('Vic Apr 2020'!N7*'Vic Apr 2020'!AE7/100)*'Vic Apr 2020'!AR7)),0)</f>
        <v>0</v>
      </c>
      <c r="O13" s="190">
        <f>IF(AND('Vic Apr 2020'!N7&gt;0,'Vic Apr 2020'!O7&gt;0),IF($C$5*F13/'Vic Apr 2020'!AR7&lt;('Vic Apr 2020'!L7+'Vic Apr 2020'!M7+'Vic Apr 2020'!N7),0,IF(($C$5*F13/'Vic Apr 2020'!AR7-'Vic Apr 2020'!L7+'Vic Apr 2020'!M7+'Vic Apr 2020'!N7)&lt;=('Vic Apr 2020'!L7+'Vic Apr 2020'!M7+'Vic Apr 2020'!N7+'Vic Apr 2020'!O7),(($C$5*F13/'Vic Apr 2020'!AR7-('Vic Apr 2020'!L7+'Vic Apr 2020'!M7+'Vic Apr 2020'!N7))*'Vic Apr 2020'!AF7/100)*'Vic Apr 2020'!AR7,('Vic Apr 2020'!O7*'Vic Apr 2020'!AF7/100)*'Vic Apr 2020'!AR7)),0)</f>
        <v>0</v>
      </c>
      <c r="P13" s="190">
        <f>IF(AND('Vic Apr 2020'!P7&gt;0,'Vic Apr 2020'!O7&gt;0),IF(($C$5*F13/'Vic Apr 2020'!AR7&lt;SUM('Vic Apr 2020'!L7:P7)),(0),($C$5*F13/'Vic Apr 2020'!AR7-SUM('Vic Apr 2020'!L7:P7))*'Vic Apr 2020'!AB7/100)* 'Vic Apr 2020'!AR7,IF(AND('Vic Apr 2020'!O7&gt;0,'Vic Apr 2020'!P7=""),IF(($C$5*F13/'Vic Apr 2020'!AR7&lt; SUM('Vic Apr 2020'!L7:O7)),(0),($C$5*F13/'Vic Apr 2020'!AR7-SUM('Vic Apr 2020'!L7:O7))*'Vic Apr 2020'!AG7/100)* 'Vic Apr 2020'!AR7,IF(AND('Vic Apr 2020'!N7&gt;0,'Vic Apr 2020'!O7=""),IF(($C$5*F13/'Vic Apr 2020'!AR7&lt; SUM('Vic Apr 2020'!L7:N7)),(0),($C$5*F13/'Vic Apr 2020'!AR7-SUM('Vic Apr 2020'!L7:N7))*'Vic Apr 2020'!AF7/100)* 'Vic Apr 2020'!AR7,IF(AND('Vic Apr 2020'!M7&gt;0,'Vic Apr 2020'!N7=""),IF(($C$5*F13/'Vic Apr 2020'!AR7&lt;'Vic Apr 2020'!M7+'Vic Apr 2020'!L7),(0),(($C$5*F13/'Vic Apr 2020'!AR7-('Vic Apr 2020'!M7+'Vic Apr 2020'!L7))*'Vic Apr 2020'!AE7/100))*'Vic Apr 2020'!AR7,IF(AND('Vic Apr 2020'!L7&gt;0,'Vic Apr 2020'!M7=""&gt;0),IF(($C$5*F13/'Vic Apr 2020'!AR7&lt;'Vic Apr 2020'!L7),(0),($C$5*F13/'Vic Apr 2020'!AR7-'Vic Apr 2020'!L7)*'Vic Apr 2020'!AD7/100)*'Vic Apr 2020'!AR7,0)))))</f>
        <v>0</v>
      </c>
      <c r="Q13" s="394">
        <f t="shared" si="4"/>
        <v>1590.4545454545455</v>
      </c>
      <c r="R13" s="419">
        <f t="shared" si="5"/>
        <v>2024.505909090909</v>
      </c>
      <c r="S13" s="193">
        <f t="shared" si="6"/>
        <v>2226.9565000000002</v>
      </c>
      <c r="T13" s="247">
        <f>'Vic Apr 2020'!AT7</f>
        <v>0</v>
      </c>
      <c r="U13" s="247">
        <f>'Vic Apr 2020'!AU7</f>
        <v>0</v>
      </c>
      <c r="V13" s="247">
        <f>'Vic Apr 2020'!AV7</f>
        <v>0</v>
      </c>
      <c r="W13" s="247">
        <f>'Vic Apr 2020'!AW7</f>
        <v>0</v>
      </c>
      <c r="X13" s="419" t="str">
        <f t="shared" si="7"/>
        <v>No discount</v>
      </c>
      <c r="Y13" s="419" t="str">
        <f t="shared" si="8"/>
        <v>Exclusive</v>
      </c>
      <c r="Z13" s="399">
        <f t="shared" si="0"/>
        <v>2024.505909090909</v>
      </c>
      <c r="AA13" s="399">
        <f t="shared" si="1"/>
        <v>2024.505909090909</v>
      </c>
      <c r="AB13" s="400">
        <f t="shared" si="2"/>
        <v>2226.9565000000002</v>
      </c>
      <c r="AC13" s="400">
        <f t="shared" si="2"/>
        <v>2226.9565000000002</v>
      </c>
      <c r="AD13" s="244">
        <f>'Vic Apr 2020'!BF7</f>
        <v>0</v>
      </c>
      <c r="AE13" s="196" t="str">
        <f>'Vic Apr 2020'!BG7</f>
        <v>n</v>
      </c>
      <c r="CO13" s="438"/>
      <c r="CP13" s="438"/>
      <c r="CQ13" s="438"/>
      <c r="CR13" s="438"/>
      <c r="CS13" s="438"/>
      <c r="CT13" s="438"/>
      <c r="CU13" s="438"/>
      <c r="CV13" s="438"/>
      <c r="CW13" s="438"/>
      <c r="CX13" s="438"/>
      <c r="CY13" s="438"/>
      <c r="CZ13" s="438"/>
      <c r="DA13" s="438"/>
      <c r="DB13" s="438"/>
      <c r="DC13" s="438"/>
      <c r="DD13" s="438"/>
      <c r="DE13" s="438"/>
      <c r="DF13" s="438"/>
      <c r="DG13" s="438"/>
      <c r="DH13" s="438"/>
      <c r="DI13" s="438"/>
      <c r="DJ13" s="438"/>
      <c r="DK13" s="438"/>
      <c r="DL13" s="438"/>
      <c r="DM13" s="438"/>
      <c r="DN13" s="438"/>
      <c r="DO13" s="438"/>
      <c r="DP13" s="438"/>
      <c r="DQ13" s="438"/>
      <c r="DR13" s="438"/>
      <c r="DS13" s="438"/>
      <c r="DT13" s="438"/>
      <c r="DU13" s="438"/>
      <c r="DV13" s="438"/>
      <c r="DW13" s="438"/>
      <c r="DX13" s="438"/>
      <c r="DY13" s="438"/>
      <c r="DZ13" s="438"/>
      <c r="EA13" s="438"/>
      <c r="EB13" s="438"/>
      <c r="EC13" s="438"/>
      <c r="ED13" s="438"/>
      <c r="EE13" s="438"/>
      <c r="EF13" s="438"/>
      <c r="EG13" s="438"/>
      <c r="EH13" s="438"/>
      <c r="EI13" s="438"/>
      <c r="EJ13" s="438"/>
      <c r="EK13" s="438"/>
      <c r="EL13" s="438"/>
      <c r="EM13" s="438"/>
      <c r="EN13" s="438"/>
      <c r="EO13" s="438"/>
      <c r="EP13" s="438"/>
    </row>
    <row r="14" spans="1:146" s="440" customFormat="1" ht="17" customHeight="1" thickBot="1">
      <c r="A14" s="528"/>
      <c r="B14" s="194" t="str">
        <f>'Vic Apr 2020'!F8</f>
        <v>Origin Energy</v>
      </c>
      <c r="C14" s="194" t="str">
        <f>'Vic Apr 2020'!G8</f>
        <v>Basic</v>
      </c>
      <c r="D14" s="190">
        <f>365*'Vic Apr 2020'!H8/100</f>
        <v>306.60000000000002</v>
      </c>
      <c r="E14" s="415">
        <f>IF('Vic Apr 2020'!AQ8=3,0.5,IF('Vic Apr 2020'!AQ8=2,0.33,0))</f>
        <v>0.5</v>
      </c>
      <c r="F14" s="415">
        <f t="shared" si="3"/>
        <v>0.5</v>
      </c>
      <c r="G14" s="190">
        <f>IF('Vic Apr 2020'!K8="",($C$5*E14/'Vic Apr 2020'!AQ8*'Vic Apr 2020'!W8/100)*'Vic Apr 2020'!AQ8,IF($C$5*E14/'Vic Apr 2020'!AQ8&gt;='Vic Apr 2020'!L8,('Vic Apr 2020'!L8*'Vic Apr 2020'!W8/100)*'Vic Apr 2020'!AQ8,($C$5*E14/'Vic Apr 2020'!AQ8*'Vic Apr 2020'!W8/100)*'Vic Apr 2020'!AQ8))</f>
        <v>865.4727272727273</v>
      </c>
      <c r="H14" s="190">
        <f>IF(AND('Vic Apr 2020'!L8&gt;0,'Vic Apr 2020'!M8&gt;0),IF($C$5*E14/'Vic Apr 2020'!AQ8&lt;'Vic Apr 2020'!L8,0,IF(($C$5*E14/'Vic Apr 2020'!AQ8-'Vic Apr 2020'!L8)&lt;=('Vic Apr 2020'!M8+'Vic Apr 2020'!L8),((($C$5*E14/'Vic Apr 2020'!AQ8-'Vic Apr 2020'!L8)*'Vic Apr 2020'!X8/100))*'Vic Apr 2020'!AQ8,((('Vic Apr 2020'!M8)*'Vic Apr 2020'!X8/100)*'Vic Apr 2020'!AQ8))),0)</f>
        <v>91.520000000000039</v>
      </c>
      <c r="I14" s="190">
        <f>IF(AND('Vic Apr 2020'!M8&gt;0,'Vic Apr 2020'!N8&gt;0),IF($C$5*E14/'Vic Apr 2020'!AQ8&lt;('Vic Apr 2020'!L8+'Vic Apr 2020'!M8),0,IF(($C$5*E14/'Vic Apr 2020'!AQ8-'Vic Apr 2020'!L8+'Vic Apr 2020'!M8)&lt;=('Vic Apr 2020'!L8+'Vic Apr 2020'!M8+'Vic Apr 2020'!N8),((($C$5*E14/'Vic Apr 2020'!AQ8-('Vic Apr 2020'!L8+'Vic Apr 2020'!M8))*'Vic Apr 2020'!Y8/100))*'Vic Apr 2020'!AQ8,('Vic Apr 2020'!N8*'Vic Apr 2020'!Y8/100)* 'Vic Apr 2020'!AQ8)),0)</f>
        <v>0</v>
      </c>
      <c r="J14" s="190">
        <f>IF(AND('Vic Apr 2020'!N8&gt;0,'Vic Apr 2020'!O8&gt;0),IF($C$5*E14/'Vic Apr 2020'!AQ8&lt;('Vic Apr 2020'!L8+'Vic Apr 2020'!M8+'Vic Apr 2020'!N8),0,IF(($C$5*E14/'Vic Apr 2020'!AQ8-'Vic Apr 2020'!L8+'Vic Apr 2020'!M8+'Vic Apr 2020'!N8)&lt;=('Vic Apr 2020'!L8+'Vic Apr 2020'!M8+'Vic Apr 2020'!N8+'Vic Apr 2020'!O8),(($C$5*E14/'Vic Apr 2020'!AQ8-('Vic Apr 2020'!L8+'Vic Apr 2020'!M8+'Vic Apr 2020'!N8))*'Vic Apr 2020'!Z8/100)*'Vic Apr 2020'!AQ8,('Vic Apr 2020'!O8*'Vic Apr 2020'!Z8/100)*'Vic Apr 2020'!AQ8)),0)</f>
        <v>0</v>
      </c>
      <c r="K14" s="190">
        <f>IF(AND('Vic Apr 2020'!P8&gt;0,'Vic Apr 2020'!O8&gt;0),IF(($C$5*E14/'Vic Apr 2020'!AQ8&lt;SUM('Vic Apr 2020'!L8:P8)),(0),($C$5*E14/'Vic Apr 2020'!AQ8-SUM('Vic Apr 2020'!L8:P8))*'Vic Apr 2020'!AB8/100)* 'Vic Apr 2020'!AQ8,IF(AND('Vic Apr 2020'!O8&gt;0,'Vic Apr 2020'!P8=""),IF(($C$5*E14/'Vic Apr 2020'!AQ8&lt; SUM('Vic Apr 2020'!L8:O8)),(0),($C$5*E14/'Vic Apr 2020'!AQ8-SUM('Vic Apr 2020'!L8:O8))*'Vic Apr 2020'!AA8/100)* 'Vic Apr 2020'!AQ8,IF(AND('Vic Apr 2020'!N8&gt;0,'Vic Apr 2020'!O8=""),IF(($C$5*E14/'Vic Apr 2020'!AQ8&lt; SUM('Vic Apr 2020'!L8:N8)),(0),($C$5*E14/'Vic Apr 2020'!AQ8-SUM('Vic Apr 2020'!L8:N8))*'Vic Apr 2020'!Z8/100)* 'Vic Apr 2020'!AQ8,IF(AND('Vic Apr 2020'!M8&gt;0,'Vic Apr 2020'!N8=""),IF(($C$5*E14/'Vic Apr 2020'!AQ8&lt;'Vic Apr 2020'!M8+'Vic Apr 2020'!L8),(0),(($C$5*E14/'Vic Apr 2020'!AQ8-('Vic Apr 2020'!M8+'Vic Apr 2020'!L8))*'Vic Apr 2020'!Y8/100))*'Vic Apr 2020'!AQ8,IF(AND('Vic Apr 2020'!L8&gt;0,'Vic Apr 2020'!M8=""&gt;0),IF(($C$5*E14/'Vic Apr 2020'!AQ8&lt;'Vic Apr 2020'!L8),(0),($C$5*E14/'Vic Apr 2020'!AQ8-'Vic Apr 2020'!L8)*'Vic Apr 2020'!X8/100)*'Vic Apr 2020'!AQ8,0)))))</f>
        <v>0</v>
      </c>
      <c r="L14" s="190">
        <f>IF('Vic Apr 2020'!K8="",($C$5*F14/'Vic Apr 2020'!AR8*'Vic Apr 2020'!AC8/100)*'Vic Apr 2020'!AR8,IF($C$5*F14/'Vic Apr 2020'!AR8&gt;='Vic Apr 2020'!L8,('Vic Apr 2020'!L8*'Vic Apr 2020'!AC8/100)*'Vic Apr 2020'!AR8,($C$5*F14/'Vic Apr 2020'!AR8*'Vic Apr 2020'!AC8/100)*'Vic Apr 2020'!AR8))</f>
        <v>821.19272727272732</v>
      </c>
      <c r="M14" s="190">
        <f>IF(AND('Vic Apr 2020'!L8&gt;0,'Vic Apr 2020'!M8&gt;0),IF($C$5*F14/'Vic Apr 2020'!AR8&lt;'Vic Apr 2020'!L8,0,IF(($C$5*F14/'Vic Apr 2020'!AR8-'Vic Apr 2020'!L8)&lt;=('Vic Apr 2020'!M8+'Vic Apr 2020'!L8),((($C$5*F14/'Vic Apr 2020'!AR8-'Vic Apr 2020'!L8)*'Vic Apr 2020'!AD8/100))*'Vic Apr 2020'!AR8,((('Vic Apr 2020'!M8)*'Vic Apr 2020'!AD8/100)*'Vic Apr 2020'!AR8))),0)</f>
        <v>88.920000000000059</v>
      </c>
      <c r="N14" s="190">
        <f>IF(AND('Vic Apr 2020'!M8&gt;0,'Vic Apr 2020'!N8&gt;0),IF($C$5*F14/'Vic Apr 2020'!AR8&lt;('Vic Apr 2020'!L8+'Vic Apr 2020'!M8),0,IF(($C$5*F14/'Vic Apr 2020'!AR8-'Vic Apr 2020'!L8+'Vic Apr 2020'!M8)&lt;=('Vic Apr 2020'!L8+'Vic Apr 2020'!M8+'Vic Apr 2020'!N8),((($C$5*F14/'Vic Apr 2020'!AR8-('Vic Apr 2020'!L8+'Vic Apr 2020'!M8))*'Vic Apr 2020'!AE8/100))*'Vic Apr 2020'!AR8,('Vic Apr 2020'!N8*'Vic Apr 2020'!AE8/100)*'Vic Apr 2020'!AR8)),0)</f>
        <v>0</v>
      </c>
      <c r="O14" s="190">
        <f>IF(AND('Vic Apr 2020'!N8&gt;0,'Vic Apr 2020'!O8&gt;0),IF($C$5*F14/'Vic Apr 2020'!AR8&lt;('Vic Apr 2020'!L8+'Vic Apr 2020'!M8+'Vic Apr 2020'!N8),0,IF(($C$5*F14/'Vic Apr 2020'!AR8-'Vic Apr 2020'!L8+'Vic Apr 2020'!M8+'Vic Apr 2020'!N8)&lt;=('Vic Apr 2020'!L8+'Vic Apr 2020'!M8+'Vic Apr 2020'!N8+'Vic Apr 2020'!O8),(($C$5*F14/'Vic Apr 2020'!AR8-('Vic Apr 2020'!L8+'Vic Apr 2020'!M8+'Vic Apr 2020'!N8))*'Vic Apr 2020'!AF8/100)*'Vic Apr 2020'!AR8,('Vic Apr 2020'!O8*'Vic Apr 2020'!AF8/100)*'Vic Apr 2020'!AR8)),0)</f>
        <v>0</v>
      </c>
      <c r="P14" s="190">
        <f>IF(AND('Vic Apr 2020'!P8&gt;0,'Vic Apr 2020'!O8&gt;0),IF(($C$5*F14/'Vic Apr 2020'!AR8&lt;SUM('Vic Apr 2020'!L8:P8)),(0),($C$5*F14/'Vic Apr 2020'!AR8-SUM('Vic Apr 2020'!L8:P8))*'Vic Apr 2020'!AB8/100)* 'Vic Apr 2020'!AR8,IF(AND('Vic Apr 2020'!O8&gt;0,'Vic Apr 2020'!P8=""),IF(($C$5*F14/'Vic Apr 2020'!AR8&lt; SUM('Vic Apr 2020'!L8:O8)),(0),($C$5*F14/'Vic Apr 2020'!AR8-SUM('Vic Apr 2020'!L8:O8))*'Vic Apr 2020'!AG8/100)* 'Vic Apr 2020'!AR8,IF(AND('Vic Apr 2020'!N8&gt;0,'Vic Apr 2020'!O8=""),IF(($C$5*F14/'Vic Apr 2020'!AR8&lt; SUM('Vic Apr 2020'!L8:N8)),(0),($C$5*F14/'Vic Apr 2020'!AR8-SUM('Vic Apr 2020'!L8:N8))*'Vic Apr 2020'!AF8/100)* 'Vic Apr 2020'!AR8,IF(AND('Vic Apr 2020'!M8&gt;0,'Vic Apr 2020'!N8=""),IF(($C$5*F14/'Vic Apr 2020'!AR8&lt;'Vic Apr 2020'!M8+'Vic Apr 2020'!L8),(0),(($C$5*F14/'Vic Apr 2020'!AR8-('Vic Apr 2020'!M8+'Vic Apr 2020'!L8))*'Vic Apr 2020'!AE8/100))*'Vic Apr 2020'!AR8,IF(AND('Vic Apr 2020'!L8&gt;0,'Vic Apr 2020'!M8=""&gt;0),IF(($C$5*F14/'Vic Apr 2020'!AR8&lt;'Vic Apr 2020'!L8),(0),($C$5*F14/'Vic Apr 2020'!AR8-'Vic Apr 2020'!L8)*'Vic Apr 2020'!AD8/100)*'Vic Apr 2020'!AR8,0)))))</f>
        <v>0</v>
      </c>
      <c r="Q14" s="394">
        <f t="shared" si="4"/>
        <v>1867.1054545454547</v>
      </c>
      <c r="R14" s="419">
        <f t="shared" si="5"/>
        <v>2173.7054545454548</v>
      </c>
      <c r="S14" s="193">
        <f t="shared" si="6"/>
        <v>2391.0760000000005</v>
      </c>
      <c r="T14" s="247">
        <f>'Vic Apr 2020'!AT8</f>
        <v>0</v>
      </c>
      <c r="U14" s="247">
        <f>'Vic Apr 2020'!AU8</f>
        <v>0</v>
      </c>
      <c r="V14" s="247">
        <f>'Vic Apr 2020'!AV8</f>
        <v>0</v>
      </c>
      <c r="W14" s="247">
        <f>'Vic Apr 2020'!AW8</f>
        <v>0</v>
      </c>
      <c r="X14" s="419" t="str">
        <f t="shared" si="7"/>
        <v>No discount</v>
      </c>
      <c r="Y14" s="419" t="str">
        <f t="shared" si="8"/>
        <v>Inclusive</v>
      </c>
      <c r="Z14" s="399">
        <f t="shared" si="0"/>
        <v>2173.7054545454548</v>
      </c>
      <c r="AA14" s="399">
        <f t="shared" si="1"/>
        <v>2173.7054545454548</v>
      </c>
      <c r="AB14" s="400">
        <f t="shared" si="2"/>
        <v>2391.0760000000005</v>
      </c>
      <c r="AC14" s="400">
        <f t="shared" si="2"/>
        <v>2391.0760000000005</v>
      </c>
      <c r="AD14" s="244">
        <f>'Vic Apr 2020'!BF8</f>
        <v>0</v>
      </c>
      <c r="AE14" s="196" t="str">
        <f>'Vic Apr 2020'!BG8</f>
        <v>n</v>
      </c>
      <c r="AF14" s="434"/>
      <c r="AG14" s="434"/>
      <c r="AH14" s="434"/>
      <c r="AI14" s="434"/>
      <c r="AJ14" s="434"/>
      <c r="AK14" s="434"/>
      <c r="AL14" s="434"/>
      <c r="AM14" s="434"/>
      <c r="AN14" s="434"/>
      <c r="AO14" s="434"/>
      <c r="AP14" s="434"/>
      <c r="AQ14" s="434"/>
      <c r="AR14" s="434"/>
      <c r="AS14" s="434"/>
      <c r="AT14" s="434"/>
      <c r="AU14" s="434"/>
      <c r="AV14" s="434"/>
      <c r="AW14" s="434"/>
      <c r="AX14" s="434"/>
      <c r="AY14" s="434"/>
      <c r="AZ14" s="434"/>
      <c r="BA14" s="434"/>
      <c r="BB14" s="434"/>
      <c r="BC14" s="434"/>
      <c r="BD14" s="434"/>
      <c r="BE14" s="434"/>
      <c r="BF14" s="434"/>
      <c r="BG14" s="434"/>
      <c r="BH14" s="434"/>
      <c r="BI14" s="434"/>
      <c r="BJ14" s="434"/>
      <c r="BK14" s="434"/>
      <c r="BL14" s="434"/>
      <c r="BM14" s="434"/>
      <c r="BN14" s="434"/>
      <c r="BO14" s="434"/>
      <c r="BP14" s="434"/>
      <c r="BQ14" s="434"/>
      <c r="BR14" s="434"/>
      <c r="BS14" s="434"/>
      <c r="BT14" s="434"/>
      <c r="BU14" s="434"/>
      <c r="BV14" s="434"/>
      <c r="BW14" s="434"/>
      <c r="BX14" s="434"/>
      <c r="BY14" s="434"/>
      <c r="BZ14" s="434"/>
      <c r="CA14" s="434"/>
      <c r="CB14" s="434"/>
      <c r="CC14" s="434"/>
      <c r="CD14" s="434"/>
      <c r="CE14" s="434"/>
      <c r="CF14" s="434"/>
      <c r="CG14" s="434"/>
      <c r="CH14" s="434"/>
      <c r="CI14" s="434"/>
      <c r="CJ14" s="434"/>
      <c r="CK14" s="434"/>
      <c r="CL14" s="434"/>
      <c r="CM14" s="434"/>
      <c r="CN14" s="434"/>
      <c r="CO14" s="439"/>
      <c r="CP14" s="439"/>
      <c r="CQ14" s="439"/>
      <c r="CR14" s="439"/>
      <c r="CS14" s="439"/>
      <c r="CT14" s="439"/>
      <c r="CU14" s="439"/>
      <c r="CV14" s="439"/>
      <c r="CW14" s="439"/>
      <c r="CX14" s="439"/>
      <c r="CY14" s="439"/>
      <c r="CZ14" s="439"/>
      <c r="DA14" s="439"/>
      <c r="DB14" s="439"/>
      <c r="DC14" s="439"/>
      <c r="DD14" s="439"/>
      <c r="DE14" s="439"/>
      <c r="DF14" s="439"/>
      <c r="DG14" s="439"/>
      <c r="DH14" s="439"/>
      <c r="DI14" s="439"/>
      <c r="DJ14" s="439"/>
      <c r="DK14" s="439"/>
      <c r="DL14" s="439"/>
      <c r="DM14" s="439"/>
      <c r="DN14" s="439"/>
      <c r="DO14" s="439"/>
      <c r="DP14" s="439"/>
      <c r="DQ14" s="439"/>
      <c r="DR14" s="439"/>
      <c r="DS14" s="439"/>
      <c r="DT14" s="439"/>
      <c r="DU14" s="439"/>
      <c r="DV14" s="439"/>
      <c r="DW14" s="439"/>
      <c r="DX14" s="439"/>
      <c r="DY14" s="439"/>
      <c r="DZ14" s="439"/>
      <c r="EA14" s="439"/>
      <c r="EB14" s="439"/>
      <c r="EC14" s="439"/>
      <c r="ED14" s="439"/>
      <c r="EE14" s="439"/>
      <c r="EF14" s="439"/>
      <c r="EG14" s="439"/>
      <c r="EH14" s="439"/>
      <c r="EI14" s="439"/>
      <c r="EJ14" s="439"/>
      <c r="EK14" s="439"/>
      <c r="EL14" s="439"/>
      <c r="EM14" s="439"/>
      <c r="EN14" s="439"/>
      <c r="EO14" s="439"/>
      <c r="EP14" s="439"/>
    </row>
    <row r="15" spans="1:146" s="442" customFormat="1" ht="17" customHeight="1" thickTop="1">
      <c r="A15" s="528"/>
      <c r="B15" s="194" t="str">
        <f>'Vic Apr 2020'!F9</f>
        <v>Simply Energy</v>
      </c>
      <c r="C15" s="194" t="str">
        <f>'Vic Apr 2020'!G9</f>
        <v>Business Plus</v>
      </c>
      <c r="D15" s="190">
        <f>365*'Vic Apr 2020'!H9/100</f>
        <v>393.76863636363635</v>
      </c>
      <c r="E15" s="415">
        <f>IF('Vic Apr 2020'!AQ9=3,0.5,IF('Vic Apr 2020'!AQ9=2,0.33,0))</f>
        <v>0.5</v>
      </c>
      <c r="F15" s="415">
        <f t="shared" si="3"/>
        <v>0.5</v>
      </c>
      <c r="G15" s="190">
        <f>IF('Vic Apr 2020'!K9="",($C$5*E15/'Vic Apr 2020'!AQ9*'Vic Apr 2020'!W9/100)*'Vic Apr 2020'!AQ9,IF($C$5*E15/'Vic Apr 2020'!AQ9&gt;='Vic Apr 2020'!L9,('Vic Apr 2020'!L9*'Vic Apr 2020'!W9/100)*'Vic Apr 2020'!AQ9,($C$5*E15/'Vic Apr 2020'!AQ9*'Vic Apr 2020'!W9/100)*'Vic Apr 2020'!AQ9))</f>
        <v>866.85599999999999</v>
      </c>
      <c r="H15" s="190">
        <f>IF(AND('Vic Apr 2020'!L9&gt;0,'Vic Apr 2020'!M9&gt;0),IF($C$5*E15/'Vic Apr 2020'!AQ9&lt;'Vic Apr 2020'!L9,0,IF(($C$5*E15/'Vic Apr 2020'!AQ9-'Vic Apr 2020'!L9)&lt;=('Vic Apr 2020'!M9+'Vic Apr 2020'!L9),((($C$5*E15/'Vic Apr 2020'!AQ9-'Vic Apr 2020'!L9)*'Vic Apr 2020'!X9/100))*'Vic Apr 2020'!AQ9,((('Vic Apr 2020'!M9)*'Vic Apr 2020'!X9/100)*'Vic Apr 2020'!AQ9))),0)</f>
        <v>74.392000000000067</v>
      </c>
      <c r="I15" s="190">
        <f>IF(AND('Vic Apr 2020'!M9&gt;0,'Vic Apr 2020'!N9&gt;0),IF($C$5*E15/'Vic Apr 2020'!AQ9&lt;('Vic Apr 2020'!L9+'Vic Apr 2020'!M9),0,IF(($C$5*E15/'Vic Apr 2020'!AQ9-'Vic Apr 2020'!L9+'Vic Apr 2020'!M9)&lt;=('Vic Apr 2020'!L9+'Vic Apr 2020'!M9+'Vic Apr 2020'!N9),((($C$5*E15/'Vic Apr 2020'!AQ9-('Vic Apr 2020'!L9+'Vic Apr 2020'!M9))*'Vic Apr 2020'!Y9/100))*'Vic Apr 2020'!AQ9,('Vic Apr 2020'!N9*'Vic Apr 2020'!Y9/100)* 'Vic Apr 2020'!AQ9)),0)</f>
        <v>0</v>
      </c>
      <c r="J15" s="190">
        <f>IF(AND('Vic Apr 2020'!N9&gt;0,'Vic Apr 2020'!O9&gt;0),IF($C$5*E15/'Vic Apr 2020'!AQ9&lt;('Vic Apr 2020'!L9+'Vic Apr 2020'!M9+'Vic Apr 2020'!N9),0,IF(($C$5*E15/'Vic Apr 2020'!AQ9-'Vic Apr 2020'!L9+'Vic Apr 2020'!M9+'Vic Apr 2020'!N9)&lt;=('Vic Apr 2020'!L9+'Vic Apr 2020'!M9+'Vic Apr 2020'!N9+'Vic Apr 2020'!O9),(($C$5*E15/'Vic Apr 2020'!AQ9-('Vic Apr 2020'!L9+'Vic Apr 2020'!M9+'Vic Apr 2020'!N9))*'Vic Apr 2020'!Z9/100)*'Vic Apr 2020'!AQ9,('Vic Apr 2020'!O9*'Vic Apr 2020'!Z9/100)*'Vic Apr 2020'!AQ9)),0)</f>
        <v>0</v>
      </c>
      <c r="K15" s="190">
        <f>IF(AND('Vic Apr 2020'!P9&gt;0,'Vic Apr 2020'!O9&gt;0),IF(($C$5*E15/'Vic Apr 2020'!AQ9&lt;SUM('Vic Apr 2020'!L9:P9)),(0),($C$5*E15/'Vic Apr 2020'!AQ9-SUM('Vic Apr 2020'!L9:P9))*'Vic Apr 2020'!AB9/100)* 'Vic Apr 2020'!AQ9,IF(AND('Vic Apr 2020'!O9&gt;0,'Vic Apr 2020'!P9=""),IF(($C$5*E15/'Vic Apr 2020'!AQ9&lt; SUM('Vic Apr 2020'!L9:O9)),(0),($C$5*E15/'Vic Apr 2020'!AQ9-SUM('Vic Apr 2020'!L9:O9))*'Vic Apr 2020'!AA9/100)* 'Vic Apr 2020'!AQ9,IF(AND('Vic Apr 2020'!N9&gt;0,'Vic Apr 2020'!O9=""),IF(($C$5*E15/'Vic Apr 2020'!AQ9&lt; SUM('Vic Apr 2020'!L9:N9)),(0),($C$5*E15/'Vic Apr 2020'!AQ9-SUM('Vic Apr 2020'!L9:N9))*'Vic Apr 2020'!Z9/100)* 'Vic Apr 2020'!AQ9,IF(AND('Vic Apr 2020'!M9&gt;0,'Vic Apr 2020'!N9=""),IF(($C$5*E15/'Vic Apr 2020'!AQ9&lt;'Vic Apr 2020'!M9+'Vic Apr 2020'!L9),(0),(($C$5*E15/'Vic Apr 2020'!AQ9-('Vic Apr 2020'!M9+'Vic Apr 2020'!L9))*'Vic Apr 2020'!Y9/100))*'Vic Apr 2020'!AQ9,IF(AND('Vic Apr 2020'!L9&gt;0,'Vic Apr 2020'!M9=""&gt;0),IF(($C$5*E15/'Vic Apr 2020'!AQ9&lt;'Vic Apr 2020'!L9),(0),($C$5*E15/'Vic Apr 2020'!AQ9-'Vic Apr 2020'!L9)*'Vic Apr 2020'!X9/100)*'Vic Apr 2020'!AQ9,0)))))</f>
        <v>0</v>
      </c>
      <c r="L15" s="190">
        <f>IF('Vic Apr 2020'!K9="",($C$5*F15/'Vic Apr 2020'!AR9*'Vic Apr 2020'!AC9/100)*'Vic Apr 2020'!AR9,IF($C$5*F15/'Vic Apr 2020'!AR9&gt;='Vic Apr 2020'!L9,('Vic Apr 2020'!L9*'Vic Apr 2020'!AC9/100)*'Vic Apr 2020'!AR9,($C$5*F15/'Vic Apr 2020'!AR9*'Vic Apr 2020'!AC9/100)*'Vic Apr 2020'!AR9))</f>
        <v>829.5272727272727</v>
      </c>
      <c r="M15" s="190">
        <f>IF(AND('Vic Apr 2020'!L9&gt;0,'Vic Apr 2020'!M9&gt;0),IF($C$5*F15/'Vic Apr 2020'!AR9&lt;'Vic Apr 2020'!L9,0,IF(($C$5*F15/'Vic Apr 2020'!AR9-'Vic Apr 2020'!L9)&lt;=('Vic Apr 2020'!M9+'Vic Apr 2020'!L9),((($C$5*F15/'Vic Apr 2020'!AR9-'Vic Apr 2020'!L9)*'Vic Apr 2020'!AD9/100))*'Vic Apr 2020'!AR9,((('Vic Apr 2020'!M9)*'Vic Apr 2020'!AD9/100)*'Vic Apr 2020'!AR9))),0)</f>
        <v>73.994181818181872</v>
      </c>
      <c r="N15" s="190">
        <f>IF(AND('Vic Apr 2020'!M9&gt;0,'Vic Apr 2020'!N9&gt;0),IF($C$5*F15/'Vic Apr 2020'!AR9&lt;('Vic Apr 2020'!L9+'Vic Apr 2020'!M9),0,IF(($C$5*F15/'Vic Apr 2020'!AR9-'Vic Apr 2020'!L9+'Vic Apr 2020'!M9)&lt;=('Vic Apr 2020'!L9+'Vic Apr 2020'!M9+'Vic Apr 2020'!N9),((($C$5*F15/'Vic Apr 2020'!AR9-('Vic Apr 2020'!L9+'Vic Apr 2020'!M9))*'Vic Apr 2020'!AE9/100))*'Vic Apr 2020'!AR9,('Vic Apr 2020'!N9*'Vic Apr 2020'!AE9/100)*'Vic Apr 2020'!AR9)),0)</f>
        <v>0</v>
      </c>
      <c r="O15" s="190">
        <f>IF(AND('Vic Apr 2020'!N9&gt;0,'Vic Apr 2020'!O9&gt;0),IF($C$5*F15/'Vic Apr 2020'!AR9&lt;('Vic Apr 2020'!L9+'Vic Apr 2020'!M9+'Vic Apr 2020'!N9),0,IF(($C$5*F15/'Vic Apr 2020'!AR9-'Vic Apr 2020'!L9+'Vic Apr 2020'!M9+'Vic Apr 2020'!N9)&lt;=('Vic Apr 2020'!L9+'Vic Apr 2020'!M9+'Vic Apr 2020'!N9+'Vic Apr 2020'!O9),(($C$5*F15/'Vic Apr 2020'!AR9-('Vic Apr 2020'!L9+'Vic Apr 2020'!M9+'Vic Apr 2020'!N9))*'Vic Apr 2020'!AF9/100)*'Vic Apr 2020'!AR9,('Vic Apr 2020'!O9*'Vic Apr 2020'!AF9/100)*'Vic Apr 2020'!AR9)),0)</f>
        <v>0</v>
      </c>
      <c r="P15" s="190">
        <f>IF(AND('Vic Apr 2020'!P9&gt;0,'Vic Apr 2020'!O9&gt;0),IF(($C$5*F15/'Vic Apr 2020'!AR9&lt;SUM('Vic Apr 2020'!L9:P9)),(0),($C$5*F15/'Vic Apr 2020'!AR9-SUM('Vic Apr 2020'!L9:P9))*'Vic Apr 2020'!AB9/100)* 'Vic Apr 2020'!AR9,IF(AND('Vic Apr 2020'!O9&gt;0,'Vic Apr 2020'!P9=""),IF(($C$5*F15/'Vic Apr 2020'!AR9&lt; SUM('Vic Apr 2020'!L9:O9)),(0),($C$5*F15/'Vic Apr 2020'!AR9-SUM('Vic Apr 2020'!L9:O9))*'Vic Apr 2020'!AG9/100)* 'Vic Apr 2020'!AR9,IF(AND('Vic Apr 2020'!N9&gt;0,'Vic Apr 2020'!O9=""),IF(($C$5*F15/'Vic Apr 2020'!AR9&lt; SUM('Vic Apr 2020'!L9:N9)),(0),($C$5*F15/'Vic Apr 2020'!AR9-SUM('Vic Apr 2020'!L9:N9))*'Vic Apr 2020'!AF9/100)* 'Vic Apr 2020'!AR9,IF(AND('Vic Apr 2020'!M9&gt;0,'Vic Apr 2020'!N9=""),IF(($C$5*F15/'Vic Apr 2020'!AR9&lt;'Vic Apr 2020'!M9+'Vic Apr 2020'!L9),(0),(($C$5*F15/'Vic Apr 2020'!AR9-('Vic Apr 2020'!M9+'Vic Apr 2020'!L9))*'Vic Apr 2020'!AE9/100))*'Vic Apr 2020'!AR9,IF(AND('Vic Apr 2020'!L9&gt;0,'Vic Apr 2020'!M9=""&gt;0),IF(($C$5*F15/'Vic Apr 2020'!AR9&lt;'Vic Apr 2020'!L9),(0),($C$5*F15/'Vic Apr 2020'!AR9-'Vic Apr 2020'!L9)*'Vic Apr 2020'!AD9/100)*'Vic Apr 2020'!AR9,0)))))</f>
        <v>0</v>
      </c>
      <c r="Q15" s="394">
        <f t="shared" si="4"/>
        <v>1844.7694545454547</v>
      </c>
      <c r="R15" s="419">
        <f t="shared" si="5"/>
        <v>2238.5380909090909</v>
      </c>
      <c r="S15" s="193">
        <f t="shared" si="6"/>
        <v>2462.3919000000001</v>
      </c>
      <c r="T15" s="247">
        <f>'Vic Apr 2020'!AT9</f>
        <v>0</v>
      </c>
      <c r="U15" s="247">
        <f>'Vic Apr 2020'!AU9</f>
        <v>0</v>
      </c>
      <c r="V15" s="247">
        <f>'Vic Apr 2020'!AV9</f>
        <v>16</v>
      </c>
      <c r="W15" s="247">
        <f>'Vic Apr 2020'!AW9</f>
        <v>0</v>
      </c>
      <c r="X15" s="419" t="str">
        <f t="shared" si="7"/>
        <v>Pay-on-time off bill</v>
      </c>
      <c r="Y15" s="419" t="str">
        <f t="shared" si="8"/>
        <v>Exclusive</v>
      </c>
      <c r="Z15" s="399">
        <f t="shared" si="0"/>
        <v>2238.5380909090909</v>
      </c>
      <c r="AA15" s="399">
        <f t="shared" si="1"/>
        <v>1880.3719963636363</v>
      </c>
      <c r="AB15" s="400">
        <f t="shared" si="2"/>
        <v>2462.3919000000001</v>
      </c>
      <c r="AC15" s="400">
        <f t="shared" si="2"/>
        <v>2068.4091960000001</v>
      </c>
      <c r="AD15" s="244">
        <f>'Vic Apr 2020'!BF9</f>
        <v>0</v>
      </c>
      <c r="AE15" s="196" t="str">
        <f>'Vic Apr 2020'!BG9</f>
        <v>n</v>
      </c>
      <c r="AF15" s="434"/>
      <c r="AG15" s="434"/>
      <c r="AH15" s="434"/>
      <c r="AI15" s="434"/>
      <c r="AJ15" s="434"/>
      <c r="AK15" s="434"/>
      <c r="AL15" s="434"/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4"/>
      <c r="BF15" s="434"/>
      <c r="BG15" s="434"/>
      <c r="BH15" s="434"/>
      <c r="BI15" s="434"/>
      <c r="BJ15" s="434"/>
      <c r="BK15" s="434"/>
      <c r="BL15" s="434"/>
      <c r="BM15" s="434"/>
      <c r="BN15" s="434"/>
      <c r="BO15" s="434"/>
      <c r="BP15" s="434"/>
      <c r="BQ15" s="434"/>
      <c r="BR15" s="434"/>
      <c r="BS15" s="434"/>
      <c r="BT15" s="434"/>
      <c r="BU15" s="434"/>
      <c r="BV15" s="434"/>
      <c r="BW15" s="434"/>
      <c r="BX15" s="434"/>
      <c r="BY15" s="434"/>
      <c r="BZ15" s="434"/>
      <c r="CA15" s="434"/>
      <c r="CB15" s="434"/>
      <c r="CC15" s="434"/>
      <c r="CD15" s="434"/>
      <c r="CE15" s="434"/>
      <c r="CF15" s="434"/>
      <c r="CG15" s="434"/>
      <c r="CH15" s="434"/>
      <c r="CI15" s="434"/>
      <c r="CJ15" s="434"/>
      <c r="CK15" s="434"/>
      <c r="CL15" s="434"/>
      <c r="CM15" s="434"/>
      <c r="CN15" s="434"/>
      <c r="CO15" s="441"/>
      <c r="CP15" s="441"/>
      <c r="CQ15" s="441"/>
      <c r="CR15" s="441"/>
      <c r="CS15" s="441"/>
      <c r="CT15" s="441"/>
      <c r="CU15" s="441"/>
      <c r="CV15" s="441"/>
      <c r="CW15" s="441"/>
      <c r="CX15" s="441"/>
      <c r="CY15" s="441"/>
      <c r="CZ15" s="441"/>
      <c r="DA15" s="441"/>
      <c r="DB15" s="441"/>
      <c r="DC15" s="441"/>
      <c r="DD15" s="441"/>
      <c r="DE15" s="441"/>
      <c r="DF15" s="441"/>
      <c r="DG15" s="441"/>
      <c r="DH15" s="441"/>
      <c r="DI15" s="441"/>
      <c r="DJ15" s="441"/>
      <c r="DK15" s="441"/>
      <c r="DL15" s="441"/>
      <c r="DM15" s="441"/>
      <c r="DN15" s="441"/>
      <c r="DO15" s="441"/>
      <c r="DP15" s="441"/>
      <c r="DQ15" s="441"/>
      <c r="DR15" s="441"/>
      <c r="DS15" s="441"/>
      <c r="DT15" s="441"/>
      <c r="DU15" s="441"/>
      <c r="DV15" s="441"/>
      <c r="DW15" s="441"/>
      <c r="DX15" s="441"/>
      <c r="DY15" s="441"/>
      <c r="DZ15" s="441"/>
      <c r="EA15" s="441"/>
      <c r="EB15" s="441"/>
      <c r="EC15" s="441"/>
      <c r="ED15" s="441"/>
      <c r="EE15" s="441"/>
      <c r="EF15" s="441"/>
      <c r="EG15" s="441"/>
      <c r="EH15" s="441"/>
      <c r="EI15" s="441"/>
      <c r="EJ15" s="441"/>
      <c r="EK15" s="441"/>
      <c r="EL15" s="441"/>
      <c r="EM15" s="441"/>
      <c r="EN15" s="441"/>
      <c r="EO15" s="441"/>
      <c r="EP15" s="441"/>
    </row>
    <row r="16" spans="1:146" s="442" customFormat="1" ht="17" customHeight="1">
      <c r="A16" s="528"/>
      <c r="B16" s="194" t="str">
        <f>'Vic Apr 2020'!F10</f>
        <v>Amaysim</v>
      </c>
      <c r="C16" s="194" t="str">
        <f>'Vic Apr 2020'!G10</f>
        <v>Gas as you go</v>
      </c>
      <c r="D16" s="190">
        <f>365*'Vic Apr 2020'!H10/100</f>
        <v>244.28454545454545</v>
      </c>
      <c r="E16" s="415">
        <f>IF('Vic Apr 2020'!AQ10=3,0.5,IF('Vic Apr 2020'!AQ10=2,0.33,0))</f>
        <v>0.5</v>
      </c>
      <c r="F16" s="415">
        <f t="shared" si="3"/>
        <v>0.5</v>
      </c>
      <c r="G16" s="190">
        <f>IF('Vic Apr 2020'!K10="",($C$5*E16/'Vic Apr 2020'!AQ10*'Vic Apr 2020'!W10/100)*'Vic Apr 2020'!AQ10,IF($C$5*E16/'Vic Apr 2020'!AQ10&gt;='Vic Apr 2020'!L10,('Vic Apr 2020'!L10*'Vic Apr 2020'!W10/100)*'Vic Apr 2020'!AQ10,($C$5*E16/'Vic Apr 2020'!AQ10*'Vic Apr 2020'!W10/100)*'Vic Apr 2020'!AQ10))</f>
        <v>793.63636363636351</v>
      </c>
      <c r="H16" s="190">
        <f>IF(AND('Vic Apr 2020'!L10&gt;0,'Vic Apr 2020'!M10&gt;0),IF($C$5*E16/'Vic Apr 2020'!AQ10&lt;'Vic Apr 2020'!L10,0,IF(($C$5*E16/'Vic Apr 2020'!AQ10-'Vic Apr 2020'!L10)&lt;=('Vic Apr 2020'!M10+'Vic Apr 2020'!L10),((($C$5*E16/'Vic Apr 2020'!AQ10-'Vic Apr 2020'!L10)*'Vic Apr 2020'!X10/100))*'Vic Apr 2020'!AQ10,((('Vic Apr 2020'!M10)*'Vic Apr 2020'!X10/100)*'Vic Apr 2020'!AQ10))),0)</f>
        <v>82.272727272727337</v>
      </c>
      <c r="I16" s="190">
        <f>IF(AND('Vic Apr 2020'!M10&gt;0,'Vic Apr 2020'!N10&gt;0),IF($C$5*E16/'Vic Apr 2020'!AQ10&lt;('Vic Apr 2020'!L10+'Vic Apr 2020'!M10),0,IF(($C$5*E16/'Vic Apr 2020'!AQ10-'Vic Apr 2020'!L10+'Vic Apr 2020'!M10)&lt;=('Vic Apr 2020'!L10+'Vic Apr 2020'!M10+'Vic Apr 2020'!N10),((($C$5*E16/'Vic Apr 2020'!AQ10-('Vic Apr 2020'!L10+'Vic Apr 2020'!M10))*'Vic Apr 2020'!Y10/100))*'Vic Apr 2020'!AQ10,('Vic Apr 2020'!N10*'Vic Apr 2020'!Y10/100)* 'Vic Apr 2020'!AQ10)),0)</f>
        <v>0</v>
      </c>
      <c r="J16" s="190">
        <f>IF(AND('Vic Apr 2020'!N10&gt;0,'Vic Apr 2020'!O10&gt;0),IF($C$5*E16/'Vic Apr 2020'!AQ10&lt;('Vic Apr 2020'!L10+'Vic Apr 2020'!M10+'Vic Apr 2020'!N10),0,IF(($C$5*E16/'Vic Apr 2020'!AQ10-'Vic Apr 2020'!L10+'Vic Apr 2020'!M10+'Vic Apr 2020'!N10)&lt;=('Vic Apr 2020'!L10+'Vic Apr 2020'!M10+'Vic Apr 2020'!N10+'Vic Apr 2020'!O10),(($C$5*E16/'Vic Apr 2020'!AQ10-('Vic Apr 2020'!L10+'Vic Apr 2020'!M10+'Vic Apr 2020'!N10))*'Vic Apr 2020'!Z10/100)*'Vic Apr 2020'!AQ10,('Vic Apr 2020'!O10*'Vic Apr 2020'!Z10/100)*'Vic Apr 2020'!AQ10)),0)</f>
        <v>0</v>
      </c>
      <c r="K16" s="190">
        <f>IF(AND('Vic Apr 2020'!P10&gt;0,'Vic Apr 2020'!O10&gt;0),IF(($C$5*E16/'Vic Apr 2020'!AQ10&lt;SUM('Vic Apr 2020'!L10:P10)),(0),($C$5*E16/'Vic Apr 2020'!AQ10-SUM('Vic Apr 2020'!L10:P10))*'Vic Apr 2020'!AB10/100)* 'Vic Apr 2020'!AQ10,IF(AND('Vic Apr 2020'!O10&gt;0,'Vic Apr 2020'!P10=""),IF(($C$5*E16/'Vic Apr 2020'!AQ10&lt; SUM('Vic Apr 2020'!L10:O10)),(0),($C$5*E16/'Vic Apr 2020'!AQ10-SUM('Vic Apr 2020'!L10:O10))*'Vic Apr 2020'!AA10/100)* 'Vic Apr 2020'!AQ10,IF(AND('Vic Apr 2020'!N10&gt;0,'Vic Apr 2020'!O10=""),IF(($C$5*E16/'Vic Apr 2020'!AQ10&lt; SUM('Vic Apr 2020'!L10:N10)),(0),($C$5*E16/'Vic Apr 2020'!AQ10-SUM('Vic Apr 2020'!L10:N10))*'Vic Apr 2020'!Z10/100)* 'Vic Apr 2020'!AQ10,IF(AND('Vic Apr 2020'!M10&gt;0,'Vic Apr 2020'!N10=""),IF(($C$5*E16/'Vic Apr 2020'!AQ10&lt;'Vic Apr 2020'!M10+'Vic Apr 2020'!L10),(0),(($C$5*E16/'Vic Apr 2020'!AQ10-('Vic Apr 2020'!M10+'Vic Apr 2020'!L10))*'Vic Apr 2020'!Y10/100))*'Vic Apr 2020'!AQ10,IF(AND('Vic Apr 2020'!L10&gt;0,'Vic Apr 2020'!M10=""&gt;0),IF(($C$5*E16/'Vic Apr 2020'!AQ10&lt;'Vic Apr 2020'!L10),(0),($C$5*E16/'Vic Apr 2020'!AQ10-'Vic Apr 2020'!L10)*'Vic Apr 2020'!X10/100)*'Vic Apr 2020'!AQ10,0)))))</f>
        <v>0</v>
      </c>
      <c r="L16" s="190">
        <f>IF('Vic Apr 2020'!K10="",($C$5*F16/'Vic Apr 2020'!AR10*'Vic Apr 2020'!AC10/100)*'Vic Apr 2020'!AR10,IF($C$5*F16/'Vic Apr 2020'!AR10&gt;='Vic Apr 2020'!L10,('Vic Apr 2020'!L10*'Vic Apr 2020'!AC10/100)*'Vic Apr 2020'!AR10,($C$5*F16/'Vic Apr 2020'!AR10*'Vic Apr 2020'!AC10/100)*'Vic Apr 2020'!AR10))</f>
        <v>756.81818181818176</v>
      </c>
      <c r="M16" s="190">
        <f>IF(AND('Vic Apr 2020'!L10&gt;0,'Vic Apr 2020'!M10&gt;0),IF($C$5*F16/'Vic Apr 2020'!AR10&lt;'Vic Apr 2020'!L10,0,IF(($C$5*F16/'Vic Apr 2020'!AR10-'Vic Apr 2020'!L10)&lt;=('Vic Apr 2020'!M10+'Vic Apr 2020'!L10),((($C$5*F16/'Vic Apr 2020'!AR10-'Vic Apr 2020'!L10)*'Vic Apr 2020'!AD10/100))*'Vic Apr 2020'!AR10,((('Vic Apr 2020'!M10)*'Vic Apr 2020'!AD10/100)*'Vic Apr 2020'!AR10))),0)</f>
        <v>82.272727272727337</v>
      </c>
      <c r="N16" s="190">
        <f>IF(AND('Vic Apr 2020'!M10&gt;0,'Vic Apr 2020'!N10&gt;0),IF($C$5*F16/'Vic Apr 2020'!AR10&lt;('Vic Apr 2020'!L10+'Vic Apr 2020'!M10),0,IF(($C$5*F16/'Vic Apr 2020'!AR10-'Vic Apr 2020'!L10+'Vic Apr 2020'!M10)&lt;=('Vic Apr 2020'!L10+'Vic Apr 2020'!M10+'Vic Apr 2020'!N10),((($C$5*F16/'Vic Apr 2020'!AR10-('Vic Apr 2020'!L10+'Vic Apr 2020'!M10))*'Vic Apr 2020'!AE10/100))*'Vic Apr 2020'!AR10,('Vic Apr 2020'!N10*'Vic Apr 2020'!AE10/100)*'Vic Apr 2020'!AR10)),0)</f>
        <v>0</v>
      </c>
      <c r="O16" s="190">
        <f>IF(AND('Vic Apr 2020'!N10&gt;0,'Vic Apr 2020'!O10&gt;0),IF($C$5*F16/'Vic Apr 2020'!AR10&lt;('Vic Apr 2020'!L10+'Vic Apr 2020'!M10+'Vic Apr 2020'!N10),0,IF(($C$5*F16/'Vic Apr 2020'!AR10-'Vic Apr 2020'!L10+'Vic Apr 2020'!M10+'Vic Apr 2020'!N10)&lt;=('Vic Apr 2020'!L10+'Vic Apr 2020'!M10+'Vic Apr 2020'!N10+'Vic Apr 2020'!O10),(($C$5*F16/'Vic Apr 2020'!AR10-('Vic Apr 2020'!L10+'Vic Apr 2020'!M10+'Vic Apr 2020'!N10))*'Vic Apr 2020'!AF10/100)*'Vic Apr 2020'!AR10,('Vic Apr 2020'!O10*'Vic Apr 2020'!AF10/100)*'Vic Apr 2020'!AR10)),0)</f>
        <v>0</v>
      </c>
      <c r="P16" s="190">
        <f>IF(AND('Vic Apr 2020'!P10&gt;0,'Vic Apr 2020'!O10&gt;0),IF(($C$5*F16/'Vic Apr 2020'!AR10&lt;SUM('Vic Apr 2020'!L10:P10)),(0),($C$5*F16/'Vic Apr 2020'!AR10-SUM('Vic Apr 2020'!L10:P10))*'Vic Apr 2020'!AB10/100)* 'Vic Apr 2020'!AR10,IF(AND('Vic Apr 2020'!O10&gt;0,'Vic Apr 2020'!P10=""),IF(($C$5*F16/'Vic Apr 2020'!AR10&lt; SUM('Vic Apr 2020'!L10:O10)),(0),($C$5*F16/'Vic Apr 2020'!AR10-SUM('Vic Apr 2020'!L10:O10))*'Vic Apr 2020'!AG10/100)* 'Vic Apr 2020'!AR10,IF(AND('Vic Apr 2020'!N10&gt;0,'Vic Apr 2020'!O10=""),IF(($C$5*F16/'Vic Apr 2020'!AR10&lt; SUM('Vic Apr 2020'!L10:N10)),(0),($C$5*F16/'Vic Apr 2020'!AR10-SUM('Vic Apr 2020'!L10:N10))*'Vic Apr 2020'!AF10/100)* 'Vic Apr 2020'!AR10,IF(AND('Vic Apr 2020'!M10&gt;0,'Vic Apr 2020'!N10=""),IF(($C$5*F16/'Vic Apr 2020'!AR10&lt;'Vic Apr 2020'!M10+'Vic Apr 2020'!L10),(0),(($C$5*F16/'Vic Apr 2020'!AR10-('Vic Apr 2020'!M10+'Vic Apr 2020'!L10))*'Vic Apr 2020'!AE10/100))*'Vic Apr 2020'!AR10,IF(AND('Vic Apr 2020'!L10&gt;0,'Vic Apr 2020'!M10=""&gt;0),IF(($C$5*F16/'Vic Apr 2020'!AR10&lt;'Vic Apr 2020'!L10),(0),($C$5*F16/'Vic Apr 2020'!AR10-'Vic Apr 2020'!L10)*'Vic Apr 2020'!AD10/100)*'Vic Apr 2020'!AR10,0)))))</f>
        <v>0</v>
      </c>
      <c r="Q16" s="394">
        <f t="shared" si="4"/>
        <v>1714.9999999999998</v>
      </c>
      <c r="R16" s="419">
        <f t="shared" si="5"/>
        <v>1959.2845454545452</v>
      </c>
      <c r="S16" s="193">
        <f t="shared" si="6"/>
        <v>2155.2129999999997</v>
      </c>
      <c r="T16" s="247">
        <f>'Vic Apr 2020'!AT10</f>
        <v>0</v>
      </c>
      <c r="U16" s="247">
        <f>'Vic Apr 2020'!AU10</f>
        <v>0</v>
      </c>
      <c r="V16" s="247">
        <f>'Vic Apr 2020'!AV10</f>
        <v>0</v>
      </c>
      <c r="W16" s="247">
        <f>'Vic Apr 2020'!AW10</f>
        <v>0</v>
      </c>
      <c r="X16" s="419" t="str">
        <f t="shared" si="7"/>
        <v>No discount</v>
      </c>
      <c r="Y16" s="419" t="str">
        <f t="shared" si="8"/>
        <v>Exclusive</v>
      </c>
      <c r="Z16" s="399">
        <f t="shared" si="0"/>
        <v>1959.2845454545452</v>
      </c>
      <c r="AA16" s="399">
        <f t="shared" si="1"/>
        <v>1959.2845454545452</v>
      </c>
      <c r="AB16" s="400">
        <f t="shared" si="2"/>
        <v>2155.2129999999997</v>
      </c>
      <c r="AC16" s="400">
        <f t="shared" si="2"/>
        <v>2155.2129999999997</v>
      </c>
      <c r="AD16" s="244">
        <f>'Vic Apr 2020'!BF10</f>
        <v>0</v>
      </c>
      <c r="AE16" s="196" t="str">
        <f>'Vic Apr 2020'!BG10</f>
        <v>n</v>
      </c>
      <c r="AF16" s="434"/>
      <c r="AG16" s="434"/>
      <c r="AH16" s="434"/>
      <c r="AI16" s="434"/>
      <c r="AJ16" s="434"/>
      <c r="AK16" s="434"/>
      <c r="AL16" s="434"/>
      <c r="AM16" s="434"/>
      <c r="AN16" s="434"/>
      <c r="AO16" s="434"/>
      <c r="AP16" s="434"/>
      <c r="AQ16" s="434"/>
      <c r="AR16" s="434"/>
      <c r="AS16" s="434"/>
      <c r="AT16" s="434"/>
      <c r="AU16" s="434"/>
      <c r="AV16" s="434"/>
      <c r="AW16" s="434"/>
      <c r="AX16" s="434"/>
      <c r="AY16" s="434"/>
      <c r="AZ16" s="434"/>
      <c r="BA16" s="434"/>
      <c r="BB16" s="434"/>
      <c r="BC16" s="434"/>
      <c r="BD16" s="434"/>
      <c r="BE16" s="434"/>
      <c r="BF16" s="434"/>
      <c r="BG16" s="434"/>
      <c r="BH16" s="434"/>
      <c r="BI16" s="434"/>
      <c r="BJ16" s="434"/>
      <c r="BK16" s="434"/>
      <c r="BL16" s="434"/>
      <c r="BM16" s="434"/>
      <c r="BN16" s="434"/>
      <c r="BO16" s="434"/>
      <c r="BP16" s="434"/>
      <c r="BQ16" s="434"/>
      <c r="BR16" s="434"/>
      <c r="BS16" s="434"/>
      <c r="BT16" s="434"/>
      <c r="BU16" s="434"/>
      <c r="BV16" s="434"/>
      <c r="BW16" s="434"/>
      <c r="BX16" s="434"/>
      <c r="BY16" s="434"/>
      <c r="BZ16" s="434"/>
      <c r="CA16" s="434"/>
      <c r="CB16" s="434"/>
      <c r="CC16" s="434"/>
      <c r="CD16" s="434"/>
      <c r="CE16" s="434"/>
      <c r="CF16" s="434"/>
      <c r="CG16" s="434"/>
      <c r="CH16" s="434"/>
      <c r="CI16" s="434"/>
      <c r="CJ16" s="434"/>
      <c r="CK16" s="434"/>
      <c r="CL16" s="434"/>
      <c r="CM16" s="434"/>
      <c r="CN16" s="434"/>
      <c r="CO16" s="441"/>
      <c r="CP16" s="441"/>
      <c r="CQ16" s="441"/>
      <c r="CR16" s="441"/>
      <c r="CS16" s="441"/>
      <c r="CT16" s="441"/>
      <c r="CU16" s="441"/>
      <c r="CV16" s="441"/>
      <c r="CW16" s="441"/>
      <c r="CX16" s="441"/>
      <c r="CY16" s="441"/>
      <c r="CZ16" s="441"/>
      <c r="DA16" s="441"/>
      <c r="DB16" s="441"/>
      <c r="DC16" s="441"/>
      <c r="DD16" s="441"/>
      <c r="DE16" s="441"/>
      <c r="DF16" s="441"/>
      <c r="DG16" s="441"/>
      <c r="DH16" s="441"/>
      <c r="DI16" s="441"/>
      <c r="DJ16" s="441"/>
      <c r="DK16" s="441"/>
      <c r="DL16" s="441"/>
      <c r="DM16" s="441"/>
      <c r="DN16" s="441"/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</row>
    <row r="17" spans="1:146" s="442" customFormat="1" ht="17" customHeight="1">
      <c r="A17" s="528"/>
      <c r="B17" s="194" t="str">
        <f>'Vic Apr 2020'!F11</f>
        <v>Powershop</v>
      </c>
      <c r="C17" s="194" t="str">
        <f>'Vic Apr 2020'!G11</f>
        <v>Shopper</v>
      </c>
      <c r="D17" s="190">
        <f>365*'Vic Apr 2020'!H11/100</f>
        <v>324.85000000000002</v>
      </c>
      <c r="E17" s="415">
        <f>IF('Vic Apr 2020'!AQ11=3,0.5,IF('Vic Apr 2020'!AQ11=2,0.33,0))</f>
        <v>0.5</v>
      </c>
      <c r="F17" s="415">
        <f t="shared" si="3"/>
        <v>0.5</v>
      </c>
      <c r="G17" s="190">
        <f>IF('Vic Apr 2020'!K11="",($C$5*E17/'Vic Apr 2020'!AQ11*'Vic Apr 2020'!W11/100)*'Vic Apr 2020'!AQ11,IF($C$5*E17/'Vic Apr 2020'!AQ11&gt;='Vic Apr 2020'!L11,('Vic Apr 2020'!L11*'Vic Apr 2020'!W11/100)*'Vic Apr 2020'!AQ11,($C$5*E17/'Vic Apr 2020'!AQ11*'Vic Apr 2020'!W11/100)*'Vic Apr 2020'!AQ11))</f>
        <v>863.63636363636363</v>
      </c>
      <c r="H17" s="190">
        <f>IF(AND('Vic Apr 2020'!L11&gt;0,'Vic Apr 2020'!M11&gt;0),IF($C$5*E17/'Vic Apr 2020'!AQ11&lt;'Vic Apr 2020'!L11,0,IF(($C$5*E17/'Vic Apr 2020'!AQ11-'Vic Apr 2020'!L11)&lt;=('Vic Apr 2020'!M11+'Vic Apr 2020'!L11),((($C$5*E17/'Vic Apr 2020'!AQ11-'Vic Apr 2020'!L11)*'Vic Apr 2020'!X11/100))*'Vic Apr 2020'!AQ11,((('Vic Apr 2020'!M11)*'Vic Apr 2020'!X11/100)*'Vic Apr 2020'!AQ11))),0)</f>
        <v>0</v>
      </c>
      <c r="I17" s="190">
        <f>IF(AND('Vic Apr 2020'!M11&gt;0,'Vic Apr 2020'!N11&gt;0),IF($C$5*E17/'Vic Apr 2020'!AQ11&lt;('Vic Apr 2020'!L11+'Vic Apr 2020'!M11),0,IF(($C$5*E17/'Vic Apr 2020'!AQ11-'Vic Apr 2020'!L11+'Vic Apr 2020'!M11)&lt;=('Vic Apr 2020'!L11+'Vic Apr 2020'!M11+'Vic Apr 2020'!N11),((($C$5*E17/'Vic Apr 2020'!AQ11-('Vic Apr 2020'!L11+'Vic Apr 2020'!M11))*'Vic Apr 2020'!Y11/100))*'Vic Apr 2020'!AQ11,('Vic Apr 2020'!N11*'Vic Apr 2020'!Y11/100)* 'Vic Apr 2020'!AQ11)),0)</f>
        <v>0</v>
      </c>
      <c r="J17" s="190">
        <f>IF(AND('Vic Apr 2020'!N11&gt;0,'Vic Apr 2020'!O11&gt;0),IF($C$5*E17/'Vic Apr 2020'!AQ11&lt;('Vic Apr 2020'!L11+'Vic Apr 2020'!M11+'Vic Apr 2020'!N11),0,IF(($C$5*E17/'Vic Apr 2020'!AQ11-'Vic Apr 2020'!L11+'Vic Apr 2020'!M11+'Vic Apr 2020'!N11)&lt;=('Vic Apr 2020'!L11+'Vic Apr 2020'!M11+'Vic Apr 2020'!N11+'Vic Apr 2020'!O11),(($C$5*E17/'Vic Apr 2020'!AQ11-('Vic Apr 2020'!L11+'Vic Apr 2020'!M11+'Vic Apr 2020'!N11))*'Vic Apr 2020'!Z11/100)*'Vic Apr 2020'!AQ11,('Vic Apr 2020'!O11*'Vic Apr 2020'!Z11/100)*'Vic Apr 2020'!AQ11)),0)</f>
        <v>0</v>
      </c>
      <c r="K17" s="190">
        <f>IF(AND('Vic Apr 2020'!P11&gt;0,'Vic Apr 2020'!O11&gt;0),IF(($C$5*E17/'Vic Apr 2020'!AQ11&lt;SUM('Vic Apr 2020'!L11:P11)),(0),($C$5*E17/'Vic Apr 2020'!AQ11-SUM('Vic Apr 2020'!L11:P11))*'Vic Apr 2020'!AB11/100)* 'Vic Apr 2020'!AQ11,IF(AND('Vic Apr 2020'!O11&gt;0,'Vic Apr 2020'!P11=""),IF(($C$5*E17/'Vic Apr 2020'!AQ11&lt; SUM('Vic Apr 2020'!L11:O11)),(0),($C$5*E17/'Vic Apr 2020'!AQ11-SUM('Vic Apr 2020'!L11:O11))*'Vic Apr 2020'!AA11/100)* 'Vic Apr 2020'!AQ11,IF(AND('Vic Apr 2020'!N11&gt;0,'Vic Apr 2020'!O11=""),IF(($C$5*E17/'Vic Apr 2020'!AQ11&lt; SUM('Vic Apr 2020'!L11:N11)),(0),($C$5*E17/'Vic Apr 2020'!AQ11-SUM('Vic Apr 2020'!L11:N11))*'Vic Apr 2020'!Z11/100)* 'Vic Apr 2020'!AQ11,IF(AND('Vic Apr 2020'!M11&gt;0,'Vic Apr 2020'!N11=""),IF(($C$5*E17/'Vic Apr 2020'!AQ11&lt;'Vic Apr 2020'!M11+'Vic Apr 2020'!L11),(0),(($C$5*E17/'Vic Apr 2020'!AQ11-('Vic Apr 2020'!M11+'Vic Apr 2020'!L11))*'Vic Apr 2020'!Y11/100))*'Vic Apr 2020'!AQ11,IF(AND('Vic Apr 2020'!L11&gt;0,'Vic Apr 2020'!M11=""&gt;0),IF(($C$5*E17/'Vic Apr 2020'!AQ11&lt;'Vic Apr 2020'!L11),(0),($C$5*E17/'Vic Apr 2020'!AQ11-'Vic Apr 2020'!L11)*'Vic Apr 2020'!X11/100)*'Vic Apr 2020'!AQ11,0)))))</f>
        <v>0</v>
      </c>
      <c r="L17" s="190">
        <f>IF('Vic Apr 2020'!K11="",($C$5*F17/'Vic Apr 2020'!AR11*'Vic Apr 2020'!AC11/100)*'Vic Apr 2020'!AR11,IF($C$5*F17/'Vic Apr 2020'!AR11&gt;='Vic Apr 2020'!L11,('Vic Apr 2020'!L11*'Vic Apr 2020'!AC11/100)*'Vic Apr 2020'!AR11,($C$5*F17/'Vic Apr 2020'!AR11*'Vic Apr 2020'!AC11/100)*'Vic Apr 2020'!AR11))</f>
        <v>863.63636363636363</v>
      </c>
      <c r="M17" s="190">
        <f>IF(AND('Vic Apr 2020'!L11&gt;0,'Vic Apr 2020'!M11&gt;0),IF($C$5*F17/'Vic Apr 2020'!AR11&lt;'Vic Apr 2020'!L11,0,IF(($C$5*F17/'Vic Apr 2020'!AR11-'Vic Apr 2020'!L11)&lt;=('Vic Apr 2020'!M11+'Vic Apr 2020'!L11),((($C$5*F17/'Vic Apr 2020'!AR11-'Vic Apr 2020'!L11)*'Vic Apr 2020'!AD11/100))*'Vic Apr 2020'!AR11,((('Vic Apr 2020'!M11)*'Vic Apr 2020'!AD11/100)*'Vic Apr 2020'!AR11))),0)</f>
        <v>0</v>
      </c>
      <c r="N17" s="190">
        <f>IF(AND('Vic Apr 2020'!M11&gt;0,'Vic Apr 2020'!N11&gt;0),IF($C$5*F17/'Vic Apr 2020'!AR11&lt;('Vic Apr 2020'!L11+'Vic Apr 2020'!M11),0,IF(($C$5*F17/'Vic Apr 2020'!AR11-'Vic Apr 2020'!L11+'Vic Apr 2020'!M11)&lt;=('Vic Apr 2020'!L11+'Vic Apr 2020'!M11+'Vic Apr 2020'!N11),((($C$5*F17/'Vic Apr 2020'!AR11-('Vic Apr 2020'!L11+'Vic Apr 2020'!M11))*'Vic Apr 2020'!AE11/100))*'Vic Apr 2020'!AR11,('Vic Apr 2020'!N11*'Vic Apr 2020'!AE11/100)*'Vic Apr 2020'!AR11)),0)</f>
        <v>0</v>
      </c>
      <c r="O17" s="190">
        <f>IF(AND('Vic Apr 2020'!N11&gt;0,'Vic Apr 2020'!O11&gt;0),IF($C$5*F17/'Vic Apr 2020'!AR11&lt;('Vic Apr 2020'!L11+'Vic Apr 2020'!M11+'Vic Apr 2020'!N11),0,IF(($C$5*F17/'Vic Apr 2020'!AR11-'Vic Apr 2020'!L11+'Vic Apr 2020'!M11+'Vic Apr 2020'!N11)&lt;=('Vic Apr 2020'!L11+'Vic Apr 2020'!M11+'Vic Apr 2020'!N11+'Vic Apr 2020'!O11),(($C$5*F17/'Vic Apr 2020'!AR11-('Vic Apr 2020'!L11+'Vic Apr 2020'!M11+'Vic Apr 2020'!N11))*'Vic Apr 2020'!AF11/100)*'Vic Apr 2020'!AR11,('Vic Apr 2020'!O11*'Vic Apr 2020'!AF11/100)*'Vic Apr 2020'!AR11)),0)</f>
        <v>0</v>
      </c>
      <c r="P17" s="190">
        <f>IF(AND('Vic Apr 2020'!P11&gt;0,'Vic Apr 2020'!O11&gt;0),IF(($C$5*F17/'Vic Apr 2020'!AR11&lt;SUM('Vic Apr 2020'!L11:P11)),(0),($C$5*F17/'Vic Apr 2020'!AR11-SUM('Vic Apr 2020'!L11:P11))*'Vic Apr 2020'!AB11/100)* 'Vic Apr 2020'!AR11,IF(AND('Vic Apr 2020'!O11&gt;0,'Vic Apr 2020'!P11=""),IF(($C$5*F17/'Vic Apr 2020'!AR11&lt; SUM('Vic Apr 2020'!L11:O11)),(0),($C$5*F17/'Vic Apr 2020'!AR11-SUM('Vic Apr 2020'!L11:O11))*'Vic Apr 2020'!AG11/100)* 'Vic Apr 2020'!AR11,IF(AND('Vic Apr 2020'!N11&gt;0,'Vic Apr 2020'!O11=""),IF(($C$5*F17/'Vic Apr 2020'!AR11&lt; SUM('Vic Apr 2020'!L11:N11)),(0),($C$5*F17/'Vic Apr 2020'!AR11-SUM('Vic Apr 2020'!L11:N11))*'Vic Apr 2020'!AF11/100)* 'Vic Apr 2020'!AR11,IF(AND('Vic Apr 2020'!M11&gt;0,'Vic Apr 2020'!N11=""),IF(($C$5*F17/'Vic Apr 2020'!AR11&lt;'Vic Apr 2020'!M11+'Vic Apr 2020'!L11),(0),(($C$5*F17/'Vic Apr 2020'!AR11-('Vic Apr 2020'!M11+'Vic Apr 2020'!L11))*'Vic Apr 2020'!AE11/100))*'Vic Apr 2020'!AR11,IF(AND('Vic Apr 2020'!L11&gt;0,'Vic Apr 2020'!M11=""&gt;0),IF(($C$5*F17/'Vic Apr 2020'!AR11&lt;'Vic Apr 2020'!L11),(0),($C$5*F17/'Vic Apr 2020'!AR11-'Vic Apr 2020'!L11)*'Vic Apr 2020'!AD11/100)*'Vic Apr 2020'!AR11,0)))))</f>
        <v>0</v>
      </c>
      <c r="Q17" s="394">
        <f t="shared" si="4"/>
        <v>1727.2727272727273</v>
      </c>
      <c r="R17" s="419">
        <f t="shared" si="5"/>
        <v>2052.1227272727274</v>
      </c>
      <c r="S17" s="193">
        <f t="shared" si="6"/>
        <v>2257.3350000000005</v>
      </c>
      <c r="T17" s="247">
        <f>'Vic Apr 2020'!AT11</f>
        <v>0</v>
      </c>
      <c r="U17" s="247">
        <f>'Vic Apr 2020'!AU11</f>
        <v>0</v>
      </c>
      <c r="V17" s="247">
        <f>'Vic Apr 2020'!AV11</f>
        <v>5</v>
      </c>
      <c r="W17" s="247">
        <f>'Vic Apr 2020'!AW11</f>
        <v>0</v>
      </c>
      <c r="X17" s="419" t="str">
        <f t="shared" si="7"/>
        <v>Pay-on-time off bill</v>
      </c>
      <c r="Y17" s="419" t="str">
        <f t="shared" si="8"/>
        <v>Inclusive</v>
      </c>
      <c r="Z17" s="399">
        <f t="shared" si="0"/>
        <v>2052.1227272727274</v>
      </c>
      <c r="AA17" s="399">
        <f t="shared" si="1"/>
        <v>1949.5165909090911</v>
      </c>
      <c r="AB17" s="400">
        <f t="shared" si="2"/>
        <v>2257.3350000000005</v>
      </c>
      <c r="AC17" s="400">
        <f t="shared" si="2"/>
        <v>2144.4682500000004</v>
      </c>
      <c r="AD17" s="244">
        <f>'Vic Apr 2020'!BF11</f>
        <v>0</v>
      </c>
      <c r="AE17" s="196" t="str">
        <f>'Vic Apr 2020'!BG11</f>
        <v>n</v>
      </c>
      <c r="AF17" s="434"/>
      <c r="AG17" s="434"/>
      <c r="AH17" s="434"/>
      <c r="AI17" s="434"/>
      <c r="AJ17" s="434"/>
      <c r="AK17" s="434"/>
      <c r="AL17" s="434"/>
      <c r="AM17" s="434"/>
      <c r="AN17" s="434"/>
      <c r="AO17" s="434"/>
      <c r="AP17" s="434"/>
      <c r="AQ17" s="434"/>
      <c r="AR17" s="434"/>
      <c r="AS17" s="434"/>
      <c r="AT17" s="434"/>
      <c r="AU17" s="434"/>
      <c r="AV17" s="434"/>
      <c r="AW17" s="434"/>
      <c r="AX17" s="434"/>
      <c r="AY17" s="434"/>
      <c r="AZ17" s="434"/>
      <c r="BA17" s="434"/>
      <c r="BB17" s="434"/>
      <c r="BC17" s="434"/>
      <c r="BD17" s="434"/>
      <c r="BE17" s="434"/>
      <c r="BF17" s="434"/>
      <c r="BG17" s="434"/>
      <c r="BH17" s="434"/>
      <c r="BI17" s="434"/>
      <c r="BJ17" s="434"/>
      <c r="BK17" s="434"/>
      <c r="BL17" s="434"/>
      <c r="BM17" s="434"/>
      <c r="BN17" s="434"/>
      <c r="BO17" s="434"/>
      <c r="BP17" s="434"/>
      <c r="BQ17" s="434"/>
      <c r="BR17" s="434"/>
      <c r="BS17" s="434"/>
      <c r="BT17" s="434"/>
      <c r="BU17" s="434"/>
      <c r="BV17" s="434"/>
      <c r="BW17" s="434"/>
      <c r="BX17" s="434"/>
      <c r="BY17" s="434"/>
      <c r="BZ17" s="434"/>
      <c r="CA17" s="434"/>
      <c r="CB17" s="434"/>
      <c r="CC17" s="434"/>
      <c r="CD17" s="434"/>
      <c r="CE17" s="434"/>
      <c r="CF17" s="434"/>
      <c r="CG17" s="434"/>
      <c r="CH17" s="434"/>
      <c r="CI17" s="434"/>
      <c r="CJ17" s="434"/>
      <c r="CK17" s="434"/>
      <c r="CL17" s="434"/>
      <c r="CM17" s="434"/>
      <c r="CN17" s="434"/>
      <c r="CO17" s="441"/>
      <c r="CP17" s="441"/>
      <c r="CQ17" s="441"/>
      <c r="CR17" s="441"/>
      <c r="CS17" s="441"/>
      <c r="CT17" s="441"/>
      <c r="CU17" s="441"/>
      <c r="CV17" s="441"/>
      <c r="CW17" s="441"/>
      <c r="CX17" s="441"/>
      <c r="CY17" s="441"/>
      <c r="CZ17" s="441"/>
      <c r="DA17" s="441"/>
      <c r="DB17" s="441"/>
      <c r="DC17" s="441"/>
      <c r="DD17" s="441"/>
      <c r="DE17" s="441"/>
      <c r="DF17" s="441"/>
      <c r="DG17" s="441"/>
      <c r="DH17" s="441"/>
      <c r="DI17" s="441"/>
      <c r="DJ17" s="441"/>
      <c r="DK17" s="441"/>
      <c r="DL17" s="441"/>
      <c r="DM17" s="441"/>
      <c r="DN17" s="441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</row>
    <row r="18" spans="1:146" s="442" customFormat="1" ht="17" customHeight="1" thickBot="1">
      <c r="A18" s="373"/>
      <c r="B18" s="215" t="str">
        <f>'Vic Apr 2020'!F12</f>
        <v>Red Energy</v>
      </c>
      <c r="C18" s="215" t="str">
        <f>'Vic Apr 2020'!G12</f>
        <v>Red Saver</v>
      </c>
      <c r="D18" s="115">
        <f>365*'Vic Apr 2020'!H12/100</f>
        <v>265.72000000000003</v>
      </c>
      <c r="E18" s="416">
        <f>IF('Vic Apr 2020'!AQ12=3,0.5,IF('Vic Apr 2020'!AQ12=2,0.33,0))</f>
        <v>0.5</v>
      </c>
      <c r="F18" s="416">
        <f t="shared" si="3"/>
        <v>0.5</v>
      </c>
      <c r="G18" s="115">
        <f>IF('Vic Apr 2020'!K12="",($C$5*E18/'Vic Apr 2020'!AQ12*'Vic Apr 2020'!W12/100)*'Vic Apr 2020'!AQ12,IF($C$5*E18/'Vic Apr 2020'!AQ12&gt;='Vic Apr 2020'!L12,('Vic Apr 2020'!L12*'Vic Apr 2020'!W12/100)*'Vic Apr 2020'!AQ12,($C$5*E18/'Vic Apr 2020'!AQ12*'Vic Apr 2020'!W12/100)*'Vic Apr 2020'!AQ12))</f>
        <v>206.18181818181816</v>
      </c>
      <c r="H18" s="115">
        <f>IF(AND('Vic Apr 2020'!L12&gt;0,'Vic Apr 2020'!M12&gt;0),IF($C$5*E18/'Vic Apr 2020'!AQ12&lt;'Vic Apr 2020'!L12,0,IF(($C$5*E18/'Vic Apr 2020'!AQ12-'Vic Apr 2020'!L12)&lt;=('Vic Apr 2020'!M12+'Vic Apr 2020'!L12),((($C$5*E18/'Vic Apr 2020'!AQ12-'Vic Apr 2020'!L12)*'Vic Apr 2020'!X12/100))*'Vic Apr 2020'!AQ12,((('Vic Apr 2020'!M12)*'Vic Apr 2020'!X12/100)*'Vic Apr 2020'!AQ12))),0)</f>
        <v>193.90909090909088</v>
      </c>
      <c r="I18" s="115">
        <f>IF(AND('Vic Apr 2020'!M12&gt;0,'Vic Apr 2020'!N12&gt;0),IF($C$5*E18/'Vic Apr 2020'!AQ12&lt;('Vic Apr 2020'!L12+'Vic Apr 2020'!M12),0,IF(($C$5*E18/'Vic Apr 2020'!AQ12-'Vic Apr 2020'!L12+'Vic Apr 2020'!M12)&lt;=('Vic Apr 2020'!L12+'Vic Apr 2020'!M12+'Vic Apr 2020'!N12),((($C$5*E18/'Vic Apr 2020'!AQ12-('Vic Apr 2020'!L12+'Vic Apr 2020'!M12))*'Vic Apr 2020'!Y12/100))*'Vic Apr 2020'!AQ12,('Vic Apr 2020'!N12*'Vic Apr 2020'!Y12/100)* 'Vic Apr 2020'!AQ12)),0)</f>
        <v>170.99999999999997</v>
      </c>
      <c r="J18" s="115">
        <f>IF(AND('Vic Apr 2020'!N12&gt;0,'Vic Apr 2020'!O12&gt;0),IF($C$5*E18/'Vic Apr 2020'!AQ12&lt;('Vic Apr 2020'!L12+'Vic Apr 2020'!M12+'Vic Apr 2020'!N12),0,IF(($C$5*E18/'Vic Apr 2020'!AQ12-'Vic Apr 2020'!L12+'Vic Apr 2020'!M12+'Vic Apr 2020'!N12)&lt;=('Vic Apr 2020'!L12+'Vic Apr 2020'!M12+'Vic Apr 2020'!N12+'Vic Apr 2020'!O12),(($C$5*E18/'Vic Apr 2020'!AQ12-('Vic Apr 2020'!L12+'Vic Apr 2020'!M12+'Vic Apr 2020'!N12))*'Vic Apr 2020'!Z12/100)*'Vic Apr 2020'!AQ12,('Vic Apr 2020'!O12*'Vic Apr 2020'!Z12/100)*'Vic Apr 2020'!AQ12)),0)</f>
        <v>323.99999999999994</v>
      </c>
      <c r="K18" s="115">
        <f>IF(AND('Vic Apr 2020'!P12&gt;0,'Vic Apr 2020'!O12&gt;0),IF(($C$5*E18/'Vic Apr 2020'!AQ12&lt;SUM('Vic Apr 2020'!L12:P12)),(0),($C$5*E18/'Vic Apr 2020'!AQ12-SUM('Vic Apr 2020'!L12:P12))*'Vic Apr 2020'!AB12/100)* 'Vic Apr 2020'!AQ12,IF(AND('Vic Apr 2020'!O12&gt;0,'Vic Apr 2020'!P12=""),IF(($C$5*E18/'Vic Apr 2020'!AQ12&lt; SUM('Vic Apr 2020'!L12:O12)),(0),($C$5*E18/'Vic Apr 2020'!AQ12-SUM('Vic Apr 2020'!L12:O12))*'Vic Apr 2020'!AA12/100)* 'Vic Apr 2020'!AQ12,IF(AND('Vic Apr 2020'!N12&gt;0,'Vic Apr 2020'!O12=""),IF(($C$5*E18/'Vic Apr 2020'!AQ12&lt; SUM('Vic Apr 2020'!L12:N12)),(0),($C$5*E18/'Vic Apr 2020'!AQ12-SUM('Vic Apr 2020'!L12:N12))*'Vic Apr 2020'!Z12/100)* 'Vic Apr 2020'!AQ12,IF(AND('Vic Apr 2020'!M12&gt;0,'Vic Apr 2020'!N12=""),IF(($C$5*E18/'Vic Apr 2020'!AQ12&lt;'Vic Apr 2020'!M12+'Vic Apr 2020'!L12),(0),(($C$5*E18/'Vic Apr 2020'!AQ12-('Vic Apr 2020'!M12+'Vic Apr 2020'!L12))*'Vic Apr 2020'!Y12/100))*'Vic Apr 2020'!AQ12,IF(AND('Vic Apr 2020'!L12&gt;0,'Vic Apr 2020'!M12=""&gt;0),IF(($C$5*E18/'Vic Apr 2020'!AQ12&lt;'Vic Apr 2020'!L12),(0),($C$5*E18/'Vic Apr 2020'!AQ12-'Vic Apr 2020'!L12)*'Vic Apr 2020'!X12/100)*'Vic Apr 2020'!AQ12,0)))))</f>
        <v>85.000000000000057</v>
      </c>
      <c r="L18" s="115">
        <f>IF('Vic Apr 2020'!K12="",($C$5*F18/'Vic Apr 2020'!AR12*'Vic Apr 2020'!AC12/100)*'Vic Apr 2020'!AR12,IF($C$5*F18/'Vic Apr 2020'!AR12&gt;='Vic Apr 2020'!L12,('Vic Apr 2020'!L12*'Vic Apr 2020'!AC12/100)*'Vic Apr 2020'!AR12,($C$5*F18/'Vic Apr 2020'!AR12*'Vic Apr 2020'!AC12/100)*'Vic Apr 2020'!AR12))</f>
        <v>196.36363636363637</v>
      </c>
      <c r="M18" s="115">
        <f>IF(AND('Vic Apr 2020'!L12&gt;0,'Vic Apr 2020'!M12&gt;0),IF($C$5*F18/'Vic Apr 2020'!AR12&lt;'Vic Apr 2020'!L12,0,IF(($C$5*F18/'Vic Apr 2020'!AR12-'Vic Apr 2020'!L12)&lt;=('Vic Apr 2020'!M12+'Vic Apr 2020'!L12),((($C$5*F18/'Vic Apr 2020'!AR12-'Vic Apr 2020'!L12)*'Vic Apr 2020'!AD12/100))*'Vic Apr 2020'!AR12,((('Vic Apr 2020'!M12)*'Vic Apr 2020'!AD12/100)*'Vic Apr 2020'!AR12))),0)</f>
        <v>180</v>
      </c>
      <c r="N18" s="115">
        <f>IF(AND('Vic Apr 2020'!M12&gt;0,'Vic Apr 2020'!N12&gt;0),IF($C$5*F18/'Vic Apr 2020'!AR12&lt;('Vic Apr 2020'!L12+'Vic Apr 2020'!M12),0,IF(($C$5*F18/'Vic Apr 2020'!AR12-'Vic Apr 2020'!L12+'Vic Apr 2020'!M12)&lt;=('Vic Apr 2020'!L12+'Vic Apr 2020'!M12+'Vic Apr 2020'!N12),((($C$5*F18/'Vic Apr 2020'!AR12-('Vic Apr 2020'!L12+'Vic Apr 2020'!M12))*'Vic Apr 2020'!AE12/100))*'Vic Apr 2020'!AR12,('Vic Apr 2020'!N12*'Vic Apr 2020'!AE12/100)*'Vic Apr 2020'!AR12)),0)</f>
        <v>161.99999999999997</v>
      </c>
      <c r="O18" s="115">
        <f>IF(AND('Vic Apr 2020'!N12&gt;0,'Vic Apr 2020'!O12&gt;0),IF($C$5*F18/'Vic Apr 2020'!AR12&lt;('Vic Apr 2020'!L12+'Vic Apr 2020'!M12+'Vic Apr 2020'!N12),0,IF(($C$5*F18/'Vic Apr 2020'!AR12-'Vic Apr 2020'!L12+'Vic Apr 2020'!M12+'Vic Apr 2020'!N12)&lt;=('Vic Apr 2020'!L12+'Vic Apr 2020'!M12+'Vic Apr 2020'!N12+'Vic Apr 2020'!O12),(($C$5*F18/'Vic Apr 2020'!AR12-('Vic Apr 2020'!L12+'Vic Apr 2020'!M12+'Vic Apr 2020'!N12))*'Vic Apr 2020'!AF12/100)*'Vic Apr 2020'!AR12,('Vic Apr 2020'!O12*'Vic Apr 2020'!AF12/100)*'Vic Apr 2020'!AR12)),0)</f>
        <v>306</v>
      </c>
      <c r="P18" s="115">
        <f>IF(AND('Vic Apr 2020'!P12&gt;0,'Vic Apr 2020'!O12&gt;0),IF(($C$5*F18/'Vic Apr 2020'!AR12&lt;SUM('Vic Apr 2020'!L12:P12)),(0),($C$5*F18/'Vic Apr 2020'!AR12-SUM('Vic Apr 2020'!L12:P12))*'Vic Apr 2020'!AB12/100)* 'Vic Apr 2020'!AR12,IF(AND('Vic Apr 2020'!O12&gt;0,'Vic Apr 2020'!P12=""),IF(($C$5*F18/'Vic Apr 2020'!AR12&lt; SUM('Vic Apr 2020'!L12:O12)),(0),($C$5*F18/'Vic Apr 2020'!AR12-SUM('Vic Apr 2020'!L12:O12))*'Vic Apr 2020'!AG12/100)* 'Vic Apr 2020'!AR12,IF(AND('Vic Apr 2020'!N12&gt;0,'Vic Apr 2020'!O12=""),IF(($C$5*F18/'Vic Apr 2020'!AR12&lt; SUM('Vic Apr 2020'!L12:N12)),(0),($C$5*F18/'Vic Apr 2020'!AR12-SUM('Vic Apr 2020'!L12:N12))*'Vic Apr 2020'!AF12/100)* 'Vic Apr 2020'!AR12,IF(AND('Vic Apr 2020'!M12&gt;0,'Vic Apr 2020'!N12=""),IF(($C$5*F18/'Vic Apr 2020'!AR12&lt;'Vic Apr 2020'!M12+'Vic Apr 2020'!L12),(0),(($C$5*F18/'Vic Apr 2020'!AR12-('Vic Apr 2020'!M12+'Vic Apr 2020'!L12))*'Vic Apr 2020'!AE12/100))*'Vic Apr 2020'!AR12,IF(AND('Vic Apr 2020'!L12&gt;0,'Vic Apr 2020'!M12=""&gt;0),IF(($C$5*F18/'Vic Apr 2020'!AR12&lt;'Vic Apr 2020'!L12),(0),($C$5*F18/'Vic Apr 2020'!AR12-'Vic Apr 2020'!L12)*'Vic Apr 2020'!AD12/100)*'Vic Apr 2020'!AR12,0)))))</f>
        <v>82.727272727272805</v>
      </c>
      <c r="Q18" s="395">
        <f t="shared" si="4"/>
        <v>1907.1818181818182</v>
      </c>
      <c r="R18" s="420">
        <f t="shared" si="5"/>
        <v>2172.9018181818183</v>
      </c>
      <c r="S18" s="214">
        <f t="shared" si="6"/>
        <v>2390.1920000000005</v>
      </c>
      <c r="T18" s="248">
        <f>'Vic Apr 2020'!AT12</f>
        <v>0</v>
      </c>
      <c r="U18" s="248">
        <f>'Vic Apr 2020'!AU12</f>
        <v>0</v>
      </c>
      <c r="V18" s="248">
        <f>'Vic Apr 2020'!AV12</f>
        <v>10</v>
      </c>
      <c r="W18" s="248">
        <f>'Vic Apr 2020'!AW12</f>
        <v>0</v>
      </c>
      <c r="X18" s="420" t="str">
        <f t="shared" si="7"/>
        <v>Pay-on-time off bill</v>
      </c>
      <c r="Y18" s="420" t="str">
        <f t="shared" si="8"/>
        <v>Inclusive</v>
      </c>
      <c r="Z18" s="401">
        <f t="shared" si="0"/>
        <v>2172.9018181818183</v>
      </c>
      <c r="AA18" s="402">
        <f t="shared" si="1"/>
        <v>1955.6116363636365</v>
      </c>
      <c r="AB18" s="403">
        <f t="shared" si="2"/>
        <v>2390.1920000000005</v>
      </c>
      <c r="AC18" s="403">
        <f t="shared" si="2"/>
        <v>2151.1728000000003</v>
      </c>
      <c r="AD18" s="245">
        <f>'Vic Apr 2020'!BF12</f>
        <v>0</v>
      </c>
      <c r="AE18" s="217" t="str">
        <f>'Vic Apr 2020'!BG12</f>
        <v>n</v>
      </c>
      <c r="AF18" s="434"/>
      <c r="AG18" s="434"/>
      <c r="AH18" s="434"/>
      <c r="AI18" s="434"/>
      <c r="AJ18" s="434"/>
      <c r="AK18" s="434"/>
      <c r="AL18" s="434"/>
      <c r="AM18" s="434"/>
      <c r="AN18" s="434"/>
      <c r="AO18" s="434"/>
      <c r="AP18" s="434"/>
      <c r="AQ18" s="434"/>
      <c r="AR18" s="434"/>
      <c r="AS18" s="434"/>
      <c r="AT18" s="434"/>
      <c r="AU18" s="434"/>
      <c r="AV18" s="434"/>
      <c r="AW18" s="434"/>
      <c r="AX18" s="434"/>
      <c r="AY18" s="434"/>
      <c r="AZ18" s="434"/>
      <c r="BA18" s="434"/>
      <c r="BB18" s="434"/>
      <c r="BC18" s="434"/>
      <c r="BD18" s="434"/>
      <c r="BE18" s="434"/>
      <c r="BF18" s="434"/>
      <c r="BG18" s="434"/>
      <c r="BH18" s="434"/>
      <c r="BI18" s="434"/>
      <c r="BJ18" s="434"/>
      <c r="BK18" s="434"/>
      <c r="BL18" s="434"/>
      <c r="BM18" s="434"/>
      <c r="BN18" s="434"/>
      <c r="BO18" s="434"/>
      <c r="BP18" s="434"/>
      <c r="BQ18" s="434"/>
      <c r="BR18" s="434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34"/>
      <c r="CJ18" s="434"/>
      <c r="CK18" s="434"/>
      <c r="CL18" s="434"/>
      <c r="CM18" s="434"/>
      <c r="CN18" s="434"/>
      <c r="CO18" s="441"/>
      <c r="CP18" s="441"/>
      <c r="CQ18" s="441"/>
      <c r="CR18" s="441"/>
      <c r="CS18" s="441"/>
      <c r="CT18" s="441"/>
      <c r="CU18" s="441"/>
      <c r="CV18" s="441"/>
      <c r="CW18" s="441"/>
      <c r="CX18" s="441"/>
      <c r="CY18" s="441"/>
      <c r="CZ18" s="441"/>
      <c r="DA18" s="441"/>
      <c r="DB18" s="441"/>
      <c r="DC18" s="441"/>
      <c r="DD18" s="441"/>
      <c r="DE18" s="441"/>
      <c r="DF18" s="441"/>
      <c r="DG18" s="441"/>
      <c r="DH18" s="441"/>
      <c r="DI18" s="441"/>
      <c r="DJ18" s="441"/>
      <c r="DK18" s="441"/>
      <c r="DL18" s="441"/>
      <c r="DM18" s="441"/>
      <c r="DN18" s="441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</row>
    <row r="19" spans="1:146" ht="17" customHeight="1" thickTop="1">
      <c r="A19" s="528" t="str">
        <f>'Vic Apr 2020'!D13</f>
        <v>Multinet 2</v>
      </c>
      <c r="B19" s="423" t="str">
        <f>'Vic Apr 2020'!F13</f>
        <v>AGL</v>
      </c>
      <c r="C19" s="423" t="str">
        <f>'Vic Apr 2020'!G13</f>
        <v>Business Essentials Saver</v>
      </c>
      <c r="D19" s="190">
        <f>365*'Vic Apr 2020'!H13/100</f>
        <v>368.91545454545457</v>
      </c>
      <c r="E19" s="415">
        <f>IF('Vic Apr 2020'!AQ13=3,0.5,IF('Vic Apr 2020'!AQ13=2,0.33,0))</f>
        <v>0.5</v>
      </c>
      <c r="F19" s="415">
        <f t="shared" si="3"/>
        <v>0.5</v>
      </c>
      <c r="G19" s="190">
        <f>IF('Vic Apr 2020'!K13="",($C$5*E19/'Vic Apr 2020'!AQ13*'Vic Apr 2020'!W13/100)*'Vic Apr 2020'!AQ13,IF($C$5*E19/'Vic Apr 2020'!AQ13&gt;='Vic Apr 2020'!L13,('Vic Apr 2020'!L13*'Vic Apr 2020'!W13/100)*'Vic Apr 2020'!AQ13,($C$5*E19/'Vic Apr 2020'!AQ13*'Vic Apr 2020'!W13/100)*'Vic Apr 2020'!AQ13))</f>
        <v>731.81818181818187</v>
      </c>
      <c r="H19" s="190">
        <f>IF(AND('Vic Apr 2020'!L13&gt;0,'Vic Apr 2020'!M13&gt;0),IF($C$5*E19/'Vic Apr 2020'!AQ13&lt;'Vic Apr 2020'!L13,0,IF(($C$5*E19/'Vic Apr 2020'!AQ13-'Vic Apr 2020'!L13)&lt;=('Vic Apr 2020'!M13+'Vic Apr 2020'!L13),((($C$5*E19/'Vic Apr 2020'!AQ13-'Vic Apr 2020'!L13)*'Vic Apr 2020'!X13/100))*'Vic Apr 2020'!AQ13,((('Vic Apr 2020'!M13)*'Vic Apr 2020'!X13/100)*'Vic Apr 2020'!AQ13))),0)</f>
        <v>0</v>
      </c>
      <c r="I19" s="190">
        <f>IF(AND('Vic Apr 2020'!M13&gt;0,'Vic Apr 2020'!N13&gt;0),IF($C$5*E19/'Vic Apr 2020'!AQ13&lt;('Vic Apr 2020'!L13+'Vic Apr 2020'!M13),0,IF(($C$5*E19/'Vic Apr 2020'!AQ13-'Vic Apr 2020'!L13+'Vic Apr 2020'!M13)&lt;=('Vic Apr 2020'!L13+'Vic Apr 2020'!M13+'Vic Apr 2020'!N13),((($C$5*E19/'Vic Apr 2020'!AQ13-('Vic Apr 2020'!L13+'Vic Apr 2020'!M13))*'Vic Apr 2020'!Y13/100))*'Vic Apr 2020'!AQ13,('Vic Apr 2020'!N13*'Vic Apr 2020'!Y13/100)* 'Vic Apr 2020'!AQ13)),0)</f>
        <v>0</v>
      </c>
      <c r="J19" s="190">
        <f>IF(AND('Vic Apr 2020'!N13&gt;0,'Vic Apr 2020'!O13&gt;0),IF($C$5*E19/'Vic Apr 2020'!AQ13&lt;('Vic Apr 2020'!L13+'Vic Apr 2020'!M13+'Vic Apr 2020'!N13),0,IF(($C$5*E19/'Vic Apr 2020'!AQ13-'Vic Apr 2020'!L13+'Vic Apr 2020'!M13+'Vic Apr 2020'!N13)&lt;=('Vic Apr 2020'!L13+'Vic Apr 2020'!M13+'Vic Apr 2020'!N13+'Vic Apr 2020'!O13),(($C$5*E19/'Vic Apr 2020'!AQ13-('Vic Apr 2020'!L13+'Vic Apr 2020'!M13+'Vic Apr 2020'!N13))*'Vic Apr 2020'!Z13/100)*'Vic Apr 2020'!AQ13,('Vic Apr 2020'!O13*'Vic Apr 2020'!Z13/100)*'Vic Apr 2020'!AQ13)),0)</f>
        <v>0</v>
      </c>
      <c r="K19" s="190">
        <f>IF(AND('Vic Apr 2020'!P13&gt;0,'Vic Apr 2020'!O13&gt;0),IF(($C$5*E19/'Vic Apr 2020'!AQ13&lt;SUM('Vic Apr 2020'!L13:P13)),(0),($C$5*E19/'Vic Apr 2020'!AQ13-SUM('Vic Apr 2020'!L13:P13))*'Vic Apr 2020'!AB13/100)* 'Vic Apr 2020'!AQ13,IF(AND('Vic Apr 2020'!O13&gt;0,'Vic Apr 2020'!P13=""),IF(($C$5*E19/'Vic Apr 2020'!AQ13&lt; SUM('Vic Apr 2020'!L13:O13)),(0),($C$5*E19/'Vic Apr 2020'!AQ13-SUM('Vic Apr 2020'!L13:O13))*'Vic Apr 2020'!AA13/100)* 'Vic Apr 2020'!AQ13,IF(AND('Vic Apr 2020'!N13&gt;0,'Vic Apr 2020'!O13=""),IF(($C$5*E19/'Vic Apr 2020'!AQ13&lt; SUM('Vic Apr 2020'!L13:N13)),(0),($C$5*E19/'Vic Apr 2020'!AQ13-SUM('Vic Apr 2020'!L13:N13))*'Vic Apr 2020'!Z13/100)* 'Vic Apr 2020'!AQ13,IF(AND('Vic Apr 2020'!M13&gt;0,'Vic Apr 2020'!N13=""),IF(($C$5*E19/'Vic Apr 2020'!AQ13&lt;'Vic Apr 2020'!M13+'Vic Apr 2020'!L13),(0),(($C$5*E19/'Vic Apr 2020'!AQ13-('Vic Apr 2020'!M13+'Vic Apr 2020'!L13))*'Vic Apr 2020'!Y13/100))*'Vic Apr 2020'!AQ13,IF(AND('Vic Apr 2020'!L13&gt;0,'Vic Apr 2020'!M13=""&gt;0),IF(($C$5*E19/'Vic Apr 2020'!AQ13&lt;'Vic Apr 2020'!L13),(0),($C$5*E19/'Vic Apr 2020'!AQ13-'Vic Apr 2020'!L13)*'Vic Apr 2020'!X13/100)*'Vic Apr 2020'!AQ13,0)))))</f>
        <v>0</v>
      </c>
      <c r="L19" s="190">
        <f>IF('Vic Apr 2020'!K13="",($C$5*F19/'Vic Apr 2020'!AR13*'Vic Apr 2020'!AC13/100)*'Vic Apr 2020'!AR13,IF($C$5*F19/'Vic Apr 2020'!AR13&gt;='Vic Apr 2020'!L13,('Vic Apr 2020'!L13*'Vic Apr 2020'!AC13/100)*'Vic Apr 2020'!AR13,($C$5*F19/'Vic Apr 2020'!AR13*'Vic Apr 2020'!AC13/100)*'Vic Apr 2020'!AR13))</f>
        <v>645.4545454545455</v>
      </c>
      <c r="M19" s="190">
        <f>IF(AND('Vic Apr 2020'!L13&gt;0,'Vic Apr 2020'!M13&gt;0),IF($C$5*F19/'Vic Apr 2020'!AR13&lt;'Vic Apr 2020'!L13,0,IF(($C$5*F19/'Vic Apr 2020'!AR13-'Vic Apr 2020'!L13)&lt;=('Vic Apr 2020'!M13+'Vic Apr 2020'!L13),((($C$5*F19/'Vic Apr 2020'!AR13-'Vic Apr 2020'!L13)*'Vic Apr 2020'!AD13/100))*'Vic Apr 2020'!AR13,((('Vic Apr 2020'!M13)*'Vic Apr 2020'!AD13/100)*'Vic Apr 2020'!AR13))),0)</f>
        <v>0</v>
      </c>
      <c r="N19" s="190">
        <f>IF(AND('Vic Apr 2020'!M13&gt;0,'Vic Apr 2020'!N13&gt;0),IF($C$5*F19/'Vic Apr 2020'!AR13&lt;('Vic Apr 2020'!L13+'Vic Apr 2020'!M13),0,IF(($C$5*F19/'Vic Apr 2020'!AR13-'Vic Apr 2020'!L13+'Vic Apr 2020'!M13)&lt;=('Vic Apr 2020'!L13+'Vic Apr 2020'!M13+'Vic Apr 2020'!N13),((($C$5*F19/'Vic Apr 2020'!AR13-('Vic Apr 2020'!L13+'Vic Apr 2020'!M13))*'Vic Apr 2020'!AE13/100))*'Vic Apr 2020'!AR13,('Vic Apr 2020'!N13*'Vic Apr 2020'!AE13/100)*'Vic Apr 2020'!AR13)),0)</f>
        <v>0</v>
      </c>
      <c r="O19" s="190">
        <f>IF(AND('Vic Apr 2020'!N13&gt;0,'Vic Apr 2020'!O13&gt;0),IF($C$5*F19/'Vic Apr 2020'!AR13&lt;('Vic Apr 2020'!L13+'Vic Apr 2020'!M13+'Vic Apr 2020'!N13),0,IF(($C$5*F19/'Vic Apr 2020'!AR13-'Vic Apr 2020'!L13+'Vic Apr 2020'!M13+'Vic Apr 2020'!N13)&lt;=('Vic Apr 2020'!L13+'Vic Apr 2020'!M13+'Vic Apr 2020'!N13+'Vic Apr 2020'!O13),(($C$5*F19/'Vic Apr 2020'!AR13-('Vic Apr 2020'!L13+'Vic Apr 2020'!M13+'Vic Apr 2020'!N13))*'Vic Apr 2020'!AF13/100)*'Vic Apr 2020'!AR13,('Vic Apr 2020'!O13*'Vic Apr 2020'!AF13/100)*'Vic Apr 2020'!AR13)),0)</f>
        <v>0</v>
      </c>
      <c r="P19" s="190">
        <f>IF(AND('Vic Apr 2020'!P13&gt;0,'Vic Apr 2020'!O13&gt;0),IF(($C$5*F19/'Vic Apr 2020'!AR13&lt;SUM('Vic Apr 2020'!L13:P13)),(0),($C$5*F19/'Vic Apr 2020'!AR13-SUM('Vic Apr 2020'!L13:P13))*'Vic Apr 2020'!AB13/100)* 'Vic Apr 2020'!AR13,IF(AND('Vic Apr 2020'!O13&gt;0,'Vic Apr 2020'!P13=""),IF(($C$5*F19/'Vic Apr 2020'!AR13&lt; SUM('Vic Apr 2020'!L13:O13)),(0),($C$5*F19/'Vic Apr 2020'!AR13-SUM('Vic Apr 2020'!L13:O13))*'Vic Apr 2020'!AG13/100)* 'Vic Apr 2020'!AR13,IF(AND('Vic Apr 2020'!N13&gt;0,'Vic Apr 2020'!O13=""),IF(($C$5*F19/'Vic Apr 2020'!AR13&lt; SUM('Vic Apr 2020'!L13:N13)),(0),($C$5*F19/'Vic Apr 2020'!AR13-SUM('Vic Apr 2020'!L13:N13))*'Vic Apr 2020'!AF13/100)* 'Vic Apr 2020'!AR13,IF(AND('Vic Apr 2020'!M13&gt;0,'Vic Apr 2020'!N13=""),IF(($C$5*F19/'Vic Apr 2020'!AR13&lt;'Vic Apr 2020'!M13+'Vic Apr 2020'!L13),(0),(($C$5*F19/'Vic Apr 2020'!AR13-('Vic Apr 2020'!M13+'Vic Apr 2020'!L13))*'Vic Apr 2020'!AE13/100))*'Vic Apr 2020'!AR13,IF(AND('Vic Apr 2020'!L13&gt;0,'Vic Apr 2020'!M13=""&gt;0),IF(($C$5*F19/'Vic Apr 2020'!AR13&lt;'Vic Apr 2020'!L13),(0),($C$5*F19/'Vic Apr 2020'!AR13-'Vic Apr 2020'!L13)*'Vic Apr 2020'!AD13/100)*'Vic Apr 2020'!AR13,0)))))</f>
        <v>0</v>
      </c>
      <c r="Q19" s="394">
        <f t="shared" si="4"/>
        <v>1377.2727272727275</v>
      </c>
      <c r="R19" s="419">
        <f t="shared" si="5"/>
        <v>1746.1881818181821</v>
      </c>
      <c r="S19" s="193">
        <f t="shared" si="6"/>
        <v>1920.8070000000005</v>
      </c>
      <c r="T19" s="247">
        <f>'Vic Apr 2020'!AT13</f>
        <v>0</v>
      </c>
      <c r="U19" s="247">
        <f>'Vic Apr 2020'!AU13</f>
        <v>0</v>
      </c>
      <c r="V19" s="247">
        <f>'Vic Apr 2020'!AV13</f>
        <v>0</v>
      </c>
      <c r="W19" s="247">
        <f>'Vic Apr 2020'!AW13</f>
        <v>0</v>
      </c>
      <c r="X19" s="419" t="str">
        <f t="shared" si="7"/>
        <v>No discount</v>
      </c>
      <c r="Y19" s="419" t="str">
        <f t="shared" si="8"/>
        <v>Exclusive</v>
      </c>
      <c r="Z19" s="399">
        <f t="shared" si="0"/>
        <v>1746.1881818181821</v>
      </c>
      <c r="AA19" s="399">
        <f t="shared" si="1"/>
        <v>1746.1881818181821</v>
      </c>
      <c r="AB19" s="400">
        <f t="shared" si="2"/>
        <v>1920.8070000000005</v>
      </c>
      <c r="AC19" s="400">
        <f t="shared" si="2"/>
        <v>1920.8070000000005</v>
      </c>
      <c r="AD19" s="244">
        <f>'Vic Apr 2020'!BF13</f>
        <v>0</v>
      </c>
      <c r="AE19" s="196" t="str">
        <f>'Vic Apr 2020'!BG13</f>
        <v>n</v>
      </c>
      <c r="CO19" s="438"/>
      <c r="CP19" s="438"/>
      <c r="CQ19" s="438"/>
      <c r="CR19" s="438"/>
      <c r="CS19" s="438"/>
      <c r="CT19" s="438"/>
      <c r="CU19" s="438"/>
      <c r="CV19" s="438"/>
      <c r="CW19" s="438"/>
      <c r="CX19" s="438"/>
      <c r="CY19" s="438"/>
      <c r="CZ19" s="438"/>
      <c r="DA19" s="438"/>
      <c r="DB19" s="438"/>
      <c r="DC19" s="438"/>
      <c r="DD19" s="438"/>
      <c r="DE19" s="438"/>
      <c r="DF19" s="438"/>
      <c r="DG19" s="438"/>
      <c r="DH19" s="438"/>
      <c r="DI19" s="438"/>
      <c r="DJ19" s="438"/>
      <c r="DK19" s="438"/>
      <c r="DL19" s="438"/>
      <c r="DM19" s="438"/>
      <c r="DN19" s="438"/>
      <c r="DO19" s="438"/>
      <c r="DP19" s="438"/>
      <c r="DQ19" s="438"/>
      <c r="DR19" s="438"/>
      <c r="DS19" s="438"/>
      <c r="DT19" s="438"/>
      <c r="DU19" s="438"/>
      <c r="DV19" s="438"/>
      <c r="DW19" s="438"/>
      <c r="DX19" s="438"/>
      <c r="DY19" s="438"/>
      <c r="DZ19" s="438"/>
      <c r="EA19" s="438"/>
      <c r="EB19" s="438"/>
      <c r="EC19" s="438"/>
      <c r="ED19" s="438"/>
      <c r="EE19" s="438"/>
      <c r="EF19" s="438"/>
      <c r="EG19" s="438"/>
      <c r="EH19" s="438"/>
      <c r="EI19" s="438"/>
      <c r="EJ19" s="438"/>
      <c r="EK19" s="438"/>
      <c r="EL19" s="438"/>
      <c r="EM19" s="438"/>
      <c r="EN19" s="438"/>
      <c r="EO19" s="438"/>
      <c r="EP19" s="438"/>
    </row>
    <row r="20" spans="1:146" ht="17" customHeight="1">
      <c r="A20" s="528"/>
      <c r="B20" s="423" t="str">
        <f>'Vic Apr 2020'!F14</f>
        <v>Click Energy</v>
      </c>
      <c r="C20" s="423" t="str">
        <f>'Vic Apr 2020'!G14</f>
        <v>Business Start Gas</v>
      </c>
      <c r="D20" s="190">
        <f>365*'Vic Apr 2020'!H14/100</f>
        <v>263.06545454545454</v>
      </c>
      <c r="E20" s="415">
        <f>IF('Vic Apr 2020'!AQ14=3,0.5,IF('Vic Apr 2020'!AQ14=2,0.33,0))</f>
        <v>0.5</v>
      </c>
      <c r="F20" s="415">
        <f t="shared" si="3"/>
        <v>0.5</v>
      </c>
      <c r="G20" s="190">
        <f>IF('Vic Apr 2020'!K14="",($C$5*E20/'Vic Apr 2020'!AQ14*'Vic Apr 2020'!W14/100)*'Vic Apr 2020'!AQ14,IF($C$5*E20/'Vic Apr 2020'!AQ14&gt;='Vic Apr 2020'!L14,('Vic Apr 2020'!L14*'Vic Apr 2020'!W14/100)*'Vic Apr 2020'!AQ14,($C$5*E20/'Vic Apr 2020'!AQ14*'Vic Apr 2020'!W14/100)*'Vic Apr 2020'!AQ14))</f>
        <v>854.99999999999977</v>
      </c>
      <c r="H20" s="190">
        <f>IF(AND('Vic Apr 2020'!L14&gt;0,'Vic Apr 2020'!M14&gt;0),IF($C$5*E20/'Vic Apr 2020'!AQ14&lt;'Vic Apr 2020'!L14,0,IF(($C$5*E20/'Vic Apr 2020'!AQ14-'Vic Apr 2020'!L14)&lt;=('Vic Apr 2020'!M14+'Vic Apr 2020'!L14),((($C$5*E20/'Vic Apr 2020'!AQ14-'Vic Apr 2020'!L14)*'Vic Apr 2020'!X14/100))*'Vic Apr 2020'!AQ14,((('Vic Apr 2020'!M14)*'Vic Apr 2020'!X14/100)*'Vic Apr 2020'!AQ14))),0)</f>
        <v>88.636363636363697</v>
      </c>
      <c r="I20" s="190">
        <f>IF(AND('Vic Apr 2020'!M14&gt;0,'Vic Apr 2020'!N14&gt;0),IF($C$5*E20/'Vic Apr 2020'!AQ14&lt;('Vic Apr 2020'!L14+'Vic Apr 2020'!M14),0,IF(($C$5*E20/'Vic Apr 2020'!AQ14-'Vic Apr 2020'!L14+'Vic Apr 2020'!M14)&lt;=('Vic Apr 2020'!L14+'Vic Apr 2020'!M14+'Vic Apr 2020'!N14),((($C$5*E20/'Vic Apr 2020'!AQ14-('Vic Apr 2020'!L14+'Vic Apr 2020'!M14))*'Vic Apr 2020'!Y14/100))*'Vic Apr 2020'!AQ14,('Vic Apr 2020'!N14*'Vic Apr 2020'!Y14/100)* 'Vic Apr 2020'!AQ14)),0)</f>
        <v>0</v>
      </c>
      <c r="J20" s="190">
        <f>IF(AND('Vic Apr 2020'!N14&gt;0,'Vic Apr 2020'!O14&gt;0),IF($C$5*E20/'Vic Apr 2020'!AQ14&lt;('Vic Apr 2020'!L14+'Vic Apr 2020'!M14+'Vic Apr 2020'!N14),0,IF(($C$5*E20/'Vic Apr 2020'!AQ14-'Vic Apr 2020'!L14+'Vic Apr 2020'!M14+'Vic Apr 2020'!N14)&lt;=('Vic Apr 2020'!L14+'Vic Apr 2020'!M14+'Vic Apr 2020'!N14+'Vic Apr 2020'!O14),(($C$5*E20/'Vic Apr 2020'!AQ14-('Vic Apr 2020'!L14+'Vic Apr 2020'!M14+'Vic Apr 2020'!N14))*'Vic Apr 2020'!Z14/100)*'Vic Apr 2020'!AQ14,('Vic Apr 2020'!O14*'Vic Apr 2020'!Z14/100)*'Vic Apr 2020'!AQ14)),0)</f>
        <v>0</v>
      </c>
      <c r="K20" s="190">
        <f>IF(AND('Vic Apr 2020'!P14&gt;0,'Vic Apr 2020'!O14&gt;0),IF(($C$5*E20/'Vic Apr 2020'!AQ14&lt;SUM('Vic Apr 2020'!L14:P14)),(0),($C$5*E20/'Vic Apr 2020'!AQ14-SUM('Vic Apr 2020'!L14:P14))*'Vic Apr 2020'!AB14/100)* 'Vic Apr 2020'!AQ14,IF(AND('Vic Apr 2020'!O14&gt;0,'Vic Apr 2020'!P14=""),IF(($C$5*E20/'Vic Apr 2020'!AQ14&lt; SUM('Vic Apr 2020'!L14:O14)),(0),($C$5*E20/'Vic Apr 2020'!AQ14-SUM('Vic Apr 2020'!L14:O14))*'Vic Apr 2020'!AA14/100)* 'Vic Apr 2020'!AQ14,IF(AND('Vic Apr 2020'!N14&gt;0,'Vic Apr 2020'!O14=""),IF(($C$5*E20/'Vic Apr 2020'!AQ14&lt; SUM('Vic Apr 2020'!L14:N14)),(0),($C$5*E20/'Vic Apr 2020'!AQ14-SUM('Vic Apr 2020'!L14:N14))*'Vic Apr 2020'!Z14/100)* 'Vic Apr 2020'!AQ14,IF(AND('Vic Apr 2020'!M14&gt;0,'Vic Apr 2020'!N14=""),IF(($C$5*E20/'Vic Apr 2020'!AQ14&lt;'Vic Apr 2020'!M14+'Vic Apr 2020'!L14),(0),(($C$5*E20/'Vic Apr 2020'!AQ14-('Vic Apr 2020'!M14+'Vic Apr 2020'!L14))*'Vic Apr 2020'!Y14/100))*'Vic Apr 2020'!AQ14,IF(AND('Vic Apr 2020'!L14&gt;0,'Vic Apr 2020'!M14=""&gt;0),IF(($C$5*E20/'Vic Apr 2020'!AQ14&lt;'Vic Apr 2020'!L14),(0),($C$5*E20/'Vic Apr 2020'!AQ14-'Vic Apr 2020'!L14)*'Vic Apr 2020'!X14/100)*'Vic Apr 2020'!AQ14,0)))))</f>
        <v>0</v>
      </c>
      <c r="L20" s="190">
        <f>IF('Vic Apr 2020'!K14="",($C$5*F20/'Vic Apr 2020'!AR14*'Vic Apr 2020'!AC14/100)*'Vic Apr 2020'!AR14,IF($C$5*F20/'Vic Apr 2020'!AR14&gt;='Vic Apr 2020'!L14,('Vic Apr 2020'!L14*'Vic Apr 2020'!AC14/100)*'Vic Apr 2020'!AR14,($C$5*F20/'Vic Apr 2020'!AR14*'Vic Apr 2020'!AC14/100)*'Vic Apr 2020'!AR14))</f>
        <v>818.18181818181824</v>
      </c>
      <c r="M20" s="190">
        <f>IF(AND('Vic Apr 2020'!L14&gt;0,'Vic Apr 2020'!M14&gt;0),IF($C$5*F20/'Vic Apr 2020'!AR14&lt;'Vic Apr 2020'!L14,0,IF(($C$5*F20/'Vic Apr 2020'!AR14-'Vic Apr 2020'!L14)&lt;=('Vic Apr 2020'!M14+'Vic Apr 2020'!L14),((($C$5*F20/'Vic Apr 2020'!AR14-'Vic Apr 2020'!L14)*'Vic Apr 2020'!AD14/100))*'Vic Apr 2020'!AR14,((('Vic Apr 2020'!M14)*'Vic Apr 2020'!AD14/100)*'Vic Apr 2020'!AR14))),0)</f>
        <v>88.636363636363697</v>
      </c>
      <c r="N20" s="190">
        <f>IF(AND('Vic Apr 2020'!M14&gt;0,'Vic Apr 2020'!N14&gt;0),IF($C$5*F20/'Vic Apr 2020'!AR14&lt;('Vic Apr 2020'!L14+'Vic Apr 2020'!M14),0,IF(($C$5*F20/'Vic Apr 2020'!AR14-'Vic Apr 2020'!L14+'Vic Apr 2020'!M14)&lt;=('Vic Apr 2020'!L14+'Vic Apr 2020'!M14+'Vic Apr 2020'!N14),((($C$5*F20/'Vic Apr 2020'!AR14-('Vic Apr 2020'!L14+'Vic Apr 2020'!M14))*'Vic Apr 2020'!AE14/100))*'Vic Apr 2020'!AR14,('Vic Apr 2020'!N14*'Vic Apr 2020'!AE14/100)*'Vic Apr 2020'!AR14)),0)</f>
        <v>0</v>
      </c>
      <c r="O20" s="190">
        <f>IF(AND('Vic Apr 2020'!N14&gt;0,'Vic Apr 2020'!O14&gt;0),IF($C$5*F20/'Vic Apr 2020'!AR14&lt;('Vic Apr 2020'!L14+'Vic Apr 2020'!M14+'Vic Apr 2020'!N14),0,IF(($C$5*F20/'Vic Apr 2020'!AR14-'Vic Apr 2020'!L14+'Vic Apr 2020'!M14+'Vic Apr 2020'!N14)&lt;=('Vic Apr 2020'!L14+'Vic Apr 2020'!M14+'Vic Apr 2020'!N14+'Vic Apr 2020'!O14),(($C$5*F20/'Vic Apr 2020'!AR14-('Vic Apr 2020'!L14+'Vic Apr 2020'!M14+'Vic Apr 2020'!N14))*'Vic Apr 2020'!AF14/100)*'Vic Apr 2020'!AR14,('Vic Apr 2020'!O14*'Vic Apr 2020'!AF14/100)*'Vic Apr 2020'!AR14)),0)</f>
        <v>0</v>
      </c>
      <c r="P20" s="190">
        <f>IF(AND('Vic Apr 2020'!P14&gt;0,'Vic Apr 2020'!O14&gt;0),IF(($C$5*F20/'Vic Apr 2020'!AR14&lt;SUM('Vic Apr 2020'!L14:P14)),(0),($C$5*F20/'Vic Apr 2020'!AR14-SUM('Vic Apr 2020'!L14:P14))*'Vic Apr 2020'!AB14/100)* 'Vic Apr 2020'!AR14,IF(AND('Vic Apr 2020'!O14&gt;0,'Vic Apr 2020'!P14=""),IF(($C$5*F20/'Vic Apr 2020'!AR14&lt; SUM('Vic Apr 2020'!L14:O14)),(0),($C$5*F20/'Vic Apr 2020'!AR14-SUM('Vic Apr 2020'!L14:O14))*'Vic Apr 2020'!AG14/100)* 'Vic Apr 2020'!AR14,IF(AND('Vic Apr 2020'!N14&gt;0,'Vic Apr 2020'!O14=""),IF(($C$5*F20/'Vic Apr 2020'!AR14&lt; SUM('Vic Apr 2020'!L14:N14)),(0),($C$5*F20/'Vic Apr 2020'!AR14-SUM('Vic Apr 2020'!L14:N14))*'Vic Apr 2020'!AF14/100)* 'Vic Apr 2020'!AR14,IF(AND('Vic Apr 2020'!M14&gt;0,'Vic Apr 2020'!N14=""),IF(($C$5*F20/'Vic Apr 2020'!AR14&lt;'Vic Apr 2020'!M14+'Vic Apr 2020'!L14),(0),(($C$5*F20/'Vic Apr 2020'!AR14-('Vic Apr 2020'!M14+'Vic Apr 2020'!L14))*'Vic Apr 2020'!AE14/100))*'Vic Apr 2020'!AR14,IF(AND('Vic Apr 2020'!L14&gt;0,'Vic Apr 2020'!M14=""&gt;0),IF(($C$5*F20/'Vic Apr 2020'!AR14&lt;'Vic Apr 2020'!L14),(0),($C$5*F20/'Vic Apr 2020'!AR14-'Vic Apr 2020'!L14)*'Vic Apr 2020'!AD14/100)*'Vic Apr 2020'!AR14,0)))))</f>
        <v>0</v>
      </c>
      <c r="Q20" s="394">
        <f t="shared" si="4"/>
        <v>1850.4545454545455</v>
      </c>
      <c r="R20" s="419">
        <f t="shared" si="5"/>
        <v>2113.52</v>
      </c>
      <c r="S20" s="193">
        <f t="shared" si="6"/>
        <v>2324.8720000000003</v>
      </c>
      <c r="T20" s="247">
        <f>'Vic Apr 2020'!AT14</f>
        <v>0</v>
      </c>
      <c r="U20" s="247">
        <f>'Vic Apr 2020'!AU14</f>
        <v>0</v>
      </c>
      <c r="V20" s="247">
        <f>'Vic Apr 2020'!AV14</f>
        <v>0</v>
      </c>
      <c r="W20" s="247">
        <f>'Vic Apr 2020'!AW14</f>
        <v>0</v>
      </c>
      <c r="X20" s="419" t="str">
        <f t="shared" si="7"/>
        <v>No discount</v>
      </c>
      <c r="Y20" s="419" t="str">
        <f t="shared" si="8"/>
        <v>Exclusive</v>
      </c>
      <c r="Z20" s="399">
        <f t="shared" si="0"/>
        <v>2113.52</v>
      </c>
      <c r="AA20" s="399">
        <f t="shared" si="1"/>
        <v>2113.52</v>
      </c>
      <c r="AB20" s="400">
        <f t="shared" si="2"/>
        <v>2324.8720000000003</v>
      </c>
      <c r="AC20" s="400">
        <f t="shared" si="2"/>
        <v>2324.8720000000003</v>
      </c>
      <c r="AD20" s="244">
        <f>'Vic Apr 2020'!BF14</f>
        <v>0</v>
      </c>
      <c r="AE20" s="196" t="str">
        <f>'Vic Apr 2020'!BG14</f>
        <v>n</v>
      </c>
      <c r="CO20" s="438"/>
      <c r="CP20" s="438"/>
      <c r="CQ20" s="438"/>
      <c r="CR20" s="438"/>
      <c r="CS20" s="438"/>
      <c r="CT20" s="438"/>
      <c r="CU20" s="438"/>
      <c r="CV20" s="438"/>
      <c r="CW20" s="438"/>
      <c r="CX20" s="438"/>
      <c r="CY20" s="438"/>
      <c r="CZ20" s="438"/>
      <c r="DA20" s="438"/>
      <c r="DB20" s="438"/>
      <c r="DC20" s="438"/>
      <c r="DD20" s="438"/>
      <c r="DE20" s="438"/>
      <c r="DF20" s="438"/>
      <c r="DG20" s="438"/>
      <c r="DH20" s="438"/>
      <c r="DI20" s="438"/>
      <c r="DJ20" s="438"/>
      <c r="DK20" s="438"/>
      <c r="DL20" s="438"/>
      <c r="DM20" s="438"/>
      <c r="DN20" s="438"/>
      <c r="DO20" s="438"/>
      <c r="DP20" s="438"/>
      <c r="DQ20" s="438"/>
      <c r="DR20" s="438"/>
      <c r="DS20" s="438"/>
      <c r="DT20" s="438"/>
      <c r="DU20" s="438"/>
      <c r="DV20" s="438"/>
      <c r="DW20" s="438"/>
      <c r="DX20" s="438"/>
      <c r="DY20" s="438"/>
      <c r="DZ20" s="438"/>
      <c r="EA20" s="438"/>
      <c r="EB20" s="438"/>
      <c r="EC20" s="438"/>
      <c r="ED20" s="438"/>
      <c r="EE20" s="438"/>
      <c r="EF20" s="438"/>
      <c r="EG20" s="438"/>
      <c r="EH20" s="438"/>
      <c r="EI20" s="438"/>
      <c r="EJ20" s="438"/>
      <c r="EK20" s="438"/>
      <c r="EL20" s="438"/>
      <c r="EM20" s="438"/>
      <c r="EN20" s="438"/>
      <c r="EO20" s="438"/>
      <c r="EP20" s="438"/>
    </row>
    <row r="21" spans="1:146" ht="17" customHeight="1">
      <c r="A21" s="528"/>
      <c r="B21" s="423" t="str">
        <f>'Vic Apr 2020'!F15</f>
        <v>Covau</v>
      </c>
      <c r="C21" s="423" t="str">
        <f>'Vic Apr 2020'!G15</f>
        <v>Smart Saver</v>
      </c>
      <c r="D21" s="190">
        <f>365*'Vic Apr 2020'!H15/100</f>
        <v>364.99999999999994</v>
      </c>
      <c r="E21" s="415">
        <f>IF('Vic Apr 2020'!AQ15=3,0.5,IF('Vic Apr 2020'!AQ15=2,0.33,0))</f>
        <v>0.5</v>
      </c>
      <c r="F21" s="415">
        <f t="shared" si="3"/>
        <v>0.5</v>
      </c>
      <c r="G21" s="190">
        <f>IF('Vic Apr 2020'!K15="",($C$5*E21/'Vic Apr 2020'!AQ15*'Vic Apr 2020'!W15/100)*'Vic Apr 2020'!AQ15,IF($C$5*E21/'Vic Apr 2020'!AQ15&gt;='Vic Apr 2020'!L15,('Vic Apr 2020'!L15*'Vic Apr 2020'!W15/100)*'Vic Apr 2020'!AQ15,($C$5*E21/'Vic Apr 2020'!AQ15*'Vic Apr 2020'!W15/100)*'Vic Apr 2020'!AQ15))</f>
        <v>1149.5454545454545</v>
      </c>
      <c r="H21" s="190">
        <f>IF(AND('Vic Apr 2020'!L15&gt;0,'Vic Apr 2020'!M15&gt;0),IF($C$5*E21/'Vic Apr 2020'!AQ15&lt;'Vic Apr 2020'!L15,0,IF(($C$5*E21/'Vic Apr 2020'!AQ15-'Vic Apr 2020'!L15)&lt;=('Vic Apr 2020'!M15+'Vic Apr 2020'!L15),((($C$5*E21/'Vic Apr 2020'!AQ15-'Vic Apr 2020'!L15)*'Vic Apr 2020'!X15/100))*'Vic Apr 2020'!AQ15,((('Vic Apr 2020'!M15)*'Vic Apr 2020'!X15/100)*'Vic Apr 2020'!AQ15))),0)</f>
        <v>119.09090909090918</v>
      </c>
      <c r="I21" s="190">
        <f>IF(AND('Vic Apr 2020'!M15&gt;0,'Vic Apr 2020'!N15&gt;0),IF($C$5*E21/'Vic Apr 2020'!AQ15&lt;('Vic Apr 2020'!L15+'Vic Apr 2020'!M15),0,IF(($C$5*E21/'Vic Apr 2020'!AQ15-'Vic Apr 2020'!L15+'Vic Apr 2020'!M15)&lt;=('Vic Apr 2020'!L15+'Vic Apr 2020'!M15+'Vic Apr 2020'!N15),((($C$5*E21/'Vic Apr 2020'!AQ15-('Vic Apr 2020'!L15+'Vic Apr 2020'!M15))*'Vic Apr 2020'!Y15/100))*'Vic Apr 2020'!AQ15,('Vic Apr 2020'!N15*'Vic Apr 2020'!Y15/100)* 'Vic Apr 2020'!AQ15)),0)</f>
        <v>0</v>
      </c>
      <c r="J21" s="190">
        <f>IF(AND('Vic Apr 2020'!N15&gt;0,'Vic Apr 2020'!O15&gt;0),IF($C$5*E21/'Vic Apr 2020'!AQ15&lt;('Vic Apr 2020'!L15+'Vic Apr 2020'!M15+'Vic Apr 2020'!N15),0,IF(($C$5*E21/'Vic Apr 2020'!AQ15-'Vic Apr 2020'!L15+'Vic Apr 2020'!M15+'Vic Apr 2020'!N15)&lt;=('Vic Apr 2020'!L15+'Vic Apr 2020'!M15+'Vic Apr 2020'!N15+'Vic Apr 2020'!O15),(($C$5*E21/'Vic Apr 2020'!AQ15-('Vic Apr 2020'!L15+'Vic Apr 2020'!M15+'Vic Apr 2020'!N15))*'Vic Apr 2020'!Z15/100)*'Vic Apr 2020'!AQ15,('Vic Apr 2020'!O15*'Vic Apr 2020'!Z15/100)*'Vic Apr 2020'!AQ15)),0)</f>
        <v>0</v>
      </c>
      <c r="K21" s="190">
        <f>IF(AND('Vic Apr 2020'!P15&gt;0,'Vic Apr 2020'!O15&gt;0),IF(($C$5*E21/'Vic Apr 2020'!AQ15&lt;SUM('Vic Apr 2020'!L15:P15)),(0),($C$5*E21/'Vic Apr 2020'!AQ15-SUM('Vic Apr 2020'!L15:P15))*'Vic Apr 2020'!AB15/100)* 'Vic Apr 2020'!AQ15,IF(AND('Vic Apr 2020'!O15&gt;0,'Vic Apr 2020'!P15=""),IF(($C$5*E21/'Vic Apr 2020'!AQ15&lt; SUM('Vic Apr 2020'!L15:O15)),(0),($C$5*E21/'Vic Apr 2020'!AQ15-SUM('Vic Apr 2020'!L15:O15))*'Vic Apr 2020'!AA15/100)* 'Vic Apr 2020'!AQ15,IF(AND('Vic Apr 2020'!N15&gt;0,'Vic Apr 2020'!O15=""),IF(($C$5*E21/'Vic Apr 2020'!AQ15&lt; SUM('Vic Apr 2020'!L15:N15)),(0),($C$5*E21/'Vic Apr 2020'!AQ15-SUM('Vic Apr 2020'!L15:N15))*'Vic Apr 2020'!Z15/100)* 'Vic Apr 2020'!AQ15,IF(AND('Vic Apr 2020'!M15&gt;0,'Vic Apr 2020'!N15=""),IF(($C$5*E21/'Vic Apr 2020'!AQ15&lt;'Vic Apr 2020'!M15+'Vic Apr 2020'!L15),(0),(($C$5*E21/'Vic Apr 2020'!AQ15-('Vic Apr 2020'!M15+'Vic Apr 2020'!L15))*'Vic Apr 2020'!Y15/100))*'Vic Apr 2020'!AQ15,IF(AND('Vic Apr 2020'!L15&gt;0,'Vic Apr 2020'!M15=""&gt;0),IF(($C$5*E21/'Vic Apr 2020'!AQ15&lt;'Vic Apr 2020'!L15),(0),($C$5*E21/'Vic Apr 2020'!AQ15-'Vic Apr 2020'!L15)*'Vic Apr 2020'!X15/100)*'Vic Apr 2020'!AQ15,0)))))</f>
        <v>0</v>
      </c>
      <c r="L21" s="190">
        <f>IF('Vic Apr 2020'!K15="",($C$5*F21/'Vic Apr 2020'!AR15*'Vic Apr 2020'!AC15/100)*'Vic Apr 2020'!AR15,IF($C$5*F21/'Vic Apr 2020'!AR15&gt;='Vic Apr 2020'!L15,('Vic Apr 2020'!L15*'Vic Apr 2020'!AC15/100)*'Vic Apr 2020'!AR15,($C$5*F21/'Vic Apr 2020'!AR15*'Vic Apr 2020'!AC15/100)*'Vic Apr 2020'!AR15))</f>
        <v>1035</v>
      </c>
      <c r="M21" s="190">
        <f>IF(AND('Vic Apr 2020'!L15&gt;0,'Vic Apr 2020'!M15&gt;0),IF($C$5*F21/'Vic Apr 2020'!AR15&lt;'Vic Apr 2020'!L15,0,IF(($C$5*F21/'Vic Apr 2020'!AR15-'Vic Apr 2020'!L15)&lt;=('Vic Apr 2020'!M15+'Vic Apr 2020'!L15),((($C$5*F21/'Vic Apr 2020'!AR15-'Vic Apr 2020'!L15)*'Vic Apr 2020'!AD15/100))*'Vic Apr 2020'!AR15,((('Vic Apr 2020'!M15)*'Vic Apr 2020'!AD15/100)*'Vic Apr 2020'!AR15))),0)</f>
        <v>109.09090909090916</v>
      </c>
      <c r="N21" s="190">
        <f>IF(AND('Vic Apr 2020'!M15&gt;0,'Vic Apr 2020'!N15&gt;0),IF($C$5*F21/'Vic Apr 2020'!AR15&lt;('Vic Apr 2020'!L15+'Vic Apr 2020'!M15),0,IF(($C$5*F21/'Vic Apr 2020'!AR15-'Vic Apr 2020'!L15+'Vic Apr 2020'!M15)&lt;=('Vic Apr 2020'!L15+'Vic Apr 2020'!M15+'Vic Apr 2020'!N15),((($C$5*F21/'Vic Apr 2020'!AR15-('Vic Apr 2020'!L15+'Vic Apr 2020'!M15))*'Vic Apr 2020'!AE15/100))*'Vic Apr 2020'!AR15,('Vic Apr 2020'!N15*'Vic Apr 2020'!AE15/100)*'Vic Apr 2020'!AR15)),0)</f>
        <v>0</v>
      </c>
      <c r="O21" s="190">
        <f>IF(AND('Vic Apr 2020'!N15&gt;0,'Vic Apr 2020'!O15&gt;0),IF($C$5*F21/'Vic Apr 2020'!AR15&lt;('Vic Apr 2020'!L15+'Vic Apr 2020'!M15+'Vic Apr 2020'!N15),0,IF(($C$5*F21/'Vic Apr 2020'!AR15-'Vic Apr 2020'!L15+'Vic Apr 2020'!M15+'Vic Apr 2020'!N15)&lt;=('Vic Apr 2020'!L15+'Vic Apr 2020'!M15+'Vic Apr 2020'!N15+'Vic Apr 2020'!O15),(($C$5*F21/'Vic Apr 2020'!AR15-('Vic Apr 2020'!L15+'Vic Apr 2020'!M15+'Vic Apr 2020'!N15))*'Vic Apr 2020'!AF15/100)*'Vic Apr 2020'!AR15,('Vic Apr 2020'!O15*'Vic Apr 2020'!AF15/100)*'Vic Apr 2020'!AR15)),0)</f>
        <v>0</v>
      </c>
      <c r="P21" s="190">
        <f>IF(AND('Vic Apr 2020'!P15&gt;0,'Vic Apr 2020'!O15&gt;0),IF(($C$5*F21/'Vic Apr 2020'!AR15&lt;SUM('Vic Apr 2020'!L15:P15)),(0),($C$5*F21/'Vic Apr 2020'!AR15-SUM('Vic Apr 2020'!L15:P15))*'Vic Apr 2020'!AB15/100)* 'Vic Apr 2020'!AR15,IF(AND('Vic Apr 2020'!O15&gt;0,'Vic Apr 2020'!P15=""),IF(($C$5*F21/'Vic Apr 2020'!AR15&lt; SUM('Vic Apr 2020'!L15:O15)),(0),($C$5*F21/'Vic Apr 2020'!AR15-SUM('Vic Apr 2020'!L15:O15))*'Vic Apr 2020'!AG15/100)* 'Vic Apr 2020'!AR15,IF(AND('Vic Apr 2020'!N15&gt;0,'Vic Apr 2020'!O15=""),IF(($C$5*F21/'Vic Apr 2020'!AR15&lt; SUM('Vic Apr 2020'!L15:N15)),(0),($C$5*F21/'Vic Apr 2020'!AR15-SUM('Vic Apr 2020'!L15:N15))*'Vic Apr 2020'!AF15/100)* 'Vic Apr 2020'!AR15,IF(AND('Vic Apr 2020'!M15&gt;0,'Vic Apr 2020'!N15=""),IF(($C$5*F21/'Vic Apr 2020'!AR15&lt;'Vic Apr 2020'!M15+'Vic Apr 2020'!L15),(0),(($C$5*F21/'Vic Apr 2020'!AR15-('Vic Apr 2020'!M15+'Vic Apr 2020'!L15))*'Vic Apr 2020'!AE15/100))*'Vic Apr 2020'!AR15,IF(AND('Vic Apr 2020'!L15&gt;0,'Vic Apr 2020'!M15=""&gt;0),IF(($C$5*F21/'Vic Apr 2020'!AR15&lt;'Vic Apr 2020'!L15),(0),($C$5*F21/'Vic Apr 2020'!AR15-'Vic Apr 2020'!L15)*'Vic Apr 2020'!AD15/100)*'Vic Apr 2020'!AR15,0)))))</f>
        <v>0</v>
      </c>
      <c r="Q21" s="394">
        <f t="shared" si="4"/>
        <v>2412.727272727273</v>
      </c>
      <c r="R21" s="419">
        <f t="shared" si="5"/>
        <v>2777.727272727273</v>
      </c>
      <c r="S21" s="193">
        <f t="shared" si="6"/>
        <v>3055.5000000000005</v>
      </c>
      <c r="T21" s="247">
        <f>'Vic Apr 2020'!AT15</f>
        <v>0</v>
      </c>
      <c r="U21" s="247">
        <f>'Vic Apr 2020'!AU15</f>
        <v>20</v>
      </c>
      <c r="V21" s="247">
        <f>'Vic Apr 2020'!AV15</f>
        <v>0</v>
      </c>
      <c r="W21" s="247">
        <f>'Vic Apr 2020'!AW15</f>
        <v>0</v>
      </c>
      <c r="X21" s="419" t="str">
        <f t="shared" si="7"/>
        <v>Guaranteed off usage</v>
      </c>
      <c r="Y21" s="419" t="str">
        <f t="shared" si="8"/>
        <v>Exclusive</v>
      </c>
      <c r="Z21" s="399">
        <f t="shared" si="0"/>
        <v>2295.1818181818185</v>
      </c>
      <c r="AA21" s="399">
        <f t="shared" si="1"/>
        <v>2295.1818181818185</v>
      </c>
      <c r="AB21" s="400">
        <f t="shared" si="2"/>
        <v>2524.7000000000007</v>
      </c>
      <c r="AC21" s="400">
        <f t="shared" si="2"/>
        <v>2524.7000000000007</v>
      </c>
      <c r="AD21" s="244">
        <f>'Vic Apr 2020'!BF15</f>
        <v>0</v>
      </c>
      <c r="AE21" s="196" t="str">
        <f>'Vic Apr 2020'!BG15</f>
        <v>n</v>
      </c>
      <c r="CO21" s="438"/>
      <c r="CP21" s="438"/>
      <c r="CQ21" s="438"/>
      <c r="CR21" s="438"/>
      <c r="CS21" s="438"/>
      <c r="CT21" s="438"/>
      <c r="CU21" s="438"/>
      <c r="CV21" s="438"/>
      <c r="CW21" s="438"/>
      <c r="CX21" s="438"/>
      <c r="CY21" s="438"/>
      <c r="CZ21" s="438"/>
      <c r="DA21" s="438"/>
      <c r="DB21" s="438"/>
      <c r="DC21" s="438"/>
      <c r="DD21" s="438"/>
      <c r="DE21" s="438"/>
      <c r="DF21" s="438"/>
      <c r="DG21" s="438"/>
      <c r="DH21" s="438"/>
      <c r="DI21" s="438"/>
      <c r="DJ21" s="438"/>
      <c r="DK21" s="438"/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8"/>
      <c r="EL21" s="438"/>
      <c r="EM21" s="438"/>
      <c r="EN21" s="438"/>
      <c r="EO21" s="438"/>
      <c r="EP21" s="438"/>
    </row>
    <row r="22" spans="1:146" ht="17" customHeight="1">
      <c r="A22" s="528"/>
      <c r="B22" s="423" t="str">
        <f>'Vic Apr 2020'!F16</f>
        <v>EnergyAustralia</v>
      </c>
      <c r="C22" s="423" t="str">
        <f>'Vic Apr 2020'!G16</f>
        <v>Total Business</v>
      </c>
      <c r="D22" s="190">
        <f>365*'Vic Apr 2020'!H16/100</f>
        <v>446.75999999999993</v>
      </c>
      <c r="E22" s="415">
        <f>IF('Vic Apr 2020'!AQ16=3,0.5,IF('Vic Apr 2020'!AQ16=2,0.33,0))</f>
        <v>0.5</v>
      </c>
      <c r="F22" s="415">
        <f t="shared" si="3"/>
        <v>0.5</v>
      </c>
      <c r="G22" s="190">
        <f>IF('Vic Apr 2020'!K16="",($C$5*E22/'Vic Apr 2020'!AQ16*'Vic Apr 2020'!W16/100)*'Vic Apr 2020'!AQ16,IF($C$5*E22/'Vic Apr 2020'!AQ16&gt;='Vic Apr 2020'!L16,('Vic Apr 2020'!L16*'Vic Apr 2020'!W16/100)*'Vic Apr 2020'!AQ16,($C$5*E22/'Vic Apr 2020'!AQ16*'Vic Apr 2020'!W16/100)*'Vic Apr 2020'!AQ16))</f>
        <v>1002.2727272727273</v>
      </c>
      <c r="H22" s="190">
        <f>IF(AND('Vic Apr 2020'!L16&gt;0,'Vic Apr 2020'!M16&gt;0),IF($C$5*E22/'Vic Apr 2020'!AQ16&lt;'Vic Apr 2020'!L16,0,IF(($C$5*E22/'Vic Apr 2020'!AQ16-'Vic Apr 2020'!L16)&lt;=('Vic Apr 2020'!M16+'Vic Apr 2020'!L16),((($C$5*E22/'Vic Apr 2020'!AQ16-'Vic Apr 2020'!L16)*'Vic Apr 2020'!X16/100))*'Vic Apr 2020'!AQ16,((('Vic Apr 2020'!M16)*'Vic Apr 2020'!X16/100)*'Vic Apr 2020'!AQ16))),0)</f>
        <v>98.181818181818272</v>
      </c>
      <c r="I22" s="190">
        <f>IF(AND('Vic Apr 2020'!M16&gt;0,'Vic Apr 2020'!N16&gt;0),IF($C$5*E22/'Vic Apr 2020'!AQ16&lt;('Vic Apr 2020'!L16+'Vic Apr 2020'!M16),0,IF(($C$5*E22/'Vic Apr 2020'!AQ16-'Vic Apr 2020'!L16+'Vic Apr 2020'!M16)&lt;=('Vic Apr 2020'!L16+'Vic Apr 2020'!M16+'Vic Apr 2020'!N16),((($C$5*E22/'Vic Apr 2020'!AQ16-('Vic Apr 2020'!L16+'Vic Apr 2020'!M16))*'Vic Apr 2020'!Y16/100))*'Vic Apr 2020'!AQ16,('Vic Apr 2020'!N16*'Vic Apr 2020'!Y16/100)* 'Vic Apr 2020'!AQ16)),0)</f>
        <v>0</v>
      </c>
      <c r="J22" s="190">
        <f>IF(AND('Vic Apr 2020'!N16&gt;0,'Vic Apr 2020'!O16&gt;0),IF($C$5*E22/'Vic Apr 2020'!AQ16&lt;('Vic Apr 2020'!L16+'Vic Apr 2020'!M16+'Vic Apr 2020'!N16),0,IF(($C$5*E22/'Vic Apr 2020'!AQ16-'Vic Apr 2020'!L16+'Vic Apr 2020'!M16+'Vic Apr 2020'!N16)&lt;=('Vic Apr 2020'!L16+'Vic Apr 2020'!M16+'Vic Apr 2020'!N16+'Vic Apr 2020'!O16),(($C$5*E22/'Vic Apr 2020'!AQ16-('Vic Apr 2020'!L16+'Vic Apr 2020'!M16+'Vic Apr 2020'!N16))*'Vic Apr 2020'!Z16/100)*'Vic Apr 2020'!AQ16,('Vic Apr 2020'!O16*'Vic Apr 2020'!Z16/100)*'Vic Apr 2020'!AQ16)),0)</f>
        <v>0</v>
      </c>
      <c r="K22" s="190">
        <f>IF(AND('Vic Apr 2020'!P16&gt;0,'Vic Apr 2020'!O16&gt;0),IF(($C$5*E22/'Vic Apr 2020'!AQ16&lt;SUM('Vic Apr 2020'!L16:P16)),(0),($C$5*E22/'Vic Apr 2020'!AQ16-SUM('Vic Apr 2020'!L16:P16))*'Vic Apr 2020'!AB16/100)* 'Vic Apr 2020'!AQ16,IF(AND('Vic Apr 2020'!O16&gt;0,'Vic Apr 2020'!P16=""),IF(($C$5*E22/'Vic Apr 2020'!AQ16&lt; SUM('Vic Apr 2020'!L16:O16)),(0),($C$5*E22/'Vic Apr 2020'!AQ16-SUM('Vic Apr 2020'!L16:O16))*'Vic Apr 2020'!AA16/100)* 'Vic Apr 2020'!AQ16,IF(AND('Vic Apr 2020'!N16&gt;0,'Vic Apr 2020'!O16=""),IF(($C$5*E22/'Vic Apr 2020'!AQ16&lt; SUM('Vic Apr 2020'!L16:N16)),(0),($C$5*E22/'Vic Apr 2020'!AQ16-SUM('Vic Apr 2020'!L16:N16))*'Vic Apr 2020'!Z16/100)* 'Vic Apr 2020'!AQ16,IF(AND('Vic Apr 2020'!M16&gt;0,'Vic Apr 2020'!N16=""),IF(($C$5*E22/'Vic Apr 2020'!AQ16&lt;'Vic Apr 2020'!M16+'Vic Apr 2020'!L16),(0),(($C$5*E22/'Vic Apr 2020'!AQ16-('Vic Apr 2020'!M16+'Vic Apr 2020'!L16))*'Vic Apr 2020'!Y16/100))*'Vic Apr 2020'!AQ16,IF(AND('Vic Apr 2020'!L16&gt;0,'Vic Apr 2020'!M16=""&gt;0),IF(($C$5*E22/'Vic Apr 2020'!AQ16&lt;'Vic Apr 2020'!L16),(0),($C$5*E22/'Vic Apr 2020'!AQ16-'Vic Apr 2020'!L16)*'Vic Apr 2020'!X16/100)*'Vic Apr 2020'!AQ16,0)))))</f>
        <v>0</v>
      </c>
      <c r="L22" s="190">
        <f>IF('Vic Apr 2020'!K16="",($C$5*F22/'Vic Apr 2020'!AR16*'Vic Apr 2020'!AC16/100)*'Vic Apr 2020'!AR16,IF($C$5*F22/'Vic Apr 2020'!AR16&gt;='Vic Apr 2020'!L16,('Vic Apr 2020'!L16*'Vic Apr 2020'!AC16/100)*'Vic Apr 2020'!AR16,($C$5*F22/'Vic Apr 2020'!AR16*'Vic Apr 2020'!AC16/100)*'Vic Apr 2020'!AR16))</f>
        <v>953.18181818181824</v>
      </c>
      <c r="M22" s="190">
        <f>IF(AND('Vic Apr 2020'!L16&gt;0,'Vic Apr 2020'!M16&gt;0),IF($C$5*F22/'Vic Apr 2020'!AR16&lt;'Vic Apr 2020'!L16,0,IF(($C$5*F22/'Vic Apr 2020'!AR16-'Vic Apr 2020'!L16)&lt;=('Vic Apr 2020'!M16+'Vic Apr 2020'!L16),((($C$5*F22/'Vic Apr 2020'!AR16-'Vic Apr 2020'!L16)*'Vic Apr 2020'!AD16/100))*'Vic Apr 2020'!AR16,((('Vic Apr 2020'!M16)*'Vic Apr 2020'!AD16/100)*'Vic Apr 2020'!AR16))),0)</f>
        <v>95.45454545454551</v>
      </c>
      <c r="N22" s="190">
        <f>IF(AND('Vic Apr 2020'!M16&gt;0,'Vic Apr 2020'!N16&gt;0),IF($C$5*F22/'Vic Apr 2020'!AR16&lt;('Vic Apr 2020'!L16+'Vic Apr 2020'!M16),0,IF(($C$5*F22/'Vic Apr 2020'!AR16-'Vic Apr 2020'!L16+'Vic Apr 2020'!M16)&lt;=('Vic Apr 2020'!L16+'Vic Apr 2020'!M16+'Vic Apr 2020'!N16),((($C$5*F22/'Vic Apr 2020'!AR16-('Vic Apr 2020'!L16+'Vic Apr 2020'!M16))*'Vic Apr 2020'!AE16/100))*'Vic Apr 2020'!AR16,('Vic Apr 2020'!N16*'Vic Apr 2020'!AE16/100)*'Vic Apr 2020'!AR16)),0)</f>
        <v>0</v>
      </c>
      <c r="O22" s="190">
        <f>IF(AND('Vic Apr 2020'!N16&gt;0,'Vic Apr 2020'!O16&gt;0),IF($C$5*F22/'Vic Apr 2020'!AR16&lt;('Vic Apr 2020'!L16+'Vic Apr 2020'!M16+'Vic Apr 2020'!N16),0,IF(($C$5*F22/'Vic Apr 2020'!AR16-'Vic Apr 2020'!L16+'Vic Apr 2020'!M16+'Vic Apr 2020'!N16)&lt;=('Vic Apr 2020'!L16+'Vic Apr 2020'!M16+'Vic Apr 2020'!N16+'Vic Apr 2020'!O16),(($C$5*F22/'Vic Apr 2020'!AR16-('Vic Apr 2020'!L16+'Vic Apr 2020'!M16+'Vic Apr 2020'!N16))*'Vic Apr 2020'!AF16/100)*'Vic Apr 2020'!AR16,('Vic Apr 2020'!O16*'Vic Apr 2020'!AF16/100)*'Vic Apr 2020'!AR16)),0)</f>
        <v>0</v>
      </c>
      <c r="P22" s="190">
        <f>IF(AND('Vic Apr 2020'!P16&gt;0,'Vic Apr 2020'!O16&gt;0),IF(($C$5*F22/'Vic Apr 2020'!AR16&lt;SUM('Vic Apr 2020'!L16:P16)),(0),($C$5*F22/'Vic Apr 2020'!AR16-SUM('Vic Apr 2020'!L16:P16))*'Vic Apr 2020'!AB16/100)* 'Vic Apr 2020'!AR16,IF(AND('Vic Apr 2020'!O16&gt;0,'Vic Apr 2020'!P16=""),IF(($C$5*F22/'Vic Apr 2020'!AR16&lt; SUM('Vic Apr 2020'!L16:O16)),(0),($C$5*F22/'Vic Apr 2020'!AR16-SUM('Vic Apr 2020'!L16:O16))*'Vic Apr 2020'!AG16/100)* 'Vic Apr 2020'!AR16,IF(AND('Vic Apr 2020'!N16&gt;0,'Vic Apr 2020'!O16=""),IF(($C$5*F22/'Vic Apr 2020'!AR16&lt; SUM('Vic Apr 2020'!L16:N16)),(0),($C$5*F22/'Vic Apr 2020'!AR16-SUM('Vic Apr 2020'!L16:N16))*'Vic Apr 2020'!AF16/100)* 'Vic Apr 2020'!AR16,IF(AND('Vic Apr 2020'!M16&gt;0,'Vic Apr 2020'!N16=""),IF(($C$5*F22/'Vic Apr 2020'!AR16&lt;'Vic Apr 2020'!M16+'Vic Apr 2020'!L16),(0),(($C$5*F22/'Vic Apr 2020'!AR16-('Vic Apr 2020'!M16+'Vic Apr 2020'!L16))*'Vic Apr 2020'!AE16/100))*'Vic Apr 2020'!AR16,IF(AND('Vic Apr 2020'!L16&gt;0,'Vic Apr 2020'!M16=""&gt;0),IF(($C$5*F22/'Vic Apr 2020'!AR16&lt;'Vic Apr 2020'!L16),(0),($C$5*F22/'Vic Apr 2020'!AR16-'Vic Apr 2020'!L16)*'Vic Apr 2020'!AD16/100)*'Vic Apr 2020'!AR16,0)))))</f>
        <v>0</v>
      </c>
      <c r="Q22" s="394">
        <f t="shared" si="4"/>
        <v>2149.0909090909095</v>
      </c>
      <c r="R22" s="419">
        <f t="shared" si="5"/>
        <v>2595.8509090909092</v>
      </c>
      <c r="S22" s="193">
        <f t="shared" si="6"/>
        <v>2855.4360000000006</v>
      </c>
      <c r="T22" s="247">
        <f>'Vic Apr 2020'!AT16</f>
        <v>23</v>
      </c>
      <c r="U22" s="247">
        <f>'Vic Apr 2020'!AU16</f>
        <v>0</v>
      </c>
      <c r="V22" s="247">
        <f>'Vic Apr 2020'!AV16</f>
        <v>0</v>
      </c>
      <c r="W22" s="247">
        <f>'Vic Apr 2020'!AW16</f>
        <v>0</v>
      </c>
      <c r="X22" s="419" t="str">
        <f t="shared" si="7"/>
        <v>Guaranteed off bill</v>
      </c>
      <c r="Y22" s="419" t="str">
        <f t="shared" si="8"/>
        <v>Exclusive</v>
      </c>
      <c r="Z22" s="399">
        <f t="shared" si="0"/>
        <v>1998.8052000000002</v>
      </c>
      <c r="AA22" s="399">
        <f t="shared" si="1"/>
        <v>1998.8052000000002</v>
      </c>
      <c r="AB22" s="400">
        <f t="shared" si="2"/>
        <v>2198.6857200000004</v>
      </c>
      <c r="AC22" s="400">
        <f t="shared" si="2"/>
        <v>2198.6857200000004</v>
      </c>
      <c r="AD22" s="244">
        <f>'Vic Apr 2020'!BF16</f>
        <v>0</v>
      </c>
      <c r="AE22" s="196" t="str">
        <f>'Vic Apr 2020'!BG16</f>
        <v>n</v>
      </c>
      <c r="CO22" s="438"/>
      <c r="CP22" s="438"/>
      <c r="CQ22" s="438"/>
      <c r="CR22" s="438"/>
      <c r="CS22" s="438"/>
      <c r="CT22" s="438"/>
      <c r="CU22" s="438"/>
      <c r="CV22" s="438"/>
      <c r="CW22" s="438"/>
      <c r="CX22" s="438"/>
      <c r="CY22" s="438"/>
      <c r="CZ22" s="438"/>
      <c r="DA22" s="438"/>
      <c r="DB22" s="438"/>
      <c r="DC22" s="438"/>
      <c r="DD22" s="438"/>
      <c r="DE22" s="438"/>
      <c r="DF22" s="438"/>
      <c r="DG22" s="438"/>
      <c r="DH22" s="438"/>
      <c r="DI22" s="438"/>
      <c r="DJ22" s="438"/>
      <c r="DK22" s="438"/>
      <c r="DL22" s="438"/>
      <c r="DM22" s="438"/>
      <c r="DN22" s="438"/>
      <c r="DO22" s="438"/>
      <c r="DP22" s="438"/>
      <c r="DQ22" s="438"/>
      <c r="DR22" s="438"/>
      <c r="DS22" s="438"/>
      <c r="DT22" s="438"/>
      <c r="DU22" s="438"/>
      <c r="DV22" s="438"/>
      <c r="DW22" s="438"/>
      <c r="DX22" s="438"/>
      <c r="DY22" s="438"/>
      <c r="DZ22" s="438"/>
      <c r="EA22" s="438"/>
      <c r="EB22" s="438"/>
      <c r="EC22" s="438"/>
      <c r="ED22" s="438"/>
      <c r="EE22" s="438"/>
      <c r="EF22" s="438"/>
      <c r="EG22" s="438"/>
      <c r="EH22" s="438"/>
      <c r="EI22" s="438"/>
      <c r="EJ22" s="438"/>
      <c r="EK22" s="438"/>
      <c r="EL22" s="438"/>
      <c r="EM22" s="438"/>
      <c r="EN22" s="438"/>
      <c r="EO22" s="438"/>
      <c r="EP22" s="438"/>
    </row>
    <row r="23" spans="1:146" ht="17" customHeight="1">
      <c r="A23" s="528"/>
      <c r="B23" s="423" t="str">
        <f>'Vic Apr 2020'!F17</f>
        <v>Lumo Energy</v>
      </c>
      <c r="C23" s="423" t="str">
        <f>'Vic Apr 2020'!G17</f>
        <v>Value</v>
      </c>
      <c r="D23" s="190">
        <f>365*'Vic Apr 2020'!H17/100</f>
        <v>313.89999999999998</v>
      </c>
      <c r="E23" s="415">
        <f>IF('Vic Apr 2020'!AQ17=3,0.5,IF('Vic Apr 2020'!AQ17=2,0.33,0))</f>
        <v>0.5</v>
      </c>
      <c r="F23" s="415">
        <f t="shared" si="3"/>
        <v>0.5</v>
      </c>
      <c r="G23" s="190">
        <f>IF('Vic Apr 2020'!K17="",($C$5*E23/'Vic Apr 2020'!AQ17*'Vic Apr 2020'!W17/100)*'Vic Apr 2020'!AQ17,IF($C$5*E23/'Vic Apr 2020'!AQ17&gt;='Vic Apr 2020'!L17,('Vic Apr 2020'!L17*'Vic Apr 2020'!W17/100)*'Vic Apr 2020'!AQ17,($C$5*E23/'Vic Apr 2020'!AQ17*'Vic Apr 2020'!W17/100)*'Vic Apr 2020'!AQ17))</f>
        <v>775.60799999999995</v>
      </c>
      <c r="H23" s="190">
        <f>IF(AND('Vic Apr 2020'!L17&gt;0,'Vic Apr 2020'!M17&gt;0),IF($C$5*E23/'Vic Apr 2020'!AQ17&lt;'Vic Apr 2020'!L17,0,IF(($C$5*E23/'Vic Apr 2020'!AQ17-'Vic Apr 2020'!L17)&lt;=('Vic Apr 2020'!M17+'Vic Apr 2020'!L17),((($C$5*E23/'Vic Apr 2020'!AQ17-'Vic Apr 2020'!L17)*'Vic Apr 2020'!X17/100))*'Vic Apr 2020'!AQ17,((('Vic Apr 2020'!M17)*'Vic Apr 2020'!X17/100)*'Vic Apr 2020'!AQ17))),0)</f>
        <v>68.822545454545505</v>
      </c>
      <c r="I23" s="190">
        <f>IF(AND('Vic Apr 2020'!M17&gt;0,'Vic Apr 2020'!N17&gt;0),IF($C$5*E23/'Vic Apr 2020'!AQ17&lt;('Vic Apr 2020'!L17+'Vic Apr 2020'!M17),0,IF(($C$5*E23/'Vic Apr 2020'!AQ17-'Vic Apr 2020'!L17+'Vic Apr 2020'!M17)&lt;=('Vic Apr 2020'!L17+'Vic Apr 2020'!M17+'Vic Apr 2020'!N17),((($C$5*E23/'Vic Apr 2020'!AQ17-('Vic Apr 2020'!L17+'Vic Apr 2020'!M17))*'Vic Apr 2020'!Y17/100))*'Vic Apr 2020'!AQ17,('Vic Apr 2020'!N17*'Vic Apr 2020'!Y17/100)* 'Vic Apr 2020'!AQ17)),0)</f>
        <v>0</v>
      </c>
      <c r="J23" s="190">
        <f>IF(AND('Vic Apr 2020'!N17&gt;0,'Vic Apr 2020'!O17&gt;0),IF($C$5*E23/'Vic Apr 2020'!AQ17&lt;('Vic Apr 2020'!L17+'Vic Apr 2020'!M17+'Vic Apr 2020'!N17),0,IF(($C$5*E23/'Vic Apr 2020'!AQ17-'Vic Apr 2020'!L17+'Vic Apr 2020'!M17+'Vic Apr 2020'!N17)&lt;=('Vic Apr 2020'!L17+'Vic Apr 2020'!M17+'Vic Apr 2020'!N17+'Vic Apr 2020'!O17),(($C$5*E23/'Vic Apr 2020'!AQ17-('Vic Apr 2020'!L17+'Vic Apr 2020'!M17+'Vic Apr 2020'!N17))*'Vic Apr 2020'!Z17/100)*'Vic Apr 2020'!AQ17,('Vic Apr 2020'!O17*'Vic Apr 2020'!Z17/100)*'Vic Apr 2020'!AQ17)),0)</f>
        <v>0</v>
      </c>
      <c r="K23" s="190">
        <f>IF(AND('Vic Apr 2020'!P17&gt;0,'Vic Apr 2020'!O17&gt;0),IF(($C$5*E23/'Vic Apr 2020'!AQ17&lt;SUM('Vic Apr 2020'!L17:P17)),(0),($C$5*E23/'Vic Apr 2020'!AQ17-SUM('Vic Apr 2020'!L17:P17))*'Vic Apr 2020'!AB17/100)* 'Vic Apr 2020'!AQ17,IF(AND('Vic Apr 2020'!O17&gt;0,'Vic Apr 2020'!P17=""),IF(($C$5*E23/'Vic Apr 2020'!AQ17&lt; SUM('Vic Apr 2020'!L17:O17)),(0),($C$5*E23/'Vic Apr 2020'!AQ17-SUM('Vic Apr 2020'!L17:O17))*'Vic Apr 2020'!AA17/100)* 'Vic Apr 2020'!AQ17,IF(AND('Vic Apr 2020'!N17&gt;0,'Vic Apr 2020'!O17=""),IF(($C$5*E23/'Vic Apr 2020'!AQ17&lt; SUM('Vic Apr 2020'!L17:N17)),(0),($C$5*E23/'Vic Apr 2020'!AQ17-SUM('Vic Apr 2020'!L17:N17))*'Vic Apr 2020'!Z17/100)* 'Vic Apr 2020'!AQ17,IF(AND('Vic Apr 2020'!M17&gt;0,'Vic Apr 2020'!N17=""),IF(($C$5*E23/'Vic Apr 2020'!AQ17&lt;'Vic Apr 2020'!M17+'Vic Apr 2020'!L17),(0),(($C$5*E23/'Vic Apr 2020'!AQ17-('Vic Apr 2020'!M17+'Vic Apr 2020'!L17))*'Vic Apr 2020'!Y17/100))*'Vic Apr 2020'!AQ17,IF(AND('Vic Apr 2020'!L17&gt;0,'Vic Apr 2020'!M17=""&gt;0),IF(($C$5*E23/'Vic Apr 2020'!AQ17&lt;'Vic Apr 2020'!L17),(0),($C$5*E23/'Vic Apr 2020'!AQ17-'Vic Apr 2020'!L17)*'Vic Apr 2020'!X17/100)*'Vic Apr 2020'!AQ17,0)))))</f>
        <v>0</v>
      </c>
      <c r="L23" s="190">
        <f>IF('Vic Apr 2020'!K17="",($C$5*F23/'Vic Apr 2020'!AR17*'Vic Apr 2020'!AC17/100)*'Vic Apr 2020'!AR17,IF($C$5*F23/'Vic Apr 2020'!AR17&gt;='Vic Apr 2020'!L17,('Vic Apr 2020'!L17*'Vic Apr 2020'!AC17/100)*'Vic Apr 2020'!AR17,($C$5*F23/'Vic Apr 2020'!AR17*'Vic Apr 2020'!AC17/100)*'Vic Apr 2020'!AR17))</f>
        <v>759.01745454545448</v>
      </c>
      <c r="M23" s="190">
        <f>IF(AND('Vic Apr 2020'!L17&gt;0,'Vic Apr 2020'!M17&gt;0),IF($C$5*F23/'Vic Apr 2020'!AR17&lt;'Vic Apr 2020'!L17,0,IF(($C$5*F23/'Vic Apr 2020'!AR17-'Vic Apr 2020'!L17)&lt;=('Vic Apr 2020'!M17+'Vic Apr 2020'!L17),((($C$5*F23/'Vic Apr 2020'!AR17-'Vic Apr 2020'!L17)*'Vic Apr 2020'!AD17/100))*'Vic Apr 2020'!AR17,((('Vic Apr 2020'!M17)*'Vic Apr 2020'!AD17/100)*'Vic Apr 2020'!AR17))),0)</f>
        <v>68.026909090909143</v>
      </c>
      <c r="N23" s="190">
        <f>IF(AND('Vic Apr 2020'!M17&gt;0,'Vic Apr 2020'!N17&gt;0),IF($C$5*F23/'Vic Apr 2020'!AR17&lt;('Vic Apr 2020'!L17+'Vic Apr 2020'!M17),0,IF(($C$5*F23/'Vic Apr 2020'!AR17-'Vic Apr 2020'!L17+'Vic Apr 2020'!M17)&lt;=('Vic Apr 2020'!L17+'Vic Apr 2020'!M17+'Vic Apr 2020'!N17),((($C$5*F23/'Vic Apr 2020'!AR17-('Vic Apr 2020'!L17+'Vic Apr 2020'!M17))*'Vic Apr 2020'!AE17/100))*'Vic Apr 2020'!AR17,('Vic Apr 2020'!N17*'Vic Apr 2020'!AE17/100)*'Vic Apr 2020'!AR17)),0)</f>
        <v>0</v>
      </c>
      <c r="O23" s="190">
        <f>IF(AND('Vic Apr 2020'!N17&gt;0,'Vic Apr 2020'!O17&gt;0),IF($C$5*F23/'Vic Apr 2020'!AR17&lt;('Vic Apr 2020'!L17+'Vic Apr 2020'!M17+'Vic Apr 2020'!N17),0,IF(($C$5*F23/'Vic Apr 2020'!AR17-'Vic Apr 2020'!L17+'Vic Apr 2020'!M17+'Vic Apr 2020'!N17)&lt;=('Vic Apr 2020'!L17+'Vic Apr 2020'!M17+'Vic Apr 2020'!N17+'Vic Apr 2020'!O17),(($C$5*F23/'Vic Apr 2020'!AR17-('Vic Apr 2020'!L17+'Vic Apr 2020'!M17+'Vic Apr 2020'!N17))*'Vic Apr 2020'!AF17/100)*'Vic Apr 2020'!AR17,('Vic Apr 2020'!O17*'Vic Apr 2020'!AF17/100)*'Vic Apr 2020'!AR17)),0)</f>
        <v>0</v>
      </c>
      <c r="P23" s="190">
        <f>IF(AND('Vic Apr 2020'!P17&gt;0,'Vic Apr 2020'!O17&gt;0),IF(($C$5*F23/'Vic Apr 2020'!AR17&lt;SUM('Vic Apr 2020'!L17:P17)),(0),($C$5*F23/'Vic Apr 2020'!AR17-SUM('Vic Apr 2020'!L17:P17))*'Vic Apr 2020'!AB17/100)* 'Vic Apr 2020'!AR17,IF(AND('Vic Apr 2020'!O17&gt;0,'Vic Apr 2020'!P17=""),IF(($C$5*F23/'Vic Apr 2020'!AR17&lt; SUM('Vic Apr 2020'!L17:O17)),(0),($C$5*F23/'Vic Apr 2020'!AR17-SUM('Vic Apr 2020'!L17:O17))*'Vic Apr 2020'!AG17/100)* 'Vic Apr 2020'!AR17,IF(AND('Vic Apr 2020'!N17&gt;0,'Vic Apr 2020'!O17=""),IF(($C$5*F23/'Vic Apr 2020'!AR17&lt; SUM('Vic Apr 2020'!L17:N17)),(0),($C$5*F23/'Vic Apr 2020'!AR17-SUM('Vic Apr 2020'!L17:N17))*'Vic Apr 2020'!AF17/100)* 'Vic Apr 2020'!AR17,IF(AND('Vic Apr 2020'!M17&gt;0,'Vic Apr 2020'!N17=""),IF(($C$5*F23/'Vic Apr 2020'!AR17&lt;'Vic Apr 2020'!M17+'Vic Apr 2020'!L17),(0),(($C$5*F23/'Vic Apr 2020'!AR17-('Vic Apr 2020'!M17+'Vic Apr 2020'!L17))*'Vic Apr 2020'!AE17/100))*'Vic Apr 2020'!AR17,IF(AND('Vic Apr 2020'!L17&gt;0,'Vic Apr 2020'!M17=""&gt;0),IF(($C$5*F23/'Vic Apr 2020'!AR17&lt;'Vic Apr 2020'!L17),(0),($C$5*F23/'Vic Apr 2020'!AR17-'Vic Apr 2020'!L17)*'Vic Apr 2020'!AD17/100)*'Vic Apr 2020'!AR17,0)))))</f>
        <v>0</v>
      </c>
      <c r="Q23" s="394">
        <f t="shared" si="4"/>
        <v>1671.474909090909</v>
      </c>
      <c r="R23" s="419">
        <f t="shared" si="5"/>
        <v>1985.3749090909091</v>
      </c>
      <c r="S23" s="193">
        <f t="shared" si="6"/>
        <v>2183.9124000000002</v>
      </c>
      <c r="T23" s="247">
        <f>'Vic Apr 2020'!AT17</f>
        <v>0</v>
      </c>
      <c r="U23" s="247">
        <f>'Vic Apr 2020'!AU17</f>
        <v>0</v>
      </c>
      <c r="V23" s="247">
        <f>'Vic Apr 2020'!AV17</f>
        <v>3</v>
      </c>
      <c r="W23" s="247">
        <f>'Vic Apr 2020'!AW17</f>
        <v>0</v>
      </c>
      <c r="X23" s="419" t="str">
        <f t="shared" si="7"/>
        <v>Pay-on-time off bill</v>
      </c>
      <c r="Y23" s="419" t="str">
        <f t="shared" si="8"/>
        <v>Exclusive</v>
      </c>
      <c r="Z23" s="399">
        <f t="shared" si="0"/>
        <v>1985.3749090909091</v>
      </c>
      <c r="AA23" s="399">
        <f t="shared" si="1"/>
        <v>1925.8136618181818</v>
      </c>
      <c r="AB23" s="400">
        <f t="shared" si="2"/>
        <v>2183.9124000000002</v>
      </c>
      <c r="AC23" s="400">
        <f t="shared" si="2"/>
        <v>2118.3950280000004</v>
      </c>
      <c r="AD23" s="244">
        <f>'Vic Apr 2020'!BF17</f>
        <v>0</v>
      </c>
      <c r="AE23" s="196" t="str">
        <f>'Vic Apr 2020'!BG17</f>
        <v>n</v>
      </c>
      <c r="CO23" s="438"/>
      <c r="CP23" s="438"/>
      <c r="CQ23" s="438"/>
      <c r="CR23" s="438"/>
      <c r="CS23" s="438"/>
      <c r="CT23" s="438"/>
      <c r="CU23" s="438"/>
      <c r="CV23" s="438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8"/>
      <c r="EL23" s="438"/>
      <c r="EM23" s="438"/>
      <c r="EN23" s="438"/>
      <c r="EO23" s="438"/>
      <c r="EP23" s="438"/>
    </row>
    <row r="24" spans="1:146" ht="17" customHeight="1">
      <c r="A24" s="528"/>
      <c r="B24" s="423" t="str">
        <f>'Vic Apr 2020'!F18</f>
        <v>Momentum Energy</v>
      </c>
      <c r="C24" s="423" t="str">
        <f>'Vic Apr 2020'!G18</f>
        <v>Market offer</v>
      </c>
      <c r="D24" s="190">
        <f>365*'Vic Apr 2020'!H18/100</f>
        <v>434.05136363636359</v>
      </c>
      <c r="E24" s="415">
        <f>IF('Vic Apr 2020'!AQ18=3,0.5,IF('Vic Apr 2020'!AQ18=2,0.33,0))</f>
        <v>0.5</v>
      </c>
      <c r="F24" s="415">
        <f t="shared" si="3"/>
        <v>0.5</v>
      </c>
      <c r="G24" s="190">
        <f>IF('Vic Apr 2020'!K18="",($C$5*E24/'Vic Apr 2020'!AQ18*'Vic Apr 2020'!W18/100)*'Vic Apr 2020'!AQ18,IF($C$5*E24/'Vic Apr 2020'!AQ18&gt;='Vic Apr 2020'!L18,('Vic Apr 2020'!L18*'Vic Apr 2020'!W18/100)*'Vic Apr 2020'!AQ18,($C$5*E24/'Vic Apr 2020'!AQ18*'Vic Apr 2020'!W18/100)*'Vic Apr 2020'!AQ18))</f>
        <v>777.27272727272725</v>
      </c>
      <c r="H24" s="190">
        <f>IF(AND('Vic Apr 2020'!L18&gt;0,'Vic Apr 2020'!M18&gt;0),IF($C$5*E24/'Vic Apr 2020'!AQ18&lt;'Vic Apr 2020'!L18,0,IF(($C$5*E24/'Vic Apr 2020'!AQ18-'Vic Apr 2020'!L18)&lt;=('Vic Apr 2020'!M18+'Vic Apr 2020'!L18),((($C$5*E24/'Vic Apr 2020'!AQ18-'Vic Apr 2020'!L18)*'Vic Apr 2020'!X18/100))*'Vic Apr 2020'!AQ18,((('Vic Apr 2020'!M18)*'Vic Apr 2020'!X18/100)*'Vic Apr 2020'!AQ18))),0)</f>
        <v>80.909090909090963</v>
      </c>
      <c r="I24" s="190">
        <f>IF(AND('Vic Apr 2020'!M18&gt;0,'Vic Apr 2020'!N18&gt;0),IF($C$5*E24/'Vic Apr 2020'!AQ18&lt;('Vic Apr 2020'!L18+'Vic Apr 2020'!M18),0,IF(($C$5*E24/'Vic Apr 2020'!AQ18-'Vic Apr 2020'!L18+'Vic Apr 2020'!M18)&lt;=('Vic Apr 2020'!L18+'Vic Apr 2020'!M18+'Vic Apr 2020'!N18),((($C$5*E24/'Vic Apr 2020'!AQ18-('Vic Apr 2020'!L18+'Vic Apr 2020'!M18))*'Vic Apr 2020'!Y18/100))*'Vic Apr 2020'!AQ18,('Vic Apr 2020'!N18*'Vic Apr 2020'!Y18/100)* 'Vic Apr 2020'!AQ18)),0)</f>
        <v>0</v>
      </c>
      <c r="J24" s="190">
        <f>IF(AND('Vic Apr 2020'!N18&gt;0,'Vic Apr 2020'!O18&gt;0),IF($C$5*E24/'Vic Apr 2020'!AQ18&lt;('Vic Apr 2020'!L18+'Vic Apr 2020'!M18+'Vic Apr 2020'!N18),0,IF(($C$5*E24/'Vic Apr 2020'!AQ18-'Vic Apr 2020'!L18+'Vic Apr 2020'!M18+'Vic Apr 2020'!N18)&lt;=('Vic Apr 2020'!L18+'Vic Apr 2020'!M18+'Vic Apr 2020'!N18+'Vic Apr 2020'!O18),(($C$5*E24/'Vic Apr 2020'!AQ18-('Vic Apr 2020'!L18+'Vic Apr 2020'!M18+'Vic Apr 2020'!N18))*'Vic Apr 2020'!Z18/100)*'Vic Apr 2020'!AQ18,('Vic Apr 2020'!O18*'Vic Apr 2020'!Z18/100)*'Vic Apr 2020'!AQ18)),0)</f>
        <v>0</v>
      </c>
      <c r="K24" s="190">
        <f>IF(AND('Vic Apr 2020'!P18&gt;0,'Vic Apr 2020'!O18&gt;0),IF(($C$5*E24/'Vic Apr 2020'!AQ18&lt;SUM('Vic Apr 2020'!L18:P18)),(0),($C$5*E24/'Vic Apr 2020'!AQ18-SUM('Vic Apr 2020'!L18:P18))*'Vic Apr 2020'!AB18/100)* 'Vic Apr 2020'!AQ18,IF(AND('Vic Apr 2020'!O18&gt;0,'Vic Apr 2020'!P18=""),IF(($C$5*E24/'Vic Apr 2020'!AQ18&lt; SUM('Vic Apr 2020'!L18:O18)),(0),($C$5*E24/'Vic Apr 2020'!AQ18-SUM('Vic Apr 2020'!L18:O18))*'Vic Apr 2020'!AA18/100)* 'Vic Apr 2020'!AQ18,IF(AND('Vic Apr 2020'!N18&gt;0,'Vic Apr 2020'!O18=""),IF(($C$5*E24/'Vic Apr 2020'!AQ18&lt; SUM('Vic Apr 2020'!L18:N18)),(0),($C$5*E24/'Vic Apr 2020'!AQ18-SUM('Vic Apr 2020'!L18:N18))*'Vic Apr 2020'!Z18/100)* 'Vic Apr 2020'!AQ18,IF(AND('Vic Apr 2020'!M18&gt;0,'Vic Apr 2020'!N18=""),IF(($C$5*E24/'Vic Apr 2020'!AQ18&lt;'Vic Apr 2020'!M18+'Vic Apr 2020'!L18),(0),(($C$5*E24/'Vic Apr 2020'!AQ18-('Vic Apr 2020'!M18+'Vic Apr 2020'!L18))*'Vic Apr 2020'!Y18/100))*'Vic Apr 2020'!AQ18,IF(AND('Vic Apr 2020'!L18&gt;0,'Vic Apr 2020'!M18=""&gt;0),IF(($C$5*E24/'Vic Apr 2020'!AQ18&lt;'Vic Apr 2020'!L18),(0),($C$5*E24/'Vic Apr 2020'!AQ18-'Vic Apr 2020'!L18)*'Vic Apr 2020'!X18/100)*'Vic Apr 2020'!AQ18,0)))))</f>
        <v>0</v>
      </c>
      <c r="L24" s="190">
        <f>IF('Vic Apr 2020'!K18="",($C$5*F24/'Vic Apr 2020'!AR18*'Vic Apr 2020'!AC18/100)*'Vic Apr 2020'!AR18,IF($C$5*F24/'Vic Apr 2020'!AR18&gt;='Vic Apr 2020'!L18,('Vic Apr 2020'!L18*'Vic Apr 2020'!AC18/100)*'Vic Apr 2020'!AR18,($C$5*F24/'Vic Apr 2020'!AR18*'Vic Apr 2020'!AC18/100)*'Vic Apr 2020'!AR18))</f>
        <v>662.72727272727263</v>
      </c>
      <c r="M24" s="190">
        <f>IF(AND('Vic Apr 2020'!L18&gt;0,'Vic Apr 2020'!M18&gt;0),IF($C$5*F24/'Vic Apr 2020'!AR18&lt;'Vic Apr 2020'!L18,0,IF(($C$5*F24/'Vic Apr 2020'!AR18-'Vic Apr 2020'!L18)&lt;=('Vic Apr 2020'!M18+'Vic Apr 2020'!L18),((($C$5*F24/'Vic Apr 2020'!AR18-'Vic Apr 2020'!L18)*'Vic Apr 2020'!AD18/100))*'Vic Apr 2020'!AR18,((('Vic Apr 2020'!M18)*'Vic Apr 2020'!AD18/100)*'Vic Apr 2020'!AR18))),0)</f>
        <v>69.545454545454589</v>
      </c>
      <c r="N24" s="190">
        <f>IF(AND('Vic Apr 2020'!M18&gt;0,'Vic Apr 2020'!N18&gt;0),IF($C$5*F24/'Vic Apr 2020'!AR18&lt;('Vic Apr 2020'!L18+'Vic Apr 2020'!M18),0,IF(($C$5*F24/'Vic Apr 2020'!AR18-'Vic Apr 2020'!L18+'Vic Apr 2020'!M18)&lt;=('Vic Apr 2020'!L18+'Vic Apr 2020'!M18+'Vic Apr 2020'!N18),((($C$5*F24/'Vic Apr 2020'!AR18-('Vic Apr 2020'!L18+'Vic Apr 2020'!M18))*'Vic Apr 2020'!AE18/100))*'Vic Apr 2020'!AR18,('Vic Apr 2020'!N18*'Vic Apr 2020'!AE18/100)*'Vic Apr 2020'!AR18)),0)</f>
        <v>0</v>
      </c>
      <c r="O24" s="190">
        <f>IF(AND('Vic Apr 2020'!N18&gt;0,'Vic Apr 2020'!O18&gt;0),IF($C$5*F24/'Vic Apr 2020'!AR18&lt;('Vic Apr 2020'!L18+'Vic Apr 2020'!M18+'Vic Apr 2020'!N18),0,IF(($C$5*F24/'Vic Apr 2020'!AR18-'Vic Apr 2020'!L18+'Vic Apr 2020'!M18+'Vic Apr 2020'!N18)&lt;=('Vic Apr 2020'!L18+'Vic Apr 2020'!M18+'Vic Apr 2020'!N18+'Vic Apr 2020'!O18),(($C$5*F24/'Vic Apr 2020'!AR18-('Vic Apr 2020'!L18+'Vic Apr 2020'!M18+'Vic Apr 2020'!N18))*'Vic Apr 2020'!AF18/100)*'Vic Apr 2020'!AR18,('Vic Apr 2020'!O18*'Vic Apr 2020'!AF18/100)*'Vic Apr 2020'!AR18)),0)</f>
        <v>0</v>
      </c>
      <c r="P24" s="190">
        <f>IF(AND('Vic Apr 2020'!P18&gt;0,'Vic Apr 2020'!O18&gt;0),IF(($C$5*F24/'Vic Apr 2020'!AR18&lt;SUM('Vic Apr 2020'!L18:P18)),(0),($C$5*F24/'Vic Apr 2020'!AR18-SUM('Vic Apr 2020'!L18:P18))*'Vic Apr 2020'!AB18/100)* 'Vic Apr 2020'!AR18,IF(AND('Vic Apr 2020'!O18&gt;0,'Vic Apr 2020'!P18=""),IF(($C$5*F24/'Vic Apr 2020'!AR18&lt; SUM('Vic Apr 2020'!L18:O18)),(0),($C$5*F24/'Vic Apr 2020'!AR18-SUM('Vic Apr 2020'!L18:O18))*'Vic Apr 2020'!AG18/100)* 'Vic Apr 2020'!AR18,IF(AND('Vic Apr 2020'!N18&gt;0,'Vic Apr 2020'!O18=""),IF(($C$5*F24/'Vic Apr 2020'!AR18&lt; SUM('Vic Apr 2020'!L18:N18)),(0),($C$5*F24/'Vic Apr 2020'!AR18-SUM('Vic Apr 2020'!L18:N18))*'Vic Apr 2020'!AF18/100)* 'Vic Apr 2020'!AR18,IF(AND('Vic Apr 2020'!M18&gt;0,'Vic Apr 2020'!N18=""),IF(($C$5*F24/'Vic Apr 2020'!AR18&lt;'Vic Apr 2020'!M18+'Vic Apr 2020'!L18),(0),(($C$5*F24/'Vic Apr 2020'!AR18-('Vic Apr 2020'!M18+'Vic Apr 2020'!L18))*'Vic Apr 2020'!AE18/100))*'Vic Apr 2020'!AR18,IF(AND('Vic Apr 2020'!L18&gt;0,'Vic Apr 2020'!M18=""&gt;0),IF(($C$5*F24/'Vic Apr 2020'!AR18&lt;'Vic Apr 2020'!L18),(0),($C$5*F24/'Vic Apr 2020'!AR18-'Vic Apr 2020'!L18)*'Vic Apr 2020'!AD18/100)*'Vic Apr 2020'!AR18,0)))))</f>
        <v>0</v>
      </c>
      <c r="Q24" s="394">
        <f t="shared" si="4"/>
        <v>1590.4545454545455</v>
      </c>
      <c r="R24" s="419">
        <f t="shared" si="5"/>
        <v>2024.505909090909</v>
      </c>
      <c r="S24" s="193">
        <f t="shared" si="6"/>
        <v>2226.9565000000002</v>
      </c>
      <c r="T24" s="247">
        <f>'Vic Apr 2020'!AT18</f>
        <v>0</v>
      </c>
      <c r="U24" s="247">
        <f>'Vic Apr 2020'!AU18</f>
        <v>0</v>
      </c>
      <c r="V24" s="247">
        <f>'Vic Apr 2020'!AV18</f>
        <v>0</v>
      </c>
      <c r="W24" s="247">
        <f>'Vic Apr 2020'!AW18</f>
        <v>0</v>
      </c>
      <c r="X24" s="419" t="str">
        <f t="shared" si="7"/>
        <v>No discount</v>
      </c>
      <c r="Y24" s="419" t="str">
        <f t="shared" si="8"/>
        <v>Exclusive</v>
      </c>
      <c r="Z24" s="399">
        <f t="shared" si="0"/>
        <v>2024.505909090909</v>
      </c>
      <c r="AA24" s="399">
        <f t="shared" si="1"/>
        <v>2024.505909090909</v>
      </c>
      <c r="AB24" s="400">
        <f t="shared" ref="AB24:AC87" si="9">Z24*1.1</f>
        <v>2226.9565000000002</v>
      </c>
      <c r="AC24" s="400">
        <f t="shared" si="9"/>
        <v>2226.9565000000002</v>
      </c>
      <c r="AD24" s="244">
        <f>'Vic Apr 2020'!BF18</f>
        <v>0</v>
      </c>
      <c r="AE24" s="196" t="str">
        <f>'Vic Apr 2020'!BG18</f>
        <v>n</v>
      </c>
      <c r="CO24" s="438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8"/>
      <c r="EL24" s="438"/>
      <c r="EM24" s="438"/>
      <c r="EN24" s="438"/>
      <c r="EO24" s="438"/>
      <c r="EP24" s="438"/>
    </row>
    <row r="25" spans="1:146" s="440" customFormat="1" ht="17" customHeight="1" thickBot="1">
      <c r="A25" s="528"/>
      <c r="B25" s="423" t="str">
        <f>'Vic Apr 2020'!F19</f>
        <v>Origin Energy</v>
      </c>
      <c r="C25" s="423" t="str">
        <f>'Vic Apr 2020'!G19</f>
        <v>Basic</v>
      </c>
      <c r="D25" s="190">
        <f>365*'Vic Apr 2020'!H19/100</f>
        <v>306.60000000000002</v>
      </c>
      <c r="E25" s="415">
        <f>IF('Vic Apr 2020'!AQ19=3,0.5,IF('Vic Apr 2020'!AQ19=2,0.33,0))</f>
        <v>0.5</v>
      </c>
      <c r="F25" s="415">
        <f t="shared" si="3"/>
        <v>0.5</v>
      </c>
      <c r="G25" s="190">
        <f>IF('Vic Apr 2020'!K19="",($C$5*E25/'Vic Apr 2020'!AQ19*'Vic Apr 2020'!W19/100)*'Vic Apr 2020'!AQ19,IF($C$5*E25/'Vic Apr 2020'!AQ19&gt;='Vic Apr 2020'!L19,('Vic Apr 2020'!L19*'Vic Apr 2020'!W19/100)*'Vic Apr 2020'!AQ19,($C$5*E25/'Vic Apr 2020'!AQ19*'Vic Apr 2020'!W19/100)*'Vic Apr 2020'!AQ19))</f>
        <v>865.4727272727273</v>
      </c>
      <c r="H25" s="190">
        <f>IF(AND('Vic Apr 2020'!L19&gt;0,'Vic Apr 2020'!M19&gt;0),IF($C$5*E25/'Vic Apr 2020'!AQ19&lt;'Vic Apr 2020'!L19,0,IF(($C$5*E25/'Vic Apr 2020'!AQ19-'Vic Apr 2020'!L19)&lt;=('Vic Apr 2020'!M19+'Vic Apr 2020'!L19),((($C$5*E25/'Vic Apr 2020'!AQ19-'Vic Apr 2020'!L19)*'Vic Apr 2020'!X19/100))*'Vic Apr 2020'!AQ19,((('Vic Apr 2020'!M19)*'Vic Apr 2020'!X19/100)*'Vic Apr 2020'!AQ19))),0)</f>
        <v>91.520000000000039</v>
      </c>
      <c r="I25" s="190">
        <f>IF(AND('Vic Apr 2020'!M19&gt;0,'Vic Apr 2020'!N19&gt;0),IF($C$5*E25/'Vic Apr 2020'!AQ19&lt;('Vic Apr 2020'!L19+'Vic Apr 2020'!M19),0,IF(($C$5*E25/'Vic Apr 2020'!AQ19-'Vic Apr 2020'!L19+'Vic Apr 2020'!M19)&lt;=('Vic Apr 2020'!L19+'Vic Apr 2020'!M19+'Vic Apr 2020'!N19),((($C$5*E25/'Vic Apr 2020'!AQ19-('Vic Apr 2020'!L19+'Vic Apr 2020'!M19))*'Vic Apr 2020'!Y19/100))*'Vic Apr 2020'!AQ19,('Vic Apr 2020'!N19*'Vic Apr 2020'!Y19/100)* 'Vic Apr 2020'!AQ19)),0)</f>
        <v>0</v>
      </c>
      <c r="J25" s="190">
        <f>IF(AND('Vic Apr 2020'!N19&gt;0,'Vic Apr 2020'!O19&gt;0),IF($C$5*E25/'Vic Apr 2020'!AQ19&lt;('Vic Apr 2020'!L19+'Vic Apr 2020'!M19+'Vic Apr 2020'!N19),0,IF(($C$5*E25/'Vic Apr 2020'!AQ19-'Vic Apr 2020'!L19+'Vic Apr 2020'!M19+'Vic Apr 2020'!N19)&lt;=('Vic Apr 2020'!L19+'Vic Apr 2020'!M19+'Vic Apr 2020'!N19+'Vic Apr 2020'!O19),(($C$5*E25/'Vic Apr 2020'!AQ19-('Vic Apr 2020'!L19+'Vic Apr 2020'!M19+'Vic Apr 2020'!N19))*'Vic Apr 2020'!Z19/100)*'Vic Apr 2020'!AQ19,('Vic Apr 2020'!O19*'Vic Apr 2020'!Z19/100)*'Vic Apr 2020'!AQ19)),0)</f>
        <v>0</v>
      </c>
      <c r="K25" s="190">
        <f>IF(AND('Vic Apr 2020'!P19&gt;0,'Vic Apr 2020'!O19&gt;0),IF(($C$5*E25/'Vic Apr 2020'!AQ19&lt;SUM('Vic Apr 2020'!L19:P19)),(0),($C$5*E25/'Vic Apr 2020'!AQ19-SUM('Vic Apr 2020'!L19:P19))*'Vic Apr 2020'!AB19/100)* 'Vic Apr 2020'!AQ19,IF(AND('Vic Apr 2020'!O19&gt;0,'Vic Apr 2020'!P19=""),IF(($C$5*E25/'Vic Apr 2020'!AQ19&lt; SUM('Vic Apr 2020'!L19:O19)),(0),($C$5*E25/'Vic Apr 2020'!AQ19-SUM('Vic Apr 2020'!L19:O19))*'Vic Apr 2020'!AA19/100)* 'Vic Apr 2020'!AQ19,IF(AND('Vic Apr 2020'!N19&gt;0,'Vic Apr 2020'!O19=""),IF(($C$5*E25/'Vic Apr 2020'!AQ19&lt; SUM('Vic Apr 2020'!L19:N19)),(0),($C$5*E25/'Vic Apr 2020'!AQ19-SUM('Vic Apr 2020'!L19:N19))*'Vic Apr 2020'!Z19/100)* 'Vic Apr 2020'!AQ19,IF(AND('Vic Apr 2020'!M19&gt;0,'Vic Apr 2020'!N19=""),IF(($C$5*E25/'Vic Apr 2020'!AQ19&lt;'Vic Apr 2020'!M19+'Vic Apr 2020'!L19),(0),(($C$5*E25/'Vic Apr 2020'!AQ19-('Vic Apr 2020'!M19+'Vic Apr 2020'!L19))*'Vic Apr 2020'!Y19/100))*'Vic Apr 2020'!AQ19,IF(AND('Vic Apr 2020'!L19&gt;0,'Vic Apr 2020'!M19=""&gt;0),IF(($C$5*E25/'Vic Apr 2020'!AQ19&lt;'Vic Apr 2020'!L19),(0),($C$5*E25/'Vic Apr 2020'!AQ19-'Vic Apr 2020'!L19)*'Vic Apr 2020'!X19/100)*'Vic Apr 2020'!AQ19,0)))))</f>
        <v>0</v>
      </c>
      <c r="L25" s="190">
        <f>IF('Vic Apr 2020'!K19="",($C$5*F25/'Vic Apr 2020'!AR19*'Vic Apr 2020'!AC19/100)*'Vic Apr 2020'!AR19,IF($C$5*F25/'Vic Apr 2020'!AR19&gt;='Vic Apr 2020'!L19,('Vic Apr 2020'!L19*'Vic Apr 2020'!AC19/100)*'Vic Apr 2020'!AR19,($C$5*F25/'Vic Apr 2020'!AR19*'Vic Apr 2020'!AC19/100)*'Vic Apr 2020'!AR19))</f>
        <v>821.19272727272732</v>
      </c>
      <c r="M25" s="190">
        <f>IF(AND('Vic Apr 2020'!L19&gt;0,'Vic Apr 2020'!M19&gt;0),IF($C$5*F25/'Vic Apr 2020'!AR19&lt;'Vic Apr 2020'!L19,0,IF(($C$5*F25/'Vic Apr 2020'!AR19-'Vic Apr 2020'!L19)&lt;=('Vic Apr 2020'!M19+'Vic Apr 2020'!L19),((($C$5*F25/'Vic Apr 2020'!AR19-'Vic Apr 2020'!L19)*'Vic Apr 2020'!AD19/100))*'Vic Apr 2020'!AR19,((('Vic Apr 2020'!M19)*'Vic Apr 2020'!AD19/100)*'Vic Apr 2020'!AR19))),0)</f>
        <v>88.920000000000059</v>
      </c>
      <c r="N25" s="190">
        <f>IF(AND('Vic Apr 2020'!M19&gt;0,'Vic Apr 2020'!N19&gt;0),IF($C$5*F25/'Vic Apr 2020'!AR19&lt;('Vic Apr 2020'!L19+'Vic Apr 2020'!M19),0,IF(($C$5*F25/'Vic Apr 2020'!AR19-'Vic Apr 2020'!L19+'Vic Apr 2020'!M19)&lt;=('Vic Apr 2020'!L19+'Vic Apr 2020'!M19+'Vic Apr 2020'!N19),((($C$5*F25/'Vic Apr 2020'!AR19-('Vic Apr 2020'!L19+'Vic Apr 2020'!M19))*'Vic Apr 2020'!AE19/100))*'Vic Apr 2020'!AR19,('Vic Apr 2020'!N19*'Vic Apr 2020'!AE19/100)*'Vic Apr 2020'!AR19)),0)</f>
        <v>0</v>
      </c>
      <c r="O25" s="190">
        <f>IF(AND('Vic Apr 2020'!N19&gt;0,'Vic Apr 2020'!O19&gt;0),IF($C$5*F25/'Vic Apr 2020'!AR19&lt;('Vic Apr 2020'!L19+'Vic Apr 2020'!M19+'Vic Apr 2020'!N19),0,IF(($C$5*F25/'Vic Apr 2020'!AR19-'Vic Apr 2020'!L19+'Vic Apr 2020'!M19+'Vic Apr 2020'!N19)&lt;=('Vic Apr 2020'!L19+'Vic Apr 2020'!M19+'Vic Apr 2020'!N19+'Vic Apr 2020'!O19),(($C$5*F25/'Vic Apr 2020'!AR19-('Vic Apr 2020'!L19+'Vic Apr 2020'!M19+'Vic Apr 2020'!N19))*'Vic Apr 2020'!AF19/100)*'Vic Apr 2020'!AR19,('Vic Apr 2020'!O19*'Vic Apr 2020'!AF19/100)*'Vic Apr 2020'!AR19)),0)</f>
        <v>0</v>
      </c>
      <c r="P25" s="190">
        <f>IF(AND('Vic Apr 2020'!P19&gt;0,'Vic Apr 2020'!O19&gt;0),IF(($C$5*F25/'Vic Apr 2020'!AR19&lt;SUM('Vic Apr 2020'!L19:P19)),(0),($C$5*F25/'Vic Apr 2020'!AR19-SUM('Vic Apr 2020'!L19:P19))*'Vic Apr 2020'!AB19/100)* 'Vic Apr 2020'!AR19,IF(AND('Vic Apr 2020'!O19&gt;0,'Vic Apr 2020'!P19=""),IF(($C$5*F25/'Vic Apr 2020'!AR19&lt; SUM('Vic Apr 2020'!L19:O19)),(0),($C$5*F25/'Vic Apr 2020'!AR19-SUM('Vic Apr 2020'!L19:O19))*'Vic Apr 2020'!AG19/100)* 'Vic Apr 2020'!AR19,IF(AND('Vic Apr 2020'!N19&gt;0,'Vic Apr 2020'!O19=""),IF(($C$5*F25/'Vic Apr 2020'!AR19&lt; SUM('Vic Apr 2020'!L19:N19)),(0),($C$5*F25/'Vic Apr 2020'!AR19-SUM('Vic Apr 2020'!L19:N19))*'Vic Apr 2020'!AF19/100)* 'Vic Apr 2020'!AR19,IF(AND('Vic Apr 2020'!M19&gt;0,'Vic Apr 2020'!N19=""),IF(($C$5*F25/'Vic Apr 2020'!AR19&lt;'Vic Apr 2020'!M19+'Vic Apr 2020'!L19),(0),(($C$5*F25/'Vic Apr 2020'!AR19-('Vic Apr 2020'!M19+'Vic Apr 2020'!L19))*'Vic Apr 2020'!AE19/100))*'Vic Apr 2020'!AR19,IF(AND('Vic Apr 2020'!L19&gt;0,'Vic Apr 2020'!M19=""&gt;0),IF(($C$5*F25/'Vic Apr 2020'!AR19&lt;'Vic Apr 2020'!L19),(0),($C$5*F25/'Vic Apr 2020'!AR19-'Vic Apr 2020'!L19)*'Vic Apr 2020'!AD19/100)*'Vic Apr 2020'!AR19,0)))))</f>
        <v>0</v>
      </c>
      <c r="Q25" s="394">
        <f t="shared" si="4"/>
        <v>1867.1054545454547</v>
      </c>
      <c r="R25" s="419">
        <f t="shared" si="5"/>
        <v>2173.7054545454548</v>
      </c>
      <c r="S25" s="193">
        <f t="shared" si="6"/>
        <v>2391.0760000000005</v>
      </c>
      <c r="T25" s="247">
        <f>'Vic Apr 2020'!AT19</f>
        <v>0</v>
      </c>
      <c r="U25" s="247">
        <f>'Vic Apr 2020'!AU19</f>
        <v>0</v>
      </c>
      <c r="V25" s="247">
        <f>'Vic Apr 2020'!AV19</f>
        <v>0</v>
      </c>
      <c r="W25" s="247">
        <f>'Vic Apr 2020'!AW19</f>
        <v>0</v>
      </c>
      <c r="X25" s="419" t="str">
        <f t="shared" si="7"/>
        <v>No discount</v>
      </c>
      <c r="Y25" s="419" t="str">
        <f t="shared" si="8"/>
        <v>Inclusive</v>
      </c>
      <c r="Z25" s="399">
        <f t="shared" si="0"/>
        <v>2173.7054545454548</v>
      </c>
      <c r="AA25" s="399">
        <f t="shared" si="1"/>
        <v>2173.7054545454548</v>
      </c>
      <c r="AB25" s="400">
        <f t="shared" si="9"/>
        <v>2391.0760000000005</v>
      </c>
      <c r="AC25" s="400">
        <f t="shared" si="9"/>
        <v>2391.0760000000005</v>
      </c>
      <c r="AD25" s="244">
        <f>'Vic Apr 2020'!BF19</f>
        <v>0</v>
      </c>
      <c r="AE25" s="196" t="str">
        <f>'Vic Apr 2020'!BG19</f>
        <v>n</v>
      </c>
      <c r="AF25" s="434"/>
      <c r="AG25" s="434"/>
      <c r="AH25" s="434"/>
      <c r="AI25" s="434"/>
      <c r="AJ25" s="434"/>
      <c r="AK25" s="434"/>
      <c r="AL25" s="434"/>
      <c r="AM25" s="434"/>
      <c r="AN25" s="434"/>
      <c r="AO25" s="434"/>
      <c r="AP25" s="434"/>
      <c r="AQ25" s="434"/>
      <c r="AR25" s="434"/>
      <c r="AS25" s="434"/>
      <c r="AT25" s="434"/>
      <c r="AU25" s="434"/>
      <c r="AV25" s="434"/>
      <c r="AW25" s="434"/>
      <c r="AX25" s="434"/>
      <c r="AY25" s="434"/>
      <c r="AZ25" s="434"/>
      <c r="BA25" s="434"/>
      <c r="BB25" s="434"/>
      <c r="BC25" s="434"/>
      <c r="BD25" s="434"/>
      <c r="BE25" s="434"/>
      <c r="BF25" s="434"/>
      <c r="BG25" s="434"/>
      <c r="BH25" s="434"/>
      <c r="BI25" s="434"/>
      <c r="BJ25" s="434"/>
      <c r="BK25" s="434"/>
      <c r="BL25" s="434"/>
      <c r="BM25" s="434"/>
      <c r="BN25" s="434"/>
      <c r="BO25" s="434"/>
      <c r="BP25" s="434"/>
      <c r="BQ25" s="434"/>
      <c r="BR25" s="434"/>
      <c r="BS25" s="434"/>
      <c r="BT25" s="434"/>
      <c r="BU25" s="434"/>
      <c r="BV25" s="434"/>
      <c r="BW25" s="434"/>
      <c r="BX25" s="434"/>
      <c r="BY25" s="434"/>
      <c r="BZ25" s="434"/>
      <c r="CA25" s="434"/>
      <c r="CB25" s="434"/>
      <c r="CC25" s="434"/>
      <c r="CD25" s="434"/>
      <c r="CE25" s="434"/>
      <c r="CF25" s="434"/>
      <c r="CG25" s="434"/>
      <c r="CH25" s="434"/>
      <c r="CI25" s="434"/>
      <c r="CJ25" s="434"/>
      <c r="CK25" s="434"/>
      <c r="CL25" s="434"/>
      <c r="CM25" s="434"/>
      <c r="CN25" s="434"/>
      <c r="CO25" s="439"/>
      <c r="CP25" s="439"/>
      <c r="CQ25" s="439"/>
      <c r="CR25" s="439"/>
      <c r="CS25" s="439"/>
      <c r="CT25" s="439"/>
      <c r="CU25" s="439"/>
      <c r="CV25" s="439"/>
      <c r="CW25" s="439"/>
      <c r="CX25" s="439"/>
      <c r="CY25" s="439"/>
      <c r="CZ25" s="439"/>
      <c r="DA25" s="439"/>
      <c r="DB25" s="439"/>
      <c r="DC25" s="439"/>
      <c r="DD25" s="439"/>
      <c r="DE25" s="439"/>
      <c r="DF25" s="439"/>
      <c r="DG25" s="439"/>
      <c r="DH25" s="439"/>
      <c r="DI25" s="439"/>
      <c r="DJ25" s="439"/>
      <c r="DK25" s="439"/>
      <c r="DL25" s="439"/>
      <c r="DM25" s="439"/>
      <c r="DN25" s="439"/>
      <c r="DO25" s="439"/>
      <c r="DP25" s="439"/>
      <c r="DQ25" s="439"/>
      <c r="DR25" s="439"/>
      <c r="DS25" s="439"/>
      <c r="DT25" s="439"/>
      <c r="DU25" s="439"/>
      <c r="DV25" s="439"/>
      <c r="DW25" s="439"/>
      <c r="DX25" s="439"/>
      <c r="DY25" s="439"/>
      <c r="DZ25" s="439"/>
      <c r="EA25" s="439"/>
      <c r="EB25" s="439"/>
      <c r="EC25" s="439"/>
      <c r="ED25" s="439"/>
      <c r="EE25" s="439"/>
      <c r="EF25" s="439"/>
      <c r="EG25" s="439"/>
      <c r="EH25" s="439"/>
      <c r="EI25" s="439"/>
      <c r="EJ25" s="439"/>
      <c r="EK25" s="439"/>
      <c r="EL25" s="439"/>
      <c r="EM25" s="439"/>
      <c r="EN25" s="439"/>
      <c r="EO25" s="439"/>
      <c r="EP25" s="439"/>
    </row>
    <row r="26" spans="1:146" s="442" customFormat="1" ht="17" customHeight="1" thickTop="1">
      <c r="A26" s="528"/>
      <c r="B26" s="423" t="str">
        <f>'Vic Apr 2020'!F20</f>
        <v>Simply Energy</v>
      </c>
      <c r="C26" s="423" t="str">
        <f>'Vic Apr 2020'!G20</f>
        <v>Business Plus</v>
      </c>
      <c r="D26" s="190">
        <f>365*'Vic Apr 2020'!H20/100</f>
        <v>393.76863636363635</v>
      </c>
      <c r="E26" s="415">
        <f>IF('Vic Apr 2020'!AQ20=3,0.5,IF('Vic Apr 2020'!AQ20=2,0.33,0))</f>
        <v>0.5</v>
      </c>
      <c r="F26" s="415">
        <f t="shared" si="3"/>
        <v>0.5</v>
      </c>
      <c r="G26" s="190">
        <f>IF('Vic Apr 2020'!K20="",($C$5*E26/'Vic Apr 2020'!AQ20*'Vic Apr 2020'!W20/100)*'Vic Apr 2020'!AQ20,IF($C$5*E26/'Vic Apr 2020'!AQ20&gt;='Vic Apr 2020'!L20,('Vic Apr 2020'!L20*'Vic Apr 2020'!W20/100)*'Vic Apr 2020'!AQ20,($C$5*E26/'Vic Apr 2020'!AQ20*'Vic Apr 2020'!W20/100)*'Vic Apr 2020'!AQ20))</f>
        <v>866.85599999999999</v>
      </c>
      <c r="H26" s="190">
        <f>IF(AND('Vic Apr 2020'!L20&gt;0,'Vic Apr 2020'!M20&gt;0),IF($C$5*E26/'Vic Apr 2020'!AQ20&lt;'Vic Apr 2020'!L20,0,IF(($C$5*E26/'Vic Apr 2020'!AQ20-'Vic Apr 2020'!L20)&lt;=('Vic Apr 2020'!M20+'Vic Apr 2020'!L20),((($C$5*E26/'Vic Apr 2020'!AQ20-'Vic Apr 2020'!L20)*'Vic Apr 2020'!X20/100))*'Vic Apr 2020'!AQ20,((('Vic Apr 2020'!M20)*'Vic Apr 2020'!X20/100)*'Vic Apr 2020'!AQ20))),0)</f>
        <v>74.392000000000067</v>
      </c>
      <c r="I26" s="190">
        <f>IF(AND('Vic Apr 2020'!M20&gt;0,'Vic Apr 2020'!N20&gt;0),IF($C$5*E26/'Vic Apr 2020'!AQ20&lt;('Vic Apr 2020'!L20+'Vic Apr 2020'!M20),0,IF(($C$5*E26/'Vic Apr 2020'!AQ20-'Vic Apr 2020'!L20+'Vic Apr 2020'!M20)&lt;=('Vic Apr 2020'!L20+'Vic Apr 2020'!M20+'Vic Apr 2020'!N20),((($C$5*E26/'Vic Apr 2020'!AQ20-('Vic Apr 2020'!L20+'Vic Apr 2020'!M20))*'Vic Apr 2020'!Y20/100))*'Vic Apr 2020'!AQ20,('Vic Apr 2020'!N20*'Vic Apr 2020'!Y20/100)* 'Vic Apr 2020'!AQ20)),0)</f>
        <v>0</v>
      </c>
      <c r="J26" s="190">
        <f>IF(AND('Vic Apr 2020'!N20&gt;0,'Vic Apr 2020'!O20&gt;0),IF($C$5*E26/'Vic Apr 2020'!AQ20&lt;('Vic Apr 2020'!L20+'Vic Apr 2020'!M20+'Vic Apr 2020'!N20),0,IF(($C$5*E26/'Vic Apr 2020'!AQ20-'Vic Apr 2020'!L20+'Vic Apr 2020'!M20+'Vic Apr 2020'!N20)&lt;=('Vic Apr 2020'!L20+'Vic Apr 2020'!M20+'Vic Apr 2020'!N20+'Vic Apr 2020'!O20),(($C$5*E26/'Vic Apr 2020'!AQ20-('Vic Apr 2020'!L20+'Vic Apr 2020'!M20+'Vic Apr 2020'!N20))*'Vic Apr 2020'!Z20/100)*'Vic Apr 2020'!AQ20,('Vic Apr 2020'!O20*'Vic Apr 2020'!Z20/100)*'Vic Apr 2020'!AQ20)),0)</f>
        <v>0</v>
      </c>
      <c r="K26" s="190">
        <f>IF(AND('Vic Apr 2020'!P20&gt;0,'Vic Apr 2020'!O20&gt;0),IF(($C$5*E26/'Vic Apr 2020'!AQ20&lt;SUM('Vic Apr 2020'!L20:P20)),(0),($C$5*E26/'Vic Apr 2020'!AQ20-SUM('Vic Apr 2020'!L20:P20))*'Vic Apr 2020'!AB20/100)* 'Vic Apr 2020'!AQ20,IF(AND('Vic Apr 2020'!O20&gt;0,'Vic Apr 2020'!P20=""),IF(($C$5*E26/'Vic Apr 2020'!AQ20&lt; SUM('Vic Apr 2020'!L20:O20)),(0),($C$5*E26/'Vic Apr 2020'!AQ20-SUM('Vic Apr 2020'!L20:O20))*'Vic Apr 2020'!AA20/100)* 'Vic Apr 2020'!AQ20,IF(AND('Vic Apr 2020'!N20&gt;0,'Vic Apr 2020'!O20=""),IF(($C$5*E26/'Vic Apr 2020'!AQ20&lt; SUM('Vic Apr 2020'!L20:N20)),(0),($C$5*E26/'Vic Apr 2020'!AQ20-SUM('Vic Apr 2020'!L20:N20))*'Vic Apr 2020'!Z20/100)* 'Vic Apr 2020'!AQ20,IF(AND('Vic Apr 2020'!M20&gt;0,'Vic Apr 2020'!N20=""),IF(($C$5*E26/'Vic Apr 2020'!AQ20&lt;'Vic Apr 2020'!M20+'Vic Apr 2020'!L20),(0),(($C$5*E26/'Vic Apr 2020'!AQ20-('Vic Apr 2020'!M20+'Vic Apr 2020'!L20))*'Vic Apr 2020'!Y20/100))*'Vic Apr 2020'!AQ20,IF(AND('Vic Apr 2020'!L20&gt;0,'Vic Apr 2020'!M20=""&gt;0),IF(($C$5*E26/'Vic Apr 2020'!AQ20&lt;'Vic Apr 2020'!L20),(0),($C$5*E26/'Vic Apr 2020'!AQ20-'Vic Apr 2020'!L20)*'Vic Apr 2020'!X20/100)*'Vic Apr 2020'!AQ20,0)))))</f>
        <v>0</v>
      </c>
      <c r="L26" s="190">
        <f>IF('Vic Apr 2020'!K20="",($C$5*F26/'Vic Apr 2020'!AR20*'Vic Apr 2020'!AC20/100)*'Vic Apr 2020'!AR20,IF($C$5*F26/'Vic Apr 2020'!AR20&gt;='Vic Apr 2020'!L20,('Vic Apr 2020'!L20*'Vic Apr 2020'!AC20/100)*'Vic Apr 2020'!AR20,($C$5*F26/'Vic Apr 2020'!AR20*'Vic Apr 2020'!AC20/100)*'Vic Apr 2020'!AR20))</f>
        <v>829.5272727272727</v>
      </c>
      <c r="M26" s="190">
        <f>IF(AND('Vic Apr 2020'!L20&gt;0,'Vic Apr 2020'!M20&gt;0),IF($C$5*F26/'Vic Apr 2020'!AR20&lt;'Vic Apr 2020'!L20,0,IF(($C$5*F26/'Vic Apr 2020'!AR20-'Vic Apr 2020'!L20)&lt;=('Vic Apr 2020'!M20+'Vic Apr 2020'!L20),((($C$5*F26/'Vic Apr 2020'!AR20-'Vic Apr 2020'!L20)*'Vic Apr 2020'!AD20/100))*'Vic Apr 2020'!AR20,((('Vic Apr 2020'!M20)*'Vic Apr 2020'!AD20/100)*'Vic Apr 2020'!AR20))),0)</f>
        <v>73.994181818181872</v>
      </c>
      <c r="N26" s="190">
        <f>IF(AND('Vic Apr 2020'!M20&gt;0,'Vic Apr 2020'!N20&gt;0),IF($C$5*F26/'Vic Apr 2020'!AR20&lt;('Vic Apr 2020'!L20+'Vic Apr 2020'!M20),0,IF(($C$5*F26/'Vic Apr 2020'!AR20-'Vic Apr 2020'!L20+'Vic Apr 2020'!M20)&lt;=('Vic Apr 2020'!L20+'Vic Apr 2020'!M20+'Vic Apr 2020'!N20),((($C$5*F26/'Vic Apr 2020'!AR20-('Vic Apr 2020'!L20+'Vic Apr 2020'!M20))*'Vic Apr 2020'!AE20/100))*'Vic Apr 2020'!AR20,('Vic Apr 2020'!N20*'Vic Apr 2020'!AE20/100)*'Vic Apr 2020'!AR20)),0)</f>
        <v>0</v>
      </c>
      <c r="O26" s="190">
        <f>IF(AND('Vic Apr 2020'!N20&gt;0,'Vic Apr 2020'!O20&gt;0),IF($C$5*F26/'Vic Apr 2020'!AR20&lt;('Vic Apr 2020'!L20+'Vic Apr 2020'!M20+'Vic Apr 2020'!N20),0,IF(($C$5*F26/'Vic Apr 2020'!AR20-'Vic Apr 2020'!L20+'Vic Apr 2020'!M20+'Vic Apr 2020'!N20)&lt;=('Vic Apr 2020'!L20+'Vic Apr 2020'!M20+'Vic Apr 2020'!N20+'Vic Apr 2020'!O20),(($C$5*F26/'Vic Apr 2020'!AR20-('Vic Apr 2020'!L20+'Vic Apr 2020'!M20+'Vic Apr 2020'!N20))*'Vic Apr 2020'!AF20/100)*'Vic Apr 2020'!AR20,('Vic Apr 2020'!O20*'Vic Apr 2020'!AF20/100)*'Vic Apr 2020'!AR20)),0)</f>
        <v>0</v>
      </c>
      <c r="P26" s="190">
        <f>IF(AND('Vic Apr 2020'!P20&gt;0,'Vic Apr 2020'!O20&gt;0),IF(($C$5*F26/'Vic Apr 2020'!AR20&lt;SUM('Vic Apr 2020'!L20:P20)),(0),($C$5*F26/'Vic Apr 2020'!AR20-SUM('Vic Apr 2020'!L20:P20))*'Vic Apr 2020'!AB20/100)* 'Vic Apr 2020'!AR20,IF(AND('Vic Apr 2020'!O20&gt;0,'Vic Apr 2020'!P20=""),IF(($C$5*F26/'Vic Apr 2020'!AR20&lt; SUM('Vic Apr 2020'!L20:O20)),(0),($C$5*F26/'Vic Apr 2020'!AR20-SUM('Vic Apr 2020'!L20:O20))*'Vic Apr 2020'!AG20/100)* 'Vic Apr 2020'!AR20,IF(AND('Vic Apr 2020'!N20&gt;0,'Vic Apr 2020'!O20=""),IF(($C$5*F26/'Vic Apr 2020'!AR20&lt; SUM('Vic Apr 2020'!L20:N20)),(0),($C$5*F26/'Vic Apr 2020'!AR20-SUM('Vic Apr 2020'!L20:N20))*'Vic Apr 2020'!AF20/100)* 'Vic Apr 2020'!AR20,IF(AND('Vic Apr 2020'!M20&gt;0,'Vic Apr 2020'!N20=""),IF(($C$5*F26/'Vic Apr 2020'!AR20&lt;'Vic Apr 2020'!M20+'Vic Apr 2020'!L20),(0),(($C$5*F26/'Vic Apr 2020'!AR20-('Vic Apr 2020'!M20+'Vic Apr 2020'!L20))*'Vic Apr 2020'!AE20/100))*'Vic Apr 2020'!AR20,IF(AND('Vic Apr 2020'!L20&gt;0,'Vic Apr 2020'!M20=""&gt;0),IF(($C$5*F26/'Vic Apr 2020'!AR20&lt;'Vic Apr 2020'!L20),(0),($C$5*F26/'Vic Apr 2020'!AR20-'Vic Apr 2020'!L20)*'Vic Apr 2020'!AD20/100)*'Vic Apr 2020'!AR20,0)))))</f>
        <v>0</v>
      </c>
      <c r="Q26" s="394">
        <f t="shared" si="4"/>
        <v>1844.7694545454547</v>
      </c>
      <c r="R26" s="419">
        <f t="shared" si="5"/>
        <v>2238.5380909090909</v>
      </c>
      <c r="S26" s="193">
        <f t="shared" si="6"/>
        <v>2462.3919000000001</v>
      </c>
      <c r="T26" s="247">
        <f>'Vic Apr 2020'!AT20</f>
        <v>0</v>
      </c>
      <c r="U26" s="247">
        <f>'Vic Apr 2020'!AU20</f>
        <v>0</v>
      </c>
      <c r="V26" s="247">
        <f>'Vic Apr 2020'!AV20</f>
        <v>16</v>
      </c>
      <c r="W26" s="247">
        <f>'Vic Apr 2020'!AW20</f>
        <v>0</v>
      </c>
      <c r="X26" s="419" t="str">
        <f t="shared" si="7"/>
        <v>Pay-on-time off bill</v>
      </c>
      <c r="Y26" s="419" t="str">
        <f t="shared" si="8"/>
        <v>Exclusive</v>
      </c>
      <c r="Z26" s="399">
        <f t="shared" si="0"/>
        <v>2238.5380909090909</v>
      </c>
      <c r="AA26" s="399">
        <f t="shared" si="1"/>
        <v>1880.3719963636363</v>
      </c>
      <c r="AB26" s="400">
        <f t="shared" si="9"/>
        <v>2462.3919000000001</v>
      </c>
      <c r="AC26" s="400">
        <f t="shared" si="9"/>
        <v>2068.4091960000001</v>
      </c>
      <c r="AD26" s="244">
        <f>'Vic Apr 2020'!BF20</f>
        <v>0</v>
      </c>
      <c r="AE26" s="196" t="str">
        <f>'Vic Apr 2020'!BG20</f>
        <v>n</v>
      </c>
      <c r="AF26" s="434"/>
      <c r="AG26" s="434"/>
      <c r="AH26" s="434"/>
      <c r="AI26" s="434"/>
      <c r="AJ26" s="434"/>
      <c r="AK26" s="434"/>
      <c r="AL26" s="434"/>
      <c r="AM26" s="434"/>
      <c r="AN26" s="434"/>
      <c r="AO26" s="434"/>
      <c r="AP26" s="434"/>
      <c r="AQ26" s="434"/>
      <c r="AR26" s="434"/>
      <c r="AS26" s="434"/>
      <c r="AT26" s="434"/>
      <c r="AU26" s="434"/>
      <c r="AV26" s="434"/>
      <c r="AW26" s="434"/>
      <c r="AX26" s="434"/>
      <c r="AY26" s="434"/>
      <c r="AZ26" s="434"/>
      <c r="BA26" s="434"/>
      <c r="BB26" s="434"/>
      <c r="BC26" s="434"/>
      <c r="BD26" s="434"/>
      <c r="BE26" s="434"/>
      <c r="BF26" s="434"/>
      <c r="BG26" s="434"/>
      <c r="BH26" s="434"/>
      <c r="BI26" s="434"/>
      <c r="BJ26" s="434"/>
      <c r="BK26" s="434"/>
      <c r="BL26" s="434"/>
      <c r="BM26" s="434"/>
      <c r="BN26" s="434"/>
      <c r="BO26" s="434"/>
      <c r="BP26" s="434"/>
      <c r="BQ26" s="434"/>
      <c r="BR26" s="434"/>
      <c r="BS26" s="434"/>
      <c r="BT26" s="434"/>
      <c r="BU26" s="434"/>
      <c r="BV26" s="434"/>
      <c r="BW26" s="434"/>
      <c r="BX26" s="434"/>
      <c r="BY26" s="434"/>
      <c r="BZ26" s="434"/>
      <c r="CA26" s="434"/>
      <c r="CB26" s="434"/>
      <c r="CC26" s="434"/>
      <c r="CD26" s="434"/>
      <c r="CE26" s="434"/>
      <c r="CF26" s="434"/>
      <c r="CG26" s="434"/>
      <c r="CH26" s="434"/>
      <c r="CI26" s="434"/>
      <c r="CJ26" s="434"/>
      <c r="CK26" s="434"/>
      <c r="CL26" s="434"/>
      <c r="CM26" s="434"/>
      <c r="CN26" s="434"/>
      <c r="CO26" s="441"/>
      <c r="CP26" s="441"/>
      <c r="CQ26" s="441"/>
      <c r="CR26" s="441"/>
      <c r="CS26" s="441"/>
      <c r="CT26" s="441"/>
      <c r="CU26" s="441"/>
      <c r="CV26" s="441"/>
      <c r="CW26" s="441"/>
      <c r="CX26" s="441"/>
      <c r="CY26" s="441"/>
      <c r="CZ26" s="441"/>
      <c r="DA26" s="441"/>
      <c r="DB26" s="441"/>
      <c r="DC26" s="441"/>
      <c r="DD26" s="441"/>
      <c r="DE26" s="441"/>
      <c r="DF26" s="441"/>
      <c r="DG26" s="441"/>
      <c r="DH26" s="441"/>
      <c r="DI26" s="441"/>
      <c r="DJ26" s="441"/>
      <c r="DK26" s="441"/>
      <c r="DL26" s="441"/>
      <c r="DM26" s="441"/>
      <c r="DN26" s="441"/>
      <c r="DO26" s="441"/>
      <c r="DP26" s="441"/>
      <c r="DQ26" s="441"/>
      <c r="DR26" s="441"/>
      <c r="DS26" s="441"/>
      <c r="DT26" s="441"/>
      <c r="DU26" s="441"/>
      <c r="DV26" s="441"/>
      <c r="DW26" s="441"/>
      <c r="DX26" s="441"/>
      <c r="DY26" s="441"/>
      <c r="DZ26" s="441"/>
      <c r="EA26" s="441"/>
      <c r="EB26" s="441"/>
      <c r="EC26" s="441"/>
      <c r="ED26" s="441"/>
      <c r="EE26" s="441"/>
      <c r="EF26" s="441"/>
      <c r="EG26" s="441"/>
      <c r="EH26" s="441"/>
      <c r="EI26" s="441"/>
      <c r="EJ26" s="441"/>
      <c r="EK26" s="441"/>
      <c r="EL26" s="441"/>
      <c r="EM26" s="441"/>
      <c r="EN26" s="441"/>
      <c r="EO26" s="441"/>
      <c r="EP26" s="441"/>
    </row>
    <row r="27" spans="1:146" s="442" customFormat="1" ht="17" customHeight="1">
      <c r="A27" s="528"/>
      <c r="B27" s="423" t="str">
        <f>'Vic Apr 2020'!F21</f>
        <v>Amaysim</v>
      </c>
      <c r="C27" s="423" t="str">
        <f>'Vic Apr 2020'!G21</f>
        <v>Gas as you go</v>
      </c>
      <c r="D27" s="190">
        <f>365*'Vic Apr 2020'!H21/100</f>
        <v>244.28454545454545</v>
      </c>
      <c r="E27" s="415">
        <f>IF('Vic Apr 2020'!AQ21=3,0.5,IF('Vic Apr 2020'!AQ21=2,0.33,0))</f>
        <v>0.5</v>
      </c>
      <c r="F27" s="415">
        <f t="shared" si="3"/>
        <v>0.5</v>
      </c>
      <c r="G27" s="190">
        <f>IF('Vic Apr 2020'!K21="",($C$5*E27/'Vic Apr 2020'!AQ21*'Vic Apr 2020'!W21/100)*'Vic Apr 2020'!AQ21,IF($C$5*E27/'Vic Apr 2020'!AQ21&gt;='Vic Apr 2020'!L21,('Vic Apr 2020'!L21*'Vic Apr 2020'!W21/100)*'Vic Apr 2020'!AQ21,($C$5*E27/'Vic Apr 2020'!AQ21*'Vic Apr 2020'!W21/100)*'Vic Apr 2020'!AQ21))</f>
        <v>793.63636363636351</v>
      </c>
      <c r="H27" s="190">
        <f>IF(AND('Vic Apr 2020'!L21&gt;0,'Vic Apr 2020'!M21&gt;0),IF($C$5*E27/'Vic Apr 2020'!AQ21&lt;'Vic Apr 2020'!L21,0,IF(($C$5*E27/'Vic Apr 2020'!AQ21-'Vic Apr 2020'!L21)&lt;=('Vic Apr 2020'!M21+'Vic Apr 2020'!L21),((($C$5*E27/'Vic Apr 2020'!AQ21-'Vic Apr 2020'!L21)*'Vic Apr 2020'!X21/100))*'Vic Apr 2020'!AQ21,((('Vic Apr 2020'!M21)*'Vic Apr 2020'!X21/100)*'Vic Apr 2020'!AQ21))),0)</f>
        <v>82.272727272727337</v>
      </c>
      <c r="I27" s="190">
        <f>IF(AND('Vic Apr 2020'!M21&gt;0,'Vic Apr 2020'!N21&gt;0),IF($C$5*E27/'Vic Apr 2020'!AQ21&lt;('Vic Apr 2020'!L21+'Vic Apr 2020'!M21),0,IF(($C$5*E27/'Vic Apr 2020'!AQ21-'Vic Apr 2020'!L21+'Vic Apr 2020'!M21)&lt;=('Vic Apr 2020'!L21+'Vic Apr 2020'!M21+'Vic Apr 2020'!N21),((($C$5*E27/'Vic Apr 2020'!AQ21-('Vic Apr 2020'!L21+'Vic Apr 2020'!M21))*'Vic Apr 2020'!Y21/100))*'Vic Apr 2020'!AQ21,('Vic Apr 2020'!N21*'Vic Apr 2020'!Y21/100)* 'Vic Apr 2020'!AQ21)),0)</f>
        <v>0</v>
      </c>
      <c r="J27" s="190">
        <f>IF(AND('Vic Apr 2020'!N21&gt;0,'Vic Apr 2020'!O21&gt;0),IF($C$5*E27/'Vic Apr 2020'!AQ21&lt;('Vic Apr 2020'!L21+'Vic Apr 2020'!M21+'Vic Apr 2020'!N21),0,IF(($C$5*E27/'Vic Apr 2020'!AQ21-'Vic Apr 2020'!L21+'Vic Apr 2020'!M21+'Vic Apr 2020'!N21)&lt;=('Vic Apr 2020'!L21+'Vic Apr 2020'!M21+'Vic Apr 2020'!N21+'Vic Apr 2020'!O21),(($C$5*E27/'Vic Apr 2020'!AQ21-('Vic Apr 2020'!L21+'Vic Apr 2020'!M21+'Vic Apr 2020'!N21))*'Vic Apr 2020'!Z21/100)*'Vic Apr 2020'!AQ21,('Vic Apr 2020'!O21*'Vic Apr 2020'!Z21/100)*'Vic Apr 2020'!AQ21)),0)</f>
        <v>0</v>
      </c>
      <c r="K27" s="190">
        <f>IF(AND('Vic Apr 2020'!P21&gt;0,'Vic Apr 2020'!O21&gt;0),IF(($C$5*E27/'Vic Apr 2020'!AQ21&lt;SUM('Vic Apr 2020'!L21:P21)),(0),($C$5*E27/'Vic Apr 2020'!AQ21-SUM('Vic Apr 2020'!L21:P21))*'Vic Apr 2020'!AB21/100)* 'Vic Apr 2020'!AQ21,IF(AND('Vic Apr 2020'!O21&gt;0,'Vic Apr 2020'!P21=""),IF(($C$5*E27/'Vic Apr 2020'!AQ21&lt; SUM('Vic Apr 2020'!L21:O21)),(0),($C$5*E27/'Vic Apr 2020'!AQ21-SUM('Vic Apr 2020'!L21:O21))*'Vic Apr 2020'!AA21/100)* 'Vic Apr 2020'!AQ21,IF(AND('Vic Apr 2020'!N21&gt;0,'Vic Apr 2020'!O21=""),IF(($C$5*E27/'Vic Apr 2020'!AQ21&lt; SUM('Vic Apr 2020'!L21:N21)),(0),($C$5*E27/'Vic Apr 2020'!AQ21-SUM('Vic Apr 2020'!L21:N21))*'Vic Apr 2020'!Z21/100)* 'Vic Apr 2020'!AQ21,IF(AND('Vic Apr 2020'!M21&gt;0,'Vic Apr 2020'!N21=""),IF(($C$5*E27/'Vic Apr 2020'!AQ21&lt;'Vic Apr 2020'!M21+'Vic Apr 2020'!L21),(0),(($C$5*E27/'Vic Apr 2020'!AQ21-('Vic Apr 2020'!M21+'Vic Apr 2020'!L21))*'Vic Apr 2020'!Y21/100))*'Vic Apr 2020'!AQ21,IF(AND('Vic Apr 2020'!L21&gt;0,'Vic Apr 2020'!M21=""&gt;0),IF(($C$5*E27/'Vic Apr 2020'!AQ21&lt;'Vic Apr 2020'!L21),(0),($C$5*E27/'Vic Apr 2020'!AQ21-'Vic Apr 2020'!L21)*'Vic Apr 2020'!X21/100)*'Vic Apr 2020'!AQ21,0)))))</f>
        <v>0</v>
      </c>
      <c r="L27" s="190">
        <f>IF('Vic Apr 2020'!K21="",($C$5*F27/'Vic Apr 2020'!AR21*'Vic Apr 2020'!AC21/100)*'Vic Apr 2020'!AR21,IF($C$5*F27/'Vic Apr 2020'!AR21&gt;='Vic Apr 2020'!L21,('Vic Apr 2020'!L21*'Vic Apr 2020'!AC21/100)*'Vic Apr 2020'!AR21,($C$5*F27/'Vic Apr 2020'!AR21*'Vic Apr 2020'!AC21/100)*'Vic Apr 2020'!AR21))</f>
        <v>756.81818181818176</v>
      </c>
      <c r="M27" s="190">
        <f>IF(AND('Vic Apr 2020'!L21&gt;0,'Vic Apr 2020'!M21&gt;0),IF($C$5*F27/'Vic Apr 2020'!AR21&lt;'Vic Apr 2020'!L21,0,IF(($C$5*F27/'Vic Apr 2020'!AR21-'Vic Apr 2020'!L21)&lt;=('Vic Apr 2020'!M21+'Vic Apr 2020'!L21),((($C$5*F27/'Vic Apr 2020'!AR21-'Vic Apr 2020'!L21)*'Vic Apr 2020'!AD21/100))*'Vic Apr 2020'!AR21,((('Vic Apr 2020'!M21)*'Vic Apr 2020'!AD21/100)*'Vic Apr 2020'!AR21))),0)</f>
        <v>82.272727272727337</v>
      </c>
      <c r="N27" s="190">
        <f>IF(AND('Vic Apr 2020'!M21&gt;0,'Vic Apr 2020'!N21&gt;0),IF($C$5*F27/'Vic Apr 2020'!AR21&lt;('Vic Apr 2020'!L21+'Vic Apr 2020'!M21),0,IF(($C$5*F27/'Vic Apr 2020'!AR21-'Vic Apr 2020'!L21+'Vic Apr 2020'!M21)&lt;=('Vic Apr 2020'!L21+'Vic Apr 2020'!M21+'Vic Apr 2020'!N21),((($C$5*F27/'Vic Apr 2020'!AR21-('Vic Apr 2020'!L21+'Vic Apr 2020'!M21))*'Vic Apr 2020'!AE21/100))*'Vic Apr 2020'!AR21,('Vic Apr 2020'!N21*'Vic Apr 2020'!AE21/100)*'Vic Apr 2020'!AR21)),0)</f>
        <v>0</v>
      </c>
      <c r="O27" s="190">
        <f>IF(AND('Vic Apr 2020'!N21&gt;0,'Vic Apr 2020'!O21&gt;0),IF($C$5*F27/'Vic Apr 2020'!AR21&lt;('Vic Apr 2020'!L21+'Vic Apr 2020'!M21+'Vic Apr 2020'!N21),0,IF(($C$5*F27/'Vic Apr 2020'!AR21-'Vic Apr 2020'!L21+'Vic Apr 2020'!M21+'Vic Apr 2020'!N21)&lt;=('Vic Apr 2020'!L21+'Vic Apr 2020'!M21+'Vic Apr 2020'!N21+'Vic Apr 2020'!O21),(($C$5*F27/'Vic Apr 2020'!AR21-('Vic Apr 2020'!L21+'Vic Apr 2020'!M21+'Vic Apr 2020'!N21))*'Vic Apr 2020'!AF21/100)*'Vic Apr 2020'!AR21,('Vic Apr 2020'!O21*'Vic Apr 2020'!AF21/100)*'Vic Apr 2020'!AR21)),0)</f>
        <v>0</v>
      </c>
      <c r="P27" s="190">
        <f>IF(AND('Vic Apr 2020'!P21&gt;0,'Vic Apr 2020'!O21&gt;0),IF(($C$5*F27/'Vic Apr 2020'!AR21&lt;SUM('Vic Apr 2020'!L21:P21)),(0),($C$5*F27/'Vic Apr 2020'!AR21-SUM('Vic Apr 2020'!L21:P21))*'Vic Apr 2020'!AB21/100)* 'Vic Apr 2020'!AR21,IF(AND('Vic Apr 2020'!O21&gt;0,'Vic Apr 2020'!P21=""),IF(($C$5*F27/'Vic Apr 2020'!AR21&lt; SUM('Vic Apr 2020'!L21:O21)),(0),($C$5*F27/'Vic Apr 2020'!AR21-SUM('Vic Apr 2020'!L21:O21))*'Vic Apr 2020'!AG21/100)* 'Vic Apr 2020'!AR21,IF(AND('Vic Apr 2020'!N21&gt;0,'Vic Apr 2020'!O21=""),IF(($C$5*F27/'Vic Apr 2020'!AR21&lt; SUM('Vic Apr 2020'!L21:N21)),(0),($C$5*F27/'Vic Apr 2020'!AR21-SUM('Vic Apr 2020'!L21:N21))*'Vic Apr 2020'!AF21/100)* 'Vic Apr 2020'!AR21,IF(AND('Vic Apr 2020'!M21&gt;0,'Vic Apr 2020'!N21=""),IF(($C$5*F27/'Vic Apr 2020'!AR21&lt;'Vic Apr 2020'!M21+'Vic Apr 2020'!L21),(0),(($C$5*F27/'Vic Apr 2020'!AR21-('Vic Apr 2020'!M21+'Vic Apr 2020'!L21))*'Vic Apr 2020'!AE21/100))*'Vic Apr 2020'!AR21,IF(AND('Vic Apr 2020'!L21&gt;0,'Vic Apr 2020'!M21=""&gt;0),IF(($C$5*F27/'Vic Apr 2020'!AR21&lt;'Vic Apr 2020'!L21),(0),($C$5*F27/'Vic Apr 2020'!AR21-'Vic Apr 2020'!L21)*'Vic Apr 2020'!AD21/100)*'Vic Apr 2020'!AR21,0)))))</f>
        <v>0</v>
      </c>
      <c r="Q27" s="394">
        <f t="shared" si="4"/>
        <v>1714.9999999999998</v>
      </c>
      <c r="R27" s="419">
        <f t="shared" si="5"/>
        <v>1959.2845454545452</v>
      </c>
      <c r="S27" s="193">
        <f t="shared" si="6"/>
        <v>2155.2129999999997</v>
      </c>
      <c r="T27" s="247">
        <f>'Vic Apr 2020'!AT21</f>
        <v>0</v>
      </c>
      <c r="U27" s="247">
        <f>'Vic Apr 2020'!AU21</f>
        <v>0</v>
      </c>
      <c r="V27" s="247">
        <f>'Vic Apr 2020'!AV21</f>
        <v>0</v>
      </c>
      <c r="W27" s="247">
        <f>'Vic Apr 2020'!AW21</f>
        <v>0</v>
      </c>
      <c r="X27" s="419" t="str">
        <f t="shared" si="7"/>
        <v>No discount</v>
      </c>
      <c r="Y27" s="419" t="str">
        <f t="shared" si="8"/>
        <v>Exclusive</v>
      </c>
      <c r="Z27" s="399">
        <f t="shared" si="0"/>
        <v>1959.2845454545452</v>
      </c>
      <c r="AA27" s="399">
        <f t="shared" si="1"/>
        <v>1959.2845454545452</v>
      </c>
      <c r="AB27" s="400">
        <f t="shared" si="9"/>
        <v>2155.2129999999997</v>
      </c>
      <c r="AC27" s="400">
        <f t="shared" si="9"/>
        <v>2155.2129999999997</v>
      </c>
      <c r="AD27" s="244">
        <f>'Vic Apr 2020'!BF21</f>
        <v>0</v>
      </c>
      <c r="AE27" s="196" t="str">
        <f>'Vic Apr 2020'!BG21</f>
        <v>n</v>
      </c>
      <c r="AF27" s="434"/>
      <c r="AG27" s="434"/>
      <c r="AH27" s="434"/>
      <c r="AI27" s="434"/>
      <c r="AJ27" s="434"/>
      <c r="AK27" s="434"/>
      <c r="AL27" s="434"/>
      <c r="AM27" s="434"/>
      <c r="AN27" s="434"/>
      <c r="AO27" s="434"/>
      <c r="AP27" s="434"/>
      <c r="AQ27" s="434"/>
      <c r="AR27" s="434"/>
      <c r="AS27" s="434"/>
      <c r="AT27" s="434"/>
      <c r="AU27" s="434"/>
      <c r="AV27" s="434"/>
      <c r="AW27" s="434"/>
      <c r="AX27" s="434"/>
      <c r="AY27" s="434"/>
      <c r="AZ27" s="434"/>
      <c r="BA27" s="434"/>
      <c r="BB27" s="434"/>
      <c r="BC27" s="434"/>
      <c r="BD27" s="434"/>
      <c r="BE27" s="434"/>
      <c r="BF27" s="434"/>
      <c r="BG27" s="434"/>
      <c r="BH27" s="434"/>
      <c r="BI27" s="434"/>
      <c r="BJ27" s="434"/>
      <c r="BK27" s="434"/>
      <c r="BL27" s="434"/>
      <c r="BM27" s="434"/>
      <c r="BN27" s="434"/>
      <c r="BO27" s="434"/>
      <c r="BP27" s="434"/>
      <c r="BQ27" s="434"/>
      <c r="BR27" s="434"/>
      <c r="BS27" s="434"/>
      <c r="BT27" s="434"/>
      <c r="BU27" s="434"/>
      <c r="BV27" s="434"/>
      <c r="BW27" s="434"/>
      <c r="BX27" s="434"/>
      <c r="BY27" s="434"/>
      <c r="BZ27" s="434"/>
      <c r="CA27" s="434"/>
      <c r="CB27" s="434"/>
      <c r="CC27" s="434"/>
      <c r="CD27" s="434"/>
      <c r="CE27" s="434"/>
      <c r="CF27" s="434"/>
      <c r="CG27" s="434"/>
      <c r="CH27" s="434"/>
      <c r="CI27" s="434"/>
      <c r="CJ27" s="434"/>
      <c r="CK27" s="434"/>
      <c r="CL27" s="434"/>
      <c r="CM27" s="434"/>
      <c r="CN27" s="434"/>
      <c r="CO27" s="441"/>
      <c r="CP27" s="441"/>
      <c r="CQ27" s="441"/>
      <c r="CR27" s="441"/>
      <c r="CS27" s="441"/>
      <c r="CT27" s="441"/>
      <c r="CU27" s="441"/>
      <c r="CV27" s="441"/>
      <c r="CW27" s="441"/>
      <c r="CX27" s="441"/>
      <c r="CY27" s="441"/>
      <c r="CZ27" s="441"/>
      <c r="DA27" s="441"/>
      <c r="DB27" s="441"/>
      <c r="DC27" s="441"/>
      <c r="DD27" s="441"/>
      <c r="DE27" s="441"/>
      <c r="DF27" s="441"/>
      <c r="DG27" s="441"/>
      <c r="DH27" s="441"/>
      <c r="DI27" s="441"/>
      <c r="DJ27" s="441"/>
      <c r="DK27" s="441"/>
      <c r="DL27" s="441"/>
      <c r="DM27" s="441"/>
      <c r="DN27" s="441"/>
      <c r="DO27" s="441"/>
      <c r="DP27" s="441"/>
      <c r="DQ27" s="441"/>
      <c r="DR27" s="441"/>
      <c r="DS27" s="441"/>
      <c r="DT27" s="441"/>
      <c r="DU27" s="441"/>
      <c r="DV27" s="441"/>
      <c r="DW27" s="441"/>
      <c r="DX27" s="441"/>
      <c r="DY27" s="441"/>
      <c r="DZ27" s="441"/>
      <c r="EA27" s="441"/>
      <c r="EB27" s="441"/>
      <c r="EC27" s="441"/>
      <c r="ED27" s="441"/>
      <c r="EE27" s="441"/>
      <c r="EF27" s="441"/>
      <c r="EG27" s="441"/>
      <c r="EH27" s="441"/>
      <c r="EI27" s="441"/>
      <c r="EJ27" s="441"/>
      <c r="EK27" s="441"/>
      <c r="EL27" s="441"/>
      <c r="EM27" s="441"/>
      <c r="EN27" s="441"/>
      <c r="EO27" s="441"/>
      <c r="EP27" s="441"/>
    </row>
    <row r="28" spans="1:146" s="442" customFormat="1" ht="17" customHeight="1">
      <c r="A28" s="528"/>
      <c r="B28" s="423" t="str">
        <f>'Vic Apr 2020'!F22</f>
        <v>Powershop</v>
      </c>
      <c r="C28" s="423" t="str">
        <f>'Vic Apr 2020'!G22</f>
        <v>Shopper</v>
      </c>
      <c r="D28" s="190">
        <f>365*'Vic Apr 2020'!H22/100</f>
        <v>324.85000000000002</v>
      </c>
      <c r="E28" s="415">
        <f>IF('Vic Apr 2020'!AQ22=3,0.5,IF('Vic Apr 2020'!AQ22=2,0.33,0))</f>
        <v>0.5</v>
      </c>
      <c r="F28" s="415">
        <f t="shared" si="3"/>
        <v>0.5</v>
      </c>
      <c r="G28" s="190">
        <f>IF('Vic Apr 2020'!K22="",($C$5*E28/'Vic Apr 2020'!AQ22*'Vic Apr 2020'!W22/100)*'Vic Apr 2020'!AQ22,IF($C$5*E28/'Vic Apr 2020'!AQ22&gt;='Vic Apr 2020'!L22,('Vic Apr 2020'!L22*'Vic Apr 2020'!W22/100)*'Vic Apr 2020'!AQ22,($C$5*E28/'Vic Apr 2020'!AQ22*'Vic Apr 2020'!W22/100)*'Vic Apr 2020'!AQ22))</f>
        <v>863.63636363636363</v>
      </c>
      <c r="H28" s="190">
        <f>IF(AND('Vic Apr 2020'!L22&gt;0,'Vic Apr 2020'!M22&gt;0),IF($C$5*E28/'Vic Apr 2020'!AQ22&lt;'Vic Apr 2020'!L22,0,IF(($C$5*E28/'Vic Apr 2020'!AQ22-'Vic Apr 2020'!L22)&lt;=('Vic Apr 2020'!M22+'Vic Apr 2020'!L22),((($C$5*E28/'Vic Apr 2020'!AQ22-'Vic Apr 2020'!L22)*'Vic Apr 2020'!X22/100))*'Vic Apr 2020'!AQ22,((('Vic Apr 2020'!M22)*'Vic Apr 2020'!X22/100)*'Vic Apr 2020'!AQ22))),0)</f>
        <v>0</v>
      </c>
      <c r="I28" s="190">
        <f>IF(AND('Vic Apr 2020'!M22&gt;0,'Vic Apr 2020'!N22&gt;0),IF($C$5*E28/'Vic Apr 2020'!AQ22&lt;('Vic Apr 2020'!L22+'Vic Apr 2020'!M22),0,IF(($C$5*E28/'Vic Apr 2020'!AQ22-'Vic Apr 2020'!L22+'Vic Apr 2020'!M22)&lt;=('Vic Apr 2020'!L22+'Vic Apr 2020'!M22+'Vic Apr 2020'!N22),((($C$5*E28/'Vic Apr 2020'!AQ22-('Vic Apr 2020'!L22+'Vic Apr 2020'!M22))*'Vic Apr 2020'!Y22/100))*'Vic Apr 2020'!AQ22,('Vic Apr 2020'!N22*'Vic Apr 2020'!Y22/100)* 'Vic Apr 2020'!AQ22)),0)</f>
        <v>0</v>
      </c>
      <c r="J28" s="190">
        <f>IF(AND('Vic Apr 2020'!N22&gt;0,'Vic Apr 2020'!O22&gt;0),IF($C$5*E28/'Vic Apr 2020'!AQ22&lt;('Vic Apr 2020'!L22+'Vic Apr 2020'!M22+'Vic Apr 2020'!N22),0,IF(($C$5*E28/'Vic Apr 2020'!AQ22-'Vic Apr 2020'!L22+'Vic Apr 2020'!M22+'Vic Apr 2020'!N22)&lt;=('Vic Apr 2020'!L22+'Vic Apr 2020'!M22+'Vic Apr 2020'!N22+'Vic Apr 2020'!O22),(($C$5*E28/'Vic Apr 2020'!AQ22-('Vic Apr 2020'!L22+'Vic Apr 2020'!M22+'Vic Apr 2020'!N22))*'Vic Apr 2020'!Z22/100)*'Vic Apr 2020'!AQ22,('Vic Apr 2020'!O22*'Vic Apr 2020'!Z22/100)*'Vic Apr 2020'!AQ22)),0)</f>
        <v>0</v>
      </c>
      <c r="K28" s="190">
        <f>IF(AND('Vic Apr 2020'!P22&gt;0,'Vic Apr 2020'!O22&gt;0),IF(($C$5*E28/'Vic Apr 2020'!AQ22&lt;SUM('Vic Apr 2020'!L22:P22)),(0),($C$5*E28/'Vic Apr 2020'!AQ22-SUM('Vic Apr 2020'!L22:P22))*'Vic Apr 2020'!AB22/100)* 'Vic Apr 2020'!AQ22,IF(AND('Vic Apr 2020'!O22&gt;0,'Vic Apr 2020'!P22=""),IF(($C$5*E28/'Vic Apr 2020'!AQ22&lt; SUM('Vic Apr 2020'!L22:O22)),(0),($C$5*E28/'Vic Apr 2020'!AQ22-SUM('Vic Apr 2020'!L22:O22))*'Vic Apr 2020'!AA22/100)* 'Vic Apr 2020'!AQ22,IF(AND('Vic Apr 2020'!N22&gt;0,'Vic Apr 2020'!O22=""),IF(($C$5*E28/'Vic Apr 2020'!AQ22&lt; SUM('Vic Apr 2020'!L22:N22)),(0),($C$5*E28/'Vic Apr 2020'!AQ22-SUM('Vic Apr 2020'!L22:N22))*'Vic Apr 2020'!Z22/100)* 'Vic Apr 2020'!AQ22,IF(AND('Vic Apr 2020'!M22&gt;0,'Vic Apr 2020'!N22=""),IF(($C$5*E28/'Vic Apr 2020'!AQ22&lt;'Vic Apr 2020'!M22+'Vic Apr 2020'!L22),(0),(($C$5*E28/'Vic Apr 2020'!AQ22-('Vic Apr 2020'!M22+'Vic Apr 2020'!L22))*'Vic Apr 2020'!Y22/100))*'Vic Apr 2020'!AQ22,IF(AND('Vic Apr 2020'!L22&gt;0,'Vic Apr 2020'!M22=""&gt;0),IF(($C$5*E28/'Vic Apr 2020'!AQ22&lt;'Vic Apr 2020'!L22),(0),($C$5*E28/'Vic Apr 2020'!AQ22-'Vic Apr 2020'!L22)*'Vic Apr 2020'!X22/100)*'Vic Apr 2020'!AQ22,0)))))</f>
        <v>0</v>
      </c>
      <c r="L28" s="190">
        <f>IF('Vic Apr 2020'!K22="",($C$5*F28/'Vic Apr 2020'!AR22*'Vic Apr 2020'!AC22/100)*'Vic Apr 2020'!AR22,IF($C$5*F28/'Vic Apr 2020'!AR22&gt;='Vic Apr 2020'!L22,('Vic Apr 2020'!L22*'Vic Apr 2020'!AC22/100)*'Vic Apr 2020'!AR22,($C$5*F28/'Vic Apr 2020'!AR22*'Vic Apr 2020'!AC22/100)*'Vic Apr 2020'!AR22))</f>
        <v>863.63636363636363</v>
      </c>
      <c r="M28" s="190">
        <f>IF(AND('Vic Apr 2020'!L22&gt;0,'Vic Apr 2020'!M22&gt;0),IF($C$5*F28/'Vic Apr 2020'!AR22&lt;'Vic Apr 2020'!L22,0,IF(($C$5*F28/'Vic Apr 2020'!AR22-'Vic Apr 2020'!L22)&lt;=('Vic Apr 2020'!M22+'Vic Apr 2020'!L22),((($C$5*F28/'Vic Apr 2020'!AR22-'Vic Apr 2020'!L22)*'Vic Apr 2020'!AD22/100))*'Vic Apr 2020'!AR22,((('Vic Apr 2020'!M22)*'Vic Apr 2020'!AD22/100)*'Vic Apr 2020'!AR22))),0)</f>
        <v>0</v>
      </c>
      <c r="N28" s="190">
        <f>IF(AND('Vic Apr 2020'!M22&gt;0,'Vic Apr 2020'!N22&gt;0),IF($C$5*F28/'Vic Apr 2020'!AR22&lt;('Vic Apr 2020'!L22+'Vic Apr 2020'!M22),0,IF(($C$5*F28/'Vic Apr 2020'!AR22-'Vic Apr 2020'!L22+'Vic Apr 2020'!M22)&lt;=('Vic Apr 2020'!L22+'Vic Apr 2020'!M22+'Vic Apr 2020'!N22),((($C$5*F28/'Vic Apr 2020'!AR22-('Vic Apr 2020'!L22+'Vic Apr 2020'!M22))*'Vic Apr 2020'!AE22/100))*'Vic Apr 2020'!AR22,('Vic Apr 2020'!N22*'Vic Apr 2020'!AE22/100)*'Vic Apr 2020'!AR22)),0)</f>
        <v>0</v>
      </c>
      <c r="O28" s="190">
        <f>IF(AND('Vic Apr 2020'!N22&gt;0,'Vic Apr 2020'!O22&gt;0),IF($C$5*F28/'Vic Apr 2020'!AR22&lt;('Vic Apr 2020'!L22+'Vic Apr 2020'!M22+'Vic Apr 2020'!N22),0,IF(($C$5*F28/'Vic Apr 2020'!AR22-'Vic Apr 2020'!L22+'Vic Apr 2020'!M22+'Vic Apr 2020'!N22)&lt;=('Vic Apr 2020'!L22+'Vic Apr 2020'!M22+'Vic Apr 2020'!N22+'Vic Apr 2020'!O22),(($C$5*F28/'Vic Apr 2020'!AR22-('Vic Apr 2020'!L22+'Vic Apr 2020'!M22+'Vic Apr 2020'!N22))*'Vic Apr 2020'!AF22/100)*'Vic Apr 2020'!AR22,('Vic Apr 2020'!O22*'Vic Apr 2020'!AF22/100)*'Vic Apr 2020'!AR22)),0)</f>
        <v>0</v>
      </c>
      <c r="P28" s="190">
        <f>IF(AND('Vic Apr 2020'!P22&gt;0,'Vic Apr 2020'!O22&gt;0),IF(($C$5*F28/'Vic Apr 2020'!AR22&lt;SUM('Vic Apr 2020'!L22:P22)),(0),($C$5*F28/'Vic Apr 2020'!AR22-SUM('Vic Apr 2020'!L22:P22))*'Vic Apr 2020'!AB22/100)* 'Vic Apr 2020'!AR22,IF(AND('Vic Apr 2020'!O22&gt;0,'Vic Apr 2020'!P22=""),IF(($C$5*F28/'Vic Apr 2020'!AR22&lt; SUM('Vic Apr 2020'!L22:O22)),(0),($C$5*F28/'Vic Apr 2020'!AR22-SUM('Vic Apr 2020'!L22:O22))*'Vic Apr 2020'!AG22/100)* 'Vic Apr 2020'!AR22,IF(AND('Vic Apr 2020'!N22&gt;0,'Vic Apr 2020'!O22=""),IF(($C$5*F28/'Vic Apr 2020'!AR22&lt; SUM('Vic Apr 2020'!L22:N22)),(0),($C$5*F28/'Vic Apr 2020'!AR22-SUM('Vic Apr 2020'!L22:N22))*'Vic Apr 2020'!AF22/100)* 'Vic Apr 2020'!AR22,IF(AND('Vic Apr 2020'!M22&gt;0,'Vic Apr 2020'!N22=""),IF(($C$5*F28/'Vic Apr 2020'!AR22&lt;'Vic Apr 2020'!M22+'Vic Apr 2020'!L22),(0),(($C$5*F28/'Vic Apr 2020'!AR22-('Vic Apr 2020'!M22+'Vic Apr 2020'!L22))*'Vic Apr 2020'!AE22/100))*'Vic Apr 2020'!AR22,IF(AND('Vic Apr 2020'!L22&gt;0,'Vic Apr 2020'!M22=""&gt;0),IF(($C$5*F28/'Vic Apr 2020'!AR22&lt;'Vic Apr 2020'!L22),(0),($C$5*F28/'Vic Apr 2020'!AR22-'Vic Apr 2020'!L22)*'Vic Apr 2020'!AD22/100)*'Vic Apr 2020'!AR22,0)))))</f>
        <v>0</v>
      </c>
      <c r="Q28" s="394">
        <f t="shared" si="4"/>
        <v>1727.2727272727273</v>
      </c>
      <c r="R28" s="419">
        <f t="shared" si="5"/>
        <v>2052.1227272727274</v>
      </c>
      <c r="S28" s="193">
        <f t="shared" si="6"/>
        <v>2257.3350000000005</v>
      </c>
      <c r="T28" s="247">
        <f>'Vic Apr 2020'!AT22</f>
        <v>0</v>
      </c>
      <c r="U28" s="247">
        <f>'Vic Apr 2020'!AU22</f>
        <v>0</v>
      </c>
      <c r="V28" s="247">
        <f>'Vic Apr 2020'!AV22</f>
        <v>5</v>
      </c>
      <c r="W28" s="247">
        <f>'Vic Apr 2020'!AW22</f>
        <v>0</v>
      </c>
      <c r="X28" s="419" t="str">
        <f t="shared" si="7"/>
        <v>Pay-on-time off bill</v>
      </c>
      <c r="Y28" s="419" t="str">
        <f t="shared" si="8"/>
        <v>Inclusive</v>
      </c>
      <c r="Z28" s="399">
        <f t="shared" si="0"/>
        <v>2052.1227272727274</v>
      </c>
      <c r="AA28" s="399">
        <f t="shared" si="1"/>
        <v>1949.5165909090911</v>
      </c>
      <c r="AB28" s="400">
        <f t="shared" si="9"/>
        <v>2257.3350000000005</v>
      </c>
      <c r="AC28" s="400">
        <f t="shared" si="9"/>
        <v>2144.4682500000004</v>
      </c>
      <c r="AD28" s="244">
        <f>'Vic Apr 2020'!BF22</f>
        <v>0</v>
      </c>
      <c r="AE28" s="196" t="str">
        <f>'Vic Apr 2020'!BG22</f>
        <v>n</v>
      </c>
      <c r="AF28" s="434"/>
      <c r="AG28" s="434"/>
      <c r="AH28" s="434"/>
      <c r="AI28" s="434"/>
      <c r="AJ28" s="434"/>
      <c r="AK28" s="434"/>
      <c r="AL28" s="434"/>
      <c r="AM28" s="434"/>
      <c r="AN28" s="434"/>
      <c r="AO28" s="434"/>
      <c r="AP28" s="434"/>
      <c r="AQ28" s="434"/>
      <c r="AR28" s="434"/>
      <c r="AS28" s="434"/>
      <c r="AT28" s="434"/>
      <c r="AU28" s="434"/>
      <c r="AV28" s="434"/>
      <c r="AW28" s="434"/>
      <c r="AX28" s="434"/>
      <c r="AY28" s="434"/>
      <c r="AZ28" s="434"/>
      <c r="BA28" s="434"/>
      <c r="BB28" s="434"/>
      <c r="BC28" s="434"/>
      <c r="BD28" s="434"/>
      <c r="BE28" s="434"/>
      <c r="BF28" s="434"/>
      <c r="BG28" s="434"/>
      <c r="BH28" s="434"/>
      <c r="BI28" s="434"/>
      <c r="BJ28" s="434"/>
      <c r="BK28" s="434"/>
      <c r="BL28" s="434"/>
      <c r="BM28" s="434"/>
      <c r="BN28" s="434"/>
      <c r="BO28" s="434"/>
      <c r="BP28" s="434"/>
      <c r="BQ28" s="434"/>
      <c r="BR28" s="434"/>
      <c r="BS28" s="434"/>
      <c r="BT28" s="434"/>
      <c r="BU28" s="434"/>
      <c r="BV28" s="434"/>
      <c r="BW28" s="434"/>
      <c r="BX28" s="434"/>
      <c r="BY28" s="434"/>
      <c r="BZ28" s="434"/>
      <c r="CA28" s="434"/>
      <c r="CB28" s="434"/>
      <c r="CC28" s="434"/>
      <c r="CD28" s="434"/>
      <c r="CE28" s="434"/>
      <c r="CF28" s="434"/>
      <c r="CG28" s="434"/>
      <c r="CH28" s="434"/>
      <c r="CI28" s="434"/>
      <c r="CJ28" s="434"/>
      <c r="CK28" s="434"/>
      <c r="CL28" s="434"/>
      <c r="CM28" s="434"/>
      <c r="CN28" s="434"/>
      <c r="CO28" s="441"/>
      <c r="CP28" s="441"/>
      <c r="CQ28" s="441"/>
      <c r="CR28" s="441"/>
      <c r="CS28" s="441"/>
      <c r="CT28" s="441"/>
      <c r="CU28" s="441"/>
      <c r="CV28" s="441"/>
      <c r="CW28" s="441"/>
      <c r="CX28" s="441"/>
      <c r="CY28" s="441"/>
      <c r="CZ28" s="441"/>
      <c r="DA28" s="441"/>
      <c r="DB28" s="441"/>
      <c r="DC28" s="441"/>
      <c r="DD28" s="441"/>
      <c r="DE28" s="441"/>
      <c r="DF28" s="441"/>
      <c r="DG28" s="441"/>
      <c r="DH28" s="441"/>
      <c r="DI28" s="441"/>
      <c r="DJ28" s="441"/>
      <c r="DK28" s="441"/>
      <c r="DL28" s="441"/>
      <c r="DM28" s="441"/>
      <c r="DN28" s="441"/>
      <c r="DO28" s="441"/>
      <c r="DP28" s="441"/>
      <c r="DQ28" s="441"/>
      <c r="DR28" s="441"/>
      <c r="DS28" s="441"/>
      <c r="DT28" s="441"/>
      <c r="DU28" s="441"/>
      <c r="DV28" s="441"/>
      <c r="DW28" s="441"/>
      <c r="DX28" s="441"/>
      <c r="DY28" s="441"/>
      <c r="DZ28" s="441"/>
      <c r="EA28" s="441"/>
      <c r="EB28" s="441"/>
      <c r="EC28" s="441"/>
      <c r="ED28" s="441"/>
      <c r="EE28" s="441"/>
      <c r="EF28" s="441"/>
      <c r="EG28" s="441"/>
      <c r="EH28" s="441"/>
      <c r="EI28" s="441"/>
      <c r="EJ28" s="441"/>
      <c r="EK28" s="441"/>
      <c r="EL28" s="441"/>
      <c r="EM28" s="441"/>
      <c r="EN28" s="441"/>
      <c r="EO28" s="441"/>
      <c r="EP28" s="441"/>
    </row>
    <row r="29" spans="1:146" s="442" customFormat="1" ht="17" customHeight="1" thickBot="1">
      <c r="A29" s="373"/>
      <c r="B29" s="424" t="str">
        <f>'Vic Apr 2020'!F23</f>
        <v>Red Energy</v>
      </c>
      <c r="C29" s="424" t="str">
        <f>'Vic Apr 2020'!G23</f>
        <v>Red Saver</v>
      </c>
      <c r="D29" s="115">
        <f>365*'Vic Apr 2020'!H23/100</f>
        <v>265.72000000000003</v>
      </c>
      <c r="E29" s="416">
        <f>IF('Vic Apr 2020'!AQ23=3,0.5,IF('Vic Apr 2020'!AQ23=2,0.33,0))</f>
        <v>0.5</v>
      </c>
      <c r="F29" s="416">
        <f t="shared" si="3"/>
        <v>0.5</v>
      </c>
      <c r="G29" s="115">
        <f>IF('Vic Apr 2020'!K23="",($C$5*E29/'Vic Apr 2020'!AQ23*'Vic Apr 2020'!W23/100)*'Vic Apr 2020'!AQ23,IF($C$5*E29/'Vic Apr 2020'!AQ23&gt;='Vic Apr 2020'!L23,('Vic Apr 2020'!L23*'Vic Apr 2020'!W23/100)*'Vic Apr 2020'!AQ23,($C$5*E29/'Vic Apr 2020'!AQ23*'Vic Apr 2020'!W23/100)*'Vic Apr 2020'!AQ23))</f>
        <v>206.18181818181816</v>
      </c>
      <c r="H29" s="115">
        <f>IF(AND('Vic Apr 2020'!L23&gt;0,'Vic Apr 2020'!M23&gt;0),IF($C$5*E29/'Vic Apr 2020'!AQ23&lt;'Vic Apr 2020'!L23,0,IF(($C$5*E29/'Vic Apr 2020'!AQ23-'Vic Apr 2020'!L23)&lt;=('Vic Apr 2020'!M23+'Vic Apr 2020'!L23),((($C$5*E29/'Vic Apr 2020'!AQ23-'Vic Apr 2020'!L23)*'Vic Apr 2020'!X23/100))*'Vic Apr 2020'!AQ23,((('Vic Apr 2020'!M23)*'Vic Apr 2020'!X23/100)*'Vic Apr 2020'!AQ23))),0)</f>
        <v>193.90909090909088</v>
      </c>
      <c r="I29" s="115">
        <f>IF(AND('Vic Apr 2020'!M23&gt;0,'Vic Apr 2020'!N23&gt;0),IF($C$5*E29/'Vic Apr 2020'!AQ23&lt;('Vic Apr 2020'!L23+'Vic Apr 2020'!M23),0,IF(($C$5*E29/'Vic Apr 2020'!AQ23-'Vic Apr 2020'!L23+'Vic Apr 2020'!M23)&lt;=('Vic Apr 2020'!L23+'Vic Apr 2020'!M23+'Vic Apr 2020'!N23),((($C$5*E29/'Vic Apr 2020'!AQ23-('Vic Apr 2020'!L23+'Vic Apr 2020'!M23))*'Vic Apr 2020'!Y23/100))*'Vic Apr 2020'!AQ23,('Vic Apr 2020'!N23*'Vic Apr 2020'!Y23/100)* 'Vic Apr 2020'!AQ23)),0)</f>
        <v>170.99999999999997</v>
      </c>
      <c r="J29" s="115">
        <f>IF(AND('Vic Apr 2020'!N23&gt;0,'Vic Apr 2020'!O23&gt;0),IF($C$5*E29/'Vic Apr 2020'!AQ23&lt;('Vic Apr 2020'!L23+'Vic Apr 2020'!M23+'Vic Apr 2020'!N23),0,IF(($C$5*E29/'Vic Apr 2020'!AQ23-'Vic Apr 2020'!L23+'Vic Apr 2020'!M23+'Vic Apr 2020'!N23)&lt;=('Vic Apr 2020'!L23+'Vic Apr 2020'!M23+'Vic Apr 2020'!N23+'Vic Apr 2020'!O23),(($C$5*E29/'Vic Apr 2020'!AQ23-('Vic Apr 2020'!L23+'Vic Apr 2020'!M23+'Vic Apr 2020'!N23))*'Vic Apr 2020'!Z23/100)*'Vic Apr 2020'!AQ23,('Vic Apr 2020'!O23*'Vic Apr 2020'!Z23/100)*'Vic Apr 2020'!AQ23)),0)</f>
        <v>323.99999999999994</v>
      </c>
      <c r="K29" s="115">
        <f>IF(AND('Vic Apr 2020'!P23&gt;0,'Vic Apr 2020'!O23&gt;0),IF(($C$5*E29/'Vic Apr 2020'!AQ23&lt;SUM('Vic Apr 2020'!L23:P23)),(0),($C$5*E29/'Vic Apr 2020'!AQ23-SUM('Vic Apr 2020'!L23:P23))*'Vic Apr 2020'!AB23/100)* 'Vic Apr 2020'!AQ23,IF(AND('Vic Apr 2020'!O23&gt;0,'Vic Apr 2020'!P23=""),IF(($C$5*E29/'Vic Apr 2020'!AQ23&lt; SUM('Vic Apr 2020'!L23:O23)),(0),($C$5*E29/'Vic Apr 2020'!AQ23-SUM('Vic Apr 2020'!L23:O23))*'Vic Apr 2020'!AA23/100)* 'Vic Apr 2020'!AQ23,IF(AND('Vic Apr 2020'!N23&gt;0,'Vic Apr 2020'!O23=""),IF(($C$5*E29/'Vic Apr 2020'!AQ23&lt; SUM('Vic Apr 2020'!L23:N23)),(0),($C$5*E29/'Vic Apr 2020'!AQ23-SUM('Vic Apr 2020'!L23:N23))*'Vic Apr 2020'!Z23/100)* 'Vic Apr 2020'!AQ23,IF(AND('Vic Apr 2020'!M23&gt;0,'Vic Apr 2020'!N23=""),IF(($C$5*E29/'Vic Apr 2020'!AQ23&lt;'Vic Apr 2020'!M23+'Vic Apr 2020'!L23),(0),(($C$5*E29/'Vic Apr 2020'!AQ23-('Vic Apr 2020'!M23+'Vic Apr 2020'!L23))*'Vic Apr 2020'!Y23/100))*'Vic Apr 2020'!AQ23,IF(AND('Vic Apr 2020'!L23&gt;0,'Vic Apr 2020'!M23=""&gt;0),IF(($C$5*E29/'Vic Apr 2020'!AQ23&lt;'Vic Apr 2020'!L23),(0),($C$5*E29/'Vic Apr 2020'!AQ23-'Vic Apr 2020'!L23)*'Vic Apr 2020'!X23/100)*'Vic Apr 2020'!AQ23,0)))))</f>
        <v>85.000000000000057</v>
      </c>
      <c r="L29" s="115">
        <f>IF('Vic Apr 2020'!K23="",($C$5*F29/'Vic Apr 2020'!AR23*'Vic Apr 2020'!AC23/100)*'Vic Apr 2020'!AR23,IF($C$5*F29/'Vic Apr 2020'!AR23&gt;='Vic Apr 2020'!L23,('Vic Apr 2020'!L23*'Vic Apr 2020'!AC23/100)*'Vic Apr 2020'!AR23,($C$5*F29/'Vic Apr 2020'!AR23*'Vic Apr 2020'!AC23/100)*'Vic Apr 2020'!AR23))</f>
        <v>196.36363636363637</v>
      </c>
      <c r="M29" s="115">
        <f>IF(AND('Vic Apr 2020'!L23&gt;0,'Vic Apr 2020'!M23&gt;0),IF($C$5*F29/'Vic Apr 2020'!AR23&lt;'Vic Apr 2020'!L23,0,IF(($C$5*F29/'Vic Apr 2020'!AR23-'Vic Apr 2020'!L23)&lt;=('Vic Apr 2020'!M23+'Vic Apr 2020'!L23),((($C$5*F29/'Vic Apr 2020'!AR23-'Vic Apr 2020'!L23)*'Vic Apr 2020'!AD23/100))*'Vic Apr 2020'!AR23,((('Vic Apr 2020'!M23)*'Vic Apr 2020'!AD23/100)*'Vic Apr 2020'!AR23))),0)</f>
        <v>180</v>
      </c>
      <c r="N29" s="115">
        <f>IF(AND('Vic Apr 2020'!M23&gt;0,'Vic Apr 2020'!N23&gt;0),IF($C$5*F29/'Vic Apr 2020'!AR23&lt;('Vic Apr 2020'!L23+'Vic Apr 2020'!M23),0,IF(($C$5*F29/'Vic Apr 2020'!AR23-'Vic Apr 2020'!L23+'Vic Apr 2020'!M23)&lt;=('Vic Apr 2020'!L23+'Vic Apr 2020'!M23+'Vic Apr 2020'!N23),((($C$5*F29/'Vic Apr 2020'!AR23-('Vic Apr 2020'!L23+'Vic Apr 2020'!M23))*'Vic Apr 2020'!AE23/100))*'Vic Apr 2020'!AR23,('Vic Apr 2020'!N23*'Vic Apr 2020'!AE23/100)*'Vic Apr 2020'!AR23)),0)</f>
        <v>161.99999999999997</v>
      </c>
      <c r="O29" s="115">
        <f>IF(AND('Vic Apr 2020'!N23&gt;0,'Vic Apr 2020'!O23&gt;0),IF($C$5*F29/'Vic Apr 2020'!AR23&lt;('Vic Apr 2020'!L23+'Vic Apr 2020'!M23+'Vic Apr 2020'!N23),0,IF(($C$5*F29/'Vic Apr 2020'!AR23-'Vic Apr 2020'!L23+'Vic Apr 2020'!M23+'Vic Apr 2020'!N23)&lt;=('Vic Apr 2020'!L23+'Vic Apr 2020'!M23+'Vic Apr 2020'!N23+'Vic Apr 2020'!O23),(($C$5*F29/'Vic Apr 2020'!AR23-('Vic Apr 2020'!L23+'Vic Apr 2020'!M23+'Vic Apr 2020'!N23))*'Vic Apr 2020'!AF23/100)*'Vic Apr 2020'!AR23,('Vic Apr 2020'!O23*'Vic Apr 2020'!AF23/100)*'Vic Apr 2020'!AR23)),0)</f>
        <v>306</v>
      </c>
      <c r="P29" s="115">
        <f>IF(AND('Vic Apr 2020'!P23&gt;0,'Vic Apr 2020'!O23&gt;0),IF(($C$5*F29/'Vic Apr 2020'!AR23&lt;SUM('Vic Apr 2020'!L23:P23)),(0),($C$5*F29/'Vic Apr 2020'!AR23-SUM('Vic Apr 2020'!L23:P23))*'Vic Apr 2020'!AB23/100)* 'Vic Apr 2020'!AR23,IF(AND('Vic Apr 2020'!O23&gt;0,'Vic Apr 2020'!P23=""),IF(($C$5*F29/'Vic Apr 2020'!AR23&lt; SUM('Vic Apr 2020'!L23:O23)),(0),($C$5*F29/'Vic Apr 2020'!AR23-SUM('Vic Apr 2020'!L23:O23))*'Vic Apr 2020'!AG23/100)* 'Vic Apr 2020'!AR23,IF(AND('Vic Apr 2020'!N23&gt;0,'Vic Apr 2020'!O23=""),IF(($C$5*F29/'Vic Apr 2020'!AR23&lt; SUM('Vic Apr 2020'!L23:N23)),(0),($C$5*F29/'Vic Apr 2020'!AR23-SUM('Vic Apr 2020'!L23:N23))*'Vic Apr 2020'!AF23/100)* 'Vic Apr 2020'!AR23,IF(AND('Vic Apr 2020'!M23&gt;0,'Vic Apr 2020'!N23=""),IF(($C$5*F29/'Vic Apr 2020'!AR23&lt;'Vic Apr 2020'!M23+'Vic Apr 2020'!L23),(0),(($C$5*F29/'Vic Apr 2020'!AR23-('Vic Apr 2020'!M23+'Vic Apr 2020'!L23))*'Vic Apr 2020'!AE23/100))*'Vic Apr 2020'!AR23,IF(AND('Vic Apr 2020'!L23&gt;0,'Vic Apr 2020'!M23=""&gt;0),IF(($C$5*F29/'Vic Apr 2020'!AR23&lt;'Vic Apr 2020'!L23),(0),($C$5*F29/'Vic Apr 2020'!AR23-'Vic Apr 2020'!L23)*'Vic Apr 2020'!AD23/100)*'Vic Apr 2020'!AR23,0)))))</f>
        <v>82.727272727272805</v>
      </c>
      <c r="Q29" s="395">
        <f t="shared" si="4"/>
        <v>1907.1818181818182</v>
      </c>
      <c r="R29" s="420">
        <f t="shared" si="5"/>
        <v>2172.9018181818183</v>
      </c>
      <c r="S29" s="214">
        <f t="shared" si="6"/>
        <v>2390.1920000000005</v>
      </c>
      <c r="T29" s="248">
        <f>'Vic Apr 2020'!AT23</f>
        <v>0</v>
      </c>
      <c r="U29" s="248">
        <f>'Vic Apr 2020'!AU23</f>
        <v>0</v>
      </c>
      <c r="V29" s="248">
        <f>'Vic Apr 2020'!AV23</f>
        <v>10</v>
      </c>
      <c r="W29" s="248">
        <f>'Vic Apr 2020'!AW23</f>
        <v>0</v>
      </c>
      <c r="X29" s="420" t="str">
        <f t="shared" si="7"/>
        <v>Pay-on-time off bill</v>
      </c>
      <c r="Y29" s="420" t="str">
        <f t="shared" si="8"/>
        <v>Inclusive</v>
      </c>
      <c r="Z29" s="401">
        <f t="shared" si="0"/>
        <v>2172.9018181818183</v>
      </c>
      <c r="AA29" s="402">
        <f t="shared" si="1"/>
        <v>1955.6116363636365</v>
      </c>
      <c r="AB29" s="403">
        <f t="shared" si="9"/>
        <v>2390.1920000000005</v>
      </c>
      <c r="AC29" s="403">
        <f t="shared" si="9"/>
        <v>2151.1728000000003</v>
      </c>
      <c r="AD29" s="245">
        <f>'Vic Apr 2020'!BF23</f>
        <v>0</v>
      </c>
      <c r="AE29" s="217" t="str">
        <f>'Vic Apr 2020'!BG23</f>
        <v>n</v>
      </c>
      <c r="AF29" s="434"/>
      <c r="AG29" s="434"/>
      <c r="AH29" s="434"/>
      <c r="AI29" s="434"/>
      <c r="AJ29" s="434"/>
      <c r="AK29" s="434"/>
      <c r="AL29" s="434"/>
      <c r="AM29" s="434"/>
      <c r="AN29" s="434"/>
      <c r="AO29" s="434"/>
      <c r="AP29" s="434"/>
      <c r="AQ29" s="434"/>
      <c r="AR29" s="434"/>
      <c r="AS29" s="434"/>
      <c r="AT29" s="434"/>
      <c r="AU29" s="434"/>
      <c r="AV29" s="434"/>
      <c r="AW29" s="434"/>
      <c r="AX29" s="434"/>
      <c r="AY29" s="434"/>
      <c r="AZ29" s="434"/>
      <c r="BA29" s="434"/>
      <c r="BB29" s="434"/>
      <c r="BC29" s="434"/>
      <c r="BD29" s="434"/>
      <c r="BE29" s="434"/>
      <c r="BF29" s="434"/>
      <c r="BG29" s="434"/>
      <c r="BH29" s="434"/>
      <c r="BI29" s="434"/>
      <c r="BJ29" s="434"/>
      <c r="BK29" s="434"/>
      <c r="BL29" s="434"/>
      <c r="BM29" s="434"/>
      <c r="BN29" s="434"/>
      <c r="BO29" s="434"/>
      <c r="BP29" s="434"/>
      <c r="BQ29" s="434"/>
      <c r="BR29" s="434"/>
      <c r="BS29" s="434"/>
      <c r="BT29" s="434"/>
      <c r="BU29" s="434"/>
      <c r="BV29" s="434"/>
      <c r="BW29" s="434"/>
      <c r="BX29" s="434"/>
      <c r="BY29" s="434"/>
      <c r="BZ29" s="434"/>
      <c r="CA29" s="434"/>
      <c r="CB29" s="434"/>
      <c r="CC29" s="434"/>
      <c r="CD29" s="434"/>
      <c r="CE29" s="434"/>
      <c r="CF29" s="434"/>
      <c r="CG29" s="434"/>
      <c r="CH29" s="434"/>
      <c r="CI29" s="434"/>
      <c r="CJ29" s="434"/>
      <c r="CK29" s="434"/>
      <c r="CL29" s="434"/>
      <c r="CM29" s="434"/>
      <c r="CN29" s="434"/>
      <c r="CO29" s="441"/>
      <c r="CP29" s="441"/>
      <c r="CQ29" s="441"/>
      <c r="CR29" s="441"/>
      <c r="CS29" s="441"/>
      <c r="CT29" s="441"/>
      <c r="CU29" s="441"/>
      <c r="CV29" s="441"/>
      <c r="CW29" s="441"/>
      <c r="CX29" s="441"/>
      <c r="CY29" s="441"/>
      <c r="CZ29" s="441"/>
      <c r="DA29" s="441"/>
      <c r="DB29" s="441"/>
      <c r="DC29" s="441"/>
      <c r="DD29" s="441"/>
      <c r="DE29" s="441"/>
      <c r="DF29" s="441"/>
      <c r="DG29" s="441"/>
      <c r="DH29" s="441"/>
      <c r="DI29" s="441"/>
      <c r="DJ29" s="441"/>
      <c r="DK29" s="441"/>
      <c r="DL29" s="441"/>
      <c r="DM29" s="441"/>
      <c r="DN29" s="441"/>
      <c r="DO29" s="441"/>
      <c r="DP29" s="441"/>
      <c r="DQ29" s="441"/>
      <c r="DR29" s="441"/>
      <c r="DS29" s="441"/>
      <c r="DT29" s="441"/>
      <c r="DU29" s="441"/>
      <c r="DV29" s="441"/>
      <c r="DW29" s="441"/>
      <c r="DX29" s="441"/>
      <c r="DY29" s="441"/>
      <c r="DZ29" s="441"/>
      <c r="EA29" s="441"/>
      <c r="EB29" s="441"/>
      <c r="EC29" s="441"/>
      <c r="ED29" s="441"/>
      <c r="EE29" s="441"/>
      <c r="EF29" s="441"/>
      <c r="EG29" s="441"/>
      <c r="EH29" s="441"/>
      <c r="EI29" s="441"/>
      <c r="EJ29" s="441"/>
      <c r="EK29" s="441"/>
      <c r="EL29" s="441"/>
      <c r="EM29" s="441"/>
      <c r="EN29" s="441"/>
      <c r="EO29" s="441"/>
      <c r="EP29" s="441"/>
    </row>
    <row r="30" spans="1:146" ht="17" customHeight="1" thickTop="1">
      <c r="A30" s="528" t="str">
        <f>'Vic Apr 2020'!D24</f>
        <v>Ausnet Central 1</v>
      </c>
      <c r="B30" s="423" t="str">
        <f>'Vic Apr 2020'!F24</f>
        <v>AGL</v>
      </c>
      <c r="C30" s="423" t="str">
        <f>'Vic Apr 2020'!G24</f>
        <v>Business Essentials Saver</v>
      </c>
      <c r="D30" s="190">
        <f>365*'Vic Apr 2020'!H24/100</f>
        <v>303.87909090909091</v>
      </c>
      <c r="E30" s="415">
        <f>IF('Vic Apr 2020'!AQ24=3,0.5,IF('Vic Apr 2020'!AQ24=2,0.33,0))</f>
        <v>0.33</v>
      </c>
      <c r="F30" s="415">
        <f t="shared" si="3"/>
        <v>0.66999999999999993</v>
      </c>
      <c r="G30" s="190">
        <f>IF('Vic Apr 2020'!K24="",($C$5*E30/'Vic Apr 2020'!AQ24*'Vic Apr 2020'!W24/100)*'Vic Apr 2020'!AQ24,IF($C$5*E30/'Vic Apr 2020'!AQ24&gt;='Vic Apr 2020'!L24,('Vic Apr 2020'!L24*'Vic Apr 2020'!W24/100)*'Vic Apr 2020'!AQ24,($C$5*E30/'Vic Apr 2020'!AQ24*'Vic Apr 2020'!W24/100)*'Vic Apr 2020'!AQ24))</f>
        <v>480</v>
      </c>
      <c r="H30" s="190">
        <f>IF(AND('Vic Apr 2020'!L24&gt;0,'Vic Apr 2020'!M24&gt;0),IF($C$5*E30/'Vic Apr 2020'!AQ24&lt;'Vic Apr 2020'!L24,0,IF(($C$5*E30/'Vic Apr 2020'!AQ24-'Vic Apr 2020'!L24)&lt;=('Vic Apr 2020'!M24+'Vic Apr 2020'!L24),((($C$5*E30/'Vic Apr 2020'!AQ24-'Vic Apr 2020'!L24)*'Vic Apr 2020'!X24/100))*'Vic Apr 2020'!AQ24,((('Vic Apr 2020'!M24)*'Vic Apr 2020'!X24/100)*'Vic Apr 2020'!AQ24))),0)</f>
        <v>0</v>
      </c>
      <c r="I30" s="190">
        <f>IF(AND('Vic Apr 2020'!M24&gt;0,'Vic Apr 2020'!N24&gt;0),IF($C$5*E30/'Vic Apr 2020'!AQ24&lt;('Vic Apr 2020'!L24+'Vic Apr 2020'!M24),0,IF(($C$5*E30/'Vic Apr 2020'!AQ24-'Vic Apr 2020'!L24+'Vic Apr 2020'!M24)&lt;=('Vic Apr 2020'!L24+'Vic Apr 2020'!M24+'Vic Apr 2020'!N24),((($C$5*E30/'Vic Apr 2020'!AQ24-('Vic Apr 2020'!L24+'Vic Apr 2020'!M24))*'Vic Apr 2020'!Y24/100))*'Vic Apr 2020'!AQ24,('Vic Apr 2020'!N24*'Vic Apr 2020'!Y24/100)* 'Vic Apr 2020'!AQ24)),0)</f>
        <v>0</v>
      </c>
      <c r="J30" s="190">
        <f>IF(AND('Vic Apr 2020'!N24&gt;0,'Vic Apr 2020'!O24&gt;0),IF($C$5*E30/'Vic Apr 2020'!AQ24&lt;('Vic Apr 2020'!L24+'Vic Apr 2020'!M24+'Vic Apr 2020'!N24),0,IF(($C$5*E30/'Vic Apr 2020'!AQ24-'Vic Apr 2020'!L24+'Vic Apr 2020'!M24+'Vic Apr 2020'!N24)&lt;=('Vic Apr 2020'!L24+'Vic Apr 2020'!M24+'Vic Apr 2020'!N24+'Vic Apr 2020'!O24),(($C$5*E30/'Vic Apr 2020'!AQ24-('Vic Apr 2020'!L24+'Vic Apr 2020'!M24+'Vic Apr 2020'!N24))*'Vic Apr 2020'!Z24/100)*'Vic Apr 2020'!AQ24,('Vic Apr 2020'!O24*'Vic Apr 2020'!Z24/100)*'Vic Apr 2020'!AQ24)),0)</f>
        <v>0</v>
      </c>
      <c r="K30" s="190">
        <f>IF(AND('Vic Apr 2020'!P24&gt;0,'Vic Apr 2020'!O24&gt;0),IF(($C$5*E30/'Vic Apr 2020'!AQ24&lt;SUM('Vic Apr 2020'!L24:P24)),(0),($C$5*E30/'Vic Apr 2020'!AQ24-SUM('Vic Apr 2020'!L24:P24))*'Vic Apr 2020'!AB24/100)* 'Vic Apr 2020'!AQ24,IF(AND('Vic Apr 2020'!O24&gt;0,'Vic Apr 2020'!P24=""),IF(($C$5*E30/'Vic Apr 2020'!AQ24&lt; SUM('Vic Apr 2020'!L24:O24)),(0),($C$5*E30/'Vic Apr 2020'!AQ24-SUM('Vic Apr 2020'!L24:O24))*'Vic Apr 2020'!AA24/100)* 'Vic Apr 2020'!AQ24,IF(AND('Vic Apr 2020'!N24&gt;0,'Vic Apr 2020'!O24=""),IF(($C$5*E30/'Vic Apr 2020'!AQ24&lt; SUM('Vic Apr 2020'!L24:N24)),(0),($C$5*E30/'Vic Apr 2020'!AQ24-SUM('Vic Apr 2020'!L24:N24))*'Vic Apr 2020'!Z24/100)* 'Vic Apr 2020'!AQ24,IF(AND('Vic Apr 2020'!M24&gt;0,'Vic Apr 2020'!N24=""),IF(($C$5*E30/'Vic Apr 2020'!AQ24&lt;'Vic Apr 2020'!M24+'Vic Apr 2020'!L24),(0),(($C$5*E30/'Vic Apr 2020'!AQ24-('Vic Apr 2020'!M24+'Vic Apr 2020'!L24))*'Vic Apr 2020'!Y24/100))*'Vic Apr 2020'!AQ24,IF(AND('Vic Apr 2020'!L24&gt;0,'Vic Apr 2020'!M24=""&gt;0),IF(($C$5*E30/'Vic Apr 2020'!AQ24&lt;'Vic Apr 2020'!L24),(0),($C$5*E30/'Vic Apr 2020'!AQ24-'Vic Apr 2020'!L24)*'Vic Apr 2020'!X24/100)*'Vic Apr 2020'!AQ24,0)))))</f>
        <v>0</v>
      </c>
      <c r="L30" s="190">
        <f>IF('Vic Apr 2020'!K24="",($C$5*F30/'Vic Apr 2020'!AR24*'Vic Apr 2020'!AC24/100)*'Vic Apr 2020'!AR24,IF($C$5*F30/'Vic Apr 2020'!AR24&gt;='Vic Apr 2020'!L24,('Vic Apr 2020'!L24*'Vic Apr 2020'!AC24/100)*'Vic Apr 2020'!AR24,($C$5*F30/'Vic Apr 2020'!AR24*'Vic Apr 2020'!AC24/100)*'Vic Apr 2020'!AR24))</f>
        <v>968.45454545454527</v>
      </c>
      <c r="M30" s="190">
        <f>IF(AND('Vic Apr 2020'!L24&gt;0,'Vic Apr 2020'!M24&gt;0),IF($C$5*F30/'Vic Apr 2020'!AR24&lt;'Vic Apr 2020'!L24,0,IF(($C$5*F30/'Vic Apr 2020'!AR24-'Vic Apr 2020'!L24)&lt;=('Vic Apr 2020'!M24+'Vic Apr 2020'!L24),((($C$5*F30/'Vic Apr 2020'!AR24-'Vic Apr 2020'!L24)*'Vic Apr 2020'!AD24/100))*'Vic Apr 2020'!AR24,((('Vic Apr 2020'!M24)*'Vic Apr 2020'!AD24/100)*'Vic Apr 2020'!AR24))),0)</f>
        <v>0</v>
      </c>
      <c r="N30" s="190">
        <f>IF(AND('Vic Apr 2020'!M24&gt;0,'Vic Apr 2020'!N24&gt;0),IF($C$5*F30/'Vic Apr 2020'!AR24&lt;('Vic Apr 2020'!L24+'Vic Apr 2020'!M24),0,IF(($C$5*F30/'Vic Apr 2020'!AR24-'Vic Apr 2020'!L24+'Vic Apr 2020'!M24)&lt;=('Vic Apr 2020'!L24+'Vic Apr 2020'!M24+'Vic Apr 2020'!N24),((($C$5*F30/'Vic Apr 2020'!AR24-('Vic Apr 2020'!L24+'Vic Apr 2020'!M24))*'Vic Apr 2020'!AE24/100))*'Vic Apr 2020'!AR24,('Vic Apr 2020'!N24*'Vic Apr 2020'!AE24/100)*'Vic Apr 2020'!AR24)),0)</f>
        <v>0</v>
      </c>
      <c r="O30" s="190">
        <f>IF(AND('Vic Apr 2020'!N24&gt;0,'Vic Apr 2020'!O24&gt;0),IF($C$5*F30/'Vic Apr 2020'!AR24&lt;('Vic Apr 2020'!L24+'Vic Apr 2020'!M24+'Vic Apr 2020'!N24),0,IF(($C$5*F30/'Vic Apr 2020'!AR24-'Vic Apr 2020'!L24+'Vic Apr 2020'!M24+'Vic Apr 2020'!N24)&lt;=('Vic Apr 2020'!L24+'Vic Apr 2020'!M24+'Vic Apr 2020'!N24+'Vic Apr 2020'!O24),(($C$5*F30/'Vic Apr 2020'!AR24-('Vic Apr 2020'!L24+'Vic Apr 2020'!M24+'Vic Apr 2020'!N24))*'Vic Apr 2020'!AF24/100)*'Vic Apr 2020'!AR24,('Vic Apr 2020'!O24*'Vic Apr 2020'!AF24/100)*'Vic Apr 2020'!AR24)),0)</f>
        <v>0</v>
      </c>
      <c r="P30" s="190">
        <f>IF(AND('Vic Apr 2020'!P24&gt;0,'Vic Apr 2020'!O24&gt;0),IF(($C$5*F30/'Vic Apr 2020'!AR24&lt;SUM('Vic Apr 2020'!L24:P24)),(0),($C$5*F30/'Vic Apr 2020'!AR24-SUM('Vic Apr 2020'!L24:P24))*'Vic Apr 2020'!AB24/100)* 'Vic Apr 2020'!AR24,IF(AND('Vic Apr 2020'!O24&gt;0,'Vic Apr 2020'!P24=""),IF(($C$5*F30/'Vic Apr 2020'!AR24&lt; SUM('Vic Apr 2020'!L24:O24)),(0),($C$5*F30/'Vic Apr 2020'!AR24-SUM('Vic Apr 2020'!L24:O24))*'Vic Apr 2020'!AG24/100)* 'Vic Apr 2020'!AR24,IF(AND('Vic Apr 2020'!N24&gt;0,'Vic Apr 2020'!O24=""),IF(($C$5*F30/'Vic Apr 2020'!AR24&lt; SUM('Vic Apr 2020'!L24:N24)),(0),($C$5*F30/'Vic Apr 2020'!AR24-SUM('Vic Apr 2020'!L24:N24))*'Vic Apr 2020'!AF24/100)* 'Vic Apr 2020'!AR24,IF(AND('Vic Apr 2020'!M24&gt;0,'Vic Apr 2020'!N24=""),IF(($C$5*F30/'Vic Apr 2020'!AR24&lt;'Vic Apr 2020'!M24+'Vic Apr 2020'!L24),(0),(($C$5*F30/'Vic Apr 2020'!AR24-('Vic Apr 2020'!M24+'Vic Apr 2020'!L24))*'Vic Apr 2020'!AE24/100))*'Vic Apr 2020'!AR24,IF(AND('Vic Apr 2020'!L24&gt;0,'Vic Apr 2020'!M24=""&gt;0),IF(($C$5*F30/'Vic Apr 2020'!AR24&lt;'Vic Apr 2020'!L24),(0),($C$5*F30/'Vic Apr 2020'!AR24-'Vic Apr 2020'!L24)*'Vic Apr 2020'!AD24/100)*'Vic Apr 2020'!AR24,0)))))</f>
        <v>0</v>
      </c>
      <c r="Q30" s="394">
        <f t="shared" si="4"/>
        <v>1448.4545454545453</v>
      </c>
      <c r="R30" s="419">
        <f t="shared" si="5"/>
        <v>1752.3336363636363</v>
      </c>
      <c r="S30" s="193">
        <f t="shared" si="6"/>
        <v>1927.567</v>
      </c>
      <c r="T30" s="247">
        <f>'Vic Apr 2020'!AT24</f>
        <v>0</v>
      </c>
      <c r="U30" s="247">
        <f>'Vic Apr 2020'!AU24</f>
        <v>0</v>
      </c>
      <c r="V30" s="247">
        <f>'Vic Apr 2020'!AV24</f>
        <v>0</v>
      </c>
      <c r="W30" s="247">
        <f>'Vic Apr 2020'!AW24</f>
        <v>0</v>
      </c>
      <c r="X30" s="419" t="str">
        <f t="shared" si="7"/>
        <v>No discount</v>
      </c>
      <c r="Y30" s="419" t="str">
        <f t="shared" si="8"/>
        <v>Exclusive</v>
      </c>
      <c r="Z30" s="399">
        <f t="shared" si="0"/>
        <v>1752.3336363636363</v>
      </c>
      <c r="AA30" s="399">
        <f t="shared" si="1"/>
        <v>1752.3336363636363</v>
      </c>
      <c r="AB30" s="400">
        <f t="shared" si="9"/>
        <v>1927.567</v>
      </c>
      <c r="AC30" s="400">
        <f t="shared" si="9"/>
        <v>1927.567</v>
      </c>
      <c r="AD30" s="244">
        <f>'Vic Apr 2020'!BF24</f>
        <v>0</v>
      </c>
      <c r="AE30" s="196" t="str">
        <f>'Vic Apr 2020'!BG24</f>
        <v>n</v>
      </c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8"/>
      <c r="EL30" s="438"/>
      <c r="EM30" s="438"/>
      <c r="EN30" s="438"/>
      <c r="EO30" s="438"/>
      <c r="EP30" s="438"/>
    </row>
    <row r="31" spans="1:146" ht="17" customHeight="1">
      <c r="A31" s="528"/>
      <c r="B31" s="423" t="str">
        <f>'Vic Apr 2020'!F25</f>
        <v>Click Energy</v>
      </c>
      <c r="C31" s="423" t="str">
        <f>'Vic Apr 2020'!G25</f>
        <v>Business Ready</v>
      </c>
      <c r="D31" s="190">
        <f>365*'Vic Apr 2020'!H25/100</f>
        <v>315.79136363636366</v>
      </c>
      <c r="E31" s="415">
        <f>IF('Vic Apr 2020'!AQ25=3,0.5,IF('Vic Apr 2020'!AQ25=2,0.33,0))</f>
        <v>0.33</v>
      </c>
      <c r="F31" s="415">
        <f t="shared" si="3"/>
        <v>0.66999999999999993</v>
      </c>
      <c r="G31" s="190">
        <f>IF('Vic Apr 2020'!K25="",($C$5*E31/'Vic Apr 2020'!AQ25*'Vic Apr 2020'!W25/100)*'Vic Apr 2020'!AQ25,IF($C$5*E31/'Vic Apr 2020'!AQ25&gt;='Vic Apr 2020'!L25,('Vic Apr 2020'!L25*'Vic Apr 2020'!W25/100)*'Vic Apr 2020'!AQ25,($C$5*E31/'Vic Apr 2020'!AQ25*'Vic Apr 2020'!W25/100)*'Vic Apr 2020'!AQ25))</f>
        <v>207.27272727272725</v>
      </c>
      <c r="H31" s="190">
        <f>IF($C$5*E31/'Vic Apr 2020'!AQ25&lt;'Vic Apr 2020'!L25,0,IF($C$5*E31/'Vic Apr 2020'!AQ25&lt;='Vic Apr 2020'!M25,($C$5*E31/'Vic Apr 2020'!AQ25-'Vic Apr 2020'!L25)*('Vic Apr 2020'!X25/100)*'Vic Apr 2020'!AQ25,('Vic Apr 2020'!M25-'Vic Apr 2020'!L25)*('Vic Apr 2020'!X25/100)*'Vic Apr 2020'!AQ25))</f>
        <v>207.27272727272722</v>
      </c>
      <c r="I31" s="190">
        <f>IF($C$5*E31/'Vic Apr 2020'!AQ25&lt;'Vic Apr 2020'!M25,0,IF($C$5*E31/'Vic Apr 2020'!AQ25&lt;='Vic Apr 2020'!N25,($C$5*E31/'Vic Apr 2020'!AQ25-'Vic Apr 2020'!M25)*('Vic Apr 2020'!Y25/100)*'Vic Apr 2020'!AQ25,('Vic Apr 2020'!N25-'Vic Apr 2020'!M25)*('Vic Apr 2020'!Y25/100)*'Vic Apr 2020'!AQ25))</f>
        <v>152.18181818181819</v>
      </c>
      <c r="J31" s="190">
        <f>IF($C$5*E31/'Vic Apr 2020'!AQ25&lt;'Vic Apr 2020'!N25,0,IF($C$5*E31/'Vic Apr 2020'!AQ25&lt;='Vic Apr 2020'!O25,($C$5*E31/'Vic Apr 2020'!AQ25-'Vic Apr 2020'!N25)*('Vic Apr 2020'!Z25/100)*'Vic Apr 2020'!AQ25,('Vic Apr 2020'!O25-'Vic Apr 2020'!N25)*('Vic Apr 2020'!Z25/100)*'Vic Apr 2020'!AQ25))</f>
        <v>0</v>
      </c>
      <c r="K31" s="190">
        <f>IF(($C$5*E31/'Vic Apr 2020'!AQ25&gt;'Vic Apr 2020'!O25),($C$5*E31/'Vic Apr 2020'!AQ25-'Vic Apr 2020'!N25)*'Vic Apr 2020'!AA25/100*'Vic Apr 2020'!AQ25,0)</f>
        <v>0</v>
      </c>
      <c r="L31" s="190">
        <f>IF('Vic Apr 2020'!K25="",($C$5*F31/'Vic Apr 2020'!AR25*'Vic Apr 2020'!AC25/100)*'Vic Apr 2020'!AR25,IF($C$5*F31/'Vic Apr 2020'!AR25&gt;='Vic Apr 2020'!L25,('Vic Apr 2020'!L25*'Vic Apr 2020'!AC25/100)*'Vic Apr 2020'!AR25,($C$5*F31/'Vic Apr 2020'!AR25*'Vic Apr 2020'!AC25/100)*'Vic Apr 2020'!AR25))</f>
        <v>414.5454545454545</v>
      </c>
      <c r="M31" s="190">
        <f>IF($C$5*F31/'Vic Apr 2020'!AR25&lt;'Vic Apr 2020'!L25,0,IF($C$5*F31/'Vic Apr 2020'!AR25&lt;='Vic Apr 2020'!M25,($C$5*F31/'Vic Apr 2020'!AR25-'Vic Apr 2020'!L25)*('Vic Apr 2020'!AD25/100)*'Vic Apr 2020'!AR25,('Vic Apr 2020'!M25-'Vic Apr 2020'!L25)*('Vic Apr 2020'!AD25/100)*'Vic Apr 2020'!AR25))</f>
        <v>392.72727272727269</v>
      </c>
      <c r="N31" s="190">
        <f>IF($C$5*F31/'Vic Apr 2020'!AR25&lt;'Vic Apr 2020'!M25,0,IF($C$5*F31/'Vic Apr 2020'!AR25&lt;='Vic Apr 2020'!N25,($C$5*F31/'Vic Apr 2020'!AR25-'Vic Apr 2020'!M25)*('Vic Apr 2020'!AE25/100)*'Vic Apr 2020'!AR25,('Vic Apr 2020'!N25-'Vic Apr 2020'!M25)*('Vic Apr 2020'!AE25/100)*'Vic Apr 2020'!AR25))</f>
        <v>304</v>
      </c>
      <c r="O31" s="190">
        <f>IF($C$5*F31/'Vic Apr 2020'!AR25&lt;'Vic Apr 2020'!N25,0,IF($C$5*F31/'Vic Apr 2020'!AR25&lt;='Vic Apr 2020'!O25,($C$5*F31/'Vic Apr 2020'!AQ25-'Vic Apr 2020'!N25)*('Vic Apr 2020'!AF25/100)*'Vic Apr 2020'!AR25,('Vic Apr 2020'!O25-'Vic Apr 2020'!N25)*('Vic Apr 2020'!AF25/100)*'Vic Apr 2020'!AR25))</f>
        <v>0</v>
      </c>
      <c r="P31" s="190">
        <f>IF(($C$5*F31/'Vic Apr 2020'!AR25&gt;'Vic Apr 2020'!O25),($C$5*F31/'Vic Apr 2020'!AR25-'Vic Apr 2020'!N25)*'Vic Apr 2020'!AG25/100*'Vic Apr 2020'!AR25,0)</f>
        <v>0</v>
      </c>
      <c r="Q31" s="394">
        <f t="shared" si="4"/>
        <v>1678</v>
      </c>
      <c r="R31" s="419">
        <f t="shared" si="5"/>
        <v>1993.7913636363637</v>
      </c>
      <c r="S31" s="193">
        <f t="shared" si="6"/>
        <v>2193.1705000000002</v>
      </c>
      <c r="T31" s="247">
        <f>'Vic Apr 2020'!AT25</f>
        <v>0</v>
      </c>
      <c r="U31" s="247">
        <f>'Vic Apr 2020'!AU25</f>
        <v>0</v>
      </c>
      <c r="V31" s="247">
        <f>'Vic Apr 2020'!AV25</f>
        <v>0</v>
      </c>
      <c r="W31" s="247">
        <f>'Vic Apr 2020'!AW25</f>
        <v>0</v>
      </c>
      <c r="X31" s="419" t="str">
        <f t="shared" si="7"/>
        <v>No discount</v>
      </c>
      <c r="Y31" s="419" t="str">
        <f t="shared" si="8"/>
        <v>Exclusive</v>
      </c>
      <c r="Z31" s="399">
        <f t="shared" si="0"/>
        <v>1993.7913636363637</v>
      </c>
      <c r="AA31" s="399">
        <f t="shared" si="1"/>
        <v>1993.7913636363637</v>
      </c>
      <c r="AB31" s="400">
        <f t="shared" si="9"/>
        <v>2193.1705000000002</v>
      </c>
      <c r="AC31" s="400">
        <f t="shared" si="9"/>
        <v>2193.1705000000002</v>
      </c>
      <c r="AD31" s="244">
        <f>'Vic Apr 2020'!BF25</f>
        <v>0</v>
      </c>
      <c r="AE31" s="196" t="str">
        <f>'Vic Apr 2020'!BG25</f>
        <v>n</v>
      </c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8"/>
      <c r="EL31" s="438"/>
      <c r="EM31" s="438"/>
      <c r="EN31" s="438"/>
      <c r="EO31" s="438"/>
      <c r="EP31" s="438"/>
    </row>
    <row r="32" spans="1:146" ht="17" customHeight="1">
      <c r="A32" s="528"/>
      <c r="B32" s="423" t="str">
        <f>'Vic Apr 2020'!F26</f>
        <v>Covau</v>
      </c>
      <c r="C32" s="423" t="str">
        <f>'Vic Apr 2020'!G26</f>
        <v>Smart Saver</v>
      </c>
      <c r="D32" s="190">
        <f>365*'Vic Apr 2020'!H26/100</f>
        <v>346.74999999999994</v>
      </c>
      <c r="E32" s="415">
        <f>IF('Vic Apr 2020'!AQ26=3,0.5,IF('Vic Apr 2020'!AQ26=2,0.33,0))</f>
        <v>0.33</v>
      </c>
      <c r="F32" s="415">
        <f t="shared" si="3"/>
        <v>0.66999999999999993</v>
      </c>
      <c r="G32" s="190">
        <f>IF('Vic Apr 2020'!K26="",($C$5*E32/'Vic Apr 2020'!AQ26*'Vic Apr 2020'!W26/100)*'Vic Apr 2020'!AQ26,IF($C$5*E32/'Vic Apr 2020'!AQ26&gt;='Vic Apr 2020'!L26,('Vic Apr 2020'!L26*'Vic Apr 2020'!W26/100)*'Vic Apr 2020'!AQ26,($C$5*E32/'Vic Apr 2020'!AQ26*'Vic Apr 2020'!W26/100)*'Vic Apr 2020'!AQ26))</f>
        <v>275.99999999999994</v>
      </c>
      <c r="H32" s="190">
        <f>IF($C$5*E32/'Vic Apr 2020'!AQ26&lt;'Vic Apr 2020'!L26,0,IF($C$5*E32/'Vic Apr 2020'!AQ26&lt;='Vic Apr 2020'!M26,($C$5*E32/'Vic Apr 2020'!AQ26-'Vic Apr 2020'!L26)*('Vic Apr 2020'!X26/100)*'Vic Apr 2020'!AQ26,('Vic Apr 2020'!M26-'Vic Apr 2020'!L26)*('Vic Apr 2020'!X26/100)*'Vic Apr 2020'!AQ26))</f>
        <v>261.81818181818181</v>
      </c>
      <c r="I32" s="190">
        <f>IF($C$5*E32/'Vic Apr 2020'!AQ26&lt;'Vic Apr 2020'!M26,0,IF($C$5*E32/'Vic Apr 2020'!AQ26&lt;='Vic Apr 2020'!N26,($C$5*E32/'Vic Apr 2020'!AQ26-'Vic Apr 2020'!M26)*('Vic Apr 2020'!Y26/100)*'Vic Apr 2020'!AQ26,('Vic Apr 2020'!N26-'Vic Apr 2020'!M26)*('Vic Apr 2020'!Y26/100)*'Vic Apr 2020'!AQ26))</f>
        <v>189</v>
      </c>
      <c r="J32" s="190">
        <f>IF($C$5*E32/'Vic Apr 2020'!AQ26&lt;'Vic Apr 2020'!N26,0,IF($C$5*E32/'Vic Apr 2020'!AQ26&lt;='Vic Apr 2020'!O26,($C$5*E32/'Vic Apr 2020'!AQ26-'Vic Apr 2020'!N26)*('Vic Apr 2020'!Z26/100)*'Vic Apr 2020'!AQ26,('Vic Apr 2020'!O26-'Vic Apr 2020'!N26)*('Vic Apr 2020'!Z26/100)*'Vic Apr 2020'!AQ26))</f>
        <v>0</v>
      </c>
      <c r="K32" s="190">
        <f>IF(($C$5*E32/'Vic Apr 2020'!AQ26&gt;'Vic Apr 2020'!O26),($C$5*E32/'Vic Apr 2020'!AQ26-'Vic Apr 2020'!N26)*'Vic Apr 2020'!AA26/100*'Vic Apr 2020'!AQ26,0)</f>
        <v>0</v>
      </c>
      <c r="L32" s="190">
        <f>IF('Vic Apr 2020'!K26="",($C$5*F32/'Vic Apr 2020'!AR26*'Vic Apr 2020'!AC26/100)*'Vic Apr 2020'!AR26,IF($C$5*F32/'Vic Apr 2020'!AR26&gt;='Vic Apr 2020'!L26,('Vic Apr 2020'!L26*'Vic Apr 2020'!AC26/100)*'Vic Apr 2020'!AR26,($C$5*F32/'Vic Apr 2020'!AR26*'Vic Apr 2020'!AC26/100)*'Vic Apr 2020'!AR26))</f>
        <v>504</v>
      </c>
      <c r="M32" s="190">
        <f>IF($C$5*F32/'Vic Apr 2020'!AR26&lt;'Vic Apr 2020'!L26,0,IF($C$5*F32/'Vic Apr 2020'!AR26&lt;='Vic Apr 2020'!M26,($C$5*F32/'Vic Apr 2020'!AR26-'Vic Apr 2020'!L26)*('Vic Apr 2020'!AD26/100)*'Vic Apr 2020'!AR26,('Vic Apr 2020'!M26-'Vic Apr 2020'!L26)*('Vic Apr 2020'!AD26/100)*'Vic Apr 2020'!AR26))</f>
        <v>469.09090909090901</v>
      </c>
      <c r="N32" s="190">
        <f>IF($C$5*F32/'Vic Apr 2020'!AR26&lt;'Vic Apr 2020'!M26,0,IF($C$5*F32/'Vic Apr 2020'!AR26&lt;='Vic Apr 2020'!N26,($C$5*F32/'Vic Apr 2020'!AR26-'Vic Apr 2020'!M26)*('Vic Apr 2020'!AE26/100)*'Vic Apr 2020'!AR26,('Vic Apr 2020'!N26-'Vic Apr 2020'!M26)*('Vic Apr 2020'!AE26/100)*'Vic Apr 2020'!AR26))</f>
        <v>348.90909090909088</v>
      </c>
      <c r="O32" s="190">
        <f>IF($C$5*F32/'Vic Apr 2020'!AR26&lt;'Vic Apr 2020'!N26,0,IF($C$5*F32/'Vic Apr 2020'!AR26&lt;='Vic Apr 2020'!O26,($C$5*F32/'Vic Apr 2020'!AQ26-'Vic Apr 2020'!N26)*('Vic Apr 2020'!AF26/100)*'Vic Apr 2020'!AR26,('Vic Apr 2020'!O26-'Vic Apr 2020'!N26)*('Vic Apr 2020'!AF26/100)*'Vic Apr 2020'!AR26))</f>
        <v>0</v>
      </c>
      <c r="P32" s="190">
        <f>IF(($C$5*F32/'Vic Apr 2020'!AR26&gt;'Vic Apr 2020'!O26),($C$5*F32/'Vic Apr 2020'!AR26-'Vic Apr 2020'!N26)*'Vic Apr 2020'!AG26/100*'Vic Apr 2020'!AR26,0)</f>
        <v>0</v>
      </c>
      <c r="Q32" s="394">
        <f t="shared" si="4"/>
        <v>2048.8181818181815</v>
      </c>
      <c r="R32" s="419">
        <f t="shared" si="5"/>
        <v>2395.5681818181815</v>
      </c>
      <c r="S32" s="193">
        <f t="shared" si="6"/>
        <v>2635.125</v>
      </c>
      <c r="T32" s="247">
        <f>'Vic Apr 2020'!AT26</f>
        <v>0</v>
      </c>
      <c r="U32" s="247">
        <f>'Vic Apr 2020'!AU26</f>
        <v>20</v>
      </c>
      <c r="V32" s="247">
        <f>'Vic Apr 2020'!AV26</f>
        <v>0</v>
      </c>
      <c r="W32" s="247">
        <f>'Vic Apr 2020'!AW26</f>
        <v>0</v>
      </c>
      <c r="X32" s="419" t="str">
        <f t="shared" si="7"/>
        <v>Guaranteed off usage</v>
      </c>
      <c r="Y32" s="419" t="str">
        <f t="shared" si="8"/>
        <v>Exclusive</v>
      </c>
      <c r="Z32" s="399">
        <f t="shared" si="0"/>
        <v>1985.8045454545452</v>
      </c>
      <c r="AA32" s="399">
        <f t="shared" si="1"/>
        <v>1985.8045454545452</v>
      </c>
      <c r="AB32" s="400">
        <f t="shared" si="9"/>
        <v>2184.3849999999998</v>
      </c>
      <c r="AC32" s="400">
        <f t="shared" si="9"/>
        <v>2184.3849999999998</v>
      </c>
      <c r="AD32" s="244">
        <f>'Vic Apr 2020'!BF26</f>
        <v>0</v>
      </c>
      <c r="AE32" s="196" t="str">
        <f>'Vic Apr 2020'!BG26</f>
        <v>n</v>
      </c>
      <c r="CO32" s="438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8"/>
      <c r="EL32" s="438"/>
      <c r="EM32" s="438"/>
      <c r="EN32" s="438"/>
      <c r="EO32" s="438"/>
      <c r="EP32" s="438"/>
    </row>
    <row r="33" spans="1:146" ht="17" customHeight="1">
      <c r="A33" s="528"/>
      <c r="B33" s="423" t="str">
        <f>'Vic Apr 2020'!F27</f>
        <v>EnergyAustralia</v>
      </c>
      <c r="C33" s="423" t="str">
        <f>'Vic Apr 2020'!G27</f>
        <v>Total Business</v>
      </c>
      <c r="D33" s="190">
        <f>365*'Vic Apr 2020'!H27/100</f>
        <v>443.83999999999992</v>
      </c>
      <c r="E33" s="415">
        <f>IF('Vic Apr 2020'!AQ27=3,0.5,IF('Vic Apr 2020'!AQ27=2,0.33,0))</f>
        <v>0.33</v>
      </c>
      <c r="F33" s="415">
        <f t="shared" si="3"/>
        <v>0.66999999999999993</v>
      </c>
      <c r="G33" s="190">
        <f>IF('Vic Apr 2020'!K27="",($C$5*E33/'Vic Apr 2020'!AQ27*'Vic Apr 2020'!W27/100)*'Vic Apr 2020'!AQ27,IF($C$5*E33/'Vic Apr 2020'!AQ27&gt;='Vic Apr 2020'!L27,('Vic Apr 2020'!L27*'Vic Apr 2020'!W27/100)*'Vic Apr 2020'!AQ27,($C$5*E33/'Vic Apr 2020'!AQ27*'Vic Apr 2020'!W27/100)*'Vic Apr 2020'!AQ27))</f>
        <v>248.72727272727269</v>
      </c>
      <c r="H33" s="190">
        <f>IF($C$5*E33/'Vic Apr 2020'!AQ27&lt;'Vic Apr 2020'!L27,0,IF($C$5*E33/'Vic Apr 2020'!AQ27&lt;='Vic Apr 2020'!M27,($C$5*E33/'Vic Apr 2020'!AQ27-'Vic Apr 2020'!L27)*('Vic Apr 2020'!X27/100)*'Vic Apr 2020'!AQ27,('Vic Apr 2020'!M27-'Vic Apr 2020'!L27)*('Vic Apr 2020'!X27/100)*'Vic Apr 2020'!AQ27))</f>
        <v>237.81818181818181</v>
      </c>
      <c r="I33" s="190">
        <f>IF($C$5*E33/'Vic Apr 2020'!AQ27&lt;'Vic Apr 2020'!M27,0,IF($C$5*E33/'Vic Apr 2020'!AQ27&lt;='Vic Apr 2020'!N27,($C$5*E33/'Vic Apr 2020'!AQ27-'Vic Apr 2020'!M27)*('Vic Apr 2020'!Y27/100)*'Vic Apr 2020'!AQ27,('Vic Apr 2020'!N27-'Vic Apr 2020'!M27)*('Vic Apr 2020'!Y27/100)*'Vic Apr 2020'!AQ27))</f>
        <v>177.54545454545453</v>
      </c>
      <c r="J33" s="190">
        <f>IF($C$5*E33/'Vic Apr 2020'!AQ27&lt;'Vic Apr 2020'!N27,0,IF($C$5*E33/'Vic Apr 2020'!AQ27&lt;='Vic Apr 2020'!O27,($C$5*E33/'Vic Apr 2020'!AQ27-'Vic Apr 2020'!N27)*('Vic Apr 2020'!Z27/100)*'Vic Apr 2020'!AQ27,('Vic Apr 2020'!O27-'Vic Apr 2020'!N27)*('Vic Apr 2020'!Z27/100)*'Vic Apr 2020'!AQ27))</f>
        <v>0</v>
      </c>
      <c r="K33" s="190">
        <f>IF(($C$5*E33/'Vic Apr 2020'!AQ27&gt;'Vic Apr 2020'!O27),($C$5*E33/'Vic Apr 2020'!AQ27-'Vic Apr 2020'!N27)*'Vic Apr 2020'!AA27/100*'Vic Apr 2020'!AQ27,0)</f>
        <v>0</v>
      </c>
      <c r="L33" s="190">
        <f>IF('Vic Apr 2020'!K27="",($C$5*F33/'Vic Apr 2020'!AR27*'Vic Apr 2020'!AC27/100)*'Vic Apr 2020'!AR27,IF($C$5*F33/'Vic Apr 2020'!AR27&gt;='Vic Apr 2020'!L27,('Vic Apr 2020'!L27*'Vic Apr 2020'!AC27/100)*'Vic Apr 2020'!AR27,($C$5*F33/'Vic Apr 2020'!AR27*'Vic Apr 2020'!AC27/100)*'Vic Apr 2020'!AR27))</f>
        <v>493.09090909090907</v>
      </c>
      <c r="M33" s="190">
        <f>IF($C$5*F33/'Vic Apr 2020'!AR27&lt;'Vic Apr 2020'!L27,0,IF($C$5*F33/'Vic Apr 2020'!AR27&lt;='Vic Apr 2020'!M27,($C$5*F33/'Vic Apr 2020'!AR27-'Vic Apr 2020'!L27)*('Vic Apr 2020'!AD27/100)*'Vic Apr 2020'!AR27,('Vic Apr 2020'!M27-'Vic Apr 2020'!L27)*('Vic Apr 2020'!AD27/100)*'Vic Apr 2020'!AR27))</f>
        <v>460.36363636363626</v>
      </c>
      <c r="N33" s="190">
        <f>IF($C$5*F33/'Vic Apr 2020'!AR27&lt;'Vic Apr 2020'!M27,0,IF($C$5*F33/'Vic Apr 2020'!AR27&lt;='Vic Apr 2020'!N27,($C$5*F33/'Vic Apr 2020'!AR27-'Vic Apr 2020'!M27)*('Vic Apr 2020'!AE27/100)*'Vic Apr 2020'!AR27,('Vic Apr 2020'!N27-'Vic Apr 2020'!M27)*('Vic Apr 2020'!AE27/100)*'Vic Apr 2020'!AR27))</f>
        <v>348.90909090909088</v>
      </c>
      <c r="O33" s="190">
        <f>IF($C$5*F33/'Vic Apr 2020'!AR27&lt;'Vic Apr 2020'!N27,0,IF($C$5*F33/'Vic Apr 2020'!AR27&lt;='Vic Apr 2020'!O27,($C$5*F33/'Vic Apr 2020'!AQ27-'Vic Apr 2020'!N27)*('Vic Apr 2020'!AF27/100)*'Vic Apr 2020'!AR27,('Vic Apr 2020'!O27-'Vic Apr 2020'!N27)*('Vic Apr 2020'!AF27/100)*'Vic Apr 2020'!AR27))</f>
        <v>0</v>
      </c>
      <c r="P33" s="190">
        <f>IF(($C$5*F33/'Vic Apr 2020'!AR27&gt;'Vic Apr 2020'!O27),($C$5*F33/'Vic Apr 2020'!AR27-'Vic Apr 2020'!N27)*'Vic Apr 2020'!AG27/100*'Vic Apr 2020'!AR27,0)</f>
        <v>0</v>
      </c>
      <c r="Q33" s="394">
        <f t="shared" si="4"/>
        <v>1966.454545454545</v>
      </c>
      <c r="R33" s="419">
        <f t="shared" si="5"/>
        <v>2410.2945454545452</v>
      </c>
      <c r="S33" s="193">
        <f t="shared" si="6"/>
        <v>2651.3240000000001</v>
      </c>
      <c r="T33" s="247">
        <f>'Vic Apr 2020'!AT27</f>
        <v>23</v>
      </c>
      <c r="U33" s="247">
        <f>'Vic Apr 2020'!AU27</f>
        <v>0</v>
      </c>
      <c r="V33" s="247">
        <f>'Vic Apr 2020'!AV27</f>
        <v>0</v>
      </c>
      <c r="W33" s="247">
        <f>'Vic Apr 2020'!AW27</f>
        <v>0</v>
      </c>
      <c r="X33" s="419" t="str">
        <f t="shared" si="7"/>
        <v>Guaranteed off bill</v>
      </c>
      <c r="Y33" s="419" t="str">
        <f t="shared" si="8"/>
        <v>Exclusive</v>
      </c>
      <c r="Z33" s="399">
        <f t="shared" si="0"/>
        <v>1855.9267999999997</v>
      </c>
      <c r="AA33" s="399">
        <f t="shared" si="1"/>
        <v>1855.9267999999997</v>
      </c>
      <c r="AB33" s="400">
        <f t="shared" si="9"/>
        <v>2041.5194799999999</v>
      </c>
      <c r="AC33" s="400">
        <f t="shared" si="9"/>
        <v>2041.5194799999999</v>
      </c>
      <c r="AD33" s="244">
        <f>'Vic Apr 2020'!BF27</f>
        <v>0</v>
      </c>
      <c r="AE33" s="196" t="str">
        <f>'Vic Apr 2020'!BG27</f>
        <v>n</v>
      </c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8"/>
      <c r="EL33" s="438"/>
      <c r="EM33" s="438"/>
      <c r="EN33" s="438"/>
      <c r="EO33" s="438"/>
      <c r="EP33" s="438"/>
    </row>
    <row r="34" spans="1:146" ht="17" customHeight="1">
      <c r="A34" s="528"/>
      <c r="B34" s="423" t="str">
        <f>'Vic Apr 2020'!F28</f>
        <v>Lumo Energy</v>
      </c>
      <c r="C34" s="423" t="str">
        <f>'Vic Apr 2020'!G28</f>
        <v>Value</v>
      </c>
      <c r="D34" s="190">
        <f>365*'Vic Apr 2020'!H28/100</f>
        <v>299.3</v>
      </c>
      <c r="E34" s="415">
        <f>IF('Vic Apr 2020'!AQ28=3,0.5,IF('Vic Apr 2020'!AQ28=2,0.33,0))</f>
        <v>0.33</v>
      </c>
      <c r="F34" s="415">
        <f t="shared" si="3"/>
        <v>0.66999999999999993</v>
      </c>
      <c r="G34" s="190">
        <f>IF('Vic Apr 2020'!K28="",($C$5*E34/'Vic Apr 2020'!AQ28*'Vic Apr 2020'!W28/100)*'Vic Apr 2020'!AQ28,IF($C$5*E34/'Vic Apr 2020'!AQ28&gt;='Vic Apr 2020'!L28,('Vic Apr 2020'!L28*'Vic Apr 2020'!W28/100)*'Vic Apr 2020'!AQ28,($C$5*E34/'Vic Apr 2020'!AQ28*'Vic Apr 2020'!W28/100)*'Vic Apr 2020'!AQ28))</f>
        <v>191.33799999999999</v>
      </c>
      <c r="H34" s="190">
        <f>IF($C$5*E34/'Vic Apr 2020'!AQ28&lt;'Vic Apr 2020'!L28,0,IF($C$5*E34/'Vic Apr 2020'!AQ28&lt;='Vic Apr 2020'!M28,($C$5*E34/'Vic Apr 2020'!AQ28-'Vic Apr 2020'!L28)*('Vic Apr 2020'!X28/100)*'Vic Apr 2020'!AQ28,('Vic Apr 2020'!M28-'Vic Apr 2020'!L28)*('Vic Apr 2020'!X28/100)*'Vic Apr 2020'!AQ28))</f>
        <v>185.80799999999999</v>
      </c>
      <c r="I34" s="190">
        <f>IF($C$5*E34/'Vic Apr 2020'!AQ28&lt;'Vic Apr 2020'!M28,0,IF($C$5*E34/'Vic Apr 2020'!AQ28&lt;='Vic Apr 2020'!N28,($C$5*E34/'Vic Apr 2020'!AQ28-'Vic Apr 2020'!M28)*('Vic Apr 2020'!Y28/100)*'Vic Apr 2020'!AQ28,('Vic Apr 2020'!N28-'Vic Apr 2020'!M28)*('Vic Apr 2020'!Y28/100)*'Vic Apr 2020'!AQ28))</f>
        <v>127.65599999999999</v>
      </c>
      <c r="J34" s="190">
        <f>IF($C$5*E34/'Vic Apr 2020'!AQ28&lt;'Vic Apr 2020'!N28,0,IF($C$5*E34/'Vic Apr 2020'!AQ28&lt;='Vic Apr 2020'!O28,($C$5*E34/'Vic Apr 2020'!AQ28-'Vic Apr 2020'!N28)*('Vic Apr 2020'!Z28/100)*'Vic Apr 2020'!AQ28,('Vic Apr 2020'!O28-'Vic Apr 2020'!N28)*('Vic Apr 2020'!Z28/100)*'Vic Apr 2020'!AQ28))</f>
        <v>0</v>
      </c>
      <c r="K34" s="190">
        <f>IF(($C$5*E34/'Vic Apr 2020'!AQ28&gt;'Vic Apr 2020'!O28),($C$5*E34/'Vic Apr 2020'!AQ28-'Vic Apr 2020'!N28)*'Vic Apr 2020'!AA28/100*'Vic Apr 2020'!AQ28,0)</f>
        <v>0</v>
      </c>
      <c r="L34" s="190">
        <f>IF('Vic Apr 2020'!K28="",($C$5*F34/'Vic Apr 2020'!AR28*'Vic Apr 2020'!AC28/100)*'Vic Apr 2020'!AR28,IF($C$5*F34/'Vic Apr 2020'!AR28&gt;='Vic Apr 2020'!L28,('Vic Apr 2020'!L28*'Vic Apr 2020'!AC28/100)*'Vic Apr 2020'!AR28,($C$5*F34/'Vic Apr 2020'!AR28*'Vic Apr 2020'!AC28/100)*'Vic Apr 2020'!AR28))</f>
        <v>371.61599999999999</v>
      </c>
      <c r="M34" s="190">
        <f>IF($C$5*F34/'Vic Apr 2020'!AR28&lt;'Vic Apr 2020'!L28,0,IF($C$5*F34/'Vic Apr 2020'!AR28&lt;='Vic Apr 2020'!M28,($C$5*F34/'Vic Apr 2020'!AR28-'Vic Apr 2020'!L28)*('Vic Apr 2020'!AD28/100)*'Vic Apr 2020'!AR28,('Vic Apr 2020'!M28-'Vic Apr 2020'!L28)*('Vic Apr 2020'!AD28/100)*'Vic Apr 2020'!AR28))</f>
        <v>358.34399999999999</v>
      </c>
      <c r="N34" s="190">
        <f>IF($C$5*F34/'Vic Apr 2020'!AR28&lt;'Vic Apr 2020'!M28,0,IF($C$5*F34/'Vic Apr 2020'!AR28&lt;='Vic Apr 2020'!N28,($C$5*F34/'Vic Apr 2020'!AR28-'Vic Apr 2020'!M28)*('Vic Apr 2020'!AE28/100)*'Vic Apr 2020'!AR28,('Vic Apr 2020'!N28-'Vic Apr 2020'!M28)*('Vic Apr 2020'!AE28/100)*'Vic Apr 2020'!AR28))</f>
        <v>256.70399999999995</v>
      </c>
      <c r="O34" s="190">
        <f>IF($C$5*F34/'Vic Apr 2020'!AR28&lt;'Vic Apr 2020'!N28,0,IF($C$5*F34/'Vic Apr 2020'!AR28&lt;='Vic Apr 2020'!O28,($C$5*F34/'Vic Apr 2020'!AQ28-'Vic Apr 2020'!N28)*('Vic Apr 2020'!AF28/100)*'Vic Apr 2020'!AR28,('Vic Apr 2020'!O28-'Vic Apr 2020'!N28)*('Vic Apr 2020'!AF28/100)*'Vic Apr 2020'!AR28))</f>
        <v>0</v>
      </c>
      <c r="P34" s="190">
        <f>IF(($C$5*F34/'Vic Apr 2020'!AR28&gt;'Vic Apr 2020'!O28),($C$5*F34/'Vic Apr 2020'!AR28-'Vic Apr 2020'!N28)*'Vic Apr 2020'!AG28/100*'Vic Apr 2020'!AR28,0)</f>
        <v>0</v>
      </c>
      <c r="Q34" s="394">
        <f t="shared" si="4"/>
        <v>1491.4659999999999</v>
      </c>
      <c r="R34" s="419">
        <f t="shared" si="5"/>
        <v>1790.7659999999998</v>
      </c>
      <c r="S34" s="193">
        <f t="shared" si="6"/>
        <v>1969.8425999999999</v>
      </c>
      <c r="T34" s="247">
        <f>'Vic Apr 2020'!AT28</f>
        <v>0</v>
      </c>
      <c r="U34" s="247">
        <f>'Vic Apr 2020'!AU28</f>
        <v>0</v>
      </c>
      <c r="V34" s="247">
        <f>'Vic Apr 2020'!AV28</f>
        <v>3</v>
      </c>
      <c r="W34" s="247">
        <f>'Vic Apr 2020'!AW28</f>
        <v>0</v>
      </c>
      <c r="X34" s="419" t="str">
        <f t="shared" si="7"/>
        <v>Pay-on-time off bill</v>
      </c>
      <c r="Y34" s="419" t="str">
        <f t="shared" si="8"/>
        <v>Exclusive</v>
      </c>
      <c r="Z34" s="399">
        <f t="shared" si="0"/>
        <v>1790.7659999999998</v>
      </c>
      <c r="AA34" s="399">
        <f t="shared" si="1"/>
        <v>1737.0430199999998</v>
      </c>
      <c r="AB34" s="400">
        <f t="shared" si="9"/>
        <v>1969.8425999999999</v>
      </c>
      <c r="AC34" s="400">
        <f t="shared" si="9"/>
        <v>1910.7473219999999</v>
      </c>
      <c r="AD34" s="244">
        <f>'Vic Apr 2020'!BF28</f>
        <v>0</v>
      </c>
      <c r="AE34" s="196" t="str">
        <f>'Vic Apr 2020'!BG28</f>
        <v>n</v>
      </c>
      <c r="CO34" s="438"/>
      <c r="CP34" s="438"/>
      <c r="CQ34" s="438"/>
      <c r="CR34" s="438"/>
      <c r="CS34" s="438"/>
      <c r="CT34" s="438"/>
      <c r="CU34" s="438"/>
      <c r="CV34" s="438"/>
      <c r="CW34" s="438"/>
      <c r="CX34" s="438"/>
      <c r="CY34" s="438"/>
      <c r="CZ34" s="438"/>
      <c r="DA34" s="438"/>
      <c r="DB34" s="438"/>
      <c r="DC34" s="438"/>
      <c r="DD34" s="438"/>
      <c r="DE34" s="438"/>
      <c r="DF34" s="438"/>
      <c r="DG34" s="438"/>
      <c r="DH34" s="438"/>
      <c r="DI34" s="438"/>
      <c r="DJ34" s="438"/>
      <c r="DK34" s="438"/>
      <c r="DL34" s="438"/>
      <c r="DM34" s="438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8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8"/>
      <c r="EL34" s="438"/>
      <c r="EM34" s="438"/>
      <c r="EN34" s="438"/>
      <c r="EO34" s="438"/>
      <c r="EP34" s="438"/>
    </row>
    <row r="35" spans="1:146" ht="17" customHeight="1">
      <c r="A35" s="528"/>
      <c r="B35" s="423" t="str">
        <f>'Vic Apr 2020'!F29</f>
        <v>Momentum Energy</v>
      </c>
      <c r="C35" s="423" t="str">
        <f>'Vic Apr 2020'!G29</f>
        <v>Market offer</v>
      </c>
      <c r="D35" s="190">
        <f>365*'Vic Apr 2020'!H29/100</f>
        <v>407.10772727272729</v>
      </c>
      <c r="E35" s="415">
        <f>IF('Vic Apr 2020'!AQ29=3,0.5,IF('Vic Apr 2020'!AQ29=2,0.33,0))</f>
        <v>0.33</v>
      </c>
      <c r="F35" s="415">
        <f t="shared" si="3"/>
        <v>0.66999999999999993</v>
      </c>
      <c r="G35" s="190">
        <f>IF('Vic Apr 2020'!K29="",($C$5*E35/'Vic Apr 2020'!AQ29*'Vic Apr 2020'!W29/100)*'Vic Apr 2020'!AQ29,IF($C$5*E35/'Vic Apr 2020'!AQ29&gt;='Vic Apr 2020'!L29,('Vic Apr 2020'!L29*'Vic Apr 2020'!W29/100)*'Vic Apr 2020'!AQ29,($C$5*E35/'Vic Apr 2020'!AQ29*'Vic Apr 2020'!W29/100)*'Vic Apr 2020'!AQ29))</f>
        <v>188.72727272727272</v>
      </c>
      <c r="H35" s="190">
        <f>IF($C$5*E35/'Vic Apr 2020'!AQ29&lt;'Vic Apr 2020'!L29,0,IF($C$5*E35/'Vic Apr 2020'!AQ29&lt;='Vic Apr 2020'!M29,($C$5*E35/'Vic Apr 2020'!AQ29-'Vic Apr 2020'!L29)*('Vic Apr 2020'!X29/100)*'Vic Apr 2020'!AQ29,('Vic Apr 2020'!M29-'Vic Apr 2020'!L29)*('Vic Apr 2020'!X29/100)*'Vic Apr 2020'!AQ29))</f>
        <v>187.63636363636363</v>
      </c>
      <c r="I35" s="190">
        <f>IF($C$5*E35/'Vic Apr 2020'!AQ29&lt;'Vic Apr 2020'!M29,0,IF($C$5*E35/'Vic Apr 2020'!AQ29&lt;='Vic Apr 2020'!N29,($C$5*E35/'Vic Apr 2020'!AQ29-'Vic Apr 2020'!M29)*('Vic Apr 2020'!Y29/100)*'Vic Apr 2020'!AQ29,('Vic Apr 2020'!N29-'Vic Apr 2020'!M29)*('Vic Apr 2020'!Y29/100)*'Vic Apr 2020'!AQ29))</f>
        <v>139.90909090909091</v>
      </c>
      <c r="J35" s="190">
        <f>IF($C$5*E35/'Vic Apr 2020'!AQ29&lt;'Vic Apr 2020'!N29,0,IF($C$5*E35/'Vic Apr 2020'!AQ29&lt;='Vic Apr 2020'!O29,($C$5*E35/'Vic Apr 2020'!AQ29-'Vic Apr 2020'!N29)*('Vic Apr 2020'!Z29/100)*'Vic Apr 2020'!AQ29,('Vic Apr 2020'!O29-'Vic Apr 2020'!N29)*('Vic Apr 2020'!Z29/100)*'Vic Apr 2020'!AQ29))</f>
        <v>0</v>
      </c>
      <c r="K35" s="190">
        <f>IF(($C$5*E35/'Vic Apr 2020'!AQ29&gt;'Vic Apr 2020'!O29),($C$5*E35/'Vic Apr 2020'!AQ29-'Vic Apr 2020'!N29)*'Vic Apr 2020'!AA29/100*'Vic Apr 2020'!AQ29,0)</f>
        <v>0</v>
      </c>
      <c r="L35" s="190">
        <f>IF('Vic Apr 2020'!K29="",($C$5*F35/'Vic Apr 2020'!AR29*'Vic Apr 2020'!AC29/100)*'Vic Apr 2020'!AR29,IF($C$5*F35/'Vic Apr 2020'!AR29&gt;='Vic Apr 2020'!L29,('Vic Apr 2020'!L29*'Vic Apr 2020'!AC29/100)*'Vic Apr 2020'!AR29,($C$5*F35/'Vic Apr 2020'!AR29*'Vic Apr 2020'!AC29/100)*'Vic Apr 2020'!AR29))</f>
        <v>311.99999999999994</v>
      </c>
      <c r="M35" s="190">
        <f>IF($C$5*F35/'Vic Apr 2020'!AR29&lt;'Vic Apr 2020'!L29,0,IF($C$5*F35/'Vic Apr 2020'!AR29&lt;='Vic Apr 2020'!M29,($C$5*F35/'Vic Apr 2020'!AR29-'Vic Apr 2020'!L29)*('Vic Apr 2020'!AD29/100)*'Vic Apr 2020'!AR29,('Vic Apr 2020'!M29-'Vic Apr 2020'!L29)*('Vic Apr 2020'!AD29/100)*'Vic Apr 2020'!AR29))</f>
        <v>305.45454545454538</v>
      </c>
      <c r="N35" s="190">
        <f>IF($C$5*F35/'Vic Apr 2020'!AR29&lt;'Vic Apr 2020'!M29,0,IF($C$5*F35/'Vic Apr 2020'!AR29&lt;='Vic Apr 2020'!N29,($C$5*F35/'Vic Apr 2020'!AR29-'Vic Apr 2020'!M29)*('Vic Apr 2020'!AE29/100)*'Vic Apr 2020'!AR29,('Vic Apr 2020'!N29-'Vic Apr 2020'!M29)*('Vic Apr 2020'!AE29/100)*'Vic Apr 2020'!AR29))</f>
        <v>240.09090909090907</v>
      </c>
      <c r="O35" s="190">
        <f>IF($C$5*F35/'Vic Apr 2020'!AR29&lt;'Vic Apr 2020'!N29,0,IF($C$5*F35/'Vic Apr 2020'!AR29&lt;='Vic Apr 2020'!O29,($C$5*F35/'Vic Apr 2020'!AQ29-'Vic Apr 2020'!N29)*('Vic Apr 2020'!AF29/100)*'Vic Apr 2020'!AR29,('Vic Apr 2020'!O29-'Vic Apr 2020'!N29)*('Vic Apr 2020'!AF29/100)*'Vic Apr 2020'!AR29))</f>
        <v>0</v>
      </c>
      <c r="P35" s="190">
        <f>IF(($C$5*F35/'Vic Apr 2020'!AR29&gt;'Vic Apr 2020'!O29),($C$5*F35/'Vic Apr 2020'!AR29-'Vic Apr 2020'!N29)*'Vic Apr 2020'!AG29/100*'Vic Apr 2020'!AR29,0)</f>
        <v>0</v>
      </c>
      <c r="Q35" s="394">
        <f t="shared" si="4"/>
        <v>1373.8181818181815</v>
      </c>
      <c r="R35" s="419">
        <f t="shared" si="5"/>
        <v>1780.9259090909088</v>
      </c>
      <c r="S35" s="193">
        <f t="shared" si="6"/>
        <v>1959.0184999999999</v>
      </c>
      <c r="T35" s="247">
        <f>'Vic Apr 2020'!AT29</f>
        <v>0</v>
      </c>
      <c r="U35" s="247">
        <f>'Vic Apr 2020'!AU29</f>
        <v>0</v>
      </c>
      <c r="V35" s="247">
        <f>'Vic Apr 2020'!AV29</f>
        <v>0</v>
      </c>
      <c r="W35" s="247">
        <f>'Vic Apr 2020'!AW29</f>
        <v>0</v>
      </c>
      <c r="X35" s="419" t="str">
        <f t="shared" si="7"/>
        <v>No discount</v>
      </c>
      <c r="Y35" s="419" t="str">
        <f t="shared" si="8"/>
        <v>Exclusive</v>
      </c>
      <c r="Z35" s="399">
        <f t="shared" si="0"/>
        <v>1780.9259090909088</v>
      </c>
      <c r="AA35" s="399">
        <f t="shared" si="1"/>
        <v>1780.9259090909088</v>
      </c>
      <c r="AB35" s="400">
        <f t="shared" si="9"/>
        <v>1959.0184999999999</v>
      </c>
      <c r="AC35" s="400">
        <f t="shared" si="9"/>
        <v>1959.0184999999999</v>
      </c>
      <c r="AD35" s="244">
        <f>'Vic Apr 2020'!BF29</f>
        <v>0</v>
      </c>
      <c r="AE35" s="196" t="str">
        <f>'Vic Apr 2020'!BG29</f>
        <v>n</v>
      </c>
      <c r="CO35" s="438"/>
      <c r="CP35" s="438"/>
      <c r="CQ35" s="438"/>
      <c r="CR35" s="438"/>
      <c r="CS35" s="438"/>
      <c r="CT35" s="438"/>
      <c r="CU35" s="438"/>
      <c r="CV35" s="438"/>
      <c r="CW35" s="438"/>
      <c r="CX35" s="438"/>
      <c r="CY35" s="438"/>
      <c r="CZ35" s="438"/>
      <c r="DA35" s="438"/>
      <c r="DB35" s="438"/>
      <c r="DC35" s="438"/>
      <c r="DD35" s="438"/>
      <c r="DE35" s="438"/>
      <c r="DF35" s="438"/>
      <c r="DG35" s="438"/>
      <c r="DH35" s="438"/>
      <c r="DI35" s="438"/>
      <c r="DJ35" s="438"/>
      <c r="DK35" s="438"/>
      <c r="DL35" s="438"/>
      <c r="DM35" s="438"/>
      <c r="DN35" s="438"/>
      <c r="DO35" s="438"/>
      <c r="DP35" s="438"/>
      <c r="DQ35" s="438"/>
      <c r="DR35" s="438"/>
      <c r="DS35" s="438"/>
      <c r="DT35" s="438"/>
      <c r="DU35" s="438"/>
      <c r="DV35" s="438"/>
      <c r="DW35" s="438"/>
      <c r="DX35" s="438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8"/>
      <c r="EL35" s="438"/>
      <c r="EM35" s="438"/>
      <c r="EN35" s="438"/>
      <c r="EO35" s="438"/>
      <c r="EP35" s="438"/>
    </row>
    <row r="36" spans="1:146" s="440" customFormat="1" ht="17" customHeight="1" thickBot="1">
      <c r="A36" s="528"/>
      <c r="B36" s="423" t="str">
        <f>'Vic Apr 2020'!F30</f>
        <v>Origin Energy</v>
      </c>
      <c r="C36" s="423" t="str">
        <f>'Vic Apr 2020'!G30</f>
        <v>Basic</v>
      </c>
      <c r="D36" s="190">
        <f>365*'Vic Apr 2020'!H30/100</f>
        <v>339.44999999999993</v>
      </c>
      <c r="E36" s="415">
        <f>IF('Vic Apr 2020'!AQ30=3,0.5,IF('Vic Apr 2020'!AQ30=2,0.33,0))</f>
        <v>0.33</v>
      </c>
      <c r="F36" s="415">
        <f t="shared" si="3"/>
        <v>0.66999999999999993</v>
      </c>
      <c r="G36" s="190">
        <f>IF('Vic Apr 2020'!K30="",($C$5*E36/'Vic Apr 2020'!AQ30*'Vic Apr 2020'!W30/100)*'Vic Apr 2020'!AQ30,IF($C$5*E36/'Vic Apr 2020'!AQ30&gt;='Vic Apr 2020'!L30,('Vic Apr 2020'!L30*'Vic Apr 2020'!W30/100)*'Vic Apr 2020'!AQ30,($C$5*E36/'Vic Apr 2020'!AQ30*'Vic Apr 2020'!W30/100)*'Vic Apr 2020'!AQ30))</f>
        <v>561</v>
      </c>
      <c r="H36" s="190">
        <f>IF(AND('Vic Apr 2020'!L30&gt;0,'Vic Apr 2020'!M30&gt;0),IF($C$5*E36/'Vic Apr 2020'!AQ30&lt;'Vic Apr 2020'!L30,0,IF(($C$5*E36/'Vic Apr 2020'!AQ30-'Vic Apr 2020'!L30)&lt;=('Vic Apr 2020'!M30+'Vic Apr 2020'!L30),((($C$5*E36/'Vic Apr 2020'!AQ30-'Vic Apr 2020'!L30)*'Vic Apr 2020'!X30/100))*'Vic Apr 2020'!AQ30,((('Vic Apr 2020'!M30)*'Vic Apr 2020'!X30/100)*'Vic Apr 2020'!AQ30))),0)</f>
        <v>0</v>
      </c>
      <c r="I36" s="190">
        <f>IF(AND('Vic Apr 2020'!M30&gt;0,'Vic Apr 2020'!N30&gt;0),IF($C$5*E36/'Vic Apr 2020'!AQ30&lt;('Vic Apr 2020'!L30+'Vic Apr 2020'!M30),0,IF(($C$5*E36/'Vic Apr 2020'!AQ30-'Vic Apr 2020'!L30+'Vic Apr 2020'!M30)&lt;=('Vic Apr 2020'!L30+'Vic Apr 2020'!M30+'Vic Apr 2020'!N30),((($C$5*E36/'Vic Apr 2020'!AQ30-('Vic Apr 2020'!L30+'Vic Apr 2020'!M30))*'Vic Apr 2020'!Y30/100))*'Vic Apr 2020'!AQ30,('Vic Apr 2020'!N30*'Vic Apr 2020'!Y30/100)* 'Vic Apr 2020'!AQ30)),0)</f>
        <v>0</v>
      </c>
      <c r="J36" s="190">
        <f>IF(AND('Vic Apr 2020'!N30&gt;0,'Vic Apr 2020'!O30&gt;0),IF($C$5*E36/'Vic Apr 2020'!AQ30&lt;('Vic Apr 2020'!L30+'Vic Apr 2020'!M30+'Vic Apr 2020'!N30),0,IF(($C$5*E36/'Vic Apr 2020'!AQ30-'Vic Apr 2020'!L30+'Vic Apr 2020'!M30+'Vic Apr 2020'!N30)&lt;=('Vic Apr 2020'!L30+'Vic Apr 2020'!M30+'Vic Apr 2020'!N30+'Vic Apr 2020'!O30),(($C$5*E36/'Vic Apr 2020'!AQ30-('Vic Apr 2020'!L30+'Vic Apr 2020'!M30+'Vic Apr 2020'!N30))*'Vic Apr 2020'!Z30/100)*'Vic Apr 2020'!AQ30,('Vic Apr 2020'!O30*'Vic Apr 2020'!Z30/100)*'Vic Apr 2020'!AQ30)),0)</f>
        <v>0</v>
      </c>
      <c r="K36" s="190">
        <f>IF(AND('Vic Apr 2020'!P30&gt;0,'Vic Apr 2020'!O30&gt;0),IF(($C$5*E36/'Vic Apr 2020'!AQ30&lt;SUM('Vic Apr 2020'!L30:P30)),(0),($C$5*E36/'Vic Apr 2020'!AQ30-SUM('Vic Apr 2020'!L30:P30))*'Vic Apr 2020'!AB30/100)* 'Vic Apr 2020'!AQ30,IF(AND('Vic Apr 2020'!O30&gt;0,'Vic Apr 2020'!P30=""),IF(($C$5*E36/'Vic Apr 2020'!AQ30&lt; SUM('Vic Apr 2020'!L30:O30)),(0),($C$5*E36/'Vic Apr 2020'!AQ30-SUM('Vic Apr 2020'!L30:O30))*'Vic Apr 2020'!AA30/100)* 'Vic Apr 2020'!AQ30,IF(AND('Vic Apr 2020'!N30&gt;0,'Vic Apr 2020'!O30=""),IF(($C$5*E36/'Vic Apr 2020'!AQ30&lt; SUM('Vic Apr 2020'!L30:N30)),(0),($C$5*E36/'Vic Apr 2020'!AQ30-SUM('Vic Apr 2020'!L30:N30))*'Vic Apr 2020'!Z30/100)* 'Vic Apr 2020'!AQ30,IF(AND('Vic Apr 2020'!M30&gt;0,'Vic Apr 2020'!N30=""),IF(($C$5*E36/'Vic Apr 2020'!AQ30&lt;'Vic Apr 2020'!M30+'Vic Apr 2020'!L30),(0),(($C$5*E36/'Vic Apr 2020'!AQ30-('Vic Apr 2020'!M30+'Vic Apr 2020'!L30))*'Vic Apr 2020'!Y30/100))*'Vic Apr 2020'!AQ30,IF(AND('Vic Apr 2020'!L30&gt;0,'Vic Apr 2020'!M30=""&gt;0),IF(($C$5*E36/'Vic Apr 2020'!AQ30&lt;'Vic Apr 2020'!L30),(0),($C$5*E36/'Vic Apr 2020'!AQ30-'Vic Apr 2020'!L30)*'Vic Apr 2020'!X30/100)*'Vic Apr 2020'!AQ30,0)))))</f>
        <v>0</v>
      </c>
      <c r="L36" s="190">
        <f>IF('Vic Apr 2020'!K30="",($C$5*F36/'Vic Apr 2020'!AR30*'Vic Apr 2020'!AC30/100)*'Vic Apr 2020'!AR30,IF($C$5*F36/'Vic Apr 2020'!AR30&gt;='Vic Apr 2020'!L30,('Vic Apr 2020'!L30*'Vic Apr 2020'!AC30/100)*'Vic Apr 2020'!AR30,($C$5*F36/'Vic Apr 2020'!AR30*'Vic Apr 2020'!AC30/100)*'Vic Apr 2020'!AR30))</f>
        <v>1041.5454545454545</v>
      </c>
      <c r="M36" s="190">
        <f>IF(AND('Vic Apr 2020'!L30&gt;0,'Vic Apr 2020'!M30&gt;0),IF($C$5*F36/'Vic Apr 2020'!AR30&lt;'Vic Apr 2020'!L30,0,IF(($C$5*F36/'Vic Apr 2020'!AR30-'Vic Apr 2020'!L30)&lt;=('Vic Apr 2020'!M30+'Vic Apr 2020'!L30),((($C$5*F36/'Vic Apr 2020'!AR30-'Vic Apr 2020'!L30)*'Vic Apr 2020'!AD30/100))*'Vic Apr 2020'!AR30,((('Vic Apr 2020'!M30)*'Vic Apr 2020'!AD30/100)*'Vic Apr 2020'!AR30))),0)</f>
        <v>0</v>
      </c>
      <c r="N36" s="190">
        <f>IF(AND('Vic Apr 2020'!M30&gt;0,'Vic Apr 2020'!N30&gt;0),IF($C$5*F36/'Vic Apr 2020'!AR30&lt;('Vic Apr 2020'!L30+'Vic Apr 2020'!M30),0,IF(($C$5*F36/'Vic Apr 2020'!AR30-'Vic Apr 2020'!L30+'Vic Apr 2020'!M30)&lt;=('Vic Apr 2020'!L30+'Vic Apr 2020'!M30+'Vic Apr 2020'!N30),((($C$5*F36/'Vic Apr 2020'!AR30-('Vic Apr 2020'!L30+'Vic Apr 2020'!M30))*'Vic Apr 2020'!AE30/100))*'Vic Apr 2020'!AR30,('Vic Apr 2020'!N30*'Vic Apr 2020'!AE30/100)*'Vic Apr 2020'!AR30)),0)</f>
        <v>0</v>
      </c>
      <c r="O36" s="190">
        <f>IF(AND('Vic Apr 2020'!N30&gt;0,'Vic Apr 2020'!O30&gt;0),IF($C$5*F36/'Vic Apr 2020'!AR30&lt;('Vic Apr 2020'!L30+'Vic Apr 2020'!M30+'Vic Apr 2020'!N30),0,IF(($C$5*F36/'Vic Apr 2020'!AR30-'Vic Apr 2020'!L30+'Vic Apr 2020'!M30+'Vic Apr 2020'!N30)&lt;=('Vic Apr 2020'!L30+'Vic Apr 2020'!M30+'Vic Apr 2020'!N30+'Vic Apr 2020'!O30),(($C$5*F36/'Vic Apr 2020'!AR30-('Vic Apr 2020'!L30+'Vic Apr 2020'!M30+'Vic Apr 2020'!N30))*'Vic Apr 2020'!AF30/100)*'Vic Apr 2020'!AR30,('Vic Apr 2020'!O30*'Vic Apr 2020'!AF30/100)*'Vic Apr 2020'!AR30)),0)</f>
        <v>0</v>
      </c>
      <c r="P36" s="190">
        <f>IF(AND('Vic Apr 2020'!P30&gt;0,'Vic Apr 2020'!O30&gt;0),IF(($C$5*F36/'Vic Apr 2020'!AR30&lt;SUM('Vic Apr 2020'!L30:P30)),(0),($C$5*F36/'Vic Apr 2020'!AR30-SUM('Vic Apr 2020'!L30:P30))*'Vic Apr 2020'!AB30/100)* 'Vic Apr 2020'!AR30,IF(AND('Vic Apr 2020'!O30&gt;0,'Vic Apr 2020'!P30=""),IF(($C$5*F36/'Vic Apr 2020'!AR30&lt; SUM('Vic Apr 2020'!L30:O30)),(0),($C$5*F36/'Vic Apr 2020'!AR30-SUM('Vic Apr 2020'!L30:O30))*'Vic Apr 2020'!AG30/100)* 'Vic Apr 2020'!AR30,IF(AND('Vic Apr 2020'!N30&gt;0,'Vic Apr 2020'!O30=""),IF(($C$5*F36/'Vic Apr 2020'!AR30&lt; SUM('Vic Apr 2020'!L30:N30)),(0),($C$5*F36/'Vic Apr 2020'!AR30-SUM('Vic Apr 2020'!L30:N30))*'Vic Apr 2020'!AF30/100)* 'Vic Apr 2020'!AR30,IF(AND('Vic Apr 2020'!M30&gt;0,'Vic Apr 2020'!N30=""),IF(($C$5*F36/'Vic Apr 2020'!AR30&lt;'Vic Apr 2020'!M30+'Vic Apr 2020'!L30),(0),(($C$5*F36/'Vic Apr 2020'!AR30-('Vic Apr 2020'!M30+'Vic Apr 2020'!L30))*'Vic Apr 2020'!AE30/100))*'Vic Apr 2020'!AR30,IF(AND('Vic Apr 2020'!L30&gt;0,'Vic Apr 2020'!M30=""&gt;0),IF(($C$5*F36/'Vic Apr 2020'!AR30&lt;'Vic Apr 2020'!L30),(0),($C$5*F36/'Vic Apr 2020'!AR30-'Vic Apr 2020'!L30)*'Vic Apr 2020'!AD30/100)*'Vic Apr 2020'!AR30,0)))))</f>
        <v>0</v>
      </c>
      <c r="Q36" s="394">
        <f t="shared" si="4"/>
        <v>1602.5454545454545</v>
      </c>
      <c r="R36" s="419">
        <f t="shared" si="5"/>
        <v>1941.9954545454543</v>
      </c>
      <c r="S36" s="193">
        <f t="shared" si="6"/>
        <v>2136.1949999999997</v>
      </c>
      <c r="T36" s="247">
        <f>'Vic Apr 2020'!AT30</f>
        <v>0</v>
      </c>
      <c r="U36" s="247">
        <f>'Vic Apr 2020'!AU30</f>
        <v>0</v>
      </c>
      <c r="V36" s="247">
        <f>'Vic Apr 2020'!AV30</f>
        <v>0</v>
      </c>
      <c r="W36" s="247">
        <f>'Vic Apr 2020'!AW30</f>
        <v>0</v>
      </c>
      <c r="X36" s="419" t="str">
        <f t="shared" si="7"/>
        <v>No discount</v>
      </c>
      <c r="Y36" s="419" t="str">
        <f t="shared" si="8"/>
        <v>Inclusive</v>
      </c>
      <c r="Z36" s="399">
        <f t="shared" si="0"/>
        <v>1941.9954545454541</v>
      </c>
      <c r="AA36" s="399">
        <f t="shared" si="1"/>
        <v>1941.9954545454541</v>
      </c>
      <c r="AB36" s="400">
        <f t="shared" si="9"/>
        <v>2136.1949999999997</v>
      </c>
      <c r="AC36" s="400">
        <f t="shared" si="9"/>
        <v>2136.1949999999997</v>
      </c>
      <c r="AD36" s="244">
        <f>'Vic Apr 2020'!BF30</f>
        <v>0</v>
      </c>
      <c r="AE36" s="196" t="str">
        <f>'Vic Apr 2020'!BG30</f>
        <v>n</v>
      </c>
      <c r="AF36" s="434"/>
      <c r="AG36" s="434"/>
      <c r="AH36" s="434"/>
      <c r="AI36" s="434"/>
      <c r="AJ36" s="434"/>
      <c r="AK36" s="434"/>
      <c r="AL36" s="434"/>
      <c r="AM36" s="434"/>
      <c r="AN36" s="434"/>
      <c r="AO36" s="434"/>
      <c r="AP36" s="434"/>
      <c r="AQ36" s="434"/>
      <c r="AR36" s="434"/>
      <c r="AS36" s="434"/>
      <c r="AT36" s="434"/>
      <c r="AU36" s="434"/>
      <c r="AV36" s="434"/>
      <c r="AW36" s="434"/>
      <c r="AX36" s="434"/>
      <c r="AY36" s="434"/>
      <c r="AZ36" s="434"/>
      <c r="BA36" s="434"/>
      <c r="BB36" s="434"/>
      <c r="BC36" s="434"/>
      <c r="BD36" s="434"/>
      <c r="BE36" s="434"/>
      <c r="BF36" s="434"/>
      <c r="BG36" s="434"/>
      <c r="BH36" s="434"/>
      <c r="BI36" s="434"/>
      <c r="BJ36" s="434"/>
      <c r="BK36" s="434"/>
      <c r="BL36" s="434"/>
      <c r="BM36" s="434"/>
      <c r="BN36" s="434"/>
      <c r="BO36" s="434"/>
      <c r="BP36" s="434"/>
      <c r="BQ36" s="434"/>
      <c r="BR36" s="434"/>
      <c r="BS36" s="434"/>
      <c r="BT36" s="434"/>
      <c r="BU36" s="434"/>
      <c r="BV36" s="434"/>
      <c r="BW36" s="434"/>
      <c r="BX36" s="434"/>
      <c r="BY36" s="434"/>
      <c r="BZ36" s="434"/>
      <c r="CA36" s="434"/>
      <c r="CB36" s="434"/>
      <c r="CC36" s="434"/>
      <c r="CD36" s="434"/>
      <c r="CE36" s="434"/>
      <c r="CF36" s="434"/>
      <c r="CG36" s="434"/>
      <c r="CH36" s="434"/>
      <c r="CI36" s="434"/>
      <c r="CJ36" s="434"/>
      <c r="CK36" s="434"/>
      <c r="CL36" s="434"/>
      <c r="CM36" s="434"/>
      <c r="CN36" s="434"/>
      <c r="CO36" s="439"/>
      <c r="CP36" s="439"/>
      <c r="CQ36" s="439"/>
      <c r="CR36" s="439"/>
      <c r="CS36" s="439"/>
      <c r="CT36" s="439"/>
      <c r="CU36" s="439"/>
      <c r="CV36" s="439"/>
      <c r="CW36" s="439"/>
      <c r="CX36" s="439"/>
      <c r="CY36" s="439"/>
      <c r="CZ36" s="439"/>
      <c r="DA36" s="439"/>
      <c r="DB36" s="439"/>
      <c r="DC36" s="439"/>
      <c r="DD36" s="439"/>
      <c r="DE36" s="439"/>
      <c r="DF36" s="439"/>
      <c r="DG36" s="439"/>
      <c r="DH36" s="439"/>
      <c r="DI36" s="439"/>
      <c r="DJ36" s="439"/>
      <c r="DK36" s="439"/>
      <c r="DL36" s="439"/>
      <c r="DM36" s="439"/>
      <c r="DN36" s="439"/>
      <c r="DO36" s="439"/>
      <c r="DP36" s="439"/>
      <c r="DQ36" s="439"/>
      <c r="DR36" s="439"/>
      <c r="DS36" s="439"/>
      <c r="DT36" s="439"/>
      <c r="DU36" s="439"/>
      <c r="DV36" s="439"/>
      <c r="DW36" s="439"/>
      <c r="DX36" s="439"/>
      <c r="DY36" s="439"/>
      <c r="DZ36" s="439"/>
      <c r="EA36" s="439"/>
      <c r="EB36" s="439"/>
      <c r="EC36" s="439"/>
      <c r="ED36" s="439"/>
      <c r="EE36" s="439"/>
      <c r="EF36" s="439"/>
      <c r="EG36" s="439"/>
      <c r="EH36" s="439"/>
      <c r="EI36" s="439"/>
      <c r="EJ36" s="439"/>
      <c r="EK36" s="439"/>
      <c r="EL36" s="439"/>
      <c r="EM36" s="439"/>
      <c r="EN36" s="439"/>
      <c r="EO36" s="439"/>
      <c r="EP36" s="439"/>
    </row>
    <row r="37" spans="1:146" s="442" customFormat="1" ht="17" customHeight="1" thickTop="1">
      <c r="A37" s="528"/>
      <c r="B37" s="423" t="str">
        <f>'Vic Apr 2020'!F31</f>
        <v>Simply Energy</v>
      </c>
      <c r="C37" s="423" t="str">
        <f>'Vic Apr 2020'!G31</f>
        <v>Business Plus</v>
      </c>
      <c r="D37" s="190">
        <f>365*'Vic Apr 2020'!H31/100</f>
        <v>374.09181818181816</v>
      </c>
      <c r="E37" s="415">
        <f>IF('Vic Apr 2020'!AQ31=3,0.5,IF('Vic Apr 2020'!AQ31=2,0.33,0))</f>
        <v>0.33</v>
      </c>
      <c r="F37" s="415">
        <f t="shared" si="3"/>
        <v>0.66999999999999993</v>
      </c>
      <c r="G37" s="190">
        <f>IF('Vic Apr 2020'!K31="",($C$5*E37/'Vic Apr 2020'!AQ31*'Vic Apr 2020'!W31/100)*'Vic Apr 2020'!AQ31,IF($C$5*E37/'Vic Apr 2020'!AQ31&gt;='Vic Apr 2020'!L31,('Vic Apr 2020'!L31*'Vic Apr 2020'!W31/100)*'Vic Apr 2020'!AQ31,($C$5*E37/'Vic Apr 2020'!AQ31*'Vic Apr 2020'!W31/100)*'Vic Apr 2020'!AQ31))</f>
        <v>195.76199999999997</v>
      </c>
      <c r="H37" s="190">
        <f>IF($C$5*E37/'Vic Apr 2020'!AQ31&lt;'Vic Apr 2020'!L31,0,IF($C$5*E37/'Vic Apr 2020'!AQ31&lt;='Vic Apr 2020'!M31,($C$5*E37/'Vic Apr 2020'!AQ31-'Vic Apr 2020'!L31)*('Vic Apr 2020'!X31/100)*'Vic Apr 2020'!AQ31,('Vic Apr 2020'!M31-'Vic Apr 2020'!L31)*('Vic Apr 2020'!X31/100)*'Vic Apr 2020'!AQ31))</f>
        <v>194.65600000000001</v>
      </c>
      <c r="I37" s="190">
        <f>IF($C$5*E37/'Vic Apr 2020'!AQ31&lt;'Vic Apr 2020'!M31,0,IF($C$5*E37/'Vic Apr 2020'!AQ31&lt;='Vic Apr 2020'!N31,($C$5*E37/'Vic Apr 2020'!AQ31-'Vic Apr 2020'!M31)*('Vic Apr 2020'!Y31/100)*'Vic Apr 2020'!AQ31,('Vic Apr 2020'!N31-'Vic Apr 2020'!M31)*('Vic Apr 2020'!Y31/100)*'Vic Apr 2020'!AQ31))</f>
        <v>137.89999999999998</v>
      </c>
      <c r="J37" s="190">
        <f>IF($C$5*E37/'Vic Apr 2020'!AQ31&lt;'Vic Apr 2020'!N31,0,IF($C$5*E37/'Vic Apr 2020'!AQ31&lt;='Vic Apr 2020'!O31,($C$5*E37/'Vic Apr 2020'!AQ31-'Vic Apr 2020'!N31)*('Vic Apr 2020'!Z31/100)*'Vic Apr 2020'!AQ31,('Vic Apr 2020'!O31-'Vic Apr 2020'!N31)*('Vic Apr 2020'!Z31/100)*'Vic Apr 2020'!AQ31))</f>
        <v>0</v>
      </c>
      <c r="K37" s="190">
        <f>IF(($C$5*E37/'Vic Apr 2020'!AQ31&gt;'Vic Apr 2020'!O31),($C$5*E37/'Vic Apr 2020'!AQ31-'Vic Apr 2020'!N31)*'Vic Apr 2020'!AA31/100*'Vic Apr 2020'!AQ31,0)</f>
        <v>0</v>
      </c>
      <c r="L37" s="190">
        <f>IF('Vic Apr 2020'!K31="",($C$5*F37/'Vic Apr 2020'!AR31*'Vic Apr 2020'!AC31/100)*'Vic Apr 2020'!AR31,IF($C$5*F37/'Vic Apr 2020'!AR31&gt;='Vic Apr 2020'!L31,('Vic Apr 2020'!L31*'Vic Apr 2020'!AC31/100)*'Vic Apr 2020'!AR31,($C$5*F37/'Vic Apr 2020'!AR31*'Vic Apr 2020'!AC31/100)*'Vic Apr 2020'!AR31))</f>
        <v>389.31199999999995</v>
      </c>
      <c r="M37" s="190">
        <f>IF($C$5*F37/'Vic Apr 2020'!AR31&lt;'Vic Apr 2020'!L31,0,IF($C$5*F37/'Vic Apr 2020'!AR31&lt;='Vic Apr 2020'!M31,($C$5*F37/'Vic Apr 2020'!AR31-'Vic Apr 2020'!L31)*('Vic Apr 2020'!AD31/100)*'Vic Apr 2020'!AR31,('Vic Apr 2020'!M31-'Vic Apr 2020'!L31)*('Vic Apr 2020'!AD31/100)*'Vic Apr 2020'!AR31))</f>
        <v>382.67599999999993</v>
      </c>
      <c r="N37" s="190">
        <f>IF($C$5*F37/'Vic Apr 2020'!AR31&lt;'Vic Apr 2020'!M31,0,IF($C$5*F37/'Vic Apr 2020'!AR31&lt;='Vic Apr 2020'!N31,($C$5*F37/'Vic Apr 2020'!AR31-'Vic Apr 2020'!M31)*('Vic Apr 2020'!AE31/100)*'Vic Apr 2020'!AR31,('Vic Apr 2020'!N31-'Vic Apr 2020'!M31)*('Vic Apr 2020'!AE31/100)*'Vic Apr 2020'!AR31))</f>
        <v>285.04145454545454</v>
      </c>
      <c r="O37" s="190">
        <f>IF($C$5*F37/'Vic Apr 2020'!AR31&lt;'Vic Apr 2020'!N31,0,IF($C$5*F37/'Vic Apr 2020'!AR31&lt;='Vic Apr 2020'!O31,($C$5*F37/'Vic Apr 2020'!AQ31-'Vic Apr 2020'!N31)*('Vic Apr 2020'!AF31/100)*'Vic Apr 2020'!AR31,('Vic Apr 2020'!O31-'Vic Apr 2020'!N31)*('Vic Apr 2020'!AF31/100)*'Vic Apr 2020'!AR31))</f>
        <v>0</v>
      </c>
      <c r="P37" s="190">
        <f>IF(($C$5*F37/'Vic Apr 2020'!AR31&gt;'Vic Apr 2020'!O31),($C$5*F37/'Vic Apr 2020'!AR31-'Vic Apr 2020'!N31)*'Vic Apr 2020'!AG31/100*'Vic Apr 2020'!AR31,0)</f>
        <v>0</v>
      </c>
      <c r="Q37" s="394">
        <f t="shared" si="4"/>
        <v>1585.3474545454544</v>
      </c>
      <c r="R37" s="419">
        <f t="shared" si="5"/>
        <v>1959.4392727272725</v>
      </c>
      <c r="S37" s="193">
        <f t="shared" si="6"/>
        <v>2155.3831999999998</v>
      </c>
      <c r="T37" s="247">
        <f>'Vic Apr 2020'!AT31</f>
        <v>0</v>
      </c>
      <c r="U37" s="247">
        <f>'Vic Apr 2020'!AU31</f>
        <v>0</v>
      </c>
      <c r="V37" s="247">
        <f>'Vic Apr 2020'!AV31</f>
        <v>16</v>
      </c>
      <c r="W37" s="247">
        <f>'Vic Apr 2020'!AW31</f>
        <v>0</v>
      </c>
      <c r="X37" s="419" t="str">
        <f t="shared" si="7"/>
        <v>Pay-on-time off bill</v>
      </c>
      <c r="Y37" s="419" t="str">
        <f t="shared" si="8"/>
        <v>Exclusive</v>
      </c>
      <c r="Z37" s="399">
        <f t="shared" si="0"/>
        <v>1959.4392727272725</v>
      </c>
      <c r="AA37" s="399">
        <f t="shared" si="1"/>
        <v>1645.928989090909</v>
      </c>
      <c r="AB37" s="400">
        <f t="shared" si="9"/>
        <v>2155.3831999999998</v>
      </c>
      <c r="AC37" s="400">
        <f t="shared" si="9"/>
        <v>1810.521888</v>
      </c>
      <c r="AD37" s="244">
        <f>'Vic Apr 2020'!BF31</f>
        <v>0</v>
      </c>
      <c r="AE37" s="196" t="str">
        <f>'Vic Apr 2020'!BG31</f>
        <v>n</v>
      </c>
      <c r="AF37" s="434"/>
      <c r="AG37" s="434"/>
      <c r="AH37" s="434"/>
      <c r="AI37" s="434"/>
      <c r="AJ37" s="434"/>
      <c r="AK37" s="434"/>
      <c r="AL37" s="434"/>
      <c r="AM37" s="434"/>
      <c r="AN37" s="434"/>
      <c r="AO37" s="434"/>
      <c r="AP37" s="434"/>
      <c r="AQ37" s="434"/>
      <c r="AR37" s="434"/>
      <c r="AS37" s="434"/>
      <c r="AT37" s="434"/>
      <c r="AU37" s="434"/>
      <c r="AV37" s="434"/>
      <c r="AW37" s="434"/>
      <c r="AX37" s="434"/>
      <c r="AY37" s="434"/>
      <c r="AZ37" s="434"/>
      <c r="BA37" s="434"/>
      <c r="BB37" s="434"/>
      <c r="BC37" s="434"/>
      <c r="BD37" s="434"/>
      <c r="BE37" s="434"/>
      <c r="BF37" s="434"/>
      <c r="BG37" s="434"/>
      <c r="BH37" s="434"/>
      <c r="BI37" s="434"/>
      <c r="BJ37" s="434"/>
      <c r="BK37" s="434"/>
      <c r="BL37" s="434"/>
      <c r="BM37" s="434"/>
      <c r="BN37" s="434"/>
      <c r="BO37" s="434"/>
      <c r="BP37" s="434"/>
      <c r="BQ37" s="434"/>
      <c r="BR37" s="434"/>
      <c r="BS37" s="434"/>
      <c r="BT37" s="434"/>
      <c r="BU37" s="434"/>
      <c r="BV37" s="434"/>
      <c r="BW37" s="434"/>
      <c r="BX37" s="434"/>
      <c r="BY37" s="434"/>
      <c r="BZ37" s="434"/>
      <c r="CA37" s="434"/>
      <c r="CB37" s="434"/>
      <c r="CC37" s="434"/>
      <c r="CD37" s="434"/>
      <c r="CE37" s="434"/>
      <c r="CF37" s="434"/>
      <c r="CG37" s="434"/>
      <c r="CH37" s="434"/>
      <c r="CI37" s="434"/>
      <c r="CJ37" s="434"/>
      <c r="CK37" s="434"/>
      <c r="CL37" s="434"/>
      <c r="CM37" s="434"/>
      <c r="CN37" s="434"/>
      <c r="CO37" s="441"/>
      <c r="CP37" s="441"/>
      <c r="CQ37" s="441"/>
      <c r="CR37" s="441"/>
      <c r="CS37" s="441"/>
      <c r="CT37" s="441"/>
      <c r="CU37" s="441"/>
      <c r="CV37" s="441"/>
      <c r="CW37" s="441"/>
      <c r="CX37" s="441"/>
      <c r="CY37" s="441"/>
      <c r="CZ37" s="441"/>
      <c r="DA37" s="441"/>
      <c r="DB37" s="441"/>
      <c r="DC37" s="441"/>
      <c r="DD37" s="441"/>
      <c r="DE37" s="441"/>
      <c r="DF37" s="441"/>
      <c r="DG37" s="441"/>
      <c r="DH37" s="441"/>
      <c r="DI37" s="441"/>
      <c r="DJ37" s="441"/>
      <c r="DK37" s="441"/>
      <c r="DL37" s="441"/>
      <c r="DM37" s="441"/>
      <c r="DN37" s="441"/>
      <c r="DO37" s="441"/>
      <c r="DP37" s="441"/>
      <c r="DQ37" s="441"/>
      <c r="DR37" s="441"/>
      <c r="DS37" s="441"/>
      <c r="DT37" s="441"/>
      <c r="DU37" s="441"/>
      <c r="DV37" s="441"/>
      <c r="DW37" s="441"/>
      <c r="DX37" s="441"/>
      <c r="DY37" s="441"/>
      <c r="DZ37" s="441"/>
      <c r="EA37" s="441"/>
      <c r="EB37" s="441"/>
      <c r="EC37" s="441"/>
      <c r="ED37" s="441"/>
      <c r="EE37" s="441"/>
      <c r="EF37" s="441"/>
      <c r="EG37" s="441"/>
      <c r="EH37" s="441"/>
      <c r="EI37" s="441"/>
      <c r="EJ37" s="441"/>
      <c r="EK37" s="441"/>
      <c r="EL37" s="441"/>
      <c r="EM37" s="441"/>
      <c r="EN37" s="441"/>
      <c r="EO37" s="441"/>
      <c r="EP37" s="441"/>
    </row>
    <row r="38" spans="1:146" s="442" customFormat="1" ht="17" customHeight="1">
      <c r="A38" s="528"/>
      <c r="B38" s="423" t="str">
        <f>'Vic Apr 2020'!F32</f>
        <v>Amaysim</v>
      </c>
      <c r="C38" s="423" t="str">
        <f>'Vic Apr 2020'!G32</f>
        <v>Gas as you go</v>
      </c>
      <c r="D38" s="190">
        <f>365*'Vic Apr 2020'!H32/100</f>
        <v>293.22772727272724</v>
      </c>
      <c r="E38" s="415">
        <f>IF('Vic Apr 2020'!AQ32=3,0.5,IF('Vic Apr 2020'!AQ32=2,0.33,0))</f>
        <v>0.33</v>
      </c>
      <c r="F38" s="415">
        <f t="shared" si="3"/>
        <v>0.66999999999999993</v>
      </c>
      <c r="G38" s="190">
        <f>IF('Vic Apr 2020'!K32="",($C$5*E38/'Vic Apr 2020'!AQ32*'Vic Apr 2020'!W32/100)*'Vic Apr 2020'!AQ32,IF($C$5*E38/'Vic Apr 2020'!AQ32&gt;='Vic Apr 2020'!L32,('Vic Apr 2020'!L32*'Vic Apr 2020'!W32/100)*'Vic Apr 2020'!AQ32,($C$5*E38/'Vic Apr 2020'!AQ32*'Vic Apr 2020'!W32/100)*'Vic Apr 2020'!AQ32))</f>
        <v>193.09090909090909</v>
      </c>
      <c r="H38" s="190">
        <f>IF($C$5*E38/'Vic Apr 2020'!AQ32&lt;'Vic Apr 2020'!L32,0,IF($C$5*E38/'Vic Apr 2020'!AQ32&lt;='Vic Apr 2020'!M32,($C$5*E38/'Vic Apr 2020'!AQ32-'Vic Apr 2020'!L32)*('Vic Apr 2020'!X32/100)*'Vic Apr 2020'!AQ32,('Vic Apr 2020'!M32-'Vic Apr 2020'!L32)*('Vic Apr 2020'!X32/100)*'Vic Apr 2020'!AQ32))</f>
        <v>193.09090909090907</v>
      </c>
      <c r="I38" s="190">
        <f>IF($C$5*E38/'Vic Apr 2020'!AQ32&lt;'Vic Apr 2020'!M32,0,IF($C$5*E38/'Vic Apr 2020'!AQ32&lt;='Vic Apr 2020'!N32,($C$5*E38/'Vic Apr 2020'!AQ32-'Vic Apr 2020'!M32)*('Vic Apr 2020'!Y32/100)*'Vic Apr 2020'!AQ32,('Vic Apr 2020'!N32-'Vic Apr 2020'!M32)*('Vic Apr 2020'!Y32/100)*'Vic Apr 2020'!AQ32))</f>
        <v>140.72727272727272</v>
      </c>
      <c r="J38" s="190">
        <f>IF($C$5*E38/'Vic Apr 2020'!AQ32&lt;'Vic Apr 2020'!N32,0,IF($C$5*E38/'Vic Apr 2020'!AQ32&lt;='Vic Apr 2020'!O32,($C$5*E38/'Vic Apr 2020'!AQ32-'Vic Apr 2020'!N32)*('Vic Apr 2020'!Z32/100)*'Vic Apr 2020'!AQ32,('Vic Apr 2020'!O32-'Vic Apr 2020'!N32)*('Vic Apr 2020'!Z32/100)*'Vic Apr 2020'!AQ32))</f>
        <v>0</v>
      </c>
      <c r="K38" s="190">
        <f>IF(($C$5*E38/'Vic Apr 2020'!AQ32&gt;'Vic Apr 2020'!O32),($C$5*E38/'Vic Apr 2020'!AQ32-'Vic Apr 2020'!N32)*'Vic Apr 2020'!AA32/100*'Vic Apr 2020'!AQ32,0)</f>
        <v>0</v>
      </c>
      <c r="L38" s="190">
        <f>IF('Vic Apr 2020'!K32="",($C$5*F38/'Vic Apr 2020'!AR32*'Vic Apr 2020'!AC32/100)*'Vic Apr 2020'!AR32,IF($C$5*F38/'Vic Apr 2020'!AR32&gt;='Vic Apr 2020'!L32,('Vic Apr 2020'!L32*'Vic Apr 2020'!AC32/100)*'Vic Apr 2020'!AR32,($C$5*F38/'Vic Apr 2020'!AR32*'Vic Apr 2020'!AC32/100)*'Vic Apr 2020'!AR32))</f>
        <v>386.18181818181819</v>
      </c>
      <c r="M38" s="190">
        <f>IF($C$5*F38/'Vic Apr 2020'!AR32&lt;'Vic Apr 2020'!L32,0,IF($C$5*F38/'Vic Apr 2020'!AR32&lt;='Vic Apr 2020'!M32,($C$5*F38/'Vic Apr 2020'!AR32-'Vic Apr 2020'!L32)*('Vic Apr 2020'!AD32/100)*'Vic Apr 2020'!AR32,('Vic Apr 2020'!M32-'Vic Apr 2020'!L32)*('Vic Apr 2020'!AD32/100)*'Vic Apr 2020'!AR32))</f>
        <v>366.5454545454545</v>
      </c>
      <c r="N38" s="190">
        <f>IF($C$5*F38/'Vic Apr 2020'!AR32&lt;'Vic Apr 2020'!M32,0,IF($C$5*F38/'Vic Apr 2020'!AR32&lt;='Vic Apr 2020'!N32,($C$5*F38/'Vic Apr 2020'!AR32-'Vic Apr 2020'!M32)*('Vic Apr 2020'!AE32/100)*'Vic Apr 2020'!AR32,('Vic Apr 2020'!N32-'Vic Apr 2020'!M32)*('Vic Apr 2020'!AE32/100)*'Vic Apr 2020'!AR32))</f>
        <v>283.27272727272725</v>
      </c>
      <c r="O38" s="190">
        <f>IF($C$5*F38/'Vic Apr 2020'!AR32&lt;'Vic Apr 2020'!N32,0,IF($C$5*F38/'Vic Apr 2020'!AR32&lt;='Vic Apr 2020'!O32,($C$5*F38/'Vic Apr 2020'!AQ32-'Vic Apr 2020'!N32)*('Vic Apr 2020'!AF32/100)*'Vic Apr 2020'!AR32,('Vic Apr 2020'!O32-'Vic Apr 2020'!N32)*('Vic Apr 2020'!AF32/100)*'Vic Apr 2020'!AR32))</f>
        <v>0</v>
      </c>
      <c r="P38" s="190">
        <f>IF(($C$5*F38/'Vic Apr 2020'!AR32&gt;'Vic Apr 2020'!O32),($C$5*F38/'Vic Apr 2020'!AR32-'Vic Apr 2020'!N32)*'Vic Apr 2020'!AG32/100*'Vic Apr 2020'!AR32,0)</f>
        <v>0</v>
      </c>
      <c r="Q38" s="394">
        <f t="shared" si="4"/>
        <v>1562.9090909090908</v>
      </c>
      <c r="R38" s="419">
        <f t="shared" si="5"/>
        <v>1856.1368181818179</v>
      </c>
      <c r="S38" s="193">
        <f t="shared" si="6"/>
        <v>2041.7504999999999</v>
      </c>
      <c r="T38" s="247">
        <f>'Vic Apr 2020'!AT32</f>
        <v>0</v>
      </c>
      <c r="U38" s="247">
        <f>'Vic Apr 2020'!AU32</f>
        <v>0</v>
      </c>
      <c r="V38" s="247">
        <f>'Vic Apr 2020'!AV32</f>
        <v>0</v>
      </c>
      <c r="W38" s="247">
        <f>'Vic Apr 2020'!AW32</f>
        <v>0</v>
      </c>
      <c r="X38" s="419" t="str">
        <f t="shared" si="7"/>
        <v>No discount</v>
      </c>
      <c r="Y38" s="419" t="str">
        <f t="shared" si="8"/>
        <v>Exclusive</v>
      </c>
      <c r="Z38" s="399">
        <f t="shared" si="0"/>
        <v>1856.1368181818179</v>
      </c>
      <c r="AA38" s="399">
        <f t="shared" si="1"/>
        <v>1856.1368181818179</v>
      </c>
      <c r="AB38" s="400">
        <f t="shared" si="9"/>
        <v>2041.7504999999999</v>
      </c>
      <c r="AC38" s="400">
        <f t="shared" si="9"/>
        <v>2041.7504999999999</v>
      </c>
      <c r="AD38" s="244">
        <f>'Vic Apr 2020'!BF32</f>
        <v>0</v>
      </c>
      <c r="AE38" s="196" t="str">
        <f>'Vic Apr 2020'!BG32</f>
        <v>n</v>
      </c>
      <c r="AF38" s="434"/>
      <c r="AG38" s="434"/>
      <c r="AH38" s="434"/>
      <c r="AI38" s="434"/>
      <c r="AJ38" s="434"/>
      <c r="AK38" s="434"/>
      <c r="AL38" s="434"/>
      <c r="AM38" s="434"/>
      <c r="AN38" s="434"/>
      <c r="AO38" s="434"/>
      <c r="AP38" s="434"/>
      <c r="AQ38" s="434"/>
      <c r="AR38" s="434"/>
      <c r="AS38" s="434"/>
      <c r="AT38" s="434"/>
      <c r="AU38" s="434"/>
      <c r="AV38" s="434"/>
      <c r="AW38" s="434"/>
      <c r="AX38" s="434"/>
      <c r="AY38" s="434"/>
      <c r="AZ38" s="434"/>
      <c r="BA38" s="434"/>
      <c r="BB38" s="434"/>
      <c r="BC38" s="434"/>
      <c r="BD38" s="434"/>
      <c r="BE38" s="434"/>
      <c r="BF38" s="434"/>
      <c r="BG38" s="434"/>
      <c r="BH38" s="434"/>
      <c r="BI38" s="434"/>
      <c r="BJ38" s="434"/>
      <c r="BK38" s="434"/>
      <c r="BL38" s="434"/>
      <c r="BM38" s="434"/>
      <c r="BN38" s="434"/>
      <c r="BO38" s="434"/>
      <c r="BP38" s="434"/>
      <c r="BQ38" s="434"/>
      <c r="BR38" s="434"/>
      <c r="BS38" s="434"/>
      <c r="BT38" s="434"/>
      <c r="BU38" s="434"/>
      <c r="BV38" s="434"/>
      <c r="BW38" s="434"/>
      <c r="BX38" s="434"/>
      <c r="BY38" s="434"/>
      <c r="BZ38" s="434"/>
      <c r="CA38" s="434"/>
      <c r="CB38" s="434"/>
      <c r="CC38" s="434"/>
      <c r="CD38" s="434"/>
      <c r="CE38" s="434"/>
      <c r="CF38" s="434"/>
      <c r="CG38" s="434"/>
      <c r="CH38" s="434"/>
      <c r="CI38" s="434"/>
      <c r="CJ38" s="434"/>
      <c r="CK38" s="434"/>
      <c r="CL38" s="434"/>
      <c r="CM38" s="434"/>
      <c r="CN38" s="434"/>
      <c r="CO38" s="441"/>
      <c r="CP38" s="441"/>
      <c r="CQ38" s="441"/>
      <c r="CR38" s="441"/>
      <c r="CS38" s="441"/>
      <c r="CT38" s="441"/>
      <c r="CU38" s="441"/>
      <c r="CV38" s="441"/>
      <c r="CW38" s="441"/>
      <c r="CX38" s="441"/>
      <c r="CY38" s="441"/>
      <c r="CZ38" s="441"/>
      <c r="DA38" s="441"/>
      <c r="DB38" s="441"/>
      <c r="DC38" s="441"/>
      <c r="DD38" s="441"/>
      <c r="DE38" s="441"/>
      <c r="DF38" s="441"/>
      <c r="DG38" s="441"/>
      <c r="DH38" s="441"/>
      <c r="DI38" s="441"/>
      <c r="DJ38" s="441"/>
      <c r="DK38" s="441"/>
      <c r="DL38" s="441"/>
      <c r="DM38" s="441"/>
      <c r="DN38" s="441"/>
      <c r="DO38" s="441"/>
      <c r="DP38" s="441"/>
      <c r="DQ38" s="441"/>
      <c r="DR38" s="441"/>
      <c r="DS38" s="441"/>
      <c r="DT38" s="441"/>
      <c r="DU38" s="441"/>
      <c r="DV38" s="441"/>
      <c r="DW38" s="441"/>
      <c r="DX38" s="441"/>
      <c r="DY38" s="441"/>
      <c r="DZ38" s="441"/>
      <c r="EA38" s="441"/>
      <c r="EB38" s="441"/>
      <c r="EC38" s="441"/>
      <c r="ED38" s="441"/>
      <c r="EE38" s="441"/>
      <c r="EF38" s="441"/>
      <c r="EG38" s="441"/>
      <c r="EH38" s="441"/>
      <c r="EI38" s="441"/>
      <c r="EJ38" s="441"/>
      <c r="EK38" s="441"/>
      <c r="EL38" s="441"/>
      <c r="EM38" s="441"/>
      <c r="EN38" s="441"/>
      <c r="EO38" s="441"/>
      <c r="EP38" s="441"/>
    </row>
    <row r="39" spans="1:146" s="442" customFormat="1" ht="17" customHeight="1">
      <c r="A39" s="528"/>
      <c r="B39" s="423" t="str">
        <f>'Vic Apr 2020'!F33</f>
        <v>Powershop</v>
      </c>
      <c r="C39" s="423" t="str">
        <f>'Vic Apr 2020'!G33</f>
        <v>Shopper</v>
      </c>
      <c r="D39" s="190">
        <f>365*'Vic Apr 2020'!H33/100</f>
        <v>350.39999999999992</v>
      </c>
      <c r="E39" s="415">
        <f>IF('Vic Apr 2020'!AQ33=3,0.5,IF('Vic Apr 2020'!AQ33=2,0.33,0))</f>
        <v>0.33</v>
      </c>
      <c r="F39" s="415">
        <f t="shared" si="3"/>
        <v>0.66999999999999993</v>
      </c>
      <c r="G39" s="190">
        <f>IF('Vic Apr 2020'!K33="",($C$5*E39/'Vic Apr 2020'!AQ33*'Vic Apr 2020'!W33/100)*'Vic Apr 2020'!AQ33,IF($C$5*E39/'Vic Apr 2020'!AQ33&gt;='Vic Apr 2020'!L33,('Vic Apr 2020'!L33*'Vic Apr 2020'!W33/100)*'Vic Apr 2020'!AQ33,($C$5*E39/'Vic Apr 2020'!AQ33*'Vic Apr 2020'!W33/100)*'Vic Apr 2020'!AQ33))</f>
        <v>534</v>
      </c>
      <c r="H39" s="190">
        <f>IF(AND('Vic Apr 2020'!L33&gt;0,'Vic Apr 2020'!M33&gt;0),IF($C$5*E39/'Vic Apr 2020'!AQ33&lt;'Vic Apr 2020'!L33,0,IF(($C$5*E39/'Vic Apr 2020'!AQ33-'Vic Apr 2020'!L33)&lt;=('Vic Apr 2020'!M33+'Vic Apr 2020'!L33),((($C$5*E39/'Vic Apr 2020'!AQ33-'Vic Apr 2020'!L33)*'Vic Apr 2020'!X33/100))*'Vic Apr 2020'!AQ33,((('Vic Apr 2020'!M33)*'Vic Apr 2020'!X33/100)*'Vic Apr 2020'!AQ33))),0)</f>
        <v>0</v>
      </c>
      <c r="I39" s="190">
        <f>IF(AND('Vic Apr 2020'!M33&gt;0,'Vic Apr 2020'!N33&gt;0),IF($C$5*E39/'Vic Apr 2020'!AQ33&lt;('Vic Apr 2020'!L33+'Vic Apr 2020'!M33),0,IF(($C$5*E39/'Vic Apr 2020'!AQ33-'Vic Apr 2020'!L33+'Vic Apr 2020'!M33)&lt;=('Vic Apr 2020'!L33+'Vic Apr 2020'!M33+'Vic Apr 2020'!N33),((($C$5*E39/'Vic Apr 2020'!AQ33-('Vic Apr 2020'!L33+'Vic Apr 2020'!M33))*'Vic Apr 2020'!Y33/100))*'Vic Apr 2020'!AQ33,('Vic Apr 2020'!N33*'Vic Apr 2020'!Y33/100)* 'Vic Apr 2020'!AQ33)),0)</f>
        <v>0</v>
      </c>
      <c r="J39" s="190">
        <f>IF(AND('Vic Apr 2020'!N33&gt;0,'Vic Apr 2020'!O33&gt;0),IF($C$5*E39/'Vic Apr 2020'!AQ33&lt;('Vic Apr 2020'!L33+'Vic Apr 2020'!M33+'Vic Apr 2020'!N33),0,IF(($C$5*E39/'Vic Apr 2020'!AQ33-'Vic Apr 2020'!L33+'Vic Apr 2020'!M33+'Vic Apr 2020'!N33)&lt;=('Vic Apr 2020'!L33+'Vic Apr 2020'!M33+'Vic Apr 2020'!N33+'Vic Apr 2020'!O33),(($C$5*E39/'Vic Apr 2020'!AQ33-('Vic Apr 2020'!L33+'Vic Apr 2020'!M33+'Vic Apr 2020'!N33))*'Vic Apr 2020'!Z33/100)*'Vic Apr 2020'!AQ33,('Vic Apr 2020'!O33*'Vic Apr 2020'!Z33/100)*'Vic Apr 2020'!AQ33)),0)</f>
        <v>0</v>
      </c>
      <c r="K39" s="190">
        <f>IF(AND('Vic Apr 2020'!P33&gt;0,'Vic Apr 2020'!O33&gt;0),IF(($C$5*E39/'Vic Apr 2020'!AQ33&lt;SUM('Vic Apr 2020'!L33:P33)),(0),($C$5*E39/'Vic Apr 2020'!AQ33-SUM('Vic Apr 2020'!L33:P33))*'Vic Apr 2020'!AB33/100)* 'Vic Apr 2020'!AQ33,IF(AND('Vic Apr 2020'!O33&gt;0,'Vic Apr 2020'!P33=""),IF(($C$5*E39/'Vic Apr 2020'!AQ33&lt; SUM('Vic Apr 2020'!L33:O33)),(0),($C$5*E39/'Vic Apr 2020'!AQ33-SUM('Vic Apr 2020'!L33:O33))*'Vic Apr 2020'!AA33/100)* 'Vic Apr 2020'!AQ33,IF(AND('Vic Apr 2020'!N33&gt;0,'Vic Apr 2020'!O33=""),IF(($C$5*E39/'Vic Apr 2020'!AQ33&lt; SUM('Vic Apr 2020'!L33:N33)),(0),($C$5*E39/'Vic Apr 2020'!AQ33-SUM('Vic Apr 2020'!L33:N33))*'Vic Apr 2020'!Z33/100)* 'Vic Apr 2020'!AQ33,IF(AND('Vic Apr 2020'!M33&gt;0,'Vic Apr 2020'!N33=""),IF(($C$5*E39/'Vic Apr 2020'!AQ33&lt;'Vic Apr 2020'!M33+'Vic Apr 2020'!L33),(0),(($C$5*E39/'Vic Apr 2020'!AQ33-('Vic Apr 2020'!M33+'Vic Apr 2020'!L33))*'Vic Apr 2020'!Y33/100))*'Vic Apr 2020'!AQ33,IF(AND('Vic Apr 2020'!L33&gt;0,'Vic Apr 2020'!M33=""&gt;0),IF(($C$5*E39/'Vic Apr 2020'!AQ33&lt;'Vic Apr 2020'!L33),(0),($C$5*E39/'Vic Apr 2020'!AQ33-'Vic Apr 2020'!L33)*'Vic Apr 2020'!X33/100)*'Vic Apr 2020'!AQ33,0)))))</f>
        <v>0</v>
      </c>
      <c r="L39" s="190">
        <f>IF('Vic Apr 2020'!K33="",($C$5*F39/'Vic Apr 2020'!AR33*'Vic Apr 2020'!AC33/100)*'Vic Apr 2020'!AR33,IF($C$5*F39/'Vic Apr 2020'!AR33&gt;='Vic Apr 2020'!L33,('Vic Apr 2020'!L33*'Vic Apr 2020'!AC33/100)*'Vic Apr 2020'!AR33,($C$5*F39/'Vic Apr 2020'!AR33*'Vic Apr 2020'!AC33/100)*'Vic Apr 2020'!AR33))</f>
        <v>1041.5454545454545</v>
      </c>
      <c r="M39" s="190">
        <f>IF(AND('Vic Apr 2020'!L33&gt;0,'Vic Apr 2020'!M33&gt;0),IF($C$5*F39/'Vic Apr 2020'!AR33&lt;'Vic Apr 2020'!L33,0,IF(($C$5*F39/'Vic Apr 2020'!AR33-'Vic Apr 2020'!L33)&lt;=('Vic Apr 2020'!M33+'Vic Apr 2020'!L33),((($C$5*F39/'Vic Apr 2020'!AR33-'Vic Apr 2020'!L33)*'Vic Apr 2020'!AD33/100))*'Vic Apr 2020'!AR33,((('Vic Apr 2020'!M33)*'Vic Apr 2020'!AD33/100)*'Vic Apr 2020'!AR33))),0)</f>
        <v>0</v>
      </c>
      <c r="N39" s="190">
        <f>IF(AND('Vic Apr 2020'!M33&gt;0,'Vic Apr 2020'!N33&gt;0),IF($C$5*F39/'Vic Apr 2020'!AR33&lt;('Vic Apr 2020'!L33+'Vic Apr 2020'!M33),0,IF(($C$5*F39/'Vic Apr 2020'!AR33-'Vic Apr 2020'!L33+'Vic Apr 2020'!M33)&lt;=('Vic Apr 2020'!L33+'Vic Apr 2020'!M33+'Vic Apr 2020'!N33),((($C$5*F39/'Vic Apr 2020'!AR33-('Vic Apr 2020'!L33+'Vic Apr 2020'!M33))*'Vic Apr 2020'!AE33/100))*'Vic Apr 2020'!AR33,('Vic Apr 2020'!N33*'Vic Apr 2020'!AE33/100)*'Vic Apr 2020'!AR33)),0)</f>
        <v>0</v>
      </c>
      <c r="O39" s="190">
        <f>IF(AND('Vic Apr 2020'!N33&gt;0,'Vic Apr 2020'!O33&gt;0),IF($C$5*F39/'Vic Apr 2020'!AR33&lt;('Vic Apr 2020'!L33+'Vic Apr 2020'!M33+'Vic Apr 2020'!N33),0,IF(($C$5*F39/'Vic Apr 2020'!AR33-'Vic Apr 2020'!L33+'Vic Apr 2020'!M33+'Vic Apr 2020'!N33)&lt;=('Vic Apr 2020'!L33+'Vic Apr 2020'!M33+'Vic Apr 2020'!N33+'Vic Apr 2020'!O33),(($C$5*F39/'Vic Apr 2020'!AR33-('Vic Apr 2020'!L33+'Vic Apr 2020'!M33+'Vic Apr 2020'!N33))*'Vic Apr 2020'!AF33/100)*'Vic Apr 2020'!AR33,('Vic Apr 2020'!O33*'Vic Apr 2020'!AF33/100)*'Vic Apr 2020'!AR33)),0)</f>
        <v>0</v>
      </c>
      <c r="P39" s="190">
        <f>IF(AND('Vic Apr 2020'!P33&gt;0,'Vic Apr 2020'!O33&gt;0),IF(($C$5*F39/'Vic Apr 2020'!AR33&lt;SUM('Vic Apr 2020'!L33:P33)),(0),($C$5*F39/'Vic Apr 2020'!AR33-SUM('Vic Apr 2020'!L33:P33))*'Vic Apr 2020'!AB33/100)* 'Vic Apr 2020'!AR33,IF(AND('Vic Apr 2020'!O33&gt;0,'Vic Apr 2020'!P33=""),IF(($C$5*F39/'Vic Apr 2020'!AR33&lt; SUM('Vic Apr 2020'!L33:O33)),(0),($C$5*F39/'Vic Apr 2020'!AR33-SUM('Vic Apr 2020'!L33:O33))*'Vic Apr 2020'!AG33/100)* 'Vic Apr 2020'!AR33,IF(AND('Vic Apr 2020'!N33&gt;0,'Vic Apr 2020'!O33=""),IF(($C$5*F39/'Vic Apr 2020'!AR33&lt; SUM('Vic Apr 2020'!L33:N33)),(0),($C$5*F39/'Vic Apr 2020'!AR33-SUM('Vic Apr 2020'!L33:N33))*'Vic Apr 2020'!AF33/100)* 'Vic Apr 2020'!AR33,IF(AND('Vic Apr 2020'!M33&gt;0,'Vic Apr 2020'!N33=""),IF(($C$5*F39/'Vic Apr 2020'!AR33&lt;'Vic Apr 2020'!M33+'Vic Apr 2020'!L33),(0),(($C$5*F39/'Vic Apr 2020'!AR33-('Vic Apr 2020'!M33+'Vic Apr 2020'!L33))*'Vic Apr 2020'!AE33/100))*'Vic Apr 2020'!AR33,IF(AND('Vic Apr 2020'!L33&gt;0,'Vic Apr 2020'!M33=""&gt;0),IF(($C$5*F39/'Vic Apr 2020'!AR33&lt;'Vic Apr 2020'!L33),(0),($C$5*F39/'Vic Apr 2020'!AR33-'Vic Apr 2020'!L33)*'Vic Apr 2020'!AD33/100)*'Vic Apr 2020'!AR33,0)))))</f>
        <v>0</v>
      </c>
      <c r="Q39" s="394">
        <f t="shared" si="4"/>
        <v>1575.5454545454545</v>
      </c>
      <c r="R39" s="419">
        <f t="shared" si="5"/>
        <v>1925.9454545454544</v>
      </c>
      <c r="S39" s="193">
        <f t="shared" si="6"/>
        <v>2118.54</v>
      </c>
      <c r="T39" s="247">
        <f>'Vic Apr 2020'!AT33</f>
        <v>0</v>
      </c>
      <c r="U39" s="247">
        <f>'Vic Apr 2020'!AU33</f>
        <v>0</v>
      </c>
      <c r="V39" s="247">
        <f>'Vic Apr 2020'!AV33</f>
        <v>5</v>
      </c>
      <c r="W39" s="247">
        <f>'Vic Apr 2020'!AW33</f>
        <v>0</v>
      </c>
      <c r="X39" s="419" t="str">
        <f t="shared" si="7"/>
        <v>Pay-on-time off bill</v>
      </c>
      <c r="Y39" s="419" t="str">
        <f t="shared" si="8"/>
        <v>Inclusive</v>
      </c>
      <c r="Z39" s="399">
        <f t="shared" si="0"/>
        <v>1925.9454545454544</v>
      </c>
      <c r="AA39" s="399">
        <f t="shared" si="1"/>
        <v>1829.6481818181817</v>
      </c>
      <c r="AB39" s="400">
        <f t="shared" si="9"/>
        <v>2118.54</v>
      </c>
      <c r="AC39" s="400">
        <f t="shared" si="9"/>
        <v>2012.6130000000001</v>
      </c>
      <c r="AD39" s="244">
        <f>'Vic Apr 2020'!BF33</f>
        <v>0</v>
      </c>
      <c r="AE39" s="196" t="str">
        <f>'Vic Apr 2020'!BG33</f>
        <v>n</v>
      </c>
      <c r="AF39" s="434"/>
      <c r="AG39" s="434"/>
      <c r="AH39" s="434"/>
      <c r="AI39" s="434"/>
      <c r="AJ39" s="434"/>
      <c r="AK39" s="434"/>
      <c r="AL39" s="434"/>
      <c r="AM39" s="434"/>
      <c r="AN39" s="434"/>
      <c r="AO39" s="434"/>
      <c r="AP39" s="434"/>
      <c r="AQ39" s="434"/>
      <c r="AR39" s="434"/>
      <c r="AS39" s="434"/>
      <c r="AT39" s="434"/>
      <c r="AU39" s="434"/>
      <c r="AV39" s="434"/>
      <c r="AW39" s="434"/>
      <c r="AX39" s="434"/>
      <c r="AY39" s="434"/>
      <c r="AZ39" s="434"/>
      <c r="BA39" s="434"/>
      <c r="BB39" s="434"/>
      <c r="BC39" s="434"/>
      <c r="BD39" s="434"/>
      <c r="BE39" s="434"/>
      <c r="BF39" s="434"/>
      <c r="BG39" s="434"/>
      <c r="BH39" s="434"/>
      <c r="BI39" s="434"/>
      <c r="BJ39" s="434"/>
      <c r="BK39" s="434"/>
      <c r="BL39" s="434"/>
      <c r="BM39" s="434"/>
      <c r="BN39" s="434"/>
      <c r="BO39" s="434"/>
      <c r="BP39" s="434"/>
      <c r="BQ39" s="434"/>
      <c r="BR39" s="434"/>
      <c r="BS39" s="434"/>
      <c r="BT39" s="434"/>
      <c r="BU39" s="434"/>
      <c r="BV39" s="434"/>
      <c r="BW39" s="434"/>
      <c r="BX39" s="434"/>
      <c r="BY39" s="434"/>
      <c r="BZ39" s="434"/>
      <c r="CA39" s="434"/>
      <c r="CB39" s="434"/>
      <c r="CC39" s="434"/>
      <c r="CD39" s="434"/>
      <c r="CE39" s="434"/>
      <c r="CF39" s="434"/>
      <c r="CG39" s="434"/>
      <c r="CH39" s="434"/>
      <c r="CI39" s="434"/>
      <c r="CJ39" s="434"/>
      <c r="CK39" s="434"/>
      <c r="CL39" s="434"/>
      <c r="CM39" s="434"/>
      <c r="CN39" s="434"/>
      <c r="CO39" s="441"/>
      <c r="CP39" s="441"/>
      <c r="CQ39" s="441"/>
      <c r="CR39" s="441"/>
      <c r="CS39" s="441"/>
      <c r="CT39" s="441"/>
      <c r="CU39" s="441"/>
      <c r="CV39" s="441"/>
      <c r="CW39" s="441"/>
      <c r="CX39" s="441"/>
      <c r="CY39" s="441"/>
      <c r="CZ39" s="441"/>
      <c r="DA39" s="441"/>
      <c r="DB39" s="441"/>
      <c r="DC39" s="441"/>
      <c r="DD39" s="441"/>
      <c r="DE39" s="441"/>
      <c r="DF39" s="441"/>
      <c r="DG39" s="441"/>
      <c r="DH39" s="441"/>
      <c r="DI39" s="441"/>
      <c r="DJ39" s="441"/>
      <c r="DK39" s="441"/>
      <c r="DL39" s="441"/>
      <c r="DM39" s="441"/>
      <c r="DN39" s="441"/>
      <c r="DO39" s="441"/>
      <c r="DP39" s="441"/>
      <c r="DQ39" s="441"/>
      <c r="DR39" s="441"/>
      <c r="DS39" s="441"/>
      <c r="DT39" s="441"/>
      <c r="DU39" s="441"/>
      <c r="DV39" s="441"/>
      <c r="DW39" s="441"/>
      <c r="DX39" s="441"/>
      <c r="DY39" s="441"/>
      <c r="DZ39" s="441"/>
      <c r="EA39" s="441"/>
      <c r="EB39" s="441"/>
      <c r="EC39" s="441"/>
      <c r="ED39" s="441"/>
      <c r="EE39" s="441"/>
      <c r="EF39" s="441"/>
      <c r="EG39" s="441"/>
      <c r="EH39" s="441"/>
      <c r="EI39" s="441"/>
      <c r="EJ39" s="441"/>
      <c r="EK39" s="441"/>
      <c r="EL39" s="441"/>
      <c r="EM39" s="441"/>
      <c r="EN39" s="441"/>
      <c r="EO39" s="441"/>
      <c r="EP39" s="441"/>
    </row>
    <row r="40" spans="1:146" s="442" customFormat="1" ht="17" customHeight="1" thickBot="1">
      <c r="A40" s="373"/>
      <c r="B40" s="424" t="str">
        <f>'Vic Apr 2020'!F34</f>
        <v>Red Energy</v>
      </c>
      <c r="C40" s="424" t="str">
        <f>'Vic Apr 2020'!G34</f>
        <v>Red Saver</v>
      </c>
      <c r="D40" s="115">
        <f>365*'Vic Apr 2020'!H34/100</f>
        <v>301.125</v>
      </c>
      <c r="E40" s="416">
        <f>IF('Vic Apr 2020'!AQ34=3,0.5,IF('Vic Apr 2020'!AQ34=2,0.33,0))</f>
        <v>0.33</v>
      </c>
      <c r="F40" s="416">
        <f t="shared" si="3"/>
        <v>0.66999999999999993</v>
      </c>
      <c r="G40" s="115">
        <f>IF('Vic Apr 2020'!K34="",($C$5*E40/'Vic Apr 2020'!AQ34*'Vic Apr 2020'!W34/100)*'Vic Apr 2020'!AQ34,IF($C$5*E40/'Vic Apr 2020'!AQ34&gt;='Vic Apr 2020'!L34,('Vic Apr 2020'!L34*'Vic Apr 2020'!W34/100)*'Vic Apr 2020'!AQ34,($C$5*E40/'Vic Apr 2020'!AQ34*'Vic Apr 2020'!W34/100)*'Vic Apr 2020'!AQ34))</f>
        <v>288</v>
      </c>
      <c r="H40" s="115">
        <f>IF($C$5*E40/'Vic Apr 2020'!AQ34&lt;'Vic Apr 2020'!L34,0,IF($C$5*E40/'Vic Apr 2020'!AQ34&lt;='Vic Apr 2020'!M34,($C$5*E40/'Vic Apr 2020'!AQ34-'Vic Apr 2020'!L34)*('Vic Apr 2020'!X34/100)*'Vic Apr 2020'!AQ34,('Vic Apr 2020'!M34-'Vic Apr 2020'!L34)*('Vic Apr 2020'!X34/100)*'Vic Apr 2020'!AQ34))</f>
        <v>258.54545454545456</v>
      </c>
      <c r="I40" s="115">
        <f>IF($C$5*E40/'Vic Apr 2020'!AQ34&lt;'Vic Apr 2020'!M34,0,IF($C$5*E40/'Vic Apr 2020'!AQ34&lt;='Vic Apr 2020'!N34,($C$5*E40/'Vic Apr 2020'!AQ34-'Vic Apr 2020'!M34)*('Vic Apr 2020'!Y34/100)*'Vic Apr 2020'!AQ34,('Vic Apr 2020'!N34-'Vic Apr 2020'!M34)*('Vic Apr 2020'!Y34/100)*'Vic Apr 2020'!AQ34))</f>
        <v>170.99999999999997</v>
      </c>
      <c r="J40" s="115">
        <f>IF($C$5*E40/'Vic Apr 2020'!AQ34&lt;'Vic Apr 2020'!N34,0,IF($C$5*E40/'Vic Apr 2020'!AQ34&lt;='Vic Apr 2020'!O34,($C$5*E40/'Vic Apr 2020'!AQ34-'Vic Apr 2020'!N34)*('Vic Apr 2020'!Z34/100)*'Vic Apr 2020'!AQ34,('Vic Apr 2020'!O34-'Vic Apr 2020'!N34)*('Vic Apr 2020'!Z34/100)*'Vic Apr 2020'!AQ34))</f>
        <v>0</v>
      </c>
      <c r="K40" s="115">
        <f>IF(($C$5*E40/'Vic Apr 2020'!AQ34&gt;'Vic Apr 2020'!O34),($C$5*E40/'Vic Apr 2020'!AQ34-'Vic Apr 2020'!N34)*'Vic Apr 2020'!AA34/100*'Vic Apr 2020'!AQ34,0)</f>
        <v>0</v>
      </c>
      <c r="L40" s="115">
        <f>IF('Vic Apr 2020'!K34="",($C$5*F40/'Vic Apr 2020'!AR34*'Vic Apr 2020'!AC34/100)*'Vic Apr 2020'!AR34,IF($C$5*F40/'Vic Apr 2020'!AR34&gt;='Vic Apr 2020'!L34,('Vic Apr 2020'!L34*'Vic Apr 2020'!AC34/100)*'Vic Apr 2020'!AR34,($C$5*F40/'Vic Apr 2020'!AR34*'Vic Apr 2020'!AC34/100)*'Vic Apr 2020'!AR34))</f>
        <v>480</v>
      </c>
      <c r="M40" s="115">
        <f>IF($C$5*F40/'Vic Apr 2020'!AR34&lt;'Vic Apr 2020'!L34,0,IF($C$5*F40/'Vic Apr 2020'!AR34&lt;='Vic Apr 2020'!M34,($C$5*F40/'Vic Apr 2020'!AR34-'Vic Apr 2020'!L34)*('Vic Apr 2020'!AD34/100)*'Vic Apr 2020'!AR34,('Vic Apr 2020'!M34-'Vic Apr 2020'!L34)*('Vic Apr 2020'!AD34/100)*'Vic Apr 2020'!AR34))</f>
        <v>455.99999999999989</v>
      </c>
      <c r="N40" s="115">
        <f>IF($C$5*F40/'Vic Apr 2020'!AR34&lt;'Vic Apr 2020'!M34,0,IF($C$5*F40/'Vic Apr 2020'!AR34&lt;='Vic Apr 2020'!N34,($C$5*F40/'Vic Apr 2020'!AR34-'Vic Apr 2020'!M34)*('Vic Apr 2020'!AE34/100)*'Vic Apr 2020'!AR34,('Vic Apr 2020'!N34-'Vic Apr 2020'!M34)*('Vic Apr 2020'!AE34/100)*'Vic Apr 2020'!AR34))</f>
        <v>342</v>
      </c>
      <c r="O40" s="115">
        <f>IF($C$5*F40/'Vic Apr 2020'!AR34&lt;'Vic Apr 2020'!N34,0,IF($C$5*F40/'Vic Apr 2020'!AR34&lt;='Vic Apr 2020'!O34,($C$5*F40/'Vic Apr 2020'!AQ34-'Vic Apr 2020'!N34)*('Vic Apr 2020'!AF34/100)*'Vic Apr 2020'!AR34,('Vic Apr 2020'!O34-'Vic Apr 2020'!N34)*('Vic Apr 2020'!AF34/100)*'Vic Apr 2020'!AR34))</f>
        <v>0</v>
      </c>
      <c r="P40" s="115">
        <f>IF(($C$5*F40/'Vic Apr 2020'!AR34&gt;'Vic Apr 2020'!O34),($C$5*F40/'Vic Apr 2020'!AR34-'Vic Apr 2020'!N34)*'Vic Apr 2020'!AG34/100*'Vic Apr 2020'!AR34,0)</f>
        <v>0</v>
      </c>
      <c r="Q40" s="395">
        <f t="shared" si="4"/>
        <v>1995.5454545454545</v>
      </c>
      <c r="R40" s="420">
        <f t="shared" si="5"/>
        <v>2296.6704545454545</v>
      </c>
      <c r="S40" s="214">
        <f t="shared" si="6"/>
        <v>2526.3375000000001</v>
      </c>
      <c r="T40" s="248">
        <f>'Vic Apr 2020'!AT34</f>
        <v>0</v>
      </c>
      <c r="U40" s="248">
        <f>'Vic Apr 2020'!AU34</f>
        <v>0</v>
      </c>
      <c r="V40" s="248">
        <f>'Vic Apr 2020'!AV34</f>
        <v>10</v>
      </c>
      <c r="W40" s="248">
        <f>'Vic Apr 2020'!AW34</f>
        <v>0</v>
      </c>
      <c r="X40" s="420" t="str">
        <f t="shared" si="7"/>
        <v>Pay-on-time off bill</v>
      </c>
      <c r="Y40" s="420" t="str">
        <f t="shared" si="8"/>
        <v>Inclusive</v>
      </c>
      <c r="Z40" s="401">
        <f t="shared" si="0"/>
        <v>2296.6704545454545</v>
      </c>
      <c r="AA40" s="402">
        <f t="shared" si="1"/>
        <v>2067.0034090909089</v>
      </c>
      <c r="AB40" s="403">
        <f t="shared" si="9"/>
        <v>2526.3375000000001</v>
      </c>
      <c r="AC40" s="403">
        <f t="shared" si="9"/>
        <v>2273.7037500000001</v>
      </c>
      <c r="AD40" s="245">
        <f>'Vic Apr 2020'!BF34</f>
        <v>0</v>
      </c>
      <c r="AE40" s="217" t="str">
        <f>'Vic Apr 2020'!BG34</f>
        <v>n</v>
      </c>
      <c r="CO40" s="441"/>
      <c r="CP40" s="441"/>
      <c r="CQ40" s="441"/>
      <c r="CR40" s="441"/>
      <c r="CS40" s="441"/>
      <c r="CT40" s="441"/>
      <c r="CU40" s="441"/>
      <c r="CV40" s="441"/>
      <c r="CW40" s="441"/>
      <c r="CX40" s="441"/>
      <c r="CY40" s="441"/>
      <c r="CZ40" s="441"/>
      <c r="DA40" s="441"/>
      <c r="DB40" s="441"/>
      <c r="DC40" s="441"/>
      <c r="DD40" s="441"/>
      <c r="DE40" s="441"/>
      <c r="DF40" s="441"/>
      <c r="DG40" s="441"/>
      <c r="DH40" s="441"/>
      <c r="DI40" s="441"/>
      <c r="DJ40" s="441"/>
      <c r="DK40" s="441"/>
      <c r="DL40" s="441"/>
      <c r="DM40" s="441"/>
      <c r="DN40" s="441"/>
      <c r="DO40" s="441"/>
      <c r="DP40" s="441"/>
      <c r="DQ40" s="441"/>
      <c r="DR40" s="441"/>
      <c r="DS40" s="441"/>
      <c r="DT40" s="441"/>
      <c r="DU40" s="441"/>
      <c r="DV40" s="441"/>
      <c r="DW40" s="441"/>
      <c r="DX40" s="441"/>
      <c r="DY40" s="441"/>
      <c r="DZ40" s="441"/>
      <c r="EA40" s="441"/>
      <c r="EB40" s="441"/>
      <c r="EC40" s="441"/>
      <c r="ED40" s="441"/>
      <c r="EE40" s="441"/>
      <c r="EF40" s="441"/>
      <c r="EG40" s="441"/>
      <c r="EH40" s="441"/>
      <c r="EI40" s="441"/>
      <c r="EJ40" s="441"/>
      <c r="EK40" s="441"/>
      <c r="EL40" s="441"/>
      <c r="EM40" s="441"/>
      <c r="EN40" s="441"/>
      <c r="EO40" s="441"/>
      <c r="EP40" s="441"/>
    </row>
    <row r="41" spans="1:146" ht="17" customHeight="1" thickTop="1">
      <c r="A41" s="528" t="str">
        <f>'Vic Apr 2020'!D35</f>
        <v>Ausnet Central 2</v>
      </c>
      <c r="B41" s="423" t="str">
        <f>'Vic Apr 2020'!F35</f>
        <v>AGL</v>
      </c>
      <c r="C41" s="423" t="str">
        <f>'Vic Apr 2020'!G35</f>
        <v>Business Essentials Saver</v>
      </c>
      <c r="D41" s="190">
        <f>365*'Vic Apr 2020'!H35/100</f>
        <v>300.57749999999999</v>
      </c>
      <c r="E41" s="415">
        <f>IF('Vic Apr 2020'!AQ35=3,0.5,IF('Vic Apr 2020'!AQ35=2,0.33,0))</f>
        <v>0.33</v>
      </c>
      <c r="F41" s="415">
        <f t="shared" si="3"/>
        <v>0.66999999999999993</v>
      </c>
      <c r="G41" s="190">
        <f>IF('Vic Apr 2020'!K35="",($C$5*E41/'Vic Apr 2020'!AQ35*'Vic Apr 2020'!W35/100)*'Vic Apr 2020'!AQ35,IF($C$5*E41/'Vic Apr 2020'!AQ35&gt;='Vic Apr 2020'!L35,('Vic Apr 2020'!L35*'Vic Apr 2020'!W35/100)*'Vic Apr 2020'!AQ35,($C$5*E41/'Vic Apr 2020'!AQ35*'Vic Apr 2020'!W35/100)*'Vic Apr 2020'!AQ35))</f>
        <v>464.99999999999994</v>
      </c>
      <c r="H41" s="190">
        <f>IF(AND('Vic Apr 2020'!L35&gt;0,'Vic Apr 2020'!M35&gt;0),IF($C$5*E41/'Vic Apr 2020'!AQ35&lt;'Vic Apr 2020'!L35,0,IF(($C$5*E41/'Vic Apr 2020'!AQ35-'Vic Apr 2020'!L35)&lt;=('Vic Apr 2020'!M35+'Vic Apr 2020'!L35),((($C$5*E41/'Vic Apr 2020'!AQ35-'Vic Apr 2020'!L35)*'Vic Apr 2020'!X35/100))*'Vic Apr 2020'!AQ35,((('Vic Apr 2020'!M35)*'Vic Apr 2020'!X35/100)*'Vic Apr 2020'!AQ35))),0)</f>
        <v>0</v>
      </c>
      <c r="I41" s="190">
        <f>IF(AND('Vic Apr 2020'!M35&gt;0,'Vic Apr 2020'!N35&gt;0),IF($C$5*E41/'Vic Apr 2020'!AQ35&lt;('Vic Apr 2020'!L35+'Vic Apr 2020'!M35),0,IF(($C$5*E41/'Vic Apr 2020'!AQ35-'Vic Apr 2020'!L35+'Vic Apr 2020'!M35)&lt;=('Vic Apr 2020'!L35+'Vic Apr 2020'!M35+'Vic Apr 2020'!N35),((($C$5*E41/'Vic Apr 2020'!AQ35-('Vic Apr 2020'!L35+'Vic Apr 2020'!M35))*'Vic Apr 2020'!Y35/100))*'Vic Apr 2020'!AQ35,('Vic Apr 2020'!N35*'Vic Apr 2020'!Y35/100)* 'Vic Apr 2020'!AQ35)),0)</f>
        <v>0</v>
      </c>
      <c r="J41" s="190">
        <f>IF(AND('Vic Apr 2020'!N35&gt;0,'Vic Apr 2020'!O35&gt;0),IF($C$5*E41/'Vic Apr 2020'!AQ35&lt;('Vic Apr 2020'!L35+'Vic Apr 2020'!M35+'Vic Apr 2020'!N35),0,IF(($C$5*E41/'Vic Apr 2020'!AQ35-'Vic Apr 2020'!L35+'Vic Apr 2020'!M35+'Vic Apr 2020'!N35)&lt;=('Vic Apr 2020'!L35+'Vic Apr 2020'!M35+'Vic Apr 2020'!N35+'Vic Apr 2020'!O35),(($C$5*E41/'Vic Apr 2020'!AQ35-('Vic Apr 2020'!L35+'Vic Apr 2020'!M35+'Vic Apr 2020'!N35))*'Vic Apr 2020'!Z35/100)*'Vic Apr 2020'!AQ35,('Vic Apr 2020'!O35*'Vic Apr 2020'!Z35/100)*'Vic Apr 2020'!AQ35)),0)</f>
        <v>0</v>
      </c>
      <c r="K41" s="190">
        <f>IF(AND('Vic Apr 2020'!P35&gt;0,'Vic Apr 2020'!O35&gt;0),IF(($C$5*E41/'Vic Apr 2020'!AQ35&lt;SUM('Vic Apr 2020'!L35:P35)),(0),($C$5*E41/'Vic Apr 2020'!AQ35-SUM('Vic Apr 2020'!L35:P35))*'Vic Apr 2020'!AB35/100)* 'Vic Apr 2020'!AQ35,IF(AND('Vic Apr 2020'!O35&gt;0,'Vic Apr 2020'!P35=""),IF(($C$5*E41/'Vic Apr 2020'!AQ35&lt; SUM('Vic Apr 2020'!L35:O35)),(0),($C$5*E41/'Vic Apr 2020'!AQ35-SUM('Vic Apr 2020'!L35:O35))*'Vic Apr 2020'!AA35/100)* 'Vic Apr 2020'!AQ35,IF(AND('Vic Apr 2020'!N35&gt;0,'Vic Apr 2020'!O35=""),IF(($C$5*E41/'Vic Apr 2020'!AQ35&lt; SUM('Vic Apr 2020'!L35:N35)),(0),($C$5*E41/'Vic Apr 2020'!AQ35-SUM('Vic Apr 2020'!L35:N35))*'Vic Apr 2020'!Z35/100)* 'Vic Apr 2020'!AQ35,IF(AND('Vic Apr 2020'!M35&gt;0,'Vic Apr 2020'!N35=""),IF(($C$5*E41/'Vic Apr 2020'!AQ35&lt;'Vic Apr 2020'!M35+'Vic Apr 2020'!L35),(0),(($C$5*E41/'Vic Apr 2020'!AQ35-('Vic Apr 2020'!M35+'Vic Apr 2020'!L35))*'Vic Apr 2020'!Y35/100))*'Vic Apr 2020'!AQ35,IF(AND('Vic Apr 2020'!L35&gt;0,'Vic Apr 2020'!M35=""&gt;0),IF(($C$5*E41/'Vic Apr 2020'!AQ35&lt;'Vic Apr 2020'!L35),(0),($C$5*E41/'Vic Apr 2020'!AQ35-'Vic Apr 2020'!L35)*'Vic Apr 2020'!X35/100)*'Vic Apr 2020'!AQ35,0)))))</f>
        <v>0</v>
      </c>
      <c r="L41" s="190">
        <f>IF('Vic Apr 2020'!K35="",($C$5*F41/'Vic Apr 2020'!AR35*'Vic Apr 2020'!AC35/100)*'Vic Apr 2020'!AR35,IF($C$5*F41/'Vic Apr 2020'!AR35&gt;='Vic Apr 2020'!L35,('Vic Apr 2020'!L35*'Vic Apr 2020'!AC35/100)*'Vic Apr 2020'!AR35,($C$5*F41/'Vic Apr 2020'!AR35*'Vic Apr 2020'!AC35/100)*'Vic Apr 2020'!AR35))</f>
        <v>913.63636363636351</v>
      </c>
      <c r="M41" s="190">
        <f>IF(AND('Vic Apr 2020'!L35&gt;0,'Vic Apr 2020'!M35&gt;0),IF($C$5*F41/'Vic Apr 2020'!AR35&lt;'Vic Apr 2020'!L35,0,IF(($C$5*F41/'Vic Apr 2020'!AR35-'Vic Apr 2020'!L35)&lt;=('Vic Apr 2020'!M35+'Vic Apr 2020'!L35),((($C$5*F41/'Vic Apr 2020'!AR35-'Vic Apr 2020'!L35)*'Vic Apr 2020'!AD35/100))*'Vic Apr 2020'!AR35,((('Vic Apr 2020'!M35)*'Vic Apr 2020'!AD35/100)*'Vic Apr 2020'!AR35))),0)</f>
        <v>0</v>
      </c>
      <c r="N41" s="190">
        <f>IF(AND('Vic Apr 2020'!M35&gt;0,'Vic Apr 2020'!N35&gt;0),IF($C$5*F41/'Vic Apr 2020'!AR35&lt;('Vic Apr 2020'!L35+'Vic Apr 2020'!M35),0,IF(($C$5*F41/'Vic Apr 2020'!AR35-'Vic Apr 2020'!L35+'Vic Apr 2020'!M35)&lt;=('Vic Apr 2020'!L35+'Vic Apr 2020'!M35+'Vic Apr 2020'!N35),((($C$5*F41/'Vic Apr 2020'!AR35-('Vic Apr 2020'!L35+'Vic Apr 2020'!M35))*'Vic Apr 2020'!AE35/100))*'Vic Apr 2020'!AR35,('Vic Apr 2020'!N35*'Vic Apr 2020'!AE35/100)*'Vic Apr 2020'!AR35)),0)</f>
        <v>0</v>
      </c>
      <c r="O41" s="190">
        <f>IF(AND('Vic Apr 2020'!N35&gt;0,'Vic Apr 2020'!O35&gt;0),IF($C$5*F41/'Vic Apr 2020'!AR35&lt;('Vic Apr 2020'!L35+'Vic Apr 2020'!M35+'Vic Apr 2020'!N35),0,IF(($C$5*F41/'Vic Apr 2020'!AR35-'Vic Apr 2020'!L35+'Vic Apr 2020'!M35+'Vic Apr 2020'!N35)&lt;=('Vic Apr 2020'!L35+'Vic Apr 2020'!M35+'Vic Apr 2020'!N35+'Vic Apr 2020'!O35),(($C$5*F41/'Vic Apr 2020'!AR35-('Vic Apr 2020'!L35+'Vic Apr 2020'!M35+'Vic Apr 2020'!N35))*'Vic Apr 2020'!AF35/100)*'Vic Apr 2020'!AR35,('Vic Apr 2020'!O35*'Vic Apr 2020'!AF35/100)*'Vic Apr 2020'!AR35)),0)</f>
        <v>0</v>
      </c>
      <c r="P41" s="190">
        <f>IF(AND('Vic Apr 2020'!P35&gt;0,'Vic Apr 2020'!O35&gt;0),IF(($C$5*F41/'Vic Apr 2020'!AR35&lt;SUM('Vic Apr 2020'!L35:P35)),(0),($C$5*F41/'Vic Apr 2020'!AR35-SUM('Vic Apr 2020'!L35:P35))*'Vic Apr 2020'!AB35/100)* 'Vic Apr 2020'!AR35,IF(AND('Vic Apr 2020'!O35&gt;0,'Vic Apr 2020'!P35=""),IF(($C$5*F41/'Vic Apr 2020'!AR35&lt; SUM('Vic Apr 2020'!L35:O35)),(0),($C$5*F41/'Vic Apr 2020'!AR35-SUM('Vic Apr 2020'!L35:O35))*'Vic Apr 2020'!AG35/100)* 'Vic Apr 2020'!AR35,IF(AND('Vic Apr 2020'!N35&gt;0,'Vic Apr 2020'!O35=""),IF(($C$5*F41/'Vic Apr 2020'!AR35&lt; SUM('Vic Apr 2020'!L35:N35)),(0),($C$5*F41/'Vic Apr 2020'!AR35-SUM('Vic Apr 2020'!L35:N35))*'Vic Apr 2020'!AF35/100)* 'Vic Apr 2020'!AR35,IF(AND('Vic Apr 2020'!M35&gt;0,'Vic Apr 2020'!N35=""),IF(($C$5*F41/'Vic Apr 2020'!AR35&lt;'Vic Apr 2020'!M35+'Vic Apr 2020'!L35),(0),(($C$5*F41/'Vic Apr 2020'!AR35-('Vic Apr 2020'!M35+'Vic Apr 2020'!L35))*'Vic Apr 2020'!AE35/100))*'Vic Apr 2020'!AR35,IF(AND('Vic Apr 2020'!L35&gt;0,'Vic Apr 2020'!M35=""&gt;0),IF(($C$5*F41/'Vic Apr 2020'!AR35&lt;'Vic Apr 2020'!L35),(0),($C$5*F41/'Vic Apr 2020'!AR35-'Vic Apr 2020'!L35)*'Vic Apr 2020'!AD35/100)*'Vic Apr 2020'!AR35,0)))))</f>
        <v>0</v>
      </c>
      <c r="Q41" s="394">
        <f t="shared" si="4"/>
        <v>1378.6363636363635</v>
      </c>
      <c r="R41" s="419">
        <f t="shared" si="5"/>
        <v>1679.2138636363634</v>
      </c>
      <c r="S41" s="193">
        <f t="shared" si="6"/>
        <v>1847.1352499999998</v>
      </c>
      <c r="T41" s="247">
        <f>'Vic Apr 2020'!AT35</f>
        <v>0</v>
      </c>
      <c r="U41" s="247">
        <f>'Vic Apr 2020'!AU35</f>
        <v>0</v>
      </c>
      <c r="V41" s="247">
        <f>'Vic Apr 2020'!AV35</f>
        <v>0</v>
      </c>
      <c r="W41" s="247">
        <f>'Vic Apr 2020'!AW35</f>
        <v>0</v>
      </c>
      <c r="X41" s="419" t="str">
        <f t="shared" si="7"/>
        <v>No discount</v>
      </c>
      <c r="Y41" s="419" t="str">
        <f t="shared" si="8"/>
        <v>Exclusive</v>
      </c>
      <c r="Z41" s="399">
        <f t="shared" si="0"/>
        <v>1679.2138636363634</v>
      </c>
      <c r="AA41" s="399">
        <f t="shared" si="1"/>
        <v>1679.2138636363634</v>
      </c>
      <c r="AB41" s="400">
        <f t="shared" si="9"/>
        <v>1847.1352499999998</v>
      </c>
      <c r="AC41" s="400">
        <f t="shared" si="9"/>
        <v>1847.1352499999998</v>
      </c>
      <c r="AD41" s="244">
        <f>'Vic Apr 2020'!BF35</f>
        <v>0</v>
      </c>
      <c r="AE41" s="196" t="str">
        <f>'Vic Apr 2020'!BG35</f>
        <v>n</v>
      </c>
      <c r="CO41" s="438"/>
      <c r="CP41" s="438"/>
      <c r="CQ41" s="438"/>
      <c r="CR41" s="438"/>
      <c r="CS41" s="438"/>
      <c r="CT41" s="438"/>
      <c r="CU41" s="438"/>
      <c r="CV41" s="438"/>
      <c r="CW41" s="438"/>
      <c r="CX41" s="438"/>
      <c r="CY41" s="438"/>
      <c r="CZ41" s="438"/>
      <c r="DA41" s="438"/>
      <c r="DB41" s="438"/>
      <c r="DC41" s="438"/>
      <c r="DD41" s="438"/>
      <c r="DE41" s="438"/>
      <c r="DF41" s="438"/>
      <c r="DG41" s="438"/>
      <c r="DH41" s="438"/>
      <c r="DI41" s="438"/>
      <c r="DJ41" s="438"/>
      <c r="DK41" s="438"/>
      <c r="DL41" s="438"/>
      <c r="DM41" s="438"/>
      <c r="DN41" s="438"/>
      <c r="DO41" s="438"/>
      <c r="DP41" s="438"/>
      <c r="DQ41" s="438"/>
      <c r="DR41" s="438"/>
      <c r="DS41" s="438"/>
      <c r="DT41" s="438"/>
      <c r="DU41" s="438"/>
      <c r="DV41" s="438"/>
      <c r="DW41" s="438"/>
      <c r="DX41" s="438"/>
      <c r="DY41" s="438"/>
      <c r="DZ41" s="438"/>
      <c r="EA41" s="438"/>
      <c r="EB41" s="438"/>
      <c r="EC41" s="438"/>
      <c r="ED41" s="438"/>
      <c r="EE41" s="438"/>
      <c r="EF41" s="438"/>
      <c r="EG41" s="438"/>
      <c r="EH41" s="438"/>
      <c r="EI41" s="438"/>
      <c r="EJ41" s="438"/>
      <c r="EK41" s="438"/>
      <c r="EL41" s="438"/>
      <c r="EM41" s="438"/>
      <c r="EN41" s="438"/>
      <c r="EO41" s="438"/>
      <c r="EP41" s="438"/>
    </row>
    <row r="42" spans="1:146" ht="17" customHeight="1">
      <c r="A42" s="528"/>
      <c r="B42" s="423" t="str">
        <f>'Vic Apr 2020'!F36</f>
        <v>Click Energy</v>
      </c>
      <c r="C42" s="423" t="str">
        <f>'Vic Apr 2020'!G36</f>
        <v>Business Ready</v>
      </c>
      <c r="D42" s="190">
        <f>365*'Vic Apr 2020'!H36/100</f>
        <v>315.79136363636366</v>
      </c>
      <c r="E42" s="415">
        <f>IF('Vic Apr 2020'!AQ36=3,0.5,IF('Vic Apr 2020'!AQ36=2,0.33,0))</f>
        <v>0.33</v>
      </c>
      <c r="F42" s="415">
        <f t="shared" si="3"/>
        <v>0.66999999999999993</v>
      </c>
      <c r="G42" s="190">
        <f>IF('Vic Apr 2020'!K36="",($C$5*E42/'Vic Apr 2020'!AQ36*'Vic Apr 2020'!W36/100)*'Vic Apr 2020'!AQ36,IF($C$5*E42/'Vic Apr 2020'!AQ36&gt;='Vic Apr 2020'!L36,('Vic Apr 2020'!L36*'Vic Apr 2020'!W36/100)*'Vic Apr 2020'!AQ36,($C$5*E42/'Vic Apr 2020'!AQ36*'Vic Apr 2020'!W36/100)*'Vic Apr 2020'!AQ36))</f>
        <v>207.27272727272725</v>
      </c>
      <c r="H42" s="190">
        <f>IF($C$5*E42/'Vic Apr 2020'!AQ36&lt;'Vic Apr 2020'!L36,0,IF($C$5*E42/'Vic Apr 2020'!AQ36&lt;='Vic Apr 2020'!M36,($C$5*E42/'Vic Apr 2020'!AQ36-'Vic Apr 2020'!L36)*('Vic Apr 2020'!X36/100)*'Vic Apr 2020'!AQ36,('Vic Apr 2020'!M36-'Vic Apr 2020'!L36)*('Vic Apr 2020'!X36/100)*'Vic Apr 2020'!AQ36))</f>
        <v>207.27272727272722</v>
      </c>
      <c r="I42" s="190">
        <f>IF($C$5*E42/'Vic Apr 2020'!AQ36&lt;'Vic Apr 2020'!M36,0,IF($C$5*E42/'Vic Apr 2020'!AQ36&lt;='Vic Apr 2020'!N36,($C$5*E42/'Vic Apr 2020'!AQ36-'Vic Apr 2020'!M36)*('Vic Apr 2020'!Y36/100)*'Vic Apr 2020'!AQ36,('Vic Apr 2020'!N36-'Vic Apr 2020'!M36)*('Vic Apr 2020'!Y36/100)*'Vic Apr 2020'!AQ36))</f>
        <v>152.18181818181819</v>
      </c>
      <c r="J42" s="190">
        <f>IF($C$5*E42/'Vic Apr 2020'!AQ36&lt;'Vic Apr 2020'!N36,0,IF($C$5*E42/'Vic Apr 2020'!AQ36&lt;='Vic Apr 2020'!O36,($C$5*E42/'Vic Apr 2020'!AQ36-'Vic Apr 2020'!N36)*('Vic Apr 2020'!Z36/100)*'Vic Apr 2020'!AQ36,('Vic Apr 2020'!O36-'Vic Apr 2020'!N36)*('Vic Apr 2020'!Z36/100)*'Vic Apr 2020'!AQ36))</f>
        <v>0</v>
      </c>
      <c r="K42" s="190">
        <f>IF(($C$5*E42/'Vic Apr 2020'!AQ36&gt;'Vic Apr 2020'!O36),($C$5*E42/'Vic Apr 2020'!AQ36-'Vic Apr 2020'!N36)*'Vic Apr 2020'!AA36/100*'Vic Apr 2020'!AQ36,0)</f>
        <v>0</v>
      </c>
      <c r="L42" s="190">
        <f>IF('Vic Apr 2020'!K36="",($C$5*F42/'Vic Apr 2020'!AR36*'Vic Apr 2020'!AC36/100)*'Vic Apr 2020'!AR36,IF($C$5*F42/'Vic Apr 2020'!AR36&gt;='Vic Apr 2020'!L36,('Vic Apr 2020'!L36*'Vic Apr 2020'!AC36/100)*'Vic Apr 2020'!AR36,($C$5*F42/'Vic Apr 2020'!AR36*'Vic Apr 2020'!AC36/100)*'Vic Apr 2020'!AR36))</f>
        <v>414.5454545454545</v>
      </c>
      <c r="M42" s="190">
        <f>IF($C$5*F42/'Vic Apr 2020'!AR36&lt;'Vic Apr 2020'!L36,0,IF($C$5*F42/'Vic Apr 2020'!AR36&lt;='Vic Apr 2020'!M36,($C$5*F42/'Vic Apr 2020'!AR36-'Vic Apr 2020'!L36)*('Vic Apr 2020'!AD36/100)*'Vic Apr 2020'!AR36,('Vic Apr 2020'!M36-'Vic Apr 2020'!L36)*('Vic Apr 2020'!AD36/100)*'Vic Apr 2020'!AR36))</f>
        <v>392.72727272727269</v>
      </c>
      <c r="N42" s="190">
        <f>IF($C$5*F42/'Vic Apr 2020'!AR36&lt;'Vic Apr 2020'!M36,0,IF($C$5*F42/'Vic Apr 2020'!AR36&lt;='Vic Apr 2020'!N36,($C$5*F42/'Vic Apr 2020'!AR36-'Vic Apr 2020'!M36)*('Vic Apr 2020'!AE36/100)*'Vic Apr 2020'!AR36,('Vic Apr 2020'!N36-'Vic Apr 2020'!M36)*('Vic Apr 2020'!AE36/100)*'Vic Apr 2020'!AR36))</f>
        <v>304</v>
      </c>
      <c r="O42" s="190">
        <f>IF($C$5*F42/'Vic Apr 2020'!AR36&lt;'Vic Apr 2020'!N36,0,IF($C$5*F42/'Vic Apr 2020'!AR36&lt;='Vic Apr 2020'!O36,($C$5*F42/'Vic Apr 2020'!AQ36-'Vic Apr 2020'!N36)*('Vic Apr 2020'!AF36/100)*'Vic Apr 2020'!AR36,('Vic Apr 2020'!O36-'Vic Apr 2020'!N36)*('Vic Apr 2020'!AF36/100)*'Vic Apr 2020'!AR36))</f>
        <v>0</v>
      </c>
      <c r="P42" s="190">
        <f>IF(($C$5*F42/'Vic Apr 2020'!AR36&gt;'Vic Apr 2020'!O36),($C$5*F42/'Vic Apr 2020'!AR36-'Vic Apr 2020'!N36)*'Vic Apr 2020'!AG36/100*'Vic Apr 2020'!AR36,0)</f>
        <v>0</v>
      </c>
      <c r="Q42" s="394">
        <f t="shared" si="4"/>
        <v>1678</v>
      </c>
      <c r="R42" s="419">
        <f t="shared" si="5"/>
        <v>1993.7913636363637</v>
      </c>
      <c r="S42" s="193">
        <f t="shared" si="6"/>
        <v>2193.1705000000002</v>
      </c>
      <c r="T42" s="247">
        <f>'Vic Apr 2020'!AT36</f>
        <v>0</v>
      </c>
      <c r="U42" s="247">
        <f>'Vic Apr 2020'!AU36</f>
        <v>0</v>
      </c>
      <c r="V42" s="247">
        <f>'Vic Apr 2020'!AV36</f>
        <v>0</v>
      </c>
      <c r="W42" s="247">
        <f>'Vic Apr 2020'!AW36</f>
        <v>0</v>
      </c>
      <c r="X42" s="419" t="str">
        <f t="shared" si="7"/>
        <v>No discount</v>
      </c>
      <c r="Y42" s="419" t="str">
        <f t="shared" si="8"/>
        <v>Exclusive</v>
      </c>
      <c r="Z42" s="399">
        <f t="shared" si="0"/>
        <v>1993.7913636363637</v>
      </c>
      <c r="AA42" s="399">
        <f t="shared" si="1"/>
        <v>1993.7913636363637</v>
      </c>
      <c r="AB42" s="400">
        <f t="shared" si="9"/>
        <v>2193.1705000000002</v>
      </c>
      <c r="AC42" s="400">
        <f t="shared" si="9"/>
        <v>2193.1705000000002</v>
      </c>
      <c r="AD42" s="244">
        <f>'Vic Apr 2020'!BF36</f>
        <v>0</v>
      </c>
      <c r="AE42" s="196" t="str">
        <f>'Vic Apr 2020'!BG36</f>
        <v>n</v>
      </c>
      <c r="CO42" s="438"/>
      <c r="CP42" s="438"/>
      <c r="CQ42" s="438"/>
      <c r="CR42" s="438"/>
      <c r="CS42" s="438"/>
      <c r="CT42" s="438"/>
      <c r="CU42" s="438"/>
      <c r="CV42" s="438"/>
      <c r="CW42" s="438"/>
      <c r="CX42" s="438"/>
      <c r="CY42" s="438"/>
      <c r="CZ42" s="438"/>
      <c r="DA42" s="438"/>
      <c r="DB42" s="438"/>
      <c r="DC42" s="438"/>
      <c r="DD42" s="438"/>
      <c r="DE42" s="438"/>
      <c r="DF42" s="438"/>
      <c r="DG42" s="438"/>
      <c r="DH42" s="438"/>
      <c r="DI42" s="438"/>
      <c r="DJ42" s="438"/>
      <c r="DK42" s="438"/>
      <c r="DL42" s="438"/>
      <c r="DM42" s="438"/>
      <c r="DN42" s="438"/>
      <c r="DO42" s="438"/>
      <c r="DP42" s="438"/>
      <c r="DQ42" s="438"/>
      <c r="DR42" s="438"/>
      <c r="DS42" s="438"/>
      <c r="DT42" s="438"/>
      <c r="DU42" s="438"/>
      <c r="DV42" s="438"/>
      <c r="DW42" s="438"/>
      <c r="DX42" s="438"/>
      <c r="DY42" s="438"/>
      <c r="DZ42" s="438"/>
      <c r="EA42" s="438"/>
      <c r="EB42" s="438"/>
      <c r="EC42" s="438"/>
      <c r="ED42" s="438"/>
      <c r="EE42" s="438"/>
      <c r="EF42" s="438"/>
      <c r="EG42" s="438"/>
      <c r="EH42" s="438"/>
      <c r="EI42" s="438"/>
      <c r="EJ42" s="438"/>
      <c r="EK42" s="438"/>
      <c r="EL42" s="438"/>
      <c r="EM42" s="438"/>
      <c r="EN42" s="438"/>
      <c r="EO42" s="438"/>
      <c r="EP42" s="438"/>
    </row>
    <row r="43" spans="1:146" ht="17" customHeight="1">
      <c r="A43" s="528"/>
      <c r="B43" s="423" t="str">
        <f>'Vic Apr 2020'!F37</f>
        <v>Covau</v>
      </c>
      <c r="C43" s="423" t="str">
        <f>'Vic Apr 2020'!G37</f>
        <v>Smart Saver</v>
      </c>
      <c r="D43" s="190">
        <f>365*'Vic Apr 2020'!H37/100</f>
        <v>346.74999999999994</v>
      </c>
      <c r="E43" s="415">
        <f>IF('Vic Apr 2020'!AQ37=3,0.5,IF('Vic Apr 2020'!AQ37=2,0.33,0))</f>
        <v>0.33</v>
      </c>
      <c r="F43" s="415">
        <f t="shared" si="3"/>
        <v>0.66999999999999993</v>
      </c>
      <c r="G43" s="190">
        <f>IF('Vic Apr 2020'!K37="",($C$5*E43/'Vic Apr 2020'!AQ37*'Vic Apr 2020'!W37/100)*'Vic Apr 2020'!AQ37,IF($C$5*E43/'Vic Apr 2020'!AQ37&gt;='Vic Apr 2020'!L37,('Vic Apr 2020'!L37*'Vic Apr 2020'!W37/100)*'Vic Apr 2020'!AQ37,($C$5*E43/'Vic Apr 2020'!AQ37*'Vic Apr 2020'!W37/100)*'Vic Apr 2020'!AQ37))</f>
        <v>275.99999999999994</v>
      </c>
      <c r="H43" s="190">
        <f>IF($C$5*E43/'Vic Apr 2020'!AQ37&lt;'Vic Apr 2020'!L37,0,IF($C$5*E43/'Vic Apr 2020'!AQ37&lt;='Vic Apr 2020'!M37,($C$5*E43/'Vic Apr 2020'!AQ37-'Vic Apr 2020'!L37)*('Vic Apr 2020'!X37/100)*'Vic Apr 2020'!AQ37,('Vic Apr 2020'!M37-'Vic Apr 2020'!L37)*('Vic Apr 2020'!X37/100)*'Vic Apr 2020'!AQ37))</f>
        <v>261.81818181818181</v>
      </c>
      <c r="I43" s="190">
        <f>IF($C$5*E43/'Vic Apr 2020'!AQ37&lt;'Vic Apr 2020'!M37,0,IF($C$5*E43/'Vic Apr 2020'!AQ37&lt;='Vic Apr 2020'!N37,($C$5*E43/'Vic Apr 2020'!AQ37-'Vic Apr 2020'!M37)*('Vic Apr 2020'!Y37/100)*'Vic Apr 2020'!AQ37,('Vic Apr 2020'!N37-'Vic Apr 2020'!M37)*('Vic Apr 2020'!Y37/100)*'Vic Apr 2020'!AQ37))</f>
        <v>189</v>
      </c>
      <c r="J43" s="190">
        <f>IF($C$5*E43/'Vic Apr 2020'!AQ37&lt;'Vic Apr 2020'!N37,0,IF($C$5*E43/'Vic Apr 2020'!AQ37&lt;='Vic Apr 2020'!O37,($C$5*E43/'Vic Apr 2020'!AQ37-'Vic Apr 2020'!N37)*('Vic Apr 2020'!Z37/100)*'Vic Apr 2020'!AQ37,('Vic Apr 2020'!O37-'Vic Apr 2020'!N37)*('Vic Apr 2020'!Z37/100)*'Vic Apr 2020'!AQ37))</f>
        <v>0</v>
      </c>
      <c r="K43" s="190">
        <f>IF(($C$5*E43/'Vic Apr 2020'!AQ37&gt;'Vic Apr 2020'!O37),($C$5*E43/'Vic Apr 2020'!AQ37-'Vic Apr 2020'!N37)*'Vic Apr 2020'!AA37/100*'Vic Apr 2020'!AQ37,0)</f>
        <v>0</v>
      </c>
      <c r="L43" s="190">
        <f>IF('Vic Apr 2020'!K37="",($C$5*F43/'Vic Apr 2020'!AR37*'Vic Apr 2020'!AC37/100)*'Vic Apr 2020'!AR37,IF($C$5*F43/'Vic Apr 2020'!AR37&gt;='Vic Apr 2020'!L37,('Vic Apr 2020'!L37*'Vic Apr 2020'!AC37/100)*'Vic Apr 2020'!AR37,($C$5*F43/'Vic Apr 2020'!AR37*'Vic Apr 2020'!AC37/100)*'Vic Apr 2020'!AR37))</f>
        <v>504</v>
      </c>
      <c r="M43" s="190">
        <f>IF($C$5*F43/'Vic Apr 2020'!AR37&lt;'Vic Apr 2020'!L37,0,IF($C$5*F43/'Vic Apr 2020'!AR37&lt;='Vic Apr 2020'!M37,($C$5*F43/'Vic Apr 2020'!AR37-'Vic Apr 2020'!L37)*('Vic Apr 2020'!AD37/100)*'Vic Apr 2020'!AR37,('Vic Apr 2020'!M37-'Vic Apr 2020'!L37)*('Vic Apr 2020'!AD37/100)*'Vic Apr 2020'!AR37))</f>
        <v>469.09090909090901</v>
      </c>
      <c r="N43" s="190">
        <f>IF($C$5*F43/'Vic Apr 2020'!AR37&lt;'Vic Apr 2020'!M37,0,IF($C$5*F43/'Vic Apr 2020'!AR37&lt;='Vic Apr 2020'!N37,($C$5*F43/'Vic Apr 2020'!AR37-'Vic Apr 2020'!M37)*('Vic Apr 2020'!AE37/100)*'Vic Apr 2020'!AR37,('Vic Apr 2020'!N37-'Vic Apr 2020'!M37)*('Vic Apr 2020'!AE37/100)*'Vic Apr 2020'!AR37))</f>
        <v>348.90909090909088</v>
      </c>
      <c r="O43" s="190">
        <f>IF($C$5*F43/'Vic Apr 2020'!AR37&lt;'Vic Apr 2020'!N37,0,IF($C$5*F43/'Vic Apr 2020'!AR37&lt;='Vic Apr 2020'!O37,($C$5*F43/'Vic Apr 2020'!AQ37-'Vic Apr 2020'!N37)*('Vic Apr 2020'!AF37/100)*'Vic Apr 2020'!AR37,('Vic Apr 2020'!O37-'Vic Apr 2020'!N37)*('Vic Apr 2020'!AF37/100)*'Vic Apr 2020'!AR37))</f>
        <v>0</v>
      </c>
      <c r="P43" s="190">
        <f>IF(($C$5*F43/'Vic Apr 2020'!AR37&gt;'Vic Apr 2020'!O37),($C$5*F43/'Vic Apr 2020'!AR37-'Vic Apr 2020'!N37)*'Vic Apr 2020'!AG37/100*'Vic Apr 2020'!AR37,0)</f>
        <v>0</v>
      </c>
      <c r="Q43" s="394">
        <f t="shared" si="4"/>
        <v>2048.8181818181815</v>
      </c>
      <c r="R43" s="419">
        <f t="shared" si="5"/>
        <v>2395.5681818181815</v>
      </c>
      <c r="S43" s="193">
        <f t="shared" si="6"/>
        <v>2635.125</v>
      </c>
      <c r="T43" s="247">
        <f>'Vic Apr 2020'!AT37</f>
        <v>0</v>
      </c>
      <c r="U43" s="247">
        <f>'Vic Apr 2020'!AU37</f>
        <v>20</v>
      </c>
      <c r="V43" s="247">
        <f>'Vic Apr 2020'!AV37</f>
        <v>0</v>
      </c>
      <c r="W43" s="247">
        <f>'Vic Apr 2020'!AW37</f>
        <v>0</v>
      </c>
      <c r="X43" s="419" t="str">
        <f t="shared" si="7"/>
        <v>Guaranteed off usage</v>
      </c>
      <c r="Y43" s="419" t="str">
        <f t="shared" si="8"/>
        <v>Exclusive</v>
      </c>
      <c r="Z43" s="399">
        <f t="shared" si="0"/>
        <v>1985.8045454545452</v>
      </c>
      <c r="AA43" s="399">
        <f t="shared" si="1"/>
        <v>1985.8045454545452</v>
      </c>
      <c r="AB43" s="400">
        <f t="shared" si="9"/>
        <v>2184.3849999999998</v>
      </c>
      <c r="AC43" s="400">
        <f t="shared" si="9"/>
        <v>2184.3849999999998</v>
      </c>
      <c r="AD43" s="244">
        <f>'Vic Apr 2020'!BF37</f>
        <v>0</v>
      </c>
      <c r="AE43" s="196" t="str">
        <f>'Vic Apr 2020'!BG37</f>
        <v>n</v>
      </c>
      <c r="CO43" s="438"/>
      <c r="CP43" s="438"/>
      <c r="CQ43" s="438"/>
      <c r="CR43" s="438"/>
      <c r="CS43" s="438"/>
      <c r="CT43" s="438"/>
      <c r="CU43" s="438"/>
      <c r="CV43" s="438"/>
      <c r="CW43" s="438"/>
      <c r="CX43" s="438"/>
      <c r="CY43" s="438"/>
      <c r="CZ43" s="438"/>
      <c r="DA43" s="438"/>
      <c r="DB43" s="438"/>
      <c r="DC43" s="438"/>
      <c r="DD43" s="438"/>
      <c r="DE43" s="438"/>
      <c r="DF43" s="438"/>
      <c r="DG43" s="438"/>
      <c r="DH43" s="438"/>
      <c r="DI43" s="438"/>
      <c r="DJ43" s="438"/>
      <c r="DK43" s="438"/>
      <c r="DL43" s="438"/>
      <c r="DM43" s="438"/>
      <c r="DN43" s="438"/>
      <c r="DO43" s="438"/>
      <c r="DP43" s="438"/>
      <c r="DQ43" s="438"/>
      <c r="DR43" s="438"/>
      <c r="DS43" s="438"/>
      <c r="DT43" s="438"/>
      <c r="DU43" s="438"/>
      <c r="DV43" s="438"/>
      <c r="DW43" s="438"/>
      <c r="DX43" s="438"/>
      <c r="DY43" s="438"/>
      <c r="DZ43" s="438"/>
      <c r="EA43" s="438"/>
      <c r="EB43" s="438"/>
      <c r="EC43" s="438"/>
      <c r="ED43" s="438"/>
      <c r="EE43" s="438"/>
      <c r="EF43" s="438"/>
      <c r="EG43" s="438"/>
      <c r="EH43" s="438"/>
      <c r="EI43" s="438"/>
      <c r="EJ43" s="438"/>
      <c r="EK43" s="438"/>
      <c r="EL43" s="438"/>
      <c r="EM43" s="438"/>
      <c r="EN43" s="438"/>
      <c r="EO43" s="438"/>
      <c r="EP43" s="438"/>
    </row>
    <row r="44" spans="1:146" ht="17" customHeight="1">
      <c r="A44" s="528"/>
      <c r="B44" s="423" t="str">
        <f>'Vic Apr 2020'!F38</f>
        <v>EnergyAustralia</v>
      </c>
      <c r="C44" s="423" t="str">
        <f>'Vic Apr 2020'!G38</f>
        <v>Total Business</v>
      </c>
      <c r="D44" s="190">
        <f>365*'Vic Apr 2020'!H38/100</f>
        <v>455.15499999999992</v>
      </c>
      <c r="E44" s="415">
        <f>IF('Vic Apr 2020'!AQ38=3,0.5,IF('Vic Apr 2020'!AQ38=2,0.33,0))</f>
        <v>0.33</v>
      </c>
      <c r="F44" s="415">
        <f t="shared" si="3"/>
        <v>0.66999999999999993</v>
      </c>
      <c r="G44" s="190">
        <f>IF('Vic Apr 2020'!K38="",($C$5*E44/'Vic Apr 2020'!AQ38*'Vic Apr 2020'!W38/100)*'Vic Apr 2020'!AQ38,IF($C$5*E44/'Vic Apr 2020'!AQ38&gt;='Vic Apr 2020'!L38,('Vic Apr 2020'!L38*'Vic Apr 2020'!W38/100)*'Vic Apr 2020'!AQ38,($C$5*E44/'Vic Apr 2020'!AQ38*'Vic Apr 2020'!W38/100)*'Vic Apr 2020'!AQ38))</f>
        <v>244.3636363636364</v>
      </c>
      <c r="H44" s="190">
        <f>IF($C$5*E44/'Vic Apr 2020'!AQ38&lt;'Vic Apr 2020'!L38,0,IF($C$5*E44/'Vic Apr 2020'!AQ38&lt;='Vic Apr 2020'!M38,($C$5*E44/'Vic Apr 2020'!AQ38-'Vic Apr 2020'!L38)*('Vic Apr 2020'!X38/100)*'Vic Apr 2020'!AQ38,('Vic Apr 2020'!M38-'Vic Apr 2020'!L38)*('Vic Apr 2020'!X38/100)*'Vic Apr 2020'!AQ38))</f>
        <v>238.90909090909088</v>
      </c>
      <c r="I44" s="190">
        <f>IF($C$5*E44/'Vic Apr 2020'!AQ38&lt;'Vic Apr 2020'!M38,0,IF($C$5*E44/'Vic Apr 2020'!AQ38&lt;='Vic Apr 2020'!N38,($C$5*E44/'Vic Apr 2020'!AQ38-'Vic Apr 2020'!M38)*('Vic Apr 2020'!Y38/100)*'Vic Apr 2020'!AQ38,('Vic Apr 2020'!N38-'Vic Apr 2020'!M38)*('Vic Apr 2020'!Y38/100)*'Vic Apr 2020'!AQ38))</f>
        <v>177.54545454545453</v>
      </c>
      <c r="J44" s="190">
        <f>IF($C$5*E44/'Vic Apr 2020'!AQ38&lt;'Vic Apr 2020'!N38,0,IF($C$5*E44/'Vic Apr 2020'!AQ38&lt;='Vic Apr 2020'!O38,($C$5*E44/'Vic Apr 2020'!AQ38-'Vic Apr 2020'!N38)*('Vic Apr 2020'!Z38/100)*'Vic Apr 2020'!AQ38,('Vic Apr 2020'!O38-'Vic Apr 2020'!N38)*('Vic Apr 2020'!Z38/100)*'Vic Apr 2020'!AQ38))</f>
        <v>0</v>
      </c>
      <c r="K44" s="190">
        <f>IF(($C$5*E44/'Vic Apr 2020'!AQ38&gt;'Vic Apr 2020'!O38),($C$5*E44/'Vic Apr 2020'!AQ38-'Vic Apr 2020'!N38)*'Vic Apr 2020'!AA38/100*'Vic Apr 2020'!AQ38,0)</f>
        <v>0</v>
      </c>
      <c r="L44" s="190">
        <f>IF('Vic Apr 2020'!K38="",($C$5*F44/'Vic Apr 2020'!AR38*'Vic Apr 2020'!AC38/100)*'Vic Apr 2020'!AR38,IF($C$5*F44/'Vic Apr 2020'!AR38&gt;='Vic Apr 2020'!L38,('Vic Apr 2020'!L38*'Vic Apr 2020'!AC38/100)*'Vic Apr 2020'!AR38,($C$5*F44/'Vic Apr 2020'!AR38*'Vic Apr 2020'!AC38/100)*'Vic Apr 2020'!AR38))</f>
        <v>486.5454545454545</v>
      </c>
      <c r="M44" s="190">
        <f>IF($C$5*F44/'Vic Apr 2020'!AR38&lt;'Vic Apr 2020'!L38,0,IF($C$5*F44/'Vic Apr 2020'!AR38&lt;='Vic Apr 2020'!M38,($C$5*F44/'Vic Apr 2020'!AR38-'Vic Apr 2020'!L38)*('Vic Apr 2020'!AD38/100)*'Vic Apr 2020'!AR38,('Vic Apr 2020'!M38-'Vic Apr 2020'!L38)*('Vic Apr 2020'!AD38/100)*'Vic Apr 2020'!AR38))</f>
        <v>449.45454545454538</v>
      </c>
      <c r="N44" s="190">
        <f>IF($C$5*F44/'Vic Apr 2020'!AR38&lt;'Vic Apr 2020'!M38,0,IF($C$5*F44/'Vic Apr 2020'!AR38&lt;='Vic Apr 2020'!N38,($C$5*F44/'Vic Apr 2020'!AR38-'Vic Apr 2020'!M38)*('Vic Apr 2020'!AE38/100)*'Vic Apr 2020'!AR38,('Vic Apr 2020'!N38-'Vic Apr 2020'!M38)*('Vic Apr 2020'!AE38/100)*'Vic Apr 2020'!AR38))</f>
        <v>347.18181818181813</v>
      </c>
      <c r="O44" s="190">
        <f>IF($C$5*F44/'Vic Apr 2020'!AR38&lt;'Vic Apr 2020'!N38,0,IF($C$5*F44/'Vic Apr 2020'!AR38&lt;='Vic Apr 2020'!O38,($C$5*F44/'Vic Apr 2020'!AQ38-'Vic Apr 2020'!N38)*('Vic Apr 2020'!AF38/100)*'Vic Apr 2020'!AR38,('Vic Apr 2020'!O38-'Vic Apr 2020'!N38)*('Vic Apr 2020'!AF38/100)*'Vic Apr 2020'!AR38))</f>
        <v>0</v>
      </c>
      <c r="P44" s="190">
        <f>IF(($C$5*F44/'Vic Apr 2020'!AR38&gt;'Vic Apr 2020'!O38),($C$5*F44/'Vic Apr 2020'!AR38-'Vic Apr 2020'!N38)*'Vic Apr 2020'!AG38/100*'Vic Apr 2020'!AR38,0)</f>
        <v>0</v>
      </c>
      <c r="Q44" s="394">
        <f t="shared" si="4"/>
        <v>1943.9999999999995</v>
      </c>
      <c r="R44" s="419">
        <f t="shared" si="5"/>
        <v>2399.1549999999993</v>
      </c>
      <c r="S44" s="193">
        <f t="shared" si="6"/>
        <v>2639.0704999999994</v>
      </c>
      <c r="T44" s="247">
        <f>'Vic Apr 2020'!AT38</f>
        <v>23</v>
      </c>
      <c r="U44" s="247">
        <f>'Vic Apr 2020'!AU38</f>
        <v>0</v>
      </c>
      <c r="V44" s="247">
        <f>'Vic Apr 2020'!AV38</f>
        <v>0</v>
      </c>
      <c r="W44" s="247">
        <f>'Vic Apr 2020'!AW38</f>
        <v>0</v>
      </c>
      <c r="X44" s="419" t="str">
        <f t="shared" si="7"/>
        <v>Guaranteed off bill</v>
      </c>
      <c r="Y44" s="419" t="str">
        <f t="shared" si="8"/>
        <v>Exclusive</v>
      </c>
      <c r="Z44" s="399">
        <f t="shared" si="0"/>
        <v>1847.3493499999995</v>
      </c>
      <c r="AA44" s="399">
        <f t="shared" si="1"/>
        <v>1847.3493499999995</v>
      </c>
      <c r="AB44" s="400">
        <f t="shared" si="9"/>
        <v>2032.0842849999997</v>
      </c>
      <c r="AC44" s="400">
        <f t="shared" si="9"/>
        <v>2032.0842849999997</v>
      </c>
      <c r="AD44" s="244">
        <f>'Vic Apr 2020'!BF38</f>
        <v>0</v>
      </c>
      <c r="AE44" s="196" t="str">
        <f>'Vic Apr 2020'!BG38</f>
        <v>n</v>
      </c>
      <c r="CO44" s="438"/>
      <c r="CP44" s="438"/>
      <c r="CQ44" s="438"/>
      <c r="CR44" s="438"/>
      <c r="CS44" s="438"/>
      <c r="CT44" s="438"/>
      <c r="CU44" s="438"/>
      <c r="CV44" s="438"/>
      <c r="CW44" s="438"/>
      <c r="CX44" s="438"/>
      <c r="CY44" s="438"/>
      <c r="CZ44" s="438"/>
      <c r="DA44" s="438"/>
      <c r="DB44" s="438"/>
      <c r="DC44" s="438"/>
      <c r="DD44" s="438"/>
      <c r="DE44" s="438"/>
      <c r="DF44" s="438"/>
      <c r="DG44" s="438"/>
      <c r="DH44" s="438"/>
      <c r="DI44" s="438"/>
      <c r="DJ44" s="438"/>
      <c r="DK44" s="438"/>
      <c r="DL44" s="438"/>
      <c r="DM44" s="438"/>
      <c r="DN44" s="438"/>
      <c r="DO44" s="438"/>
      <c r="DP44" s="438"/>
      <c r="DQ44" s="438"/>
      <c r="DR44" s="438"/>
      <c r="DS44" s="438"/>
      <c r="DT44" s="438"/>
      <c r="DU44" s="438"/>
      <c r="DV44" s="438"/>
      <c r="DW44" s="438"/>
      <c r="DX44" s="438"/>
      <c r="DY44" s="438"/>
      <c r="DZ44" s="438"/>
      <c r="EA44" s="438"/>
      <c r="EB44" s="438"/>
      <c r="EC44" s="438"/>
      <c r="ED44" s="438"/>
      <c r="EE44" s="438"/>
      <c r="EF44" s="438"/>
      <c r="EG44" s="438"/>
      <c r="EH44" s="438"/>
      <c r="EI44" s="438"/>
      <c r="EJ44" s="438"/>
      <c r="EK44" s="438"/>
      <c r="EL44" s="438"/>
      <c r="EM44" s="438"/>
      <c r="EN44" s="438"/>
      <c r="EO44" s="438"/>
      <c r="EP44" s="438"/>
    </row>
    <row r="45" spans="1:146" ht="17" customHeight="1">
      <c r="A45" s="528"/>
      <c r="B45" s="423" t="str">
        <f>'Vic Apr 2020'!F39</f>
        <v>Lumo Energy</v>
      </c>
      <c r="C45" s="423" t="str">
        <f>'Vic Apr 2020'!G39</f>
        <v>Value</v>
      </c>
      <c r="D45" s="190">
        <f>365*'Vic Apr 2020'!H39/100</f>
        <v>364.99999999999994</v>
      </c>
      <c r="E45" s="415">
        <f>IF('Vic Apr 2020'!AQ39=3,0.5,IF('Vic Apr 2020'!AQ39=2,0.33,0))</f>
        <v>0.33</v>
      </c>
      <c r="F45" s="415">
        <f t="shared" si="3"/>
        <v>0.66999999999999993</v>
      </c>
      <c r="G45" s="190">
        <f>IF('Vic Apr 2020'!K39="",($C$5*E45/'Vic Apr 2020'!AQ39*'Vic Apr 2020'!W39/100)*'Vic Apr 2020'!AQ39,IF($C$5*E45/'Vic Apr 2020'!AQ39&gt;='Vic Apr 2020'!L39,('Vic Apr 2020'!L39*'Vic Apr 2020'!W39/100)*'Vic Apr 2020'!AQ39,($C$5*E45/'Vic Apr 2020'!AQ39*'Vic Apr 2020'!W39/100)*'Vic Apr 2020'!AQ39))</f>
        <v>183.59599999999995</v>
      </c>
      <c r="H45" s="190">
        <f>IF($C$5*E45/'Vic Apr 2020'!AQ39&lt;'Vic Apr 2020'!L39,0,IF($C$5*E45/'Vic Apr 2020'!AQ39&lt;='Vic Apr 2020'!M39,($C$5*E45/'Vic Apr 2020'!AQ39-'Vic Apr 2020'!L39)*('Vic Apr 2020'!X39/100)*'Vic Apr 2020'!AQ39,('Vic Apr 2020'!M39-'Vic Apr 2020'!L39)*('Vic Apr 2020'!X39/100)*'Vic Apr 2020'!AQ39))</f>
        <v>179.172</v>
      </c>
      <c r="I45" s="190">
        <f>IF($C$5*E45/'Vic Apr 2020'!AQ39&lt;'Vic Apr 2020'!M39,0,IF($C$5*E45/'Vic Apr 2020'!AQ39&lt;='Vic Apr 2020'!N39,($C$5*E45/'Vic Apr 2020'!AQ39-'Vic Apr 2020'!M39)*('Vic Apr 2020'!Y39/100)*'Vic Apr 2020'!AQ39,('Vic Apr 2020'!N39-'Vic Apr 2020'!M39)*('Vic Apr 2020'!Y39/100)*'Vic Apr 2020'!AQ39))</f>
        <v>122.92800000000001</v>
      </c>
      <c r="J45" s="190">
        <f>IF($C$5*E45/'Vic Apr 2020'!AQ39&lt;'Vic Apr 2020'!N39,0,IF($C$5*E45/'Vic Apr 2020'!AQ39&lt;='Vic Apr 2020'!O39,($C$5*E45/'Vic Apr 2020'!AQ39-'Vic Apr 2020'!N39)*('Vic Apr 2020'!Z39/100)*'Vic Apr 2020'!AQ39,('Vic Apr 2020'!O39-'Vic Apr 2020'!N39)*('Vic Apr 2020'!Z39/100)*'Vic Apr 2020'!AQ39))</f>
        <v>0</v>
      </c>
      <c r="K45" s="190">
        <f>IF(($C$5*E45/'Vic Apr 2020'!AQ39&gt;'Vic Apr 2020'!O39),($C$5*E45/'Vic Apr 2020'!AQ39-'Vic Apr 2020'!N39)*'Vic Apr 2020'!AA39/100*'Vic Apr 2020'!AQ39,0)</f>
        <v>0</v>
      </c>
      <c r="L45" s="190">
        <f>IF('Vic Apr 2020'!K39="",($C$5*F45/'Vic Apr 2020'!AR39*'Vic Apr 2020'!AC39/100)*'Vic Apr 2020'!AR39,IF($C$5*F45/'Vic Apr 2020'!AR39&gt;='Vic Apr 2020'!L39,('Vic Apr 2020'!L39*'Vic Apr 2020'!AC39/100)*'Vic Apr 2020'!AR39,($C$5*F45/'Vic Apr 2020'!AR39*'Vic Apr 2020'!AC39/100)*'Vic Apr 2020'!AR39))</f>
        <v>358.34399999999999</v>
      </c>
      <c r="M45" s="190">
        <f>IF($C$5*F45/'Vic Apr 2020'!AR39&lt;'Vic Apr 2020'!L39,0,IF($C$5*F45/'Vic Apr 2020'!AR39&lt;='Vic Apr 2020'!M39,($C$5*F45/'Vic Apr 2020'!AR39-'Vic Apr 2020'!L39)*('Vic Apr 2020'!AD39/100)*'Vic Apr 2020'!AR39,('Vic Apr 2020'!M39-'Vic Apr 2020'!L39)*('Vic Apr 2020'!AD39/100)*'Vic Apr 2020'!AR39))</f>
        <v>345.072</v>
      </c>
      <c r="N45" s="190">
        <f>IF($C$5*F45/'Vic Apr 2020'!AR39&lt;'Vic Apr 2020'!M39,0,IF($C$5*F45/'Vic Apr 2020'!AR39&lt;='Vic Apr 2020'!N39,($C$5*F45/'Vic Apr 2020'!AR39-'Vic Apr 2020'!M39)*('Vic Apr 2020'!AE39/100)*'Vic Apr 2020'!AR39,('Vic Apr 2020'!N39-'Vic Apr 2020'!M39)*('Vic Apr 2020'!AE39/100)*'Vic Apr 2020'!AR39))</f>
        <v>250.03636363636363</v>
      </c>
      <c r="O45" s="190">
        <f>IF($C$5*F45/'Vic Apr 2020'!AR39&lt;'Vic Apr 2020'!N39,0,IF($C$5*F45/'Vic Apr 2020'!AR39&lt;='Vic Apr 2020'!O39,($C$5*F45/'Vic Apr 2020'!AQ39-'Vic Apr 2020'!N39)*('Vic Apr 2020'!AF39/100)*'Vic Apr 2020'!AR39,('Vic Apr 2020'!O39-'Vic Apr 2020'!N39)*('Vic Apr 2020'!AF39/100)*'Vic Apr 2020'!AR39))</f>
        <v>0</v>
      </c>
      <c r="P45" s="190">
        <f>IF(($C$5*F45/'Vic Apr 2020'!AR39&gt;'Vic Apr 2020'!O39),($C$5*F45/'Vic Apr 2020'!AR39-'Vic Apr 2020'!N39)*'Vic Apr 2020'!AG39/100*'Vic Apr 2020'!AR39,0)</f>
        <v>0</v>
      </c>
      <c r="Q45" s="394">
        <f t="shared" si="4"/>
        <v>1439.1483636363637</v>
      </c>
      <c r="R45" s="419">
        <f t="shared" si="5"/>
        <v>1804.1483636363637</v>
      </c>
      <c r="S45" s="193">
        <f t="shared" si="6"/>
        <v>1984.5632000000003</v>
      </c>
      <c r="T45" s="247">
        <f>'Vic Apr 2020'!AT39</f>
        <v>0</v>
      </c>
      <c r="U45" s="247">
        <f>'Vic Apr 2020'!AU39</f>
        <v>0</v>
      </c>
      <c r="V45" s="247">
        <f>'Vic Apr 2020'!AV39</f>
        <v>3</v>
      </c>
      <c r="W45" s="247">
        <f>'Vic Apr 2020'!AW39</f>
        <v>0</v>
      </c>
      <c r="X45" s="419" t="str">
        <f t="shared" si="7"/>
        <v>Pay-on-time off bill</v>
      </c>
      <c r="Y45" s="419" t="str">
        <f t="shared" si="8"/>
        <v>Exclusive</v>
      </c>
      <c r="Z45" s="399">
        <f t="shared" si="0"/>
        <v>1804.1483636363637</v>
      </c>
      <c r="AA45" s="399">
        <f t="shared" si="1"/>
        <v>1750.0239127272728</v>
      </c>
      <c r="AB45" s="400">
        <f t="shared" si="9"/>
        <v>1984.5632000000003</v>
      </c>
      <c r="AC45" s="400">
        <f t="shared" si="9"/>
        <v>1925.0263040000002</v>
      </c>
      <c r="AD45" s="244">
        <f>'Vic Apr 2020'!BF39</f>
        <v>0</v>
      </c>
      <c r="AE45" s="196" t="str">
        <f>'Vic Apr 2020'!BG39</f>
        <v>n</v>
      </c>
      <c r="CO45" s="438"/>
      <c r="CP45" s="438"/>
      <c r="CQ45" s="438"/>
      <c r="CR45" s="438"/>
      <c r="CS45" s="438"/>
      <c r="CT45" s="438"/>
      <c r="CU45" s="438"/>
      <c r="CV45" s="438"/>
      <c r="CW45" s="438"/>
      <c r="CX45" s="438"/>
      <c r="CY45" s="438"/>
      <c r="CZ45" s="438"/>
      <c r="DA45" s="438"/>
      <c r="DB45" s="438"/>
      <c r="DC45" s="438"/>
      <c r="DD45" s="438"/>
      <c r="DE45" s="438"/>
      <c r="DF45" s="438"/>
      <c r="DG45" s="438"/>
      <c r="DH45" s="438"/>
      <c r="DI45" s="438"/>
      <c r="DJ45" s="438"/>
      <c r="DK45" s="438"/>
      <c r="DL45" s="438"/>
      <c r="DM45" s="438"/>
      <c r="DN45" s="438"/>
      <c r="DO45" s="438"/>
      <c r="DP45" s="438"/>
      <c r="DQ45" s="438"/>
      <c r="DR45" s="438"/>
      <c r="DS45" s="438"/>
      <c r="DT45" s="438"/>
      <c r="DU45" s="438"/>
      <c r="DV45" s="438"/>
      <c r="DW45" s="438"/>
      <c r="DX45" s="438"/>
      <c r="DY45" s="438"/>
      <c r="DZ45" s="438"/>
      <c r="EA45" s="438"/>
      <c r="EB45" s="438"/>
      <c r="EC45" s="438"/>
      <c r="ED45" s="438"/>
      <c r="EE45" s="438"/>
      <c r="EF45" s="438"/>
      <c r="EG45" s="438"/>
      <c r="EH45" s="438"/>
      <c r="EI45" s="438"/>
      <c r="EJ45" s="438"/>
      <c r="EK45" s="438"/>
      <c r="EL45" s="438"/>
      <c r="EM45" s="438"/>
      <c r="EN45" s="438"/>
      <c r="EO45" s="438"/>
      <c r="EP45" s="438"/>
    </row>
    <row r="46" spans="1:146" ht="17" customHeight="1">
      <c r="A46" s="528"/>
      <c r="B46" s="423" t="str">
        <f>'Vic Apr 2020'!F40</f>
        <v>Momentum Energy</v>
      </c>
      <c r="C46" s="423" t="str">
        <f>'Vic Apr 2020'!G40</f>
        <v>Market offer</v>
      </c>
      <c r="D46" s="190">
        <f>365*'Vic Apr 2020'!H40/100</f>
        <v>407.10772727272729</v>
      </c>
      <c r="E46" s="415">
        <f>IF('Vic Apr 2020'!AQ40=3,0.5,IF('Vic Apr 2020'!AQ40=2,0.33,0))</f>
        <v>0.33</v>
      </c>
      <c r="F46" s="415">
        <f t="shared" si="3"/>
        <v>0.66999999999999993</v>
      </c>
      <c r="G46" s="190">
        <f>IF('Vic Apr 2020'!K40="",($C$5*E46/'Vic Apr 2020'!AQ40*'Vic Apr 2020'!W40/100)*'Vic Apr 2020'!AQ40,IF($C$5*E46/'Vic Apr 2020'!AQ40&gt;='Vic Apr 2020'!L40,('Vic Apr 2020'!L40*'Vic Apr 2020'!W40/100)*'Vic Apr 2020'!AQ40,($C$5*E46/'Vic Apr 2020'!AQ40*'Vic Apr 2020'!W40/100)*'Vic Apr 2020'!AQ40))</f>
        <v>188.72727272727272</v>
      </c>
      <c r="H46" s="190">
        <f>IF($C$5*E46/'Vic Apr 2020'!AQ40&lt;'Vic Apr 2020'!L40,0,IF($C$5*E46/'Vic Apr 2020'!AQ40&lt;='Vic Apr 2020'!M40,($C$5*E46/'Vic Apr 2020'!AQ40-'Vic Apr 2020'!L40)*('Vic Apr 2020'!X40/100)*'Vic Apr 2020'!AQ40,('Vic Apr 2020'!M40-'Vic Apr 2020'!L40)*('Vic Apr 2020'!X40/100)*'Vic Apr 2020'!AQ40))</f>
        <v>187.63636363636363</v>
      </c>
      <c r="I46" s="190">
        <f>IF($C$5*E46/'Vic Apr 2020'!AQ40&lt;'Vic Apr 2020'!M40,0,IF($C$5*E46/'Vic Apr 2020'!AQ40&lt;='Vic Apr 2020'!N40,($C$5*E46/'Vic Apr 2020'!AQ40-'Vic Apr 2020'!M40)*('Vic Apr 2020'!Y40/100)*'Vic Apr 2020'!AQ40,('Vic Apr 2020'!N40-'Vic Apr 2020'!M40)*('Vic Apr 2020'!Y40/100)*'Vic Apr 2020'!AQ40))</f>
        <v>139.90909090909091</v>
      </c>
      <c r="J46" s="190">
        <f>IF($C$5*E46/'Vic Apr 2020'!AQ40&lt;'Vic Apr 2020'!N40,0,IF($C$5*E46/'Vic Apr 2020'!AQ40&lt;='Vic Apr 2020'!O40,($C$5*E46/'Vic Apr 2020'!AQ40-'Vic Apr 2020'!N40)*('Vic Apr 2020'!Z40/100)*'Vic Apr 2020'!AQ40,('Vic Apr 2020'!O40-'Vic Apr 2020'!N40)*('Vic Apr 2020'!Z40/100)*'Vic Apr 2020'!AQ40))</f>
        <v>0</v>
      </c>
      <c r="K46" s="190">
        <f>IF(($C$5*E46/'Vic Apr 2020'!AQ40&gt;'Vic Apr 2020'!O40),($C$5*E46/'Vic Apr 2020'!AQ40-'Vic Apr 2020'!N40)*'Vic Apr 2020'!AA40/100*'Vic Apr 2020'!AQ40,0)</f>
        <v>0</v>
      </c>
      <c r="L46" s="190">
        <f>IF('Vic Apr 2020'!K40="",($C$5*F46/'Vic Apr 2020'!AR40*'Vic Apr 2020'!AC40/100)*'Vic Apr 2020'!AR40,IF($C$5*F46/'Vic Apr 2020'!AR40&gt;='Vic Apr 2020'!L40,('Vic Apr 2020'!L40*'Vic Apr 2020'!AC40/100)*'Vic Apr 2020'!AR40,($C$5*F46/'Vic Apr 2020'!AR40*'Vic Apr 2020'!AC40/100)*'Vic Apr 2020'!AR40))</f>
        <v>311.99999999999994</v>
      </c>
      <c r="M46" s="190">
        <f>IF($C$5*F46/'Vic Apr 2020'!AR40&lt;'Vic Apr 2020'!L40,0,IF($C$5*F46/'Vic Apr 2020'!AR40&lt;='Vic Apr 2020'!M40,($C$5*F46/'Vic Apr 2020'!AR40-'Vic Apr 2020'!L40)*('Vic Apr 2020'!AD40/100)*'Vic Apr 2020'!AR40,('Vic Apr 2020'!M40-'Vic Apr 2020'!L40)*('Vic Apr 2020'!AD40/100)*'Vic Apr 2020'!AR40))</f>
        <v>305.45454545454538</v>
      </c>
      <c r="N46" s="190">
        <f>IF($C$5*F46/'Vic Apr 2020'!AR40&lt;'Vic Apr 2020'!M40,0,IF($C$5*F46/'Vic Apr 2020'!AR40&lt;='Vic Apr 2020'!N40,($C$5*F46/'Vic Apr 2020'!AR40-'Vic Apr 2020'!M40)*('Vic Apr 2020'!AE40/100)*'Vic Apr 2020'!AR40,('Vic Apr 2020'!N40-'Vic Apr 2020'!M40)*('Vic Apr 2020'!AE40/100)*'Vic Apr 2020'!AR40))</f>
        <v>240.09090909090907</v>
      </c>
      <c r="O46" s="190">
        <f>IF($C$5*F46/'Vic Apr 2020'!AR40&lt;'Vic Apr 2020'!N40,0,IF($C$5*F46/'Vic Apr 2020'!AR40&lt;='Vic Apr 2020'!O40,($C$5*F46/'Vic Apr 2020'!AQ40-'Vic Apr 2020'!N40)*('Vic Apr 2020'!AF40/100)*'Vic Apr 2020'!AR40,('Vic Apr 2020'!O40-'Vic Apr 2020'!N40)*('Vic Apr 2020'!AF40/100)*'Vic Apr 2020'!AR40))</f>
        <v>0</v>
      </c>
      <c r="P46" s="190">
        <f>IF(($C$5*F46/'Vic Apr 2020'!AR40&gt;'Vic Apr 2020'!O40),($C$5*F46/'Vic Apr 2020'!AR40-'Vic Apr 2020'!N40)*'Vic Apr 2020'!AG40/100*'Vic Apr 2020'!AR40,0)</f>
        <v>0</v>
      </c>
      <c r="Q46" s="394">
        <f t="shared" si="4"/>
        <v>1373.8181818181815</v>
      </c>
      <c r="R46" s="419">
        <f t="shared" si="5"/>
        <v>1780.9259090909088</v>
      </c>
      <c r="S46" s="193">
        <f t="shared" si="6"/>
        <v>1959.0184999999999</v>
      </c>
      <c r="T46" s="247">
        <f>'Vic Apr 2020'!AT40</f>
        <v>0</v>
      </c>
      <c r="U46" s="247">
        <f>'Vic Apr 2020'!AU40</f>
        <v>0</v>
      </c>
      <c r="V46" s="247">
        <f>'Vic Apr 2020'!AV40</f>
        <v>0</v>
      </c>
      <c r="W46" s="247">
        <f>'Vic Apr 2020'!AW40</f>
        <v>0</v>
      </c>
      <c r="X46" s="419" t="str">
        <f t="shared" si="7"/>
        <v>No discount</v>
      </c>
      <c r="Y46" s="419" t="str">
        <f t="shared" si="8"/>
        <v>Exclusive</v>
      </c>
      <c r="Z46" s="399">
        <f t="shared" si="0"/>
        <v>1780.9259090909088</v>
      </c>
      <c r="AA46" s="399">
        <f t="shared" si="1"/>
        <v>1780.9259090909088</v>
      </c>
      <c r="AB46" s="400">
        <f t="shared" si="9"/>
        <v>1959.0184999999999</v>
      </c>
      <c r="AC46" s="400">
        <f t="shared" si="9"/>
        <v>1959.0184999999999</v>
      </c>
      <c r="AD46" s="244">
        <f>'Vic Apr 2020'!BF40</f>
        <v>0</v>
      </c>
      <c r="AE46" s="196" t="str">
        <f>'Vic Apr 2020'!BG40</f>
        <v>n</v>
      </c>
      <c r="CO46" s="438"/>
      <c r="CP46" s="438"/>
      <c r="CQ46" s="438"/>
      <c r="CR46" s="438"/>
      <c r="CS46" s="438"/>
      <c r="CT46" s="438"/>
      <c r="CU46" s="438"/>
      <c r="CV46" s="438"/>
      <c r="CW46" s="438"/>
      <c r="CX46" s="438"/>
      <c r="CY46" s="438"/>
      <c r="CZ46" s="438"/>
      <c r="DA46" s="438"/>
      <c r="DB46" s="438"/>
      <c r="DC46" s="438"/>
      <c r="DD46" s="438"/>
      <c r="DE46" s="438"/>
      <c r="DF46" s="438"/>
      <c r="DG46" s="438"/>
      <c r="DH46" s="438"/>
      <c r="DI46" s="438"/>
      <c r="DJ46" s="438"/>
      <c r="DK46" s="438"/>
      <c r="DL46" s="438"/>
      <c r="DM46" s="438"/>
      <c r="DN46" s="438"/>
      <c r="DO46" s="438"/>
      <c r="DP46" s="438"/>
      <c r="DQ46" s="438"/>
      <c r="DR46" s="438"/>
      <c r="DS46" s="438"/>
      <c r="DT46" s="438"/>
      <c r="DU46" s="438"/>
      <c r="DV46" s="438"/>
      <c r="DW46" s="438"/>
      <c r="DX46" s="438"/>
      <c r="DY46" s="438"/>
      <c r="DZ46" s="438"/>
      <c r="EA46" s="438"/>
      <c r="EB46" s="438"/>
      <c r="EC46" s="438"/>
      <c r="ED46" s="438"/>
      <c r="EE46" s="438"/>
      <c r="EF46" s="438"/>
      <c r="EG46" s="438"/>
      <c r="EH46" s="438"/>
      <c r="EI46" s="438"/>
      <c r="EJ46" s="438"/>
      <c r="EK46" s="438"/>
      <c r="EL46" s="438"/>
      <c r="EM46" s="438"/>
      <c r="EN46" s="438"/>
      <c r="EO46" s="438"/>
      <c r="EP46" s="438"/>
    </row>
    <row r="47" spans="1:146" s="440" customFormat="1" ht="17" customHeight="1" thickBot="1">
      <c r="A47" s="528"/>
      <c r="B47" s="423" t="str">
        <f>'Vic Apr 2020'!F41</f>
        <v>Origin Energy</v>
      </c>
      <c r="C47" s="423" t="str">
        <f>'Vic Apr 2020'!G41</f>
        <v>Basic</v>
      </c>
      <c r="D47" s="190">
        <f>365*'Vic Apr 2020'!H41/100</f>
        <v>339.44999999999993</v>
      </c>
      <c r="E47" s="415">
        <f>IF('Vic Apr 2020'!AQ41=3,0.5,IF('Vic Apr 2020'!AQ41=2,0.33,0))</f>
        <v>0.33</v>
      </c>
      <c r="F47" s="415">
        <f t="shared" si="3"/>
        <v>0.66999999999999993</v>
      </c>
      <c r="G47" s="190">
        <f>IF('Vic Apr 2020'!K41="",($C$5*E47/'Vic Apr 2020'!AQ41*'Vic Apr 2020'!W41/100)*'Vic Apr 2020'!AQ41,IF($C$5*E47/'Vic Apr 2020'!AQ41&gt;='Vic Apr 2020'!L41,('Vic Apr 2020'!L41*'Vic Apr 2020'!W41/100)*'Vic Apr 2020'!AQ41,($C$5*E47/'Vic Apr 2020'!AQ41*'Vic Apr 2020'!W41/100)*'Vic Apr 2020'!AQ41))</f>
        <v>561</v>
      </c>
      <c r="H47" s="190">
        <f>IF(AND('Vic Apr 2020'!L41&gt;0,'Vic Apr 2020'!M41&gt;0),IF($C$5*E47/'Vic Apr 2020'!AQ41&lt;'Vic Apr 2020'!L41,0,IF(($C$5*E47/'Vic Apr 2020'!AQ41-'Vic Apr 2020'!L41)&lt;=('Vic Apr 2020'!M41+'Vic Apr 2020'!L41),((($C$5*E47/'Vic Apr 2020'!AQ41-'Vic Apr 2020'!L41)*'Vic Apr 2020'!X41/100))*'Vic Apr 2020'!AQ41,((('Vic Apr 2020'!M41)*'Vic Apr 2020'!X41/100)*'Vic Apr 2020'!AQ41))),0)</f>
        <v>0</v>
      </c>
      <c r="I47" s="190">
        <f>IF(AND('Vic Apr 2020'!M41&gt;0,'Vic Apr 2020'!N41&gt;0),IF($C$5*E47/'Vic Apr 2020'!AQ41&lt;('Vic Apr 2020'!L41+'Vic Apr 2020'!M41),0,IF(($C$5*E47/'Vic Apr 2020'!AQ41-'Vic Apr 2020'!L41+'Vic Apr 2020'!M41)&lt;=('Vic Apr 2020'!L41+'Vic Apr 2020'!M41+'Vic Apr 2020'!N41),((($C$5*E47/'Vic Apr 2020'!AQ41-('Vic Apr 2020'!L41+'Vic Apr 2020'!M41))*'Vic Apr 2020'!Y41/100))*'Vic Apr 2020'!AQ41,('Vic Apr 2020'!N41*'Vic Apr 2020'!Y41/100)* 'Vic Apr 2020'!AQ41)),0)</f>
        <v>0</v>
      </c>
      <c r="J47" s="190">
        <f>IF(AND('Vic Apr 2020'!N41&gt;0,'Vic Apr 2020'!O41&gt;0),IF($C$5*E47/'Vic Apr 2020'!AQ41&lt;('Vic Apr 2020'!L41+'Vic Apr 2020'!M41+'Vic Apr 2020'!N41),0,IF(($C$5*E47/'Vic Apr 2020'!AQ41-'Vic Apr 2020'!L41+'Vic Apr 2020'!M41+'Vic Apr 2020'!N41)&lt;=('Vic Apr 2020'!L41+'Vic Apr 2020'!M41+'Vic Apr 2020'!N41+'Vic Apr 2020'!O41),(($C$5*E47/'Vic Apr 2020'!AQ41-('Vic Apr 2020'!L41+'Vic Apr 2020'!M41+'Vic Apr 2020'!N41))*'Vic Apr 2020'!Z41/100)*'Vic Apr 2020'!AQ41,('Vic Apr 2020'!O41*'Vic Apr 2020'!Z41/100)*'Vic Apr 2020'!AQ41)),0)</f>
        <v>0</v>
      </c>
      <c r="K47" s="190">
        <f>IF(AND('Vic Apr 2020'!P41&gt;0,'Vic Apr 2020'!O41&gt;0),IF(($C$5*E47/'Vic Apr 2020'!AQ41&lt;SUM('Vic Apr 2020'!L41:P41)),(0),($C$5*E47/'Vic Apr 2020'!AQ41-SUM('Vic Apr 2020'!L41:P41))*'Vic Apr 2020'!AB41/100)* 'Vic Apr 2020'!AQ41,IF(AND('Vic Apr 2020'!O41&gt;0,'Vic Apr 2020'!P41=""),IF(($C$5*E47/'Vic Apr 2020'!AQ41&lt; SUM('Vic Apr 2020'!L41:O41)),(0),($C$5*E47/'Vic Apr 2020'!AQ41-SUM('Vic Apr 2020'!L41:O41))*'Vic Apr 2020'!AA41/100)* 'Vic Apr 2020'!AQ41,IF(AND('Vic Apr 2020'!N41&gt;0,'Vic Apr 2020'!O41=""),IF(($C$5*E47/'Vic Apr 2020'!AQ41&lt; SUM('Vic Apr 2020'!L41:N41)),(0),($C$5*E47/'Vic Apr 2020'!AQ41-SUM('Vic Apr 2020'!L41:N41))*'Vic Apr 2020'!Z41/100)* 'Vic Apr 2020'!AQ41,IF(AND('Vic Apr 2020'!M41&gt;0,'Vic Apr 2020'!N41=""),IF(($C$5*E47/'Vic Apr 2020'!AQ41&lt;'Vic Apr 2020'!M41+'Vic Apr 2020'!L41),(0),(($C$5*E47/'Vic Apr 2020'!AQ41-('Vic Apr 2020'!M41+'Vic Apr 2020'!L41))*'Vic Apr 2020'!Y41/100))*'Vic Apr 2020'!AQ41,IF(AND('Vic Apr 2020'!L41&gt;0,'Vic Apr 2020'!M41=""&gt;0),IF(($C$5*E47/'Vic Apr 2020'!AQ41&lt;'Vic Apr 2020'!L41),(0),($C$5*E47/'Vic Apr 2020'!AQ41-'Vic Apr 2020'!L41)*'Vic Apr 2020'!X41/100)*'Vic Apr 2020'!AQ41,0)))))</f>
        <v>0</v>
      </c>
      <c r="L47" s="190">
        <f>IF('Vic Apr 2020'!K41="",($C$5*F47/'Vic Apr 2020'!AR41*'Vic Apr 2020'!AC41/100)*'Vic Apr 2020'!AR41,IF($C$5*F47/'Vic Apr 2020'!AR41&gt;='Vic Apr 2020'!L41,('Vic Apr 2020'!L41*'Vic Apr 2020'!AC41/100)*'Vic Apr 2020'!AR41,($C$5*F47/'Vic Apr 2020'!AR41*'Vic Apr 2020'!AC41/100)*'Vic Apr 2020'!AR41))</f>
        <v>1041.5454545454545</v>
      </c>
      <c r="M47" s="190">
        <f>IF(AND('Vic Apr 2020'!L41&gt;0,'Vic Apr 2020'!M41&gt;0),IF($C$5*F47/'Vic Apr 2020'!AR41&lt;'Vic Apr 2020'!L41,0,IF(($C$5*F47/'Vic Apr 2020'!AR41-'Vic Apr 2020'!L41)&lt;=('Vic Apr 2020'!M41+'Vic Apr 2020'!L41),((($C$5*F47/'Vic Apr 2020'!AR41-'Vic Apr 2020'!L41)*'Vic Apr 2020'!AD41/100))*'Vic Apr 2020'!AR41,((('Vic Apr 2020'!M41)*'Vic Apr 2020'!AD41/100)*'Vic Apr 2020'!AR41))),0)</f>
        <v>0</v>
      </c>
      <c r="N47" s="190">
        <f>IF(AND('Vic Apr 2020'!M41&gt;0,'Vic Apr 2020'!N41&gt;0),IF($C$5*F47/'Vic Apr 2020'!AR41&lt;('Vic Apr 2020'!L41+'Vic Apr 2020'!M41),0,IF(($C$5*F47/'Vic Apr 2020'!AR41-'Vic Apr 2020'!L41+'Vic Apr 2020'!M41)&lt;=('Vic Apr 2020'!L41+'Vic Apr 2020'!M41+'Vic Apr 2020'!N41),((($C$5*F47/'Vic Apr 2020'!AR41-('Vic Apr 2020'!L41+'Vic Apr 2020'!M41))*'Vic Apr 2020'!AE41/100))*'Vic Apr 2020'!AR41,('Vic Apr 2020'!N41*'Vic Apr 2020'!AE41/100)*'Vic Apr 2020'!AR41)),0)</f>
        <v>0</v>
      </c>
      <c r="O47" s="190">
        <f>IF(AND('Vic Apr 2020'!N41&gt;0,'Vic Apr 2020'!O41&gt;0),IF($C$5*F47/'Vic Apr 2020'!AR41&lt;('Vic Apr 2020'!L41+'Vic Apr 2020'!M41+'Vic Apr 2020'!N41),0,IF(($C$5*F47/'Vic Apr 2020'!AR41-'Vic Apr 2020'!L41+'Vic Apr 2020'!M41+'Vic Apr 2020'!N41)&lt;=('Vic Apr 2020'!L41+'Vic Apr 2020'!M41+'Vic Apr 2020'!N41+'Vic Apr 2020'!O41),(($C$5*F47/'Vic Apr 2020'!AR41-('Vic Apr 2020'!L41+'Vic Apr 2020'!M41+'Vic Apr 2020'!N41))*'Vic Apr 2020'!AF41/100)*'Vic Apr 2020'!AR41,('Vic Apr 2020'!O41*'Vic Apr 2020'!AF41/100)*'Vic Apr 2020'!AR41)),0)</f>
        <v>0</v>
      </c>
      <c r="P47" s="190">
        <f>IF(AND('Vic Apr 2020'!P41&gt;0,'Vic Apr 2020'!O41&gt;0),IF(($C$5*F47/'Vic Apr 2020'!AR41&lt;SUM('Vic Apr 2020'!L41:P41)),(0),($C$5*F47/'Vic Apr 2020'!AR41-SUM('Vic Apr 2020'!L41:P41))*'Vic Apr 2020'!AB41/100)* 'Vic Apr 2020'!AR41,IF(AND('Vic Apr 2020'!O41&gt;0,'Vic Apr 2020'!P41=""),IF(($C$5*F47/'Vic Apr 2020'!AR41&lt; SUM('Vic Apr 2020'!L41:O41)),(0),($C$5*F47/'Vic Apr 2020'!AR41-SUM('Vic Apr 2020'!L41:O41))*'Vic Apr 2020'!AG41/100)* 'Vic Apr 2020'!AR41,IF(AND('Vic Apr 2020'!N41&gt;0,'Vic Apr 2020'!O41=""),IF(($C$5*F47/'Vic Apr 2020'!AR41&lt; SUM('Vic Apr 2020'!L41:N41)),(0),($C$5*F47/'Vic Apr 2020'!AR41-SUM('Vic Apr 2020'!L41:N41))*'Vic Apr 2020'!AF41/100)* 'Vic Apr 2020'!AR41,IF(AND('Vic Apr 2020'!M41&gt;0,'Vic Apr 2020'!N41=""),IF(($C$5*F47/'Vic Apr 2020'!AR41&lt;'Vic Apr 2020'!M41+'Vic Apr 2020'!L41),(0),(($C$5*F47/'Vic Apr 2020'!AR41-('Vic Apr 2020'!M41+'Vic Apr 2020'!L41))*'Vic Apr 2020'!AE41/100))*'Vic Apr 2020'!AR41,IF(AND('Vic Apr 2020'!L41&gt;0,'Vic Apr 2020'!M41=""&gt;0),IF(($C$5*F47/'Vic Apr 2020'!AR41&lt;'Vic Apr 2020'!L41),(0),($C$5*F47/'Vic Apr 2020'!AR41-'Vic Apr 2020'!L41)*'Vic Apr 2020'!AD41/100)*'Vic Apr 2020'!AR41,0)))))</f>
        <v>0</v>
      </c>
      <c r="Q47" s="394">
        <f t="shared" si="4"/>
        <v>1602.5454545454545</v>
      </c>
      <c r="R47" s="419">
        <f t="shared" si="5"/>
        <v>1941.9954545454543</v>
      </c>
      <c r="S47" s="193">
        <f t="shared" si="6"/>
        <v>2136.1949999999997</v>
      </c>
      <c r="T47" s="247">
        <f>'Vic Apr 2020'!AT41</f>
        <v>0</v>
      </c>
      <c r="U47" s="247">
        <f>'Vic Apr 2020'!AU41</f>
        <v>0</v>
      </c>
      <c r="V47" s="247">
        <f>'Vic Apr 2020'!AV41</f>
        <v>0</v>
      </c>
      <c r="W47" s="247">
        <f>'Vic Apr 2020'!AW41</f>
        <v>0</v>
      </c>
      <c r="X47" s="419" t="str">
        <f t="shared" si="7"/>
        <v>No discount</v>
      </c>
      <c r="Y47" s="419" t="str">
        <f t="shared" si="8"/>
        <v>Inclusive</v>
      </c>
      <c r="Z47" s="399">
        <f t="shared" si="0"/>
        <v>1941.9954545454541</v>
      </c>
      <c r="AA47" s="399">
        <f t="shared" si="1"/>
        <v>1941.9954545454541</v>
      </c>
      <c r="AB47" s="400">
        <f t="shared" si="9"/>
        <v>2136.1949999999997</v>
      </c>
      <c r="AC47" s="400">
        <f t="shared" si="9"/>
        <v>2136.1949999999997</v>
      </c>
      <c r="AD47" s="244">
        <f>'Vic Apr 2020'!BF41</f>
        <v>0</v>
      </c>
      <c r="AE47" s="196" t="str">
        <f>'Vic Apr 2020'!BG41</f>
        <v>n</v>
      </c>
      <c r="AF47" s="434"/>
      <c r="AG47" s="434"/>
      <c r="AH47" s="434"/>
      <c r="AI47" s="434"/>
      <c r="AJ47" s="434"/>
      <c r="AK47" s="434"/>
      <c r="AL47" s="434"/>
      <c r="AM47" s="434"/>
      <c r="AN47" s="434"/>
      <c r="AO47" s="434"/>
      <c r="AP47" s="434"/>
      <c r="AQ47" s="434"/>
      <c r="AR47" s="434"/>
      <c r="AS47" s="434"/>
      <c r="AT47" s="434"/>
      <c r="AU47" s="434"/>
      <c r="AV47" s="434"/>
      <c r="AW47" s="434"/>
      <c r="AX47" s="434"/>
      <c r="AY47" s="434"/>
      <c r="AZ47" s="434"/>
      <c r="BA47" s="434"/>
      <c r="BB47" s="434"/>
      <c r="BC47" s="434"/>
      <c r="BD47" s="434"/>
      <c r="BE47" s="434"/>
      <c r="BF47" s="434"/>
      <c r="BG47" s="434"/>
      <c r="BH47" s="434"/>
      <c r="BI47" s="434"/>
      <c r="BJ47" s="434"/>
      <c r="BK47" s="434"/>
      <c r="BL47" s="434"/>
      <c r="BM47" s="434"/>
      <c r="BN47" s="434"/>
      <c r="BO47" s="434"/>
      <c r="BP47" s="434"/>
      <c r="BQ47" s="434"/>
      <c r="BR47" s="434"/>
      <c r="BS47" s="434"/>
      <c r="BT47" s="434"/>
      <c r="BU47" s="434"/>
      <c r="BV47" s="434"/>
      <c r="BW47" s="434"/>
      <c r="BX47" s="434"/>
      <c r="BY47" s="434"/>
      <c r="BZ47" s="434"/>
      <c r="CA47" s="434"/>
      <c r="CB47" s="434"/>
      <c r="CC47" s="434"/>
      <c r="CD47" s="434"/>
      <c r="CE47" s="434"/>
      <c r="CF47" s="434"/>
      <c r="CG47" s="434"/>
      <c r="CH47" s="434"/>
      <c r="CI47" s="434"/>
      <c r="CJ47" s="434"/>
      <c r="CK47" s="434"/>
      <c r="CL47" s="434"/>
      <c r="CM47" s="434"/>
      <c r="CN47" s="434"/>
      <c r="CO47" s="438"/>
      <c r="CP47" s="438"/>
      <c r="CQ47" s="438"/>
      <c r="CR47" s="438"/>
      <c r="CS47" s="438"/>
      <c r="CT47" s="438"/>
      <c r="CU47" s="438"/>
      <c r="CV47" s="438"/>
      <c r="CW47" s="438"/>
      <c r="CX47" s="438"/>
      <c r="CY47" s="438"/>
      <c r="CZ47" s="438"/>
      <c r="DA47" s="438"/>
      <c r="DB47" s="438"/>
      <c r="DC47" s="438"/>
      <c r="DD47" s="438"/>
      <c r="DE47" s="438"/>
      <c r="DF47" s="438"/>
      <c r="DG47" s="438"/>
      <c r="DH47" s="438"/>
      <c r="DI47" s="438"/>
      <c r="DJ47" s="438"/>
      <c r="DK47" s="438"/>
      <c r="DL47" s="438"/>
      <c r="DM47" s="438"/>
      <c r="DN47" s="439"/>
      <c r="DO47" s="439"/>
      <c r="DP47" s="439"/>
      <c r="DQ47" s="439"/>
      <c r="DR47" s="439"/>
      <c r="DS47" s="439"/>
      <c r="DT47" s="439"/>
      <c r="DU47" s="439"/>
      <c r="DV47" s="439"/>
      <c r="DW47" s="439"/>
      <c r="DX47" s="439"/>
      <c r="DY47" s="439"/>
      <c r="DZ47" s="439"/>
      <c r="EA47" s="439"/>
      <c r="EB47" s="439"/>
      <c r="EC47" s="439"/>
      <c r="ED47" s="439"/>
      <c r="EE47" s="439"/>
      <c r="EF47" s="439"/>
      <c r="EG47" s="439"/>
      <c r="EH47" s="439"/>
      <c r="EI47" s="439"/>
      <c r="EJ47" s="439"/>
      <c r="EK47" s="439"/>
      <c r="EL47" s="439"/>
      <c r="EM47" s="439"/>
      <c r="EN47" s="439"/>
      <c r="EO47" s="439"/>
      <c r="EP47" s="439"/>
    </row>
    <row r="48" spans="1:146" s="442" customFormat="1" ht="17" customHeight="1" thickTop="1">
      <c r="A48" s="528"/>
      <c r="B48" s="423" t="str">
        <f>'Vic Apr 2020'!F42</f>
        <v>Simply Energy</v>
      </c>
      <c r="C48" s="423" t="str">
        <f>'Vic Apr 2020'!G42</f>
        <v>Business Plus</v>
      </c>
      <c r="D48" s="190">
        <f>365*'Vic Apr 2020'!H42/100</f>
        <v>374.09181818181816</v>
      </c>
      <c r="E48" s="415">
        <f>IF('Vic Apr 2020'!AQ42=3,0.5,IF('Vic Apr 2020'!AQ42=2,0.33,0))</f>
        <v>0.33</v>
      </c>
      <c r="F48" s="415">
        <f t="shared" si="3"/>
        <v>0.66999999999999993</v>
      </c>
      <c r="G48" s="190">
        <f>IF('Vic Apr 2020'!K42="",($C$5*E48/'Vic Apr 2020'!AQ42*'Vic Apr 2020'!W42/100)*'Vic Apr 2020'!AQ42,IF($C$5*E48/'Vic Apr 2020'!AQ42&gt;='Vic Apr 2020'!L42,('Vic Apr 2020'!L42*'Vic Apr 2020'!W42/100)*'Vic Apr 2020'!AQ42,($C$5*E48/'Vic Apr 2020'!AQ42*'Vic Apr 2020'!W42/100)*'Vic Apr 2020'!AQ42))</f>
        <v>195.76199999999997</v>
      </c>
      <c r="H48" s="190">
        <f>IF($C$5*E48/'Vic Apr 2020'!AQ42&lt;'Vic Apr 2020'!L42,0,IF($C$5*E48/'Vic Apr 2020'!AQ42&lt;='Vic Apr 2020'!M42,($C$5*E48/'Vic Apr 2020'!AQ42-'Vic Apr 2020'!L42)*('Vic Apr 2020'!X42/100)*'Vic Apr 2020'!AQ42,('Vic Apr 2020'!M42-'Vic Apr 2020'!L42)*('Vic Apr 2020'!X42/100)*'Vic Apr 2020'!AQ42))</f>
        <v>194.65600000000001</v>
      </c>
      <c r="I48" s="190">
        <f>IF($C$5*E48/'Vic Apr 2020'!AQ42&lt;'Vic Apr 2020'!M42,0,IF($C$5*E48/'Vic Apr 2020'!AQ42&lt;='Vic Apr 2020'!N42,($C$5*E48/'Vic Apr 2020'!AQ42-'Vic Apr 2020'!M42)*('Vic Apr 2020'!Y42/100)*'Vic Apr 2020'!AQ42,('Vic Apr 2020'!N42-'Vic Apr 2020'!M42)*('Vic Apr 2020'!Y42/100)*'Vic Apr 2020'!AQ42))</f>
        <v>137.89999999999998</v>
      </c>
      <c r="J48" s="190">
        <f>IF($C$5*E48/'Vic Apr 2020'!AQ42&lt;'Vic Apr 2020'!N42,0,IF($C$5*E48/'Vic Apr 2020'!AQ42&lt;='Vic Apr 2020'!O42,($C$5*E48/'Vic Apr 2020'!AQ42-'Vic Apr 2020'!N42)*('Vic Apr 2020'!Z42/100)*'Vic Apr 2020'!AQ42,('Vic Apr 2020'!O42-'Vic Apr 2020'!N42)*('Vic Apr 2020'!Z42/100)*'Vic Apr 2020'!AQ42))</f>
        <v>0</v>
      </c>
      <c r="K48" s="190">
        <f>IF(($C$5*E48/'Vic Apr 2020'!AQ42&gt;'Vic Apr 2020'!O42),($C$5*E48/'Vic Apr 2020'!AQ42-'Vic Apr 2020'!N42)*'Vic Apr 2020'!AA42/100*'Vic Apr 2020'!AQ42,0)</f>
        <v>0</v>
      </c>
      <c r="L48" s="190">
        <f>IF('Vic Apr 2020'!K42="",($C$5*F48/'Vic Apr 2020'!AR42*'Vic Apr 2020'!AC42/100)*'Vic Apr 2020'!AR42,IF($C$5*F48/'Vic Apr 2020'!AR42&gt;='Vic Apr 2020'!L42,('Vic Apr 2020'!L42*'Vic Apr 2020'!AC42/100)*'Vic Apr 2020'!AR42,($C$5*F48/'Vic Apr 2020'!AR42*'Vic Apr 2020'!AC42/100)*'Vic Apr 2020'!AR42))</f>
        <v>389.31199999999995</v>
      </c>
      <c r="M48" s="190">
        <f>IF($C$5*F48/'Vic Apr 2020'!AR42&lt;'Vic Apr 2020'!L42,0,IF($C$5*F48/'Vic Apr 2020'!AR42&lt;='Vic Apr 2020'!M42,($C$5*F48/'Vic Apr 2020'!AR42-'Vic Apr 2020'!L42)*('Vic Apr 2020'!AD42/100)*'Vic Apr 2020'!AR42,('Vic Apr 2020'!M42-'Vic Apr 2020'!L42)*('Vic Apr 2020'!AD42/100)*'Vic Apr 2020'!AR42))</f>
        <v>382.67599999999993</v>
      </c>
      <c r="N48" s="190">
        <f>IF($C$5*F48/'Vic Apr 2020'!AR42&lt;'Vic Apr 2020'!M42,0,IF($C$5*F48/'Vic Apr 2020'!AR42&lt;='Vic Apr 2020'!N42,($C$5*F48/'Vic Apr 2020'!AR42-'Vic Apr 2020'!M42)*('Vic Apr 2020'!AE42/100)*'Vic Apr 2020'!AR42,('Vic Apr 2020'!N42-'Vic Apr 2020'!M42)*('Vic Apr 2020'!AE42/100)*'Vic Apr 2020'!AR42))</f>
        <v>285.04145454545454</v>
      </c>
      <c r="O48" s="190">
        <f>IF($C$5*F48/'Vic Apr 2020'!AR42&lt;'Vic Apr 2020'!N42,0,IF($C$5*F48/'Vic Apr 2020'!AR42&lt;='Vic Apr 2020'!O42,($C$5*F48/'Vic Apr 2020'!AQ42-'Vic Apr 2020'!N42)*('Vic Apr 2020'!AF42/100)*'Vic Apr 2020'!AR42,('Vic Apr 2020'!O42-'Vic Apr 2020'!N42)*('Vic Apr 2020'!AF42/100)*'Vic Apr 2020'!AR42))</f>
        <v>0</v>
      </c>
      <c r="P48" s="190">
        <f>IF(($C$5*F48/'Vic Apr 2020'!AR42&gt;'Vic Apr 2020'!O42),($C$5*F48/'Vic Apr 2020'!AR42-'Vic Apr 2020'!N42)*'Vic Apr 2020'!AG42/100*'Vic Apr 2020'!AR42,0)</f>
        <v>0</v>
      </c>
      <c r="Q48" s="394">
        <f t="shared" si="4"/>
        <v>1585.3474545454544</v>
      </c>
      <c r="R48" s="419">
        <f t="shared" si="5"/>
        <v>1959.4392727272725</v>
      </c>
      <c r="S48" s="193">
        <f t="shared" si="6"/>
        <v>2155.3831999999998</v>
      </c>
      <c r="T48" s="247">
        <f>'Vic Apr 2020'!AT42</f>
        <v>0</v>
      </c>
      <c r="U48" s="247">
        <f>'Vic Apr 2020'!AU42</f>
        <v>0</v>
      </c>
      <c r="V48" s="247">
        <f>'Vic Apr 2020'!AV42</f>
        <v>16</v>
      </c>
      <c r="W48" s="247">
        <f>'Vic Apr 2020'!AW42</f>
        <v>0</v>
      </c>
      <c r="X48" s="419" t="str">
        <f t="shared" si="7"/>
        <v>Pay-on-time off bill</v>
      </c>
      <c r="Y48" s="419" t="str">
        <f t="shared" si="8"/>
        <v>Exclusive</v>
      </c>
      <c r="Z48" s="399">
        <f t="shared" si="0"/>
        <v>1959.4392727272725</v>
      </c>
      <c r="AA48" s="399">
        <f t="shared" si="1"/>
        <v>1645.928989090909</v>
      </c>
      <c r="AB48" s="400">
        <f t="shared" si="9"/>
        <v>2155.3831999999998</v>
      </c>
      <c r="AC48" s="400">
        <f t="shared" si="9"/>
        <v>1810.521888</v>
      </c>
      <c r="AD48" s="244">
        <f>'Vic Apr 2020'!BF42</f>
        <v>0</v>
      </c>
      <c r="AE48" s="196" t="str">
        <f>'Vic Apr 2020'!BG42</f>
        <v>n</v>
      </c>
      <c r="AF48" s="434"/>
      <c r="AG48" s="434"/>
      <c r="AH48" s="434"/>
      <c r="AI48" s="434"/>
      <c r="AJ48" s="434"/>
      <c r="AK48" s="434"/>
      <c r="AL48" s="434"/>
      <c r="AM48" s="434"/>
      <c r="AN48" s="434"/>
      <c r="AO48" s="434"/>
      <c r="AP48" s="434"/>
      <c r="AQ48" s="434"/>
      <c r="AR48" s="434"/>
      <c r="AS48" s="434"/>
      <c r="AT48" s="434"/>
      <c r="AU48" s="434"/>
      <c r="AV48" s="434"/>
      <c r="AW48" s="434"/>
      <c r="AX48" s="434"/>
      <c r="AY48" s="434"/>
      <c r="AZ48" s="434"/>
      <c r="BA48" s="434"/>
      <c r="BB48" s="434"/>
      <c r="BC48" s="434"/>
      <c r="BD48" s="434"/>
      <c r="BE48" s="434"/>
      <c r="BF48" s="434"/>
      <c r="BG48" s="434"/>
      <c r="BH48" s="434"/>
      <c r="BI48" s="434"/>
      <c r="BJ48" s="434"/>
      <c r="BK48" s="434"/>
      <c r="BL48" s="434"/>
      <c r="BM48" s="434"/>
      <c r="BN48" s="434"/>
      <c r="BO48" s="434"/>
      <c r="BP48" s="434"/>
      <c r="BQ48" s="434"/>
      <c r="BR48" s="434"/>
      <c r="BS48" s="434"/>
      <c r="BT48" s="434"/>
      <c r="BU48" s="434"/>
      <c r="BV48" s="434"/>
      <c r="BW48" s="434"/>
      <c r="BX48" s="434"/>
      <c r="BY48" s="434"/>
      <c r="BZ48" s="434"/>
      <c r="CA48" s="434"/>
      <c r="CB48" s="434"/>
      <c r="CC48" s="434"/>
      <c r="CD48" s="434"/>
      <c r="CE48" s="434"/>
      <c r="CF48" s="434"/>
      <c r="CG48" s="434"/>
      <c r="CH48" s="434"/>
      <c r="CI48" s="434"/>
      <c r="CJ48" s="434"/>
      <c r="CK48" s="434"/>
      <c r="CL48" s="434"/>
      <c r="CM48" s="434"/>
      <c r="CN48" s="434"/>
      <c r="CO48" s="438"/>
      <c r="CP48" s="438"/>
      <c r="CQ48" s="438"/>
      <c r="CR48" s="438"/>
      <c r="CS48" s="438"/>
      <c r="CT48" s="438"/>
      <c r="CU48" s="438"/>
      <c r="CV48" s="438"/>
      <c r="CW48" s="438"/>
      <c r="CX48" s="438"/>
      <c r="CY48" s="438"/>
      <c r="CZ48" s="438"/>
      <c r="DA48" s="438"/>
      <c r="DB48" s="438"/>
      <c r="DC48" s="438"/>
      <c r="DD48" s="438"/>
      <c r="DE48" s="438"/>
      <c r="DF48" s="438"/>
      <c r="DG48" s="438"/>
      <c r="DH48" s="438"/>
      <c r="DI48" s="438"/>
      <c r="DJ48" s="438"/>
      <c r="DK48" s="438"/>
      <c r="DL48" s="438"/>
      <c r="DM48" s="438"/>
      <c r="DN48" s="441"/>
      <c r="DO48" s="441"/>
      <c r="DP48" s="441"/>
      <c r="DQ48" s="441"/>
      <c r="DR48" s="441"/>
      <c r="DS48" s="441"/>
      <c r="DT48" s="441"/>
      <c r="DU48" s="441"/>
      <c r="DV48" s="441"/>
      <c r="DW48" s="441"/>
      <c r="DX48" s="441"/>
      <c r="DY48" s="441"/>
      <c r="DZ48" s="441"/>
      <c r="EA48" s="441"/>
      <c r="EB48" s="441"/>
      <c r="EC48" s="441"/>
      <c r="ED48" s="441"/>
      <c r="EE48" s="441"/>
      <c r="EF48" s="441"/>
      <c r="EG48" s="441"/>
      <c r="EH48" s="441"/>
      <c r="EI48" s="441"/>
      <c r="EJ48" s="441"/>
      <c r="EK48" s="441"/>
      <c r="EL48" s="441"/>
      <c r="EM48" s="441"/>
      <c r="EN48" s="441"/>
      <c r="EO48" s="441"/>
      <c r="EP48" s="441"/>
    </row>
    <row r="49" spans="1:146" s="442" customFormat="1" ht="17" customHeight="1">
      <c r="A49" s="528"/>
      <c r="B49" s="423" t="str">
        <f>'Vic Apr 2020'!F43</f>
        <v>Amaysim</v>
      </c>
      <c r="C49" s="423" t="str">
        <f>'Vic Apr 2020'!G43</f>
        <v>Gas as you go</v>
      </c>
      <c r="D49" s="190">
        <f>365*'Vic Apr 2020'!H43/100</f>
        <v>293.22772727272724</v>
      </c>
      <c r="E49" s="415">
        <f>IF('Vic Apr 2020'!AQ43=3,0.5,IF('Vic Apr 2020'!AQ43=2,0.33,0))</f>
        <v>0.33</v>
      </c>
      <c r="F49" s="415">
        <f t="shared" si="3"/>
        <v>0.66999999999999993</v>
      </c>
      <c r="G49" s="190">
        <f>IF('Vic Apr 2020'!K43="",($C$5*E49/'Vic Apr 2020'!AQ43*'Vic Apr 2020'!W43/100)*'Vic Apr 2020'!AQ43,IF($C$5*E49/'Vic Apr 2020'!AQ43&gt;='Vic Apr 2020'!L43,('Vic Apr 2020'!L43*'Vic Apr 2020'!W43/100)*'Vic Apr 2020'!AQ43,($C$5*E49/'Vic Apr 2020'!AQ43*'Vic Apr 2020'!W43/100)*'Vic Apr 2020'!AQ43))</f>
        <v>193.09090909090909</v>
      </c>
      <c r="H49" s="190">
        <f>IF($C$5*E49/'Vic Apr 2020'!AQ43&lt;'Vic Apr 2020'!L43,0,IF($C$5*E49/'Vic Apr 2020'!AQ43&lt;='Vic Apr 2020'!M43,($C$5*E49/'Vic Apr 2020'!AQ43-'Vic Apr 2020'!L43)*('Vic Apr 2020'!X43/100)*'Vic Apr 2020'!AQ43,('Vic Apr 2020'!M43-'Vic Apr 2020'!L43)*('Vic Apr 2020'!X43/100)*'Vic Apr 2020'!AQ43))</f>
        <v>193.09090909090907</v>
      </c>
      <c r="I49" s="190">
        <f>IF($C$5*E49/'Vic Apr 2020'!AQ43&lt;'Vic Apr 2020'!M43,0,IF($C$5*E49/'Vic Apr 2020'!AQ43&lt;='Vic Apr 2020'!N43,($C$5*E49/'Vic Apr 2020'!AQ43-'Vic Apr 2020'!M43)*('Vic Apr 2020'!Y43/100)*'Vic Apr 2020'!AQ43,('Vic Apr 2020'!N43-'Vic Apr 2020'!M43)*('Vic Apr 2020'!Y43/100)*'Vic Apr 2020'!AQ43))</f>
        <v>140.72727272727272</v>
      </c>
      <c r="J49" s="190">
        <f>IF($C$5*E49/'Vic Apr 2020'!AQ43&lt;'Vic Apr 2020'!N43,0,IF($C$5*E49/'Vic Apr 2020'!AQ43&lt;='Vic Apr 2020'!O43,($C$5*E49/'Vic Apr 2020'!AQ43-'Vic Apr 2020'!N43)*('Vic Apr 2020'!Z43/100)*'Vic Apr 2020'!AQ43,('Vic Apr 2020'!O43-'Vic Apr 2020'!N43)*('Vic Apr 2020'!Z43/100)*'Vic Apr 2020'!AQ43))</f>
        <v>0</v>
      </c>
      <c r="K49" s="190">
        <f>IF(($C$5*E49/'Vic Apr 2020'!AQ43&gt;'Vic Apr 2020'!O43),($C$5*E49/'Vic Apr 2020'!AQ43-'Vic Apr 2020'!N43)*'Vic Apr 2020'!AA43/100*'Vic Apr 2020'!AQ43,0)</f>
        <v>0</v>
      </c>
      <c r="L49" s="190">
        <f>IF('Vic Apr 2020'!K43="",($C$5*F49/'Vic Apr 2020'!AR43*'Vic Apr 2020'!AC43/100)*'Vic Apr 2020'!AR43,IF($C$5*F49/'Vic Apr 2020'!AR43&gt;='Vic Apr 2020'!L43,('Vic Apr 2020'!L43*'Vic Apr 2020'!AC43/100)*'Vic Apr 2020'!AR43,($C$5*F49/'Vic Apr 2020'!AR43*'Vic Apr 2020'!AC43/100)*'Vic Apr 2020'!AR43))</f>
        <v>386.18181818181819</v>
      </c>
      <c r="M49" s="190">
        <f>IF($C$5*F49/'Vic Apr 2020'!AR43&lt;'Vic Apr 2020'!L43,0,IF($C$5*F49/'Vic Apr 2020'!AR43&lt;='Vic Apr 2020'!M43,($C$5*F49/'Vic Apr 2020'!AR43-'Vic Apr 2020'!L43)*('Vic Apr 2020'!AD43/100)*'Vic Apr 2020'!AR43,('Vic Apr 2020'!M43-'Vic Apr 2020'!L43)*('Vic Apr 2020'!AD43/100)*'Vic Apr 2020'!AR43))</f>
        <v>366.5454545454545</v>
      </c>
      <c r="N49" s="190">
        <f>IF($C$5*F49/'Vic Apr 2020'!AR43&lt;'Vic Apr 2020'!M43,0,IF($C$5*F49/'Vic Apr 2020'!AR43&lt;='Vic Apr 2020'!N43,($C$5*F49/'Vic Apr 2020'!AR43-'Vic Apr 2020'!M43)*('Vic Apr 2020'!AE43/100)*'Vic Apr 2020'!AR43,('Vic Apr 2020'!N43-'Vic Apr 2020'!M43)*('Vic Apr 2020'!AE43/100)*'Vic Apr 2020'!AR43))</f>
        <v>283.27272727272725</v>
      </c>
      <c r="O49" s="190">
        <f>IF($C$5*F49/'Vic Apr 2020'!AR43&lt;'Vic Apr 2020'!N43,0,IF($C$5*F49/'Vic Apr 2020'!AR43&lt;='Vic Apr 2020'!O43,($C$5*F49/'Vic Apr 2020'!AQ43-'Vic Apr 2020'!N43)*('Vic Apr 2020'!AF43/100)*'Vic Apr 2020'!AR43,('Vic Apr 2020'!O43-'Vic Apr 2020'!N43)*('Vic Apr 2020'!AF43/100)*'Vic Apr 2020'!AR43))</f>
        <v>0</v>
      </c>
      <c r="P49" s="190">
        <f>IF(($C$5*F49/'Vic Apr 2020'!AR43&gt;'Vic Apr 2020'!O43),($C$5*F49/'Vic Apr 2020'!AR43-'Vic Apr 2020'!N43)*'Vic Apr 2020'!AG43/100*'Vic Apr 2020'!AR43,0)</f>
        <v>0</v>
      </c>
      <c r="Q49" s="394">
        <f t="shared" si="4"/>
        <v>1562.9090909090908</v>
      </c>
      <c r="R49" s="419">
        <f t="shared" si="5"/>
        <v>1856.1368181818179</v>
      </c>
      <c r="S49" s="193">
        <f t="shared" si="6"/>
        <v>2041.7504999999999</v>
      </c>
      <c r="T49" s="247">
        <f>'Vic Apr 2020'!AT43</f>
        <v>0</v>
      </c>
      <c r="U49" s="247">
        <f>'Vic Apr 2020'!AU43</f>
        <v>0</v>
      </c>
      <c r="V49" s="247">
        <f>'Vic Apr 2020'!AV43</f>
        <v>0</v>
      </c>
      <c r="W49" s="247">
        <f>'Vic Apr 2020'!AW43</f>
        <v>0</v>
      </c>
      <c r="X49" s="419" t="str">
        <f t="shared" si="7"/>
        <v>No discount</v>
      </c>
      <c r="Y49" s="419" t="str">
        <f t="shared" si="8"/>
        <v>Exclusive</v>
      </c>
      <c r="Z49" s="399">
        <f t="shared" si="0"/>
        <v>1856.1368181818179</v>
      </c>
      <c r="AA49" s="399">
        <f t="shared" si="1"/>
        <v>1856.1368181818179</v>
      </c>
      <c r="AB49" s="400">
        <f t="shared" si="9"/>
        <v>2041.7504999999999</v>
      </c>
      <c r="AC49" s="400">
        <f t="shared" si="9"/>
        <v>2041.7504999999999</v>
      </c>
      <c r="AD49" s="244">
        <f>'Vic Apr 2020'!BF43</f>
        <v>0</v>
      </c>
      <c r="AE49" s="196" t="str">
        <f>'Vic Apr 2020'!BG43</f>
        <v>n</v>
      </c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8"/>
      <c r="CP49" s="438"/>
      <c r="CQ49" s="438"/>
      <c r="CR49" s="438"/>
      <c r="CS49" s="438"/>
      <c r="CT49" s="438"/>
      <c r="CU49" s="438"/>
      <c r="CV49" s="438"/>
      <c r="CW49" s="438"/>
      <c r="CX49" s="438"/>
      <c r="CY49" s="438"/>
      <c r="CZ49" s="438"/>
      <c r="DA49" s="438"/>
      <c r="DB49" s="438"/>
      <c r="DC49" s="438"/>
      <c r="DD49" s="438"/>
      <c r="DE49" s="438"/>
      <c r="DF49" s="438"/>
      <c r="DG49" s="438"/>
      <c r="DH49" s="438"/>
      <c r="DI49" s="438"/>
      <c r="DJ49" s="438"/>
      <c r="DK49" s="438"/>
      <c r="DL49" s="438"/>
      <c r="DM49" s="438"/>
      <c r="DN49" s="441"/>
      <c r="DO49" s="441"/>
      <c r="DP49" s="441"/>
      <c r="DQ49" s="441"/>
      <c r="DR49" s="441"/>
      <c r="DS49" s="441"/>
      <c r="DT49" s="441"/>
      <c r="DU49" s="441"/>
      <c r="DV49" s="441"/>
      <c r="DW49" s="441"/>
      <c r="DX49" s="441"/>
      <c r="DY49" s="441"/>
      <c r="DZ49" s="441"/>
      <c r="EA49" s="441"/>
      <c r="EB49" s="441"/>
      <c r="EC49" s="441"/>
      <c r="ED49" s="441"/>
      <c r="EE49" s="441"/>
      <c r="EF49" s="441"/>
      <c r="EG49" s="441"/>
      <c r="EH49" s="441"/>
      <c r="EI49" s="441"/>
      <c r="EJ49" s="441"/>
      <c r="EK49" s="441"/>
      <c r="EL49" s="441"/>
      <c r="EM49" s="441"/>
      <c r="EN49" s="441"/>
      <c r="EO49" s="441"/>
      <c r="EP49" s="441"/>
    </row>
    <row r="50" spans="1:146" s="442" customFormat="1" ht="17" customHeight="1">
      <c r="A50" s="528"/>
      <c r="B50" s="423" t="str">
        <f>'Vic Apr 2020'!F44</f>
        <v>Powershop</v>
      </c>
      <c r="C50" s="423" t="str">
        <f>'Vic Apr 2020'!G44</f>
        <v>Shopper</v>
      </c>
      <c r="D50" s="190">
        <f>365*'Vic Apr 2020'!H44/100</f>
        <v>350.39999999999992</v>
      </c>
      <c r="E50" s="415">
        <f>IF('Vic Apr 2020'!AQ44=3,0.5,IF('Vic Apr 2020'!AQ44=2,0.33,0))</f>
        <v>0.33</v>
      </c>
      <c r="F50" s="415">
        <f t="shared" si="3"/>
        <v>0.66999999999999993</v>
      </c>
      <c r="G50" s="190">
        <f>IF('Vic Apr 2020'!K44="",($C$5*E50/'Vic Apr 2020'!AQ44*'Vic Apr 2020'!W44/100)*'Vic Apr 2020'!AQ44,IF($C$5*E50/'Vic Apr 2020'!AQ44&gt;='Vic Apr 2020'!L44,('Vic Apr 2020'!L44*'Vic Apr 2020'!W44/100)*'Vic Apr 2020'!AQ44,($C$5*E50/'Vic Apr 2020'!AQ44*'Vic Apr 2020'!W44/100)*'Vic Apr 2020'!AQ44))</f>
        <v>534</v>
      </c>
      <c r="H50" s="190">
        <f>IF(AND('Vic Apr 2020'!L44&gt;0,'Vic Apr 2020'!M44&gt;0),IF($C$5*E50/'Vic Apr 2020'!AQ44&lt;'Vic Apr 2020'!L44,0,IF(($C$5*E50/'Vic Apr 2020'!AQ44-'Vic Apr 2020'!L44)&lt;=('Vic Apr 2020'!M44+'Vic Apr 2020'!L44),((($C$5*E50/'Vic Apr 2020'!AQ44-'Vic Apr 2020'!L44)*'Vic Apr 2020'!X44/100))*'Vic Apr 2020'!AQ44,((('Vic Apr 2020'!M44)*'Vic Apr 2020'!X44/100)*'Vic Apr 2020'!AQ44))),0)</f>
        <v>0</v>
      </c>
      <c r="I50" s="190">
        <f>IF(AND('Vic Apr 2020'!M44&gt;0,'Vic Apr 2020'!N44&gt;0),IF($C$5*E50/'Vic Apr 2020'!AQ44&lt;('Vic Apr 2020'!L44+'Vic Apr 2020'!M44),0,IF(($C$5*E50/'Vic Apr 2020'!AQ44-'Vic Apr 2020'!L44+'Vic Apr 2020'!M44)&lt;=('Vic Apr 2020'!L44+'Vic Apr 2020'!M44+'Vic Apr 2020'!N44),((($C$5*E50/'Vic Apr 2020'!AQ44-('Vic Apr 2020'!L44+'Vic Apr 2020'!M44))*'Vic Apr 2020'!Y44/100))*'Vic Apr 2020'!AQ44,('Vic Apr 2020'!N44*'Vic Apr 2020'!Y44/100)* 'Vic Apr 2020'!AQ44)),0)</f>
        <v>0</v>
      </c>
      <c r="J50" s="190">
        <f>IF(AND('Vic Apr 2020'!N44&gt;0,'Vic Apr 2020'!O44&gt;0),IF($C$5*E50/'Vic Apr 2020'!AQ44&lt;('Vic Apr 2020'!L44+'Vic Apr 2020'!M44+'Vic Apr 2020'!N44),0,IF(($C$5*E50/'Vic Apr 2020'!AQ44-'Vic Apr 2020'!L44+'Vic Apr 2020'!M44+'Vic Apr 2020'!N44)&lt;=('Vic Apr 2020'!L44+'Vic Apr 2020'!M44+'Vic Apr 2020'!N44+'Vic Apr 2020'!O44),(($C$5*E50/'Vic Apr 2020'!AQ44-('Vic Apr 2020'!L44+'Vic Apr 2020'!M44+'Vic Apr 2020'!N44))*'Vic Apr 2020'!Z44/100)*'Vic Apr 2020'!AQ44,('Vic Apr 2020'!O44*'Vic Apr 2020'!Z44/100)*'Vic Apr 2020'!AQ44)),0)</f>
        <v>0</v>
      </c>
      <c r="K50" s="190">
        <f>IF(AND('Vic Apr 2020'!P44&gt;0,'Vic Apr 2020'!O44&gt;0),IF(($C$5*E50/'Vic Apr 2020'!AQ44&lt;SUM('Vic Apr 2020'!L44:P44)),(0),($C$5*E50/'Vic Apr 2020'!AQ44-SUM('Vic Apr 2020'!L44:P44))*'Vic Apr 2020'!AB44/100)* 'Vic Apr 2020'!AQ44,IF(AND('Vic Apr 2020'!O44&gt;0,'Vic Apr 2020'!P44=""),IF(($C$5*E50/'Vic Apr 2020'!AQ44&lt; SUM('Vic Apr 2020'!L44:O44)),(0),($C$5*E50/'Vic Apr 2020'!AQ44-SUM('Vic Apr 2020'!L44:O44))*'Vic Apr 2020'!AA44/100)* 'Vic Apr 2020'!AQ44,IF(AND('Vic Apr 2020'!N44&gt;0,'Vic Apr 2020'!O44=""),IF(($C$5*E50/'Vic Apr 2020'!AQ44&lt; SUM('Vic Apr 2020'!L44:N44)),(0),($C$5*E50/'Vic Apr 2020'!AQ44-SUM('Vic Apr 2020'!L44:N44))*'Vic Apr 2020'!Z44/100)* 'Vic Apr 2020'!AQ44,IF(AND('Vic Apr 2020'!M44&gt;0,'Vic Apr 2020'!N44=""),IF(($C$5*E50/'Vic Apr 2020'!AQ44&lt;'Vic Apr 2020'!M44+'Vic Apr 2020'!L44),(0),(($C$5*E50/'Vic Apr 2020'!AQ44-('Vic Apr 2020'!M44+'Vic Apr 2020'!L44))*'Vic Apr 2020'!Y44/100))*'Vic Apr 2020'!AQ44,IF(AND('Vic Apr 2020'!L44&gt;0,'Vic Apr 2020'!M44=""&gt;0),IF(($C$5*E50/'Vic Apr 2020'!AQ44&lt;'Vic Apr 2020'!L44),(0),($C$5*E50/'Vic Apr 2020'!AQ44-'Vic Apr 2020'!L44)*'Vic Apr 2020'!X44/100)*'Vic Apr 2020'!AQ44,0)))))</f>
        <v>0</v>
      </c>
      <c r="L50" s="190">
        <f>IF('Vic Apr 2020'!K44="",($C$5*F50/'Vic Apr 2020'!AR44*'Vic Apr 2020'!AC44/100)*'Vic Apr 2020'!AR44,IF($C$5*F50/'Vic Apr 2020'!AR44&gt;='Vic Apr 2020'!L44,('Vic Apr 2020'!L44*'Vic Apr 2020'!AC44/100)*'Vic Apr 2020'!AR44,($C$5*F50/'Vic Apr 2020'!AR44*'Vic Apr 2020'!AC44/100)*'Vic Apr 2020'!AR44))</f>
        <v>1041.5454545454545</v>
      </c>
      <c r="M50" s="190">
        <f>IF(AND('Vic Apr 2020'!L44&gt;0,'Vic Apr 2020'!M44&gt;0),IF($C$5*F50/'Vic Apr 2020'!AR44&lt;'Vic Apr 2020'!L44,0,IF(($C$5*F50/'Vic Apr 2020'!AR44-'Vic Apr 2020'!L44)&lt;=('Vic Apr 2020'!M44+'Vic Apr 2020'!L44),((($C$5*F50/'Vic Apr 2020'!AR44-'Vic Apr 2020'!L44)*'Vic Apr 2020'!AD44/100))*'Vic Apr 2020'!AR44,((('Vic Apr 2020'!M44)*'Vic Apr 2020'!AD44/100)*'Vic Apr 2020'!AR44))),0)</f>
        <v>0</v>
      </c>
      <c r="N50" s="190">
        <f>IF(AND('Vic Apr 2020'!M44&gt;0,'Vic Apr 2020'!N44&gt;0),IF($C$5*F50/'Vic Apr 2020'!AR44&lt;('Vic Apr 2020'!L44+'Vic Apr 2020'!M44),0,IF(($C$5*F50/'Vic Apr 2020'!AR44-'Vic Apr 2020'!L44+'Vic Apr 2020'!M44)&lt;=('Vic Apr 2020'!L44+'Vic Apr 2020'!M44+'Vic Apr 2020'!N44),((($C$5*F50/'Vic Apr 2020'!AR44-('Vic Apr 2020'!L44+'Vic Apr 2020'!M44))*'Vic Apr 2020'!AE44/100))*'Vic Apr 2020'!AR44,('Vic Apr 2020'!N44*'Vic Apr 2020'!AE44/100)*'Vic Apr 2020'!AR44)),0)</f>
        <v>0</v>
      </c>
      <c r="O50" s="190">
        <f>IF(AND('Vic Apr 2020'!N44&gt;0,'Vic Apr 2020'!O44&gt;0),IF($C$5*F50/'Vic Apr 2020'!AR44&lt;('Vic Apr 2020'!L44+'Vic Apr 2020'!M44+'Vic Apr 2020'!N44),0,IF(($C$5*F50/'Vic Apr 2020'!AR44-'Vic Apr 2020'!L44+'Vic Apr 2020'!M44+'Vic Apr 2020'!N44)&lt;=('Vic Apr 2020'!L44+'Vic Apr 2020'!M44+'Vic Apr 2020'!N44+'Vic Apr 2020'!O44),(($C$5*F50/'Vic Apr 2020'!AR44-('Vic Apr 2020'!L44+'Vic Apr 2020'!M44+'Vic Apr 2020'!N44))*'Vic Apr 2020'!AF44/100)*'Vic Apr 2020'!AR44,('Vic Apr 2020'!O44*'Vic Apr 2020'!AF44/100)*'Vic Apr 2020'!AR44)),0)</f>
        <v>0</v>
      </c>
      <c r="P50" s="190">
        <f>IF(AND('Vic Apr 2020'!P44&gt;0,'Vic Apr 2020'!O44&gt;0),IF(($C$5*F50/'Vic Apr 2020'!AR44&lt;SUM('Vic Apr 2020'!L44:P44)),(0),($C$5*F50/'Vic Apr 2020'!AR44-SUM('Vic Apr 2020'!L44:P44))*'Vic Apr 2020'!AB44/100)* 'Vic Apr 2020'!AR44,IF(AND('Vic Apr 2020'!O44&gt;0,'Vic Apr 2020'!P44=""),IF(($C$5*F50/'Vic Apr 2020'!AR44&lt; SUM('Vic Apr 2020'!L44:O44)),(0),($C$5*F50/'Vic Apr 2020'!AR44-SUM('Vic Apr 2020'!L44:O44))*'Vic Apr 2020'!AG44/100)* 'Vic Apr 2020'!AR44,IF(AND('Vic Apr 2020'!N44&gt;0,'Vic Apr 2020'!O44=""),IF(($C$5*F50/'Vic Apr 2020'!AR44&lt; SUM('Vic Apr 2020'!L44:N44)),(0),($C$5*F50/'Vic Apr 2020'!AR44-SUM('Vic Apr 2020'!L44:N44))*'Vic Apr 2020'!AF44/100)* 'Vic Apr 2020'!AR44,IF(AND('Vic Apr 2020'!M44&gt;0,'Vic Apr 2020'!N44=""),IF(($C$5*F50/'Vic Apr 2020'!AR44&lt;'Vic Apr 2020'!M44+'Vic Apr 2020'!L44),(0),(($C$5*F50/'Vic Apr 2020'!AR44-('Vic Apr 2020'!M44+'Vic Apr 2020'!L44))*'Vic Apr 2020'!AE44/100))*'Vic Apr 2020'!AR44,IF(AND('Vic Apr 2020'!L44&gt;0,'Vic Apr 2020'!M44=""&gt;0),IF(($C$5*F50/'Vic Apr 2020'!AR44&lt;'Vic Apr 2020'!L44),(0),($C$5*F50/'Vic Apr 2020'!AR44-'Vic Apr 2020'!L44)*'Vic Apr 2020'!AD44/100)*'Vic Apr 2020'!AR44,0)))))</f>
        <v>0</v>
      </c>
      <c r="Q50" s="394">
        <f t="shared" si="4"/>
        <v>1575.5454545454545</v>
      </c>
      <c r="R50" s="419">
        <f t="shared" si="5"/>
        <v>1925.9454545454544</v>
      </c>
      <c r="S50" s="193">
        <f t="shared" si="6"/>
        <v>2118.54</v>
      </c>
      <c r="T50" s="247">
        <f>'Vic Apr 2020'!AT44</f>
        <v>0</v>
      </c>
      <c r="U50" s="247">
        <f>'Vic Apr 2020'!AU44</f>
        <v>0</v>
      </c>
      <c r="V50" s="247">
        <f>'Vic Apr 2020'!AV44</f>
        <v>5</v>
      </c>
      <c r="W50" s="247">
        <f>'Vic Apr 2020'!AW44</f>
        <v>0</v>
      </c>
      <c r="X50" s="419" t="str">
        <f t="shared" si="7"/>
        <v>Pay-on-time off bill</v>
      </c>
      <c r="Y50" s="419" t="str">
        <f t="shared" si="8"/>
        <v>Inclusive</v>
      </c>
      <c r="Z50" s="399">
        <f t="shared" si="0"/>
        <v>1925.9454545454544</v>
      </c>
      <c r="AA50" s="399">
        <f t="shared" si="1"/>
        <v>1829.6481818181817</v>
      </c>
      <c r="AB50" s="400">
        <f t="shared" si="9"/>
        <v>2118.54</v>
      </c>
      <c r="AC50" s="400">
        <f t="shared" si="9"/>
        <v>2012.6130000000001</v>
      </c>
      <c r="AD50" s="244">
        <f>'Vic Apr 2020'!BF44</f>
        <v>0</v>
      </c>
      <c r="AE50" s="196" t="str">
        <f>'Vic Apr 2020'!BG44</f>
        <v>n</v>
      </c>
      <c r="AF50" s="434"/>
      <c r="AG50" s="434"/>
      <c r="AH50" s="434"/>
      <c r="AI50" s="434"/>
      <c r="AJ50" s="434"/>
      <c r="AK50" s="434"/>
      <c r="AL50" s="434"/>
      <c r="AM50" s="434"/>
      <c r="AN50" s="434"/>
      <c r="AO50" s="434"/>
      <c r="AP50" s="434"/>
      <c r="AQ50" s="434"/>
      <c r="AR50" s="434"/>
      <c r="AS50" s="434"/>
      <c r="AT50" s="434"/>
      <c r="AU50" s="434"/>
      <c r="AV50" s="434"/>
      <c r="AW50" s="434"/>
      <c r="AX50" s="434"/>
      <c r="AY50" s="434"/>
      <c r="AZ50" s="434"/>
      <c r="BA50" s="434"/>
      <c r="BB50" s="434"/>
      <c r="BC50" s="434"/>
      <c r="BD50" s="434"/>
      <c r="BE50" s="434"/>
      <c r="BF50" s="434"/>
      <c r="BG50" s="434"/>
      <c r="BH50" s="434"/>
      <c r="BI50" s="434"/>
      <c r="BJ50" s="434"/>
      <c r="BK50" s="434"/>
      <c r="BL50" s="434"/>
      <c r="BM50" s="434"/>
      <c r="BN50" s="434"/>
      <c r="BO50" s="434"/>
      <c r="BP50" s="434"/>
      <c r="BQ50" s="434"/>
      <c r="BR50" s="434"/>
      <c r="BS50" s="434"/>
      <c r="BT50" s="434"/>
      <c r="BU50" s="434"/>
      <c r="BV50" s="434"/>
      <c r="BW50" s="434"/>
      <c r="BX50" s="434"/>
      <c r="BY50" s="434"/>
      <c r="BZ50" s="434"/>
      <c r="CA50" s="434"/>
      <c r="CB50" s="434"/>
      <c r="CC50" s="434"/>
      <c r="CD50" s="434"/>
      <c r="CE50" s="434"/>
      <c r="CF50" s="434"/>
      <c r="CG50" s="434"/>
      <c r="CH50" s="434"/>
      <c r="CI50" s="434"/>
      <c r="CJ50" s="434"/>
      <c r="CK50" s="434"/>
      <c r="CL50" s="434"/>
      <c r="CM50" s="434"/>
      <c r="CN50" s="434"/>
      <c r="CO50" s="438"/>
      <c r="CP50" s="438"/>
      <c r="CQ50" s="438"/>
      <c r="CR50" s="438"/>
      <c r="CS50" s="438"/>
      <c r="CT50" s="438"/>
      <c r="CU50" s="438"/>
      <c r="CV50" s="438"/>
      <c r="CW50" s="438"/>
      <c r="CX50" s="438"/>
      <c r="CY50" s="438"/>
      <c r="CZ50" s="438"/>
      <c r="DA50" s="438"/>
      <c r="DB50" s="438"/>
      <c r="DC50" s="438"/>
      <c r="DD50" s="438"/>
      <c r="DE50" s="438"/>
      <c r="DF50" s="438"/>
      <c r="DG50" s="438"/>
      <c r="DH50" s="438"/>
      <c r="DI50" s="438"/>
      <c r="DJ50" s="438"/>
      <c r="DK50" s="438"/>
      <c r="DL50" s="438"/>
      <c r="DM50" s="438"/>
      <c r="DN50" s="441"/>
      <c r="DO50" s="441"/>
      <c r="DP50" s="441"/>
      <c r="DQ50" s="441"/>
      <c r="DR50" s="441"/>
      <c r="DS50" s="441"/>
      <c r="DT50" s="441"/>
      <c r="DU50" s="441"/>
      <c r="DV50" s="441"/>
      <c r="DW50" s="441"/>
      <c r="DX50" s="441"/>
      <c r="DY50" s="441"/>
      <c r="DZ50" s="441"/>
      <c r="EA50" s="441"/>
      <c r="EB50" s="441"/>
      <c r="EC50" s="441"/>
      <c r="ED50" s="441"/>
      <c r="EE50" s="441"/>
      <c r="EF50" s="441"/>
      <c r="EG50" s="441"/>
      <c r="EH50" s="441"/>
      <c r="EI50" s="441"/>
      <c r="EJ50" s="441"/>
      <c r="EK50" s="441"/>
      <c r="EL50" s="441"/>
      <c r="EM50" s="441"/>
      <c r="EN50" s="441"/>
      <c r="EO50" s="441"/>
      <c r="EP50" s="441"/>
    </row>
    <row r="51" spans="1:146" s="442" customFormat="1" ht="17" customHeight="1" thickBot="1">
      <c r="A51" s="428"/>
      <c r="B51" s="424" t="str">
        <f>'Vic Apr 2020'!F45</f>
        <v>Red Energy</v>
      </c>
      <c r="C51" s="424" t="str">
        <f>'Vic Apr 2020'!G45</f>
        <v>Red Saver</v>
      </c>
      <c r="D51" s="115">
        <f>365*'Vic Apr 2020'!H45/100</f>
        <v>301.125</v>
      </c>
      <c r="E51" s="416">
        <f>IF('Vic Apr 2020'!AQ45=3,0.5,IF('Vic Apr 2020'!AQ45=2,0.33,0))</f>
        <v>0.33</v>
      </c>
      <c r="F51" s="416">
        <f t="shared" si="3"/>
        <v>0.66999999999999993</v>
      </c>
      <c r="G51" s="115">
        <f>IF('Vic Apr 2020'!K45="",($C$5*E51/'Vic Apr 2020'!AQ45*'Vic Apr 2020'!W45/100)*'Vic Apr 2020'!AQ45,IF($C$5*E51/'Vic Apr 2020'!AQ45&gt;='Vic Apr 2020'!L45,('Vic Apr 2020'!L45*'Vic Apr 2020'!W45/100)*'Vic Apr 2020'!AQ45,($C$5*E51/'Vic Apr 2020'!AQ45*'Vic Apr 2020'!W45/100)*'Vic Apr 2020'!AQ45))</f>
        <v>288</v>
      </c>
      <c r="H51" s="115">
        <f>IF($C$5*E51/'Vic Apr 2020'!AQ45&lt;'Vic Apr 2020'!L45,0,IF($C$5*E51/'Vic Apr 2020'!AQ45&lt;='Vic Apr 2020'!M45,($C$5*E51/'Vic Apr 2020'!AQ45-'Vic Apr 2020'!L45)*('Vic Apr 2020'!X45/100)*'Vic Apr 2020'!AQ45,('Vic Apr 2020'!M45-'Vic Apr 2020'!L45)*('Vic Apr 2020'!X45/100)*'Vic Apr 2020'!AQ45))</f>
        <v>258.54545454545456</v>
      </c>
      <c r="I51" s="115">
        <f>IF($C$5*E51/'Vic Apr 2020'!AQ45&lt;'Vic Apr 2020'!M45,0,IF($C$5*E51/'Vic Apr 2020'!AQ45&lt;='Vic Apr 2020'!N45,($C$5*E51/'Vic Apr 2020'!AQ45-'Vic Apr 2020'!M45)*('Vic Apr 2020'!Y45/100)*'Vic Apr 2020'!AQ45,('Vic Apr 2020'!N45-'Vic Apr 2020'!M45)*('Vic Apr 2020'!Y45/100)*'Vic Apr 2020'!AQ45))</f>
        <v>170.99999999999997</v>
      </c>
      <c r="J51" s="115">
        <f>IF($C$5*E51/'Vic Apr 2020'!AQ45&lt;'Vic Apr 2020'!N45,0,IF($C$5*E51/'Vic Apr 2020'!AQ45&lt;='Vic Apr 2020'!O45,($C$5*E51/'Vic Apr 2020'!AQ45-'Vic Apr 2020'!N45)*('Vic Apr 2020'!Z45/100)*'Vic Apr 2020'!AQ45,('Vic Apr 2020'!O45-'Vic Apr 2020'!N45)*('Vic Apr 2020'!Z45/100)*'Vic Apr 2020'!AQ45))</f>
        <v>0</v>
      </c>
      <c r="K51" s="115">
        <f>IF(($C$5*E51/'Vic Apr 2020'!AQ45&gt;'Vic Apr 2020'!O45),($C$5*E51/'Vic Apr 2020'!AQ45-'Vic Apr 2020'!N45)*'Vic Apr 2020'!AA45/100*'Vic Apr 2020'!AQ45,0)</f>
        <v>0</v>
      </c>
      <c r="L51" s="115">
        <f>IF('Vic Apr 2020'!K45="",($C$5*F51/'Vic Apr 2020'!AR45*'Vic Apr 2020'!AC45/100)*'Vic Apr 2020'!AR45,IF($C$5*F51/'Vic Apr 2020'!AR45&gt;='Vic Apr 2020'!L45,('Vic Apr 2020'!L45*'Vic Apr 2020'!AC45/100)*'Vic Apr 2020'!AR45,($C$5*F51/'Vic Apr 2020'!AR45*'Vic Apr 2020'!AC45/100)*'Vic Apr 2020'!AR45))</f>
        <v>480</v>
      </c>
      <c r="M51" s="115">
        <f>IF($C$5*F51/'Vic Apr 2020'!AR45&lt;'Vic Apr 2020'!L45,0,IF($C$5*F51/'Vic Apr 2020'!AR45&lt;='Vic Apr 2020'!M45,($C$5*F51/'Vic Apr 2020'!AR45-'Vic Apr 2020'!L45)*('Vic Apr 2020'!AD45/100)*'Vic Apr 2020'!AR45,('Vic Apr 2020'!M45-'Vic Apr 2020'!L45)*('Vic Apr 2020'!AD45/100)*'Vic Apr 2020'!AR45))</f>
        <v>455.99999999999989</v>
      </c>
      <c r="N51" s="115">
        <f>IF($C$5*F51/'Vic Apr 2020'!AR45&lt;'Vic Apr 2020'!M45,0,IF($C$5*F51/'Vic Apr 2020'!AR45&lt;='Vic Apr 2020'!N45,($C$5*F51/'Vic Apr 2020'!AR45-'Vic Apr 2020'!M45)*('Vic Apr 2020'!AE45/100)*'Vic Apr 2020'!AR45,('Vic Apr 2020'!N45-'Vic Apr 2020'!M45)*('Vic Apr 2020'!AE45/100)*'Vic Apr 2020'!AR45))</f>
        <v>342</v>
      </c>
      <c r="O51" s="115">
        <f>IF($C$5*F51/'Vic Apr 2020'!AR45&lt;'Vic Apr 2020'!N45,0,IF($C$5*F51/'Vic Apr 2020'!AR45&lt;='Vic Apr 2020'!O45,($C$5*F51/'Vic Apr 2020'!AQ45-'Vic Apr 2020'!N45)*('Vic Apr 2020'!AF45/100)*'Vic Apr 2020'!AR45,('Vic Apr 2020'!O45-'Vic Apr 2020'!N45)*('Vic Apr 2020'!AF45/100)*'Vic Apr 2020'!AR45))</f>
        <v>0</v>
      </c>
      <c r="P51" s="115">
        <f>IF(($C$5*F51/'Vic Apr 2020'!AR45&gt;'Vic Apr 2020'!O45),($C$5*F51/'Vic Apr 2020'!AR45-'Vic Apr 2020'!N45)*'Vic Apr 2020'!AG45/100*'Vic Apr 2020'!AR45,0)</f>
        <v>0</v>
      </c>
      <c r="Q51" s="395">
        <f t="shared" si="4"/>
        <v>1995.5454545454545</v>
      </c>
      <c r="R51" s="420">
        <f t="shared" si="5"/>
        <v>2296.6704545454545</v>
      </c>
      <c r="S51" s="214">
        <f t="shared" si="6"/>
        <v>2526.3375000000001</v>
      </c>
      <c r="T51" s="248">
        <f>'Vic Apr 2020'!AT45</f>
        <v>0</v>
      </c>
      <c r="U51" s="248">
        <f>'Vic Apr 2020'!AU45</f>
        <v>0</v>
      </c>
      <c r="V51" s="248">
        <f>'Vic Apr 2020'!AV45</f>
        <v>10</v>
      </c>
      <c r="W51" s="248">
        <f>'Vic Apr 2020'!AW45</f>
        <v>0</v>
      </c>
      <c r="X51" s="420" t="str">
        <f t="shared" si="7"/>
        <v>Pay-on-time off bill</v>
      </c>
      <c r="Y51" s="420" t="str">
        <f t="shared" si="8"/>
        <v>Inclusive</v>
      </c>
      <c r="Z51" s="401">
        <f t="shared" si="0"/>
        <v>2296.6704545454545</v>
      </c>
      <c r="AA51" s="402">
        <f t="shared" si="1"/>
        <v>2067.0034090909089</v>
      </c>
      <c r="AB51" s="403">
        <f t="shared" si="9"/>
        <v>2526.3375000000001</v>
      </c>
      <c r="AC51" s="403">
        <f t="shared" si="9"/>
        <v>2273.7037500000001</v>
      </c>
      <c r="AD51" s="245">
        <f>'Vic Apr 2020'!BF45</f>
        <v>0</v>
      </c>
      <c r="AE51" s="217" t="str">
        <f>'Vic Apr 2020'!BG45</f>
        <v>n</v>
      </c>
      <c r="AF51" s="434"/>
      <c r="AG51" s="434"/>
      <c r="AH51" s="434"/>
      <c r="AI51" s="434"/>
      <c r="AJ51" s="434"/>
      <c r="AK51" s="434"/>
      <c r="AL51" s="434"/>
      <c r="AM51" s="434"/>
      <c r="AN51" s="434"/>
      <c r="AO51" s="434"/>
      <c r="AP51" s="434"/>
      <c r="AQ51" s="434"/>
      <c r="AR51" s="434"/>
      <c r="AS51" s="434"/>
      <c r="AT51" s="434"/>
      <c r="AU51" s="434"/>
      <c r="AV51" s="434"/>
      <c r="AW51" s="434"/>
      <c r="AX51" s="434"/>
      <c r="AY51" s="434"/>
      <c r="AZ51" s="434"/>
      <c r="BA51" s="434"/>
      <c r="BB51" s="434"/>
      <c r="BC51" s="434"/>
      <c r="BD51" s="434"/>
      <c r="BE51" s="434"/>
      <c r="BF51" s="434"/>
      <c r="BG51" s="434"/>
      <c r="BH51" s="434"/>
      <c r="BI51" s="434"/>
      <c r="BJ51" s="434"/>
      <c r="BK51" s="434"/>
      <c r="BL51" s="434"/>
      <c r="BM51" s="434"/>
      <c r="BN51" s="434"/>
      <c r="BO51" s="434"/>
      <c r="BP51" s="434"/>
      <c r="BQ51" s="434"/>
      <c r="BR51" s="434"/>
      <c r="BS51" s="434"/>
      <c r="BT51" s="434"/>
      <c r="BU51" s="434"/>
      <c r="BV51" s="434"/>
      <c r="BW51" s="434"/>
      <c r="BX51" s="434"/>
      <c r="BY51" s="434"/>
      <c r="BZ51" s="434"/>
      <c r="CA51" s="434"/>
      <c r="CB51" s="434"/>
      <c r="CC51" s="434"/>
      <c r="CD51" s="434"/>
      <c r="CE51" s="434"/>
      <c r="CF51" s="434"/>
      <c r="CG51" s="434"/>
      <c r="CH51" s="434"/>
      <c r="CI51" s="434"/>
      <c r="CJ51" s="434"/>
      <c r="CK51" s="434"/>
      <c r="CL51" s="434"/>
      <c r="CM51" s="434"/>
      <c r="CN51" s="434"/>
      <c r="CO51" s="438"/>
      <c r="CP51" s="438"/>
      <c r="CQ51" s="438"/>
      <c r="CR51" s="438"/>
      <c r="CS51" s="438"/>
      <c r="CT51" s="438"/>
      <c r="CU51" s="438"/>
      <c r="CV51" s="438"/>
      <c r="CW51" s="438"/>
      <c r="CX51" s="438"/>
      <c r="CY51" s="438"/>
      <c r="CZ51" s="438"/>
      <c r="DA51" s="438"/>
      <c r="DB51" s="438"/>
      <c r="DC51" s="438"/>
      <c r="DD51" s="438"/>
      <c r="DE51" s="438"/>
      <c r="DF51" s="438"/>
      <c r="DG51" s="438"/>
      <c r="DH51" s="438"/>
      <c r="DI51" s="438"/>
      <c r="DJ51" s="438"/>
      <c r="DK51" s="438"/>
      <c r="DL51" s="438"/>
      <c r="DM51" s="438"/>
      <c r="DN51" s="441"/>
      <c r="DO51" s="441"/>
      <c r="DP51" s="441"/>
      <c r="DQ51" s="441"/>
      <c r="DR51" s="441"/>
      <c r="DS51" s="441"/>
      <c r="DT51" s="441"/>
      <c r="DU51" s="441"/>
      <c r="DV51" s="441"/>
      <c r="DW51" s="441"/>
      <c r="DX51" s="441"/>
      <c r="DY51" s="441"/>
      <c r="DZ51" s="441"/>
      <c r="EA51" s="441"/>
      <c r="EB51" s="441"/>
      <c r="EC51" s="441"/>
      <c r="ED51" s="441"/>
      <c r="EE51" s="441"/>
      <c r="EF51" s="441"/>
      <c r="EG51" s="441"/>
      <c r="EH51" s="441"/>
      <c r="EI51" s="441"/>
      <c r="EJ51" s="441"/>
      <c r="EK51" s="441"/>
      <c r="EL51" s="441"/>
      <c r="EM51" s="441"/>
      <c r="EN51" s="441"/>
      <c r="EO51" s="441"/>
      <c r="EP51" s="441"/>
    </row>
    <row r="52" spans="1:146" ht="17" customHeight="1" thickTop="1">
      <c r="A52" s="528" t="str">
        <f>'Vic Apr 2020'!D46</f>
        <v>Ausnet West</v>
      </c>
      <c r="B52" s="423" t="str">
        <f>'Vic Apr 2020'!F46</f>
        <v>AGL</v>
      </c>
      <c r="C52" s="423" t="str">
        <f>'Vic Apr 2020'!G46</f>
        <v>Business Essentials Saver</v>
      </c>
      <c r="D52" s="190">
        <f>365*'Vic Apr 2020'!H46/100</f>
        <v>319.9722727272727</v>
      </c>
      <c r="E52" s="415">
        <f>IF('Vic Apr 2020'!AQ46=3,0.5,IF('Vic Apr 2020'!AQ46=2,0.33,0))</f>
        <v>0.33</v>
      </c>
      <c r="F52" s="415">
        <f t="shared" si="3"/>
        <v>0.66999999999999993</v>
      </c>
      <c r="G52" s="190">
        <f>IF('Vic Apr 2020'!K46="",($C$5*E52/'Vic Apr 2020'!AQ46*'Vic Apr 2020'!W46/100)*'Vic Apr 2020'!AQ46,IF($C$5*E52/'Vic Apr 2020'!AQ46&gt;='Vic Apr 2020'!L46,('Vic Apr 2020'!L46*'Vic Apr 2020'!W46/100)*'Vic Apr 2020'!AQ46,($C$5*E52/'Vic Apr 2020'!AQ46*'Vic Apr 2020'!W46/100)*'Vic Apr 2020'!AQ46))</f>
        <v>197.45454545454544</v>
      </c>
      <c r="H52" s="190">
        <f>IF($C$5*E52/'Vic Apr 2020'!AQ46&lt;'Vic Apr 2020'!L46,0,IF($C$5*E52/'Vic Apr 2020'!AQ46&lt;='Vic Apr 2020'!M46,($C$5*E52/'Vic Apr 2020'!AQ46-'Vic Apr 2020'!L46)*('Vic Apr 2020'!X46/100)*'Vic Apr 2020'!AQ46,('Vic Apr 2020'!M46-'Vic Apr 2020'!L46)*('Vic Apr 2020'!X46/100)*'Vic Apr 2020'!AQ46))</f>
        <v>192</v>
      </c>
      <c r="I52" s="190">
        <f>IF($C$5*E52/'Vic Apr 2020'!AQ46&lt;'Vic Apr 2020'!M46,0,IF($C$5*E52/'Vic Apr 2020'!AQ46&lt;='Vic Apr 2020'!N46,($C$5*E52/'Vic Apr 2020'!AQ46-'Vic Apr 2020'!M46)*('Vic Apr 2020'!Y46/100)*'Vic Apr 2020'!AQ46,('Vic Apr 2020'!N46-'Vic Apr 2020'!M46)*('Vic Apr 2020'!Y46/100)*'Vic Apr 2020'!AQ46))</f>
        <v>136.63636363636363</v>
      </c>
      <c r="J52" s="190">
        <f>IF($C$5*E52/'Vic Apr 2020'!AQ46&lt;'Vic Apr 2020'!N46,0,IF($C$5*E52/'Vic Apr 2020'!AQ46&lt;='Vic Apr 2020'!O46,($C$5*E52/'Vic Apr 2020'!AQ46-'Vic Apr 2020'!N46)*('Vic Apr 2020'!Z46/100)*'Vic Apr 2020'!AQ46,('Vic Apr 2020'!O46-'Vic Apr 2020'!N46)*('Vic Apr 2020'!Z46/100)*'Vic Apr 2020'!AQ46))</f>
        <v>0</v>
      </c>
      <c r="K52" s="190">
        <f>IF(($C$5*E52/'Vic Apr 2020'!AQ46&gt;'Vic Apr 2020'!O46),($C$5*E52/'Vic Apr 2020'!AQ46-'Vic Apr 2020'!N46)*'Vic Apr 2020'!AA46/100*'Vic Apr 2020'!AQ46,0)</f>
        <v>0</v>
      </c>
      <c r="L52" s="190">
        <f>IF('Vic Apr 2020'!K46="",($C$5*F52/'Vic Apr 2020'!AR46*'Vic Apr 2020'!AC46/100)*'Vic Apr 2020'!AR46,IF($C$5*F52/'Vic Apr 2020'!AR46&gt;='Vic Apr 2020'!L46,('Vic Apr 2020'!L46*'Vic Apr 2020'!AC46/100)*'Vic Apr 2020'!AR46,($C$5*F52/'Vic Apr 2020'!AR46*'Vic Apr 2020'!AC46/100)*'Vic Apr 2020'!AR46))</f>
        <v>384</v>
      </c>
      <c r="M52" s="190">
        <f>IF($C$5*F52/'Vic Apr 2020'!AR46&lt;'Vic Apr 2020'!L46,0,IF($C$5*F52/'Vic Apr 2020'!AR46&lt;='Vic Apr 2020'!M46,($C$5*F52/'Vic Apr 2020'!AR46-'Vic Apr 2020'!L46)*('Vic Apr 2020'!AD46/100)*'Vic Apr 2020'!AR46,('Vic Apr 2020'!M46-'Vic Apr 2020'!L46)*('Vic Apr 2020'!AD46/100)*'Vic Apr 2020'!AR46))</f>
        <v>379.63636363636363</v>
      </c>
      <c r="N52" s="190">
        <f>IF($C$5*F52/'Vic Apr 2020'!AR46&lt;'Vic Apr 2020'!M46,0,IF($C$5*F52/'Vic Apr 2020'!AR46&lt;='Vic Apr 2020'!N46,($C$5*F52/'Vic Apr 2020'!AR46-'Vic Apr 2020'!M46)*('Vic Apr 2020'!AE46/100)*'Vic Apr 2020'!AR46,('Vic Apr 2020'!N46-'Vic Apr 2020'!M46)*('Vic Apr 2020'!AE46/100)*'Vic Apr 2020'!AR46))</f>
        <v>278.09090909090912</v>
      </c>
      <c r="O52" s="190">
        <f>IF($C$5*F52/'Vic Apr 2020'!AR46&lt;'Vic Apr 2020'!N46,0,IF($C$5*F52/'Vic Apr 2020'!AR46&lt;='Vic Apr 2020'!O46,($C$5*F52/'Vic Apr 2020'!AQ46-'Vic Apr 2020'!N46)*('Vic Apr 2020'!AF46/100)*'Vic Apr 2020'!AR46,('Vic Apr 2020'!O46-'Vic Apr 2020'!N46)*('Vic Apr 2020'!AF46/100)*'Vic Apr 2020'!AR46))</f>
        <v>0</v>
      </c>
      <c r="P52" s="190">
        <f>IF(($C$5*F52/'Vic Apr 2020'!AR46&gt;'Vic Apr 2020'!O46),($C$5*F52/'Vic Apr 2020'!AR46-'Vic Apr 2020'!N46)*'Vic Apr 2020'!AG46/100*'Vic Apr 2020'!AR46,0)</f>
        <v>0</v>
      </c>
      <c r="Q52" s="394">
        <f t="shared" si="4"/>
        <v>1567.8181818181815</v>
      </c>
      <c r="R52" s="419">
        <f t="shared" si="5"/>
        <v>1887.7904545454542</v>
      </c>
      <c r="S52" s="193">
        <f t="shared" si="6"/>
        <v>2076.5694999999996</v>
      </c>
      <c r="T52" s="247">
        <f>'Vic Apr 2020'!AT46</f>
        <v>0</v>
      </c>
      <c r="U52" s="247">
        <f>'Vic Apr 2020'!AU46</f>
        <v>0</v>
      </c>
      <c r="V52" s="247">
        <f>'Vic Apr 2020'!AV46</f>
        <v>0</v>
      </c>
      <c r="W52" s="247">
        <f>'Vic Apr 2020'!AW46</f>
        <v>0</v>
      </c>
      <c r="X52" s="419" t="str">
        <f t="shared" si="7"/>
        <v>No discount</v>
      </c>
      <c r="Y52" s="419" t="str">
        <f t="shared" si="8"/>
        <v>Exclusive</v>
      </c>
      <c r="Z52" s="399">
        <f t="shared" si="0"/>
        <v>1887.7904545454542</v>
      </c>
      <c r="AA52" s="399">
        <f t="shared" si="1"/>
        <v>1887.7904545454542</v>
      </c>
      <c r="AB52" s="400">
        <f t="shared" si="9"/>
        <v>2076.5694999999996</v>
      </c>
      <c r="AC52" s="400">
        <f t="shared" si="9"/>
        <v>2076.5694999999996</v>
      </c>
      <c r="AD52" s="244">
        <f>'Vic Apr 2020'!BF46</f>
        <v>0</v>
      </c>
      <c r="AE52" s="196" t="str">
        <f>'Vic Apr 2020'!BG46</f>
        <v>n</v>
      </c>
      <c r="CO52" s="438"/>
      <c r="CP52" s="438"/>
      <c r="CQ52" s="438"/>
      <c r="CR52" s="438"/>
      <c r="CS52" s="438"/>
      <c r="CT52" s="438"/>
      <c r="CU52" s="438"/>
      <c r="CV52" s="438"/>
      <c r="CW52" s="438"/>
      <c r="CX52" s="438"/>
      <c r="CY52" s="438"/>
      <c r="CZ52" s="438"/>
      <c r="DA52" s="438"/>
      <c r="DB52" s="438"/>
      <c r="DC52" s="438"/>
      <c r="DD52" s="438"/>
      <c r="DE52" s="438"/>
      <c r="DF52" s="438"/>
      <c r="DG52" s="438"/>
      <c r="DH52" s="438"/>
      <c r="DI52" s="438"/>
      <c r="DJ52" s="438"/>
      <c r="DK52" s="438"/>
      <c r="DL52" s="438"/>
      <c r="DM52" s="438"/>
      <c r="DN52" s="438"/>
      <c r="DO52" s="438"/>
      <c r="DP52" s="438"/>
      <c r="DQ52" s="438"/>
      <c r="DR52" s="438"/>
      <c r="DS52" s="438"/>
      <c r="DT52" s="438"/>
      <c r="DU52" s="438"/>
      <c r="DV52" s="438"/>
      <c r="DW52" s="438"/>
      <c r="DX52" s="438"/>
      <c r="DY52" s="438"/>
      <c r="DZ52" s="438"/>
      <c r="EA52" s="438"/>
      <c r="EB52" s="438"/>
      <c r="EC52" s="438"/>
      <c r="ED52" s="438"/>
      <c r="EE52" s="438"/>
      <c r="EF52" s="438"/>
      <c r="EG52" s="438"/>
      <c r="EH52" s="438"/>
      <c r="EI52" s="438"/>
      <c r="EJ52" s="438"/>
      <c r="EK52" s="438"/>
      <c r="EL52" s="438"/>
      <c r="EM52" s="438"/>
      <c r="EN52" s="438"/>
      <c r="EO52" s="438"/>
      <c r="EP52" s="438"/>
    </row>
    <row r="53" spans="1:146" ht="17" customHeight="1">
      <c r="A53" s="528"/>
      <c r="B53" s="423" t="str">
        <f>'Vic Apr 2020'!F47</f>
        <v>Click Energy</v>
      </c>
      <c r="C53" s="423" t="str">
        <f>'Vic Apr 2020'!G47</f>
        <v>Business Ready</v>
      </c>
      <c r="D53" s="190">
        <f>365*'Vic Apr 2020'!H47/100</f>
        <v>315.79136363636366</v>
      </c>
      <c r="E53" s="415">
        <f>IF('Vic Apr 2020'!AQ47=3,0.5,IF('Vic Apr 2020'!AQ47=2,0.33,0))</f>
        <v>0.33</v>
      </c>
      <c r="F53" s="415">
        <f t="shared" si="3"/>
        <v>0.66999999999999993</v>
      </c>
      <c r="G53" s="190">
        <f>IF('Vic Apr 2020'!K47="",($C$5*E53/'Vic Apr 2020'!AQ47*'Vic Apr 2020'!W47/100)*'Vic Apr 2020'!AQ47,IF($C$5*E53/'Vic Apr 2020'!AQ47&gt;='Vic Apr 2020'!L47,('Vic Apr 2020'!L47*'Vic Apr 2020'!W47/100)*'Vic Apr 2020'!AQ47,($C$5*E53/'Vic Apr 2020'!AQ47*'Vic Apr 2020'!W47/100)*'Vic Apr 2020'!AQ47))</f>
        <v>222.54545454545453</v>
      </c>
      <c r="H53" s="190">
        <f>IF($C$5*E53/'Vic Apr 2020'!AQ47&lt;'Vic Apr 2020'!L47,0,IF($C$5*E53/'Vic Apr 2020'!AQ47&lt;='Vic Apr 2020'!M47,($C$5*E53/'Vic Apr 2020'!AQ47-'Vic Apr 2020'!L47)*('Vic Apr 2020'!X47/100)*'Vic Apr 2020'!AQ47,('Vic Apr 2020'!M47-'Vic Apr 2020'!L47)*('Vic Apr 2020'!X47/100)*'Vic Apr 2020'!AQ47))</f>
        <v>218.18181818181816</v>
      </c>
      <c r="I53" s="190">
        <f>IF($C$5*E53/'Vic Apr 2020'!AQ47&lt;'Vic Apr 2020'!M47,0,IF($C$5*E53/'Vic Apr 2020'!AQ47&lt;='Vic Apr 2020'!N47,($C$5*E53/'Vic Apr 2020'!AQ47-'Vic Apr 2020'!M47)*('Vic Apr 2020'!Y47/100)*'Vic Apr 2020'!AQ47,('Vic Apr 2020'!N47-'Vic Apr 2020'!M47)*('Vic Apr 2020'!Y47/100)*'Vic Apr 2020'!AQ47))</f>
        <v>155.45454545454544</v>
      </c>
      <c r="J53" s="190">
        <f>IF($C$5*E53/'Vic Apr 2020'!AQ47&lt;'Vic Apr 2020'!N47,0,IF($C$5*E53/'Vic Apr 2020'!AQ47&lt;='Vic Apr 2020'!O47,($C$5*E53/'Vic Apr 2020'!AQ47-'Vic Apr 2020'!N47)*('Vic Apr 2020'!Z47/100)*'Vic Apr 2020'!AQ47,('Vic Apr 2020'!O47-'Vic Apr 2020'!N47)*('Vic Apr 2020'!Z47/100)*'Vic Apr 2020'!AQ47))</f>
        <v>0</v>
      </c>
      <c r="K53" s="190">
        <f>IF(($C$5*E53/'Vic Apr 2020'!AQ47&gt;'Vic Apr 2020'!O47),($C$5*E53/'Vic Apr 2020'!AQ47-'Vic Apr 2020'!N47)*'Vic Apr 2020'!AA47/100*'Vic Apr 2020'!AQ47,0)</f>
        <v>0</v>
      </c>
      <c r="L53" s="190">
        <f>IF('Vic Apr 2020'!K47="",($C$5*F53/'Vic Apr 2020'!AR47*'Vic Apr 2020'!AC47/100)*'Vic Apr 2020'!AR47,IF($C$5*F53/'Vic Apr 2020'!AR47&gt;='Vic Apr 2020'!L47,('Vic Apr 2020'!L47*'Vic Apr 2020'!AC47/100)*'Vic Apr 2020'!AR47,($C$5*F53/'Vic Apr 2020'!AR47*'Vic Apr 2020'!AC47/100)*'Vic Apr 2020'!AR47))</f>
        <v>414.5454545454545</v>
      </c>
      <c r="M53" s="190">
        <f>IF($C$5*F53/'Vic Apr 2020'!AR47&lt;'Vic Apr 2020'!L47,0,IF($C$5*F53/'Vic Apr 2020'!AR47&lt;='Vic Apr 2020'!M47,($C$5*F53/'Vic Apr 2020'!AR47-'Vic Apr 2020'!L47)*('Vic Apr 2020'!AD47/100)*'Vic Apr 2020'!AR47,('Vic Apr 2020'!M47-'Vic Apr 2020'!L47)*('Vic Apr 2020'!AD47/100)*'Vic Apr 2020'!AR47))</f>
        <v>405.81818181818181</v>
      </c>
      <c r="N53" s="190">
        <f>IF($C$5*F53/'Vic Apr 2020'!AR47&lt;'Vic Apr 2020'!M47,0,IF($C$5*F53/'Vic Apr 2020'!AR47&lt;='Vic Apr 2020'!N47,($C$5*F53/'Vic Apr 2020'!AR47-'Vic Apr 2020'!M47)*('Vic Apr 2020'!AE47/100)*'Vic Apr 2020'!AR47,('Vic Apr 2020'!N47-'Vic Apr 2020'!M47)*('Vic Apr 2020'!AE47/100)*'Vic Apr 2020'!AR47))</f>
        <v>312.63636363636363</v>
      </c>
      <c r="O53" s="190">
        <f>IF($C$5*F53/'Vic Apr 2020'!AR47&lt;'Vic Apr 2020'!N47,0,IF($C$5*F53/'Vic Apr 2020'!AR47&lt;='Vic Apr 2020'!O47,($C$5*F53/'Vic Apr 2020'!AQ47-'Vic Apr 2020'!N47)*('Vic Apr 2020'!AF47/100)*'Vic Apr 2020'!AR47,('Vic Apr 2020'!O47-'Vic Apr 2020'!N47)*('Vic Apr 2020'!AF47/100)*'Vic Apr 2020'!AR47))</f>
        <v>0</v>
      </c>
      <c r="P53" s="190">
        <f>IF(($C$5*F53/'Vic Apr 2020'!AR47&gt;'Vic Apr 2020'!O47),($C$5*F53/'Vic Apr 2020'!AR47-'Vic Apr 2020'!N47)*'Vic Apr 2020'!AG47/100*'Vic Apr 2020'!AR47,0)</f>
        <v>0</v>
      </c>
      <c r="Q53" s="394">
        <f t="shared" si="4"/>
        <v>1729.181818181818</v>
      </c>
      <c r="R53" s="419">
        <f t="shared" si="5"/>
        <v>2044.9731818181817</v>
      </c>
      <c r="S53" s="193">
        <f t="shared" si="6"/>
        <v>2249.4704999999999</v>
      </c>
      <c r="T53" s="247">
        <f>'Vic Apr 2020'!AT47</f>
        <v>0</v>
      </c>
      <c r="U53" s="247">
        <f>'Vic Apr 2020'!AU47</f>
        <v>0</v>
      </c>
      <c r="V53" s="247">
        <f>'Vic Apr 2020'!AV47</f>
        <v>0</v>
      </c>
      <c r="W53" s="247">
        <f>'Vic Apr 2020'!AW47</f>
        <v>0</v>
      </c>
      <c r="X53" s="419" t="str">
        <f t="shared" si="7"/>
        <v>No discount</v>
      </c>
      <c r="Y53" s="419" t="str">
        <f t="shared" si="8"/>
        <v>Exclusive</v>
      </c>
      <c r="Z53" s="399">
        <f t="shared" si="0"/>
        <v>2044.9731818181817</v>
      </c>
      <c r="AA53" s="399">
        <f t="shared" si="1"/>
        <v>2044.9731818181817</v>
      </c>
      <c r="AB53" s="400">
        <f t="shared" si="9"/>
        <v>2249.4704999999999</v>
      </c>
      <c r="AC53" s="400">
        <f t="shared" si="9"/>
        <v>2249.4704999999999</v>
      </c>
      <c r="AD53" s="244">
        <f>'Vic Apr 2020'!BF47</f>
        <v>0</v>
      </c>
      <c r="AE53" s="196" t="str">
        <f>'Vic Apr 2020'!BG47</f>
        <v>n</v>
      </c>
      <c r="CO53" s="438"/>
      <c r="CP53" s="438"/>
      <c r="CQ53" s="438"/>
      <c r="CR53" s="438"/>
      <c r="CS53" s="438"/>
      <c r="CT53" s="438"/>
      <c r="CU53" s="438"/>
      <c r="CV53" s="438"/>
      <c r="CW53" s="438"/>
      <c r="CX53" s="438"/>
      <c r="CY53" s="438"/>
      <c r="CZ53" s="438"/>
      <c r="DA53" s="438"/>
      <c r="DB53" s="438"/>
      <c r="DC53" s="438"/>
      <c r="DD53" s="438"/>
      <c r="DE53" s="438"/>
      <c r="DF53" s="438"/>
      <c r="DG53" s="438"/>
      <c r="DH53" s="438"/>
      <c r="DI53" s="438"/>
      <c r="DJ53" s="438"/>
      <c r="DK53" s="438"/>
      <c r="DL53" s="438"/>
      <c r="DM53" s="438"/>
      <c r="DN53" s="438"/>
      <c r="DO53" s="438"/>
      <c r="DP53" s="438"/>
      <c r="DQ53" s="438"/>
      <c r="DR53" s="438"/>
      <c r="DS53" s="438"/>
      <c r="DT53" s="438"/>
      <c r="DU53" s="438"/>
      <c r="DV53" s="438"/>
      <c r="DW53" s="438"/>
      <c r="DX53" s="438"/>
      <c r="DY53" s="438"/>
      <c r="DZ53" s="438"/>
      <c r="EA53" s="438"/>
      <c r="EB53" s="438"/>
      <c r="EC53" s="438"/>
      <c r="ED53" s="438"/>
      <c r="EE53" s="438"/>
      <c r="EF53" s="438"/>
      <c r="EG53" s="438"/>
      <c r="EH53" s="438"/>
      <c r="EI53" s="438"/>
      <c r="EJ53" s="438"/>
      <c r="EK53" s="438"/>
      <c r="EL53" s="438"/>
      <c r="EM53" s="438"/>
      <c r="EN53" s="438"/>
      <c r="EO53" s="438"/>
      <c r="EP53" s="438"/>
    </row>
    <row r="54" spans="1:146" ht="17" customHeight="1">
      <c r="A54" s="528"/>
      <c r="B54" s="423" t="str">
        <f>'Vic Apr 2020'!F48</f>
        <v>Covau</v>
      </c>
      <c r="C54" s="423" t="str">
        <f>'Vic Apr 2020'!G48</f>
        <v>Smart Saver</v>
      </c>
      <c r="D54" s="190">
        <f>365*'Vic Apr 2020'!H48/100</f>
        <v>346.74999999999994</v>
      </c>
      <c r="E54" s="415">
        <f>IF('Vic Apr 2020'!AQ48=3,0.5,IF('Vic Apr 2020'!AQ48=2,0.33,0))</f>
        <v>0.33</v>
      </c>
      <c r="F54" s="415">
        <f t="shared" si="3"/>
        <v>0.66999999999999993</v>
      </c>
      <c r="G54" s="190">
        <f>IF('Vic Apr 2020'!K48="",($C$5*E54/'Vic Apr 2020'!AQ48*'Vic Apr 2020'!W48/100)*'Vic Apr 2020'!AQ48,IF($C$5*E54/'Vic Apr 2020'!AQ48&gt;='Vic Apr 2020'!L48,('Vic Apr 2020'!L48*'Vic Apr 2020'!W48/100)*'Vic Apr 2020'!AQ48,($C$5*E54/'Vic Apr 2020'!AQ48*'Vic Apr 2020'!W48/100)*'Vic Apr 2020'!AQ48))</f>
        <v>275.99999999999994</v>
      </c>
      <c r="H54" s="190">
        <f>IF($C$5*E54/'Vic Apr 2020'!AQ48&lt;'Vic Apr 2020'!L48,0,IF($C$5*E54/'Vic Apr 2020'!AQ48&lt;='Vic Apr 2020'!M48,($C$5*E54/'Vic Apr 2020'!AQ48-'Vic Apr 2020'!L48)*('Vic Apr 2020'!X48/100)*'Vic Apr 2020'!AQ48,('Vic Apr 2020'!M48-'Vic Apr 2020'!L48)*('Vic Apr 2020'!X48/100)*'Vic Apr 2020'!AQ48))</f>
        <v>264</v>
      </c>
      <c r="I54" s="190">
        <f>IF($C$5*E54/'Vic Apr 2020'!AQ48&lt;'Vic Apr 2020'!M48,0,IF($C$5*E54/'Vic Apr 2020'!AQ48&lt;='Vic Apr 2020'!N48,($C$5*E54/'Vic Apr 2020'!AQ48-'Vic Apr 2020'!M48)*('Vic Apr 2020'!Y48/100)*'Vic Apr 2020'!AQ48,('Vic Apr 2020'!N48-'Vic Apr 2020'!M48)*('Vic Apr 2020'!Y48/100)*'Vic Apr 2020'!AQ48))</f>
        <v>189</v>
      </c>
      <c r="J54" s="190">
        <f>IF($C$5*E54/'Vic Apr 2020'!AQ48&lt;'Vic Apr 2020'!N48,0,IF($C$5*E54/'Vic Apr 2020'!AQ48&lt;='Vic Apr 2020'!O48,($C$5*E54/'Vic Apr 2020'!AQ48-'Vic Apr 2020'!N48)*('Vic Apr 2020'!Z48/100)*'Vic Apr 2020'!AQ48,('Vic Apr 2020'!O48-'Vic Apr 2020'!N48)*('Vic Apr 2020'!Z48/100)*'Vic Apr 2020'!AQ48))</f>
        <v>0</v>
      </c>
      <c r="K54" s="190">
        <f>IF(($C$5*E54/'Vic Apr 2020'!AQ48&gt;'Vic Apr 2020'!O48),($C$5*E54/'Vic Apr 2020'!AQ48-'Vic Apr 2020'!N48)*'Vic Apr 2020'!AA48/100*'Vic Apr 2020'!AQ48,0)</f>
        <v>0</v>
      </c>
      <c r="L54" s="190">
        <f>IF('Vic Apr 2020'!K48="",($C$5*F54/'Vic Apr 2020'!AR48*'Vic Apr 2020'!AC48/100)*'Vic Apr 2020'!AR48,IF($C$5*F54/'Vic Apr 2020'!AR48&gt;='Vic Apr 2020'!L48,('Vic Apr 2020'!L48*'Vic Apr 2020'!AC48/100)*'Vic Apr 2020'!AR48,($C$5*F54/'Vic Apr 2020'!AR48*'Vic Apr 2020'!AC48/100)*'Vic Apr 2020'!AR48))</f>
        <v>527.99999999999989</v>
      </c>
      <c r="M54" s="190">
        <f>IF($C$5*F54/'Vic Apr 2020'!AR48&lt;'Vic Apr 2020'!L48,0,IF($C$5*F54/'Vic Apr 2020'!AR48&lt;='Vic Apr 2020'!M48,($C$5*F54/'Vic Apr 2020'!AR48-'Vic Apr 2020'!L48)*('Vic Apr 2020'!AD48/100)*'Vic Apr 2020'!AR48,('Vic Apr 2020'!M48-'Vic Apr 2020'!L48)*('Vic Apr 2020'!AD48/100)*'Vic Apr 2020'!AR48))</f>
        <v>504.00000000000006</v>
      </c>
      <c r="N54" s="190">
        <f>IF($C$5*F54/'Vic Apr 2020'!AR48&lt;'Vic Apr 2020'!M48,0,IF($C$5*F54/'Vic Apr 2020'!AR48&lt;='Vic Apr 2020'!N48,($C$5*F54/'Vic Apr 2020'!AR48-'Vic Apr 2020'!M48)*('Vic Apr 2020'!AE48/100)*'Vic Apr 2020'!AR48,('Vic Apr 2020'!N48-'Vic Apr 2020'!M48)*('Vic Apr 2020'!AE48/100)*'Vic Apr 2020'!AR48))</f>
        <v>364.45454545454538</v>
      </c>
      <c r="O54" s="190">
        <f>IF($C$5*F54/'Vic Apr 2020'!AR48&lt;'Vic Apr 2020'!N48,0,IF($C$5*F54/'Vic Apr 2020'!AR48&lt;='Vic Apr 2020'!O48,($C$5*F54/'Vic Apr 2020'!AQ48-'Vic Apr 2020'!N48)*('Vic Apr 2020'!AF48/100)*'Vic Apr 2020'!AR48,('Vic Apr 2020'!O48-'Vic Apr 2020'!N48)*('Vic Apr 2020'!AF48/100)*'Vic Apr 2020'!AR48))</f>
        <v>0</v>
      </c>
      <c r="P54" s="190">
        <f>IF(($C$5*F54/'Vic Apr 2020'!AR48&gt;'Vic Apr 2020'!O48),($C$5*F54/'Vic Apr 2020'!AR48-'Vic Apr 2020'!N48)*'Vic Apr 2020'!AG48/100*'Vic Apr 2020'!AR48,0)</f>
        <v>0</v>
      </c>
      <c r="Q54" s="394">
        <f t="shared" si="4"/>
        <v>2125.4545454545455</v>
      </c>
      <c r="R54" s="419">
        <f t="shared" si="5"/>
        <v>2472.2045454545455</v>
      </c>
      <c r="S54" s="193">
        <f t="shared" si="6"/>
        <v>2719.4250000000002</v>
      </c>
      <c r="T54" s="247">
        <f>'Vic Apr 2020'!AT48</f>
        <v>0</v>
      </c>
      <c r="U54" s="247">
        <f>'Vic Apr 2020'!AU48</f>
        <v>20</v>
      </c>
      <c r="V54" s="247">
        <f>'Vic Apr 2020'!AV48</f>
        <v>0</v>
      </c>
      <c r="W54" s="247">
        <f>'Vic Apr 2020'!AW48</f>
        <v>0</v>
      </c>
      <c r="X54" s="419" t="str">
        <f t="shared" si="7"/>
        <v>Guaranteed off usage</v>
      </c>
      <c r="Y54" s="419" t="str">
        <f t="shared" si="8"/>
        <v>Exclusive</v>
      </c>
      <c r="Z54" s="399">
        <f t="shared" si="0"/>
        <v>2047.1136363636365</v>
      </c>
      <c r="AA54" s="399">
        <f t="shared" si="1"/>
        <v>2047.1136363636365</v>
      </c>
      <c r="AB54" s="400">
        <f t="shared" si="9"/>
        <v>2251.8250000000003</v>
      </c>
      <c r="AC54" s="400">
        <f t="shared" si="9"/>
        <v>2251.8250000000003</v>
      </c>
      <c r="AD54" s="244">
        <f>'Vic Apr 2020'!BF48</f>
        <v>0</v>
      </c>
      <c r="AE54" s="196" t="str">
        <f>'Vic Apr 2020'!BG48</f>
        <v>n</v>
      </c>
      <c r="CO54" s="438"/>
      <c r="CP54" s="438"/>
      <c r="CQ54" s="438"/>
      <c r="CR54" s="438"/>
      <c r="CS54" s="438"/>
      <c r="CT54" s="438"/>
      <c r="CU54" s="438"/>
      <c r="CV54" s="438"/>
      <c r="CW54" s="438"/>
      <c r="CX54" s="438"/>
      <c r="CY54" s="438"/>
      <c r="CZ54" s="438"/>
      <c r="DA54" s="438"/>
      <c r="DB54" s="438"/>
      <c r="DC54" s="438"/>
      <c r="DD54" s="438"/>
      <c r="DE54" s="438"/>
      <c r="DF54" s="438"/>
      <c r="DG54" s="438"/>
      <c r="DH54" s="438"/>
      <c r="DI54" s="438"/>
      <c r="DJ54" s="438"/>
      <c r="DK54" s="438"/>
      <c r="DL54" s="438"/>
      <c r="DM54" s="438"/>
      <c r="DN54" s="438"/>
      <c r="DO54" s="438"/>
      <c r="DP54" s="438"/>
      <c r="DQ54" s="438"/>
      <c r="DR54" s="438"/>
      <c r="DS54" s="438"/>
      <c r="DT54" s="438"/>
      <c r="DU54" s="438"/>
      <c r="DV54" s="438"/>
      <c r="DW54" s="438"/>
      <c r="DX54" s="438"/>
      <c r="DY54" s="438"/>
      <c r="DZ54" s="438"/>
      <c r="EA54" s="438"/>
      <c r="EB54" s="438"/>
      <c r="EC54" s="438"/>
      <c r="ED54" s="438"/>
      <c r="EE54" s="438"/>
      <c r="EF54" s="438"/>
      <c r="EG54" s="438"/>
      <c r="EH54" s="438"/>
      <c r="EI54" s="438"/>
      <c r="EJ54" s="438"/>
      <c r="EK54" s="438"/>
      <c r="EL54" s="438"/>
      <c r="EM54" s="438"/>
      <c r="EN54" s="438"/>
      <c r="EO54" s="438"/>
      <c r="EP54" s="438"/>
    </row>
    <row r="55" spans="1:146" ht="17" customHeight="1">
      <c r="A55" s="528"/>
      <c r="B55" s="423" t="str">
        <f>'Vic Apr 2020'!F49</f>
        <v>EnergyAustralia</v>
      </c>
      <c r="C55" s="423" t="str">
        <f>'Vic Apr 2020'!G49</f>
        <v>Total Business</v>
      </c>
      <c r="D55" s="190">
        <f>365*'Vic Apr 2020'!H49/100</f>
        <v>451.14</v>
      </c>
      <c r="E55" s="415">
        <f>IF('Vic Apr 2020'!AQ49=3,0.5,IF('Vic Apr 2020'!AQ49=2,0.33,0))</f>
        <v>0.33</v>
      </c>
      <c r="F55" s="415">
        <f t="shared" si="3"/>
        <v>0.66999999999999993</v>
      </c>
      <c r="G55" s="190">
        <f>IF('Vic Apr 2020'!K49="",($C$5*E55/'Vic Apr 2020'!AQ49*'Vic Apr 2020'!W49/100)*'Vic Apr 2020'!AQ49,IF($C$5*E55/'Vic Apr 2020'!AQ49&gt;='Vic Apr 2020'!L49,('Vic Apr 2020'!L49*'Vic Apr 2020'!W49/100)*'Vic Apr 2020'!AQ49,($C$5*E55/'Vic Apr 2020'!AQ49*'Vic Apr 2020'!W49/100)*'Vic Apr 2020'!AQ49))</f>
        <v>295.63636363636363</v>
      </c>
      <c r="H55" s="190">
        <f>IF($C$5*E55/'Vic Apr 2020'!AQ49&lt;'Vic Apr 2020'!L49,0,IF($C$5*E55/'Vic Apr 2020'!AQ49&lt;='Vic Apr 2020'!M49,($C$5*E55/'Vic Apr 2020'!AQ49-'Vic Apr 2020'!L49)*('Vic Apr 2020'!X49/100)*'Vic Apr 2020'!AQ49,('Vic Apr 2020'!M49-'Vic Apr 2020'!L49)*('Vic Apr 2020'!X49/100)*'Vic Apr 2020'!AQ49))</f>
        <v>280.36363636363632</v>
      </c>
      <c r="I55" s="190">
        <f>IF($C$5*E55/'Vic Apr 2020'!AQ49&lt;'Vic Apr 2020'!M49,0,IF($C$5*E55/'Vic Apr 2020'!AQ49&lt;='Vic Apr 2020'!N49,($C$5*E55/'Vic Apr 2020'!AQ49-'Vic Apr 2020'!M49)*('Vic Apr 2020'!Y49/100)*'Vic Apr 2020'!AQ49,('Vic Apr 2020'!N49-'Vic Apr 2020'!M49)*('Vic Apr 2020'!Y49/100)*'Vic Apr 2020'!AQ49))</f>
        <v>187.36363636363635</v>
      </c>
      <c r="J55" s="190">
        <f>IF($C$5*E55/'Vic Apr 2020'!AQ49&lt;'Vic Apr 2020'!N49,0,IF($C$5*E55/'Vic Apr 2020'!AQ49&lt;='Vic Apr 2020'!O49,($C$5*E55/'Vic Apr 2020'!AQ49-'Vic Apr 2020'!N49)*('Vic Apr 2020'!Z49/100)*'Vic Apr 2020'!AQ49,('Vic Apr 2020'!O49-'Vic Apr 2020'!N49)*('Vic Apr 2020'!Z49/100)*'Vic Apr 2020'!AQ49))</f>
        <v>0</v>
      </c>
      <c r="K55" s="190">
        <f>IF(($C$5*E55/'Vic Apr 2020'!AQ49&gt;'Vic Apr 2020'!O49),($C$5*E55/'Vic Apr 2020'!AQ49-'Vic Apr 2020'!N49)*'Vic Apr 2020'!AA49/100*'Vic Apr 2020'!AQ49,0)</f>
        <v>0</v>
      </c>
      <c r="L55" s="190">
        <f>IF('Vic Apr 2020'!K49="",($C$5*F55/'Vic Apr 2020'!AR49*'Vic Apr 2020'!AC49/100)*'Vic Apr 2020'!AR49,IF($C$5*F55/'Vic Apr 2020'!AR49&gt;='Vic Apr 2020'!L49,('Vic Apr 2020'!L49*'Vic Apr 2020'!AC49/100)*'Vic Apr 2020'!AR49,($C$5*F55/'Vic Apr 2020'!AR49*'Vic Apr 2020'!AC49/100)*'Vic Apr 2020'!AR49))</f>
        <v>499.63636363636363</v>
      </c>
      <c r="M55" s="190">
        <f>IF($C$5*F55/'Vic Apr 2020'!AR49&lt;'Vic Apr 2020'!L49,0,IF($C$5*F55/'Vic Apr 2020'!AR49&lt;='Vic Apr 2020'!M49,($C$5*F55/'Vic Apr 2020'!AR49-'Vic Apr 2020'!L49)*('Vic Apr 2020'!AD49/100)*'Vic Apr 2020'!AR49,('Vic Apr 2020'!M49-'Vic Apr 2020'!L49)*('Vic Apr 2020'!AD49/100)*'Vic Apr 2020'!AR49))</f>
        <v>484.36363636363632</v>
      </c>
      <c r="N55" s="190">
        <f>IF($C$5*F55/'Vic Apr 2020'!AR49&lt;'Vic Apr 2020'!M49,0,IF($C$5*F55/'Vic Apr 2020'!AR49&lt;='Vic Apr 2020'!N49,($C$5*F55/'Vic Apr 2020'!AR49-'Vic Apr 2020'!M49)*('Vic Apr 2020'!AE49/100)*'Vic Apr 2020'!AR49,('Vic Apr 2020'!N49-'Vic Apr 2020'!M49)*('Vic Apr 2020'!AE49/100)*'Vic Apr 2020'!AR49))</f>
        <v>359.27272727272731</v>
      </c>
      <c r="O55" s="190">
        <f>IF($C$5*F55/'Vic Apr 2020'!AR49&lt;'Vic Apr 2020'!N49,0,IF($C$5*F55/'Vic Apr 2020'!AR49&lt;='Vic Apr 2020'!O49,($C$5*F55/'Vic Apr 2020'!AQ49-'Vic Apr 2020'!N49)*('Vic Apr 2020'!AF49/100)*'Vic Apr 2020'!AR49,('Vic Apr 2020'!O49-'Vic Apr 2020'!N49)*('Vic Apr 2020'!AF49/100)*'Vic Apr 2020'!AR49))</f>
        <v>0</v>
      </c>
      <c r="P55" s="190">
        <f>IF(($C$5*F55/'Vic Apr 2020'!AR49&gt;'Vic Apr 2020'!O49),($C$5*F55/'Vic Apr 2020'!AR49-'Vic Apr 2020'!N49)*'Vic Apr 2020'!AG49/100*'Vic Apr 2020'!AR49,0)</f>
        <v>0</v>
      </c>
      <c r="Q55" s="394">
        <f t="shared" si="4"/>
        <v>2106.6363636363635</v>
      </c>
      <c r="R55" s="419">
        <f t="shared" si="5"/>
        <v>2557.7763636363634</v>
      </c>
      <c r="S55" s="193">
        <f t="shared" si="6"/>
        <v>2813.5540000000001</v>
      </c>
      <c r="T55" s="247">
        <f>'Vic Apr 2020'!AT49</f>
        <v>23</v>
      </c>
      <c r="U55" s="247">
        <f>'Vic Apr 2020'!AU49</f>
        <v>0</v>
      </c>
      <c r="V55" s="247">
        <f>'Vic Apr 2020'!AV49</f>
        <v>0</v>
      </c>
      <c r="W55" s="247">
        <f>'Vic Apr 2020'!AW49</f>
        <v>0</v>
      </c>
      <c r="X55" s="419" t="str">
        <f t="shared" si="7"/>
        <v>Guaranteed off bill</v>
      </c>
      <c r="Y55" s="419" t="str">
        <f t="shared" si="8"/>
        <v>Exclusive</v>
      </c>
      <c r="Z55" s="399">
        <f t="shared" si="0"/>
        <v>1969.4877999999999</v>
      </c>
      <c r="AA55" s="399">
        <f t="shared" si="1"/>
        <v>1969.4877999999999</v>
      </c>
      <c r="AB55" s="400">
        <f t="shared" si="9"/>
        <v>2166.43658</v>
      </c>
      <c r="AC55" s="400">
        <f t="shared" si="9"/>
        <v>2166.43658</v>
      </c>
      <c r="AD55" s="244">
        <f>'Vic Apr 2020'!BF49</f>
        <v>0</v>
      </c>
      <c r="AE55" s="196" t="str">
        <f>'Vic Apr 2020'!BG49</f>
        <v>n</v>
      </c>
      <c r="CO55" s="438"/>
      <c r="CP55" s="438"/>
      <c r="CQ55" s="438"/>
      <c r="CR55" s="438"/>
      <c r="CS55" s="438"/>
      <c r="CT55" s="438"/>
      <c r="CU55" s="438"/>
      <c r="CV55" s="438"/>
      <c r="CW55" s="438"/>
      <c r="CX55" s="438"/>
      <c r="CY55" s="438"/>
      <c r="CZ55" s="438"/>
      <c r="DA55" s="438"/>
      <c r="DB55" s="438"/>
      <c r="DC55" s="438"/>
      <c r="DD55" s="438"/>
      <c r="DE55" s="438"/>
      <c r="DF55" s="438"/>
      <c r="DG55" s="438"/>
      <c r="DH55" s="438"/>
      <c r="DI55" s="438"/>
      <c r="DJ55" s="438"/>
      <c r="DK55" s="438"/>
      <c r="DL55" s="438"/>
      <c r="DM55" s="438"/>
      <c r="DN55" s="438"/>
      <c r="DO55" s="438"/>
      <c r="DP55" s="438"/>
      <c r="DQ55" s="438"/>
      <c r="DR55" s="438"/>
      <c r="DS55" s="438"/>
      <c r="DT55" s="438"/>
      <c r="DU55" s="438"/>
      <c r="DV55" s="438"/>
      <c r="DW55" s="438"/>
      <c r="DX55" s="438"/>
      <c r="DY55" s="438"/>
      <c r="DZ55" s="438"/>
      <c r="EA55" s="438"/>
      <c r="EB55" s="438"/>
      <c r="EC55" s="438"/>
      <c r="ED55" s="438"/>
      <c r="EE55" s="438"/>
      <c r="EF55" s="438"/>
      <c r="EG55" s="438"/>
      <c r="EH55" s="438"/>
      <c r="EI55" s="438"/>
      <c r="EJ55" s="438"/>
      <c r="EK55" s="438"/>
      <c r="EL55" s="438"/>
      <c r="EM55" s="438"/>
      <c r="EN55" s="438"/>
      <c r="EO55" s="438"/>
      <c r="EP55" s="438"/>
    </row>
    <row r="56" spans="1:146" ht="17" customHeight="1">
      <c r="A56" s="528"/>
      <c r="B56" s="423" t="str">
        <f>'Vic Apr 2020'!F50</f>
        <v>Lumo Energy</v>
      </c>
      <c r="C56" s="423" t="str">
        <f>'Vic Apr 2020'!G50</f>
        <v>Value</v>
      </c>
      <c r="D56" s="190">
        <f>365*'Vic Apr 2020'!H50/100</f>
        <v>372.3</v>
      </c>
      <c r="E56" s="415">
        <f>IF('Vic Apr 2020'!AQ50=3,0.5,IF('Vic Apr 2020'!AQ50=2,0.33,0))</f>
        <v>0.33</v>
      </c>
      <c r="F56" s="415">
        <f t="shared" si="3"/>
        <v>0.66999999999999993</v>
      </c>
      <c r="G56" s="190">
        <f>IF('Vic Apr 2020'!K50="",($C$5*E56/'Vic Apr 2020'!AQ50*'Vic Apr 2020'!W50/100)*'Vic Apr 2020'!AQ50,IF($C$5*E56/'Vic Apr 2020'!AQ50&gt;='Vic Apr 2020'!L50,('Vic Apr 2020'!L50*'Vic Apr 2020'!W50/100)*'Vic Apr 2020'!AQ50,($C$5*E56/'Vic Apr 2020'!AQ50*'Vic Apr 2020'!W50/100)*'Vic Apr 2020'!AQ50))</f>
        <v>193.55</v>
      </c>
      <c r="H56" s="190">
        <f>IF($C$5*E56/'Vic Apr 2020'!AQ50&lt;'Vic Apr 2020'!L50,0,IF($C$5*E56/'Vic Apr 2020'!AQ50&lt;='Vic Apr 2020'!M50,($C$5*E56/'Vic Apr 2020'!AQ50-'Vic Apr 2020'!L50)*('Vic Apr 2020'!X50/100)*'Vic Apr 2020'!AQ50,('Vic Apr 2020'!M50-'Vic Apr 2020'!L50)*('Vic Apr 2020'!X50/100)*'Vic Apr 2020'!AQ50))</f>
        <v>189.12599999999998</v>
      </c>
      <c r="I56" s="190">
        <f>IF($C$5*E56/'Vic Apr 2020'!AQ50&lt;'Vic Apr 2020'!M50,0,IF($C$5*E56/'Vic Apr 2020'!AQ50&lt;='Vic Apr 2020'!N50,($C$5*E56/'Vic Apr 2020'!AQ50-'Vic Apr 2020'!M50)*('Vic Apr 2020'!Y50/100)*'Vic Apr 2020'!AQ50,('Vic Apr 2020'!N50-'Vic Apr 2020'!M50)*('Vic Apr 2020'!Y50/100)*'Vic Apr 2020'!AQ50))</f>
        <v>126.86799999999999</v>
      </c>
      <c r="J56" s="190">
        <f>IF($C$5*E56/'Vic Apr 2020'!AQ50&lt;'Vic Apr 2020'!N50,0,IF($C$5*E56/'Vic Apr 2020'!AQ50&lt;='Vic Apr 2020'!O50,($C$5*E56/'Vic Apr 2020'!AQ50-'Vic Apr 2020'!N50)*('Vic Apr 2020'!Z50/100)*'Vic Apr 2020'!AQ50,('Vic Apr 2020'!O50-'Vic Apr 2020'!N50)*('Vic Apr 2020'!Z50/100)*'Vic Apr 2020'!AQ50))</f>
        <v>0</v>
      </c>
      <c r="K56" s="190">
        <f>IF(($C$5*E56/'Vic Apr 2020'!AQ50&gt;'Vic Apr 2020'!O50),($C$5*E56/'Vic Apr 2020'!AQ50-'Vic Apr 2020'!N50)*'Vic Apr 2020'!AA50/100*'Vic Apr 2020'!AQ50,0)</f>
        <v>0</v>
      </c>
      <c r="L56" s="190">
        <f>IF('Vic Apr 2020'!K50="",($C$5*F56/'Vic Apr 2020'!AR50*'Vic Apr 2020'!AC50/100)*'Vic Apr 2020'!AR50,IF($C$5*F56/'Vic Apr 2020'!AR50&gt;='Vic Apr 2020'!L50,('Vic Apr 2020'!L50*'Vic Apr 2020'!AC50/100)*'Vic Apr 2020'!AR50,($C$5*F56/'Vic Apr 2020'!AR50*'Vic Apr 2020'!AC50/100)*'Vic Apr 2020'!AR50))</f>
        <v>367.19199999999989</v>
      </c>
      <c r="M56" s="190">
        <f>IF($C$5*F56/'Vic Apr 2020'!AR50&lt;'Vic Apr 2020'!L50,0,IF($C$5*F56/'Vic Apr 2020'!AR50&lt;='Vic Apr 2020'!M50,($C$5*F56/'Vic Apr 2020'!AR50-'Vic Apr 2020'!L50)*('Vic Apr 2020'!AD50/100)*'Vic Apr 2020'!AR50,('Vic Apr 2020'!M50-'Vic Apr 2020'!L50)*('Vic Apr 2020'!AD50/100)*'Vic Apr 2020'!AR50))</f>
        <v>362.76799999999992</v>
      </c>
      <c r="N56" s="190">
        <f>IF($C$5*F56/'Vic Apr 2020'!AR50&lt;'Vic Apr 2020'!M50,0,IF($C$5*F56/'Vic Apr 2020'!AR50&lt;='Vic Apr 2020'!N50,($C$5*F56/'Vic Apr 2020'!AR50-'Vic Apr 2020'!M50)*('Vic Apr 2020'!AE50/100)*'Vic Apr 2020'!AR50,('Vic Apr 2020'!N50-'Vic Apr 2020'!M50)*('Vic Apr 2020'!AE50/100)*'Vic Apr 2020'!AR50))</f>
        <v>263.37163636363636</v>
      </c>
      <c r="O56" s="190">
        <f>IF($C$5*F56/'Vic Apr 2020'!AR50&lt;'Vic Apr 2020'!N50,0,IF($C$5*F56/'Vic Apr 2020'!AR50&lt;='Vic Apr 2020'!O50,($C$5*F56/'Vic Apr 2020'!AQ50-'Vic Apr 2020'!N50)*('Vic Apr 2020'!AF50/100)*'Vic Apr 2020'!AR50,('Vic Apr 2020'!O50-'Vic Apr 2020'!N50)*('Vic Apr 2020'!AF50/100)*'Vic Apr 2020'!AR50))</f>
        <v>0</v>
      </c>
      <c r="P56" s="190">
        <f>IF(($C$5*F56/'Vic Apr 2020'!AR50&gt;'Vic Apr 2020'!O50),($C$5*F56/'Vic Apr 2020'!AR50-'Vic Apr 2020'!N50)*'Vic Apr 2020'!AG50/100*'Vic Apr 2020'!AR50,0)</f>
        <v>0</v>
      </c>
      <c r="Q56" s="394">
        <f t="shared" si="4"/>
        <v>1502.8756363636362</v>
      </c>
      <c r="R56" s="419">
        <f t="shared" si="5"/>
        <v>1875.1756363636362</v>
      </c>
      <c r="S56" s="193">
        <f t="shared" si="6"/>
        <v>2062.6932000000002</v>
      </c>
      <c r="T56" s="247">
        <f>'Vic Apr 2020'!AT50</f>
        <v>0</v>
      </c>
      <c r="U56" s="247">
        <f>'Vic Apr 2020'!AU50</f>
        <v>0</v>
      </c>
      <c r="V56" s="247">
        <f>'Vic Apr 2020'!AV50</f>
        <v>3</v>
      </c>
      <c r="W56" s="247">
        <f>'Vic Apr 2020'!AW50</f>
        <v>0</v>
      </c>
      <c r="X56" s="419" t="str">
        <f t="shared" si="7"/>
        <v>Pay-on-time off bill</v>
      </c>
      <c r="Y56" s="419" t="str">
        <f t="shared" si="8"/>
        <v>Exclusive</v>
      </c>
      <c r="Z56" s="399">
        <f t="shared" si="0"/>
        <v>1875.1756363636362</v>
      </c>
      <c r="AA56" s="399">
        <f t="shared" si="1"/>
        <v>1818.9203672727272</v>
      </c>
      <c r="AB56" s="400">
        <f t="shared" si="9"/>
        <v>2062.6932000000002</v>
      </c>
      <c r="AC56" s="400">
        <f t="shared" si="9"/>
        <v>2000.812404</v>
      </c>
      <c r="AD56" s="244">
        <f>'Vic Apr 2020'!BF50</f>
        <v>0</v>
      </c>
      <c r="AE56" s="196" t="str">
        <f>'Vic Apr 2020'!BG50</f>
        <v>n</v>
      </c>
      <c r="CO56" s="438"/>
      <c r="CP56" s="438"/>
      <c r="CQ56" s="438"/>
      <c r="CR56" s="438"/>
      <c r="CS56" s="438"/>
      <c r="CT56" s="438"/>
      <c r="CU56" s="438"/>
      <c r="CV56" s="438"/>
      <c r="CW56" s="438"/>
      <c r="CX56" s="438"/>
      <c r="CY56" s="438"/>
      <c r="CZ56" s="438"/>
      <c r="DA56" s="438"/>
      <c r="DB56" s="438"/>
      <c r="DC56" s="438"/>
      <c r="DD56" s="438"/>
      <c r="DE56" s="438"/>
      <c r="DF56" s="438"/>
      <c r="DG56" s="438"/>
      <c r="DH56" s="438"/>
      <c r="DI56" s="438"/>
      <c r="DJ56" s="438"/>
      <c r="DK56" s="438"/>
      <c r="DL56" s="438"/>
      <c r="DM56" s="438"/>
      <c r="DN56" s="438"/>
      <c r="DO56" s="438"/>
      <c r="DP56" s="438"/>
      <c r="DQ56" s="438"/>
      <c r="DR56" s="438"/>
      <c r="DS56" s="438"/>
      <c r="DT56" s="438"/>
      <c r="DU56" s="438"/>
      <c r="DV56" s="438"/>
      <c r="DW56" s="438"/>
      <c r="DX56" s="438"/>
      <c r="DY56" s="438"/>
      <c r="DZ56" s="438"/>
      <c r="EA56" s="438"/>
      <c r="EB56" s="438"/>
      <c r="EC56" s="438"/>
      <c r="ED56" s="438"/>
      <c r="EE56" s="438"/>
      <c r="EF56" s="438"/>
      <c r="EG56" s="438"/>
      <c r="EH56" s="438"/>
      <c r="EI56" s="438"/>
      <c r="EJ56" s="438"/>
      <c r="EK56" s="438"/>
      <c r="EL56" s="438"/>
      <c r="EM56" s="438"/>
      <c r="EN56" s="438"/>
      <c r="EO56" s="438"/>
      <c r="EP56" s="438"/>
    </row>
    <row r="57" spans="1:146" ht="17" customHeight="1">
      <c r="A57" s="528"/>
      <c r="B57" s="423" t="str">
        <f>'Vic Apr 2020'!F51</f>
        <v>Momentum Energy</v>
      </c>
      <c r="C57" s="423" t="str">
        <f>'Vic Apr 2020'!G51</f>
        <v>Market offer</v>
      </c>
      <c r="D57" s="190">
        <f>365*'Vic Apr 2020'!H51/100</f>
        <v>420.97772727272729</v>
      </c>
      <c r="E57" s="415">
        <f>IF('Vic Apr 2020'!AQ51=3,0.5,IF('Vic Apr 2020'!AQ51=2,0.33,0))</f>
        <v>0.33</v>
      </c>
      <c r="F57" s="415">
        <f t="shared" si="3"/>
        <v>0.66999999999999993</v>
      </c>
      <c r="G57" s="190">
        <f>IF('Vic Apr 2020'!K51="",($C$5*E57/'Vic Apr 2020'!AQ51*'Vic Apr 2020'!W51/100)*'Vic Apr 2020'!AQ51,IF($C$5*E57/'Vic Apr 2020'!AQ51&gt;='Vic Apr 2020'!L51,('Vic Apr 2020'!L51*'Vic Apr 2020'!W51/100)*'Vic Apr 2020'!AQ51,($C$5*E57/'Vic Apr 2020'!AQ51*'Vic Apr 2020'!W51/100)*'Vic Apr 2020'!AQ51))</f>
        <v>195.27272727272728</v>
      </c>
      <c r="H57" s="190">
        <f>IF($C$5*E57/'Vic Apr 2020'!AQ51&lt;'Vic Apr 2020'!L51,0,IF($C$5*E57/'Vic Apr 2020'!AQ51&lt;='Vic Apr 2020'!M51,($C$5*E57/'Vic Apr 2020'!AQ51-'Vic Apr 2020'!L51)*('Vic Apr 2020'!X51/100)*'Vic Apr 2020'!AQ51,('Vic Apr 2020'!M51-'Vic Apr 2020'!L51)*('Vic Apr 2020'!X51/100)*'Vic Apr 2020'!AQ51))</f>
        <v>192</v>
      </c>
      <c r="I57" s="190">
        <f>IF($C$5*E57/'Vic Apr 2020'!AQ51&lt;'Vic Apr 2020'!M51,0,IF($C$5*E57/'Vic Apr 2020'!AQ51&lt;='Vic Apr 2020'!N51,($C$5*E57/'Vic Apr 2020'!AQ51-'Vic Apr 2020'!M51)*('Vic Apr 2020'!Y51/100)*'Vic Apr 2020'!AQ51,('Vic Apr 2020'!N51-'Vic Apr 2020'!M51)*('Vic Apr 2020'!Y51/100)*'Vic Apr 2020'!AQ51))</f>
        <v>137.45454545454544</v>
      </c>
      <c r="J57" s="190">
        <f>IF($C$5*E57/'Vic Apr 2020'!AQ51&lt;'Vic Apr 2020'!N51,0,IF($C$5*E57/'Vic Apr 2020'!AQ51&lt;='Vic Apr 2020'!O51,($C$5*E57/'Vic Apr 2020'!AQ51-'Vic Apr 2020'!N51)*('Vic Apr 2020'!Z51/100)*'Vic Apr 2020'!AQ51,('Vic Apr 2020'!O51-'Vic Apr 2020'!N51)*('Vic Apr 2020'!Z51/100)*'Vic Apr 2020'!AQ51))</f>
        <v>0</v>
      </c>
      <c r="K57" s="190">
        <f>IF(($C$5*E57/'Vic Apr 2020'!AQ51&gt;'Vic Apr 2020'!O51),($C$5*E57/'Vic Apr 2020'!AQ51-'Vic Apr 2020'!N51)*'Vic Apr 2020'!AA51/100*'Vic Apr 2020'!AQ51,0)</f>
        <v>0</v>
      </c>
      <c r="L57" s="190">
        <f>IF('Vic Apr 2020'!K51="",($C$5*F57/'Vic Apr 2020'!AR51*'Vic Apr 2020'!AC51/100)*'Vic Apr 2020'!AR51,IF($C$5*F57/'Vic Apr 2020'!AR51&gt;='Vic Apr 2020'!L51,('Vic Apr 2020'!L51*'Vic Apr 2020'!AC51/100)*'Vic Apr 2020'!AR51,($C$5*F57/'Vic Apr 2020'!AR51*'Vic Apr 2020'!AC51/100)*'Vic Apr 2020'!AR51))</f>
        <v>309.81818181818181</v>
      </c>
      <c r="M57" s="190">
        <f>IF($C$5*F57/'Vic Apr 2020'!AR51&lt;'Vic Apr 2020'!L51,0,IF($C$5*F57/'Vic Apr 2020'!AR51&lt;='Vic Apr 2020'!M51,($C$5*F57/'Vic Apr 2020'!AR51-'Vic Apr 2020'!L51)*('Vic Apr 2020'!AD51/100)*'Vic Apr 2020'!AR51,('Vic Apr 2020'!M51-'Vic Apr 2020'!L51)*('Vic Apr 2020'!AD51/100)*'Vic Apr 2020'!AR51))</f>
        <v>307.63636363636363</v>
      </c>
      <c r="N57" s="190">
        <f>IF($C$5*F57/'Vic Apr 2020'!AR51&lt;'Vic Apr 2020'!M51,0,IF($C$5*F57/'Vic Apr 2020'!AR51&lt;='Vic Apr 2020'!N51,($C$5*F57/'Vic Apr 2020'!AR51-'Vic Apr 2020'!M51)*('Vic Apr 2020'!AE51/100)*'Vic Apr 2020'!AR51,('Vic Apr 2020'!N51-'Vic Apr 2020'!M51)*('Vic Apr 2020'!AE51/100)*'Vic Apr 2020'!AR51))</f>
        <v>238.36363636363632</v>
      </c>
      <c r="O57" s="190">
        <f>IF($C$5*F57/'Vic Apr 2020'!AR51&lt;'Vic Apr 2020'!N51,0,IF($C$5*F57/'Vic Apr 2020'!AR51&lt;='Vic Apr 2020'!O51,($C$5*F57/'Vic Apr 2020'!AQ51-'Vic Apr 2020'!N51)*('Vic Apr 2020'!AF51/100)*'Vic Apr 2020'!AR51,('Vic Apr 2020'!O51-'Vic Apr 2020'!N51)*('Vic Apr 2020'!AF51/100)*'Vic Apr 2020'!AR51))</f>
        <v>0</v>
      </c>
      <c r="P57" s="190">
        <f>IF(($C$5*F57/'Vic Apr 2020'!AR51&gt;'Vic Apr 2020'!O51),($C$5*F57/'Vic Apr 2020'!AR51-'Vic Apr 2020'!N51)*'Vic Apr 2020'!AG51/100*'Vic Apr 2020'!AR51,0)</f>
        <v>0</v>
      </c>
      <c r="Q57" s="394">
        <f t="shared" si="4"/>
        <v>1380.5454545454543</v>
      </c>
      <c r="R57" s="419">
        <f t="shared" si="5"/>
        <v>1801.5231818181815</v>
      </c>
      <c r="S57" s="193">
        <f t="shared" si="6"/>
        <v>1981.6754999999998</v>
      </c>
      <c r="T57" s="247">
        <f>'Vic Apr 2020'!AT51</f>
        <v>0</v>
      </c>
      <c r="U57" s="247">
        <f>'Vic Apr 2020'!AU51</f>
        <v>0</v>
      </c>
      <c r="V57" s="247">
        <f>'Vic Apr 2020'!AV51</f>
        <v>0</v>
      </c>
      <c r="W57" s="247">
        <f>'Vic Apr 2020'!AW51</f>
        <v>0</v>
      </c>
      <c r="X57" s="419" t="str">
        <f t="shared" si="7"/>
        <v>No discount</v>
      </c>
      <c r="Y57" s="419" t="str">
        <f t="shared" si="8"/>
        <v>Exclusive</v>
      </c>
      <c r="Z57" s="399">
        <f t="shared" si="0"/>
        <v>1801.5231818181815</v>
      </c>
      <c r="AA57" s="399">
        <f t="shared" si="1"/>
        <v>1801.5231818181815</v>
      </c>
      <c r="AB57" s="400">
        <f t="shared" si="9"/>
        <v>1981.6754999999998</v>
      </c>
      <c r="AC57" s="400">
        <f t="shared" si="9"/>
        <v>1981.6754999999998</v>
      </c>
      <c r="AD57" s="244">
        <f>'Vic Apr 2020'!BF51</f>
        <v>0</v>
      </c>
      <c r="AE57" s="196" t="str">
        <f>'Vic Apr 2020'!BG51</f>
        <v>n</v>
      </c>
      <c r="CO57" s="438"/>
      <c r="CP57" s="438"/>
      <c r="CQ57" s="438"/>
      <c r="CR57" s="438"/>
      <c r="CS57" s="438"/>
      <c r="CT57" s="438"/>
      <c r="CU57" s="438"/>
      <c r="CV57" s="438"/>
      <c r="CW57" s="438"/>
      <c r="CX57" s="438"/>
      <c r="CY57" s="438"/>
      <c r="CZ57" s="438"/>
      <c r="DA57" s="438"/>
      <c r="DB57" s="438"/>
      <c r="DC57" s="438"/>
      <c r="DD57" s="438"/>
      <c r="DE57" s="438"/>
      <c r="DF57" s="438"/>
      <c r="DG57" s="438"/>
      <c r="DH57" s="438"/>
      <c r="DI57" s="438"/>
      <c r="DJ57" s="438"/>
      <c r="DK57" s="438"/>
      <c r="DL57" s="438"/>
      <c r="DM57" s="438"/>
      <c r="DN57" s="438"/>
      <c r="DO57" s="438"/>
      <c r="DP57" s="438"/>
      <c r="DQ57" s="438"/>
      <c r="DR57" s="438"/>
      <c r="DS57" s="438"/>
      <c r="DT57" s="438"/>
      <c r="DU57" s="438"/>
      <c r="DV57" s="438"/>
      <c r="DW57" s="438"/>
      <c r="DX57" s="438"/>
      <c r="DY57" s="438"/>
      <c r="DZ57" s="438"/>
      <c r="EA57" s="438"/>
      <c r="EB57" s="438"/>
      <c r="EC57" s="438"/>
      <c r="ED57" s="438"/>
      <c r="EE57" s="438"/>
      <c r="EF57" s="438"/>
      <c r="EG57" s="438"/>
      <c r="EH57" s="438"/>
      <c r="EI57" s="438"/>
      <c r="EJ57" s="438"/>
      <c r="EK57" s="438"/>
      <c r="EL57" s="438"/>
      <c r="EM57" s="438"/>
      <c r="EN57" s="438"/>
      <c r="EO57" s="438"/>
      <c r="EP57" s="438"/>
    </row>
    <row r="58" spans="1:146" s="442" customFormat="1" ht="17" customHeight="1">
      <c r="A58" s="528"/>
      <c r="B58" s="423" t="str">
        <f>'Vic Apr 2020'!F52</f>
        <v>Origin Energy</v>
      </c>
      <c r="C58" s="423" t="str">
        <f>'Vic Apr 2020'!G52</f>
        <v>Basic</v>
      </c>
      <c r="D58" s="190">
        <f>365*'Vic Apr 2020'!H52/100</f>
        <v>335.8</v>
      </c>
      <c r="E58" s="415">
        <f>IF('Vic Apr 2020'!AQ52=3,0.5,IF('Vic Apr 2020'!AQ52=2,0.33,0))</f>
        <v>0.33</v>
      </c>
      <c r="F58" s="415">
        <f t="shared" si="3"/>
        <v>0.66999999999999993</v>
      </c>
      <c r="G58" s="190">
        <f>IF('Vic Apr 2020'!K52="",($C$5*E58/'Vic Apr 2020'!AQ52*'Vic Apr 2020'!W52/100)*'Vic Apr 2020'!AQ52,IF($C$5*E58/'Vic Apr 2020'!AQ52&gt;='Vic Apr 2020'!L52,('Vic Apr 2020'!L52*'Vic Apr 2020'!W52/100)*'Vic Apr 2020'!AQ52,($C$5*E58/'Vic Apr 2020'!AQ52*'Vic Apr 2020'!W52/100)*'Vic Apr 2020'!AQ52))</f>
        <v>593.99999999999989</v>
      </c>
      <c r="H58" s="190">
        <f>IF(AND('Vic Apr 2020'!L52&gt;0,'Vic Apr 2020'!M52&gt;0),IF($C$5*E58/'Vic Apr 2020'!AQ52&lt;'Vic Apr 2020'!L52,0,IF(($C$5*E58/'Vic Apr 2020'!AQ52-'Vic Apr 2020'!L52)&lt;=('Vic Apr 2020'!M52+'Vic Apr 2020'!L52),((($C$5*E58/'Vic Apr 2020'!AQ52-'Vic Apr 2020'!L52)*'Vic Apr 2020'!X52/100))*'Vic Apr 2020'!AQ52,((('Vic Apr 2020'!M52)*'Vic Apr 2020'!X52/100)*'Vic Apr 2020'!AQ52))),0)</f>
        <v>0</v>
      </c>
      <c r="I58" s="190">
        <f>IF(AND('Vic Apr 2020'!M52&gt;0,'Vic Apr 2020'!N52&gt;0),IF($C$5*E58/'Vic Apr 2020'!AQ52&lt;('Vic Apr 2020'!L52+'Vic Apr 2020'!M52),0,IF(($C$5*E58/'Vic Apr 2020'!AQ52-'Vic Apr 2020'!L52+'Vic Apr 2020'!M52)&lt;=('Vic Apr 2020'!L52+'Vic Apr 2020'!M52+'Vic Apr 2020'!N52),((($C$5*E58/'Vic Apr 2020'!AQ52-('Vic Apr 2020'!L52+'Vic Apr 2020'!M52))*'Vic Apr 2020'!Y52/100))*'Vic Apr 2020'!AQ52,('Vic Apr 2020'!N52*'Vic Apr 2020'!Y52/100)* 'Vic Apr 2020'!AQ52)),0)</f>
        <v>0</v>
      </c>
      <c r="J58" s="190">
        <f>IF(AND('Vic Apr 2020'!N52&gt;0,'Vic Apr 2020'!O52&gt;0),IF($C$5*E58/'Vic Apr 2020'!AQ52&lt;('Vic Apr 2020'!L52+'Vic Apr 2020'!M52+'Vic Apr 2020'!N52),0,IF(($C$5*E58/'Vic Apr 2020'!AQ52-'Vic Apr 2020'!L52+'Vic Apr 2020'!M52+'Vic Apr 2020'!N52)&lt;=('Vic Apr 2020'!L52+'Vic Apr 2020'!M52+'Vic Apr 2020'!N52+'Vic Apr 2020'!O52),(($C$5*E58/'Vic Apr 2020'!AQ52-('Vic Apr 2020'!L52+'Vic Apr 2020'!M52+'Vic Apr 2020'!N52))*'Vic Apr 2020'!Z52/100)*'Vic Apr 2020'!AQ52,('Vic Apr 2020'!O52*'Vic Apr 2020'!Z52/100)*'Vic Apr 2020'!AQ52)),0)</f>
        <v>0</v>
      </c>
      <c r="K58" s="190">
        <f>IF(AND('Vic Apr 2020'!P52&gt;0,'Vic Apr 2020'!O52&gt;0),IF(($C$5*E58/'Vic Apr 2020'!AQ52&lt;SUM('Vic Apr 2020'!L52:P52)),(0),($C$5*E58/'Vic Apr 2020'!AQ52-SUM('Vic Apr 2020'!L52:P52))*'Vic Apr 2020'!AB52/100)* 'Vic Apr 2020'!AQ52,IF(AND('Vic Apr 2020'!O52&gt;0,'Vic Apr 2020'!P52=""),IF(($C$5*E58/'Vic Apr 2020'!AQ52&lt; SUM('Vic Apr 2020'!L52:O52)),(0),($C$5*E58/'Vic Apr 2020'!AQ52-SUM('Vic Apr 2020'!L52:O52))*'Vic Apr 2020'!AA52/100)* 'Vic Apr 2020'!AQ52,IF(AND('Vic Apr 2020'!N52&gt;0,'Vic Apr 2020'!O52=""),IF(($C$5*E58/'Vic Apr 2020'!AQ52&lt; SUM('Vic Apr 2020'!L52:N52)),(0),($C$5*E58/'Vic Apr 2020'!AQ52-SUM('Vic Apr 2020'!L52:N52))*'Vic Apr 2020'!Z52/100)* 'Vic Apr 2020'!AQ52,IF(AND('Vic Apr 2020'!M52&gt;0,'Vic Apr 2020'!N52=""),IF(($C$5*E58/'Vic Apr 2020'!AQ52&lt;'Vic Apr 2020'!M52+'Vic Apr 2020'!L52),(0),(($C$5*E58/'Vic Apr 2020'!AQ52-('Vic Apr 2020'!M52+'Vic Apr 2020'!L52))*'Vic Apr 2020'!Y52/100))*'Vic Apr 2020'!AQ52,IF(AND('Vic Apr 2020'!L52&gt;0,'Vic Apr 2020'!M52=""&gt;0),IF(($C$5*E58/'Vic Apr 2020'!AQ52&lt;'Vic Apr 2020'!L52),(0),($C$5*E58/'Vic Apr 2020'!AQ52-'Vic Apr 2020'!L52)*'Vic Apr 2020'!X52/100)*'Vic Apr 2020'!AQ52,0)))))</f>
        <v>0</v>
      </c>
      <c r="L58" s="190">
        <f>IF('Vic Apr 2020'!K52="",($C$5*F58/'Vic Apr 2020'!AR52*'Vic Apr 2020'!AC52/100)*'Vic Apr 2020'!AR52,IF($C$5*F58/'Vic Apr 2020'!AR52&gt;='Vic Apr 2020'!L52,('Vic Apr 2020'!L52*'Vic Apr 2020'!AC52/100)*'Vic Apr 2020'!AR52,($C$5*F58/'Vic Apr 2020'!AR52*'Vic Apr 2020'!AC52/100)*'Vic Apr 2020'!AR52))</f>
        <v>1108.5454545454545</v>
      </c>
      <c r="M58" s="190">
        <f>IF(AND('Vic Apr 2020'!L52&gt;0,'Vic Apr 2020'!M52&gt;0),IF($C$5*F58/'Vic Apr 2020'!AR52&lt;'Vic Apr 2020'!L52,0,IF(($C$5*F58/'Vic Apr 2020'!AR52-'Vic Apr 2020'!L52)&lt;=('Vic Apr 2020'!M52+'Vic Apr 2020'!L52),((($C$5*F58/'Vic Apr 2020'!AR52-'Vic Apr 2020'!L52)*'Vic Apr 2020'!AD52/100))*'Vic Apr 2020'!AR52,((('Vic Apr 2020'!M52)*'Vic Apr 2020'!AD52/100)*'Vic Apr 2020'!AR52))),0)</f>
        <v>0</v>
      </c>
      <c r="N58" s="190">
        <f>IF(AND('Vic Apr 2020'!M52&gt;0,'Vic Apr 2020'!N52&gt;0),IF($C$5*F58/'Vic Apr 2020'!AR52&lt;('Vic Apr 2020'!L52+'Vic Apr 2020'!M52),0,IF(($C$5*F58/'Vic Apr 2020'!AR52-'Vic Apr 2020'!L52+'Vic Apr 2020'!M52)&lt;=('Vic Apr 2020'!L52+'Vic Apr 2020'!M52+'Vic Apr 2020'!N52),((($C$5*F58/'Vic Apr 2020'!AR52-('Vic Apr 2020'!L52+'Vic Apr 2020'!M52))*'Vic Apr 2020'!AE52/100))*'Vic Apr 2020'!AR52,('Vic Apr 2020'!N52*'Vic Apr 2020'!AE52/100)*'Vic Apr 2020'!AR52)),0)</f>
        <v>0</v>
      </c>
      <c r="O58" s="190">
        <f>IF(AND('Vic Apr 2020'!N52&gt;0,'Vic Apr 2020'!O52&gt;0),IF($C$5*F58/'Vic Apr 2020'!AR52&lt;('Vic Apr 2020'!L52+'Vic Apr 2020'!M52+'Vic Apr 2020'!N52),0,IF(($C$5*F58/'Vic Apr 2020'!AR52-'Vic Apr 2020'!L52+'Vic Apr 2020'!M52+'Vic Apr 2020'!N52)&lt;=('Vic Apr 2020'!L52+'Vic Apr 2020'!M52+'Vic Apr 2020'!N52+'Vic Apr 2020'!O52),(($C$5*F58/'Vic Apr 2020'!AR52-('Vic Apr 2020'!L52+'Vic Apr 2020'!M52+'Vic Apr 2020'!N52))*'Vic Apr 2020'!AF52/100)*'Vic Apr 2020'!AR52,('Vic Apr 2020'!O52*'Vic Apr 2020'!AF52/100)*'Vic Apr 2020'!AR52)),0)</f>
        <v>0</v>
      </c>
      <c r="P58" s="190">
        <f>IF(AND('Vic Apr 2020'!P52&gt;0,'Vic Apr 2020'!O52&gt;0),IF(($C$5*F58/'Vic Apr 2020'!AR52&lt;SUM('Vic Apr 2020'!L52:P52)),(0),($C$5*F58/'Vic Apr 2020'!AR52-SUM('Vic Apr 2020'!L52:P52))*'Vic Apr 2020'!AB52/100)* 'Vic Apr 2020'!AR52,IF(AND('Vic Apr 2020'!O52&gt;0,'Vic Apr 2020'!P52=""),IF(($C$5*F58/'Vic Apr 2020'!AR52&lt; SUM('Vic Apr 2020'!L52:O52)),(0),($C$5*F58/'Vic Apr 2020'!AR52-SUM('Vic Apr 2020'!L52:O52))*'Vic Apr 2020'!AG52/100)* 'Vic Apr 2020'!AR52,IF(AND('Vic Apr 2020'!N52&gt;0,'Vic Apr 2020'!O52=""),IF(($C$5*F58/'Vic Apr 2020'!AR52&lt; SUM('Vic Apr 2020'!L52:N52)),(0),($C$5*F58/'Vic Apr 2020'!AR52-SUM('Vic Apr 2020'!L52:N52))*'Vic Apr 2020'!AF52/100)* 'Vic Apr 2020'!AR52,IF(AND('Vic Apr 2020'!M52&gt;0,'Vic Apr 2020'!N52=""),IF(($C$5*F58/'Vic Apr 2020'!AR52&lt;'Vic Apr 2020'!M52+'Vic Apr 2020'!L52),(0),(($C$5*F58/'Vic Apr 2020'!AR52-('Vic Apr 2020'!M52+'Vic Apr 2020'!L52))*'Vic Apr 2020'!AE52/100))*'Vic Apr 2020'!AR52,IF(AND('Vic Apr 2020'!L52&gt;0,'Vic Apr 2020'!M52=""&gt;0),IF(($C$5*F58/'Vic Apr 2020'!AR52&lt;'Vic Apr 2020'!L52),(0),($C$5*F58/'Vic Apr 2020'!AR52-'Vic Apr 2020'!L52)*'Vic Apr 2020'!AD52/100)*'Vic Apr 2020'!AR52,0)))))</f>
        <v>0</v>
      </c>
      <c r="Q58" s="394">
        <f t="shared" si="4"/>
        <v>1702.5454545454545</v>
      </c>
      <c r="R58" s="419">
        <f t="shared" si="5"/>
        <v>2038.3454545454545</v>
      </c>
      <c r="S58" s="193">
        <f t="shared" si="6"/>
        <v>2242.1800000000003</v>
      </c>
      <c r="T58" s="247">
        <f>'Vic Apr 2020'!AT52</f>
        <v>0</v>
      </c>
      <c r="U58" s="247">
        <f>'Vic Apr 2020'!AU52</f>
        <v>0</v>
      </c>
      <c r="V58" s="247">
        <f>'Vic Apr 2020'!AV52</f>
        <v>0</v>
      </c>
      <c r="W58" s="247">
        <f>'Vic Apr 2020'!AW52</f>
        <v>0</v>
      </c>
      <c r="X58" s="419" t="str">
        <f t="shared" si="7"/>
        <v>No discount</v>
      </c>
      <c r="Y58" s="419" t="str">
        <f t="shared" si="8"/>
        <v>Inclusive</v>
      </c>
      <c r="Z58" s="399">
        <f t="shared" si="0"/>
        <v>2038.3454545454547</v>
      </c>
      <c r="AA58" s="399">
        <f t="shared" si="1"/>
        <v>2038.3454545454547</v>
      </c>
      <c r="AB58" s="400">
        <f t="shared" si="9"/>
        <v>2242.1800000000003</v>
      </c>
      <c r="AC58" s="400">
        <f t="shared" si="9"/>
        <v>2242.1800000000003</v>
      </c>
      <c r="AD58" s="244">
        <f>'Vic Apr 2020'!BF52</f>
        <v>0</v>
      </c>
      <c r="AE58" s="196" t="str">
        <f>'Vic Apr 2020'!BG52</f>
        <v>n</v>
      </c>
      <c r="AF58" s="434"/>
      <c r="AG58" s="434"/>
      <c r="AH58" s="434"/>
      <c r="AI58" s="434"/>
      <c r="AJ58" s="434"/>
      <c r="AK58" s="434"/>
      <c r="AL58" s="434"/>
      <c r="AM58" s="434"/>
      <c r="AN58" s="434"/>
      <c r="AO58" s="434"/>
      <c r="AP58" s="434"/>
      <c r="AQ58" s="434"/>
      <c r="AR58" s="434"/>
      <c r="AS58" s="434"/>
      <c r="AT58" s="434"/>
      <c r="AU58" s="434"/>
      <c r="AV58" s="434"/>
      <c r="AW58" s="434"/>
      <c r="AX58" s="434"/>
      <c r="AY58" s="434"/>
      <c r="AZ58" s="434"/>
      <c r="BA58" s="434"/>
      <c r="BB58" s="434"/>
      <c r="BC58" s="434"/>
      <c r="BD58" s="434"/>
      <c r="BE58" s="434"/>
      <c r="BF58" s="434"/>
      <c r="BG58" s="434"/>
      <c r="BH58" s="434"/>
      <c r="BI58" s="434"/>
      <c r="BJ58" s="434"/>
      <c r="BK58" s="434"/>
      <c r="BL58" s="434"/>
      <c r="BM58" s="434"/>
      <c r="BN58" s="434"/>
      <c r="BO58" s="434"/>
      <c r="BP58" s="434"/>
      <c r="BQ58" s="434"/>
      <c r="BR58" s="434"/>
      <c r="BS58" s="434"/>
      <c r="BT58" s="434"/>
      <c r="BU58" s="434"/>
      <c r="BV58" s="434"/>
      <c r="BW58" s="434"/>
      <c r="BX58" s="434"/>
      <c r="BY58" s="434"/>
      <c r="BZ58" s="434"/>
      <c r="CA58" s="434"/>
      <c r="CB58" s="434"/>
      <c r="CC58" s="434"/>
      <c r="CD58" s="434"/>
      <c r="CE58" s="434"/>
      <c r="CF58" s="434"/>
      <c r="CG58" s="434"/>
      <c r="CH58" s="434"/>
      <c r="CI58" s="434"/>
      <c r="CJ58" s="434"/>
      <c r="CK58" s="434"/>
      <c r="CL58" s="434"/>
      <c r="CM58" s="434"/>
      <c r="CN58" s="434"/>
      <c r="CO58" s="438"/>
      <c r="CP58" s="438"/>
      <c r="CQ58" s="438"/>
      <c r="CR58" s="438"/>
      <c r="CS58" s="438"/>
      <c r="CT58" s="438"/>
      <c r="CU58" s="438"/>
      <c r="CV58" s="438"/>
      <c r="CW58" s="438"/>
      <c r="CX58" s="438"/>
      <c r="CY58" s="438"/>
      <c r="CZ58" s="438"/>
      <c r="DA58" s="438"/>
      <c r="DB58" s="438"/>
      <c r="DC58" s="438"/>
      <c r="DD58" s="438"/>
      <c r="DE58" s="438"/>
      <c r="DF58" s="438"/>
      <c r="DG58" s="438"/>
      <c r="DH58" s="438"/>
      <c r="DI58" s="438"/>
      <c r="DJ58" s="438"/>
      <c r="DK58" s="438"/>
      <c r="DL58" s="438"/>
      <c r="DM58" s="438"/>
      <c r="DN58" s="441"/>
      <c r="DO58" s="441"/>
      <c r="DP58" s="441"/>
      <c r="DQ58" s="441"/>
      <c r="DR58" s="441"/>
      <c r="DS58" s="441"/>
      <c r="DT58" s="441"/>
      <c r="DU58" s="441"/>
      <c r="DV58" s="441"/>
      <c r="DW58" s="441"/>
      <c r="DX58" s="441"/>
      <c r="DY58" s="441"/>
      <c r="DZ58" s="441"/>
      <c r="EA58" s="441"/>
      <c r="EB58" s="441"/>
      <c r="EC58" s="441"/>
      <c r="ED58" s="441"/>
      <c r="EE58" s="441"/>
      <c r="EF58" s="441"/>
      <c r="EG58" s="441"/>
      <c r="EH58" s="441"/>
      <c r="EI58" s="441"/>
      <c r="EJ58" s="441"/>
      <c r="EK58" s="441"/>
      <c r="EL58" s="441"/>
      <c r="EM58" s="441"/>
      <c r="EN58" s="441"/>
      <c r="EO58" s="441"/>
      <c r="EP58" s="441"/>
    </row>
    <row r="59" spans="1:146" s="442" customFormat="1" ht="17" customHeight="1">
      <c r="A59" s="528"/>
      <c r="B59" s="423" t="str">
        <f>'Vic Apr 2020'!F53</f>
        <v>Simply Energy</v>
      </c>
      <c r="C59" s="423" t="str">
        <f>'Vic Apr 2020'!G53</f>
        <v>Business Plus</v>
      </c>
      <c r="D59" s="190">
        <f>365*'Vic Apr 2020'!H53/100</f>
        <v>381.29227272727275</v>
      </c>
      <c r="E59" s="415">
        <f>IF('Vic Apr 2020'!AQ53=3,0.5,IF('Vic Apr 2020'!AQ53=2,0.33,0))</f>
        <v>0.33</v>
      </c>
      <c r="F59" s="415">
        <f t="shared" si="3"/>
        <v>0.66999999999999993</v>
      </c>
      <c r="G59" s="190">
        <f>IF('Vic Apr 2020'!K53="",($C$5*E59/'Vic Apr 2020'!AQ53*'Vic Apr 2020'!W53/100)*'Vic Apr 2020'!AQ53,IF($C$5*E59/'Vic Apr 2020'!AQ53&gt;='Vic Apr 2020'!L53,('Vic Apr 2020'!L53*'Vic Apr 2020'!W53/100)*'Vic Apr 2020'!AQ53,($C$5*E59/'Vic Apr 2020'!AQ53*'Vic Apr 2020'!W53/100)*'Vic Apr 2020'!AQ53))</f>
        <v>206.822</v>
      </c>
      <c r="H59" s="190">
        <f>IF($C$5*E59/'Vic Apr 2020'!AQ53&lt;'Vic Apr 2020'!L53,0,IF($C$5*E59/'Vic Apr 2020'!AQ53&lt;='Vic Apr 2020'!M53,($C$5*E59/'Vic Apr 2020'!AQ53-'Vic Apr 2020'!L53)*('Vic Apr 2020'!X53/100)*'Vic Apr 2020'!AQ53,('Vic Apr 2020'!M53-'Vic Apr 2020'!L53)*('Vic Apr 2020'!X53/100)*'Vic Apr 2020'!AQ53))</f>
        <v>202.398</v>
      </c>
      <c r="I59" s="190">
        <f>IF($C$5*E59/'Vic Apr 2020'!AQ53&lt;'Vic Apr 2020'!M53,0,IF($C$5*E59/'Vic Apr 2020'!AQ53&lt;='Vic Apr 2020'!N53,($C$5*E59/'Vic Apr 2020'!AQ53-'Vic Apr 2020'!M53)*('Vic Apr 2020'!Y53/100)*'Vic Apr 2020'!AQ53,('Vic Apr 2020'!N53-'Vic Apr 2020'!M53)*('Vic Apr 2020'!Y53/100)*'Vic Apr 2020'!AQ53))</f>
        <v>137.89999999999998</v>
      </c>
      <c r="J59" s="190">
        <f>IF($C$5*E59/'Vic Apr 2020'!AQ53&lt;'Vic Apr 2020'!N53,0,IF($C$5*E59/'Vic Apr 2020'!AQ53&lt;='Vic Apr 2020'!O53,($C$5*E59/'Vic Apr 2020'!AQ53-'Vic Apr 2020'!N53)*('Vic Apr 2020'!Z53/100)*'Vic Apr 2020'!AQ53,('Vic Apr 2020'!O53-'Vic Apr 2020'!N53)*('Vic Apr 2020'!Z53/100)*'Vic Apr 2020'!AQ53))</f>
        <v>0</v>
      </c>
      <c r="K59" s="190">
        <f>IF(($C$5*E59/'Vic Apr 2020'!AQ53&gt;'Vic Apr 2020'!O53),($C$5*E59/'Vic Apr 2020'!AQ53-'Vic Apr 2020'!N53)*'Vic Apr 2020'!AA53/100*'Vic Apr 2020'!AQ53,0)</f>
        <v>0</v>
      </c>
      <c r="L59" s="190">
        <f>IF('Vic Apr 2020'!K53="",($C$5*F59/'Vic Apr 2020'!AR53*'Vic Apr 2020'!AC53/100)*'Vic Apr 2020'!AR53,IF($C$5*F59/'Vic Apr 2020'!AR53&gt;='Vic Apr 2020'!L53,('Vic Apr 2020'!L53*'Vic Apr 2020'!AC53/100)*'Vic Apr 2020'!AR53,($C$5*F59/'Vic Apr 2020'!AR53*'Vic Apr 2020'!AC53/100)*'Vic Apr 2020'!AR53))</f>
        <v>384.88800000000003</v>
      </c>
      <c r="M59" s="190">
        <f>IF($C$5*F59/'Vic Apr 2020'!AR53&lt;'Vic Apr 2020'!L53,0,IF($C$5*F59/'Vic Apr 2020'!AR53&lt;='Vic Apr 2020'!M53,($C$5*F59/'Vic Apr 2020'!AR53-'Vic Apr 2020'!L53)*('Vic Apr 2020'!AD53/100)*'Vic Apr 2020'!AR53,('Vic Apr 2020'!M53-'Vic Apr 2020'!L53)*('Vic Apr 2020'!AD53/100)*'Vic Apr 2020'!AR53))</f>
        <v>380.464</v>
      </c>
      <c r="N59" s="190">
        <f>IF($C$5*F59/'Vic Apr 2020'!AR53&lt;'Vic Apr 2020'!M53,0,IF($C$5*F59/'Vic Apr 2020'!AR53&lt;='Vic Apr 2020'!N53,($C$5*F59/'Vic Apr 2020'!AR53-'Vic Apr 2020'!M53)*('Vic Apr 2020'!AE53/100)*'Vic Apr 2020'!AR53,('Vic Apr 2020'!N53-'Vic Apr 2020'!M53)*('Vic Apr 2020'!AE53/100)*'Vic Apr 2020'!AR53))</f>
        <v>275.03999999999996</v>
      </c>
      <c r="O59" s="190">
        <f>IF($C$5*F59/'Vic Apr 2020'!AR53&lt;'Vic Apr 2020'!N53,0,IF($C$5*F59/'Vic Apr 2020'!AR53&lt;='Vic Apr 2020'!O53,($C$5*F59/'Vic Apr 2020'!AQ53-'Vic Apr 2020'!N53)*('Vic Apr 2020'!AF53/100)*'Vic Apr 2020'!AR53,('Vic Apr 2020'!O53-'Vic Apr 2020'!N53)*('Vic Apr 2020'!AF53/100)*'Vic Apr 2020'!AR53))</f>
        <v>0</v>
      </c>
      <c r="P59" s="190">
        <f>IF(($C$5*F59/'Vic Apr 2020'!AR53&gt;'Vic Apr 2020'!O53),($C$5*F59/'Vic Apr 2020'!AR53-'Vic Apr 2020'!N53)*'Vic Apr 2020'!AG53/100*'Vic Apr 2020'!AR53,0)</f>
        <v>0</v>
      </c>
      <c r="Q59" s="394">
        <f t="shared" si="4"/>
        <v>1587.5119999999999</v>
      </c>
      <c r="R59" s="419">
        <f t="shared" si="5"/>
        <v>1968.8042727272727</v>
      </c>
      <c r="S59" s="193">
        <f t="shared" si="6"/>
        <v>2165.6847000000002</v>
      </c>
      <c r="T59" s="247">
        <f>'Vic Apr 2020'!AT53</f>
        <v>0</v>
      </c>
      <c r="U59" s="247">
        <f>'Vic Apr 2020'!AU53</f>
        <v>0</v>
      </c>
      <c r="V59" s="247">
        <f>'Vic Apr 2020'!AV53</f>
        <v>16</v>
      </c>
      <c r="W59" s="247">
        <f>'Vic Apr 2020'!AW53</f>
        <v>0</v>
      </c>
      <c r="X59" s="419" t="str">
        <f t="shared" si="7"/>
        <v>Pay-on-time off bill</v>
      </c>
      <c r="Y59" s="419" t="str">
        <f t="shared" si="8"/>
        <v>Exclusive</v>
      </c>
      <c r="Z59" s="399">
        <f t="shared" si="0"/>
        <v>1968.8042727272727</v>
      </c>
      <c r="AA59" s="399">
        <f t="shared" si="1"/>
        <v>1653.7955890909091</v>
      </c>
      <c r="AB59" s="400">
        <f t="shared" si="9"/>
        <v>2165.6847000000002</v>
      </c>
      <c r="AC59" s="400">
        <f t="shared" si="9"/>
        <v>1819.175148</v>
      </c>
      <c r="AD59" s="244">
        <f>'Vic Apr 2020'!BF53</f>
        <v>0</v>
      </c>
      <c r="AE59" s="196" t="str">
        <f>'Vic Apr 2020'!BG53</f>
        <v>n</v>
      </c>
      <c r="AF59" s="434"/>
      <c r="AG59" s="434"/>
      <c r="AH59" s="434"/>
      <c r="AI59" s="434"/>
      <c r="AJ59" s="434"/>
      <c r="AK59" s="434"/>
      <c r="AL59" s="434"/>
      <c r="AM59" s="434"/>
      <c r="AN59" s="434"/>
      <c r="AO59" s="434"/>
      <c r="AP59" s="434"/>
      <c r="AQ59" s="434"/>
      <c r="AR59" s="434"/>
      <c r="AS59" s="434"/>
      <c r="AT59" s="434"/>
      <c r="AU59" s="434"/>
      <c r="AV59" s="434"/>
      <c r="AW59" s="434"/>
      <c r="AX59" s="434"/>
      <c r="AY59" s="434"/>
      <c r="AZ59" s="434"/>
      <c r="BA59" s="434"/>
      <c r="BB59" s="434"/>
      <c r="BC59" s="434"/>
      <c r="BD59" s="434"/>
      <c r="BE59" s="434"/>
      <c r="BF59" s="434"/>
      <c r="BG59" s="434"/>
      <c r="BH59" s="434"/>
      <c r="BI59" s="434"/>
      <c r="BJ59" s="434"/>
      <c r="BK59" s="434"/>
      <c r="BL59" s="434"/>
      <c r="BM59" s="434"/>
      <c r="BN59" s="434"/>
      <c r="BO59" s="434"/>
      <c r="BP59" s="434"/>
      <c r="BQ59" s="434"/>
      <c r="BR59" s="434"/>
      <c r="BS59" s="434"/>
      <c r="BT59" s="434"/>
      <c r="BU59" s="434"/>
      <c r="BV59" s="434"/>
      <c r="BW59" s="434"/>
      <c r="BX59" s="434"/>
      <c r="BY59" s="434"/>
      <c r="BZ59" s="434"/>
      <c r="CA59" s="434"/>
      <c r="CB59" s="434"/>
      <c r="CC59" s="434"/>
      <c r="CD59" s="434"/>
      <c r="CE59" s="434"/>
      <c r="CF59" s="434"/>
      <c r="CG59" s="434"/>
      <c r="CH59" s="434"/>
      <c r="CI59" s="434"/>
      <c r="CJ59" s="434"/>
      <c r="CK59" s="434"/>
      <c r="CL59" s="434"/>
      <c r="CM59" s="434"/>
      <c r="CN59" s="434"/>
      <c r="CO59" s="438"/>
      <c r="CP59" s="438"/>
      <c r="CQ59" s="438"/>
      <c r="CR59" s="438"/>
      <c r="CS59" s="438"/>
      <c r="CT59" s="438"/>
      <c r="CU59" s="438"/>
      <c r="CV59" s="438"/>
      <c r="CW59" s="438"/>
      <c r="CX59" s="438"/>
      <c r="CY59" s="438"/>
      <c r="CZ59" s="438"/>
      <c r="DA59" s="438"/>
      <c r="DB59" s="438"/>
      <c r="DC59" s="438"/>
      <c r="DD59" s="438"/>
      <c r="DE59" s="438"/>
      <c r="DF59" s="438"/>
      <c r="DG59" s="438"/>
      <c r="DH59" s="438"/>
      <c r="DI59" s="438"/>
      <c r="DJ59" s="438"/>
      <c r="DK59" s="438"/>
      <c r="DL59" s="438"/>
      <c r="DM59" s="438"/>
      <c r="DN59" s="441"/>
      <c r="DO59" s="441"/>
      <c r="DP59" s="441"/>
      <c r="DQ59" s="441"/>
      <c r="DR59" s="441"/>
      <c r="DS59" s="441"/>
      <c r="DT59" s="441"/>
      <c r="DU59" s="441"/>
      <c r="DV59" s="441"/>
      <c r="DW59" s="441"/>
      <c r="DX59" s="441"/>
      <c r="DY59" s="441"/>
      <c r="DZ59" s="441"/>
      <c r="EA59" s="441"/>
      <c r="EB59" s="441"/>
      <c r="EC59" s="441"/>
      <c r="ED59" s="441"/>
      <c r="EE59" s="441"/>
      <c r="EF59" s="441"/>
      <c r="EG59" s="441"/>
      <c r="EH59" s="441"/>
      <c r="EI59" s="441"/>
      <c r="EJ59" s="441"/>
      <c r="EK59" s="441"/>
      <c r="EL59" s="441"/>
      <c r="EM59" s="441"/>
      <c r="EN59" s="441"/>
      <c r="EO59" s="441"/>
      <c r="EP59" s="441"/>
    </row>
    <row r="60" spans="1:146" s="442" customFormat="1" ht="17" customHeight="1">
      <c r="A60" s="528"/>
      <c r="B60" s="423" t="str">
        <f>'Vic Apr 2020'!F54</f>
        <v>Amaysim</v>
      </c>
      <c r="C60" s="423" t="str">
        <f>'Vic Apr 2020'!G54</f>
        <v>Gas as you go</v>
      </c>
      <c r="D60" s="190">
        <f>365*'Vic Apr 2020'!H54/100</f>
        <v>293.22772727272724</v>
      </c>
      <c r="E60" s="415">
        <f>IF('Vic Apr 2020'!AQ54=3,0.5,IF('Vic Apr 2020'!AQ54=2,0.33,0))</f>
        <v>0.33</v>
      </c>
      <c r="F60" s="415">
        <f t="shared" si="3"/>
        <v>0.66999999999999993</v>
      </c>
      <c r="G60" s="190">
        <f>IF('Vic Apr 2020'!K54="",($C$5*E60/'Vic Apr 2020'!AQ54*'Vic Apr 2020'!W54/100)*'Vic Apr 2020'!AQ54,IF($C$5*E60/'Vic Apr 2020'!AQ54&gt;='Vic Apr 2020'!L54,('Vic Apr 2020'!L54*'Vic Apr 2020'!W54/100)*'Vic Apr 2020'!AQ54,($C$5*E60/'Vic Apr 2020'!AQ54*'Vic Apr 2020'!W54/100)*'Vic Apr 2020'!AQ54))</f>
        <v>207.27272727272725</v>
      </c>
      <c r="H60" s="190">
        <f>IF($C$5*E60/'Vic Apr 2020'!AQ54&lt;'Vic Apr 2020'!L54,0,IF($C$5*E60/'Vic Apr 2020'!AQ54&lt;='Vic Apr 2020'!M54,($C$5*E60/'Vic Apr 2020'!AQ54-'Vic Apr 2020'!L54)*('Vic Apr 2020'!X54/100)*'Vic Apr 2020'!AQ54,('Vic Apr 2020'!M54-'Vic Apr 2020'!L54)*('Vic Apr 2020'!X54/100)*'Vic Apr 2020'!AQ54))</f>
        <v>201.81818181818178</v>
      </c>
      <c r="I60" s="190">
        <f>IF($C$5*E60/'Vic Apr 2020'!AQ54&lt;'Vic Apr 2020'!M54,0,IF($C$5*E60/'Vic Apr 2020'!AQ54&lt;='Vic Apr 2020'!N54,($C$5*E60/'Vic Apr 2020'!AQ54-'Vic Apr 2020'!M54)*('Vic Apr 2020'!Y54/100)*'Vic Apr 2020'!AQ54,('Vic Apr 2020'!N54-'Vic Apr 2020'!M54)*('Vic Apr 2020'!Y54/100)*'Vic Apr 2020'!AQ54))</f>
        <v>144.81818181818181</v>
      </c>
      <c r="J60" s="190">
        <f>IF($C$5*E60/'Vic Apr 2020'!AQ54&lt;'Vic Apr 2020'!N54,0,IF($C$5*E60/'Vic Apr 2020'!AQ54&lt;='Vic Apr 2020'!O54,($C$5*E60/'Vic Apr 2020'!AQ54-'Vic Apr 2020'!N54)*('Vic Apr 2020'!Z54/100)*'Vic Apr 2020'!AQ54,('Vic Apr 2020'!O54-'Vic Apr 2020'!N54)*('Vic Apr 2020'!Z54/100)*'Vic Apr 2020'!AQ54))</f>
        <v>0</v>
      </c>
      <c r="K60" s="190">
        <f>IF(($C$5*E60/'Vic Apr 2020'!AQ54&gt;'Vic Apr 2020'!O54),($C$5*E60/'Vic Apr 2020'!AQ54-'Vic Apr 2020'!N54)*'Vic Apr 2020'!AA54/100*'Vic Apr 2020'!AQ54,0)</f>
        <v>0</v>
      </c>
      <c r="L60" s="190">
        <f>IF('Vic Apr 2020'!K54="",($C$5*F60/'Vic Apr 2020'!AR54*'Vic Apr 2020'!AC54/100)*'Vic Apr 2020'!AR54,IF($C$5*F60/'Vic Apr 2020'!AR54&gt;='Vic Apr 2020'!L54,('Vic Apr 2020'!L54*'Vic Apr 2020'!AC54/100)*'Vic Apr 2020'!AR54,($C$5*F60/'Vic Apr 2020'!AR54*'Vic Apr 2020'!AC54/100)*'Vic Apr 2020'!AR54))</f>
        <v>386.18181818181819</v>
      </c>
      <c r="M60" s="190">
        <f>IF($C$5*F60/'Vic Apr 2020'!AR54&lt;'Vic Apr 2020'!L54,0,IF($C$5*F60/'Vic Apr 2020'!AR54&lt;='Vic Apr 2020'!M54,($C$5*F60/'Vic Apr 2020'!AR54-'Vic Apr 2020'!L54)*('Vic Apr 2020'!AD54/100)*'Vic Apr 2020'!AR54,('Vic Apr 2020'!M54-'Vic Apr 2020'!L54)*('Vic Apr 2020'!AD54/100)*'Vic Apr 2020'!AR54))</f>
        <v>375.27272727272725</v>
      </c>
      <c r="N60" s="190">
        <f>IF($C$5*F60/'Vic Apr 2020'!AR54&lt;'Vic Apr 2020'!M54,0,IF($C$5*F60/'Vic Apr 2020'!AR54&lt;='Vic Apr 2020'!N54,($C$5*F60/'Vic Apr 2020'!AR54-'Vic Apr 2020'!M54)*('Vic Apr 2020'!AE54/100)*'Vic Apr 2020'!AR54,('Vic Apr 2020'!N54-'Vic Apr 2020'!M54)*('Vic Apr 2020'!AE54/100)*'Vic Apr 2020'!AR54))</f>
        <v>290.18181818181813</v>
      </c>
      <c r="O60" s="190">
        <f>IF($C$5*F60/'Vic Apr 2020'!AR54&lt;'Vic Apr 2020'!N54,0,IF($C$5*F60/'Vic Apr 2020'!AR54&lt;='Vic Apr 2020'!O54,($C$5*F60/'Vic Apr 2020'!AQ54-'Vic Apr 2020'!N54)*('Vic Apr 2020'!AF54/100)*'Vic Apr 2020'!AR54,('Vic Apr 2020'!O54-'Vic Apr 2020'!N54)*('Vic Apr 2020'!AF54/100)*'Vic Apr 2020'!AR54))</f>
        <v>0</v>
      </c>
      <c r="P60" s="190">
        <f>IF(($C$5*F60/'Vic Apr 2020'!AR54&gt;'Vic Apr 2020'!O54),($C$5*F60/'Vic Apr 2020'!AR54-'Vic Apr 2020'!N54)*'Vic Apr 2020'!AG54/100*'Vic Apr 2020'!AR54,0)</f>
        <v>0</v>
      </c>
      <c r="Q60" s="394">
        <f t="shared" si="4"/>
        <v>1605.5454545454545</v>
      </c>
      <c r="R60" s="419">
        <f t="shared" si="5"/>
        <v>1898.7731818181817</v>
      </c>
      <c r="S60" s="193">
        <f t="shared" si="6"/>
        <v>2088.6505000000002</v>
      </c>
      <c r="T60" s="247">
        <f>'Vic Apr 2020'!AT54</f>
        <v>0</v>
      </c>
      <c r="U60" s="247">
        <f>'Vic Apr 2020'!AU54</f>
        <v>0</v>
      </c>
      <c r="V60" s="247">
        <f>'Vic Apr 2020'!AV54</f>
        <v>0</v>
      </c>
      <c r="W60" s="247">
        <f>'Vic Apr 2020'!AW54</f>
        <v>0</v>
      </c>
      <c r="X60" s="419" t="str">
        <f t="shared" si="7"/>
        <v>No discount</v>
      </c>
      <c r="Y60" s="419" t="str">
        <f t="shared" si="8"/>
        <v>Exclusive</v>
      </c>
      <c r="Z60" s="399">
        <f t="shared" si="0"/>
        <v>1898.7731818181817</v>
      </c>
      <c r="AA60" s="399">
        <f t="shared" si="1"/>
        <v>1898.7731818181817</v>
      </c>
      <c r="AB60" s="400">
        <f t="shared" si="9"/>
        <v>2088.6505000000002</v>
      </c>
      <c r="AC60" s="400">
        <f t="shared" si="9"/>
        <v>2088.6505000000002</v>
      </c>
      <c r="AD60" s="244">
        <f>'Vic Apr 2020'!BF54</f>
        <v>0</v>
      </c>
      <c r="AE60" s="196" t="str">
        <f>'Vic Apr 2020'!BG54</f>
        <v>n</v>
      </c>
      <c r="AF60" s="434"/>
      <c r="AG60" s="434"/>
      <c r="AH60" s="434"/>
      <c r="AI60" s="434"/>
      <c r="AJ60" s="434"/>
      <c r="AK60" s="434"/>
      <c r="AL60" s="434"/>
      <c r="AM60" s="434"/>
      <c r="AN60" s="434"/>
      <c r="AO60" s="434"/>
      <c r="AP60" s="434"/>
      <c r="AQ60" s="434"/>
      <c r="AR60" s="434"/>
      <c r="AS60" s="434"/>
      <c r="AT60" s="434"/>
      <c r="AU60" s="434"/>
      <c r="AV60" s="434"/>
      <c r="AW60" s="434"/>
      <c r="AX60" s="434"/>
      <c r="AY60" s="434"/>
      <c r="AZ60" s="434"/>
      <c r="BA60" s="434"/>
      <c r="BB60" s="434"/>
      <c r="BC60" s="434"/>
      <c r="BD60" s="434"/>
      <c r="BE60" s="434"/>
      <c r="BF60" s="434"/>
      <c r="BG60" s="434"/>
      <c r="BH60" s="434"/>
      <c r="BI60" s="434"/>
      <c r="BJ60" s="434"/>
      <c r="BK60" s="434"/>
      <c r="BL60" s="434"/>
      <c r="BM60" s="434"/>
      <c r="BN60" s="434"/>
      <c r="BO60" s="434"/>
      <c r="BP60" s="434"/>
      <c r="BQ60" s="434"/>
      <c r="BR60" s="434"/>
      <c r="BS60" s="434"/>
      <c r="BT60" s="434"/>
      <c r="BU60" s="434"/>
      <c r="BV60" s="434"/>
      <c r="BW60" s="434"/>
      <c r="BX60" s="434"/>
      <c r="BY60" s="434"/>
      <c r="BZ60" s="434"/>
      <c r="CA60" s="434"/>
      <c r="CB60" s="434"/>
      <c r="CC60" s="434"/>
      <c r="CD60" s="434"/>
      <c r="CE60" s="434"/>
      <c r="CF60" s="434"/>
      <c r="CG60" s="434"/>
      <c r="CH60" s="434"/>
      <c r="CI60" s="434"/>
      <c r="CJ60" s="434"/>
      <c r="CK60" s="434"/>
      <c r="CL60" s="434"/>
      <c r="CM60" s="434"/>
      <c r="CN60" s="434"/>
      <c r="CO60" s="438"/>
      <c r="CP60" s="438"/>
      <c r="CQ60" s="438"/>
      <c r="CR60" s="438"/>
      <c r="CS60" s="438"/>
      <c r="CT60" s="438"/>
      <c r="CU60" s="438"/>
      <c r="CV60" s="438"/>
      <c r="CW60" s="438"/>
      <c r="CX60" s="438"/>
      <c r="CY60" s="438"/>
      <c r="CZ60" s="438"/>
      <c r="DA60" s="438"/>
      <c r="DB60" s="438"/>
      <c r="DC60" s="438"/>
      <c r="DD60" s="438"/>
      <c r="DE60" s="438"/>
      <c r="DF60" s="438"/>
      <c r="DG60" s="438"/>
      <c r="DH60" s="438"/>
      <c r="DI60" s="438"/>
      <c r="DJ60" s="438"/>
      <c r="DK60" s="438"/>
      <c r="DL60" s="438"/>
      <c r="DM60" s="438"/>
      <c r="DN60" s="441"/>
      <c r="DO60" s="441"/>
      <c r="DP60" s="441"/>
      <c r="DQ60" s="441"/>
      <c r="DR60" s="441"/>
      <c r="DS60" s="441"/>
      <c r="DT60" s="441"/>
      <c r="DU60" s="441"/>
      <c r="DV60" s="441"/>
      <c r="DW60" s="441"/>
      <c r="DX60" s="441"/>
      <c r="DY60" s="441"/>
      <c r="DZ60" s="441"/>
      <c r="EA60" s="441"/>
      <c r="EB60" s="441"/>
      <c r="EC60" s="441"/>
      <c r="ED60" s="441"/>
      <c r="EE60" s="441"/>
      <c r="EF60" s="441"/>
      <c r="EG60" s="441"/>
      <c r="EH60" s="441"/>
      <c r="EI60" s="441"/>
      <c r="EJ60" s="441"/>
      <c r="EK60" s="441"/>
      <c r="EL60" s="441"/>
      <c r="EM60" s="441"/>
      <c r="EN60" s="441"/>
      <c r="EO60" s="441"/>
      <c r="EP60" s="441"/>
    </row>
    <row r="61" spans="1:146" s="442" customFormat="1" ht="17" customHeight="1">
      <c r="A61" s="528"/>
      <c r="B61" s="423" t="str">
        <f>'Vic Apr 2020'!F55</f>
        <v>Powershop</v>
      </c>
      <c r="C61" s="423" t="str">
        <f>'Vic Apr 2020'!G55</f>
        <v>Shopper</v>
      </c>
      <c r="D61" s="190">
        <f>365*'Vic Apr 2020'!H55/100</f>
        <v>386.89999999999992</v>
      </c>
      <c r="E61" s="415">
        <f>IF('Vic Apr 2020'!AQ55=3,0.5,IF('Vic Apr 2020'!AQ55=2,0.33,0))</f>
        <v>0.33</v>
      </c>
      <c r="F61" s="415">
        <f t="shared" si="3"/>
        <v>0.66999999999999993</v>
      </c>
      <c r="G61" s="190">
        <f>IF('Vic Apr 2020'!K55="",($C$5*E61/'Vic Apr 2020'!AQ55*'Vic Apr 2020'!W55/100)*'Vic Apr 2020'!AQ55,IF($C$5*E61/'Vic Apr 2020'!AQ55&gt;='Vic Apr 2020'!L55,('Vic Apr 2020'!L55*'Vic Apr 2020'!W55/100)*'Vic Apr 2020'!AQ55,($C$5*E61/'Vic Apr 2020'!AQ55*'Vic Apr 2020'!W55/100)*'Vic Apr 2020'!AQ55))</f>
        <v>554.4</v>
      </c>
      <c r="H61" s="190">
        <f>IF(AND('Vic Apr 2020'!L55&gt;0,'Vic Apr 2020'!M55&gt;0),IF($C$5*E61/'Vic Apr 2020'!AQ55&lt;'Vic Apr 2020'!L55,0,IF(($C$5*E61/'Vic Apr 2020'!AQ55-'Vic Apr 2020'!L55)&lt;=('Vic Apr 2020'!M55+'Vic Apr 2020'!L55),((($C$5*E61/'Vic Apr 2020'!AQ55-'Vic Apr 2020'!L55)*'Vic Apr 2020'!X55/100))*'Vic Apr 2020'!AQ55,((('Vic Apr 2020'!M55)*'Vic Apr 2020'!X55/100)*'Vic Apr 2020'!AQ55))),0)</f>
        <v>0</v>
      </c>
      <c r="I61" s="190">
        <f>IF(AND('Vic Apr 2020'!M55&gt;0,'Vic Apr 2020'!N55&gt;0),IF($C$5*E61/'Vic Apr 2020'!AQ55&lt;('Vic Apr 2020'!L55+'Vic Apr 2020'!M55),0,IF(($C$5*E61/'Vic Apr 2020'!AQ55-'Vic Apr 2020'!L55+'Vic Apr 2020'!M55)&lt;=('Vic Apr 2020'!L55+'Vic Apr 2020'!M55+'Vic Apr 2020'!N55),((($C$5*E61/'Vic Apr 2020'!AQ55-('Vic Apr 2020'!L55+'Vic Apr 2020'!M55))*'Vic Apr 2020'!Y55/100))*'Vic Apr 2020'!AQ55,('Vic Apr 2020'!N55*'Vic Apr 2020'!Y55/100)* 'Vic Apr 2020'!AQ55)),0)</f>
        <v>0</v>
      </c>
      <c r="J61" s="190">
        <f>IF(AND('Vic Apr 2020'!N55&gt;0,'Vic Apr 2020'!O55&gt;0),IF($C$5*E61/'Vic Apr 2020'!AQ55&lt;('Vic Apr 2020'!L55+'Vic Apr 2020'!M55+'Vic Apr 2020'!N55),0,IF(($C$5*E61/'Vic Apr 2020'!AQ55-'Vic Apr 2020'!L55+'Vic Apr 2020'!M55+'Vic Apr 2020'!N55)&lt;=('Vic Apr 2020'!L55+'Vic Apr 2020'!M55+'Vic Apr 2020'!N55+'Vic Apr 2020'!O55),(($C$5*E61/'Vic Apr 2020'!AQ55-('Vic Apr 2020'!L55+'Vic Apr 2020'!M55+'Vic Apr 2020'!N55))*'Vic Apr 2020'!Z55/100)*'Vic Apr 2020'!AQ55,('Vic Apr 2020'!O55*'Vic Apr 2020'!Z55/100)*'Vic Apr 2020'!AQ55)),0)</f>
        <v>0</v>
      </c>
      <c r="K61" s="190">
        <f>IF(AND('Vic Apr 2020'!P55&gt;0,'Vic Apr 2020'!O55&gt;0),IF(($C$5*E61/'Vic Apr 2020'!AQ55&lt;SUM('Vic Apr 2020'!L55:P55)),(0),($C$5*E61/'Vic Apr 2020'!AQ55-SUM('Vic Apr 2020'!L55:P55))*'Vic Apr 2020'!AB55/100)* 'Vic Apr 2020'!AQ55,IF(AND('Vic Apr 2020'!O55&gt;0,'Vic Apr 2020'!P55=""),IF(($C$5*E61/'Vic Apr 2020'!AQ55&lt; SUM('Vic Apr 2020'!L55:O55)),(0),($C$5*E61/'Vic Apr 2020'!AQ55-SUM('Vic Apr 2020'!L55:O55))*'Vic Apr 2020'!AA55/100)* 'Vic Apr 2020'!AQ55,IF(AND('Vic Apr 2020'!N55&gt;0,'Vic Apr 2020'!O55=""),IF(($C$5*E61/'Vic Apr 2020'!AQ55&lt; SUM('Vic Apr 2020'!L55:N55)),(0),($C$5*E61/'Vic Apr 2020'!AQ55-SUM('Vic Apr 2020'!L55:N55))*'Vic Apr 2020'!Z55/100)* 'Vic Apr 2020'!AQ55,IF(AND('Vic Apr 2020'!M55&gt;0,'Vic Apr 2020'!N55=""),IF(($C$5*E61/'Vic Apr 2020'!AQ55&lt;'Vic Apr 2020'!M55+'Vic Apr 2020'!L55),(0),(($C$5*E61/'Vic Apr 2020'!AQ55-('Vic Apr 2020'!M55+'Vic Apr 2020'!L55))*'Vic Apr 2020'!Y55/100))*'Vic Apr 2020'!AQ55,IF(AND('Vic Apr 2020'!L55&gt;0,'Vic Apr 2020'!M55=""&gt;0),IF(($C$5*E61/'Vic Apr 2020'!AQ55&lt;'Vic Apr 2020'!L55),(0),($C$5*E61/'Vic Apr 2020'!AQ55-'Vic Apr 2020'!L55)*'Vic Apr 2020'!X55/100)*'Vic Apr 2020'!AQ55,0)))))</f>
        <v>0</v>
      </c>
      <c r="L61" s="190">
        <f>IF('Vic Apr 2020'!K55="",($C$5*F61/'Vic Apr 2020'!AR55*'Vic Apr 2020'!AC55/100)*'Vic Apr 2020'!AR55,IF($C$5*F61/'Vic Apr 2020'!AR55&gt;='Vic Apr 2020'!L55,('Vic Apr 2020'!L55*'Vic Apr 2020'!AC55/100)*'Vic Apr 2020'!AR55,($C$5*F61/'Vic Apr 2020'!AR55*'Vic Apr 2020'!AC55/100)*'Vic Apr 2020'!AR55))</f>
        <v>1041.5454545454545</v>
      </c>
      <c r="M61" s="190">
        <f>IF(AND('Vic Apr 2020'!L55&gt;0,'Vic Apr 2020'!M55&gt;0),IF($C$5*F61/'Vic Apr 2020'!AR55&lt;'Vic Apr 2020'!L55,0,IF(($C$5*F61/'Vic Apr 2020'!AR55-'Vic Apr 2020'!L55)&lt;=('Vic Apr 2020'!M55+'Vic Apr 2020'!L55),((($C$5*F61/'Vic Apr 2020'!AR55-'Vic Apr 2020'!L55)*'Vic Apr 2020'!AD55/100))*'Vic Apr 2020'!AR55,((('Vic Apr 2020'!M55)*'Vic Apr 2020'!AD55/100)*'Vic Apr 2020'!AR55))),0)</f>
        <v>0</v>
      </c>
      <c r="N61" s="190">
        <f>IF(AND('Vic Apr 2020'!M55&gt;0,'Vic Apr 2020'!N55&gt;0),IF($C$5*F61/'Vic Apr 2020'!AR55&lt;('Vic Apr 2020'!L55+'Vic Apr 2020'!M55),0,IF(($C$5*F61/'Vic Apr 2020'!AR55-'Vic Apr 2020'!L55+'Vic Apr 2020'!M55)&lt;=('Vic Apr 2020'!L55+'Vic Apr 2020'!M55+'Vic Apr 2020'!N55),((($C$5*F61/'Vic Apr 2020'!AR55-('Vic Apr 2020'!L55+'Vic Apr 2020'!M55))*'Vic Apr 2020'!AE55/100))*'Vic Apr 2020'!AR55,('Vic Apr 2020'!N55*'Vic Apr 2020'!AE55/100)*'Vic Apr 2020'!AR55)),0)</f>
        <v>0</v>
      </c>
      <c r="O61" s="190">
        <f>IF(AND('Vic Apr 2020'!N55&gt;0,'Vic Apr 2020'!O55&gt;0),IF($C$5*F61/'Vic Apr 2020'!AR55&lt;('Vic Apr 2020'!L55+'Vic Apr 2020'!M55+'Vic Apr 2020'!N55),0,IF(($C$5*F61/'Vic Apr 2020'!AR55-'Vic Apr 2020'!L55+'Vic Apr 2020'!M55+'Vic Apr 2020'!N55)&lt;=('Vic Apr 2020'!L55+'Vic Apr 2020'!M55+'Vic Apr 2020'!N55+'Vic Apr 2020'!O55),(($C$5*F61/'Vic Apr 2020'!AR55-('Vic Apr 2020'!L55+'Vic Apr 2020'!M55+'Vic Apr 2020'!N55))*'Vic Apr 2020'!AF55/100)*'Vic Apr 2020'!AR55,('Vic Apr 2020'!O55*'Vic Apr 2020'!AF55/100)*'Vic Apr 2020'!AR55)),0)</f>
        <v>0</v>
      </c>
      <c r="P61" s="190">
        <f>IF(AND('Vic Apr 2020'!P55&gt;0,'Vic Apr 2020'!O55&gt;0),IF(($C$5*F61/'Vic Apr 2020'!AR55&lt;SUM('Vic Apr 2020'!L55:P55)),(0),($C$5*F61/'Vic Apr 2020'!AR55-SUM('Vic Apr 2020'!L55:P55))*'Vic Apr 2020'!AB55/100)* 'Vic Apr 2020'!AR55,IF(AND('Vic Apr 2020'!O55&gt;0,'Vic Apr 2020'!P55=""),IF(($C$5*F61/'Vic Apr 2020'!AR55&lt; SUM('Vic Apr 2020'!L55:O55)),(0),($C$5*F61/'Vic Apr 2020'!AR55-SUM('Vic Apr 2020'!L55:O55))*'Vic Apr 2020'!AG55/100)* 'Vic Apr 2020'!AR55,IF(AND('Vic Apr 2020'!N55&gt;0,'Vic Apr 2020'!O55=""),IF(($C$5*F61/'Vic Apr 2020'!AR55&lt; SUM('Vic Apr 2020'!L55:N55)),(0),($C$5*F61/'Vic Apr 2020'!AR55-SUM('Vic Apr 2020'!L55:N55))*'Vic Apr 2020'!AF55/100)* 'Vic Apr 2020'!AR55,IF(AND('Vic Apr 2020'!M55&gt;0,'Vic Apr 2020'!N55=""),IF(($C$5*F61/'Vic Apr 2020'!AR55&lt;'Vic Apr 2020'!M55+'Vic Apr 2020'!L55),(0),(($C$5*F61/'Vic Apr 2020'!AR55-('Vic Apr 2020'!M55+'Vic Apr 2020'!L55))*'Vic Apr 2020'!AE55/100))*'Vic Apr 2020'!AR55,IF(AND('Vic Apr 2020'!L55&gt;0,'Vic Apr 2020'!M55=""&gt;0),IF(($C$5*F61/'Vic Apr 2020'!AR55&lt;'Vic Apr 2020'!L55),(0),($C$5*F61/'Vic Apr 2020'!AR55-'Vic Apr 2020'!L55)*'Vic Apr 2020'!AD55/100)*'Vic Apr 2020'!AR55,0)))))</f>
        <v>0</v>
      </c>
      <c r="Q61" s="394">
        <f t="shared" si="4"/>
        <v>1595.9454545454546</v>
      </c>
      <c r="R61" s="419">
        <f t="shared" si="5"/>
        <v>1982.8454545454545</v>
      </c>
      <c r="S61" s="193">
        <f t="shared" si="6"/>
        <v>2181.13</v>
      </c>
      <c r="T61" s="247">
        <f>'Vic Apr 2020'!AT55</f>
        <v>0</v>
      </c>
      <c r="U61" s="247">
        <f>'Vic Apr 2020'!AU55</f>
        <v>0</v>
      </c>
      <c r="V61" s="247">
        <f>'Vic Apr 2020'!AV55</f>
        <v>5</v>
      </c>
      <c r="W61" s="247">
        <f>'Vic Apr 2020'!AW55</f>
        <v>0</v>
      </c>
      <c r="X61" s="419" t="str">
        <f t="shared" si="7"/>
        <v>Pay-on-time off bill</v>
      </c>
      <c r="Y61" s="419" t="str">
        <f t="shared" si="8"/>
        <v>Inclusive</v>
      </c>
      <c r="Z61" s="399">
        <f t="shared" si="0"/>
        <v>1982.8454545454545</v>
      </c>
      <c r="AA61" s="399">
        <f t="shared" si="1"/>
        <v>1883.7031818181817</v>
      </c>
      <c r="AB61" s="400">
        <f t="shared" si="9"/>
        <v>2181.13</v>
      </c>
      <c r="AC61" s="400">
        <f t="shared" si="9"/>
        <v>2072.0735</v>
      </c>
      <c r="AD61" s="244">
        <f>'Vic Apr 2020'!BF55</f>
        <v>0</v>
      </c>
      <c r="AE61" s="196" t="str">
        <f>'Vic Apr 2020'!BG55</f>
        <v>n</v>
      </c>
      <c r="AF61" s="434"/>
      <c r="AG61" s="434"/>
      <c r="AH61" s="434"/>
      <c r="AI61" s="434"/>
      <c r="AJ61" s="434"/>
      <c r="AK61" s="434"/>
      <c r="AL61" s="434"/>
      <c r="AM61" s="434"/>
      <c r="AN61" s="434"/>
      <c r="AO61" s="434"/>
      <c r="AP61" s="434"/>
      <c r="AQ61" s="434"/>
      <c r="AR61" s="434"/>
      <c r="AS61" s="434"/>
      <c r="AT61" s="434"/>
      <c r="AU61" s="434"/>
      <c r="AV61" s="434"/>
      <c r="AW61" s="434"/>
      <c r="AX61" s="434"/>
      <c r="AY61" s="434"/>
      <c r="AZ61" s="434"/>
      <c r="BA61" s="434"/>
      <c r="BB61" s="434"/>
      <c r="BC61" s="434"/>
      <c r="BD61" s="434"/>
      <c r="BE61" s="434"/>
      <c r="BF61" s="434"/>
      <c r="BG61" s="434"/>
      <c r="BH61" s="434"/>
      <c r="BI61" s="434"/>
      <c r="BJ61" s="434"/>
      <c r="BK61" s="434"/>
      <c r="BL61" s="434"/>
      <c r="BM61" s="434"/>
      <c r="BN61" s="434"/>
      <c r="BO61" s="434"/>
      <c r="BP61" s="434"/>
      <c r="BQ61" s="434"/>
      <c r="BR61" s="434"/>
      <c r="BS61" s="434"/>
      <c r="BT61" s="434"/>
      <c r="BU61" s="434"/>
      <c r="BV61" s="434"/>
      <c r="BW61" s="434"/>
      <c r="BX61" s="434"/>
      <c r="BY61" s="434"/>
      <c r="BZ61" s="434"/>
      <c r="CA61" s="434"/>
      <c r="CB61" s="434"/>
      <c r="CC61" s="434"/>
      <c r="CD61" s="434"/>
      <c r="CE61" s="434"/>
      <c r="CF61" s="434"/>
      <c r="CG61" s="434"/>
      <c r="CH61" s="434"/>
      <c r="CI61" s="434"/>
      <c r="CJ61" s="434"/>
      <c r="CK61" s="434"/>
      <c r="CL61" s="434"/>
      <c r="CM61" s="434"/>
      <c r="CN61" s="434"/>
      <c r="CO61" s="438"/>
      <c r="CP61" s="438"/>
      <c r="CQ61" s="438"/>
      <c r="CR61" s="438"/>
      <c r="CS61" s="438"/>
      <c r="CT61" s="438"/>
      <c r="CU61" s="438"/>
      <c r="CV61" s="438"/>
      <c r="CW61" s="438"/>
      <c r="CX61" s="438"/>
      <c r="CY61" s="438"/>
      <c r="CZ61" s="438"/>
      <c r="DA61" s="438"/>
      <c r="DB61" s="438"/>
      <c r="DC61" s="438"/>
      <c r="DD61" s="438"/>
      <c r="DE61" s="438"/>
      <c r="DF61" s="438"/>
      <c r="DG61" s="438"/>
      <c r="DH61" s="438"/>
      <c r="DI61" s="438"/>
      <c r="DJ61" s="438"/>
      <c r="DK61" s="438"/>
      <c r="DL61" s="438"/>
      <c r="DM61" s="438"/>
      <c r="DN61" s="441"/>
      <c r="DO61" s="441"/>
      <c r="DP61" s="441"/>
      <c r="DQ61" s="441"/>
      <c r="DR61" s="441"/>
      <c r="DS61" s="441"/>
      <c r="DT61" s="441"/>
      <c r="DU61" s="441"/>
      <c r="DV61" s="441"/>
      <c r="DW61" s="441"/>
      <c r="DX61" s="441"/>
      <c r="DY61" s="441"/>
      <c r="DZ61" s="441"/>
      <c r="EA61" s="441"/>
      <c r="EB61" s="441"/>
      <c r="EC61" s="441"/>
      <c r="ED61" s="441"/>
      <c r="EE61" s="441"/>
      <c r="EF61" s="441"/>
      <c r="EG61" s="441"/>
      <c r="EH61" s="441"/>
      <c r="EI61" s="441"/>
      <c r="EJ61" s="441"/>
      <c r="EK61" s="441"/>
      <c r="EL61" s="441"/>
      <c r="EM61" s="441"/>
      <c r="EN61" s="441"/>
      <c r="EO61" s="441"/>
      <c r="EP61" s="441"/>
    </row>
    <row r="62" spans="1:146" s="442" customFormat="1" ht="17" customHeight="1" thickBot="1">
      <c r="A62" s="373"/>
      <c r="B62" s="424" t="str">
        <f>'Vic Apr 2020'!F56</f>
        <v>Red Energy</v>
      </c>
      <c r="C62" s="424" t="str">
        <f>'Vic Apr 2020'!G56</f>
        <v>Red Saver</v>
      </c>
      <c r="D62" s="115">
        <f>365*'Vic Apr 2020'!H56/100</f>
        <v>301.125</v>
      </c>
      <c r="E62" s="416">
        <f>IF('Vic Apr 2020'!AQ56=3,0.5,IF('Vic Apr 2020'!AQ56=2,0.33,0))</f>
        <v>0.33</v>
      </c>
      <c r="F62" s="416">
        <f t="shared" si="3"/>
        <v>0.66999999999999993</v>
      </c>
      <c r="G62" s="115">
        <f>IF('Vic Apr 2020'!K56="",($C$5*E62/'Vic Apr 2020'!AQ56*'Vic Apr 2020'!W56/100)*'Vic Apr 2020'!AQ56,IF($C$5*E62/'Vic Apr 2020'!AQ56&gt;='Vic Apr 2020'!L56,('Vic Apr 2020'!L56*'Vic Apr 2020'!W56/100)*'Vic Apr 2020'!AQ56,($C$5*E62/'Vic Apr 2020'!AQ56*'Vic Apr 2020'!W56/100)*'Vic Apr 2020'!AQ56))</f>
        <v>258.5454545454545</v>
      </c>
      <c r="H62" s="115">
        <f>IF($C$5*E62/'Vic Apr 2020'!AQ56&lt;'Vic Apr 2020'!L56,0,IF($C$5*E62/'Vic Apr 2020'!AQ56&lt;='Vic Apr 2020'!M56,($C$5*E62/'Vic Apr 2020'!AQ56-'Vic Apr 2020'!L56)*('Vic Apr 2020'!X56/100)*'Vic Apr 2020'!AQ56,('Vic Apr 2020'!M56-'Vic Apr 2020'!L56)*('Vic Apr 2020'!X56/100)*'Vic Apr 2020'!AQ56))</f>
        <v>240</v>
      </c>
      <c r="I62" s="115">
        <f>IF($C$5*E62/'Vic Apr 2020'!AQ56&lt;'Vic Apr 2020'!M56,0,IF($C$5*E62/'Vic Apr 2020'!AQ56&lt;='Vic Apr 2020'!N56,($C$5*E62/'Vic Apr 2020'!AQ56-'Vic Apr 2020'!M56)*('Vic Apr 2020'!Y56/100)*'Vic Apr 2020'!AQ56,('Vic Apr 2020'!N56-'Vic Apr 2020'!M56)*('Vic Apr 2020'!Y56/100)*'Vic Apr 2020'!AQ56))</f>
        <v>162</v>
      </c>
      <c r="J62" s="115">
        <f>IF($C$5*E62/'Vic Apr 2020'!AQ56&lt;'Vic Apr 2020'!N56,0,IF($C$5*E62/'Vic Apr 2020'!AQ56&lt;='Vic Apr 2020'!O56,($C$5*E62/'Vic Apr 2020'!AQ56-'Vic Apr 2020'!N56)*('Vic Apr 2020'!Z56/100)*'Vic Apr 2020'!AQ56,('Vic Apr 2020'!O56-'Vic Apr 2020'!N56)*('Vic Apr 2020'!Z56/100)*'Vic Apr 2020'!AQ56))</f>
        <v>0</v>
      </c>
      <c r="K62" s="115">
        <f>IF(($C$5*E62/'Vic Apr 2020'!AQ56&gt;'Vic Apr 2020'!O56),($C$5*E62/'Vic Apr 2020'!AQ56-'Vic Apr 2020'!N56)*'Vic Apr 2020'!AA56/100*'Vic Apr 2020'!AQ56,0)</f>
        <v>0</v>
      </c>
      <c r="L62" s="115">
        <f>IF('Vic Apr 2020'!K56="",($C$5*F62/'Vic Apr 2020'!AR56*'Vic Apr 2020'!AC56/100)*'Vic Apr 2020'!AR56,IF($C$5*F62/'Vic Apr 2020'!AR56&gt;='Vic Apr 2020'!L56,('Vic Apr 2020'!L56*'Vic Apr 2020'!AC56/100)*'Vic Apr 2020'!AR56,($C$5*F62/'Vic Apr 2020'!AR56*'Vic Apr 2020'!AC56/100)*'Vic Apr 2020'!AR56))</f>
        <v>480</v>
      </c>
      <c r="M62" s="115">
        <f>IF($C$5*F62/'Vic Apr 2020'!AR56&lt;'Vic Apr 2020'!L56,0,IF($C$5*F62/'Vic Apr 2020'!AR56&lt;='Vic Apr 2020'!M56,($C$5*F62/'Vic Apr 2020'!AR56-'Vic Apr 2020'!L56)*('Vic Apr 2020'!AD56/100)*'Vic Apr 2020'!AR56,('Vic Apr 2020'!M56-'Vic Apr 2020'!L56)*('Vic Apr 2020'!AD56/100)*'Vic Apr 2020'!AR56))</f>
        <v>469.09090909090901</v>
      </c>
      <c r="N62" s="115">
        <f>IF($C$5*F62/'Vic Apr 2020'!AR56&lt;'Vic Apr 2020'!M56,0,IF($C$5*F62/'Vic Apr 2020'!AR56&lt;='Vic Apr 2020'!N56,($C$5*F62/'Vic Apr 2020'!AR56-'Vic Apr 2020'!M56)*('Vic Apr 2020'!AE56/100)*'Vic Apr 2020'!AR56,('Vic Apr 2020'!N56-'Vic Apr 2020'!M56)*('Vic Apr 2020'!AE56/100)*'Vic Apr 2020'!AR56))</f>
        <v>333.36363636363637</v>
      </c>
      <c r="O62" s="115">
        <f>IF($C$5*F62/'Vic Apr 2020'!AR56&lt;'Vic Apr 2020'!N56,0,IF($C$5*F62/'Vic Apr 2020'!AR56&lt;='Vic Apr 2020'!O56,($C$5*F62/'Vic Apr 2020'!AQ56-'Vic Apr 2020'!N56)*('Vic Apr 2020'!AF56/100)*'Vic Apr 2020'!AR56,('Vic Apr 2020'!O56-'Vic Apr 2020'!N56)*('Vic Apr 2020'!AF56/100)*'Vic Apr 2020'!AR56))</f>
        <v>0</v>
      </c>
      <c r="P62" s="115">
        <f>IF(($C$5*F62/'Vic Apr 2020'!AR56&gt;'Vic Apr 2020'!O56),($C$5*F62/'Vic Apr 2020'!AR56-'Vic Apr 2020'!N56)*'Vic Apr 2020'!AG56/100*'Vic Apr 2020'!AR56,0)</f>
        <v>0</v>
      </c>
      <c r="Q62" s="395">
        <f t="shared" si="4"/>
        <v>1943</v>
      </c>
      <c r="R62" s="420">
        <f t="shared" si="5"/>
        <v>2244.125</v>
      </c>
      <c r="S62" s="214">
        <f t="shared" si="6"/>
        <v>2468.5375000000004</v>
      </c>
      <c r="T62" s="248">
        <f>'Vic Apr 2020'!AT56</f>
        <v>0</v>
      </c>
      <c r="U62" s="248">
        <f>'Vic Apr 2020'!AU56</f>
        <v>0</v>
      </c>
      <c r="V62" s="248">
        <f>'Vic Apr 2020'!AV56</f>
        <v>10</v>
      </c>
      <c r="W62" s="248">
        <f>'Vic Apr 2020'!AW56</f>
        <v>0</v>
      </c>
      <c r="X62" s="420" t="str">
        <f t="shared" si="7"/>
        <v>Pay-on-time off bill</v>
      </c>
      <c r="Y62" s="420" t="str">
        <f t="shared" si="8"/>
        <v>Inclusive</v>
      </c>
      <c r="Z62" s="401">
        <f t="shared" si="0"/>
        <v>2244.125</v>
      </c>
      <c r="AA62" s="402">
        <f t="shared" si="1"/>
        <v>2019.7124999999999</v>
      </c>
      <c r="AB62" s="403">
        <f t="shared" si="9"/>
        <v>2468.5375000000004</v>
      </c>
      <c r="AC62" s="403">
        <f t="shared" si="9"/>
        <v>2221.6837500000001</v>
      </c>
      <c r="AD62" s="245">
        <f>'Vic Apr 2020'!BF56</f>
        <v>0</v>
      </c>
      <c r="AE62" s="217" t="str">
        <f>'Vic Apr 2020'!BG56</f>
        <v>n</v>
      </c>
      <c r="AF62" s="434"/>
      <c r="AG62" s="434"/>
      <c r="AH62" s="434"/>
      <c r="AI62" s="434"/>
      <c r="AJ62" s="434"/>
      <c r="AK62" s="434"/>
      <c r="AL62" s="434"/>
      <c r="AM62" s="434"/>
      <c r="AN62" s="434"/>
      <c r="AO62" s="434"/>
      <c r="AP62" s="434"/>
      <c r="AQ62" s="434"/>
      <c r="AR62" s="434"/>
      <c r="AS62" s="434"/>
      <c r="AT62" s="434"/>
      <c r="AU62" s="434"/>
      <c r="AV62" s="434"/>
      <c r="AW62" s="434"/>
      <c r="AX62" s="434"/>
      <c r="AY62" s="434"/>
      <c r="AZ62" s="434"/>
      <c r="BA62" s="434"/>
      <c r="BB62" s="434"/>
      <c r="BC62" s="434"/>
      <c r="BD62" s="434"/>
      <c r="BE62" s="434"/>
      <c r="BF62" s="434"/>
      <c r="BG62" s="434"/>
      <c r="BH62" s="434"/>
      <c r="BI62" s="434"/>
      <c r="BJ62" s="434"/>
      <c r="BK62" s="434"/>
      <c r="BL62" s="434"/>
      <c r="BM62" s="434"/>
      <c r="BN62" s="434"/>
      <c r="BO62" s="434"/>
      <c r="BP62" s="434"/>
      <c r="BQ62" s="434"/>
      <c r="BR62" s="434"/>
      <c r="BS62" s="434"/>
      <c r="BT62" s="434"/>
      <c r="BU62" s="434"/>
      <c r="BV62" s="434"/>
      <c r="BW62" s="434"/>
      <c r="BX62" s="434"/>
      <c r="BY62" s="434"/>
      <c r="BZ62" s="434"/>
      <c r="CA62" s="434"/>
      <c r="CB62" s="434"/>
      <c r="CC62" s="434"/>
      <c r="CD62" s="434"/>
      <c r="CE62" s="434"/>
      <c r="CF62" s="434"/>
      <c r="CG62" s="434"/>
      <c r="CH62" s="434"/>
      <c r="CI62" s="434"/>
      <c r="CJ62" s="434"/>
      <c r="CK62" s="434"/>
      <c r="CL62" s="434"/>
      <c r="CM62" s="434"/>
      <c r="CN62" s="434"/>
      <c r="CO62" s="438"/>
      <c r="CP62" s="438"/>
      <c r="CQ62" s="438"/>
      <c r="CR62" s="438"/>
      <c r="CS62" s="438"/>
      <c r="CT62" s="438"/>
      <c r="CU62" s="438"/>
      <c r="CV62" s="438"/>
      <c r="CW62" s="438"/>
      <c r="CX62" s="438"/>
      <c r="CY62" s="438"/>
      <c r="CZ62" s="438"/>
      <c r="DA62" s="438"/>
      <c r="DB62" s="438"/>
      <c r="DC62" s="438"/>
      <c r="DD62" s="438"/>
      <c r="DE62" s="438"/>
      <c r="DF62" s="438"/>
      <c r="DG62" s="438"/>
      <c r="DH62" s="438"/>
      <c r="DI62" s="438"/>
      <c r="DJ62" s="438"/>
      <c r="DK62" s="438"/>
      <c r="DL62" s="438"/>
      <c r="DM62" s="438"/>
      <c r="DN62" s="441"/>
      <c r="DO62" s="441"/>
      <c r="DP62" s="441"/>
      <c r="DQ62" s="441"/>
      <c r="DR62" s="441"/>
      <c r="DS62" s="441"/>
      <c r="DT62" s="441"/>
      <c r="DU62" s="441"/>
      <c r="DV62" s="441"/>
      <c r="DW62" s="441"/>
      <c r="DX62" s="441"/>
      <c r="DY62" s="441"/>
      <c r="DZ62" s="441"/>
      <c r="EA62" s="441"/>
      <c r="EB62" s="441"/>
      <c r="EC62" s="441"/>
      <c r="ED62" s="441"/>
      <c r="EE62" s="441"/>
      <c r="EF62" s="441"/>
      <c r="EG62" s="441"/>
      <c r="EH62" s="441"/>
      <c r="EI62" s="441"/>
      <c r="EJ62" s="441"/>
      <c r="EK62" s="441"/>
      <c r="EL62" s="441"/>
      <c r="EM62" s="441"/>
      <c r="EN62" s="441"/>
      <c r="EO62" s="441"/>
      <c r="EP62" s="441"/>
    </row>
    <row r="63" spans="1:146" ht="17" customHeight="1" thickTop="1">
      <c r="A63" s="528" t="str">
        <f>'Vic Apr 2020'!D57</f>
        <v>AGN Central 1</v>
      </c>
      <c r="B63" s="423" t="str">
        <f>'Vic Apr 2020'!F57</f>
        <v>AGL</v>
      </c>
      <c r="C63" s="423" t="str">
        <f>'Vic Apr 2020'!G57</f>
        <v>Business Essentials Saver</v>
      </c>
      <c r="D63" s="190">
        <f>365*'Vic Apr 2020'!H57/100</f>
        <v>326.54227272727269</v>
      </c>
      <c r="E63" s="415">
        <f>IF('Vic Apr 2020'!AQ57=3,0.5,IF('Vic Apr 2020'!AQ57=2,0.33,0))</f>
        <v>0.5</v>
      </c>
      <c r="F63" s="415">
        <f t="shared" si="3"/>
        <v>0.5</v>
      </c>
      <c r="G63" s="190">
        <f>IF('Vic Apr 2020'!K57="",($C$5*E63/'Vic Apr 2020'!AQ57*'Vic Apr 2020'!W57/100)*'Vic Apr 2020'!AQ57,IF($C$5*E63/'Vic Apr 2020'!AQ57&gt;='Vic Apr 2020'!L57,('Vic Apr 2020'!L57*'Vic Apr 2020'!W57/100)*'Vic Apr 2020'!AQ57,($C$5*E63/'Vic Apr 2020'!AQ57*'Vic Apr 2020'!W57/100)*'Vic Apr 2020'!AQ57))</f>
        <v>175.90909090909091</v>
      </c>
      <c r="H63" s="190">
        <f>IF(AND('Vic Apr 2020'!L57&gt;0,'Vic Apr 2020'!M57&gt;0),IF($C$5*E63/'Vic Apr 2020'!AQ57&lt;'Vic Apr 2020'!L57,0,IF(($C$5*E63/'Vic Apr 2020'!AQ57-'Vic Apr 2020'!L57)&lt;=('Vic Apr 2020'!M57+'Vic Apr 2020'!L57),((($C$5*E63/'Vic Apr 2020'!AQ57-'Vic Apr 2020'!L57)*'Vic Apr 2020'!X57/100))*'Vic Apr 2020'!AQ57,((('Vic Apr 2020'!M57)*'Vic Apr 2020'!X57/100)*'Vic Apr 2020'!AQ57))),0)</f>
        <v>648.5454545454545</v>
      </c>
      <c r="I63" s="190">
        <f>IF(AND('Vic Apr 2020'!M57&gt;0,'Vic Apr 2020'!N57&gt;0),IF($C$5*E63/'Vic Apr 2020'!AQ57&lt;('Vic Apr 2020'!L57+'Vic Apr 2020'!M57),0,IF(($C$5*E63/'Vic Apr 2020'!AQ57-'Vic Apr 2020'!L57+'Vic Apr 2020'!M57)&lt;=('Vic Apr 2020'!L57+'Vic Apr 2020'!M57+'Vic Apr 2020'!N57),((($C$5*E63/'Vic Apr 2020'!AQ57-('Vic Apr 2020'!L57+'Vic Apr 2020'!M57))*'Vic Apr 2020'!Y57/100))*'Vic Apr 2020'!AQ57,('Vic Apr 2020'!N57*'Vic Apr 2020'!Y57/100)* 'Vic Apr 2020'!AQ57)),0)</f>
        <v>0</v>
      </c>
      <c r="J63" s="190">
        <f>IF(AND('Vic Apr 2020'!N57&gt;0,'Vic Apr 2020'!O57&gt;0),IF($C$5*E63/'Vic Apr 2020'!AQ57&lt;('Vic Apr 2020'!L57+'Vic Apr 2020'!M57+'Vic Apr 2020'!N57),0,IF(($C$5*E63/'Vic Apr 2020'!AQ57-'Vic Apr 2020'!L57+'Vic Apr 2020'!M57+'Vic Apr 2020'!N57)&lt;=('Vic Apr 2020'!L57+'Vic Apr 2020'!M57+'Vic Apr 2020'!N57+'Vic Apr 2020'!O57),(($C$5*E63/'Vic Apr 2020'!AQ57-('Vic Apr 2020'!L57+'Vic Apr 2020'!M57+'Vic Apr 2020'!N57))*'Vic Apr 2020'!Z57/100)*'Vic Apr 2020'!AQ57,('Vic Apr 2020'!O57*'Vic Apr 2020'!Z57/100)*'Vic Apr 2020'!AQ57)),0)</f>
        <v>0</v>
      </c>
      <c r="K63" s="190">
        <f>IF(AND('Vic Apr 2020'!P57&gt;0,'Vic Apr 2020'!O57&gt;0),IF(($C$5*E63/'Vic Apr 2020'!AQ57&lt;SUM('Vic Apr 2020'!L57:P57)),(0),($C$5*E63/'Vic Apr 2020'!AQ57-SUM('Vic Apr 2020'!L57:P57))*'Vic Apr 2020'!AB57/100)* 'Vic Apr 2020'!AQ57,IF(AND('Vic Apr 2020'!O57&gt;0,'Vic Apr 2020'!P57=""),IF(($C$5*E63/'Vic Apr 2020'!AQ57&lt; SUM('Vic Apr 2020'!L57:O57)),(0),($C$5*E63/'Vic Apr 2020'!AQ57-SUM('Vic Apr 2020'!L57:O57))*'Vic Apr 2020'!AA57/100)* 'Vic Apr 2020'!AQ57,IF(AND('Vic Apr 2020'!N57&gt;0,'Vic Apr 2020'!O57=""),IF(($C$5*E63/'Vic Apr 2020'!AQ57&lt; SUM('Vic Apr 2020'!L57:N57)),(0),($C$5*E63/'Vic Apr 2020'!AQ57-SUM('Vic Apr 2020'!L57:N57))*'Vic Apr 2020'!Z57/100)* 'Vic Apr 2020'!AQ57,IF(AND('Vic Apr 2020'!M57&gt;0,'Vic Apr 2020'!N57=""),IF(($C$5*E63/'Vic Apr 2020'!AQ57&lt;'Vic Apr 2020'!M57+'Vic Apr 2020'!L57),(0),(($C$5*E63/'Vic Apr 2020'!AQ57-('Vic Apr 2020'!M57+'Vic Apr 2020'!L57))*'Vic Apr 2020'!Y57/100))*'Vic Apr 2020'!AQ57,IF(AND('Vic Apr 2020'!L57&gt;0,'Vic Apr 2020'!M57=""&gt;0),IF(($C$5*E63/'Vic Apr 2020'!AQ57&lt;'Vic Apr 2020'!L57),(0),($C$5*E63/'Vic Apr 2020'!AQ57-'Vic Apr 2020'!L57)*'Vic Apr 2020'!X57/100)*'Vic Apr 2020'!AQ57,0)))))</f>
        <v>0</v>
      </c>
      <c r="L63" s="190">
        <f>IF('Vic Apr 2020'!K57="",($C$5*F63/'Vic Apr 2020'!AR57*'Vic Apr 2020'!AC57/100)*'Vic Apr 2020'!AR57,IF($C$5*F63/'Vic Apr 2020'!AR57&gt;='Vic Apr 2020'!L57,('Vic Apr 2020'!L57*'Vic Apr 2020'!AC57/100)*'Vic Apr 2020'!AR57,($C$5*F63/'Vic Apr 2020'!AR57*'Vic Apr 2020'!AC57/100)*'Vic Apr 2020'!AR57))</f>
        <v>175.90909090909091</v>
      </c>
      <c r="M63" s="190">
        <f>IF(AND('Vic Apr 2020'!L57&gt;0,'Vic Apr 2020'!M57&gt;0),IF($C$5*F63/'Vic Apr 2020'!AR57&lt;'Vic Apr 2020'!L57,0,IF(($C$5*F63/'Vic Apr 2020'!AR57-'Vic Apr 2020'!L57)&lt;=('Vic Apr 2020'!M57+'Vic Apr 2020'!L57),((($C$5*F63/'Vic Apr 2020'!AR57-'Vic Apr 2020'!L57)*'Vic Apr 2020'!AD57/100))*'Vic Apr 2020'!AR57,((('Vic Apr 2020'!M57)*'Vic Apr 2020'!AD57/100)*'Vic Apr 2020'!AR57))),0)</f>
        <v>648.5454545454545</v>
      </c>
      <c r="N63" s="190">
        <f>IF(AND('Vic Apr 2020'!M57&gt;0,'Vic Apr 2020'!N57&gt;0),IF($C$5*F63/'Vic Apr 2020'!AR57&lt;('Vic Apr 2020'!L57+'Vic Apr 2020'!M57),0,IF(($C$5*F63/'Vic Apr 2020'!AR57-'Vic Apr 2020'!L57+'Vic Apr 2020'!M57)&lt;=('Vic Apr 2020'!L57+'Vic Apr 2020'!M57+'Vic Apr 2020'!N57),((($C$5*F63/'Vic Apr 2020'!AR57-('Vic Apr 2020'!L57+'Vic Apr 2020'!M57))*'Vic Apr 2020'!AE57/100))*'Vic Apr 2020'!AR57,('Vic Apr 2020'!N57*'Vic Apr 2020'!AE57/100)*'Vic Apr 2020'!AR57)),0)</f>
        <v>0</v>
      </c>
      <c r="O63" s="190">
        <f>IF(AND('Vic Apr 2020'!N57&gt;0,'Vic Apr 2020'!O57&gt;0),IF($C$5*F63/'Vic Apr 2020'!AR57&lt;('Vic Apr 2020'!L57+'Vic Apr 2020'!M57+'Vic Apr 2020'!N57),0,IF(($C$5*F63/'Vic Apr 2020'!AR57-'Vic Apr 2020'!L57+'Vic Apr 2020'!M57+'Vic Apr 2020'!N57)&lt;=('Vic Apr 2020'!L57+'Vic Apr 2020'!M57+'Vic Apr 2020'!N57+'Vic Apr 2020'!O57),(($C$5*F63/'Vic Apr 2020'!AR57-('Vic Apr 2020'!L57+'Vic Apr 2020'!M57+'Vic Apr 2020'!N57))*'Vic Apr 2020'!AF57/100)*'Vic Apr 2020'!AR57,('Vic Apr 2020'!O57*'Vic Apr 2020'!AF57/100)*'Vic Apr 2020'!AR57)),0)</f>
        <v>0</v>
      </c>
      <c r="P63" s="190">
        <f>IF(AND('Vic Apr 2020'!P57&gt;0,'Vic Apr 2020'!O57&gt;0),IF(($C$5*F63/'Vic Apr 2020'!AR57&lt;SUM('Vic Apr 2020'!L57:P57)),(0),($C$5*F63/'Vic Apr 2020'!AR57-SUM('Vic Apr 2020'!L57:P57))*'Vic Apr 2020'!AB57/100)* 'Vic Apr 2020'!AR57,IF(AND('Vic Apr 2020'!O57&gt;0,'Vic Apr 2020'!P57=""),IF(($C$5*F63/'Vic Apr 2020'!AR57&lt; SUM('Vic Apr 2020'!L57:O57)),(0),($C$5*F63/'Vic Apr 2020'!AR57-SUM('Vic Apr 2020'!L57:O57))*'Vic Apr 2020'!AG57/100)* 'Vic Apr 2020'!AR57,IF(AND('Vic Apr 2020'!N57&gt;0,'Vic Apr 2020'!O57=""),IF(($C$5*F63/'Vic Apr 2020'!AR57&lt; SUM('Vic Apr 2020'!L57:N57)),(0),($C$5*F63/'Vic Apr 2020'!AR57-SUM('Vic Apr 2020'!L57:N57))*'Vic Apr 2020'!AF57/100)* 'Vic Apr 2020'!AR57,IF(AND('Vic Apr 2020'!M57&gt;0,'Vic Apr 2020'!N57=""),IF(($C$5*F63/'Vic Apr 2020'!AR57&lt;'Vic Apr 2020'!M57+'Vic Apr 2020'!L57),(0),(($C$5*F63/'Vic Apr 2020'!AR57-('Vic Apr 2020'!M57+'Vic Apr 2020'!L57))*'Vic Apr 2020'!AE57/100))*'Vic Apr 2020'!AR57,IF(AND('Vic Apr 2020'!L57&gt;0,'Vic Apr 2020'!M57=""&gt;0),IF(($C$5*F63/'Vic Apr 2020'!AR57&lt;'Vic Apr 2020'!L57),(0),($C$5*F63/'Vic Apr 2020'!AR57-'Vic Apr 2020'!L57)*'Vic Apr 2020'!AD57/100)*'Vic Apr 2020'!AR57,0)))))</f>
        <v>0</v>
      </c>
      <c r="Q63" s="394">
        <f t="shared" si="4"/>
        <v>1648.9090909090908</v>
      </c>
      <c r="R63" s="419">
        <f t="shared" si="5"/>
        <v>1975.4513636363636</v>
      </c>
      <c r="S63" s="193">
        <f t="shared" si="6"/>
        <v>2172.9965000000002</v>
      </c>
      <c r="T63" s="247">
        <f>'Vic Apr 2020'!AT57</f>
        <v>0</v>
      </c>
      <c r="U63" s="247">
        <f>'Vic Apr 2020'!AU57</f>
        <v>0</v>
      </c>
      <c r="V63" s="247">
        <f>'Vic Apr 2020'!AV57</f>
        <v>0</v>
      </c>
      <c r="W63" s="247">
        <f>'Vic Apr 2020'!AW57</f>
        <v>0</v>
      </c>
      <c r="X63" s="419" t="str">
        <f t="shared" si="7"/>
        <v>No discount</v>
      </c>
      <c r="Y63" s="419" t="str">
        <f t="shared" si="8"/>
        <v>Exclusive</v>
      </c>
      <c r="Z63" s="399">
        <f t="shared" si="0"/>
        <v>1975.4513636363636</v>
      </c>
      <c r="AA63" s="399">
        <f t="shared" si="1"/>
        <v>1975.4513636363636</v>
      </c>
      <c r="AB63" s="400">
        <f t="shared" si="9"/>
        <v>2172.9965000000002</v>
      </c>
      <c r="AC63" s="400">
        <f t="shared" si="9"/>
        <v>2172.9965000000002</v>
      </c>
      <c r="AD63" s="244">
        <f>'Vic Apr 2020'!BF57</f>
        <v>0</v>
      </c>
      <c r="AE63" s="196" t="str">
        <f>'Vic Apr 2020'!BG57</f>
        <v>n</v>
      </c>
      <c r="CO63" s="438"/>
      <c r="CP63" s="438"/>
      <c r="CQ63" s="438"/>
      <c r="CR63" s="438"/>
      <c r="CS63" s="438"/>
      <c r="CT63" s="438"/>
      <c r="CU63" s="438"/>
      <c r="CV63" s="438"/>
      <c r="CW63" s="438"/>
      <c r="CX63" s="438"/>
      <c r="CY63" s="438"/>
      <c r="CZ63" s="438"/>
      <c r="DA63" s="438"/>
      <c r="DB63" s="438"/>
      <c r="DC63" s="438"/>
      <c r="DD63" s="438"/>
      <c r="DE63" s="438"/>
      <c r="DF63" s="438"/>
      <c r="DG63" s="438"/>
      <c r="DH63" s="438"/>
      <c r="DI63" s="438"/>
      <c r="DJ63" s="438"/>
      <c r="DK63" s="438"/>
      <c r="DL63" s="438"/>
      <c r="DM63" s="438"/>
      <c r="DN63" s="438"/>
      <c r="DO63" s="438"/>
      <c r="DP63" s="438"/>
      <c r="DQ63" s="438"/>
      <c r="DR63" s="438"/>
      <c r="DS63" s="438"/>
      <c r="DT63" s="438"/>
      <c r="DU63" s="438"/>
      <c r="DV63" s="438"/>
      <c r="DW63" s="438"/>
      <c r="DX63" s="438"/>
      <c r="DY63" s="438"/>
      <c r="DZ63" s="438"/>
      <c r="EA63" s="438"/>
      <c r="EB63" s="438"/>
      <c r="EC63" s="438"/>
      <c r="ED63" s="438"/>
      <c r="EE63" s="438"/>
      <c r="EF63" s="438"/>
      <c r="EG63" s="438"/>
      <c r="EH63" s="438"/>
      <c r="EI63" s="438"/>
      <c r="EJ63" s="438"/>
      <c r="EK63" s="438"/>
      <c r="EL63" s="438"/>
      <c r="EM63" s="438"/>
      <c r="EN63" s="438"/>
      <c r="EO63" s="438"/>
      <c r="EP63" s="438"/>
    </row>
    <row r="64" spans="1:146" ht="17" customHeight="1">
      <c r="A64" s="528"/>
      <c r="B64" s="423" t="str">
        <f>'Vic Apr 2020'!F58</f>
        <v>Click Energy</v>
      </c>
      <c r="C64" s="423" t="str">
        <f>'Vic Apr 2020'!G58</f>
        <v>Business Ready</v>
      </c>
      <c r="D64" s="190">
        <f>365*'Vic Apr 2020'!H58/100</f>
        <v>263.06545454545454</v>
      </c>
      <c r="E64" s="415">
        <f>IF('Vic Apr 2020'!AQ58=3,0.5,IF('Vic Apr 2020'!AQ58=2,0.33,0))</f>
        <v>0.5</v>
      </c>
      <c r="F64" s="415">
        <f t="shared" si="3"/>
        <v>0.5</v>
      </c>
      <c r="G64" s="190">
        <f>IF('Vic Apr 2020'!K58="",($C$5*E64/'Vic Apr 2020'!AQ58*'Vic Apr 2020'!W58/100)*'Vic Apr 2020'!AQ58,IF($C$5*E64/'Vic Apr 2020'!AQ58&gt;='Vic Apr 2020'!L58,('Vic Apr 2020'!L58*'Vic Apr 2020'!W58/100)*'Vic Apr 2020'!AQ58,($C$5*E64/'Vic Apr 2020'!AQ58*'Vic Apr 2020'!W58/100)*'Vic Apr 2020'!AQ58))</f>
        <v>242.18181818181813</v>
      </c>
      <c r="H64" s="190">
        <f>IF(AND('Vic Apr 2020'!L58&gt;0,'Vic Apr 2020'!M58&gt;0),IF($C$5*E64/'Vic Apr 2020'!AQ58&lt;'Vic Apr 2020'!L58,0,IF(($C$5*E64/'Vic Apr 2020'!AQ58-'Vic Apr 2020'!L58)&lt;=('Vic Apr 2020'!M58+'Vic Apr 2020'!L58),((($C$5*E64/'Vic Apr 2020'!AQ58-'Vic Apr 2020'!L58)*'Vic Apr 2020'!X58/100))*'Vic Apr 2020'!AQ58,((('Vic Apr 2020'!M58)*'Vic Apr 2020'!X58/100)*'Vic Apr 2020'!AQ58))),0)</f>
        <v>778.99999999999989</v>
      </c>
      <c r="I64" s="190">
        <f>IF(AND('Vic Apr 2020'!M58&gt;0,'Vic Apr 2020'!N58&gt;0),IF($C$5*E64/'Vic Apr 2020'!AQ58&lt;('Vic Apr 2020'!L58+'Vic Apr 2020'!M58),0,IF(($C$5*E64/'Vic Apr 2020'!AQ58-'Vic Apr 2020'!L58+'Vic Apr 2020'!M58)&lt;=('Vic Apr 2020'!L58+'Vic Apr 2020'!M58+'Vic Apr 2020'!N58),((($C$5*E64/'Vic Apr 2020'!AQ58-('Vic Apr 2020'!L58+'Vic Apr 2020'!M58))*'Vic Apr 2020'!Y58/100))*'Vic Apr 2020'!AQ58,('Vic Apr 2020'!N58*'Vic Apr 2020'!Y58/100)* 'Vic Apr 2020'!AQ58)),0)</f>
        <v>0</v>
      </c>
      <c r="J64" s="190">
        <f>IF(AND('Vic Apr 2020'!N58&gt;0,'Vic Apr 2020'!O58&gt;0),IF($C$5*E64/'Vic Apr 2020'!AQ58&lt;('Vic Apr 2020'!L58+'Vic Apr 2020'!M58+'Vic Apr 2020'!N58),0,IF(($C$5*E64/'Vic Apr 2020'!AQ58-'Vic Apr 2020'!L58+'Vic Apr 2020'!M58+'Vic Apr 2020'!N58)&lt;=('Vic Apr 2020'!L58+'Vic Apr 2020'!M58+'Vic Apr 2020'!N58+'Vic Apr 2020'!O58),(($C$5*E64/'Vic Apr 2020'!AQ58-('Vic Apr 2020'!L58+'Vic Apr 2020'!M58+'Vic Apr 2020'!N58))*'Vic Apr 2020'!Z58/100)*'Vic Apr 2020'!AQ58,('Vic Apr 2020'!O58*'Vic Apr 2020'!Z58/100)*'Vic Apr 2020'!AQ58)),0)</f>
        <v>0</v>
      </c>
      <c r="K64" s="190">
        <f>IF(AND('Vic Apr 2020'!P58&gt;0,'Vic Apr 2020'!O58&gt;0),IF(($C$5*E64/'Vic Apr 2020'!AQ58&lt;SUM('Vic Apr 2020'!L58:P58)),(0),($C$5*E64/'Vic Apr 2020'!AQ58-SUM('Vic Apr 2020'!L58:P58))*'Vic Apr 2020'!AB58/100)* 'Vic Apr 2020'!AQ58,IF(AND('Vic Apr 2020'!O58&gt;0,'Vic Apr 2020'!P58=""),IF(($C$5*E64/'Vic Apr 2020'!AQ58&lt; SUM('Vic Apr 2020'!L58:O58)),(0),($C$5*E64/'Vic Apr 2020'!AQ58-SUM('Vic Apr 2020'!L58:O58))*'Vic Apr 2020'!AA58/100)* 'Vic Apr 2020'!AQ58,IF(AND('Vic Apr 2020'!N58&gt;0,'Vic Apr 2020'!O58=""),IF(($C$5*E64/'Vic Apr 2020'!AQ58&lt; SUM('Vic Apr 2020'!L58:N58)),(0),($C$5*E64/'Vic Apr 2020'!AQ58-SUM('Vic Apr 2020'!L58:N58))*'Vic Apr 2020'!Z58/100)* 'Vic Apr 2020'!AQ58,IF(AND('Vic Apr 2020'!M58&gt;0,'Vic Apr 2020'!N58=""),IF(($C$5*E64/'Vic Apr 2020'!AQ58&lt;'Vic Apr 2020'!M58+'Vic Apr 2020'!L58),(0),(($C$5*E64/'Vic Apr 2020'!AQ58-('Vic Apr 2020'!M58+'Vic Apr 2020'!L58))*'Vic Apr 2020'!Y58/100))*'Vic Apr 2020'!AQ58,IF(AND('Vic Apr 2020'!L58&gt;0,'Vic Apr 2020'!M58=""&gt;0),IF(($C$5*E64/'Vic Apr 2020'!AQ58&lt;'Vic Apr 2020'!L58),(0),($C$5*E64/'Vic Apr 2020'!AQ58-'Vic Apr 2020'!L58)*'Vic Apr 2020'!X58/100)*'Vic Apr 2020'!AQ58,0)))))</f>
        <v>0</v>
      </c>
      <c r="L64" s="190">
        <f>IF('Vic Apr 2020'!K58="",($C$5*F64/'Vic Apr 2020'!AR58*'Vic Apr 2020'!AC58/100)*'Vic Apr 2020'!AR58,IF($C$5*F64/'Vic Apr 2020'!AR58&gt;='Vic Apr 2020'!L58,('Vic Apr 2020'!L58*'Vic Apr 2020'!AC58/100)*'Vic Apr 2020'!AR58,($C$5*F64/'Vic Apr 2020'!AR58*'Vic Apr 2020'!AC58/100)*'Vic Apr 2020'!AR58))</f>
        <v>242.18181818181813</v>
      </c>
      <c r="M64" s="190">
        <f>IF(AND('Vic Apr 2020'!L58&gt;0,'Vic Apr 2020'!M58&gt;0),IF($C$5*F64/'Vic Apr 2020'!AR58&lt;'Vic Apr 2020'!L58,0,IF(($C$5*F64/'Vic Apr 2020'!AR58-'Vic Apr 2020'!L58)&lt;=('Vic Apr 2020'!M58+'Vic Apr 2020'!L58),((($C$5*F64/'Vic Apr 2020'!AR58-'Vic Apr 2020'!L58)*'Vic Apr 2020'!AD58/100))*'Vic Apr 2020'!AR58,((('Vic Apr 2020'!M58)*'Vic Apr 2020'!AD58/100)*'Vic Apr 2020'!AR58))),0)</f>
        <v>778.99999999999989</v>
      </c>
      <c r="N64" s="190">
        <f>IF(AND('Vic Apr 2020'!M58&gt;0,'Vic Apr 2020'!N58&gt;0),IF($C$5*F64/'Vic Apr 2020'!AR58&lt;('Vic Apr 2020'!L58+'Vic Apr 2020'!M58),0,IF(($C$5*F64/'Vic Apr 2020'!AR58-'Vic Apr 2020'!L58+'Vic Apr 2020'!M58)&lt;=('Vic Apr 2020'!L58+'Vic Apr 2020'!M58+'Vic Apr 2020'!N58),((($C$5*F64/'Vic Apr 2020'!AR58-('Vic Apr 2020'!L58+'Vic Apr 2020'!M58))*'Vic Apr 2020'!AE58/100))*'Vic Apr 2020'!AR58,('Vic Apr 2020'!N58*'Vic Apr 2020'!AE58/100)*'Vic Apr 2020'!AR58)),0)</f>
        <v>0</v>
      </c>
      <c r="O64" s="190">
        <f>IF(AND('Vic Apr 2020'!N58&gt;0,'Vic Apr 2020'!O58&gt;0),IF($C$5*F64/'Vic Apr 2020'!AR58&lt;('Vic Apr 2020'!L58+'Vic Apr 2020'!M58+'Vic Apr 2020'!N58),0,IF(($C$5*F64/'Vic Apr 2020'!AR58-'Vic Apr 2020'!L58+'Vic Apr 2020'!M58+'Vic Apr 2020'!N58)&lt;=('Vic Apr 2020'!L58+'Vic Apr 2020'!M58+'Vic Apr 2020'!N58+'Vic Apr 2020'!O58),(($C$5*F64/'Vic Apr 2020'!AR58-('Vic Apr 2020'!L58+'Vic Apr 2020'!M58+'Vic Apr 2020'!N58))*'Vic Apr 2020'!AF58/100)*'Vic Apr 2020'!AR58,('Vic Apr 2020'!O58*'Vic Apr 2020'!AF58/100)*'Vic Apr 2020'!AR58)),0)</f>
        <v>0</v>
      </c>
      <c r="P64" s="190">
        <f>IF(AND('Vic Apr 2020'!P58&gt;0,'Vic Apr 2020'!O58&gt;0),IF(($C$5*F64/'Vic Apr 2020'!AR58&lt;SUM('Vic Apr 2020'!L58:P58)),(0),($C$5*F64/'Vic Apr 2020'!AR58-SUM('Vic Apr 2020'!L58:P58))*'Vic Apr 2020'!AB58/100)* 'Vic Apr 2020'!AR58,IF(AND('Vic Apr 2020'!O58&gt;0,'Vic Apr 2020'!P58=""),IF(($C$5*F64/'Vic Apr 2020'!AR58&lt; SUM('Vic Apr 2020'!L58:O58)),(0),($C$5*F64/'Vic Apr 2020'!AR58-SUM('Vic Apr 2020'!L58:O58))*'Vic Apr 2020'!AG58/100)* 'Vic Apr 2020'!AR58,IF(AND('Vic Apr 2020'!N58&gt;0,'Vic Apr 2020'!O58=""),IF(($C$5*F64/'Vic Apr 2020'!AR58&lt; SUM('Vic Apr 2020'!L58:N58)),(0),($C$5*F64/'Vic Apr 2020'!AR58-SUM('Vic Apr 2020'!L58:N58))*'Vic Apr 2020'!AF58/100)* 'Vic Apr 2020'!AR58,IF(AND('Vic Apr 2020'!M58&gt;0,'Vic Apr 2020'!N58=""),IF(($C$5*F64/'Vic Apr 2020'!AR58&lt;'Vic Apr 2020'!M58+'Vic Apr 2020'!L58),(0),(($C$5*F64/'Vic Apr 2020'!AR58-('Vic Apr 2020'!M58+'Vic Apr 2020'!L58))*'Vic Apr 2020'!AE58/100))*'Vic Apr 2020'!AR58,IF(AND('Vic Apr 2020'!L58&gt;0,'Vic Apr 2020'!M58=""&gt;0),IF(($C$5*F64/'Vic Apr 2020'!AR58&lt;'Vic Apr 2020'!L58),(0),($C$5*F64/'Vic Apr 2020'!AR58-'Vic Apr 2020'!L58)*'Vic Apr 2020'!AD58/100)*'Vic Apr 2020'!AR58,0)))))</f>
        <v>0</v>
      </c>
      <c r="Q64" s="394">
        <f t="shared" si="4"/>
        <v>2042.363636363636</v>
      </c>
      <c r="R64" s="419">
        <f t="shared" si="5"/>
        <v>2305.4290909090905</v>
      </c>
      <c r="S64" s="193">
        <f t="shared" si="6"/>
        <v>2535.9719999999998</v>
      </c>
      <c r="T64" s="247">
        <f>'Vic Apr 2020'!AT58</f>
        <v>0</v>
      </c>
      <c r="U64" s="247">
        <f>'Vic Apr 2020'!AU58</f>
        <v>0</v>
      </c>
      <c r="V64" s="247">
        <f>'Vic Apr 2020'!AV58</f>
        <v>0</v>
      </c>
      <c r="W64" s="247">
        <f>'Vic Apr 2020'!AW58</f>
        <v>0</v>
      </c>
      <c r="X64" s="419" t="str">
        <f t="shared" si="7"/>
        <v>No discount</v>
      </c>
      <c r="Y64" s="419" t="str">
        <f t="shared" si="8"/>
        <v>Exclusive</v>
      </c>
      <c r="Z64" s="399">
        <f t="shared" si="0"/>
        <v>2305.4290909090905</v>
      </c>
      <c r="AA64" s="399">
        <f t="shared" si="1"/>
        <v>2305.4290909090905</v>
      </c>
      <c r="AB64" s="400">
        <f t="shared" si="9"/>
        <v>2535.9719999999998</v>
      </c>
      <c r="AC64" s="400">
        <f t="shared" si="9"/>
        <v>2535.9719999999998</v>
      </c>
      <c r="AD64" s="244">
        <f>'Vic Apr 2020'!BF58</f>
        <v>0</v>
      </c>
      <c r="AE64" s="196" t="str">
        <f>'Vic Apr 2020'!BG58</f>
        <v>n</v>
      </c>
      <c r="CO64" s="438"/>
      <c r="CP64" s="438"/>
      <c r="CQ64" s="438"/>
      <c r="CR64" s="438"/>
      <c r="CS64" s="438"/>
      <c r="CT64" s="438"/>
      <c r="CU64" s="438"/>
      <c r="CV64" s="438"/>
      <c r="CW64" s="438"/>
      <c r="CX64" s="438"/>
      <c r="CY64" s="438"/>
      <c r="CZ64" s="438"/>
      <c r="DA64" s="438"/>
      <c r="DB64" s="438"/>
      <c r="DC64" s="438"/>
      <c r="DD64" s="438"/>
      <c r="DE64" s="438"/>
      <c r="DF64" s="438"/>
      <c r="DG64" s="438"/>
      <c r="DH64" s="438"/>
      <c r="DI64" s="438"/>
      <c r="DJ64" s="438"/>
      <c r="DK64" s="438"/>
      <c r="DL64" s="438"/>
      <c r="DM64" s="438"/>
      <c r="DN64" s="438"/>
      <c r="DO64" s="438"/>
      <c r="DP64" s="438"/>
      <c r="DQ64" s="438"/>
      <c r="DR64" s="438"/>
      <c r="DS64" s="438"/>
      <c r="DT64" s="438"/>
      <c r="DU64" s="438"/>
      <c r="DV64" s="438"/>
      <c r="DW64" s="438"/>
      <c r="DX64" s="438"/>
      <c r="DY64" s="438"/>
      <c r="DZ64" s="438"/>
      <c r="EA64" s="438"/>
      <c r="EB64" s="438"/>
      <c r="EC64" s="438"/>
      <c r="ED64" s="438"/>
      <c r="EE64" s="438"/>
      <c r="EF64" s="438"/>
      <c r="EG64" s="438"/>
      <c r="EH64" s="438"/>
      <c r="EI64" s="438"/>
      <c r="EJ64" s="438"/>
      <c r="EK64" s="438"/>
      <c r="EL64" s="438"/>
      <c r="EM64" s="438"/>
      <c r="EN64" s="438"/>
      <c r="EO64" s="438"/>
      <c r="EP64" s="438"/>
    </row>
    <row r="65" spans="1:146" ht="17" customHeight="1">
      <c r="A65" s="528"/>
      <c r="B65" s="423" t="str">
        <f>'Vic Apr 2020'!F59</f>
        <v>Covau</v>
      </c>
      <c r="C65" s="423" t="str">
        <f>'Vic Apr 2020'!G59</f>
        <v>Smart Saver</v>
      </c>
      <c r="D65" s="190">
        <f>365*'Vic Apr 2020'!H59/100</f>
        <v>346.74999999999994</v>
      </c>
      <c r="E65" s="415">
        <f>IF('Vic Apr 2020'!AQ59=3,0.5,IF('Vic Apr 2020'!AQ59=2,0.33,0))</f>
        <v>0.5</v>
      </c>
      <c r="F65" s="415">
        <f t="shared" si="3"/>
        <v>0.5</v>
      </c>
      <c r="G65" s="190">
        <f>IF('Vic Apr 2020'!K59="",($C$5*E65/'Vic Apr 2020'!AQ59*'Vic Apr 2020'!W59/100)*'Vic Apr 2020'!AQ59,IF($C$5*E65/'Vic Apr 2020'!AQ59&gt;='Vic Apr 2020'!L59,('Vic Apr 2020'!L59*'Vic Apr 2020'!W59/100)*'Vic Apr 2020'!AQ59,($C$5*E65/'Vic Apr 2020'!AQ59*'Vic Apr 2020'!W59/100)*'Vic Apr 2020'!AQ59))</f>
        <v>268.36363636363632</v>
      </c>
      <c r="H65" s="190">
        <f>IF(AND('Vic Apr 2020'!L59&gt;0,'Vic Apr 2020'!M59&gt;0),IF($C$5*E65/'Vic Apr 2020'!AQ59&lt;'Vic Apr 2020'!L59,0,IF(($C$5*E65/'Vic Apr 2020'!AQ59-'Vic Apr 2020'!L59)&lt;=('Vic Apr 2020'!M59+'Vic Apr 2020'!L59),((($C$5*E65/'Vic Apr 2020'!AQ59-'Vic Apr 2020'!L59)*'Vic Apr 2020'!X59/100))*'Vic Apr 2020'!AQ59,((('Vic Apr 2020'!M59)*'Vic Apr 2020'!X59/100)*'Vic Apr 2020'!AQ59))),0)</f>
        <v>1006.3636363636365</v>
      </c>
      <c r="I65" s="190">
        <f>IF(AND('Vic Apr 2020'!M59&gt;0,'Vic Apr 2020'!N59&gt;0),IF($C$5*E65/'Vic Apr 2020'!AQ59&lt;('Vic Apr 2020'!L59+'Vic Apr 2020'!M59),0,IF(($C$5*E65/'Vic Apr 2020'!AQ59-'Vic Apr 2020'!L59+'Vic Apr 2020'!M59)&lt;=('Vic Apr 2020'!L59+'Vic Apr 2020'!M59+'Vic Apr 2020'!N59),((($C$5*E65/'Vic Apr 2020'!AQ59-('Vic Apr 2020'!L59+'Vic Apr 2020'!M59))*'Vic Apr 2020'!Y59/100))*'Vic Apr 2020'!AQ59,('Vic Apr 2020'!N59*'Vic Apr 2020'!Y59/100)* 'Vic Apr 2020'!AQ59)),0)</f>
        <v>0</v>
      </c>
      <c r="J65" s="190">
        <f>IF(AND('Vic Apr 2020'!N59&gt;0,'Vic Apr 2020'!O59&gt;0),IF($C$5*E65/'Vic Apr 2020'!AQ59&lt;('Vic Apr 2020'!L59+'Vic Apr 2020'!M59+'Vic Apr 2020'!N59),0,IF(($C$5*E65/'Vic Apr 2020'!AQ59-'Vic Apr 2020'!L59+'Vic Apr 2020'!M59+'Vic Apr 2020'!N59)&lt;=('Vic Apr 2020'!L59+'Vic Apr 2020'!M59+'Vic Apr 2020'!N59+'Vic Apr 2020'!O59),(($C$5*E65/'Vic Apr 2020'!AQ59-('Vic Apr 2020'!L59+'Vic Apr 2020'!M59+'Vic Apr 2020'!N59))*'Vic Apr 2020'!Z59/100)*'Vic Apr 2020'!AQ59,('Vic Apr 2020'!O59*'Vic Apr 2020'!Z59/100)*'Vic Apr 2020'!AQ59)),0)</f>
        <v>0</v>
      </c>
      <c r="K65" s="190">
        <f>IF(AND('Vic Apr 2020'!P59&gt;0,'Vic Apr 2020'!O59&gt;0),IF(($C$5*E65/'Vic Apr 2020'!AQ59&lt;SUM('Vic Apr 2020'!L59:P59)),(0),($C$5*E65/'Vic Apr 2020'!AQ59-SUM('Vic Apr 2020'!L59:P59))*'Vic Apr 2020'!AB59/100)* 'Vic Apr 2020'!AQ59,IF(AND('Vic Apr 2020'!O59&gt;0,'Vic Apr 2020'!P59=""),IF(($C$5*E65/'Vic Apr 2020'!AQ59&lt; SUM('Vic Apr 2020'!L59:O59)),(0),($C$5*E65/'Vic Apr 2020'!AQ59-SUM('Vic Apr 2020'!L59:O59))*'Vic Apr 2020'!AA59/100)* 'Vic Apr 2020'!AQ59,IF(AND('Vic Apr 2020'!N59&gt;0,'Vic Apr 2020'!O59=""),IF(($C$5*E65/'Vic Apr 2020'!AQ59&lt; SUM('Vic Apr 2020'!L59:N59)),(0),($C$5*E65/'Vic Apr 2020'!AQ59-SUM('Vic Apr 2020'!L59:N59))*'Vic Apr 2020'!Z59/100)* 'Vic Apr 2020'!AQ59,IF(AND('Vic Apr 2020'!M59&gt;0,'Vic Apr 2020'!N59=""),IF(($C$5*E65/'Vic Apr 2020'!AQ59&lt;'Vic Apr 2020'!M59+'Vic Apr 2020'!L59),(0),(($C$5*E65/'Vic Apr 2020'!AQ59-('Vic Apr 2020'!M59+'Vic Apr 2020'!L59))*'Vic Apr 2020'!Y59/100))*'Vic Apr 2020'!AQ59,IF(AND('Vic Apr 2020'!L59&gt;0,'Vic Apr 2020'!M59=""&gt;0),IF(($C$5*E65/'Vic Apr 2020'!AQ59&lt;'Vic Apr 2020'!L59),(0),($C$5*E65/'Vic Apr 2020'!AQ59-'Vic Apr 2020'!L59)*'Vic Apr 2020'!X59/100)*'Vic Apr 2020'!AQ59,0)))))</f>
        <v>0</v>
      </c>
      <c r="L65" s="190">
        <f>IF('Vic Apr 2020'!K59="",($C$5*F65/'Vic Apr 2020'!AR59*'Vic Apr 2020'!AC59/100)*'Vic Apr 2020'!AR59,IF($C$5*F65/'Vic Apr 2020'!AR59&gt;='Vic Apr 2020'!L59,('Vic Apr 2020'!L59*'Vic Apr 2020'!AC59/100)*'Vic Apr 2020'!AR59,($C$5*F65/'Vic Apr 2020'!AR59*'Vic Apr 2020'!AC59/100)*'Vic Apr 2020'!AR59))</f>
        <v>268.36363636363632</v>
      </c>
      <c r="M65" s="190">
        <f>IF(AND('Vic Apr 2020'!L59&gt;0,'Vic Apr 2020'!M59&gt;0),IF($C$5*F65/'Vic Apr 2020'!AR59&lt;'Vic Apr 2020'!L59,0,IF(($C$5*F65/'Vic Apr 2020'!AR59-'Vic Apr 2020'!L59)&lt;=('Vic Apr 2020'!M59+'Vic Apr 2020'!L59),((($C$5*F65/'Vic Apr 2020'!AR59-'Vic Apr 2020'!L59)*'Vic Apr 2020'!AD59/100))*'Vic Apr 2020'!AR59,((('Vic Apr 2020'!M59)*'Vic Apr 2020'!AD59/100)*'Vic Apr 2020'!AR59))),0)</f>
        <v>1006.3636363636365</v>
      </c>
      <c r="N65" s="190">
        <f>IF(AND('Vic Apr 2020'!M59&gt;0,'Vic Apr 2020'!N59&gt;0),IF($C$5*F65/'Vic Apr 2020'!AR59&lt;('Vic Apr 2020'!L59+'Vic Apr 2020'!M59),0,IF(($C$5*F65/'Vic Apr 2020'!AR59-'Vic Apr 2020'!L59+'Vic Apr 2020'!M59)&lt;=('Vic Apr 2020'!L59+'Vic Apr 2020'!M59+'Vic Apr 2020'!N59),((($C$5*F65/'Vic Apr 2020'!AR59-('Vic Apr 2020'!L59+'Vic Apr 2020'!M59))*'Vic Apr 2020'!AE59/100))*'Vic Apr 2020'!AR59,('Vic Apr 2020'!N59*'Vic Apr 2020'!AE59/100)*'Vic Apr 2020'!AR59)),0)</f>
        <v>0</v>
      </c>
      <c r="O65" s="190">
        <f>IF(AND('Vic Apr 2020'!N59&gt;0,'Vic Apr 2020'!O59&gt;0),IF($C$5*F65/'Vic Apr 2020'!AR59&lt;('Vic Apr 2020'!L59+'Vic Apr 2020'!M59+'Vic Apr 2020'!N59),0,IF(($C$5*F65/'Vic Apr 2020'!AR59-'Vic Apr 2020'!L59+'Vic Apr 2020'!M59+'Vic Apr 2020'!N59)&lt;=('Vic Apr 2020'!L59+'Vic Apr 2020'!M59+'Vic Apr 2020'!N59+'Vic Apr 2020'!O59),(($C$5*F65/'Vic Apr 2020'!AR59-('Vic Apr 2020'!L59+'Vic Apr 2020'!M59+'Vic Apr 2020'!N59))*'Vic Apr 2020'!AF59/100)*'Vic Apr 2020'!AR59,('Vic Apr 2020'!O59*'Vic Apr 2020'!AF59/100)*'Vic Apr 2020'!AR59)),0)</f>
        <v>0</v>
      </c>
      <c r="P65" s="190">
        <f>IF(AND('Vic Apr 2020'!P59&gt;0,'Vic Apr 2020'!O59&gt;0),IF(($C$5*F65/'Vic Apr 2020'!AR59&lt;SUM('Vic Apr 2020'!L59:P59)),(0),($C$5*F65/'Vic Apr 2020'!AR59-SUM('Vic Apr 2020'!L59:P59))*'Vic Apr 2020'!AB59/100)* 'Vic Apr 2020'!AR59,IF(AND('Vic Apr 2020'!O59&gt;0,'Vic Apr 2020'!P59=""),IF(($C$5*F65/'Vic Apr 2020'!AR59&lt; SUM('Vic Apr 2020'!L59:O59)),(0),($C$5*F65/'Vic Apr 2020'!AR59-SUM('Vic Apr 2020'!L59:O59))*'Vic Apr 2020'!AG59/100)* 'Vic Apr 2020'!AR59,IF(AND('Vic Apr 2020'!N59&gt;0,'Vic Apr 2020'!O59=""),IF(($C$5*F65/'Vic Apr 2020'!AR59&lt; SUM('Vic Apr 2020'!L59:N59)),(0),($C$5*F65/'Vic Apr 2020'!AR59-SUM('Vic Apr 2020'!L59:N59))*'Vic Apr 2020'!AF59/100)* 'Vic Apr 2020'!AR59,IF(AND('Vic Apr 2020'!M59&gt;0,'Vic Apr 2020'!N59=""),IF(($C$5*F65/'Vic Apr 2020'!AR59&lt;'Vic Apr 2020'!M59+'Vic Apr 2020'!L59),(0),(($C$5*F65/'Vic Apr 2020'!AR59-('Vic Apr 2020'!M59+'Vic Apr 2020'!L59))*'Vic Apr 2020'!AE59/100))*'Vic Apr 2020'!AR59,IF(AND('Vic Apr 2020'!L59&gt;0,'Vic Apr 2020'!M59=""&gt;0),IF(($C$5*F65/'Vic Apr 2020'!AR59&lt;'Vic Apr 2020'!L59),(0),($C$5*F65/'Vic Apr 2020'!AR59-'Vic Apr 2020'!L59)*'Vic Apr 2020'!AD59/100)*'Vic Apr 2020'!AR59,0)))))</f>
        <v>0</v>
      </c>
      <c r="Q65" s="394">
        <f t="shared" si="4"/>
        <v>2549.4545454545455</v>
      </c>
      <c r="R65" s="419">
        <f t="shared" si="5"/>
        <v>2896.2045454545455</v>
      </c>
      <c r="S65" s="193">
        <f t="shared" si="6"/>
        <v>3185.8250000000003</v>
      </c>
      <c r="T65" s="247">
        <f>'Vic Apr 2020'!AT59</f>
        <v>0</v>
      </c>
      <c r="U65" s="247">
        <f>'Vic Apr 2020'!AU59</f>
        <v>20</v>
      </c>
      <c r="V65" s="247">
        <f>'Vic Apr 2020'!AV59</f>
        <v>0</v>
      </c>
      <c r="W65" s="247">
        <f>'Vic Apr 2020'!AW59</f>
        <v>0</v>
      </c>
      <c r="X65" s="419" t="str">
        <f t="shared" si="7"/>
        <v>Guaranteed off usage</v>
      </c>
      <c r="Y65" s="419" t="str">
        <f t="shared" si="8"/>
        <v>Exclusive</v>
      </c>
      <c r="Z65" s="399">
        <f t="shared" si="0"/>
        <v>2386.3136363636363</v>
      </c>
      <c r="AA65" s="399">
        <f t="shared" si="1"/>
        <v>2386.3136363636363</v>
      </c>
      <c r="AB65" s="400">
        <f t="shared" si="9"/>
        <v>2624.9450000000002</v>
      </c>
      <c r="AC65" s="400">
        <f t="shared" si="9"/>
        <v>2624.9450000000002</v>
      </c>
      <c r="AD65" s="244">
        <f>'Vic Apr 2020'!BF59</f>
        <v>0</v>
      </c>
      <c r="AE65" s="196" t="str">
        <f>'Vic Apr 2020'!BG59</f>
        <v>n</v>
      </c>
      <c r="CO65" s="438"/>
      <c r="CP65" s="438"/>
      <c r="CQ65" s="438"/>
      <c r="CR65" s="438"/>
      <c r="CS65" s="438"/>
      <c r="CT65" s="438"/>
      <c r="CU65" s="438"/>
      <c r="CV65" s="438"/>
      <c r="CW65" s="438"/>
      <c r="CX65" s="438"/>
      <c r="CY65" s="438"/>
      <c r="CZ65" s="438"/>
      <c r="DA65" s="438"/>
      <c r="DB65" s="438"/>
      <c r="DC65" s="438"/>
      <c r="DD65" s="438"/>
      <c r="DE65" s="438"/>
      <c r="DF65" s="438"/>
      <c r="DG65" s="438"/>
      <c r="DH65" s="438"/>
      <c r="DI65" s="438"/>
      <c r="DJ65" s="438"/>
      <c r="DK65" s="438"/>
      <c r="DL65" s="438"/>
      <c r="DM65" s="438"/>
      <c r="DN65" s="438"/>
      <c r="DO65" s="438"/>
      <c r="DP65" s="438"/>
      <c r="DQ65" s="438"/>
      <c r="DR65" s="438"/>
      <c r="DS65" s="438"/>
      <c r="DT65" s="438"/>
      <c r="DU65" s="438"/>
      <c r="DV65" s="438"/>
      <c r="DW65" s="438"/>
      <c r="DX65" s="438"/>
      <c r="DY65" s="438"/>
      <c r="DZ65" s="438"/>
      <c r="EA65" s="438"/>
      <c r="EB65" s="438"/>
      <c r="EC65" s="438"/>
      <c r="ED65" s="438"/>
      <c r="EE65" s="438"/>
      <c r="EF65" s="438"/>
      <c r="EG65" s="438"/>
      <c r="EH65" s="438"/>
      <c r="EI65" s="438"/>
      <c r="EJ65" s="438"/>
      <c r="EK65" s="438"/>
      <c r="EL65" s="438"/>
      <c r="EM65" s="438"/>
      <c r="EN65" s="438"/>
      <c r="EO65" s="438"/>
      <c r="EP65" s="438"/>
    </row>
    <row r="66" spans="1:146" ht="17" customHeight="1">
      <c r="A66" s="528"/>
      <c r="B66" s="423" t="str">
        <f>'Vic Apr 2020'!F60</f>
        <v>EnergyAustralia</v>
      </c>
      <c r="C66" s="423" t="str">
        <f>'Vic Apr 2020'!G60</f>
        <v>Total Business</v>
      </c>
      <c r="D66" s="190">
        <f>365*'Vic Apr 2020'!H60/100</f>
        <v>388.72500000000002</v>
      </c>
      <c r="E66" s="415">
        <f>IF('Vic Apr 2020'!AQ60=3,0.5,IF('Vic Apr 2020'!AQ60=2,0.33,0))</f>
        <v>0.5</v>
      </c>
      <c r="F66" s="415">
        <f t="shared" si="3"/>
        <v>0.5</v>
      </c>
      <c r="G66" s="190">
        <f>IF('Vic Apr 2020'!K60="",($C$5*E66/'Vic Apr 2020'!AQ60*'Vic Apr 2020'!W60/100)*'Vic Apr 2020'!AQ60,IF($C$5*E66/'Vic Apr 2020'!AQ60&gt;='Vic Apr 2020'!L60,('Vic Apr 2020'!L60*'Vic Apr 2020'!W60/100)*'Vic Apr 2020'!AQ60,($C$5*E66/'Vic Apr 2020'!AQ60*'Vic Apr 2020'!W60/100)*'Vic Apr 2020'!AQ60))</f>
        <v>256.90909090909093</v>
      </c>
      <c r="H66" s="190">
        <f>IF(AND('Vic Apr 2020'!L60&gt;0,'Vic Apr 2020'!M60&gt;0),IF($C$5*E66/'Vic Apr 2020'!AQ60&lt;'Vic Apr 2020'!L60,0,IF(($C$5*E66/'Vic Apr 2020'!AQ60-'Vic Apr 2020'!L60)&lt;=('Vic Apr 2020'!M60+'Vic Apr 2020'!L60),((($C$5*E66/'Vic Apr 2020'!AQ60-'Vic Apr 2020'!L60)*'Vic Apr 2020'!X60/100))*'Vic Apr 2020'!AQ60,((('Vic Apr 2020'!M60)*'Vic Apr 2020'!X60/100)*'Vic Apr 2020'!AQ60))),0)</f>
        <v>887.09090909090924</v>
      </c>
      <c r="I66" s="190">
        <f>IF(AND('Vic Apr 2020'!M60&gt;0,'Vic Apr 2020'!N60&gt;0),IF($C$5*E66/'Vic Apr 2020'!AQ60&lt;('Vic Apr 2020'!L60+'Vic Apr 2020'!M60),0,IF(($C$5*E66/'Vic Apr 2020'!AQ60-'Vic Apr 2020'!L60+'Vic Apr 2020'!M60)&lt;=('Vic Apr 2020'!L60+'Vic Apr 2020'!M60+'Vic Apr 2020'!N60),((($C$5*E66/'Vic Apr 2020'!AQ60-('Vic Apr 2020'!L60+'Vic Apr 2020'!M60))*'Vic Apr 2020'!Y60/100))*'Vic Apr 2020'!AQ60,('Vic Apr 2020'!N60*'Vic Apr 2020'!Y60/100)* 'Vic Apr 2020'!AQ60)),0)</f>
        <v>0</v>
      </c>
      <c r="J66" s="190">
        <f>IF(AND('Vic Apr 2020'!N60&gt;0,'Vic Apr 2020'!O60&gt;0),IF($C$5*E66/'Vic Apr 2020'!AQ60&lt;('Vic Apr 2020'!L60+'Vic Apr 2020'!M60+'Vic Apr 2020'!N60),0,IF(($C$5*E66/'Vic Apr 2020'!AQ60-'Vic Apr 2020'!L60+'Vic Apr 2020'!M60+'Vic Apr 2020'!N60)&lt;=('Vic Apr 2020'!L60+'Vic Apr 2020'!M60+'Vic Apr 2020'!N60+'Vic Apr 2020'!O60),(($C$5*E66/'Vic Apr 2020'!AQ60-('Vic Apr 2020'!L60+'Vic Apr 2020'!M60+'Vic Apr 2020'!N60))*'Vic Apr 2020'!Z60/100)*'Vic Apr 2020'!AQ60,('Vic Apr 2020'!O60*'Vic Apr 2020'!Z60/100)*'Vic Apr 2020'!AQ60)),0)</f>
        <v>0</v>
      </c>
      <c r="K66" s="190">
        <f>IF(AND('Vic Apr 2020'!P60&gt;0,'Vic Apr 2020'!O60&gt;0),IF(($C$5*E66/'Vic Apr 2020'!AQ60&lt;SUM('Vic Apr 2020'!L60:P60)),(0),($C$5*E66/'Vic Apr 2020'!AQ60-SUM('Vic Apr 2020'!L60:P60))*'Vic Apr 2020'!AB60/100)* 'Vic Apr 2020'!AQ60,IF(AND('Vic Apr 2020'!O60&gt;0,'Vic Apr 2020'!P60=""),IF(($C$5*E66/'Vic Apr 2020'!AQ60&lt; SUM('Vic Apr 2020'!L60:O60)),(0),($C$5*E66/'Vic Apr 2020'!AQ60-SUM('Vic Apr 2020'!L60:O60))*'Vic Apr 2020'!AA60/100)* 'Vic Apr 2020'!AQ60,IF(AND('Vic Apr 2020'!N60&gt;0,'Vic Apr 2020'!O60=""),IF(($C$5*E66/'Vic Apr 2020'!AQ60&lt; SUM('Vic Apr 2020'!L60:N60)),(0),($C$5*E66/'Vic Apr 2020'!AQ60-SUM('Vic Apr 2020'!L60:N60))*'Vic Apr 2020'!Z60/100)* 'Vic Apr 2020'!AQ60,IF(AND('Vic Apr 2020'!M60&gt;0,'Vic Apr 2020'!N60=""),IF(($C$5*E66/'Vic Apr 2020'!AQ60&lt;'Vic Apr 2020'!M60+'Vic Apr 2020'!L60),(0),(($C$5*E66/'Vic Apr 2020'!AQ60-('Vic Apr 2020'!M60+'Vic Apr 2020'!L60))*'Vic Apr 2020'!Y60/100))*'Vic Apr 2020'!AQ60,IF(AND('Vic Apr 2020'!L60&gt;0,'Vic Apr 2020'!M60=""&gt;0),IF(($C$5*E66/'Vic Apr 2020'!AQ60&lt;'Vic Apr 2020'!L60),(0),($C$5*E66/'Vic Apr 2020'!AQ60-'Vic Apr 2020'!L60)*'Vic Apr 2020'!X60/100)*'Vic Apr 2020'!AQ60,0)))))</f>
        <v>0</v>
      </c>
      <c r="L66" s="190">
        <f>IF('Vic Apr 2020'!K60="",($C$5*F66/'Vic Apr 2020'!AR60*'Vic Apr 2020'!AC60/100)*'Vic Apr 2020'!AR60,IF($C$5*F66/'Vic Apr 2020'!AR60&gt;='Vic Apr 2020'!L60,('Vic Apr 2020'!L60*'Vic Apr 2020'!AC60/100)*'Vic Apr 2020'!AR60,($C$5*F66/'Vic Apr 2020'!AR60*'Vic Apr 2020'!AC60/100)*'Vic Apr 2020'!AR60))</f>
        <v>256.90909090909093</v>
      </c>
      <c r="M66" s="190">
        <f>IF(AND('Vic Apr 2020'!L60&gt;0,'Vic Apr 2020'!M60&gt;0),IF($C$5*F66/'Vic Apr 2020'!AR60&lt;'Vic Apr 2020'!L60,0,IF(($C$5*F66/'Vic Apr 2020'!AR60-'Vic Apr 2020'!L60)&lt;=('Vic Apr 2020'!M60+'Vic Apr 2020'!L60),((($C$5*F66/'Vic Apr 2020'!AR60-'Vic Apr 2020'!L60)*'Vic Apr 2020'!AD60/100))*'Vic Apr 2020'!AR60,((('Vic Apr 2020'!M60)*'Vic Apr 2020'!AD60/100)*'Vic Apr 2020'!AR60))),0)</f>
        <v>887.09090909090924</v>
      </c>
      <c r="N66" s="190">
        <f>IF(AND('Vic Apr 2020'!M60&gt;0,'Vic Apr 2020'!N60&gt;0),IF($C$5*F66/'Vic Apr 2020'!AR60&lt;('Vic Apr 2020'!L60+'Vic Apr 2020'!M60),0,IF(($C$5*F66/'Vic Apr 2020'!AR60-'Vic Apr 2020'!L60+'Vic Apr 2020'!M60)&lt;=('Vic Apr 2020'!L60+'Vic Apr 2020'!M60+'Vic Apr 2020'!N60),((($C$5*F66/'Vic Apr 2020'!AR60-('Vic Apr 2020'!L60+'Vic Apr 2020'!M60))*'Vic Apr 2020'!AE60/100))*'Vic Apr 2020'!AR60,('Vic Apr 2020'!N60*'Vic Apr 2020'!AE60/100)*'Vic Apr 2020'!AR60)),0)</f>
        <v>0</v>
      </c>
      <c r="O66" s="190">
        <f>IF(AND('Vic Apr 2020'!N60&gt;0,'Vic Apr 2020'!O60&gt;0),IF($C$5*F66/'Vic Apr 2020'!AR60&lt;('Vic Apr 2020'!L60+'Vic Apr 2020'!M60+'Vic Apr 2020'!N60),0,IF(($C$5*F66/'Vic Apr 2020'!AR60-'Vic Apr 2020'!L60+'Vic Apr 2020'!M60+'Vic Apr 2020'!N60)&lt;=('Vic Apr 2020'!L60+'Vic Apr 2020'!M60+'Vic Apr 2020'!N60+'Vic Apr 2020'!O60),(($C$5*F66/'Vic Apr 2020'!AR60-('Vic Apr 2020'!L60+'Vic Apr 2020'!M60+'Vic Apr 2020'!N60))*'Vic Apr 2020'!AF60/100)*'Vic Apr 2020'!AR60,('Vic Apr 2020'!O60*'Vic Apr 2020'!AF60/100)*'Vic Apr 2020'!AR60)),0)</f>
        <v>0</v>
      </c>
      <c r="P66" s="190">
        <f>IF(AND('Vic Apr 2020'!P60&gt;0,'Vic Apr 2020'!O60&gt;0),IF(($C$5*F66/'Vic Apr 2020'!AR60&lt;SUM('Vic Apr 2020'!L60:P60)),(0),($C$5*F66/'Vic Apr 2020'!AR60-SUM('Vic Apr 2020'!L60:P60))*'Vic Apr 2020'!AB60/100)* 'Vic Apr 2020'!AR60,IF(AND('Vic Apr 2020'!O60&gt;0,'Vic Apr 2020'!P60=""),IF(($C$5*F66/'Vic Apr 2020'!AR60&lt; SUM('Vic Apr 2020'!L60:O60)),(0),($C$5*F66/'Vic Apr 2020'!AR60-SUM('Vic Apr 2020'!L60:O60))*'Vic Apr 2020'!AG60/100)* 'Vic Apr 2020'!AR60,IF(AND('Vic Apr 2020'!N60&gt;0,'Vic Apr 2020'!O60=""),IF(($C$5*F66/'Vic Apr 2020'!AR60&lt; SUM('Vic Apr 2020'!L60:N60)),(0),($C$5*F66/'Vic Apr 2020'!AR60-SUM('Vic Apr 2020'!L60:N60))*'Vic Apr 2020'!AF60/100)* 'Vic Apr 2020'!AR60,IF(AND('Vic Apr 2020'!M60&gt;0,'Vic Apr 2020'!N60=""),IF(($C$5*F66/'Vic Apr 2020'!AR60&lt;'Vic Apr 2020'!M60+'Vic Apr 2020'!L60),(0),(($C$5*F66/'Vic Apr 2020'!AR60-('Vic Apr 2020'!M60+'Vic Apr 2020'!L60))*'Vic Apr 2020'!AE60/100))*'Vic Apr 2020'!AR60,IF(AND('Vic Apr 2020'!L60&gt;0,'Vic Apr 2020'!M60=""&gt;0),IF(($C$5*F66/'Vic Apr 2020'!AR60&lt;'Vic Apr 2020'!L60),(0),($C$5*F66/'Vic Apr 2020'!AR60-'Vic Apr 2020'!L60)*'Vic Apr 2020'!AD60/100)*'Vic Apr 2020'!AR60,0)))))</f>
        <v>0</v>
      </c>
      <c r="Q66" s="394">
        <f t="shared" si="4"/>
        <v>2288.0000000000005</v>
      </c>
      <c r="R66" s="419">
        <f t="shared" si="5"/>
        <v>2676.7250000000004</v>
      </c>
      <c r="S66" s="193">
        <f t="shared" si="6"/>
        <v>2944.3975000000005</v>
      </c>
      <c r="T66" s="247">
        <f>'Vic Apr 2020'!AT60</f>
        <v>23</v>
      </c>
      <c r="U66" s="247">
        <f>'Vic Apr 2020'!AU60</f>
        <v>0</v>
      </c>
      <c r="V66" s="247">
        <f>'Vic Apr 2020'!AV60</f>
        <v>0</v>
      </c>
      <c r="W66" s="247">
        <f>'Vic Apr 2020'!AW60</f>
        <v>0</v>
      </c>
      <c r="X66" s="419" t="str">
        <f t="shared" si="7"/>
        <v>Guaranteed off bill</v>
      </c>
      <c r="Y66" s="419" t="str">
        <f t="shared" si="8"/>
        <v>Exclusive</v>
      </c>
      <c r="Z66" s="399">
        <f t="shared" si="0"/>
        <v>2061.0782500000005</v>
      </c>
      <c r="AA66" s="399">
        <f t="shared" si="1"/>
        <v>2061.0782500000005</v>
      </c>
      <c r="AB66" s="400">
        <f t="shared" si="9"/>
        <v>2267.1860750000005</v>
      </c>
      <c r="AC66" s="400">
        <f t="shared" si="9"/>
        <v>2267.1860750000005</v>
      </c>
      <c r="AD66" s="244">
        <f>'Vic Apr 2020'!BF60</f>
        <v>0</v>
      </c>
      <c r="AE66" s="196" t="str">
        <f>'Vic Apr 2020'!BG60</f>
        <v>n</v>
      </c>
      <c r="CO66" s="438"/>
      <c r="CP66" s="438"/>
      <c r="CQ66" s="438"/>
      <c r="CR66" s="438"/>
      <c r="CS66" s="438"/>
      <c r="CT66" s="438"/>
      <c r="CU66" s="438"/>
      <c r="CV66" s="438"/>
      <c r="CW66" s="438"/>
      <c r="CX66" s="438"/>
      <c r="CY66" s="438"/>
      <c r="CZ66" s="438"/>
      <c r="DA66" s="438"/>
      <c r="DB66" s="438"/>
      <c r="DC66" s="438"/>
      <c r="DD66" s="438"/>
      <c r="DE66" s="438"/>
      <c r="DF66" s="438"/>
      <c r="DG66" s="438"/>
      <c r="DH66" s="438"/>
      <c r="DI66" s="438"/>
      <c r="DJ66" s="438"/>
      <c r="DK66" s="438"/>
      <c r="DL66" s="438"/>
      <c r="DM66" s="438"/>
      <c r="DN66" s="438"/>
      <c r="DO66" s="438"/>
      <c r="DP66" s="438"/>
      <c r="DQ66" s="438"/>
      <c r="DR66" s="438"/>
      <c r="DS66" s="438"/>
      <c r="DT66" s="438"/>
      <c r="DU66" s="438"/>
      <c r="DV66" s="438"/>
      <c r="DW66" s="438"/>
      <c r="DX66" s="438"/>
      <c r="DY66" s="438"/>
      <c r="DZ66" s="438"/>
      <c r="EA66" s="438"/>
      <c r="EB66" s="438"/>
      <c r="EC66" s="438"/>
      <c r="ED66" s="438"/>
      <c r="EE66" s="438"/>
      <c r="EF66" s="438"/>
      <c r="EG66" s="438"/>
      <c r="EH66" s="438"/>
      <c r="EI66" s="438"/>
      <c r="EJ66" s="438"/>
      <c r="EK66" s="438"/>
      <c r="EL66" s="438"/>
      <c r="EM66" s="438"/>
      <c r="EN66" s="438"/>
      <c r="EO66" s="438"/>
      <c r="EP66" s="438"/>
    </row>
    <row r="67" spans="1:146" ht="17" customHeight="1">
      <c r="A67" s="528"/>
      <c r="B67" s="423" t="str">
        <f>'Vic Apr 2020'!F61</f>
        <v>Lumo Energy</v>
      </c>
      <c r="C67" s="423" t="str">
        <f>'Vic Apr 2020'!G61</f>
        <v>Value</v>
      </c>
      <c r="D67" s="190">
        <f>365*'Vic Apr 2020'!H61/100</f>
        <v>284.7</v>
      </c>
      <c r="E67" s="415">
        <f>IF('Vic Apr 2020'!AQ61=3,0.5,IF('Vic Apr 2020'!AQ61=2,0.33,0))</f>
        <v>0.5</v>
      </c>
      <c r="F67" s="415">
        <f t="shared" si="3"/>
        <v>0.5</v>
      </c>
      <c r="G67" s="190">
        <f>IF('Vic Apr 2020'!K61="",($C$5*E67/'Vic Apr 2020'!AQ61*'Vic Apr 2020'!W61/100)*'Vic Apr 2020'!AQ61,IF($C$5*E67/'Vic Apr 2020'!AQ61&gt;='Vic Apr 2020'!L61,('Vic Apr 2020'!L61*'Vic Apr 2020'!W61/100)*'Vic Apr 2020'!AQ61,($C$5*E67/'Vic Apr 2020'!AQ61*'Vic Apr 2020'!W61/100)*'Vic Apr 2020'!AQ61))</f>
        <v>194.13490909090908</v>
      </c>
      <c r="H67" s="190">
        <f>IF(AND('Vic Apr 2020'!L61&gt;0,'Vic Apr 2020'!M61&gt;0),IF($C$5*E67/'Vic Apr 2020'!AQ61&lt;'Vic Apr 2020'!L61,0,IF(($C$5*E67/'Vic Apr 2020'!AQ61-'Vic Apr 2020'!L61)&lt;=('Vic Apr 2020'!M61+'Vic Apr 2020'!L61),((($C$5*E67/'Vic Apr 2020'!AQ61-'Vic Apr 2020'!L61)*'Vic Apr 2020'!X61/100))*'Vic Apr 2020'!AQ61,((('Vic Apr 2020'!M61)*'Vic Apr 2020'!X61/100)*'Vic Apr 2020'!AQ61))),0)</f>
        <v>698.57381818181807</v>
      </c>
      <c r="I67" s="190">
        <f>IF(AND('Vic Apr 2020'!M61&gt;0,'Vic Apr 2020'!N61&gt;0),IF($C$5*E67/'Vic Apr 2020'!AQ61&lt;('Vic Apr 2020'!L61+'Vic Apr 2020'!M61),0,IF(($C$5*E67/'Vic Apr 2020'!AQ61-'Vic Apr 2020'!L61+'Vic Apr 2020'!M61)&lt;=('Vic Apr 2020'!L61+'Vic Apr 2020'!M61+'Vic Apr 2020'!N61),((($C$5*E67/'Vic Apr 2020'!AQ61-('Vic Apr 2020'!L61+'Vic Apr 2020'!M61))*'Vic Apr 2020'!Y61/100))*'Vic Apr 2020'!AQ61,('Vic Apr 2020'!N61*'Vic Apr 2020'!Y61/100)* 'Vic Apr 2020'!AQ61)),0)</f>
        <v>0</v>
      </c>
      <c r="J67" s="190">
        <f>IF(AND('Vic Apr 2020'!N61&gt;0,'Vic Apr 2020'!O61&gt;0),IF($C$5*E67/'Vic Apr 2020'!AQ61&lt;('Vic Apr 2020'!L61+'Vic Apr 2020'!M61+'Vic Apr 2020'!N61),0,IF(($C$5*E67/'Vic Apr 2020'!AQ61-'Vic Apr 2020'!L61+'Vic Apr 2020'!M61+'Vic Apr 2020'!N61)&lt;=('Vic Apr 2020'!L61+'Vic Apr 2020'!M61+'Vic Apr 2020'!N61+'Vic Apr 2020'!O61),(($C$5*E67/'Vic Apr 2020'!AQ61-('Vic Apr 2020'!L61+'Vic Apr 2020'!M61+'Vic Apr 2020'!N61))*'Vic Apr 2020'!Z61/100)*'Vic Apr 2020'!AQ61,('Vic Apr 2020'!O61*'Vic Apr 2020'!Z61/100)*'Vic Apr 2020'!AQ61)),0)</f>
        <v>0</v>
      </c>
      <c r="K67" s="190">
        <f>IF(AND('Vic Apr 2020'!P61&gt;0,'Vic Apr 2020'!O61&gt;0),IF(($C$5*E67/'Vic Apr 2020'!AQ61&lt;SUM('Vic Apr 2020'!L61:P61)),(0),($C$5*E67/'Vic Apr 2020'!AQ61-SUM('Vic Apr 2020'!L61:P61))*'Vic Apr 2020'!AB61/100)* 'Vic Apr 2020'!AQ61,IF(AND('Vic Apr 2020'!O61&gt;0,'Vic Apr 2020'!P61=""),IF(($C$5*E67/'Vic Apr 2020'!AQ61&lt; SUM('Vic Apr 2020'!L61:O61)),(0),($C$5*E67/'Vic Apr 2020'!AQ61-SUM('Vic Apr 2020'!L61:O61))*'Vic Apr 2020'!AA61/100)* 'Vic Apr 2020'!AQ61,IF(AND('Vic Apr 2020'!N61&gt;0,'Vic Apr 2020'!O61=""),IF(($C$5*E67/'Vic Apr 2020'!AQ61&lt; SUM('Vic Apr 2020'!L61:N61)),(0),($C$5*E67/'Vic Apr 2020'!AQ61-SUM('Vic Apr 2020'!L61:N61))*'Vic Apr 2020'!Z61/100)* 'Vic Apr 2020'!AQ61,IF(AND('Vic Apr 2020'!M61&gt;0,'Vic Apr 2020'!N61=""),IF(($C$5*E67/'Vic Apr 2020'!AQ61&lt;'Vic Apr 2020'!M61+'Vic Apr 2020'!L61),(0),(($C$5*E67/'Vic Apr 2020'!AQ61-('Vic Apr 2020'!M61+'Vic Apr 2020'!L61))*'Vic Apr 2020'!Y61/100))*'Vic Apr 2020'!AQ61,IF(AND('Vic Apr 2020'!L61&gt;0,'Vic Apr 2020'!M61=""&gt;0),IF(($C$5*E67/'Vic Apr 2020'!AQ61&lt;'Vic Apr 2020'!L61),(0),($C$5*E67/'Vic Apr 2020'!AQ61-'Vic Apr 2020'!L61)*'Vic Apr 2020'!X61/100)*'Vic Apr 2020'!AQ61,0)))))</f>
        <v>0</v>
      </c>
      <c r="L67" s="190">
        <f>IF('Vic Apr 2020'!K61="",($C$5*F67/'Vic Apr 2020'!AR61*'Vic Apr 2020'!AC61/100)*'Vic Apr 2020'!AR61,IF($C$5*F67/'Vic Apr 2020'!AR61&gt;='Vic Apr 2020'!L61,('Vic Apr 2020'!L61*'Vic Apr 2020'!AC61/100)*'Vic Apr 2020'!AR61,($C$5*F67/'Vic Apr 2020'!AR61*'Vic Apr 2020'!AC61/100)*'Vic Apr 2020'!AR61))</f>
        <v>194.13490909090908</v>
      </c>
      <c r="M67" s="190">
        <f>IF(AND('Vic Apr 2020'!L61&gt;0,'Vic Apr 2020'!M61&gt;0),IF($C$5*F67/'Vic Apr 2020'!AR61&lt;'Vic Apr 2020'!L61,0,IF(($C$5*F67/'Vic Apr 2020'!AR61-'Vic Apr 2020'!L61)&lt;=('Vic Apr 2020'!M61+'Vic Apr 2020'!L61),((($C$5*F67/'Vic Apr 2020'!AR61-'Vic Apr 2020'!L61)*'Vic Apr 2020'!AD61/100))*'Vic Apr 2020'!AR61,((('Vic Apr 2020'!M61)*'Vic Apr 2020'!AD61/100)*'Vic Apr 2020'!AR61))),0)</f>
        <v>698.57381818181807</v>
      </c>
      <c r="N67" s="190">
        <f>IF(AND('Vic Apr 2020'!M61&gt;0,'Vic Apr 2020'!N61&gt;0),IF($C$5*F67/'Vic Apr 2020'!AR61&lt;('Vic Apr 2020'!L61+'Vic Apr 2020'!M61),0,IF(($C$5*F67/'Vic Apr 2020'!AR61-'Vic Apr 2020'!L61+'Vic Apr 2020'!M61)&lt;=('Vic Apr 2020'!L61+'Vic Apr 2020'!M61+'Vic Apr 2020'!N61),((($C$5*F67/'Vic Apr 2020'!AR61-('Vic Apr 2020'!L61+'Vic Apr 2020'!M61))*'Vic Apr 2020'!AE61/100))*'Vic Apr 2020'!AR61,('Vic Apr 2020'!N61*'Vic Apr 2020'!AE61/100)*'Vic Apr 2020'!AR61)),0)</f>
        <v>0</v>
      </c>
      <c r="O67" s="190">
        <f>IF(AND('Vic Apr 2020'!N61&gt;0,'Vic Apr 2020'!O61&gt;0),IF($C$5*F67/'Vic Apr 2020'!AR61&lt;('Vic Apr 2020'!L61+'Vic Apr 2020'!M61+'Vic Apr 2020'!N61),0,IF(($C$5*F67/'Vic Apr 2020'!AR61-'Vic Apr 2020'!L61+'Vic Apr 2020'!M61+'Vic Apr 2020'!N61)&lt;=('Vic Apr 2020'!L61+'Vic Apr 2020'!M61+'Vic Apr 2020'!N61+'Vic Apr 2020'!O61),(($C$5*F67/'Vic Apr 2020'!AR61-('Vic Apr 2020'!L61+'Vic Apr 2020'!M61+'Vic Apr 2020'!N61))*'Vic Apr 2020'!AF61/100)*'Vic Apr 2020'!AR61,('Vic Apr 2020'!O61*'Vic Apr 2020'!AF61/100)*'Vic Apr 2020'!AR61)),0)</f>
        <v>0</v>
      </c>
      <c r="P67" s="190">
        <f>IF(AND('Vic Apr 2020'!P61&gt;0,'Vic Apr 2020'!O61&gt;0),IF(($C$5*F67/'Vic Apr 2020'!AR61&lt;SUM('Vic Apr 2020'!L61:P61)),(0),($C$5*F67/'Vic Apr 2020'!AR61-SUM('Vic Apr 2020'!L61:P61))*'Vic Apr 2020'!AB61/100)* 'Vic Apr 2020'!AR61,IF(AND('Vic Apr 2020'!O61&gt;0,'Vic Apr 2020'!P61=""),IF(($C$5*F67/'Vic Apr 2020'!AR61&lt; SUM('Vic Apr 2020'!L61:O61)),(0),($C$5*F67/'Vic Apr 2020'!AR61-SUM('Vic Apr 2020'!L61:O61))*'Vic Apr 2020'!AG61/100)* 'Vic Apr 2020'!AR61,IF(AND('Vic Apr 2020'!N61&gt;0,'Vic Apr 2020'!O61=""),IF(($C$5*F67/'Vic Apr 2020'!AR61&lt; SUM('Vic Apr 2020'!L61:N61)),(0),($C$5*F67/'Vic Apr 2020'!AR61-SUM('Vic Apr 2020'!L61:N61))*'Vic Apr 2020'!AF61/100)* 'Vic Apr 2020'!AR61,IF(AND('Vic Apr 2020'!M61&gt;0,'Vic Apr 2020'!N61=""),IF(($C$5*F67/'Vic Apr 2020'!AR61&lt;'Vic Apr 2020'!M61+'Vic Apr 2020'!L61),(0),(($C$5*F67/'Vic Apr 2020'!AR61-('Vic Apr 2020'!M61+'Vic Apr 2020'!L61))*'Vic Apr 2020'!AE61/100))*'Vic Apr 2020'!AR61,IF(AND('Vic Apr 2020'!L61&gt;0,'Vic Apr 2020'!M61=""&gt;0),IF(($C$5*F67/'Vic Apr 2020'!AR61&lt;'Vic Apr 2020'!L61),(0),($C$5*F67/'Vic Apr 2020'!AR61-'Vic Apr 2020'!L61)*'Vic Apr 2020'!AD61/100)*'Vic Apr 2020'!AR61,0)))))</f>
        <v>0</v>
      </c>
      <c r="Q67" s="394">
        <f t="shared" si="4"/>
        <v>1785.4174545454543</v>
      </c>
      <c r="R67" s="419">
        <f t="shared" si="5"/>
        <v>2070.1174545454542</v>
      </c>
      <c r="S67" s="193">
        <f t="shared" si="6"/>
        <v>2277.1291999999999</v>
      </c>
      <c r="T67" s="247">
        <f>'Vic Apr 2020'!AT61</f>
        <v>0</v>
      </c>
      <c r="U67" s="247">
        <f>'Vic Apr 2020'!AU61</f>
        <v>0</v>
      </c>
      <c r="V67" s="247">
        <f>'Vic Apr 2020'!AV61</f>
        <v>3</v>
      </c>
      <c r="W67" s="247">
        <f>'Vic Apr 2020'!AW61</f>
        <v>0</v>
      </c>
      <c r="X67" s="419" t="str">
        <f t="shared" si="7"/>
        <v>Pay-on-time off bill</v>
      </c>
      <c r="Y67" s="419" t="str">
        <f t="shared" si="8"/>
        <v>Exclusive</v>
      </c>
      <c r="Z67" s="399">
        <f t="shared" si="0"/>
        <v>2070.1174545454542</v>
      </c>
      <c r="AA67" s="399">
        <f t="shared" si="1"/>
        <v>2008.0139309090905</v>
      </c>
      <c r="AB67" s="400">
        <f t="shared" si="9"/>
        <v>2277.1291999999999</v>
      </c>
      <c r="AC67" s="400">
        <f t="shared" si="9"/>
        <v>2208.8153239999997</v>
      </c>
      <c r="AD67" s="244">
        <f>'Vic Apr 2020'!BF61</f>
        <v>0</v>
      </c>
      <c r="AE67" s="196" t="str">
        <f>'Vic Apr 2020'!BG61</f>
        <v>n</v>
      </c>
      <c r="CO67" s="438"/>
      <c r="CP67" s="438"/>
      <c r="CQ67" s="438"/>
      <c r="CR67" s="438"/>
      <c r="CS67" s="438"/>
      <c r="CT67" s="438"/>
      <c r="CU67" s="438"/>
      <c r="CV67" s="438"/>
      <c r="CW67" s="438"/>
      <c r="CX67" s="438"/>
      <c r="CY67" s="438"/>
      <c r="CZ67" s="438"/>
      <c r="DA67" s="438"/>
      <c r="DB67" s="438"/>
      <c r="DC67" s="438"/>
      <c r="DD67" s="438"/>
      <c r="DE67" s="438"/>
      <c r="DF67" s="438"/>
      <c r="DG67" s="438"/>
      <c r="DH67" s="438"/>
      <c r="DI67" s="438"/>
      <c r="DJ67" s="438"/>
      <c r="DK67" s="438"/>
      <c r="DL67" s="438"/>
      <c r="DM67" s="438"/>
      <c r="DN67" s="438"/>
      <c r="DO67" s="438"/>
      <c r="DP67" s="438"/>
      <c r="DQ67" s="438"/>
      <c r="DR67" s="438"/>
      <c r="DS67" s="438"/>
      <c r="DT67" s="438"/>
      <c r="DU67" s="438"/>
      <c r="DV67" s="438"/>
      <c r="DW67" s="438"/>
      <c r="DX67" s="438"/>
      <c r="DY67" s="438"/>
      <c r="DZ67" s="438"/>
      <c r="EA67" s="438"/>
      <c r="EB67" s="438"/>
      <c r="EC67" s="438"/>
      <c r="ED67" s="438"/>
      <c r="EE67" s="438"/>
      <c r="EF67" s="438"/>
      <c r="EG67" s="438"/>
      <c r="EH67" s="438"/>
      <c r="EI67" s="438"/>
      <c r="EJ67" s="438"/>
      <c r="EK67" s="438"/>
      <c r="EL67" s="438"/>
      <c r="EM67" s="438"/>
      <c r="EN67" s="438"/>
      <c r="EO67" s="438"/>
      <c r="EP67" s="438"/>
    </row>
    <row r="68" spans="1:146" ht="17" customHeight="1">
      <c r="A68" s="528"/>
      <c r="B68" s="423" t="str">
        <f>'Vic Apr 2020'!F62</f>
        <v>Momentum Energy</v>
      </c>
      <c r="C68" s="423" t="str">
        <f>'Vic Apr 2020'!G62</f>
        <v>Market offer</v>
      </c>
      <c r="D68" s="190">
        <f>365*'Vic Apr 2020'!H62/100</f>
        <v>366.49318181818182</v>
      </c>
      <c r="E68" s="415">
        <f>IF('Vic Apr 2020'!AQ62=3,0.5,IF('Vic Apr 2020'!AQ62=2,0.33,0))</f>
        <v>0.33</v>
      </c>
      <c r="F68" s="415">
        <f t="shared" si="3"/>
        <v>0.66999999999999993</v>
      </c>
      <c r="G68" s="190">
        <f>IF('Vic Apr 2020'!K62="",($C$5*E68/'Vic Apr 2020'!AQ62*'Vic Apr 2020'!W62/100)*'Vic Apr 2020'!AQ62,IF($C$5*E68/'Vic Apr 2020'!AQ62&gt;='Vic Apr 2020'!L62,('Vic Apr 2020'!L62*'Vic Apr 2020'!W62/100)*'Vic Apr 2020'!AQ62,($C$5*E68/'Vic Apr 2020'!AQ62*'Vic Apr 2020'!W62/100)*'Vic Apr 2020'!AQ62))</f>
        <v>136.36363636363635</v>
      </c>
      <c r="H68" s="190">
        <f>IF(AND('Vic Apr 2020'!L62&gt;0,'Vic Apr 2020'!M62&gt;0),IF($C$5*E68/'Vic Apr 2020'!AQ62&lt;'Vic Apr 2020'!L62,0,IF(($C$5*E68/'Vic Apr 2020'!AQ62-'Vic Apr 2020'!L62)&lt;=('Vic Apr 2020'!M62+'Vic Apr 2020'!L62),((($C$5*E68/'Vic Apr 2020'!AQ62-'Vic Apr 2020'!L62)*'Vic Apr 2020'!X62/100))*'Vic Apr 2020'!AQ62,((('Vic Apr 2020'!M62)*'Vic Apr 2020'!X62/100)*'Vic Apr 2020'!AQ62))),0)</f>
        <v>500.72727272727275</v>
      </c>
      <c r="I68" s="190">
        <f>IF(AND('Vic Apr 2020'!M62&gt;0,'Vic Apr 2020'!N62&gt;0),IF($C$5*E68/'Vic Apr 2020'!AQ62&lt;('Vic Apr 2020'!L62+'Vic Apr 2020'!M62),0,IF(($C$5*E68/'Vic Apr 2020'!AQ62-'Vic Apr 2020'!L62+'Vic Apr 2020'!M62)&lt;=('Vic Apr 2020'!L62+'Vic Apr 2020'!M62+'Vic Apr 2020'!N62),((($C$5*E68/'Vic Apr 2020'!AQ62-('Vic Apr 2020'!L62+'Vic Apr 2020'!M62))*'Vic Apr 2020'!Y62/100))*'Vic Apr 2020'!AQ62,('Vic Apr 2020'!N62*'Vic Apr 2020'!Y62/100)* 'Vic Apr 2020'!AQ62)),0)</f>
        <v>0</v>
      </c>
      <c r="J68" s="190">
        <f>IF(AND('Vic Apr 2020'!N62&gt;0,'Vic Apr 2020'!O62&gt;0),IF($C$5*E68/'Vic Apr 2020'!AQ62&lt;('Vic Apr 2020'!L62+'Vic Apr 2020'!M62+'Vic Apr 2020'!N62),0,IF(($C$5*E68/'Vic Apr 2020'!AQ62-'Vic Apr 2020'!L62+'Vic Apr 2020'!M62+'Vic Apr 2020'!N62)&lt;=('Vic Apr 2020'!L62+'Vic Apr 2020'!M62+'Vic Apr 2020'!N62+'Vic Apr 2020'!O62),(($C$5*E68/'Vic Apr 2020'!AQ62-('Vic Apr 2020'!L62+'Vic Apr 2020'!M62+'Vic Apr 2020'!N62))*'Vic Apr 2020'!Z62/100)*'Vic Apr 2020'!AQ62,('Vic Apr 2020'!O62*'Vic Apr 2020'!Z62/100)*'Vic Apr 2020'!AQ62)),0)</f>
        <v>0</v>
      </c>
      <c r="K68" s="190">
        <f>IF(AND('Vic Apr 2020'!P62&gt;0,'Vic Apr 2020'!O62&gt;0),IF(($C$5*E68/'Vic Apr 2020'!AQ62&lt;SUM('Vic Apr 2020'!L62:P62)),(0),($C$5*E68/'Vic Apr 2020'!AQ62-SUM('Vic Apr 2020'!L62:P62))*'Vic Apr 2020'!AB62/100)* 'Vic Apr 2020'!AQ62,IF(AND('Vic Apr 2020'!O62&gt;0,'Vic Apr 2020'!P62=""),IF(($C$5*E68/'Vic Apr 2020'!AQ62&lt; SUM('Vic Apr 2020'!L62:O62)),(0),($C$5*E68/'Vic Apr 2020'!AQ62-SUM('Vic Apr 2020'!L62:O62))*'Vic Apr 2020'!AA62/100)* 'Vic Apr 2020'!AQ62,IF(AND('Vic Apr 2020'!N62&gt;0,'Vic Apr 2020'!O62=""),IF(($C$5*E68/'Vic Apr 2020'!AQ62&lt; SUM('Vic Apr 2020'!L62:N62)),(0),($C$5*E68/'Vic Apr 2020'!AQ62-SUM('Vic Apr 2020'!L62:N62))*'Vic Apr 2020'!Z62/100)* 'Vic Apr 2020'!AQ62,IF(AND('Vic Apr 2020'!M62&gt;0,'Vic Apr 2020'!N62=""),IF(($C$5*E68/'Vic Apr 2020'!AQ62&lt;'Vic Apr 2020'!M62+'Vic Apr 2020'!L62),(0),(($C$5*E68/'Vic Apr 2020'!AQ62-('Vic Apr 2020'!M62+'Vic Apr 2020'!L62))*'Vic Apr 2020'!Y62/100))*'Vic Apr 2020'!AQ62,IF(AND('Vic Apr 2020'!L62&gt;0,'Vic Apr 2020'!M62=""&gt;0),IF(($C$5*E68/'Vic Apr 2020'!AQ62&lt;'Vic Apr 2020'!L62),(0),($C$5*E68/'Vic Apr 2020'!AQ62-'Vic Apr 2020'!L62)*'Vic Apr 2020'!X62/100)*'Vic Apr 2020'!AQ62,0)))))</f>
        <v>0</v>
      </c>
      <c r="L68" s="190">
        <f>IF('Vic Apr 2020'!K62="",($C$5*F68/'Vic Apr 2020'!AR62*'Vic Apr 2020'!AC62/100)*'Vic Apr 2020'!AR62,IF($C$5*F68/'Vic Apr 2020'!AR62&gt;='Vic Apr 2020'!L62,('Vic Apr 2020'!L62*'Vic Apr 2020'!AC62/100)*'Vic Apr 2020'!AR62,($C$5*F68/'Vic Apr 2020'!AR62*'Vic Apr 2020'!AC62/100)*'Vic Apr 2020'!AR62))</f>
        <v>233.45454545454544</v>
      </c>
      <c r="M68" s="190">
        <f>IF(AND('Vic Apr 2020'!L62&gt;0,'Vic Apr 2020'!M62&gt;0),IF($C$5*F68/'Vic Apr 2020'!AR62&lt;'Vic Apr 2020'!L62,0,IF(($C$5*F68/'Vic Apr 2020'!AR62-'Vic Apr 2020'!L62)&lt;=('Vic Apr 2020'!M62+'Vic Apr 2020'!L62),((($C$5*F68/'Vic Apr 2020'!AR62-'Vic Apr 2020'!L62)*'Vic Apr 2020'!AD62/100))*'Vic Apr 2020'!AR62,((('Vic Apr 2020'!M62)*'Vic Apr 2020'!AD62/100)*'Vic Apr 2020'!AR62))),0)</f>
        <v>864.99999999999989</v>
      </c>
      <c r="N68" s="190">
        <f>IF(AND('Vic Apr 2020'!M62&gt;0,'Vic Apr 2020'!N62&gt;0),IF($C$5*F68/'Vic Apr 2020'!AR62&lt;('Vic Apr 2020'!L62+'Vic Apr 2020'!M62),0,IF(($C$5*F68/'Vic Apr 2020'!AR62-'Vic Apr 2020'!L62+'Vic Apr 2020'!M62)&lt;=('Vic Apr 2020'!L62+'Vic Apr 2020'!M62+'Vic Apr 2020'!N62),((($C$5*F68/'Vic Apr 2020'!AR62-('Vic Apr 2020'!L62+'Vic Apr 2020'!M62))*'Vic Apr 2020'!AE62/100))*'Vic Apr 2020'!AR62,('Vic Apr 2020'!N62*'Vic Apr 2020'!AE62/100)*'Vic Apr 2020'!AR62)),0)</f>
        <v>0</v>
      </c>
      <c r="O68" s="190">
        <f>IF(AND('Vic Apr 2020'!N62&gt;0,'Vic Apr 2020'!O62&gt;0),IF($C$5*F68/'Vic Apr 2020'!AR62&lt;('Vic Apr 2020'!L62+'Vic Apr 2020'!M62+'Vic Apr 2020'!N62),0,IF(($C$5*F68/'Vic Apr 2020'!AR62-'Vic Apr 2020'!L62+'Vic Apr 2020'!M62+'Vic Apr 2020'!N62)&lt;=('Vic Apr 2020'!L62+'Vic Apr 2020'!M62+'Vic Apr 2020'!N62+'Vic Apr 2020'!O62),(($C$5*F68/'Vic Apr 2020'!AR62-('Vic Apr 2020'!L62+'Vic Apr 2020'!M62+'Vic Apr 2020'!N62))*'Vic Apr 2020'!AF62/100)*'Vic Apr 2020'!AR62,('Vic Apr 2020'!O62*'Vic Apr 2020'!AF62/100)*'Vic Apr 2020'!AR62)),0)</f>
        <v>0</v>
      </c>
      <c r="P68" s="190">
        <f>IF(AND('Vic Apr 2020'!P62&gt;0,'Vic Apr 2020'!O62&gt;0),IF(($C$5*F68/'Vic Apr 2020'!AR62&lt;SUM('Vic Apr 2020'!L62:P62)),(0),($C$5*F68/'Vic Apr 2020'!AR62-SUM('Vic Apr 2020'!L62:P62))*'Vic Apr 2020'!AB62/100)* 'Vic Apr 2020'!AR62,IF(AND('Vic Apr 2020'!O62&gt;0,'Vic Apr 2020'!P62=""),IF(($C$5*F68/'Vic Apr 2020'!AR62&lt; SUM('Vic Apr 2020'!L62:O62)),(0),($C$5*F68/'Vic Apr 2020'!AR62-SUM('Vic Apr 2020'!L62:O62))*'Vic Apr 2020'!AG62/100)* 'Vic Apr 2020'!AR62,IF(AND('Vic Apr 2020'!N62&gt;0,'Vic Apr 2020'!O62=""),IF(($C$5*F68/'Vic Apr 2020'!AR62&lt; SUM('Vic Apr 2020'!L62:N62)),(0),($C$5*F68/'Vic Apr 2020'!AR62-SUM('Vic Apr 2020'!L62:N62))*'Vic Apr 2020'!AF62/100)* 'Vic Apr 2020'!AR62,IF(AND('Vic Apr 2020'!M62&gt;0,'Vic Apr 2020'!N62=""),IF(($C$5*F68/'Vic Apr 2020'!AR62&lt;'Vic Apr 2020'!M62+'Vic Apr 2020'!L62),(0),(($C$5*F68/'Vic Apr 2020'!AR62-('Vic Apr 2020'!M62+'Vic Apr 2020'!L62))*'Vic Apr 2020'!AE62/100))*'Vic Apr 2020'!AR62,IF(AND('Vic Apr 2020'!L62&gt;0,'Vic Apr 2020'!M62=""&gt;0),IF(($C$5*F68/'Vic Apr 2020'!AR62&lt;'Vic Apr 2020'!L62),(0),($C$5*F68/'Vic Apr 2020'!AR62-'Vic Apr 2020'!L62)*'Vic Apr 2020'!AD62/100)*'Vic Apr 2020'!AR62,0)))))</f>
        <v>0</v>
      </c>
      <c r="Q68" s="394">
        <f t="shared" si="4"/>
        <v>1735.5454545454545</v>
      </c>
      <c r="R68" s="419">
        <f t="shared" si="5"/>
        <v>2102.0386363636362</v>
      </c>
      <c r="S68" s="193">
        <f t="shared" si="6"/>
        <v>2312.2424999999998</v>
      </c>
      <c r="T68" s="247">
        <f>'Vic Apr 2020'!AT62</f>
        <v>0</v>
      </c>
      <c r="U68" s="247">
        <f>'Vic Apr 2020'!AU62</f>
        <v>0</v>
      </c>
      <c r="V68" s="247">
        <f>'Vic Apr 2020'!AV62</f>
        <v>0</v>
      </c>
      <c r="W68" s="247">
        <f>'Vic Apr 2020'!AW62</f>
        <v>0</v>
      </c>
      <c r="X68" s="419" t="str">
        <f t="shared" si="7"/>
        <v>No discount</v>
      </c>
      <c r="Y68" s="419" t="str">
        <f t="shared" si="8"/>
        <v>Exclusive</v>
      </c>
      <c r="Z68" s="399">
        <f t="shared" si="0"/>
        <v>2102.0386363636362</v>
      </c>
      <c r="AA68" s="399">
        <f t="shared" si="1"/>
        <v>2102.0386363636362</v>
      </c>
      <c r="AB68" s="400">
        <f t="shared" si="9"/>
        <v>2312.2424999999998</v>
      </c>
      <c r="AC68" s="400">
        <f t="shared" si="9"/>
        <v>2312.2424999999998</v>
      </c>
      <c r="AD68" s="244">
        <f>'Vic Apr 2020'!BF62</f>
        <v>0</v>
      </c>
      <c r="AE68" s="196" t="str">
        <f>'Vic Apr 2020'!BG62</f>
        <v>n</v>
      </c>
      <c r="CO68" s="438"/>
      <c r="CP68" s="438"/>
      <c r="CQ68" s="438"/>
      <c r="CR68" s="438"/>
      <c r="CS68" s="438"/>
      <c r="CT68" s="438"/>
      <c r="CU68" s="438"/>
      <c r="CV68" s="438"/>
      <c r="CW68" s="438"/>
      <c r="CX68" s="438"/>
      <c r="CY68" s="438"/>
      <c r="CZ68" s="438"/>
      <c r="DA68" s="438"/>
      <c r="DB68" s="438"/>
      <c r="DC68" s="438"/>
      <c r="DD68" s="438"/>
      <c r="DE68" s="438"/>
      <c r="DF68" s="438"/>
      <c r="DG68" s="438"/>
      <c r="DH68" s="438"/>
      <c r="DI68" s="438"/>
      <c r="DJ68" s="438"/>
      <c r="DK68" s="438"/>
      <c r="DL68" s="438"/>
      <c r="DM68" s="438"/>
      <c r="DN68" s="438"/>
      <c r="DO68" s="438"/>
      <c r="DP68" s="438"/>
      <c r="DQ68" s="438"/>
      <c r="DR68" s="438"/>
      <c r="DS68" s="438"/>
      <c r="DT68" s="438"/>
      <c r="DU68" s="438"/>
      <c r="DV68" s="438"/>
      <c r="DW68" s="438"/>
      <c r="DX68" s="438"/>
      <c r="DY68" s="438"/>
      <c r="DZ68" s="438"/>
      <c r="EA68" s="438"/>
      <c r="EB68" s="438"/>
      <c r="EC68" s="438"/>
      <c r="ED68" s="438"/>
      <c r="EE68" s="438"/>
      <c r="EF68" s="438"/>
      <c r="EG68" s="438"/>
      <c r="EH68" s="438"/>
      <c r="EI68" s="438"/>
      <c r="EJ68" s="438"/>
      <c r="EK68" s="438"/>
      <c r="EL68" s="438"/>
      <c r="EM68" s="438"/>
      <c r="EN68" s="438"/>
      <c r="EO68" s="438"/>
      <c r="EP68" s="438"/>
    </row>
    <row r="69" spans="1:146" s="442" customFormat="1" ht="17" customHeight="1">
      <c r="A69" s="528"/>
      <c r="B69" s="423" t="str">
        <f>'Vic Apr 2020'!F63</f>
        <v>Origin Energy</v>
      </c>
      <c r="C69" s="423" t="str">
        <f>'Vic Apr 2020'!G63</f>
        <v>Basic</v>
      </c>
      <c r="D69" s="190">
        <f>365*'Vic Apr 2020'!H63/100</f>
        <v>277.39999999999998</v>
      </c>
      <c r="E69" s="415">
        <f>IF('Vic Apr 2020'!AQ63=3,0.5,IF('Vic Apr 2020'!AQ63=2,0.33,0))</f>
        <v>0.5</v>
      </c>
      <c r="F69" s="415">
        <f t="shared" si="3"/>
        <v>0.5</v>
      </c>
      <c r="G69" s="190">
        <f>IF('Vic Apr 2020'!K63="",($C$5*E69/'Vic Apr 2020'!AQ63*'Vic Apr 2020'!W63/100)*'Vic Apr 2020'!AQ63,IF($C$5*E69/'Vic Apr 2020'!AQ63&gt;='Vic Apr 2020'!L63,('Vic Apr 2020'!L63*'Vic Apr 2020'!W63/100)*'Vic Apr 2020'!AQ63,($C$5*E69/'Vic Apr 2020'!AQ63*'Vic Apr 2020'!W63/100)*'Vic Apr 2020'!AQ63))</f>
        <v>720</v>
      </c>
      <c r="H69" s="190">
        <f>IF(AND('Vic Apr 2020'!L63&gt;0,'Vic Apr 2020'!M63&gt;0),IF($C$5*E69/'Vic Apr 2020'!AQ63&lt;'Vic Apr 2020'!L63,0,IF(($C$5*E69/'Vic Apr 2020'!AQ63-'Vic Apr 2020'!L63)&lt;=('Vic Apr 2020'!M63+'Vic Apr 2020'!L63),((($C$5*E69/'Vic Apr 2020'!AQ63-'Vic Apr 2020'!L63)*'Vic Apr 2020'!X63/100))*'Vic Apr 2020'!AQ63,((('Vic Apr 2020'!M63)*'Vic Apr 2020'!X63/100)*'Vic Apr 2020'!AQ63))),0)</f>
        <v>231.63636363636368</v>
      </c>
      <c r="I69" s="190">
        <f>IF(AND('Vic Apr 2020'!M63&gt;0,'Vic Apr 2020'!N63&gt;0),IF($C$5*E69/'Vic Apr 2020'!AQ63&lt;('Vic Apr 2020'!L63+'Vic Apr 2020'!M63),0,IF(($C$5*E69/'Vic Apr 2020'!AQ63-'Vic Apr 2020'!L63+'Vic Apr 2020'!M63)&lt;=('Vic Apr 2020'!L63+'Vic Apr 2020'!M63+'Vic Apr 2020'!N63),((($C$5*E69/'Vic Apr 2020'!AQ63-('Vic Apr 2020'!L63+'Vic Apr 2020'!M63))*'Vic Apr 2020'!Y63/100))*'Vic Apr 2020'!AQ63,('Vic Apr 2020'!N63*'Vic Apr 2020'!Y63/100)* 'Vic Apr 2020'!AQ63)),0)</f>
        <v>0</v>
      </c>
      <c r="J69" s="190">
        <f>IF(AND('Vic Apr 2020'!N63&gt;0,'Vic Apr 2020'!O63&gt;0),IF($C$5*E69/'Vic Apr 2020'!AQ63&lt;('Vic Apr 2020'!L63+'Vic Apr 2020'!M63+'Vic Apr 2020'!N63),0,IF(($C$5*E69/'Vic Apr 2020'!AQ63-'Vic Apr 2020'!L63+'Vic Apr 2020'!M63+'Vic Apr 2020'!N63)&lt;=('Vic Apr 2020'!L63+'Vic Apr 2020'!M63+'Vic Apr 2020'!N63+'Vic Apr 2020'!O63),(($C$5*E69/'Vic Apr 2020'!AQ63-('Vic Apr 2020'!L63+'Vic Apr 2020'!M63+'Vic Apr 2020'!N63))*'Vic Apr 2020'!Z63/100)*'Vic Apr 2020'!AQ63,('Vic Apr 2020'!O63*'Vic Apr 2020'!Z63/100)*'Vic Apr 2020'!AQ63)),0)</f>
        <v>0</v>
      </c>
      <c r="K69" s="190">
        <f>IF(AND('Vic Apr 2020'!P63&gt;0,'Vic Apr 2020'!O63&gt;0),IF(($C$5*E69/'Vic Apr 2020'!AQ63&lt;SUM('Vic Apr 2020'!L63:P63)),(0),($C$5*E69/'Vic Apr 2020'!AQ63-SUM('Vic Apr 2020'!L63:P63))*'Vic Apr 2020'!AB63/100)* 'Vic Apr 2020'!AQ63,IF(AND('Vic Apr 2020'!O63&gt;0,'Vic Apr 2020'!P63=""),IF(($C$5*E69/'Vic Apr 2020'!AQ63&lt; SUM('Vic Apr 2020'!L63:O63)),(0),($C$5*E69/'Vic Apr 2020'!AQ63-SUM('Vic Apr 2020'!L63:O63))*'Vic Apr 2020'!AA63/100)* 'Vic Apr 2020'!AQ63,IF(AND('Vic Apr 2020'!N63&gt;0,'Vic Apr 2020'!O63=""),IF(($C$5*E69/'Vic Apr 2020'!AQ63&lt; SUM('Vic Apr 2020'!L63:N63)),(0),($C$5*E69/'Vic Apr 2020'!AQ63-SUM('Vic Apr 2020'!L63:N63))*'Vic Apr 2020'!Z63/100)* 'Vic Apr 2020'!AQ63,IF(AND('Vic Apr 2020'!M63&gt;0,'Vic Apr 2020'!N63=""),IF(($C$5*E69/'Vic Apr 2020'!AQ63&lt;'Vic Apr 2020'!M63+'Vic Apr 2020'!L63),(0),(($C$5*E69/'Vic Apr 2020'!AQ63-('Vic Apr 2020'!M63+'Vic Apr 2020'!L63))*'Vic Apr 2020'!Y63/100))*'Vic Apr 2020'!AQ63,IF(AND('Vic Apr 2020'!L63&gt;0,'Vic Apr 2020'!M63=""&gt;0),IF(($C$5*E69/'Vic Apr 2020'!AQ63&lt;'Vic Apr 2020'!L63),(0),($C$5*E69/'Vic Apr 2020'!AQ63-'Vic Apr 2020'!L63)*'Vic Apr 2020'!X63/100)*'Vic Apr 2020'!AQ63,0)))))</f>
        <v>0</v>
      </c>
      <c r="L69" s="190">
        <f>IF('Vic Apr 2020'!K63="",($C$5*F69/'Vic Apr 2020'!AR63*'Vic Apr 2020'!AC63/100)*'Vic Apr 2020'!AR63,IF($C$5*F69/'Vic Apr 2020'!AR63&gt;='Vic Apr 2020'!L63,('Vic Apr 2020'!L63*'Vic Apr 2020'!AC63/100)*'Vic Apr 2020'!AR63,($C$5*F69/'Vic Apr 2020'!AR63*'Vic Apr 2020'!AC63/100)*'Vic Apr 2020'!AR63))</f>
        <v>720</v>
      </c>
      <c r="M69" s="190">
        <f>IF(AND('Vic Apr 2020'!L63&gt;0,'Vic Apr 2020'!M63&gt;0),IF($C$5*F69/'Vic Apr 2020'!AR63&lt;'Vic Apr 2020'!L63,0,IF(($C$5*F69/'Vic Apr 2020'!AR63-'Vic Apr 2020'!L63)&lt;=('Vic Apr 2020'!M63+'Vic Apr 2020'!L63),((($C$5*F69/'Vic Apr 2020'!AR63-'Vic Apr 2020'!L63)*'Vic Apr 2020'!AD63/100))*'Vic Apr 2020'!AR63,((('Vic Apr 2020'!M63)*'Vic Apr 2020'!AD63/100)*'Vic Apr 2020'!AR63))),0)</f>
        <v>231.63636363636368</v>
      </c>
      <c r="N69" s="190">
        <f>IF(AND('Vic Apr 2020'!M63&gt;0,'Vic Apr 2020'!N63&gt;0),IF($C$5*F69/'Vic Apr 2020'!AR63&lt;('Vic Apr 2020'!L63+'Vic Apr 2020'!M63),0,IF(($C$5*F69/'Vic Apr 2020'!AR63-'Vic Apr 2020'!L63+'Vic Apr 2020'!M63)&lt;=('Vic Apr 2020'!L63+'Vic Apr 2020'!M63+'Vic Apr 2020'!N63),((($C$5*F69/'Vic Apr 2020'!AR63-('Vic Apr 2020'!L63+'Vic Apr 2020'!M63))*'Vic Apr 2020'!AE63/100))*'Vic Apr 2020'!AR63,('Vic Apr 2020'!N63*'Vic Apr 2020'!AE63/100)*'Vic Apr 2020'!AR63)),0)</f>
        <v>0</v>
      </c>
      <c r="O69" s="190">
        <f>IF(AND('Vic Apr 2020'!N63&gt;0,'Vic Apr 2020'!O63&gt;0),IF($C$5*F69/'Vic Apr 2020'!AR63&lt;('Vic Apr 2020'!L63+'Vic Apr 2020'!M63+'Vic Apr 2020'!N63),0,IF(($C$5*F69/'Vic Apr 2020'!AR63-'Vic Apr 2020'!L63+'Vic Apr 2020'!M63+'Vic Apr 2020'!N63)&lt;=('Vic Apr 2020'!L63+'Vic Apr 2020'!M63+'Vic Apr 2020'!N63+'Vic Apr 2020'!O63),(($C$5*F69/'Vic Apr 2020'!AR63-('Vic Apr 2020'!L63+'Vic Apr 2020'!M63+'Vic Apr 2020'!N63))*'Vic Apr 2020'!AF63/100)*'Vic Apr 2020'!AR63,('Vic Apr 2020'!O63*'Vic Apr 2020'!AF63/100)*'Vic Apr 2020'!AR63)),0)</f>
        <v>0</v>
      </c>
      <c r="P69" s="190">
        <f>IF(AND('Vic Apr 2020'!P63&gt;0,'Vic Apr 2020'!O63&gt;0),IF(($C$5*F69/'Vic Apr 2020'!AR63&lt;SUM('Vic Apr 2020'!L63:P63)),(0),($C$5*F69/'Vic Apr 2020'!AR63-SUM('Vic Apr 2020'!L63:P63))*'Vic Apr 2020'!AB63/100)* 'Vic Apr 2020'!AR63,IF(AND('Vic Apr 2020'!O63&gt;0,'Vic Apr 2020'!P63=""),IF(($C$5*F69/'Vic Apr 2020'!AR63&lt; SUM('Vic Apr 2020'!L63:O63)),(0),($C$5*F69/'Vic Apr 2020'!AR63-SUM('Vic Apr 2020'!L63:O63))*'Vic Apr 2020'!AG63/100)* 'Vic Apr 2020'!AR63,IF(AND('Vic Apr 2020'!N63&gt;0,'Vic Apr 2020'!O63=""),IF(($C$5*F69/'Vic Apr 2020'!AR63&lt; SUM('Vic Apr 2020'!L63:N63)),(0),($C$5*F69/'Vic Apr 2020'!AR63-SUM('Vic Apr 2020'!L63:N63))*'Vic Apr 2020'!AF63/100)* 'Vic Apr 2020'!AR63,IF(AND('Vic Apr 2020'!M63&gt;0,'Vic Apr 2020'!N63=""),IF(($C$5*F69/'Vic Apr 2020'!AR63&lt;'Vic Apr 2020'!M63+'Vic Apr 2020'!L63),(0),(($C$5*F69/'Vic Apr 2020'!AR63-('Vic Apr 2020'!M63+'Vic Apr 2020'!L63))*'Vic Apr 2020'!AE63/100))*'Vic Apr 2020'!AR63,IF(AND('Vic Apr 2020'!L63&gt;0,'Vic Apr 2020'!M63=""&gt;0),IF(($C$5*F69/'Vic Apr 2020'!AR63&lt;'Vic Apr 2020'!L63),(0),($C$5*F69/'Vic Apr 2020'!AR63-'Vic Apr 2020'!L63)*'Vic Apr 2020'!AD63/100)*'Vic Apr 2020'!AR63,0)))))</f>
        <v>0</v>
      </c>
      <c r="Q69" s="394">
        <f t="shared" si="4"/>
        <v>1903.2727272727275</v>
      </c>
      <c r="R69" s="419">
        <f t="shared" si="5"/>
        <v>2180.6727272727276</v>
      </c>
      <c r="S69" s="193">
        <f t="shared" si="6"/>
        <v>2398.7400000000007</v>
      </c>
      <c r="T69" s="247">
        <f>'Vic Apr 2020'!AT63</f>
        <v>0</v>
      </c>
      <c r="U69" s="247">
        <f>'Vic Apr 2020'!AU63</f>
        <v>0</v>
      </c>
      <c r="V69" s="247">
        <f>'Vic Apr 2020'!AV63</f>
        <v>0</v>
      </c>
      <c r="W69" s="247">
        <f>'Vic Apr 2020'!AW63</f>
        <v>0</v>
      </c>
      <c r="X69" s="419" t="str">
        <f t="shared" si="7"/>
        <v>No discount</v>
      </c>
      <c r="Y69" s="419" t="str">
        <f t="shared" si="8"/>
        <v>Inclusive</v>
      </c>
      <c r="Z69" s="399">
        <f t="shared" si="0"/>
        <v>2180.6727272727276</v>
      </c>
      <c r="AA69" s="399">
        <f t="shared" si="1"/>
        <v>2180.6727272727276</v>
      </c>
      <c r="AB69" s="400">
        <f t="shared" si="9"/>
        <v>2398.7400000000007</v>
      </c>
      <c r="AC69" s="400">
        <f t="shared" si="9"/>
        <v>2398.7400000000007</v>
      </c>
      <c r="AD69" s="244">
        <f>'Vic Apr 2020'!BF63</f>
        <v>0</v>
      </c>
      <c r="AE69" s="196" t="str">
        <f>'Vic Apr 2020'!BG63</f>
        <v>n</v>
      </c>
      <c r="AF69" s="434"/>
      <c r="AG69" s="434"/>
      <c r="AH69" s="434"/>
      <c r="AI69" s="434"/>
      <c r="AJ69" s="434"/>
      <c r="AK69" s="434"/>
      <c r="AL69" s="434"/>
      <c r="AM69" s="434"/>
      <c r="AN69" s="434"/>
      <c r="AO69" s="434"/>
      <c r="AP69" s="434"/>
      <c r="AQ69" s="434"/>
      <c r="AR69" s="434"/>
      <c r="AS69" s="434"/>
      <c r="AT69" s="434"/>
      <c r="AU69" s="434"/>
      <c r="AV69" s="434"/>
      <c r="AW69" s="434"/>
      <c r="AX69" s="434"/>
      <c r="AY69" s="434"/>
      <c r="AZ69" s="434"/>
      <c r="BA69" s="434"/>
      <c r="BB69" s="434"/>
      <c r="BC69" s="434"/>
      <c r="BD69" s="434"/>
      <c r="BE69" s="434"/>
      <c r="BF69" s="434"/>
      <c r="BG69" s="434"/>
      <c r="BH69" s="434"/>
      <c r="BI69" s="434"/>
      <c r="BJ69" s="434"/>
      <c r="BK69" s="434"/>
      <c r="BL69" s="434"/>
      <c r="BM69" s="434"/>
      <c r="BN69" s="434"/>
      <c r="BO69" s="434"/>
      <c r="BP69" s="434"/>
      <c r="BQ69" s="434"/>
      <c r="BR69" s="434"/>
      <c r="BS69" s="434"/>
      <c r="BT69" s="434"/>
      <c r="BU69" s="434"/>
      <c r="BV69" s="434"/>
      <c r="BW69" s="434"/>
      <c r="BX69" s="434"/>
      <c r="BY69" s="434"/>
      <c r="BZ69" s="434"/>
      <c r="CA69" s="434"/>
      <c r="CB69" s="434"/>
      <c r="CC69" s="434"/>
      <c r="CD69" s="434"/>
      <c r="CE69" s="434"/>
      <c r="CF69" s="434"/>
      <c r="CG69" s="434"/>
      <c r="CH69" s="434"/>
      <c r="CI69" s="434"/>
      <c r="CJ69" s="434"/>
      <c r="CK69" s="434"/>
      <c r="CL69" s="434"/>
      <c r="CM69" s="434"/>
      <c r="CN69" s="434"/>
      <c r="CO69" s="438"/>
      <c r="CP69" s="438"/>
      <c r="CQ69" s="438"/>
      <c r="CR69" s="438"/>
      <c r="CS69" s="438"/>
      <c r="CT69" s="438"/>
      <c r="CU69" s="438"/>
      <c r="CV69" s="438"/>
      <c r="CW69" s="438"/>
      <c r="CX69" s="438"/>
      <c r="CY69" s="438"/>
      <c r="CZ69" s="438"/>
      <c r="DA69" s="438"/>
      <c r="DB69" s="438"/>
      <c r="DC69" s="438"/>
      <c r="DD69" s="438"/>
      <c r="DE69" s="438"/>
      <c r="DF69" s="438"/>
      <c r="DG69" s="438"/>
      <c r="DH69" s="438"/>
      <c r="DI69" s="438"/>
      <c r="DJ69" s="438"/>
      <c r="DK69" s="438"/>
      <c r="DL69" s="438"/>
      <c r="DM69" s="438"/>
      <c r="DN69" s="441"/>
      <c r="DO69" s="441"/>
      <c r="DP69" s="441"/>
      <c r="DQ69" s="441"/>
      <c r="DR69" s="441"/>
      <c r="DS69" s="441"/>
      <c r="DT69" s="441"/>
      <c r="DU69" s="441"/>
      <c r="DV69" s="441"/>
      <c r="DW69" s="441"/>
      <c r="DX69" s="441"/>
      <c r="DY69" s="441"/>
      <c r="DZ69" s="441"/>
      <c r="EA69" s="441"/>
      <c r="EB69" s="441"/>
      <c r="EC69" s="441"/>
      <c r="ED69" s="441"/>
      <c r="EE69" s="441"/>
      <c r="EF69" s="441"/>
      <c r="EG69" s="441"/>
      <c r="EH69" s="441"/>
      <c r="EI69" s="441"/>
      <c r="EJ69" s="441"/>
      <c r="EK69" s="441"/>
      <c r="EL69" s="441"/>
      <c r="EM69" s="441"/>
      <c r="EN69" s="441"/>
      <c r="EO69" s="441"/>
      <c r="EP69" s="441"/>
    </row>
    <row r="70" spans="1:146" s="442" customFormat="1" ht="17" customHeight="1">
      <c r="A70" s="528"/>
      <c r="B70" s="423" t="str">
        <f>'Vic Apr 2020'!F64</f>
        <v>Simply Energy</v>
      </c>
      <c r="C70" s="423" t="str">
        <f>'Vic Apr 2020'!G64</f>
        <v>Business Plus</v>
      </c>
      <c r="D70" s="190">
        <f>365*'Vic Apr 2020'!H64/100</f>
        <v>344.1286363636363</v>
      </c>
      <c r="E70" s="415">
        <f>IF('Vic Apr 2020'!AQ64=3,0.5,IF('Vic Apr 2020'!AQ64=2,0.33,0))</f>
        <v>0.5</v>
      </c>
      <c r="F70" s="415">
        <f t="shared" si="3"/>
        <v>0.5</v>
      </c>
      <c r="G70" s="190">
        <f>IF('Vic Apr 2020'!K64="",($C$5*E70/'Vic Apr 2020'!AQ64*'Vic Apr 2020'!W64/100)*'Vic Apr 2020'!AQ64,IF($C$5*E70/'Vic Apr 2020'!AQ64&gt;='Vic Apr 2020'!L64,('Vic Apr 2020'!L64*'Vic Apr 2020'!W64/100)*'Vic Apr 2020'!AQ64,($C$5*E70/'Vic Apr 2020'!AQ64*'Vic Apr 2020'!W64/100)*'Vic Apr 2020'!AQ64))</f>
        <v>216.53509090909088</v>
      </c>
      <c r="H70" s="190">
        <f>IF(AND('Vic Apr 2020'!L64&gt;0,'Vic Apr 2020'!M64&gt;0),IF($C$5*E70/'Vic Apr 2020'!AQ64&lt;'Vic Apr 2020'!L64,0,IF(($C$5*E70/'Vic Apr 2020'!AQ64-'Vic Apr 2020'!L64)&lt;=('Vic Apr 2020'!M64+'Vic Apr 2020'!L64),((($C$5*E70/'Vic Apr 2020'!AQ64-'Vic Apr 2020'!L64)*'Vic Apr 2020'!X64/100))*'Vic Apr 2020'!AQ64,((('Vic Apr 2020'!M64)*'Vic Apr 2020'!X64/100)*'Vic Apr 2020'!AQ64))),0)</f>
        <v>765.4585454545454</v>
      </c>
      <c r="I70" s="190">
        <f>IF(AND('Vic Apr 2020'!M64&gt;0,'Vic Apr 2020'!N64&gt;0),IF($C$5*E70/'Vic Apr 2020'!AQ64&lt;('Vic Apr 2020'!L64+'Vic Apr 2020'!M64),0,IF(($C$5*E70/'Vic Apr 2020'!AQ64-'Vic Apr 2020'!L64+'Vic Apr 2020'!M64)&lt;=('Vic Apr 2020'!L64+'Vic Apr 2020'!M64+'Vic Apr 2020'!N64),((($C$5*E70/'Vic Apr 2020'!AQ64-('Vic Apr 2020'!L64+'Vic Apr 2020'!M64))*'Vic Apr 2020'!Y64/100))*'Vic Apr 2020'!AQ64,('Vic Apr 2020'!N64*'Vic Apr 2020'!Y64/100)* 'Vic Apr 2020'!AQ64)),0)</f>
        <v>0</v>
      </c>
      <c r="J70" s="190">
        <f>IF(AND('Vic Apr 2020'!N64&gt;0,'Vic Apr 2020'!O64&gt;0),IF($C$5*E70/'Vic Apr 2020'!AQ64&lt;('Vic Apr 2020'!L64+'Vic Apr 2020'!M64+'Vic Apr 2020'!N64),0,IF(($C$5*E70/'Vic Apr 2020'!AQ64-'Vic Apr 2020'!L64+'Vic Apr 2020'!M64+'Vic Apr 2020'!N64)&lt;=('Vic Apr 2020'!L64+'Vic Apr 2020'!M64+'Vic Apr 2020'!N64+'Vic Apr 2020'!O64),(($C$5*E70/'Vic Apr 2020'!AQ64-('Vic Apr 2020'!L64+'Vic Apr 2020'!M64+'Vic Apr 2020'!N64))*'Vic Apr 2020'!Z64/100)*'Vic Apr 2020'!AQ64,('Vic Apr 2020'!O64*'Vic Apr 2020'!Z64/100)*'Vic Apr 2020'!AQ64)),0)</f>
        <v>0</v>
      </c>
      <c r="K70" s="190">
        <f>IF(AND('Vic Apr 2020'!P64&gt;0,'Vic Apr 2020'!O64&gt;0),IF(($C$5*E70/'Vic Apr 2020'!AQ64&lt;SUM('Vic Apr 2020'!L64:P64)),(0),($C$5*E70/'Vic Apr 2020'!AQ64-SUM('Vic Apr 2020'!L64:P64))*'Vic Apr 2020'!AB64/100)* 'Vic Apr 2020'!AQ64,IF(AND('Vic Apr 2020'!O64&gt;0,'Vic Apr 2020'!P64=""),IF(($C$5*E70/'Vic Apr 2020'!AQ64&lt; SUM('Vic Apr 2020'!L64:O64)),(0),($C$5*E70/'Vic Apr 2020'!AQ64-SUM('Vic Apr 2020'!L64:O64))*'Vic Apr 2020'!AA64/100)* 'Vic Apr 2020'!AQ64,IF(AND('Vic Apr 2020'!N64&gt;0,'Vic Apr 2020'!O64=""),IF(($C$5*E70/'Vic Apr 2020'!AQ64&lt; SUM('Vic Apr 2020'!L64:N64)),(0),($C$5*E70/'Vic Apr 2020'!AQ64-SUM('Vic Apr 2020'!L64:N64))*'Vic Apr 2020'!Z64/100)* 'Vic Apr 2020'!AQ64,IF(AND('Vic Apr 2020'!M64&gt;0,'Vic Apr 2020'!N64=""),IF(($C$5*E70/'Vic Apr 2020'!AQ64&lt;'Vic Apr 2020'!M64+'Vic Apr 2020'!L64),(0),(($C$5*E70/'Vic Apr 2020'!AQ64-('Vic Apr 2020'!M64+'Vic Apr 2020'!L64))*'Vic Apr 2020'!Y64/100))*'Vic Apr 2020'!AQ64,IF(AND('Vic Apr 2020'!L64&gt;0,'Vic Apr 2020'!M64=""&gt;0),IF(($C$5*E70/'Vic Apr 2020'!AQ64&lt;'Vic Apr 2020'!L64),(0),($C$5*E70/'Vic Apr 2020'!AQ64-'Vic Apr 2020'!L64)*'Vic Apr 2020'!X64/100)*'Vic Apr 2020'!AQ64,0)))))</f>
        <v>0</v>
      </c>
      <c r="L70" s="190">
        <f>IF('Vic Apr 2020'!K64="",($C$5*F70/'Vic Apr 2020'!AR64*'Vic Apr 2020'!AC64/100)*'Vic Apr 2020'!AR64,IF($C$5*F70/'Vic Apr 2020'!AR64&gt;='Vic Apr 2020'!L64,('Vic Apr 2020'!L64*'Vic Apr 2020'!AC64/100)*'Vic Apr 2020'!AR64,($C$5*F70/'Vic Apr 2020'!AR64*'Vic Apr 2020'!AC64/100)*'Vic Apr 2020'!AR64))</f>
        <v>216.53509090909088</v>
      </c>
      <c r="M70" s="190">
        <f>IF(AND('Vic Apr 2020'!L64&gt;0,'Vic Apr 2020'!M64&gt;0),IF($C$5*F70/'Vic Apr 2020'!AR64&lt;'Vic Apr 2020'!L64,0,IF(($C$5*F70/'Vic Apr 2020'!AR64-'Vic Apr 2020'!L64)&lt;=('Vic Apr 2020'!M64+'Vic Apr 2020'!L64),((($C$5*F70/'Vic Apr 2020'!AR64-'Vic Apr 2020'!L64)*'Vic Apr 2020'!AD64/100))*'Vic Apr 2020'!AR64,((('Vic Apr 2020'!M64)*'Vic Apr 2020'!AD64/100)*'Vic Apr 2020'!AR64))),0)</f>
        <v>765.4585454545454</v>
      </c>
      <c r="N70" s="190">
        <f>IF(AND('Vic Apr 2020'!M64&gt;0,'Vic Apr 2020'!N64&gt;0),IF($C$5*F70/'Vic Apr 2020'!AR64&lt;('Vic Apr 2020'!L64+'Vic Apr 2020'!M64),0,IF(($C$5*F70/'Vic Apr 2020'!AR64-'Vic Apr 2020'!L64+'Vic Apr 2020'!M64)&lt;=('Vic Apr 2020'!L64+'Vic Apr 2020'!M64+'Vic Apr 2020'!N64),((($C$5*F70/'Vic Apr 2020'!AR64-('Vic Apr 2020'!L64+'Vic Apr 2020'!M64))*'Vic Apr 2020'!AE64/100))*'Vic Apr 2020'!AR64,('Vic Apr 2020'!N64*'Vic Apr 2020'!AE64/100)*'Vic Apr 2020'!AR64)),0)</f>
        <v>0</v>
      </c>
      <c r="O70" s="190">
        <f>IF(AND('Vic Apr 2020'!N64&gt;0,'Vic Apr 2020'!O64&gt;0),IF($C$5*F70/'Vic Apr 2020'!AR64&lt;('Vic Apr 2020'!L64+'Vic Apr 2020'!M64+'Vic Apr 2020'!N64),0,IF(($C$5*F70/'Vic Apr 2020'!AR64-'Vic Apr 2020'!L64+'Vic Apr 2020'!M64+'Vic Apr 2020'!N64)&lt;=('Vic Apr 2020'!L64+'Vic Apr 2020'!M64+'Vic Apr 2020'!N64+'Vic Apr 2020'!O64),(($C$5*F70/'Vic Apr 2020'!AR64-('Vic Apr 2020'!L64+'Vic Apr 2020'!M64+'Vic Apr 2020'!N64))*'Vic Apr 2020'!AF64/100)*'Vic Apr 2020'!AR64,('Vic Apr 2020'!O64*'Vic Apr 2020'!AF64/100)*'Vic Apr 2020'!AR64)),0)</f>
        <v>0</v>
      </c>
      <c r="P70" s="190">
        <f>IF(AND('Vic Apr 2020'!P64&gt;0,'Vic Apr 2020'!O64&gt;0),IF(($C$5*F70/'Vic Apr 2020'!AR64&lt;SUM('Vic Apr 2020'!L64:P64)),(0),($C$5*F70/'Vic Apr 2020'!AR64-SUM('Vic Apr 2020'!L64:P64))*'Vic Apr 2020'!AB64/100)* 'Vic Apr 2020'!AR64,IF(AND('Vic Apr 2020'!O64&gt;0,'Vic Apr 2020'!P64=""),IF(($C$5*F70/'Vic Apr 2020'!AR64&lt; SUM('Vic Apr 2020'!L64:O64)),(0),($C$5*F70/'Vic Apr 2020'!AR64-SUM('Vic Apr 2020'!L64:O64))*'Vic Apr 2020'!AG64/100)* 'Vic Apr 2020'!AR64,IF(AND('Vic Apr 2020'!N64&gt;0,'Vic Apr 2020'!O64=""),IF(($C$5*F70/'Vic Apr 2020'!AR64&lt; SUM('Vic Apr 2020'!L64:N64)),(0),($C$5*F70/'Vic Apr 2020'!AR64-SUM('Vic Apr 2020'!L64:N64))*'Vic Apr 2020'!AF64/100)* 'Vic Apr 2020'!AR64,IF(AND('Vic Apr 2020'!M64&gt;0,'Vic Apr 2020'!N64=""),IF(($C$5*F70/'Vic Apr 2020'!AR64&lt;'Vic Apr 2020'!M64+'Vic Apr 2020'!L64),(0),(($C$5*F70/'Vic Apr 2020'!AR64-('Vic Apr 2020'!M64+'Vic Apr 2020'!L64))*'Vic Apr 2020'!AE64/100))*'Vic Apr 2020'!AR64,IF(AND('Vic Apr 2020'!L64&gt;0,'Vic Apr 2020'!M64=""&gt;0),IF(($C$5*F70/'Vic Apr 2020'!AR64&lt;'Vic Apr 2020'!L64),(0),($C$5*F70/'Vic Apr 2020'!AR64-'Vic Apr 2020'!L64)*'Vic Apr 2020'!AD64/100)*'Vic Apr 2020'!AR64,0)))))</f>
        <v>0</v>
      </c>
      <c r="Q70" s="394">
        <f t="shared" si="4"/>
        <v>1963.9872727272725</v>
      </c>
      <c r="R70" s="419">
        <f t="shared" si="5"/>
        <v>2308.1159090909086</v>
      </c>
      <c r="S70" s="193">
        <f t="shared" si="6"/>
        <v>2538.9274999999998</v>
      </c>
      <c r="T70" s="247">
        <f>'Vic Apr 2020'!AT64</f>
        <v>0</v>
      </c>
      <c r="U70" s="247">
        <f>'Vic Apr 2020'!AU64</f>
        <v>0</v>
      </c>
      <c r="V70" s="247">
        <f>'Vic Apr 2020'!AV64</f>
        <v>16</v>
      </c>
      <c r="W70" s="247">
        <f>'Vic Apr 2020'!AW64</f>
        <v>0</v>
      </c>
      <c r="X70" s="419" t="str">
        <f t="shared" si="7"/>
        <v>Pay-on-time off bill</v>
      </c>
      <c r="Y70" s="419" t="str">
        <f t="shared" si="8"/>
        <v>Exclusive</v>
      </c>
      <c r="Z70" s="399">
        <f t="shared" si="0"/>
        <v>2308.1159090909086</v>
      </c>
      <c r="AA70" s="399">
        <f t="shared" si="1"/>
        <v>1938.8173636363633</v>
      </c>
      <c r="AB70" s="400">
        <f t="shared" si="9"/>
        <v>2538.9274999999998</v>
      </c>
      <c r="AC70" s="400">
        <f t="shared" si="9"/>
        <v>2132.6990999999998</v>
      </c>
      <c r="AD70" s="244">
        <f>'Vic Apr 2020'!BF64</f>
        <v>0</v>
      </c>
      <c r="AE70" s="196" t="str">
        <f>'Vic Apr 2020'!BG64</f>
        <v>n</v>
      </c>
      <c r="AF70" s="434"/>
      <c r="AG70" s="434"/>
      <c r="AH70" s="434"/>
      <c r="AI70" s="434"/>
      <c r="AJ70" s="434"/>
      <c r="AK70" s="434"/>
      <c r="AL70" s="434"/>
      <c r="AM70" s="434"/>
      <c r="AN70" s="434"/>
      <c r="AO70" s="434"/>
      <c r="AP70" s="434"/>
      <c r="AQ70" s="434"/>
      <c r="AR70" s="434"/>
      <c r="AS70" s="434"/>
      <c r="AT70" s="434"/>
      <c r="AU70" s="434"/>
      <c r="AV70" s="434"/>
      <c r="AW70" s="434"/>
      <c r="AX70" s="434"/>
      <c r="AY70" s="434"/>
      <c r="AZ70" s="434"/>
      <c r="BA70" s="434"/>
      <c r="BB70" s="434"/>
      <c r="BC70" s="434"/>
      <c r="BD70" s="434"/>
      <c r="BE70" s="434"/>
      <c r="BF70" s="434"/>
      <c r="BG70" s="434"/>
      <c r="BH70" s="434"/>
      <c r="BI70" s="434"/>
      <c r="BJ70" s="434"/>
      <c r="BK70" s="434"/>
      <c r="BL70" s="434"/>
      <c r="BM70" s="434"/>
      <c r="BN70" s="434"/>
      <c r="BO70" s="434"/>
      <c r="BP70" s="434"/>
      <c r="BQ70" s="434"/>
      <c r="BR70" s="434"/>
      <c r="BS70" s="434"/>
      <c r="BT70" s="434"/>
      <c r="BU70" s="434"/>
      <c r="BV70" s="434"/>
      <c r="BW70" s="434"/>
      <c r="BX70" s="434"/>
      <c r="BY70" s="434"/>
      <c r="BZ70" s="434"/>
      <c r="CA70" s="434"/>
      <c r="CB70" s="434"/>
      <c r="CC70" s="434"/>
      <c r="CD70" s="434"/>
      <c r="CE70" s="434"/>
      <c r="CF70" s="434"/>
      <c r="CG70" s="434"/>
      <c r="CH70" s="434"/>
      <c r="CI70" s="434"/>
      <c r="CJ70" s="434"/>
      <c r="CK70" s="434"/>
      <c r="CL70" s="434"/>
      <c r="CM70" s="434"/>
      <c r="CN70" s="434"/>
      <c r="CO70" s="438"/>
      <c r="CP70" s="438"/>
      <c r="CQ70" s="438"/>
      <c r="CR70" s="438"/>
      <c r="CS70" s="438"/>
      <c r="CT70" s="438"/>
      <c r="CU70" s="438"/>
      <c r="CV70" s="438"/>
      <c r="CW70" s="438"/>
      <c r="CX70" s="438"/>
      <c r="CY70" s="438"/>
      <c r="CZ70" s="438"/>
      <c r="DA70" s="438"/>
      <c r="DB70" s="438"/>
      <c r="DC70" s="438"/>
      <c r="DD70" s="438"/>
      <c r="DE70" s="438"/>
      <c r="DF70" s="438"/>
      <c r="DG70" s="438"/>
      <c r="DH70" s="438"/>
      <c r="DI70" s="438"/>
      <c r="DJ70" s="438"/>
      <c r="DK70" s="438"/>
      <c r="DL70" s="438"/>
      <c r="DM70" s="438"/>
      <c r="DN70" s="441"/>
      <c r="DO70" s="441"/>
      <c r="DP70" s="441"/>
      <c r="DQ70" s="441"/>
      <c r="DR70" s="441"/>
      <c r="DS70" s="441"/>
      <c r="DT70" s="441"/>
      <c r="DU70" s="441"/>
      <c r="DV70" s="441"/>
      <c r="DW70" s="441"/>
      <c r="DX70" s="441"/>
      <c r="DY70" s="441"/>
      <c r="DZ70" s="441"/>
      <c r="EA70" s="441"/>
      <c r="EB70" s="441"/>
      <c r="EC70" s="441"/>
      <c r="ED70" s="441"/>
      <c r="EE70" s="441"/>
      <c r="EF70" s="441"/>
      <c r="EG70" s="441"/>
      <c r="EH70" s="441"/>
      <c r="EI70" s="441"/>
      <c r="EJ70" s="441"/>
      <c r="EK70" s="441"/>
      <c r="EL70" s="441"/>
      <c r="EM70" s="441"/>
      <c r="EN70" s="441"/>
      <c r="EO70" s="441"/>
      <c r="EP70" s="441"/>
    </row>
    <row r="71" spans="1:146" s="442" customFormat="1" ht="17" customHeight="1">
      <c r="A71" s="528"/>
      <c r="B71" s="423" t="str">
        <f>'Vic Apr 2020'!F65</f>
        <v>Amaysim</v>
      </c>
      <c r="C71" s="423" t="str">
        <f>'Vic Apr 2020'!G65</f>
        <v>Gas as you go</v>
      </c>
      <c r="D71" s="190">
        <f>365*'Vic Apr 2020'!H65/100</f>
        <v>244.28454545454545</v>
      </c>
      <c r="E71" s="415">
        <f>IF('Vic Apr 2020'!AQ65=3,0.5,IF('Vic Apr 2020'!AQ65=2,0.33,0))</f>
        <v>0.5</v>
      </c>
      <c r="F71" s="415">
        <f t="shared" si="3"/>
        <v>0.5</v>
      </c>
      <c r="G71" s="190">
        <f>IF('Vic Apr 2020'!K65="",($C$5*E71/'Vic Apr 2020'!AQ65*'Vic Apr 2020'!W65/100)*'Vic Apr 2020'!AQ65,IF($C$5*E71/'Vic Apr 2020'!AQ65&gt;='Vic Apr 2020'!L65,('Vic Apr 2020'!L65*'Vic Apr 2020'!W65/100)*'Vic Apr 2020'!AQ65,($C$5*E71/'Vic Apr 2020'!AQ65*'Vic Apr 2020'!W65/100)*'Vic Apr 2020'!AQ65))</f>
        <v>204.5454545454545</v>
      </c>
      <c r="H71" s="190">
        <f>IF(AND('Vic Apr 2020'!L65&gt;0,'Vic Apr 2020'!M65&gt;0),IF($C$5*E71/'Vic Apr 2020'!AQ65&lt;'Vic Apr 2020'!L65,0,IF(($C$5*E71/'Vic Apr 2020'!AQ65-'Vic Apr 2020'!L65)&lt;=('Vic Apr 2020'!M65+'Vic Apr 2020'!L65),((($C$5*E71/'Vic Apr 2020'!AQ65-'Vic Apr 2020'!L65)*'Vic Apr 2020'!X65/100))*'Vic Apr 2020'!AQ65,((('Vic Apr 2020'!M65)*'Vic Apr 2020'!X65/100)*'Vic Apr 2020'!AQ65))),0)</f>
        <v>723.09090909090912</v>
      </c>
      <c r="I71" s="190">
        <f>IF(AND('Vic Apr 2020'!M65&gt;0,'Vic Apr 2020'!N65&gt;0),IF($C$5*E71/'Vic Apr 2020'!AQ65&lt;('Vic Apr 2020'!L65+'Vic Apr 2020'!M65),0,IF(($C$5*E71/'Vic Apr 2020'!AQ65-'Vic Apr 2020'!L65+'Vic Apr 2020'!M65)&lt;=('Vic Apr 2020'!L65+'Vic Apr 2020'!M65+'Vic Apr 2020'!N65),((($C$5*E71/'Vic Apr 2020'!AQ65-('Vic Apr 2020'!L65+'Vic Apr 2020'!M65))*'Vic Apr 2020'!Y65/100))*'Vic Apr 2020'!AQ65,('Vic Apr 2020'!N65*'Vic Apr 2020'!Y65/100)* 'Vic Apr 2020'!AQ65)),0)</f>
        <v>0</v>
      </c>
      <c r="J71" s="190">
        <f>IF(AND('Vic Apr 2020'!N65&gt;0,'Vic Apr 2020'!O65&gt;0),IF($C$5*E71/'Vic Apr 2020'!AQ65&lt;('Vic Apr 2020'!L65+'Vic Apr 2020'!M65+'Vic Apr 2020'!N65),0,IF(($C$5*E71/'Vic Apr 2020'!AQ65-'Vic Apr 2020'!L65+'Vic Apr 2020'!M65+'Vic Apr 2020'!N65)&lt;=('Vic Apr 2020'!L65+'Vic Apr 2020'!M65+'Vic Apr 2020'!N65+'Vic Apr 2020'!O65),(($C$5*E71/'Vic Apr 2020'!AQ65-('Vic Apr 2020'!L65+'Vic Apr 2020'!M65+'Vic Apr 2020'!N65))*'Vic Apr 2020'!Z65/100)*'Vic Apr 2020'!AQ65,('Vic Apr 2020'!O65*'Vic Apr 2020'!Z65/100)*'Vic Apr 2020'!AQ65)),0)</f>
        <v>0</v>
      </c>
      <c r="K71" s="190">
        <f>IF(AND('Vic Apr 2020'!P65&gt;0,'Vic Apr 2020'!O65&gt;0),IF(($C$5*E71/'Vic Apr 2020'!AQ65&lt;SUM('Vic Apr 2020'!L65:P65)),(0),($C$5*E71/'Vic Apr 2020'!AQ65-SUM('Vic Apr 2020'!L65:P65))*'Vic Apr 2020'!AB65/100)* 'Vic Apr 2020'!AQ65,IF(AND('Vic Apr 2020'!O65&gt;0,'Vic Apr 2020'!P65=""),IF(($C$5*E71/'Vic Apr 2020'!AQ65&lt; SUM('Vic Apr 2020'!L65:O65)),(0),($C$5*E71/'Vic Apr 2020'!AQ65-SUM('Vic Apr 2020'!L65:O65))*'Vic Apr 2020'!AA65/100)* 'Vic Apr 2020'!AQ65,IF(AND('Vic Apr 2020'!N65&gt;0,'Vic Apr 2020'!O65=""),IF(($C$5*E71/'Vic Apr 2020'!AQ65&lt; SUM('Vic Apr 2020'!L65:N65)),(0),($C$5*E71/'Vic Apr 2020'!AQ65-SUM('Vic Apr 2020'!L65:N65))*'Vic Apr 2020'!Z65/100)* 'Vic Apr 2020'!AQ65,IF(AND('Vic Apr 2020'!M65&gt;0,'Vic Apr 2020'!N65=""),IF(($C$5*E71/'Vic Apr 2020'!AQ65&lt;'Vic Apr 2020'!M65+'Vic Apr 2020'!L65),(0),(($C$5*E71/'Vic Apr 2020'!AQ65-('Vic Apr 2020'!M65+'Vic Apr 2020'!L65))*'Vic Apr 2020'!Y65/100))*'Vic Apr 2020'!AQ65,IF(AND('Vic Apr 2020'!L65&gt;0,'Vic Apr 2020'!M65=""&gt;0),IF(($C$5*E71/'Vic Apr 2020'!AQ65&lt;'Vic Apr 2020'!L65),(0),($C$5*E71/'Vic Apr 2020'!AQ65-'Vic Apr 2020'!L65)*'Vic Apr 2020'!X65/100)*'Vic Apr 2020'!AQ65,0)))))</f>
        <v>0</v>
      </c>
      <c r="L71" s="190">
        <f>IF('Vic Apr 2020'!K65="",($C$5*F71/'Vic Apr 2020'!AR65*'Vic Apr 2020'!AC65/100)*'Vic Apr 2020'!AR65,IF($C$5*F71/'Vic Apr 2020'!AR65&gt;='Vic Apr 2020'!L65,('Vic Apr 2020'!L65*'Vic Apr 2020'!AC65/100)*'Vic Apr 2020'!AR65,($C$5*F71/'Vic Apr 2020'!AR65*'Vic Apr 2020'!AC65/100)*'Vic Apr 2020'!AR65))</f>
        <v>204.5454545454545</v>
      </c>
      <c r="M71" s="190">
        <f>IF(AND('Vic Apr 2020'!L65&gt;0,'Vic Apr 2020'!M65&gt;0),IF($C$5*F71/'Vic Apr 2020'!AR65&lt;'Vic Apr 2020'!L65,0,IF(($C$5*F71/'Vic Apr 2020'!AR65-'Vic Apr 2020'!L65)&lt;=('Vic Apr 2020'!M65+'Vic Apr 2020'!L65),((($C$5*F71/'Vic Apr 2020'!AR65-'Vic Apr 2020'!L65)*'Vic Apr 2020'!AD65/100))*'Vic Apr 2020'!AR65,((('Vic Apr 2020'!M65)*'Vic Apr 2020'!AD65/100)*'Vic Apr 2020'!AR65))),0)</f>
        <v>723.09090909090912</v>
      </c>
      <c r="N71" s="190">
        <f>IF(AND('Vic Apr 2020'!M65&gt;0,'Vic Apr 2020'!N65&gt;0),IF($C$5*F71/'Vic Apr 2020'!AR65&lt;('Vic Apr 2020'!L65+'Vic Apr 2020'!M65),0,IF(($C$5*F71/'Vic Apr 2020'!AR65-'Vic Apr 2020'!L65+'Vic Apr 2020'!M65)&lt;=('Vic Apr 2020'!L65+'Vic Apr 2020'!M65+'Vic Apr 2020'!N65),((($C$5*F71/'Vic Apr 2020'!AR65-('Vic Apr 2020'!L65+'Vic Apr 2020'!M65))*'Vic Apr 2020'!AE65/100))*'Vic Apr 2020'!AR65,('Vic Apr 2020'!N65*'Vic Apr 2020'!AE65/100)*'Vic Apr 2020'!AR65)),0)</f>
        <v>0</v>
      </c>
      <c r="O71" s="190">
        <f>IF(AND('Vic Apr 2020'!N65&gt;0,'Vic Apr 2020'!O65&gt;0),IF($C$5*F71/'Vic Apr 2020'!AR65&lt;('Vic Apr 2020'!L65+'Vic Apr 2020'!M65+'Vic Apr 2020'!N65),0,IF(($C$5*F71/'Vic Apr 2020'!AR65-'Vic Apr 2020'!L65+'Vic Apr 2020'!M65+'Vic Apr 2020'!N65)&lt;=('Vic Apr 2020'!L65+'Vic Apr 2020'!M65+'Vic Apr 2020'!N65+'Vic Apr 2020'!O65),(($C$5*F71/'Vic Apr 2020'!AR65-('Vic Apr 2020'!L65+'Vic Apr 2020'!M65+'Vic Apr 2020'!N65))*'Vic Apr 2020'!AF65/100)*'Vic Apr 2020'!AR65,('Vic Apr 2020'!O65*'Vic Apr 2020'!AF65/100)*'Vic Apr 2020'!AR65)),0)</f>
        <v>0</v>
      </c>
      <c r="P71" s="190">
        <f>IF(AND('Vic Apr 2020'!P65&gt;0,'Vic Apr 2020'!O65&gt;0),IF(($C$5*F71/'Vic Apr 2020'!AR65&lt;SUM('Vic Apr 2020'!L65:P65)),(0),($C$5*F71/'Vic Apr 2020'!AR65-SUM('Vic Apr 2020'!L65:P65))*'Vic Apr 2020'!AB65/100)* 'Vic Apr 2020'!AR65,IF(AND('Vic Apr 2020'!O65&gt;0,'Vic Apr 2020'!P65=""),IF(($C$5*F71/'Vic Apr 2020'!AR65&lt; SUM('Vic Apr 2020'!L65:O65)),(0),($C$5*F71/'Vic Apr 2020'!AR65-SUM('Vic Apr 2020'!L65:O65))*'Vic Apr 2020'!AG65/100)* 'Vic Apr 2020'!AR65,IF(AND('Vic Apr 2020'!N65&gt;0,'Vic Apr 2020'!O65=""),IF(($C$5*F71/'Vic Apr 2020'!AR65&lt; SUM('Vic Apr 2020'!L65:N65)),(0),($C$5*F71/'Vic Apr 2020'!AR65-SUM('Vic Apr 2020'!L65:N65))*'Vic Apr 2020'!AF65/100)* 'Vic Apr 2020'!AR65,IF(AND('Vic Apr 2020'!M65&gt;0,'Vic Apr 2020'!N65=""),IF(($C$5*F71/'Vic Apr 2020'!AR65&lt;'Vic Apr 2020'!M65+'Vic Apr 2020'!L65),(0),(($C$5*F71/'Vic Apr 2020'!AR65-('Vic Apr 2020'!M65+'Vic Apr 2020'!L65))*'Vic Apr 2020'!AE65/100))*'Vic Apr 2020'!AR65,IF(AND('Vic Apr 2020'!L65&gt;0,'Vic Apr 2020'!M65=""&gt;0),IF(($C$5*F71/'Vic Apr 2020'!AR65&lt;'Vic Apr 2020'!L65),(0),($C$5*F71/'Vic Apr 2020'!AR65-'Vic Apr 2020'!L65)*'Vic Apr 2020'!AD65/100)*'Vic Apr 2020'!AR65,0)))))</f>
        <v>0</v>
      </c>
      <c r="Q71" s="394">
        <f t="shared" si="4"/>
        <v>1855.272727272727</v>
      </c>
      <c r="R71" s="419">
        <f t="shared" si="5"/>
        <v>2099.5572727272724</v>
      </c>
      <c r="S71" s="193">
        <f t="shared" si="6"/>
        <v>2309.5129999999999</v>
      </c>
      <c r="T71" s="247">
        <f>'Vic Apr 2020'!AT65</f>
        <v>0</v>
      </c>
      <c r="U71" s="247">
        <f>'Vic Apr 2020'!AU65</f>
        <v>0</v>
      </c>
      <c r="V71" s="247">
        <f>'Vic Apr 2020'!AV65</f>
        <v>0</v>
      </c>
      <c r="W71" s="247">
        <f>'Vic Apr 2020'!AW65</f>
        <v>0</v>
      </c>
      <c r="X71" s="419" t="str">
        <f t="shared" si="7"/>
        <v>No discount</v>
      </c>
      <c r="Y71" s="419" t="str">
        <f t="shared" si="8"/>
        <v>Exclusive</v>
      </c>
      <c r="Z71" s="399">
        <f t="shared" si="0"/>
        <v>2099.5572727272724</v>
      </c>
      <c r="AA71" s="399">
        <f t="shared" si="1"/>
        <v>2099.5572727272724</v>
      </c>
      <c r="AB71" s="400">
        <f t="shared" si="9"/>
        <v>2309.5129999999999</v>
      </c>
      <c r="AC71" s="400">
        <f t="shared" si="9"/>
        <v>2309.5129999999999</v>
      </c>
      <c r="AD71" s="244">
        <f>'Vic Apr 2020'!BF65</f>
        <v>0</v>
      </c>
      <c r="AE71" s="196" t="str">
        <f>'Vic Apr 2020'!BG65</f>
        <v>n</v>
      </c>
      <c r="AF71" s="434"/>
      <c r="AG71" s="434"/>
      <c r="AH71" s="434"/>
      <c r="AI71" s="434"/>
      <c r="AJ71" s="434"/>
      <c r="AK71" s="434"/>
      <c r="AL71" s="434"/>
      <c r="AM71" s="434"/>
      <c r="AN71" s="434"/>
      <c r="AO71" s="434"/>
      <c r="AP71" s="434"/>
      <c r="AQ71" s="434"/>
      <c r="AR71" s="434"/>
      <c r="AS71" s="434"/>
      <c r="AT71" s="434"/>
      <c r="AU71" s="434"/>
      <c r="AV71" s="434"/>
      <c r="AW71" s="434"/>
      <c r="AX71" s="434"/>
      <c r="AY71" s="434"/>
      <c r="AZ71" s="434"/>
      <c r="BA71" s="434"/>
      <c r="BB71" s="434"/>
      <c r="BC71" s="434"/>
      <c r="BD71" s="434"/>
      <c r="BE71" s="434"/>
      <c r="BF71" s="434"/>
      <c r="BG71" s="434"/>
      <c r="BH71" s="434"/>
      <c r="BI71" s="434"/>
      <c r="BJ71" s="434"/>
      <c r="BK71" s="434"/>
      <c r="BL71" s="434"/>
      <c r="BM71" s="434"/>
      <c r="BN71" s="434"/>
      <c r="BO71" s="434"/>
      <c r="BP71" s="434"/>
      <c r="BQ71" s="434"/>
      <c r="BR71" s="434"/>
      <c r="BS71" s="434"/>
      <c r="BT71" s="434"/>
      <c r="BU71" s="434"/>
      <c r="BV71" s="434"/>
      <c r="BW71" s="434"/>
      <c r="BX71" s="434"/>
      <c r="BY71" s="434"/>
      <c r="BZ71" s="434"/>
      <c r="CA71" s="434"/>
      <c r="CB71" s="434"/>
      <c r="CC71" s="434"/>
      <c r="CD71" s="434"/>
      <c r="CE71" s="434"/>
      <c r="CF71" s="434"/>
      <c r="CG71" s="434"/>
      <c r="CH71" s="434"/>
      <c r="CI71" s="434"/>
      <c r="CJ71" s="434"/>
      <c r="CK71" s="434"/>
      <c r="CL71" s="434"/>
      <c r="CM71" s="434"/>
      <c r="CN71" s="434"/>
      <c r="CO71" s="438"/>
      <c r="CP71" s="438"/>
      <c r="CQ71" s="438"/>
      <c r="CR71" s="438"/>
      <c r="CS71" s="438"/>
      <c r="CT71" s="438"/>
      <c r="CU71" s="438"/>
      <c r="CV71" s="438"/>
      <c r="CW71" s="438"/>
      <c r="CX71" s="438"/>
      <c r="CY71" s="438"/>
      <c r="CZ71" s="438"/>
      <c r="DA71" s="438"/>
      <c r="DB71" s="438"/>
      <c r="DC71" s="438"/>
      <c r="DD71" s="438"/>
      <c r="DE71" s="438"/>
      <c r="DF71" s="438"/>
      <c r="DG71" s="438"/>
      <c r="DH71" s="438"/>
      <c r="DI71" s="438"/>
      <c r="DJ71" s="438"/>
      <c r="DK71" s="438"/>
      <c r="DL71" s="438"/>
      <c r="DM71" s="438"/>
      <c r="DN71" s="441"/>
      <c r="DO71" s="441"/>
      <c r="DP71" s="441"/>
      <c r="DQ71" s="441"/>
      <c r="DR71" s="441"/>
      <c r="DS71" s="441"/>
      <c r="DT71" s="441"/>
      <c r="DU71" s="441"/>
      <c r="DV71" s="441"/>
      <c r="DW71" s="441"/>
      <c r="DX71" s="441"/>
      <c r="DY71" s="441"/>
      <c r="DZ71" s="441"/>
      <c r="EA71" s="441"/>
      <c r="EB71" s="441"/>
      <c r="EC71" s="441"/>
      <c r="ED71" s="441"/>
      <c r="EE71" s="441"/>
      <c r="EF71" s="441"/>
      <c r="EG71" s="441"/>
      <c r="EH71" s="441"/>
      <c r="EI71" s="441"/>
      <c r="EJ71" s="441"/>
      <c r="EK71" s="441"/>
      <c r="EL71" s="441"/>
      <c r="EM71" s="441"/>
      <c r="EN71" s="441"/>
      <c r="EO71" s="441"/>
      <c r="EP71" s="441"/>
    </row>
    <row r="72" spans="1:146" s="442" customFormat="1" ht="17" customHeight="1">
      <c r="A72" s="528"/>
      <c r="B72" s="423" t="str">
        <f>'Vic Apr 2020'!F66</f>
        <v>Powershop</v>
      </c>
      <c r="C72" s="423" t="str">
        <f>'Vic Apr 2020'!G66</f>
        <v>Shopper</v>
      </c>
      <c r="D72" s="190">
        <f>365*'Vic Apr 2020'!H66/100</f>
        <v>321.2</v>
      </c>
      <c r="E72" s="415">
        <f>IF('Vic Apr 2020'!AQ66=3,0.5,IF('Vic Apr 2020'!AQ66=2,0.33,0))</f>
        <v>0.5</v>
      </c>
      <c r="F72" s="415">
        <f t="shared" si="3"/>
        <v>0.5</v>
      </c>
      <c r="G72" s="190">
        <f>IF('Vic Apr 2020'!K66="",($C$5*E72/'Vic Apr 2020'!AQ66*'Vic Apr 2020'!W66/100)*'Vic Apr 2020'!AQ66,IF($C$5*E72/'Vic Apr 2020'!AQ66&gt;='Vic Apr 2020'!L66,('Vic Apr 2020'!L66*'Vic Apr 2020'!W66/100)*'Vic Apr 2020'!AQ66,($C$5*E72/'Vic Apr 2020'!AQ66*'Vic Apr 2020'!W66/100)*'Vic Apr 2020'!AQ66))</f>
        <v>918.18181818181824</v>
      </c>
      <c r="H72" s="190">
        <f>IF(AND('Vic Apr 2020'!L66&gt;0,'Vic Apr 2020'!M66&gt;0),IF($C$5*E72/'Vic Apr 2020'!AQ66&lt;'Vic Apr 2020'!L66,0,IF(($C$5*E72/'Vic Apr 2020'!AQ66-'Vic Apr 2020'!L66)&lt;=('Vic Apr 2020'!M66+'Vic Apr 2020'!L66),((($C$5*E72/'Vic Apr 2020'!AQ66-'Vic Apr 2020'!L66)*'Vic Apr 2020'!X66/100))*'Vic Apr 2020'!AQ66,((('Vic Apr 2020'!M66)*'Vic Apr 2020'!X66/100)*'Vic Apr 2020'!AQ66))),0)</f>
        <v>0</v>
      </c>
      <c r="I72" s="190">
        <f>IF(AND('Vic Apr 2020'!M66&gt;0,'Vic Apr 2020'!N66&gt;0),IF($C$5*E72/'Vic Apr 2020'!AQ66&lt;('Vic Apr 2020'!L66+'Vic Apr 2020'!M66),0,IF(($C$5*E72/'Vic Apr 2020'!AQ66-'Vic Apr 2020'!L66+'Vic Apr 2020'!M66)&lt;=('Vic Apr 2020'!L66+'Vic Apr 2020'!M66+'Vic Apr 2020'!N66),((($C$5*E72/'Vic Apr 2020'!AQ66-('Vic Apr 2020'!L66+'Vic Apr 2020'!M66))*'Vic Apr 2020'!Y66/100))*'Vic Apr 2020'!AQ66,('Vic Apr 2020'!N66*'Vic Apr 2020'!Y66/100)* 'Vic Apr 2020'!AQ66)),0)</f>
        <v>0</v>
      </c>
      <c r="J72" s="190">
        <f>IF(AND('Vic Apr 2020'!N66&gt;0,'Vic Apr 2020'!O66&gt;0),IF($C$5*E72/'Vic Apr 2020'!AQ66&lt;('Vic Apr 2020'!L66+'Vic Apr 2020'!M66+'Vic Apr 2020'!N66),0,IF(($C$5*E72/'Vic Apr 2020'!AQ66-'Vic Apr 2020'!L66+'Vic Apr 2020'!M66+'Vic Apr 2020'!N66)&lt;=('Vic Apr 2020'!L66+'Vic Apr 2020'!M66+'Vic Apr 2020'!N66+'Vic Apr 2020'!O66),(($C$5*E72/'Vic Apr 2020'!AQ66-('Vic Apr 2020'!L66+'Vic Apr 2020'!M66+'Vic Apr 2020'!N66))*'Vic Apr 2020'!Z66/100)*'Vic Apr 2020'!AQ66,('Vic Apr 2020'!O66*'Vic Apr 2020'!Z66/100)*'Vic Apr 2020'!AQ66)),0)</f>
        <v>0</v>
      </c>
      <c r="K72" s="190">
        <f>IF(AND('Vic Apr 2020'!P66&gt;0,'Vic Apr 2020'!O66&gt;0),IF(($C$5*E72/'Vic Apr 2020'!AQ66&lt;SUM('Vic Apr 2020'!L66:P66)),(0),($C$5*E72/'Vic Apr 2020'!AQ66-SUM('Vic Apr 2020'!L66:P66))*'Vic Apr 2020'!AB66/100)* 'Vic Apr 2020'!AQ66,IF(AND('Vic Apr 2020'!O66&gt;0,'Vic Apr 2020'!P66=""),IF(($C$5*E72/'Vic Apr 2020'!AQ66&lt; SUM('Vic Apr 2020'!L66:O66)),(0),($C$5*E72/'Vic Apr 2020'!AQ66-SUM('Vic Apr 2020'!L66:O66))*'Vic Apr 2020'!AA66/100)* 'Vic Apr 2020'!AQ66,IF(AND('Vic Apr 2020'!N66&gt;0,'Vic Apr 2020'!O66=""),IF(($C$5*E72/'Vic Apr 2020'!AQ66&lt; SUM('Vic Apr 2020'!L66:N66)),(0),($C$5*E72/'Vic Apr 2020'!AQ66-SUM('Vic Apr 2020'!L66:N66))*'Vic Apr 2020'!Z66/100)* 'Vic Apr 2020'!AQ66,IF(AND('Vic Apr 2020'!M66&gt;0,'Vic Apr 2020'!N66=""),IF(($C$5*E72/'Vic Apr 2020'!AQ66&lt;'Vic Apr 2020'!M66+'Vic Apr 2020'!L66),(0),(($C$5*E72/'Vic Apr 2020'!AQ66-('Vic Apr 2020'!M66+'Vic Apr 2020'!L66))*'Vic Apr 2020'!Y66/100))*'Vic Apr 2020'!AQ66,IF(AND('Vic Apr 2020'!L66&gt;0,'Vic Apr 2020'!M66=""&gt;0),IF(($C$5*E72/'Vic Apr 2020'!AQ66&lt;'Vic Apr 2020'!L66),(0),($C$5*E72/'Vic Apr 2020'!AQ66-'Vic Apr 2020'!L66)*'Vic Apr 2020'!X66/100)*'Vic Apr 2020'!AQ66,0)))))</f>
        <v>0</v>
      </c>
      <c r="L72" s="190">
        <f>IF('Vic Apr 2020'!K66="",($C$5*F72/'Vic Apr 2020'!AR66*'Vic Apr 2020'!AC66/100)*'Vic Apr 2020'!AR66,IF($C$5*F72/'Vic Apr 2020'!AR66&gt;='Vic Apr 2020'!L66,('Vic Apr 2020'!L66*'Vic Apr 2020'!AC66/100)*'Vic Apr 2020'!AR66,($C$5*F72/'Vic Apr 2020'!AR66*'Vic Apr 2020'!AC66/100)*'Vic Apr 2020'!AR66))</f>
        <v>918.18181818181824</v>
      </c>
      <c r="M72" s="190">
        <f>IF(AND('Vic Apr 2020'!L66&gt;0,'Vic Apr 2020'!M66&gt;0),IF($C$5*F72/'Vic Apr 2020'!AR66&lt;'Vic Apr 2020'!L66,0,IF(($C$5*F72/'Vic Apr 2020'!AR66-'Vic Apr 2020'!L66)&lt;=('Vic Apr 2020'!M66+'Vic Apr 2020'!L66),((($C$5*F72/'Vic Apr 2020'!AR66-'Vic Apr 2020'!L66)*'Vic Apr 2020'!AD66/100))*'Vic Apr 2020'!AR66,((('Vic Apr 2020'!M66)*'Vic Apr 2020'!AD66/100)*'Vic Apr 2020'!AR66))),0)</f>
        <v>0</v>
      </c>
      <c r="N72" s="190">
        <f>IF(AND('Vic Apr 2020'!M66&gt;0,'Vic Apr 2020'!N66&gt;0),IF($C$5*F72/'Vic Apr 2020'!AR66&lt;('Vic Apr 2020'!L66+'Vic Apr 2020'!M66),0,IF(($C$5*F72/'Vic Apr 2020'!AR66-'Vic Apr 2020'!L66+'Vic Apr 2020'!M66)&lt;=('Vic Apr 2020'!L66+'Vic Apr 2020'!M66+'Vic Apr 2020'!N66),((($C$5*F72/'Vic Apr 2020'!AR66-('Vic Apr 2020'!L66+'Vic Apr 2020'!M66))*'Vic Apr 2020'!AE66/100))*'Vic Apr 2020'!AR66,('Vic Apr 2020'!N66*'Vic Apr 2020'!AE66/100)*'Vic Apr 2020'!AR66)),0)</f>
        <v>0</v>
      </c>
      <c r="O72" s="190">
        <f>IF(AND('Vic Apr 2020'!N66&gt;0,'Vic Apr 2020'!O66&gt;0),IF($C$5*F72/'Vic Apr 2020'!AR66&lt;('Vic Apr 2020'!L66+'Vic Apr 2020'!M66+'Vic Apr 2020'!N66),0,IF(($C$5*F72/'Vic Apr 2020'!AR66-'Vic Apr 2020'!L66+'Vic Apr 2020'!M66+'Vic Apr 2020'!N66)&lt;=('Vic Apr 2020'!L66+'Vic Apr 2020'!M66+'Vic Apr 2020'!N66+'Vic Apr 2020'!O66),(($C$5*F72/'Vic Apr 2020'!AR66-('Vic Apr 2020'!L66+'Vic Apr 2020'!M66+'Vic Apr 2020'!N66))*'Vic Apr 2020'!AF66/100)*'Vic Apr 2020'!AR66,('Vic Apr 2020'!O66*'Vic Apr 2020'!AF66/100)*'Vic Apr 2020'!AR66)),0)</f>
        <v>0</v>
      </c>
      <c r="P72" s="190">
        <f>IF(AND('Vic Apr 2020'!P66&gt;0,'Vic Apr 2020'!O66&gt;0),IF(($C$5*F72/'Vic Apr 2020'!AR66&lt;SUM('Vic Apr 2020'!L66:P66)),(0),($C$5*F72/'Vic Apr 2020'!AR66-SUM('Vic Apr 2020'!L66:P66))*'Vic Apr 2020'!AB66/100)* 'Vic Apr 2020'!AR66,IF(AND('Vic Apr 2020'!O66&gt;0,'Vic Apr 2020'!P66=""),IF(($C$5*F72/'Vic Apr 2020'!AR66&lt; SUM('Vic Apr 2020'!L66:O66)),(0),($C$5*F72/'Vic Apr 2020'!AR66-SUM('Vic Apr 2020'!L66:O66))*'Vic Apr 2020'!AG66/100)* 'Vic Apr 2020'!AR66,IF(AND('Vic Apr 2020'!N66&gt;0,'Vic Apr 2020'!O66=""),IF(($C$5*F72/'Vic Apr 2020'!AR66&lt; SUM('Vic Apr 2020'!L66:N66)),(0),($C$5*F72/'Vic Apr 2020'!AR66-SUM('Vic Apr 2020'!L66:N66))*'Vic Apr 2020'!AF66/100)* 'Vic Apr 2020'!AR66,IF(AND('Vic Apr 2020'!M66&gt;0,'Vic Apr 2020'!N66=""),IF(($C$5*F72/'Vic Apr 2020'!AR66&lt;'Vic Apr 2020'!M66+'Vic Apr 2020'!L66),(0),(($C$5*F72/'Vic Apr 2020'!AR66-('Vic Apr 2020'!M66+'Vic Apr 2020'!L66))*'Vic Apr 2020'!AE66/100))*'Vic Apr 2020'!AR66,IF(AND('Vic Apr 2020'!L66&gt;0,'Vic Apr 2020'!M66=""&gt;0),IF(($C$5*F72/'Vic Apr 2020'!AR66&lt;'Vic Apr 2020'!L66),(0),($C$5*F72/'Vic Apr 2020'!AR66-'Vic Apr 2020'!L66)*'Vic Apr 2020'!AD66/100)*'Vic Apr 2020'!AR66,0)))))</f>
        <v>0</v>
      </c>
      <c r="Q72" s="394">
        <f t="shared" si="4"/>
        <v>1836.3636363636365</v>
      </c>
      <c r="R72" s="419">
        <f t="shared" si="5"/>
        <v>2157.5636363636363</v>
      </c>
      <c r="S72" s="193">
        <f t="shared" si="6"/>
        <v>2373.3200000000002</v>
      </c>
      <c r="T72" s="247">
        <f>'Vic Apr 2020'!AT66</f>
        <v>0</v>
      </c>
      <c r="U72" s="247">
        <f>'Vic Apr 2020'!AU66</f>
        <v>0</v>
      </c>
      <c r="V72" s="247">
        <f>'Vic Apr 2020'!AV66</f>
        <v>5</v>
      </c>
      <c r="W72" s="247">
        <f>'Vic Apr 2020'!AW66</f>
        <v>0</v>
      </c>
      <c r="X72" s="419" t="str">
        <f t="shared" si="7"/>
        <v>Pay-on-time off bill</v>
      </c>
      <c r="Y72" s="419" t="str">
        <f t="shared" si="8"/>
        <v>Inclusive</v>
      </c>
      <c r="Z72" s="399">
        <f t="shared" ref="Z72:Z95" si="10">IF(AND(X72="Guaranteed off bill",Y72="Inclusive"),((R72*1.1)-((R72*1.1)*T72/100))/1.1,IF(AND(X72="Guaranteed off usage",Y72="Inclusive"),((R72*1.1)-((Q72*1.1)*U72/100))/1.1,IF(AND(X72="Guaranteed off bill",Y72="Exclusive"),R72-(R72*T72/100),IF(AND(X72="Guaranteed off usage",Y72="Exclusive"),R72-(Q72*U72/100),IF(Y72="Inclusive",((R72*1.1))/1.1,R72)))))</f>
        <v>2157.5636363636363</v>
      </c>
      <c r="AA72" s="399">
        <f t="shared" ref="AA72:AA95" si="11">IF(AND(X72="Pay-on-time off bill",Y72="Inclusive"),((Z72*1.1)-((Z72*1.1)*V72/100))/1.1,IF(AND(X72="Pay-on-time off usage",Y72="Inclusive"),((Z72*1.1)-((Q72*1.1)*W72/100))/1.1,IF(AND(X72="Pay-on-time off bill",Y72="Exclusive"),Z72-(Z72*V72/100),IF(AND(X72="Pay-on-time off usage",Y72="Exclusive"),Z72-(Q72*W72/100),IF(Y72="Inclusive",((Z72*1.1))/1.1,Z72)))))</f>
        <v>2049.6854545454544</v>
      </c>
      <c r="AB72" s="400">
        <f t="shared" si="9"/>
        <v>2373.3200000000002</v>
      </c>
      <c r="AC72" s="400">
        <f t="shared" si="9"/>
        <v>2254.654</v>
      </c>
      <c r="AD72" s="244">
        <f>'Vic Apr 2020'!BF66</f>
        <v>0</v>
      </c>
      <c r="AE72" s="196" t="str">
        <f>'Vic Apr 2020'!BG66</f>
        <v>n</v>
      </c>
      <c r="AF72" s="434"/>
      <c r="AG72" s="434"/>
      <c r="AH72" s="434"/>
      <c r="AI72" s="434"/>
      <c r="AJ72" s="434"/>
      <c r="AK72" s="434"/>
      <c r="AL72" s="434"/>
      <c r="AM72" s="434"/>
      <c r="AN72" s="434"/>
      <c r="AO72" s="434"/>
      <c r="AP72" s="434"/>
      <c r="AQ72" s="434"/>
      <c r="AR72" s="434"/>
      <c r="AS72" s="434"/>
      <c r="AT72" s="434"/>
      <c r="AU72" s="434"/>
      <c r="AV72" s="434"/>
      <c r="AW72" s="434"/>
      <c r="AX72" s="434"/>
      <c r="AY72" s="434"/>
      <c r="AZ72" s="434"/>
      <c r="BA72" s="434"/>
      <c r="BB72" s="434"/>
      <c r="BC72" s="434"/>
      <c r="BD72" s="434"/>
      <c r="BE72" s="434"/>
      <c r="BF72" s="434"/>
      <c r="BG72" s="434"/>
      <c r="BH72" s="434"/>
      <c r="BI72" s="434"/>
      <c r="BJ72" s="434"/>
      <c r="BK72" s="434"/>
      <c r="BL72" s="434"/>
      <c r="BM72" s="434"/>
      <c r="BN72" s="434"/>
      <c r="BO72" s="434"/>
      <c r="BP72" s="434"/>
      <c r="BQ72" s="434"/>
      <c r="BR72" s="434"/>
      <c r="BS72" s="434"/>
      <c r="BT72" s="434"/>
      <c r="BU72" s="434"/>
      <c r="BV72" s="434"/>
      <c r="BW72" s="434"/>
      <c r="BX72" s="434"/>
      <c r="BY72" s="434"/>
      <c r="BZ72" s="434"/>
      <c r="CA72" s="434"/>
      <c r="CB72" s="434"/>
      <c r="CC72" s="434"/>
      <c r="CD72" s="434"/>
      <c r="CE72" s="434"/>
      <c r="CF72" s="434"/>
      <c r="CG72" s="434"/>
      <c r="CH72" s="434"/>
      <c r="CI72" s="434"/>
      <c r="CJ72" s="434"/>
      <c r="CK72" s="434"/>
      <c r="CL72" s="434"/>
      <c r="CM72" s="434"/>
      <c r="CN72" s="434"/>
      <c r="CO72" s="438"/>
      <c r="CP72" s="438"/>
      <c r="CQ72" s="438"/>
      <c r="CR72" s="438"/>
      <c r="CS72" s="438"/>
      <c r="CT72" s="438"/>
      <c r="CU72" s="438"/>
      <c r="CV72" s="438"/>
      <c r="CW72" s="438"/>
      <c r="CX72" s="438"/>
      <c r="CY72" s="438"/>
      <c r="CZ72" s="438"/>
      <c r="DA72" s="438"/>
      <c r="DB72" s="438"/>
      <c r="DC72" s="438"/>
      <c r="DD72" s="438"/>
      <c r="DE72" s="438"/>
      <c r="DF72" s="438"/>
      <c r="DG72" s="438"/>
      <c r="DH72" s="438"/>
      <c r="DI72" s="438"/>
      <c r="DJ72" s="438"/>
      <c r="DK72" s="438"/>
      <c r="DL72" s="438"/>
      <c r="DM72" s="438"/>
      <c r="DN72" s="441"/>
      <c r="DO72" s="441"/>
      <c r="DP72" s="441"/>
      <c r="DQ72" s="441"/>
      <c r="DR72" s="441"/>
      <c r="DS72" s="441"/>
      <c r="DT72" s="441"/>
      <c r="DU72" s="441"/>
      <c r="DV72" s="441"/>
      <c r="DW72" s="441"/>
      <c r="DX72" s="441"/>
      <c r="DY72" s="441"/>
      <c r="DZ72" s="441"/>
      <c r="EA72" s="441"/>
      <c r="EB72" s="441"/>
      <c r="EC72" s="441"/>
      <c r="ED72" s="441"/>
      <c r="EE72" s="441"/>
      <c r="EF72" s="441"/>
      <c r="EG72" s="441"/>
      <c r="EH72" s="441"/>
      <c r="EI72" s="441"/>
      <c r="EJ72" s="441"/>
      <c r="EK72" s="441"/>
      <c r="EL72" s="441"/>
      <c r="EM72" s="441"/>
      <c r="EN72" s="441"/>
      <c r="EO72" s="441"/>
      <c r="EP72" s="441"/>
    </row>
    <row r="73" spans="1:146" s="442" customFormat="1" ht="17" customHeight="1" thickBot="1">
      <c r="A73" s="373"/>
      <c r="B73" s="424" t="str">
        <f>'Vic Apr 2020'!F67</f>
        <v>Red Energy</v>
      </c>
      <c r="C73" s="424" t="str">
        <f>'Vic Apr 2020'!G67</f>
        <v>Red Saver</v>
      </c>
      <c r="D73" s="115">
        <f>365*'Vic Apr 2020'!H67/100</f>
        <v>265.72000000000003</v>
      </c>
      <c r="E73" s="416">
        <f>IF('Vic Apr 2020'!AQ67=3,0.5,IF('Vic Apr 2020'!AQ67=2,0.33,0))</f>
        <v>0.5</v>
      </c>
      <c r="F73" s="416">
        <f t="shared" ref="F73:F95" si="12">1-E73</f>
        <v>0.5</v>
      </c>
      <c r="G73" s="115">
        <f>IF('Vic Apr 2020'!K67="",($C$5*E73/'Vic Apr 2020'!AQ67*'Vic Apr 2020'!W67/100)*'Vic Apr 2020'!AQ67,IF($C$5*E73/'Vic Apr 2020'!AQ67&gt;='Vic Apr 2020'!L67,('Vic Apr 2020'!L67*'Vic Apr 2020'!W67/100)*'Vic Apr 2020'!AQ67,($C$5*E73/'Vic Apr 2020'!AQ67*'Vic Apr 2020'!W67/100)*'Vic Apr 2020'!AQ67))</f>
        <v>132.26727272727274</v>
      </c>
      <c r="H73" s="115">
        <f>IF(AND('Vic Apr 2020'!L67&gt;0,'Vic Apr 2020'!M67&gt;0),IF($C$5*E73/'Vic Apr 2020'!AQ67&lt;'Vic Apr 2020'!L67,0,IF(($C$5*E73/'Vic Apr 2020'!AQ67-'Vic Apr 2020'!L67)&lt;=('Vic Apr 2020'!M67+'Vic Apr 2020'!L67),((($C$5*E73/'Vic Apr 2020'!AQ67-'Vic Apr 2020'!L67)*'Vic Apr 2020'!X67/100))*'Vic Apr 2020'!AQ67,((('Vic Apr 2020'!M67)*'Vic Apr 2020'!X67/100)*'Vic Apr 2020'!AQ67))),0)</f>
        <v>100.70018181818179</v>
      </c>
      <c r="I73" s="115">
        <f>IF(AND('Vic Apr 2020'!M67&gt;0,'Vic Apr 2020'!N67&gt;0),IF($C$5*E73/'Vic Apr 2020'!AQ67&lt;('Vic Apr 2020'!L67+'Vic Apr 2020'!M67),0,IF(($C$5*E73/'Vic Apr 2020'!AQ67-'Vic Apr 2020'!L67+'Vic Apr 2020'!M67)&lt;=('Vic Apr 2020'!L67+'Vic Apr 2020'!M67+'Vic Apr 2020'!N67),((($C$5*E73/'Vic Apr 2020'!AQ67-('Vic Apr 2020'!L67+'Vic Apr 2020'!M67))*'Vic Apr 2020'!Y67/100))*'Vic Apr 2020'!AQ67,('Vic Apr 2020'!N67*'Vic Apr 2020'!Y67/100)* 'Vic Apr 2020'!AQ67)),0)</f>
        <v>0</v>
      </c>
      <c r="J73" s="115">
        <f>IF(AND('Vic Apr 2020'!N67&gt;0,'Vic Apr 2020'!O67&gt;0),IF($C$5*E73/'Vic Apr 2020'!AQ67&lt;('Vic Apr 2020'!L67+'Vic Apr 2020'!M67+'Vic Apr 2020'!N67),0,IF(($C$5*E73/'Vic Apr 2020'!AQ67-'Vic Apr 2020'!L67+'Vic Apr 2020'!M67+'Vic Apr 2020'!N67)&lt;=('Vic Apr 2020'!L67+'Vic Apr 2020'!M67+'Vic Apr 2020'!N67+'Vic Apr 2020'!O67),(($C$5*E73/'Vic Apr 2020'!AQ67-('Vic Apr 2020'!L67+'Vic Apr 2020'!M67+'Vic Apr 2020'!N67))*'Vic Apr 2020'!Z67/100)*'Vic Apr 2020'!AQ67,('Vic Apr 2020'!O67*'Vic Apr 2020'!Z67/100)*'Vic Apr 2020'!AQ67)),0)</f>
        <v>0</v>
      </c>
      <c r="K73" s="115">
        <f>IF(AND('Vic Apr 2020'!P67&gt;0,'Vic Apr 2020'!O67&gt;0),IF(($C$5*E73/'Vic Apr 2020'!AQ67&lt;SUM('Vic Apr 2020'!L67:P67)),(0),($C$5*E73/'Vic Apr 2020'!AQ67-SUM('Vic Apr 2020'!L67:P67))*'Vic Apr 2020'!AB67/100)* 'Vic Apr 2020'!AQ67,IF(AND('Vic Apr 2020'!O67&gt;0,'Vic Apr 2020'!P67=""),IF(($C$5*E73/'Vic Apr 2020'!AQ67&lt; SUM('Vic Apr 2020'!L67:O67)),(0),($C$5*E73/'Vic Apr 2020'!AQ67-SUM('Vic Apr 2020'!L67:O67))*'Vic Apr 2020'!AA67/100)* 'Vic Apr 2020'!AQ67,IF(AND('Vic Apr 2020'!N67&gt;0,'Vic Apr 2020'!O67=""),IF(($C$5*E73/'Vic Apr 2020'!AQ67&lt; SUM('Vic Apr 2020'!L67:N67)),(0),($C$5*E73/'Vic Apr 2020'!AQ67-SUM('Vic Apr 2020'!L67:N67))*'Vic Apr 2020'!Z67/100)* 'Vic Apr 2020'!AQ67,IF(AND('Vic Apr 2020'!M67&gt;0,'Vic Apr 2020'!N67=""),IF(($C$5*E73/'Vic Apr 2020'!AQ67&lt;'Vic Apr 2020'!M67+'Vic Apr 2020'!L67),(0),(($C$5*E73/'Vic Apr 2020'!AQ67-('Vic Apr 2020'!M67+'Vic Apr 2020'!L67))*'Vic Apr 2020'!Y67/100))*'Vic Apr 2020'!AQ67,IF(AND('Vic Apr 2020'!L67&gt;0,'Vic Apr 2020'!M67=""&gt;0),IF(($C$5*E73/'Vic Apr 2020'!AQ67&lt;'Vic Apr 2020'!L67),(0),($C$5*E73/'Vic Apr 2020'!AQ67-'Vic Apr 2020'!L67)*'Vic Apr 2020'!X67/100)*'Vic Apr 2020'!AQ67,0)))))</f>
        <v>751.48418181818181</v>
      </c>
      <c r="L73" s="115">
        <f>IF('Vic Apr 2020'!K67="",($C$5*F73/'Vic Apr 2020'!AR67*'Vic Apr 2020'!AC67/100)*'Vic Apr 2020'!AR67,IF($C$5*F73/'Vic Apr 2020'!AR67&gt;='Vic Apr 2020'!L67,('Vic Apr 2020'!L67*'Vic Apr 2020'!AC67/100)*'Vic Apr 2020'!AR67,($C$5*F73/'Vic Apr 2020'!AR67*'Vic Apr 2020'!AC67/100)*'Vic Apr 2020'!AR67))</f>
        <v>132.26727272727274</v>
      </c>
      <c r="M73" s="115">
        <f>IF(AND('Vic Apr 2020'!L67&gt;0,'Vic Apr 2020'!M67&gt;0),IF($C$5*F73/'Vic Apr 2020'!AR67&lt;'Vic Apr 2020'!L67,0,IF(($C$5*F73/'Vic Apr 2020'!AR67-'Vic Apr 2020'!L67)&lt;=('Vic Apr 2020'!M67+'Vic Apr 2020'!L67),((($C$5*F73/'Vic Apr 2020'!AR67-'Vic Apr 2020'!L67)*'Vic Apr 2020'!AD67/100))*'Vic Apr 2020'!AR67,((('Vic Apr 2020'!M67)*'Vic Apr 2020'!AD67/100)*'Vic Apr 2020'!AR67))),0)</f>
        <v>100.70018181818179</v>
      </c>
      <c r="N73" s="115">
        <f>IF(AND('Vic Apr 2020'!M67&gt;0,'Vic Apr 2020'!N67&gt;0),IF($C$5*F73/'Vic Apr 2020'!AR67&lt;('Vic Apr 2020'!L67+'Vic Apr 2020'!M67),0,IF(($C$5*F73/'Vic Apr 2020'!AR67-'Vic Apr 2020'!L67+'Vic Apr 2020'!M67)&lt;=('Vic Apr 2020'!L67+'Vic Apr 2020'!M67+'Vic Apr 2020'!N67),((($C$5*F73/'Vic Apr 2020'!AR67-('Vic Apr 2020'!L67+'Vic Apr 2020'!M67))*'Vic Apr 2020'!AE67/100))*'Vic Apr 2020'!AR67,('Vic Apr 2020'!N67*'Vic Apr 2020'!AE67/100)*'Vic Apr 2020'!AR67)),0)</f>
        <v>0</v>
      </c>
      <c r="O73" s="115">
        <f>IF(AND('Vic Apr 2020'!N67&gt;0,'Vic Apr 2020'!O67&gt;0),IF($C$5*F73/'Vic Apr 2020'!AR67&lt;('Vic Apr 2020'!L67+'Vic Apr 2020'!M67+'Vic Apr 2020'!N67),0,IF(($C$5*F73/'Vic Apr 2020'!AR67-'Vic Apr 2020'!L67+'Vic Apr 2020'!M67+'Vic Apr 2020'!N67)&lt;=('Vic Apr 2020'!L67+'Vic Apr 2020'!M67+'Vic Apr 2020'!N67+'Vic Apr 2020'!O67),(($C$5*F73/'Vic Apr 2020'!AR67-('Vic Apr 2020'!L67+'Vic Apr 2020'!M67+'Vic Apr 2020'!N67))*'Vic Apr 2020'!AF67/100)*'Vic Apr 2020'!AR67,('Vic Apr 2020'!O67*'Vic Apr 2020'!AF67/100)*'Vic Apr 2020'!AR67)),0)</f>
        <v>0</v>
      </c>
      <c r="P73" s="115">
        <f>IF(AND('Vic Apr 2020'!P67&gt;0,'Vic Apr 2020'!O67&gt;0),IF(($C$5*F73/'Vic Apr 2020'!AR67&lt;SUM('Vic Apr 2020'!L67:P67)),(0),($C$5*F73/'Vic Apr 2020'!AR67-SUM('Vic Apr 2020'!L67:P67))*'Vic Apr 2020'!AB67/100)* 'Vic Apr 2020'!AR67,IF(AND('Vic Apr 2020'!O67&gt;0,'Vic Apr 2020'!P67=""),IF(($C$5*F73/'Vic Apr 2020'!AR67&lt; SUM('Vic Apr 2020'!L67:O67)),(0),($C$5*F73/'Vic Apr 2020'!AR67-SUM('Vic Apr 2020'!L67:O67))*'Vic Apr 2020'!AG67/100)* 'Vic Apr 2020'!AR67,IF(AND('Vic Apr 2020'!N67&gt;0,'Vic Apr 2020'!O67=""),IF(($C$5*F73/'Vic Apr 2020'!AR67&lt; SUM('Vic Apr 2020'!L67:N67)),(0),($C$5*F73/'Vic Apr 2020'!AR67-SUM('Vic Apr 2020'!L67:N67))*'Vic Apr 2020'!AF67/100)* 'Vic Apr 2020'!AR67,IF(AND('Vic Apr 2020'!M67&gt;0,'Vic Apr 2020'!N67=""),IF(($C$5*F73/'Vic Apr 2020'!AR67&lt;'Vic Apr 2020'!M67+'Vic Apr 2020'!L67),(0),(($C$5*F73/'Vic Apr 2020'!AR67-('Vic Apr 2020'!M67+'Vic Apr 2020'!L67))*'Vic Apr 2020'!AE67/100))*'Vic Apr 2020'!AR67,IF(AND('Vic Apr 2020'!L67&gt;0,'Vic Apr 2020'!M67=""&gt;0),IF(($C$5*F73/'Vic Apr 2020'!AR67&lt;'Vic Apr 2020'!L67),(0),($C$5*F73/'Vic Apr 2020'!AR67-'Vic Apr 2020'!L67)*'Vic Apr 2020'!AD67/100)*'Vic Apr 2020'!AR67,0)))))</f>
        <v>751.48418181818181</v>
      </c>
      <c r="Q73" s="395">
        <f t="shared" ref="Q73:Q95" si="13">SUM(G73:P73)</f>
        <v>1968.9032727272729</v>
      </c>
      <c r="R73" s="420">
        <f t="shared" ref="R73:R95" si="14">Q73+D73</f>
        <v>2234.6232727272727</v>
      </c>
      <c r="S73" s="214">
        <f t="shared" ref="S73:S95" si="15">R73*1.1</f>
        <v>2458.0856000000003</v>
      </c>
      <c r="T73" s="248">
        <f>'Vic Apr 2020'!AT67</f>
        <v>0</v>
      </c>
      <c r="U73" s="248">
        <f>'Vic Apr 2020'!AU67</f>
        <v>0</v>
      </c>
      <c r="V73" s="248">
        <f>'Vic Apr 2020'!AV67</f>
        <v>10</v>
      </c>
      <c r="W73" s="248">
        <f>'Vic Apr 2020'!AW67</f>
        <v>0</v>
      </c>
      <c r="X73" s="420" t="str">
        <f t="shared" si="7"/>
        <v>Pay-on-time off bill</v>
      </c>
      <c r="Y73" s="420" t="str">
        <f t="shared" si="8"/>
        <v>Inclusive</v>
      </c>
      <c r="Z73" s="401">
        <f t="shared" si="10"/>
        <v>2234.6232727272727</v>
      </c>
      <c r="AA73" s="402">
        <f t="shared" si="11"/>
        <v>2011.1609454545458</v>
      </c>
      <c r="AB73" s="403">
        <f t="shared" si="9"/>
        <v>2458.0856000000003</v>
      </c>
      <c r="AC73" s="403">
        <f t="shared" si="9"/>
        <v>2212.2770400000004</v>
      </c>
      <c r="AD73" s="245">
        <f>'Vic Apr 2020'!BF67</f>
        <v>0</v>
      </c>
      <c r="AE73" s="217" t="str">
        <f>'Vic Apr 2020'!BG67</f>
        <v>n</v>
      </c>
      <c r="AF73" s="434"/>
      <c r="AG73" s="434"/>
      <c r="AH73" s="434"/>
      <c r="AI73" s="434"/>
      <c r="AJ73" s="434"/>
      <c r="AK73" s="434"/>
      <c r="AL73" s="434"/>
      <c r="AM73" s="434"/>
      <c r="AN73" s="434"/>
      <c r="AO73" s="434"/>
      <c r="AP73" s="434"/>
      <c r="AQ73" s="434"/>
      <c r="AR73" s="434"/>
      <c r="AS73" s="434"/>
      <c r="AT73" s="434"/>
      <c r="AU73" s="434"/>
      <c r="AV73" s="434"/>
      <c r="AW73" s="434"/>
      <c r="AX73" s="434"/>
      <c r="AY73" s="434"/>
      <c r="AZ73" s="434"/>
      <c r="BA73" s="434"/>
      <c r="BB73" s="434"/>
      <c r="BC73" s="434"/>
      <c r="BD73" s="434"/>
      <c r="BE73" s="434"/>
      <c r="BF73" s="434"/>
      <c r="BG73" s="434"/>
      <c r="BH73" s="434"/>
      <c r="BI73" s="434"/>
      <c r="BJ73" s="434"/>
      <c r="BK73" s="434"/>
      <c r="BL73" s="434"/>
      <c r="BM73" s="434"/>
      <c r="BN73" s="434"/>
      <c r="BO73" s="434"/>
      <c r="BP73" s="434"/>
      <c r="BQ73" s="434"/>
      <c r="BR73" s="434"/>
      <c r="BS73" s="434"/>
      <c r="BT73" s="434"/>
      <c r="BU73" s="434"/>
      <c r="BV73" s="434"/>
      <c r="BW73" s="434"/>
      <c r="BX73" s="434"/>
      <c r="BY73" s="434"/>
      <c r="BZ73" s="434"/>
      <c r="CA73" s="434"/>
      <c r="CB73" s="434"/>
      <c r="CC73" s="434"/>
      <c r="CD73" s="434"/>
      <c r="CE73" s="434"/>
      <c r="CF73" s="434"/>
      <c r="CG73" s="434"/>
      <c r="CH73" s="434"/>
      <c r="CI73" s="434"/>
      <c r="CJ73" s="434"/>
      <c r="CK73" s="434"/>
      <c r="CL73" s="434"/>
      <c r="CM73" s="434"/>
      <c r="CN73" s="434"/>
      <c r="CO73" s="438"/>
      <c r="CP73" s="438"/>
      <c r="CQ73" s="438"/>
      <c r="CR73" s="438"/>
      <c r="CS73" s="438"/>
      <c r="CT73" s="438"/>
      <c r="CU73" s="438"/>
      <c r="CV73" s="438"/>
      <c r="CW73" s="438"/>
      <c r="CX73" s="438"/>
      <c r="CY73" s="438"/>
      <c r="CZ73" s="438"/>
      <c r="DA73" s="438"/>
      <c r="DB73" s="438"/>
      <c r="DC73" s="438"/>
      <c r="DD73" s="438"/>
      <c r="DE73" s="438"/>
      <c r="DF73" s="438"/>
      <c r="DG73" s="438"/>
      <c r="DH73" s="438"/>
      <c r="DI73" s="438"/>
      <c r="DJ73" s="438"/>
      <c r="DK73" s="438"/>
      <c r="DL73" s="438"/>
      <c r="DM73" s="438"/>
      <c r="DN73" s="441"/>
      <c r="DO73" s="441"/>
      <c r="DP73" s="441"/>
      <c r="DQ73" s="441"/>
      <c r="DR73" s="441"/>
      <c r="DS73" s="441"/>
      <c r="DT73" s="441"/>
      <c r="DU73" s="441"/>
      <c r="DV73" s="441"/>
      <c r="DW73" s="441"/>
      <c r="DX73" s="441"/>
      <c r="DY73" s="441"/>
      <c r="DZ73" s="441"/>
      <c r="EA73" s="441"/>
      <c r="EB73" s="441"/>
      <c r="EC73" s="441"/>
      <c r="ED73" s="441"/>
      <c r="EE73" s="441"/>
      <c r="EF73" s="441"/>
      <c r="EG73" s="441"/>
      <c r="EH73" s="441"/>
      <c r="EI73" s="441"/>
      <c r="EJ73" s="441"/>
      <c r="EK73" s="441"/>
      <c r="EL73" s="441"/>
      <c r="EM73" s="441"/>
      <c r="EN73" s="441"/>
      <c r="EO73" s="441"/>
      <c r="EP73" s="441"/>
    </row>
    <row r="74" spans="1:146" ht="17" customHeight="1" thickTop="1">
      <c r="A74" s="528" t="str">
        <f>'Vic Apr 2020'!D68</f>
        <v>AGN Central 2</v>
      </c>
      <c r="B74" s="423" t="str">
        <f>'Vic Apr 2020'!F68</f>
        <v>AGL</v>
      </c>
      <c r="C74" s="423" t="str">
        <f>'Vic Apr 2020'!G68</f>
        <v>Business Essentials Saver</v>
      </c>
      <c r="D74" s="190">
        <f>365*'Vic Apr 2020'!H68/100</f>
        <v>297.30909090909086</v>
      </c>
      <c r="E74" s="415">
        <f>IF('Vic Apr 2020'!AQ68=3,0.5,IF('Vic Apr 2020'!AQ68=2,0.33,0))</f>
        <v>0.5</v>
      </c>
      <c r="F74" s="415">
        <f t="shared" si="12"/>
        <v>0.5</v>
      </c>
      <c r="G74" s="190">
        <f>IF('Vic Apr 2020'!K68="",($C$5*E74/'Vic Apr 2020'!AQ68*'Vic Apr 2020'!W68/100)*'Vic Apr 2020'!AQ68,IF($C$5*E74/'Vic Apr 2020'!AQ68&gt;='Vic Apr 2020'!L68,('Vic Apr 2020'!L68*'Vic Apr 2020'!W68/100)*'Vic Apr 2020'!AQ68,($C$5*E74/'Vic Apr 2020'!AQ68*'Vic Apr 2020'!W68/100)*'Vic Apr 2020'!AQ68))</f>
        <v>166.09090909090907</v>
      </c>
      <c r="H74" s="190">
        <f>IF(AND('Vic Apr 2020'!L68&gt;0,'Vic Apr 2020'!M68&gt;0),IF($C$5*E74/'Vic Apr 2020'!AQ68&lt;'Vic Apr 2020'!L68,0,IF(($C$5*E74/'Vic Apr 2020'!AQ68-'Vic Apr 2020'!L68)&lt;=('Vic Apr 2020'!M68+'Vic Apr 2020'!L68),((($C$5*E74/'Vic Apr 2020'!AQ68-'Vic Apr 2020'!L68)*'Vic Apr 2020'!X68/100))*'Vic Apr 2020'!AQ68,((('Vic Apr 2020'!M68)*'Vic Apr 2020'!X68/100)*'Vic Apr 2020'!AQ68))),0)</f>
        <v>659.72727272727275</v>
      </c>
      <c r="I74" s="190">
        <f>IF(AND('Vic Apr 2020'!M68&gt;0,'Vic Apr 2020'!N68&gt;0),IF($C$5*E74/'Vic Apr 2020'!AQ68&lt;('Vic Apr 2020'!L68+'Vic Apr 2020'!M68),0,IF(($C$5*E74/'Vic Apr 2020'!AQ68-'Vic Apr 2020'!L68+'Vic Apr 2020'!M68)&lt;=('Vic Apr 2020'!L68+'Vic Apr 2020'!M68+'Vic Apr 2020'!N68),((($C$5*E74/'Vic Apr 2020'!AQ68-('Vic Apr 2020'!L68+'Vic Apr 2020'!M68))*'Vic Apr 2020'!Y68/100))*'Vic Apr 2020'!AQ68,('Vic Apr 2020'!N68*'Vic Apr 2020'!Y68/100)* 'Vic Apr 2020'!AQ68)),0)</f>
        <v>0</v>
      </c>
      <c r="J74" s="190">
        <f>IF(AND('Vic Apr 2020'!N68&gt;0,'Vic Apr 2020'!O68&gt;0),IF($C$5*E74/'Vic Apr 2020'!AQ68&lt;('Vic Apr 2020'!L68+'Vic Apr 2020'!M68+'Vic Apr 2020'!N68),0,IF(($C$5*E74/'Vic Apr 2020'!AQ68-'Vic Apr 2020'!L68+'Vic Apr 2020'!M68+'Vic Apr 2020'!N68)&lt;=('Vic Apr 2020'!L68+'Vic Apr 2020'!M68+'Vic Apr 2020'!N68+'Vic Apr 2020'!O68),(($C$5*E74/'Vic Apr 2020'!AQ68-('Vic Apr 2020'!L68+'Vic Apr 2020'!M68+'Vic Apr 2020'!N68))*'Vic Apr 2020'!Z68/100)*'Vic Apr 2020'!AQ68,('Vic Apr 2020'!O68*'Vic Apr 2020'!Z68/100)*'Vic Apr 2020'!AQ68)),0)</f>
        <v>0</v>
      </c>
      <c r="K74" s="190">
        <f>IF(AND('Vic Apr 2020'!P68&gt;0,'Vic Apr 2020'!O68&gt;0),IF(($C$5*E74/'Vic Apr 2020'!AQ68&lt;SUM('Vic Apr 2020'!L68:P68)),(0),($C$5*E74/'Vic Apr 2020'!AQ68-SUM('Vic Apr 2020'!L68:P68))*'Vic Apr 2020'!AB68/100)* 'Vic Apr 2020'!AQ68,IF(AND('Vic Apr 2020'!O68&gt;0,'Vic Apr 2020'!P68=""),IF(($C$5*E74/'Vic Apr 2020'!AQ68&lt; SUM('Vic Apr 2020'!L68:O68)),(0),($C$5*E74/'Vic Apr 2020'!AQ68-SUM('Vic Apr 2020'!L68:O68))*'Vic Apr 2020'!AA68/100)* 'Vic Apr 2020'!AQ68,IF(AND('Vic Apr 2020'!N68&gt;0,'Vic Apr 2020'!O68=""),IF(($C$5*E74/'Vic Apr 2020'!AQ68&lt; SUM('Vic Apr 2020'!L68:N68)),(0),($C$5*E74/'Vic Apr 2020'!AQ68-SUM('Vic Apr 2020'!L68:N68))*'Vic Apr 2020'!Z68/100)* 'Vic Apr 2020'!AQ68,IF(AND('Vic Apr 2020'!M68&gt;0,'Vic Apr 2020'!N68=""),IF(($C$5*E74/'Vic Apr 2020'!AQ68&lt;'Vic Apr 2020'!M68+'Vic Apr 2020'!L68),(0),(($C$5*E74/'Vic Apr 2020'!AQ68-('Vic Apr 2020'!M68+'Vic Apr 2020'!L68))*'Vic Apr 2020'!Y68/100))*'Vic Apr 2020'!AQ68,IF(AND('Vic Apr 2020'!L68&gt;0,'Vic Apr 2020'!M68=""&gt;0),IF(($C$5*E74/'Vic Apr 2020'!AQ68&lt;'Vic Apr 2020'!L68),(0),($C$5*E74/'Vic Apr 2020'!AQ68-'Vic Apr 2020'!L68)*'Vic Apr 2020'!X68/100)*'Vic Apr 2020'!AQ68,0)))))</f>
        <v>0</v>
      </c>
      <c r="L74" s="190">
        <f>IF('Vic Apr 2020'!K68="",($C$5*F74/'Vic Apr 2020'!AR68*'Vic Apr 2020'!AC68/100)*'Vic Apr 2020'!AR68,IF($C$5*F74/'Vic Apr 2020'!AR68&gt;='Vic Apr 2020'!L68,('Vic Apr 2020'!L68*'Vic Apr 2020'!AC68/100)*'Vic Apr 2020'!AR68,($C$5*F74/'Vic Apr 2020'!AR68*'Vic Apr 2020'!AC68/100)*'Vic Apr 2020'!AR68))</f>
        <v>166.09090909090907</v>
      </c>
      <c r="M74" s="190">
        <f>IF(AND('Vic Apr 2020'!L68&gt;0,'Vic Apr 2020'!M68&gt;0),IF($C$5*F74/'Vic Apr 2020'!AR68&lt;'Vic Apr 2020'!L68,0,IF(($C$5*F74/'Vic Apr 2020'!AR68-'Vic Apr 2020'!L68)&lt;=('Vic Apr 2020'!M68+'Vic Apr 2020'!L68),((($C$5*F74/'Vic Apr 2020'!AR68-'Vic Apr 2020'!L68)*'Vic Apr 2020'!AD68/100))*'Vic Apr 2020'!AR68,((('Vic Apr 2020'!M68)*'Vic Apr 2020'!AD68/100)*'Vic Apr 2020'!AR68))),0)</f>
        <v>659.72727272727275</v>
      </c>
      <c r="N74" s="190">
        <f>IF(AND('Vic Apr 2020'!M68&gt;0,'Vic Apr 2020'!N68&gt;0),IF($C$5*F74/'Vic Apr 2020'!AR68&lt;('Vic Apr 2020'!L68+'Vic Apr 2020'!M68),0,IF(($C$5*F74/'Vic Apr 2020'!AR68-'Vic Apr 2020'!L68+'Vic Apr 2020'!M68)&lt;=('Vic Apr 2020'!L68+'Vic Apr 2020'!M68+'Vic Apr 2020'!N68),((($C$5*F74/'Vic Apr 2020'!AR68-('Vic Apr 2020'!L68+'Vic Apr 2020'!M68))*'Vic Apr 2020'!AE68/100))*'Vic Apr 2020'!AR68,('Vic Apr 2020'!N68*'Vic Apr 2020'!AE68/100)*'Vic Apr 2020'!AR68)),0)</f>
        <v>0</v>
      </c>
      <c r="O74" s="190">
        <f>IF(AND('Vic Apr 2020'!N68&gt;0,'Vic Apr 2020'!O68&gt;0),IF($C$5*F74/'Vic Apr 2020'!AR68&lt;('Vic Apr 2020'!L68+'Vic Apr 2020'!M68+'Vic Apr 2020'!N68),0,IF(($C$5*F74/'Vic Apr 2020'!AR68-'Vic Apr 2020'!L68+'Vic Apr 2020'!M68+'Vic Apr 2020'!N68)&lt;=('Vic Apr 2020'!L68+'Vic Apr 2020'!M68+'Vic Apr 2020'!N68+'Vic Apr 2020'!O68),(($C$5*F74/'Vic Apr 2020'!AR68-('Vic Apr 2020'!L68+'Vic Apr 2020'!M68+'Vic Apr 2020'!N68))*'Vic Apr 2020'!AF68/100)*'Vic Apr 2020'!AR68,('Vic Apr 2020'!O68*'Vic Apr 2020'!AF68/100)*'Vic Apr 2020'!AR68)),0)</f>
        <v>0</v>
      </c>
      <c r="P74" s="190">
        <f>IF(AND('Vic Apr 2020'!P68&gt;0,'Vic Apr 2020'!O68&gt;0),IF(($C$5*F74/'Vic Apr 2020'!AR68&lt;SUM('Vic Apr 2020'!L68:P68)),(0),($C$5*F74/'Vic Apr 2020'!AR68-SUM('Vic Apr 2020'!L68:P68))*'Vic Apr 2020'!AB68/100)* 'Vic Apr 2020'!AR68,IF(AND('Vic Apr 2020'!O68&gt;0,'Vic Apr 2020'!P68=""),IF(($C$5*F74/'Vic Apr 2020'!AR68&lt; SUM('Vic Apr 2020'!L68:O68)),(0),($C$5*F74/'Vic Apr 2020'!AR68-SUM('Vic Apr 2020'!L68:O68))*'Vic Apr 2020'!AG68/100)* 'Vic Apr 2020'!AR68,IF(AND('Vic Apr 2020'!N68&gt;0,'Vic Apr 2020'!O68=""),IF(($C$5*F74/'Vic Apr 2020'!AR68&lt; SUM('Vic Apr 2020'!L68:N68)),(0),($C$5*F74/'Vic Apr 2020'!AR68-SUM('Vic Apr 2020'!L68:N68))*'Vic Apr 2020'!AF68/100)* 'Vic Apr 2020'!AR68,IF(AND('Vic Apr 2020'!M68&gt;0,'Vic Apr 2020'!N68=""),IF(($C$5*F74/'Vic Apr 2020'!AR68&lt;'Vic Apr 2020'!M68+'Vic Apr 2020'!L68),(0),(($C$5*F74/'Vic Apr 2020'!AR68-('Vic Apr 2020'!M68+'Vic Apr 2020'!L68))*'Vic Apr 2020'!AE68/100))*'Vic Apr 2020'!AR68,IF(AND('Vic Apr 2020'!L68&gt;0,'Vic Apr 2020'!M68=""&gt;0),IF(($C$5*F74/'Vic Apr 2020'!AR68&lt;'Vic Apr 2020'!L68),(0),($C$5*F74/'Vic Apr 2020'!AR68-'Vic Apr 2020'!L68)*'Vic Apr 2020'!AD68/100)*'Vic Apr 2020'!AR68,0)))))</f>
        <v>0</v>
      </c>
      <c r="Q74" s="394">
        <f t="shared" si="13"/>
        <v>1651.6363636363635</v>
      </c>
      <c r="R74" s="419">
        <f t="shared" si="14"/>
        <v>1948.9454545454544</v>
      </c>
      <c r="S74" s="193">
        <f t="shared" si="15"/>
        <v>2143.84</v>
      </c>
      <c r="T74" s="247">
        <f>'Vic Apr 2020'!AT68</f>
        <v>0</v>
      </c>
      <c r="U74" s="247">
        <f>'Vic Apr 2020'!AU68</f>
        <v>0</v>
      </c>
      <c r="V74" s="247">
        <f>'Vic Apr 2020'!AV68</f>
        <v>0</v>
      </c>
      <c r="W74" s="247">
        <f>'Vic Apr 2020'!AW68</f>
        <v>0</v>
      </c>
      <c r="X74" s="419" t="str">
        <f t="shared" ref="X74:X95" si="16">IF(SUM(T74:W74)=0,"No discount",IF(T74&gt;0,"Guaranteed off bill",IF(U74&gt;0,"Guaranteed off usage",IF(V74&gt;0,"Pay-on-time off bill","Pay-on-time off usage"))))</f>
        <v>No discount</v>
      </c>
      <c r="Y74" s="419" t="str">
        <f t="shared" ref="Y74:Y95" si="17">IF(OR(B74="Origin Energy",B74="Red Energy",B74="Powershop"),"Inclusive","Exclusive")</f>
        <v>Exclusive</v>
      </c>
      <c r="Z74" s="399">
        <f t="shared" si="10"/>
        <v>1948.9454545454544</v>
      </c>
      <c r="AA74" s="399">
        <f t="shared" si="11"/>
        <v>1948.9454545454544</v>
      </c>
      <c r="AB74" s="400">
        <f t="shared" si="9"/>
        <v>2143.84</v>
      </c>
      <c r="AC74" s="400">
        <f t="shared" si="9"/>
        <v>2143.84</v>
      </c>
      <c r="AD74" s="244">
        <f>'Vic Apr 2020'!BF68</f>
        <v>0</v>
      </c>
      <c r="AE74" s="196" t="str">
        <f>'Vic Apr 2020'!BG68</f>
        <v>n</v>
      </c>
      <c r="CO74" s="438"/>
      <c r="CP74" s="438"/>
      <c r="CQ74" s="438"/>
      <c r="CR74" s="438"/>
      <c r="CS74" s="438"/>
      <c r="CT74" s="438"/>
      <c r="CU74" s="438"/>
      <c r="CV74" s="438"/>
      <c r="CW74" s="438"/>
      <c r="CX74" s="438"/>
      <c r="CY74" s="438"/>
      <c r="CZ74" s="438"/>
      <c r="DA74" s="438"/>
      <c r="DB74" s="438"/>
      <c r="DC74" s="438"/>
      <c r="DD74" s="438"/>
      <c r="DE74" s="438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38"/>
      <c r="DT74" s="43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8"/>
      <c r="EL74" s="438"/>
      <c r="EM74" s="438"/>
      <c r="EN74" s="438"/>
      <c r="EO74" s="438"/>
      <c r="EP74" s="438"/>
    </row>
    <row r="75" spans="1:146" ht="17" customHeight="1">
      <c r="A75" s="528"/>
      <c r="B75" s="423" t="str">
        <f>'Vic Apr 2020'!F69</f>
        <v>Click Energy</v>
      </c>
      <c r="C75" s="423" t="str">
        <f>'Vic Apr 2020'!G69</f>
        <v>Business Ready</v>
      </c>
      <c r="D75" s="190">
        <f>365*'Vic Apr 2020'!H69/100</f>
        <v>263.06545454545454</v>
      </c>
      <c r="E75" s="415">
        <f>IF('Vic Apr 2020'!AQ69=3,0.5,IF('Vic Apr 2020'!AQ69=2,0.33,0))</f>
        <v>0.5</v>
      </c>
      <c r="F75" s="415">
        <f t="shared" si="12"/>
        <v>0.5</v>
      </c>
      <c r="G75" s="190">
        <f>IF('Vic Apr 2020'!K69="",($C$5*E75/'Vic Apr 2020'!AQ69*'Vic Apr 2020'!W69/100)*'Vic Apr 2020'!AQ69,IF($C$5*E75/'Vic Apr 2020'!AQ69&gt;='Vic Apr 2020'!L69,('Vic Apr 2020'!L69*'Vic Apr 2020'!W69/100)*'Vic Apr 2020'!AQ69,($C$5*E75/'Vic Apr 2020'!AQ69*'Vic Apr 2020'!W69/100)*'Vic Apr 2020'!AQ69))</f>
        <v>242.18181818181813</v>
      </c>
      <c r="H75" s="190">
        <f>IF(AND('Vic Apr 2020'!L69&gt;0,'Vic Apr 2020'!M69&gt;0),IF($C$5*E75/'Vic Apr 2020'!AQ69&lt;'Vic Apr 2020'!L69,0,IF(($C$5*E75/'Vic Apr 2020'!AQ69-'Vic Apr 2020'!L69)&lt;=('Vic Apr 2020'!M69+'Vic Apr 2020'!L69),((($C$5*E75/'Vic Apr 2020'!AQ69-'Vic Apr 2020'!L69)*'Vic Apr 2020'!X69/100))*'Vic Apr 2020'!AQ69,((('Vic Apr 2020'!M69)*'Vic Apr 2020'!X69/100)*'Vic Apr 2020'!AQ69))),0)</f>
        <v>778.99999999999989</v>
      </c>
      <c r="I75" s="190">
        <f>IF(AND('Vic Apr 2020'!M69&gt;0,'Vic Apr 2020'!N69&gt;0),IF($C$5*E75/'Vic Apr 2020'!AQ69&lt;('Vic Apr 2020'!L69+'Vic Apr 2020'!M69),0,IF(($C$5*E75/'Vic Apr 2020'!AQ69-'Vic Apr 2020'!L69+'Vic Apr 2020'!M69)&lt;=('Vic Apr 2020'!L69+'Vic Apr 2020'!M69+'Vic Apr 2020'!N69),((($C$5*E75/'Vic Apr 2020'!AQ69-('Vic Apr 2020'!L69+'Vic Apr 2020'!M69))*'Vic Apr 2020'!Y69/100))*'Vic Apr 2020'!AQ69,('Vic Apr 2020'!N69*'Vic Apr 2020'!Y69/100)* 'Vic Apr 2020'!AQ69)),0)</f>
        <v>0</v>
      </c>
      <c r="J75" s="190">
        <f>IF(AND('Vic Apr 2020'!N69&gt;0,'Vic Apr 2020'!O69&gt;0),IF($C$5*E75/'Vic Apr 2020'!AQ69&lt;('Vic Apr 2020'!L69+'Vic Apr 2020'!M69+'Vic Apr 2020'!N69),0,IF(($C$5*E75/'Vic Apr 2020'!AQ69-'Vic Apr 2020'!L69+'Vic Apr 2020'!M69+'Vic Apr 2020'!N69)&lt;=('Vic Apr 2020'!L69+'Vic Apr 2020'!M69+'Vic Apr 2020'!N69+'Vic Apr 2020'!O69),(($C$5*E75/'Vic Apr 2020'!AQ69-('Vic Apr 2020'!L69+'Vic Apr 2020'!M69+'Vic Apr 2020'!N69))*'Vic Apr 2020'!Z69/100)*'Vic Apr 2020'!AQ69,('Vic Apr 2020'!O69*'Vic Apr 2020'!Z69/100)*'Vic Apr 2020'!AQ69)),0)</f>
        <v>0</v>
      </c>
      <c r="K75" s="190">
        <f>IF(AND('Vic Apr 2020'!P69&gt;0,'Vic Apr 2020'!O69&gt;0),IF(($C$5*E75/'Vic Apr 2020'!AQ69&lt;SUM('Vic Apr 2020'!L69:P69)),(0),($C$5*E75/'Vic Apr 2020'!AQ69-SUM('Vic Apr 2020'!L69:P69))*'Vic Apr 2020'!AB69/100)* 'Vic Apr 2020'!AQ69,IF(AND('Vic Apr 2020'!O69&gt;0,'Vic Apr 2020'!P69=""),IF(($C$5*E75/'Vic Apr 2020'!AQ69&lt; SUM('Vic Apr 2020'!L69:O69)),(0),($C$5*E75/'Vic Apr 2020'!AQ69-SUM('Vic Apr 2020'!L69:O69))*'Vic Apr 2020'!AA69/100)* 'Vic Apr 2020'!AQ69,IF(AND('Vic Apr 2020'!N69&gt;0,'Vic Apr 2020'!O69=""),IF(($C$5*E75/'Vic Apr 2020'!AQ69&lt; SUM('Vic Apr 2020'!L69:N69)),(0),($C$5*E75/'Vic Apr 2020'!AQ69-SUM('Vic Apr 2020'!L69:N69))*'Vic Apr 2020'!Z69/100)* 'Vic Apr 2020'!AQ69,IF(AND('Vic Apr 2020'!M69&gt;0,'Vic Apr 2020'!N69=""),IF(($C$5*E75/'Vic Apr 2020'!AQ69&lt;'Vic Apr 2020'!M69+'Vic Apr 2020'!L69),(0),(($C$5*E75/'Vic Apr 2020'!AQ69-('Vic Apr 2020'!M69+'Vic Apr 2020'!L69))*'Vic Apr 2020'!Y69/100))*'Vic Apr 2020'!AQ69,IF(AND('Vic Apr 2020'!L69&gt;0,'Vic Apr 2020'!M69=""&gt;0),IF(($C$5*E75/'Vic Apr 2020'!AQ69&lt;'Vic Apr 2020'!L69),(0),($C$5*E75/'Vic Apr 2020'!AQ69-'Vic Apr 2020'!L69)*'Vic Apr 2020'!X69/100)*'Vic Apr 2020'!AQ69,0)))))</f>
        <v>0</v>
      </c>
      <c r="L75" s="190">
        <f>IF('Vic Apr 2020'!K69="",($C$5*F75/'Vic Apr 2020'!AR69*'Vic Apr 2020'!AC69/100)*'Vic Apr 2020'!AR69,IF($C$5*F75/'Vic Apr 2020'!AR69&gt;='Vic Apr 2020'!L69,('Vic Apr 2020'!L69*'Vic Apr 2020'!AC69/100)*'Vic Apr 2020'!AR69,($C$5*F75/'Vic Apr 2020'!AR69*'Vic Apr 2020'!AC69/100)*'Vic Apr 2020'!AR69))</f>
        <v>242.18181818181813</v>
      </c>
      <c r="M75" s="190">
        <f>IF(AND('Vic Apr 2020'!L69&gt;0,'Vic Apr 2020'!M69&gt;0),IF($C$5*F75/'Vic Apr 2020'!AR69&lt;'Vic Apr 2020'!L69,0,IF(($C$5*F75/'Vic Apr 2020'!AR69-'Vic Apr 2020'!L69)&lt;=('Vic Apr 2020'!M69+'Vic Apr 2020'!L69),((($C$5*F75/'Vic Apr 2020'!AR69-'Vic Apr 2020'!L69)*'Vic Apr 2020'!AD69/100))*'Vic Apr 2020'!AR69,((('Vic Apr 2020'!M69)*'Vic Apr 2020'!AD69/100)*'Vic Apr 2020'!AR69))),0)</f>
        <v>778.99999999999989</v>
      </c>
      <c r="N75" s="190">
        <f>IF(AND('Vic Apr 2020'!M69&gt;0,'Vic Apr 2020'!N69&gt;0),IF($C$5*F75/'Vic Apr 2020'!AR69&lt;('Vic Apr 2020'!L69+'Vic Apr 2020'!M69),0,IF(($C$5*F75/'Vic Apr 2020'!AR69-'Vic Apr 2020'!L69+'Vic Apr 2020'!M69)&lt;=('Vic Apr 2020'!L69+'Vic Apr 2020'!M69+'Vic Apr 2020'!N69),((($C$5*F75/'Vic Apr 2020'!AR69-('Vic Apr 2020'!L69+'Vic Apr 2020'!M69))*'Vic Apr 2020'!AE69/100))*'Vic Apr 2020'!AR69,('Vic Apr 2020'!N69*'Vic Apr 2020'!AE69/100)*'Vic Apr 2020'!AR69)),0)</f>
        <v>0</v>
      </c>
      <c r="O75" s="190">
        <f>IF(AND('Vic Apr 2020'!N69&gt;0,'Vic Apr 2020'!O69&gt;0),IF($C$5*F75/'Vic Apr 2020'!AR69&lt;('Vic Apr 2020'!L69+'Vic Apr 2020'!M69+'Vic Apr 2020'!N69),0,IF(($C$5*F75/'Vic Apr 2020'!AR69-'Vic Apr 2020'!L69+'Vic Apr 2020'!M69+'Vic Apr 2020'!N69)&lt;=('Vic Apr 2020'!L69+'Vic Apr 2020'!M69+'Vic Apr 2020'!N69+'Vic Apr 2020'!O69),(($C$5*F75/'Vic Apr 2020'!AR69-('Vic Apr 2020'!L69+'Vic Apr 2020'!M69+'Vic Apr 2020'!N69))*'Vic Apr 2020'!AF69/100)*'Vic Apr 2020'!AR69,('Vic Apr 2020'!O69*'Vic Apr 2020'!AF69/100)*'Vic Apr 2020'!AR69)),0)</f>
        <v>0</v>
      </c>
      <c r="P75" s="190">
        <f>IF(AND('Vic Apr 2020'!P69&gt;0,'Vic Apr 2020'!O69&gt;0),IF(($C$5*F75/'Vic Apr 2020'!AR69&lt;SUM('Vic Apr 2020'!L69:P69)),(0),($C$5*F75/'Vic Apr 2020'!AR69-SUM('Vic Apr 2020'!L69:P69))*'Vic Apr 2020'!AB69/100)* 'Vic Apr 2020'!AR69,IF(AND('Vic Apr 2020'!O69&gt;0,'Vic Apr 2020'!P69=""),IF(($C$5*F75/'Vic Apr 2020'!AR69&lt; SUM('Vic Apr 2020'!L69:O69)),(0),($C$5*F75/'Vic Apr 2020'!AR69-SUM('Vic Apr 2020'!L69:O69))*'Vic Apr 2020'!AG69/100)* 'Vic Apr 2020'!AR69,IF(AND('Vic Apr 2020'!N69&gt;0,'Vic Apr 2020'!O69=""),IF(($C$5*F75/'Vic Apr 2020'!AR69&lt; SUM('Vic Apr 2020'!L69:N69)),(0),($C$5*F75/'Vic Apr 2020'!AR69-SUM('Vic Apr 2020'!L69:N69))*'Vic Apr 2020'!AF69/100)* 'Vic Apr 2020'!AR69,IF(AND('Vic Apr 2020'!M69&gt;0,'Vic Apr 2020'!N69=""),IF(($C$5*F75/'Vic Apr 2020'!AR69&lt;'Vic Apr 2020'!M69+'Vic Apr 2020'!L69),(0),(($C$5*F75/'Vic Apr 2020'!AR69-('Vic Apr 2020'!M69+'Vic Apr 2020'!L69))*'Vic Apr 2020'!AE69/100))*'Vic Apr 2020'!AR69,IF(AND('Vic Apr 2020'!L69&gt;0,'Vic Apr 2020'!M69=""&gt;0),IF(($C$5*F75/'Vic Apr 2020'!AR69&lt;'Vic Apr 2020'!L69),(0),($C$5*F75/'Vic Apr 2020'!AR69-'Vic Apr 2020'!L69)*'Vic Apr 2020'!AD69/100)*'Vic Apr 2020'!AR69,0)))))</f>
        <v>0</v>
      </c>
      <c r="Q75" s="394">
        <f t="shared" si="13"/>
        <v>2042.363636363636</v>
      </c>
      <c r="R75" s="419">
        <f t="shared" si="14"/>
        <v>2305.4290909090905</v>
      </c>
      <c r="S75" s="193">
        <f t="shared" si="15"/>
        <v>2535.9719999999998</v>
      </c>
      <c r="T75" s="247">
        <f>'Vic Apr 2020'!AT69</f>
        <v>0</v>
      </c>
      <c r="U75" s="247">
        <f>'Vic Apr 2020'!AU69</f>
        <v>0</v>
      </c>
      <c r="V75" s="247">
        <f>'Vic Apr 2020'!AV69</f>
        <v>0</v>
      </c>
      <c r="W75" s="247">
        <f>'Vic Apr 2020'!AW69</f>
        <v>0</v>
      </c>
      <c r="X75" s="419" t="str">
        <f t="shared" si="16"/>
        <v>No discount</v>
      </c>
      <c r="Y75" s="419" t="str">
        <f t="shared" si="17"/>
        <v>Exclusive</v>
      </c>
      <c r="Z75" s="399">
        <f t="shared" si="10"/>
        <v>2305.4290909090905</v>
      </c>
      <c r="AA75" s="399">
        <f t="shared" si="11"/>
        <v>2305.4290909090905</v>
      </c>
      <c r="AB75" s="400">
        <f t="shared" si="9"/>
        <v>2535.9719999999998</v>
      </c>
      <c r="AC75" s="400">
        <f t="shared" si="9"/>
        <v>2535.9719999999998</v>
      </c>
      <c r="AD75" s="244">
        <f>'Vic Apr 2020'!BF69</f>
        <v>0</v>
      </c>
      <c r="AE75" s="196" t="str">
        <f>'Vic Apr 2020'!BG69</f>
        <v>n</v>
      </c>
      <c r="CO75" s="438"/>
      <c r="CP75" s="438"/>
      <c r="CQ75" s="438"/>
      <c r="CR75" s="438"/>
      <c r="CS75" s="438"/>
      <c r="CT75" s="438"/>
      <c r="CU75" s="438"/>
      <c r="CV75" s="438"/>
      <c r="CW75" s="438"/>
      <c r="CX75" s="438"/>
      <c r="CY75" s="438"/>
      <c r="CZ75" s="438"/>
      <c r="DA75" s="438"/>
      <c r="DB75" s="438"/>
      <c r="DC75" s="438"/>
      <c r="DD75" s="438"/>
      <c r="DE75" s="438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38"/>
      <c r="DT75" s="43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8"/>
      <c r="EL75" s="438"/>
      <c r="EM75" s="438"/>
      <c r="EN75" s="438"/>
      <c r="EO75" s="438"/>
      <c r="EP75" s="438"/>
    </row>
    <row r="76" spans="1:146" ht="17" customHeight="1">
      <c r="A76" s="528"/>
      <c r="B76" s="423" t="str">
        <f>'Vic Apr 2020'!F70</f>
        <v>Covau</v>
      </c>
      <c r="C76" s="423" t="str">
        <f>'Vic Apr 2020'!G70</f>
        <v>Smart Saver</v>
      </c>
      <c r="D76" s="190">
        <f>365*'Vic Apr 2020'!H70/100</f>
        <v>346.74999999999994</v>
      </c>
      <c r="E76" s="415">
        <f>IF('Vic Apr 2020'!AQ70=3,0.5,IF('Vic Apr 2020'!AQ70=2,0.33,0))</f>
        <v>0.5</v>
      </c>
      <c r="F76" s="415">
        <f t="shared" si="12"/>
        <v>0.5</v>
      </c>
      <c r="G76" s="190">
        <f>IF('Vic Apr 2020'!K70="",($C$5*E76/'Vic Apr 2020'!AQ70*'Vic Apr 2020'!W70/100)*'Vic Apr 2020'!AQ70,IF($C$5*E76/'Vic Apr 2020'!AQ70&gt;='Vic Apr 2020'!L70,('Vic Apr 2020'!L70*'Vic Apr 2020'!W70/100)*'Vic Apr 2020'!AQ70,($C$5*E76/'Vic Apr 2020'!AQ70*'Vic Apr 2020'!W70/100)*'Vic Apr 2020'!AQ70))</f>
        <v>268.36363636363632</v>
      </c>
      <c r="H76" s="190">
        <f>IF(AND('Vic Apr 2020'!L70&gt;0,'Vic Apr 2020'!M70&gt;0),IF($C$5*E76/'Vic Apr 2020'!AQ70&lt;'Vic Apr 2020'!L70,0,IF(($C$5*E76/'Vic Apr 2020'!AQ70-'Vic Apr 2020'!L70)&lt;=('Vic Apr 2020'!M70+'Vic Apr 2020'!L70),((($C$5*E76/'Vic Apr 2020'!AQ70-'Vic Apr 2020'!L70)*'Vic Apr 2020'!X70/100))*'Vic Apr 2020'!AQ70,((('Vic Apr 2020'!M70)*'Vic Apr 2020'!X70/100)*'Vic Apr 2020'!AQ70))),0)</f>
        <v>1006.3636363636365</v>
      </c>
      <c r="I76" s="190">
        <f>IF(AND('Vic Apr 2020'!M70&gt;0,'Vic Apr 2020'!N70&gt;0),IF($C$5*E76/'Vic Apr 2020'!AQ70&lt;('Vic Apr 2020'!L70+'Vic Apr 2020'!M70),0,IF(($C$5*E76/'Vic Apr 2020'!AQ70-'Vic Apr 2020'!L70+'Vic Apr 2020'!M70)&lt;=('Vic Apr 2020'!L70+'Vic Apr 2020'!M70+'Vic Apr 2020'!N70),((($C$5*E76/'Vic Apr 2020'!AQ70-('Vic Apr 2020'!L70+'Vic Apr 2020'!M70))*'Vic Apr 2020'!Y70/100))*'Vic Apr 2020'!AQ70,('Vic Apr 2020'!N70*'Vic Apr 2020'!Y70/100)* 'Vic Apr 2020'!AQ70)),0)</f>
        <v>0</v>
      </c>
      <c r="J76" s="190">
        <f>IF(AND('Vic Apr 2020'!N70&gt;0,'Vic Apr 2020'!O70&gt;0),IF($C$5*E76/'Vic Apr 2020'!AQ70&lt;('Vic Apr 2020'!L70+'Vic Apr 2020'!M70+'Vic Apr 2020'!N70),0,IF(($C$5*E76/'Vic Apr 2020'!AQ70-'Vic Apr 2020'!L70+'Vic Apr 2020'!M70+'Vic Apr 2020'!N70)&lt;=('Vic Apr 2020'!L70+'Vic Apr 2020'!M70+'Vic Apr 2020'!N70+'Vic Apr 2020'!O70),(($C$5*E76/'Vic Apr 2020'!AQ70-('Vic Apr 2020'!L70+'Vic Apr 2020'!M70+'Vic Apr 2020'!N70))*'Vic Apr 2020'!Z70/100)*'Vic Apr 2020'!AQ70,('Vic Apr 2020'!O70*'Vic Apr 2020'!Z70/100)*'Vic Apr 2020'!AQ70)),0)</f>
        <v>0</v>
      </c>
      <c r="K76" s="190">
        <f>IF(AND('Vic Apr 2020'!P70&gt;0,'Vic Apr 2020'!O70&gt;0),IF(($C$5*E76/'Vic Apr 2020'!AQ70&lt;SUM('Vic Apr 2020'!L70:P70)),(0),($C$5*E76/'Vic Apr 2020'!AQ70-SUM('Vic Apr 2020'!L70:P70))*'Vic Apr 2020'!AB70/100)* 'Vic Apr 2020'!AQ70,IF(AND('Vic Apr 2020'!O70&gt;0,'Vic Apr 2020'!P70=""),IF(($C$5*E76/'Vic Apr 2020'!AQ70&lt; SUM('Vic Apr 2020'!L70:O70)),(0),($C$5*E76/'Vic Apr 2020'!AQ70-SUM('Vic Apr 2020'!L70:O70))*'Vic Apr 2020'!AA70/100)* 'Vic Apr 2020'!AQ70,IF(AND('Vic Apr 2020'!N70&gt;0,'Vic Apr 2020'!O70=""),IF(($C$5*E76/'Vic Apr 2020'!AQ70&lt; SUM('Vic Apr 2020'!L70:N70)),(0),($C$5*E76/'Vic Apr 2020'!AQ70-SUM('Vic Apr 2020'!L70:N70))*'Vic Apr 2020'!Z70/100)* 'Vic Apr 2020'!AQ70,IF(AND('Vic Apr 2020'!M70&gt;0,'Vic Apr 2020'!N70=""),IF(($C$5*E76/'Vic Apr 2020'!AQ70&lt;'Vic Apr 2020'!M70+'Vic Apr 2020'!L70),(0),(($C$5*E76/'Vic Apr 2020'!AQ70-('Vic Apr 2020'!M70+'Vic Apr 2020'!L70))*'Vic Apr 2020'!Y70/100))*'Vic Apr 2020'!AQ70,IF(AND('Vic Apr 2020'!L70&gt;0,'Vic Apr 2020'!M70=""&gt;0),IF(($C$5*E76/'Vic Apr 2020'!AQ70&lt;'Vic Apr 2020'!L70),(0),($C$5*E76/'Vic Apr 2020'!AQ70-'Vic Apr 2020'!L70)*'Vic Apr 2020'!X70/100)*'Vic Apr 2020'!AQ70,0)))))</f>
        <v>0</v>
      </c>
      <c r="L76" s="190">
        <f>IF('Vic Apr 2020'!K70="",($C$5*F76/'Vic Apr 2020'!AR70*'Vic Apr 2020'!AC70/100)*'Vic Apr 2020'!AR70,IF($C$5*F76/'Vic Apr 2020'!AR70&gt;='Vic Apr 2020'!L70,('Vic Apr 2020'!L70*'Vic Apr 2020'!AC70/100)*'Vic Apr 2020'!AR70,($C$5*F76/'Vic Apr 2020'!AR70*'Vic Apr 2020'!AC70/100)*'Vic Apr 2020'!AR70))</f>
        <v>268.36363636363632</v>
      </c>
      <c r="M76" s="190">
        <f>IF(AND('Vic Apr 2020'!L70&gt;0,'Vic Apr 2020'!M70&gt;0),IF($C$5*F76/'Vic Apr 2020'!AR70&lt;'Vic Apr 2020'!L70,0,IF(($C$5*F76/'Vic Apr 2020'!AR70-'Vic Apr 2020'!L70)&lt;=('Vic Apr 2020'!M70+'Vic Apr 2020'!L70),((($C$5*F76/'Vic Apr 2020'!AR70-'Vic Apr 2020'!L70)*'Vic Apr 2020'!AD70/100))*'Vic Apr 2020'!AR70,((('Vic Apr 2020'!M70)*'Vic Apr 2020'!AD70/100)*'Vic Apr 2020'!AR70))),0)</f>
        <v>1006.3636363636365</v>
      </c>
      <c r="N76" s="190">
        <f>IF(AND('Vic Apr 2020'!M70&gt;0,'Vic Apr 2020'!N70&gt;0),IF($C$5*F76/'Vic Apr 2020'!AR70&lt;('Vic Apr 2020'!L70+'Vic Apr 2020'!M70),0,IF(($C$5*F76/'Vic Apr 2020'!AR70-'Vic Apr 2020'!L70+'Vic Apr 2020'!M70)&lt;=('Vic Apr 2020'!L70+'Vic Apr 2020'!M70+'Vic Apr 2020'!N70),((($C$5*F76/'Vic Apr 2020'!AR70-('Vic Apr 2020'!L70+'Vic Apr 2020'!M70))*'Vic Apr 2020'!AE70/100))*'Vic Apr 2020'!AR70,('Vic Apr 2020'!N70*'Vic Apr 2020'!AE70/100)*'Vic Apr 2020'!AR70)),0)</f>
        <v>0</v>
      </c>
      <c r="O76" s="190">
        <f>IF(AND('Vic Apr 2020'!N70&gt;0,'Vic Apr 2020'!O70&gt;0),IF($C$5*F76/'Vic Apr 2020'!AR70&lt;('Vic Apr 2020'!L70+'Vic Apr 2020'!M70+'Vic Apr 2020'!N70),0,IF(($C$5*F76/'Vic Apr 2020'!AR70-'Vic Apr 2020'!L70+'Vic Apr 2020'!M70+'Vic Apr 2020'!N70)&lt;=('Vic Apr 2020'!L70+'Vic Apr 2020'!M70+'Vic Apr 2020'!N70+'Vic Apr 2020'!O70),(($C$5*F76/'Vic Apr 2020'!AR70-('Vic Apr 2020'!L70+'Vic Apr 2020'!M70+'Vic Apr 2020'!N70))*'Vic Apr 2020'!AF70/100)*'Vic Apr 2020'!AR70,('Vic Apr 2020'!O70*'Vic Apr 2020'!AF70/100)*'Vic Apr 2020'!AR70)),0)</f>
        <v>0</v>
      </c>
      <c r="P76" s="190">
        <f>IF(AND('Vic Apr 2020'!P70&gt;0,'Vic Apr 2020'!O70&gt;0),IF(($C$5*F76/'Vic Apr 2020'!AR70&lt;SUM('Vic Apr 2020'!L70:P70)),(0),($C$5*F76/'Vic Apr 2020'!AR70-SUM('Vic Apr 2020'!L70:P70))*'Vic Apr 2020'!AB70/100)* 'Vic Apr 2020'!AR70,IF(AND('Vic Apr 2020'!O70&gt;0,'Vic Apr 2020'!P70=""),IF(($C$5*F76/'Vic Apr 2020'!AR70&lt; SUM('Vic Apr 2020'!L70:O70)),(0),($C$5*F76/'Vic Apr 2020'!AR70-SUM('Vic Apr 2020'!L70:O70))*'Vic Apr 2020'!AG70/100)* 'Vic Apr 2020'!AR70,IF(AND('Vic Apr 2020'!N70&gt;0,'Vic Apr 2020'!O70=""),IF(($C$5*F76/'Vic Apr 2020'!AR70&lt; SUM('Vic Apr 2020'!L70:N70)),(0),($C$5*F76/'Vic Apr 2020'!AR70-SUM('Vic Apr 2020'!L70:N70))*'Vic Apr 2020'!AF70/100)* 'Vic Apr 2020'!AR70,IF(AND('Vic Apr 2020'!M70&gt;0,'Vic Apr 2020'!N70=""),IF(($C$5*F76/'Vic Apr 2020'!AR70&lt;'Vic Apr 2020'!M70+'Vic Apr 2020'!L70),(0),(($C$5*F76/'Vic Apr 2020'!AR70-('Vic Apr 2020'!M70+'Vic Apr 2020'!L70))*'Vic Apr 2020'!AE70/100))*'Vic Apr 2020'!AR70,IF(AND('Vic Apr 2020'!L70&gt;0,'Vic Apr 2020'!M70=""&gt;0),IF(($C$5*F76/'Vic Apr 2020'!AR70&lt;'Vic Apr 2020'!L70),(0),($C$5*F76/'Vic Apr 2020'!AR70-'Vic Apr 2020'!L70)*'Vic Apr 2020'!AD70/100)*'Vic Apr 2020'!AR70,0)))))</f>
        <v>0</v>
      </c>
      <c r="Q76" s="394">
        <f t="shared" si="13"/>
        <v>2549.4545454545455</v>
      </c>
      <c r="R76" s="419">
        <f t="shared" si="14"/>
        <v>2896.2045454545455</v>
      </c>
      <c r="S76" s="193">
        <f t="shared" si="15"/>
        <v>3185.8250000000003</v>
      </c>
      <c r="T76" s="247">
        <f>'Vic Apr 2020'!AT70</f>
        <v>0</v>
      </c>
      <c r="U76" s="247">
        <f>'Vic Apr 2020'!AU70</f>
        <v>20</v>
      </c>
      <c r="V76" s="247">
        <f>'Vic Apr 2020'!AV70</f>
        <v>0</v>
      </c>
      <c r="W76" s="247">
        <f>'Vic Apr 2020'!AW70</f>
        <v>0</v>
      </c>
      <c r="X76" s="419" t="str">
        <f t="shared" si="16"/>
        <v>Guaranteed off usage</v>
      </c>
      <c r="Y76" s="419" t="str">
        <f t="shared" si="17"/>
        <v>Exclusive</v>
      </c>
      <c r="Z76" s="399">
        <f t="shared" si="10"/>
        <v>2386.3136363636363</v>
      </c>
      <c r="AA76" s="399">
        <f t="shared" si="11"/>
        <v>2386.3136363636363</v>
      </c>
      <c r="AB76" s="400">
        <f t="shared" si="9"/>
        <v>2624.9450000000002</v>
      </c>
      <c r="AC76" s="400">
        <f t="shared" si="9"/>
        <v>2624.9450000000002</v>
      </c>
      <c r="AD76" s="244">
        <f>'Vic Apr 2020'!BF70</f>
        <v>0</v>
      </c>
      <c r="AE76" s="196" t="str">
        <f>'Vic Apr 2020'!BG70</f>
        <v>n</v>
      </c>
      <c r="CO76" s="438"/>
      <c r="CP76" s="438"/>
      <c r="CQ76" s="438"/>
      <c r="CR76" s="438"/>
      <c r="CS76" s="438"/>
      <c r="CT76" s="438"/>
      <c r="CU76" s="438"/>
      <c r="CV76" s="438"/>
      <c r="CW76" s="438"/>
      <c r="CX76" s="438"/>
      <c r="CY76" s="438"/>
      <c r="CZ76" s="438"/>
      <c r="DA76" s="438"/>
      <c r="DB76" s="438"/>
      <c r="DC76" s="438"/>
      <c r="DD76" s="438"/>
      <c r="DE76" s="438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  <c r="EO76" s="438"/>
      <c r="EP76" s="438"/>
    </row>
    <row r="77" spans="1:146" ht="17" customHeight="1">
      <c r="A77" s="528"/>
      <c r="B77" s="423" t="str">
        <f>'Vic Apr 2020'!F71</f>
        <v>EnergyAustralia</v>
      </c>
      <c r="C77" s="423" t="str">
        <f>'Vic Apr 2020'!G71</f>
        <v>Total Business</v>
      </c>
      <c r="D77" s="190">
        <f>365*'Vic Apr 2020'!H71/100</f>
        <v>388.72500000000002</v>
      </c>
      <c r="E77" s="415">
        <f>IF('Vic Apr 2020'!AQ71=3,0.5,IF('Vic Apr 2020'!AQ71=2,0.33,0))</f>
        <v>0.5</v>
      </c>
      <c r="F77" s="415">
        <f t="shared" si="12"/>
        <v>0.5</v>
      </c>
      <c r="G77" s="190">
        <f>IF('Vic Apr 2020'!K71="",($C$5*E77/'Vic Apr 2020'!AQ71*'Vic Apr 2020'!W71/100)*'Vic Apr 2020'!AQ71,IF($C$5*E77/'Vic Apr 2020'!AQ71&gt;='Vic Apr 2020'!L71,('Vic Apr 2020'!L71*'Vic Apr 2020'!W71/100)*'Vic Apr 2020'!AQ71,($C$5*E77/'Vic Apr 2020'!AQ71*'Vic Apr 2020'!W71/100)*'Vic Apr 2020'!AQ71))</f>
        <v>259.36363636363632</v>
      </c>
      <c r="H77" s="190">
        <f>IF(AND('Vic Apr 2020'!L71&gt;0,'Vic Apr 2020'!M71&gt;0),IF($C$5*E77/'Vic Apr 2020'!AQ71&lt;'Vic Apr 2020'!L71,0,IF(($C$5*E77/'Vic Apr 2020'!AQ71-'Vic Apr 2020'!L71)&lt;=('Vic Apr 2020'!M71+'Vic Apr 2020'!L71),((($C$5*E77/'Vic Apr 2020'!AQ71-'Vic Apr 2020'!L71)*'Vic Apr 2020'!X71/100))*'Vic Apr 2020'!AQ71,((('Vic Apr 2020'!M71)*'Vic Apr 2020'!X71/100)*'Vic Apr 2020'!AQ71))),0)</f>
        <v>894.5454545454545</v>
      </c>
      <c r="I77" s="190">
        <f>IF(AND('Vic Apr 2020'!M71&gt;0,'Vic Apr 2020'!N71&gt;0),IF($C$5*E77/'Vic Apr 2020'!AQ71&lt;('Vic Apr 2020'!L71+'Vic Apr 2020'!M71),0,IF(($C$5*E77/'Vic Apr 2020'!AQ71-'Vic Apr 2020'!L71+'Vic Apr 2020'!M71)&lt;=('Vic Apr 2020'!L71+'Vic Apr 2020'!M71+'Vic Apr 2020'!N71),((($C$5*E77/'Vic Apr 2020'!AQ71-('Vic Apr 2020'!L71+'Vic Apr 2020'!M71))*'Vic Apr 2020'!Y71/100))*'Vic Apr 2020'!AQ71,('Vic Apr 2020'!N71*'Vic Apr 2020'!Y71/100)* 'Vic Apr 2020'!AQ71)),0)</f>
        <v>0</v>
      </c>
      <c r="J77" s="190">
        <f>IF(AND('Vic Apr 2020'!N71&gt;0,'Vic Apr 2020'!O71&gt;0),IF($C$5*E77/'Vic Apr 2020'!AQ71&lt;('Vic Apr 2020'!L71+'Vic Apr 2020'!M71+'Vic Apr 2020'!N71),0,IF(($C$5*E77/'Vic Apr 2020'!AQ71-'Vic Apr 2020'!L71+'Vic Apr 2020'!M71+'Vic Apr 2020'!N71)&lt;=('Vic Apr 2020'!L71+'Vic Apr 2020'!M71+'Vic Apr 2020'!N71+'Vic Apr 2020'!O71),(($C$5*E77/'Vic Apr 2020'!AQ71-('Vic Apr 2020'!L71+'Vic Apr 2020'!M71+'Vic Apr 2020'!N71))*'Vic Apr 2020'!Z71/100)*'Vic Apr 2020'!AQ71,('Vic Apr 2020'!O71*'Vic Apr 2020'!Z71/100)*'Vic Apr 2020'!AQ71)),0)</f>
        <v>0</v>
      </c>
      <c r="K77" s="190">
        <f>IF(AND('Vic Apr 2020'!P71&gt;0,'Vic Apr 2020'!O71&gt;0),IF(($C$5*E77/'Vic Apr 2020'!AQ71&lt;SUM('Vic Apr 2020'!L71:P71)),(0),($C$5*E77/'Vic Apr 2020'!AQ71-SUM('Vic Apr 2020'!L71:P71))*'Vic Apr 2020'!AB71/100)* 'Vic Apr 2020'!AQ71,IF(AND('Vic Apr 2020'!O71&gt;0,'Vic Apr 2020'!P71=""),IF(($C$5*E77/'Vic Apr 2020'!AQ71&lt; SUM('Vic Apr 2020'!L71:O71)),(0),($C$5*E77/'Vic Apr 2020'!AQ71-SUM('Vic Apr 2020'!L71:O71))*'Vic Apr 2020'!AA71/100)* 'Vic Apr 2020'!AQ71,IF(AND('Vic Apr 2020'!N71&gt;0,'Vic Apr 2020'!O71=""),IF(($C$5*E77/'Vic Apr 2020'!AQ71&lt; SUM('Vic Apr 2020'!L71:N71)),(0),($C$5*E77/'Vic Apr 2020'!AQ71-SUM('Vic Apr 2020'!L71:N71))*'Vic Apr 2020'!Z71/100)* 'Vic Apr 2020'!AQ71,IF(AND('Vic Apr 2020'!M71&gt;0,'Vic Apr 2020'!N71=""),IF(($C$5*E77/'Vic Apr 2020'!AQ71&lt;'Vic Apr 2020'!M71+'Vic Apr 2020'!L71),(0),(($C$5*E77/'Vic Apr 2020'!AQ71-('Vic Apr 2020'!M71+'Vic Apr 2020'!L71))*'Vic Apr 2020'!Y71/100))*'Vic Apr 2020'!AQ71,IF(AND('Vic Apr 2020'!L71&gt;0,'Vic Apr 2020'!M71=""&gt;0),IF(($C$5*E77/'Vic Apr 2020'!AQ71&lt;'Vic Apr 2020'!L71),(0),($C$5*E77/'Vic Apr 2020'!AQ71-'Vic Apr 2020'!L71)*'Vic Apr 2020'!X71/100)*'Vic Apr 2020'!AQ71,0)))))</f>
        <v>0</v>
      </c>
      <c r="L77" s="190">
        <f>IF('Vic Apr 2020'!K71="",($C$5*F77/'Vic Apr 2020'!AR71*'Vic Apr 2020'!AC71/100)*'Vic Apr 2020'!AR71,IF($C$5*F77/'Vic Apr 2020'!AR71&gt;='Vic Apr 2020'!L71,('Vic Apr 2020'!L71*'Vic Apr 2020'!AC71/100)*'Vic Apr 2020'!AR71,($C$5*F77/'Vic Apr 2020'!AR71*'Vic Apr 2020'!AC71/100)*'Vic Apr 2020'!AR71))</f>
        <v>259.36363636363632</v>
      </c>
      <c r="M77" s="190">
        <f>IF(AND('Vic Apr 2020'!L71&gt;0,'Vic Apr 2020'!M71&gt;0),IF($C$5*F77/'Vic Apr 2020'!AR71&lt;'Vic Apr 2020'!L71,0,IF(($C$5*F77/'Vic Apr 2020'!AR71-'Vic Apr 2020'!L71)&lt;=('Vic Apr 2020'!M71+'Vic Apr 2020'!L71),((($C$5*F77/'Vic Apr 2020'!AR71-'Vic Apr 2020'!L71)*'Vic Apr 2020'!AD71/100))*'Vic Apr 2020'!AR71,((('Vic Apr 2020'!M71)*'Vic Apr 2020'!AD71/100)*'Vic Apr 2020'!AR71))),0)</f>
        <v>894.5454545454545</v>
      </c>
      <c r="N77" s="190">
        <f>IF(AND('Vic Apr 2020'!M71&gt;0,'Vic Apr 2020'!N71&gt;0),IF($C$5*F77/'Vic Apr 2020'!AR71&lt;('Vic Apr 2020'!L71+'Vic Apr 2020'!M71),0,IF(($C$5*F77/'Vic Apr 2020'!AR71-'Vic Apr 2020'!L71+'Vic Apr 2020'!M71)&lt;=('Vic Apr 2020'!L71+'Vic Apr 2020'!M71+'Vic Apr 2020'!N71),((($C$5*F77/'Vic Apr 2020'!AR71-('Vic Apr 2020'!L71+'Vic Apr 2020'!M71))*'Vic Apr 2020'!AE71/100))*'Vic Apr 2020'!AR71,('Vic Apr 2020'!N71*'Vic Apr 2020'!AE71/100)*'Vic Apr 2020'!AR71)),0)</f>
        <v>0</v>
      </c>
      <c r="O77" s="190">
        <f>IF(AND('Vic Apr 2020'!N71&gt;0,'Vic Apr 2020'!O71&gt;0),IF($C$5*F77/'Vic Apr 2020'!AR71&lt;('Vic Apr 2020'!L71+'Vic Apr 2020'!M71+'Vic Apr 2020'!N71),0,IF(($C$5*F77/'Vic Apr 2020'!AR71-'Vic Apr 2020'!L71+'Vic Apr 2020'!M71+'Vic Apr 2020'!N71)&lt;=('Vic Apr 2020'!L71+'Vic Apr 2020'!M71+'Vic Apr 2020'!N71+'Vic Apr 2020'!O71),(($C$5*F77/'Vic Apr 2020'!AR71-('Vic Apr 2020'!L71+'Vic Apr 2020'!M71+'Vic Apr 2020'!N71))*'Vic Apr 2020'!AF71/100)*'Vic Apr 2020'!AR71,('Vic Apr 2020'!O71*'Vic Apr 2020'!AF71/100)*'Vic Apr 2020'!AR71)),0)</f>
        <v>0</v>
      </c>
      <c r="P77" s="190">
        <f>IF(AND('Vic Apr 2020'!P71&gt;0,'Vic Apr 2020'!O71&gt;0),IF(($C$5*F77/'Vic Apr 2020'!AR71&lt;SUM('Vic Apr 2020'!L71:P71)),(0),($C$5*F77/'Vic Apr 2020'!AR71-SUM('Vic Apr 2020'!L71:P71))*'Vic Apr 2020'!AB71/100)* 'Vic Apr 2020'!AR71,IF(AND('Vic Apr 2020'!O71&gt;0,'Vic Apr 2020'!P71=""),IF(($C$5*F77/'Vic Apr 2020'!AR71&lt; SUM('Vic Apr 2020'!L71:O71)),(0),($C$5*F77/'Vic Apr 2020'!AR71-SUM('Vic Apr 2020'!L71:O71))*'Vic Apr 2020'!AG71/100)* 'Vic Apr 2020'!AR71,IF(AND('Vic Apr 2020'!N71&gt;0,'Vic Apr 2020'!O71=""),IF(($C$5*F77/'Vic Apr 2020'!AR71&lt; SUM('Vic Apr 2020'!L71:N71)),(0),($C$5*F77/'Vic Apr 2020'!AR71-SUM('Vic Apr 2020'!L71:N71))*'Vic Apr 2020'!AF71/100)* 'Vic Apr 2020'!AR71,IF(AND('Vic Apr 2020'!M71&gt;0,'Vic Apr 2020'!N71=""),IF(($C$5*F77/'Vic Apr 2020'!AR71&lt;'Vic Apr 2020'!M71+'Vic Apr 2020'!L71),(0),(($C$5*F77/'Vic Apr 2020'!AR71-('Vic Apr 2020'!M71+'Vic Apr 2020'!L71))*'Vic Apr 2020'!AE71/100))*'Vic Apr 2020'!AR71,IF(AND('Vic Apr 2020'!L71&gt;0,'Vic Apr 2020'!M71=""&gt;0),IF(($C$5*F77/'Vic Apr 2020'!AR71&lt;'Vic Apr 2020'!L71),(0),($C$5*F77/'Vic Apr 2020'!AR71-'Vic Apr 2020'!L71)*'Vic Apr 2020'!AD71/100)*'Vic Apr 2020'!AR71,0)))))</f>
        <v>0</v>
      </c>
      <c r="Q77" s="394">
        <f t="shared" si="13"/>
        <v>2307.8181818181815</v>
      </c>
      <c r="R77" s="419">
        <f t="shared" si="14"/>
        <v>2696.5431818181814</v>
      </c>
      <c r="S77" s="193">
        <f t="shared" si="15"/>
        <v>2966.1974999999998</v>
      </c>
      <c r="T77" s="247">
        <f>'Vic Apr 2020'!AT71</f>
        <v>23</v>
      </c>
      <c r="U77" s="247">
        <f>'Vic Apr 2020'!AU71</f>
        <v>0</v>
      </c>
      <c r="V77" s="247">
        <f>'Vic Apr 2020'!AV71</f>
        <v>0</v>
      </c>
      <c r="W77" s="247">
        <f>'Vic Apr 2020'!AW71</f>
        <v>0</v>
      </c>
      <c r="X77" s="419" t="str">
        <f t="shared" si="16"/>
        <v>Guaranteed off bill</v>
      </c>
      <c r="Y77" s="419" t="str">
        <f t="shared" si="17"/>
        <v>Exclusive</v>
      </c>
      <c r="Z77" s="399">
        <f t="shared" si="10"/>
        <v>2076.3382499999998</v>
      </c>
      <c r="AA77" s="399">
        <f t="shared" si="11"/>
        <v>2076.3382499999998</v>
      </c>
      <c r="AB77" s="400">
        <f t="shared" si="9"/>
        <v>2283.9720750000001</v>
      </c>
      <c r="AC77" s="400">
        <f t="shared" si="9"/>
        <v>2283.9720750000001</v>
      </c>
      <c r="AD77" s="244">
        <f>'Vic Apr 2020'!BF71</f>
        <v>0</v>
      </c>
      <c r="AE77" s="196" t="str">
        <f>'Vic Apr 2020'!BG71</f>
        <v>n</v>
      </c>
      <c r="CO77" s="438"/>
      <c r="CP77" s="438"/>
      <c r="CQ77" s="438"/>
      <c r="CR77" s="438"/>
      <c r="CS77" s="438"/>
      <c r="CT77" s="438"/>
      <c r="CU77" s="438"/>
      <c r="CV77" s="438"/>
      <c r="CW77" s="438"/>
      <c r="CX77" s="438"/>
      <c r="CY77" s="438"/>
      <c r="CZ77" s="438"/>
      <c r="DA77" s="438"/>
      <c r="DB77" s="438"/>
      <c r="DC77" s="438"/>
      <c r="DD77" s="438"/>
      <c r="DE77" s="438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  <c r="EO77" s="438"/>
      <c r="EP77" s="438"/>
    </row>
    <row r="78" spans="1:146" ht="17" customHeight="1">
      <c r="A78" s="528"/>
      <c r="B78" s="423" t="str">
        <f>'Vic Apr 2020'!F72</f>
        <v>Lumo Energy</v>
      </c>
      <c r="C78" s="423" t="str">
        <f>'Vic Apr 2020'!G72</f>
        <v>Value</v>
      </c>
      <c r="D78" s="190">
        <f>365*'Vic Apr 2020'!H72/100</f>
        <v>317.55</v>
      </c>
      <c r="E78" s="415">
        <f>IF('Vic Apr 2020'!AQ72=3,0.5,IF('Vic Apr 2020'!AQ72=2,0.33,0))</f>
        <v>0.5</v>
      </c>
      <c r="F78" s="415">
        <f t="shared" si="12"/>
        <v>0.5</v>
      </c>
      <c r="G78" s="190">
        <f>IF('Vic Apr 2020'!K72="",($C$5*E78/'Vic Apr 2020'!AQ72*'Vic Apr 2020'!W72/100)*'Vic Apr 2020'!AQ72,IF($C$5*E78/'Vic Apr 2020'!AQ72&gt;='Vic Apr 2020'!L72,('Vic Apr 2020'!L72*'Vic Apr 2020'!W72/100)*'Vic Apr 2020'!AQ72,($C$5*E78/'Vic Apr 2020'!AQ72*'Vic Apr 2020'!W72/100)*'Vic Apr 2020'!AQ72))</f>
        <v>200.77199999999999</v>
      </c>
      <c r="H78" s="190">
        <f>IF(AND('Vic Apr 2020'!L72&gt;0,'Vic Apr 2020'!M72&gt;0),IF($C$5*E78/'Vic Apr 2020'!AQ72&lt;'Vic Apr 2020'!L72,0,IF(($C$5*E78/'Vic Apr 2020'!AQ72-'Vic Apr 2020'!L72)&lt;=('Vic Apr 2020'!M72+'Vic Apr 2020'!L72),((($C$5*E78/'Vic Apr 2020'!AQ72-'Vic Apr 2020'!L72)*'Vic Apr 2020'!X72/100))*'Vic Apr 2020'!AQ72,((('Vic Apr 2020'!M72)*'Vic Apr 2020'!X72/100)*'Vic Apr 2020'!AQ72))),0)</f>
        <v>694.85800000000006</v>
      </c>
      <c r="I78" s="190">
        <f>IF(AND('Vic Apr 2020'!M72&gt;0,'Vic Apr 2020'!N72&gt;0),IF($C$5*E78/'Vic Apr 2020'!AQ72&lt;('Vic Apr 2020'!L72+'Vic Apr 2020'!M72),0,IF(($C$5*E78/'Vic Apr 2020'!AQ72-'Vic Apr 2020'!L72+'Vic Apr 2020'!M72)&lt;=('Vic Apr 2020'!L72+'Vic Apr 2020'!M72+'Vic Apr 2020'!N72),((($C$5*E78/'Vic Apr 2020'!AQ72-('Vic Apr 2020'!L72+'Vic Apr 2020'!M72))*'Vic Apr 2020'!Y72/100))*'Vic Apr 2020'!AQ72,('Vic Apr 2020'!N72*'Vic Apr 2020'!Y72/100)* 'Vic Apr 2020'!AQ72)),0)</f>
        <v>0</v>
      </c>
      <c r="J78" s="190">
        <f>IF(AND('Vic Apr 2020'!N72&gt;0,'Vic Apr 2020'!O72&gt;0),IF($C$5*E78/'Vic Apr 2020'!AQ72&lt;('Vic Apr 2020'!L72+'Vic Apr 2020'!M72+'Vic Apr 2020'!N72),0,IF(($C$5*E78/'Vic Apr 2020'!AQ72-'Vic Apr 2020'!L72+'Vic Apr 2020'!M72+'Vic Apr 2020'!N72)&lt;=('Vic Apr 2020'!L72+'Vic Apr 2020'!M72+'Vic Apr 2020'!N72+'Vic Apr 2020'!O72),(($C$5*E78/'Vic Apr 2020'!AQ72-('Vic Apr 2020'!L72+'Vic Apr 2020'!M72+'Vic Apr 2020'!N72))*'Vic Apr 2020'!Z72/100)*'Vic Apr 2020'!AQ72,('Vic Apr 2020'!O72*'Vic Apr 2020'!Z72/100)*'Vic Apr 2020'!AQ72)),0)</f>
        <v>0</v>
      </c>
      <c r="K78" s="190">
        <f>IF(AND('Vic Apr 2020'!P72&gt;0,'Vic Apr 2020'!O72&gt;0),IF(($C$5*E78/'Vic Apr 2020'!AQ72&lt;SUM('Vic Apr 2020'!L72:P72)),(0),($C$5*E78/'Vic Apr 2020'!AQ72-SUM('Vic Apr 2020'!L72:P72))*'Vic Apr 2020'!AB72/100)* 'Vic Apr 2020'!AQ72,IF(AND('Vic Apr 2020'!O72&gt;0,'Vic Apr 2020'!P72=""),IF(($C$5*E78/'Vic Apr 2020'!AQ72&lt; SUM('Vic Apr 2020'!L72:O72)),(0),($C$5*E78/'Vic Apr 2020'!AQ72-SUM('Vic Apr 2020'!L72:O72))*'Vic Apr 2020'!AA72/100)* 'Vic Apr 2020'!AQ72,IF(AND('Vic Apr 2020'!N72&gt;0,'Vic Apr 2020'!O72=""),IF(($C$5*E78/'Vic Apr 2020'!AQ72&lt; SUM('Vic Apr 2020'!L72:N72)),(0),($C$5*E78/'Vic Apr 2020'!AQ72-SUM('Vic Apr 2020'!L72:N72))*'Vic Apr 2020'!Z72/100)* 'Vic Apr 2020'!AQ72,IF(AND('Vic Apr 2020'!M72&gt;0,'Vic Apr 2020'!N72=""),IF(($C$5*E78/'Vic Apr 2020'!AQ72&lt;'Vic Apr 2020'!M72+'Vic Apr 2020'!L72),(0),(($C$5*E78/'Vic Apr 2020'!AQ72-('Vic Apr 2020'!M72+'Vic Apr 2020'!L72))*'Vic Apr 2020'!Y72/100))*'Vic Apr 2020'!AQ72,IF(AND('Vic Apr 2020'!L72&gt;0,'Vic Apr 2020'!M72=""&gt;0),IF(($C$5*E78/'Vic Apr 2020'!AQ72&lt;'Vic Apr 2020'!L72),(0),($C$5*E78/'Vic Apr 2020'!AQ72-'Vic Apr 2020'!L72)*'Vic Apr 2020'!X72/100)*'Vic Apr 2020'!AQ72,0)))))</f>
        <v>0</v>
      </c>
      <c r="L78" s="190">
        <f>IF('Vic Apr 2020'!K72="",($C$5*F78/'Vic Apr 2020'!AR72*'Vic Apr 2020'!AC72/100)*'Vic Apr 2020'!AR72,IF($C$5*F78/'Vic Apr 2020'!AR72&gt;='Vic Apr 2020'!L72,('Vic Apr 2020'!L72*'Vic Apr 2020'!AC72/100)*'Vic Apr 2020'!AR72,($C$5*F78/'Vic Apr 2020'!AR72*'Vic Apr 2020'!AC72/100)*'Vic Apr 2020'!AR72))</f>
        <v>200.77199999999999</v>
      </c>
      <c r="M78" s="190">
        <f>IF(AND('Vic Apr 2020'!L72&gt;0,'Vic Apr 2020'!M72&gt;0),IF($C$5*F78/'Vic Apr 2020'!AR72&lt;'Vic Apr 2020'!L72,0,IF(($C$5*F78/'Vic Apr 2020'!AR72-'Vic Apr 2020'!L72)&lt;=('Vic Apr 2020'!M72+'Vic Apr 2020'!L72),((($C$5*F78/'Vic Apr 2020'!AR72-'Vic Apr 2020'!L72)*'Vic Apr 2020'!AD72/100))*'Vic Apr 2020'!AR72,((('Vic Apr 2020'!M72)*'Vic Apr 2020'!AD72/100)*'Vic Apr 2020'!AR72))),0)</f>
        <v>694.85800000000006</v>
      </c>
      <c r="N78" s="190">
        <f>IF(AND('Vic Apr 2020'!M72&gt;0,'Vic Apr 2020'!N72&gt;0),IF($C$5*F78/'Vic Apr 2020'!AR72&lt;('Vic Apr 2020'!L72+'Vic Apr 2020'!M72),0,IF(($C$5*F78/'Vic Apr 2020'!AR72-'Vic Apr 2020'!L72+'Vic Apr 2020'!M72)&lt;=('Vic Apr 2020'!L72+'Vic Apr 2020'!M72+'Vic Apr 2020'!N72),((($C$5*F78/'Vic Apr 2020'!AR72-('Vic Apr 2020'!L72+'Vic Apr 2020'!M72))*'Vic Apr 2020'!AE72/100))*'Vic Apr 2020'!AR72,('Vic Apr 2020'!N72*'Vic Apr 2020'!AE72/100)*'Vic Apr 2020'!AR72)),0)</f>
        <v>0</v>
      </c>
      <c r="O78" s="190">
        <f>IF(AND('Vic Apr 2020'!N72&gt;0,'Vic Apr 2020'!O72&gt;0),IF($C$5*F78/'Vic Apr 2020'!AR72&lt;('Vic Apr 2020'!L72+'Vic Apr 2020'!M72+'Vic Apr 2020'!N72),0,IF(($C$5*F78/'Vic Apr 2020'!AR72-'Vic Apr 2020'!L72+'Vic Apr 2020'!M72+'Vic Apr 2020'!N72)&lt;=('Vic Apr 2020'!L72+'Vic Apr 2020'!M72+'Vic Apr 2020'!N72+'Vic Apr 2020'!O72),(($C$5*F78/'Vic Apr 2020'!AR72-('Vic Apr 2020'!L72+'Vic Apr 2020'!M72+'Vic Apr 2020'!N72))*'Vic Apr 2020'!AF72/100)*'Vic Apr 2020'!AR72,('Vic Apr 2020'!O72*'Vic Apr 2020'!AF72/100)*'Vic Apr 2020'!AR72)),0)</f>
        <v>0</v>
      </c>
      <c r="P78" s="190">
        <f>IF(AND('Vic Apr 2020'!P72&gt;0,'Vic Apr 2020'!O72&gt;0),IF(($C$5*F78/'Vic Apr 2020'!AR72&lt;SUM('Vic Apr 2020'!L72:P72)),(0),($C$5*F78/'Vic Apr 2020'!AR72-SUM('Vic Apr 2020'!L72:P72))*'Vic Apr 2020'!AB72/100)* 'Vic Apr 2020'!AR72,IF(AND('Vic Apr 2020'!O72&gt;0,'Vic Apr 2020'!P72=""),IF(($C$5*F78/'Vic Apr 2020'!AR72&lt; SUM('Vic Apr 2020'!L72:O72)),(0),($C$5*F78/'Vic Apr 2020'!AR72-SUM('Vic Apr 2020'!L72:O72))*'Vic Apr 2020'!AG72/100)* 'Vic Apr 2020'!AR72,IF(AND('Vic Apr 2020'!N72&gt;0,'Vic Apr 2020'!O72=""),IF(($C$5*F78/'Vic Apr 2020'!AR72&lt; SUM('Vic Apr 2020'!L72:N72)),(0),($C$5*F78/'Vic Apr 2020'!AR72-SUM('Vic Apr 2020'!L72:N72))*'Vic Apr 2020'!AF72/100)* 'Vic Apr 2020'!AR72,IF(AND('Vic Apr 2020'!M72&gt;0,'Vic Apr 2020'!N72=""),IF(($C$5*F78/'Vic Apr 2020'!AR72&lt;'Vic Apr 2020'!M72+'Vic Apr 2020'!L72),(0),(($C$5*F78/'Vic Apr 2020'!AR72-('Vic Apr 2020'!M72+'Vic Apr 2020'!L72))*'Vic Apr 2020'!AE72/100))*'Vic Apr 2020'!AR72,IF(AND('Vic Apr 2020'!L72&gt;0,'Vic Apr 2020'!M72=""&gt;0),IF(($C$5*F78/'Vic Apr 2020'!AR72&lt;'Vic Apr 2020'!L72),(0),($C$5*F78/'Vic Apr 2020'!AR72-'Vic Apr 2020'!L72)*'Vic Apr 2020'!AD72/100)*'Vic Apr 2020'!AR72,0)))))</f>
        <v>0</v>
      </c>
      <c r="Q78" s="394">
        <f t="shared" si="13"/>
        <v>1791.2600000000002</v>
      </c>
      <c r="R78" s="419">
        <f t="shared" si="14"/>
        <v>2108.8100000000004</v>
      </c>
      <c r="S78" s="193">
        <f t="shared" si="15"/>
        <v>2319.6910000000007</v>
      </c>
      <c r="T78" s="247">
        <f>'Vic Apr 2020'!AT72</f>
        <v>0</v>
      </c>
      <c r="U78" s="247">
        <f>'Vic Apr 2020'!AU72</f>
        <v>0</v>
      </c>
      <c r="V78" s="247">
        <f>'Vic Apr 2020'!AV72</f>
        <v>3</v>
      </c>
      <c r="W78" s="247">
        <f>'Vic Apr 2020'!AW72</f>
        <v>0</v>
      </c>
      <c r="X78" s="419" t="str">
        <f t="shared" si="16"/>
        <v>Pay-on-time off bill</v>
      </c>
      <c r="Y78" s="419" t="str">
        <f t="shared" si="17"/>
        <v>Exclusive</v>
      </c>
      <c r="Z78" s="399">
        <f t="shared" si="10"/>
        <v>2108.8100000000004</v>
      </c>
      <c r="AA78" s="399">
        <f t="shared" si="11"/>
        <v>2045.5457000000004</v>
      </c>
      <c r="AB78" s="400">
        <f t="shared" si="9"/>
        <v>2319.6910000000007</v>
      </c>
      <c r="AC78" s="400">
        <f t="shared" si="9"/>
        <v>2250.1002700000004</v>
      </c>
      <c r="AD78" s="244">
        <f>'Vic Apr 2020'!BF72</f>
        <v>0</v>
      </c>
      <c r="AE78" s="196" t="str">
        <f>'Vic Apr 2020'!BG72</f>
        <v>n</v>
      </c>
      <c r="CO78" s="438"/>
      <c r="CP78" s="438"/>
      <c r="CQ78" s="438"/>
      <c r="CR78" s="438"/>
      <c r="CS78" s="438"/>
      <c r="CT78" s="438"/>
      <c r="CU78" s="438"/>
      <c r="CV78" s="438"/>
      <c r="CW78" s="438"/>
      <c r="CX78" s="438"/>
      <c r="CY78" s="438"/>
      <c r="CZ78" s="438"/>
      <c r="DA78" s="438"/>
      <c r="DB78" s="438"/>
      <c r="DC78" s="438"/>
      <c r="DD78" s="438"/>
      <c r="DE78" s="438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  <c r="EO78" s="438"/>
      <c r="EP78" s="438"/>
    </row>
    <row r="79" spans="1:146" ht="17" customHeight="1">
      <c r="A79" s="528"/>
      <c r="B79" s="423" t="str">
        <f>'Vic Apr 2020'!F73</f>
        <v>Momentum Energy</v>
      </c>
      <c r="C79" s="423" t="str">
        <f>'Vic Apr 2020'!G73</f>
        <v>Market offer</v>
      </c>
      <c r="D79" s="190">
        <f>365*'Vic Apr 2020'!H73/100</f>
        <v>366.49318181818182</v>
      </c>
      <c r="E79" s="415">
        <f>IF('Vic Apr 2020'!AQ73=3,0.5,IF('Vic Apr 2020'!AQ73=2,0.33,0))</f>
        <v>0.33</v>
      </c>
      <c r="F79" s="415">
        <f t="shared" si="12"/>
        <v>0.66999999999999993</v>
      </c>
      <c r="G79" s="190">
        <f>IF('Vic Apr 2020'!K73="",($C$5*E79/'Vic Apr 2020'!AQ73*'Vic Apr 2020'!W73/100)*'Vic Apr 2020'!AQ73,IF($C$5*E79/'Vic Apr 2020'!AQ73&gt;='Vic Apr 2020'!L73,('Vic Apr 2020'!L73*'Vic Apr 2020'!W73/100)*'Vic Apr 2020'!AQ73,($C$5*E79/'Vic Apr 2020'!AQ73*'Vic Apr 2020'!W73/100)*'Vic Apr 2020'!AQ73))</f>
        <v>136.36363636363635</v>
      </c>
      <c r="H79" s="190">
        <f>IF(AND('Vic Apr 2020'!L73&gt;0,'Vic Apr 2020'!M73&gt;0),IF($C$5*E79/'Vic Apr 2020'!AQ73&lt;'Vic Apr 2020'!L73,0,IF(($C$5*E79/'Vic Apr 2020'!AQ73-'Vic Apr 2020'!L73)&lt;=('Vic Apr 2020'!M73+'Vic Apr 2020'!L73),((($C$5*E79/'Vic Apr 2020'!AQ73-'Vic Apr 2020'!L73)*'Vic Apr 2020'!X73/100))*'Vic Apr 2020'!AQ73,((('Vic Apr 2020'!M73)*'Vic Apr 2020'!X73/100)*'Vic Apr 2020'!AQ73))),0)</f>
        <v>500.72727272727275</v>
      </c>
      <c r="I79" s="190">
        <f>IF(AND('Vic Apr 2020'!M73&gt;0,'Vic Apr 2020'!N73&gt;0),IF($C$5*E79/'Vic Apr 2020'!AQ73&lt;('Vic Apr 2020'!L73+'Vic Apr 2020'!M73),0,IF(($C$5*E79/'Vic Apr 2020'!AQ73-'Vic Apr 2020'!L73+'Vic Apr 2020'!M73)&lt;=('Vic Apr 2020'!L73+'Vic Apr 2020'!M73+'Vic Apr 2020'!N73),((($C$5*E79/'Vic Apr 2020'!AQ73-('Vic Apr 2020'!L73+'Vic Apr 2020'!M73))*'Vic Apr 2020'!Y73/100))*'Vic Apr 2020'!AQ73,('Vic Apr 2020'!N73*'Vic Apr 2020'!Y73/100)* 'Vic Apr 2020'!AQ73)),0)</f>
        <v>0</v>
      </c>
      <c r="J79" s="190">
        <f>IF(AND('Vic Apr 2020'!N73&gt;0,'Vic Apr 2020'!O73&gt;0),IF($C$5*E79/'Vic Apr 2020'!AQ73&lt;('Vic Apr 2020'!L73+'Vic Apr 2020'!M73+'Vic Apr 2020'!N73),0,IF(($C$5*E79/'Vic Apr 2020'!AQ73-'Vic Apr 2020'!L73+'Vic Apr 2020'!M73+'Vic Apr 2020'!N73)&lt;=('Vic Apr 2020'!L73+'Vic Apr 2020'!M73+'Vic Apr 2020'!N73+'Vic Apr 2020'!O73),(($C$5*E79/'Vic Apr 2020'!AQ73-('Vic Apr 2020'!L73+'Vic Apr 2020'!M73+'Vic Apr 2020'!N73))*'Vic Apr 2020'!Z73/100)*'Vic Apr 2020'!AQ73,('Vic Apr 2020'!O73*'Vic Apr 2020'!Z73/100)*'Vic Apr 2020'!AQ73)),0)</f>
        <v>0</v>
      </c>
      <c r="K79" s="190">
        <f>IF(AND('Vic Apr 2020'!P73&gt;0,'Vic Apr 2020'!O73&gt;0),IF(($C$5*E79/'Vic Apr 2020'!AQ73&lt;SUM('Vic Apr 2020'!L73:P73)),(0),($C$5*E79/'Vic Apr 2020'!AQ73-SUM('Vic Apr 2020'!L73:P73))*'Vic Apr 2020'!AB73/100)* 'Vic Apr 2020'!AQ73,IF(AND('Vic Apr 2020'!O73&gt;0,'Vic Apr 2020'!P73=""),IF(($C$5*E79/'Vic Apr 2020'!AQ73&lt; SUM('Vic Apr 2020'!L73:O73)),(0),($C$5*E79/'Vic Apr 2020'!AQ73-SUM('Vic Apr 2020'!L73:O73))*'Vic Apr 2020'!AA73/100)* 'Vic Apr 2020'!AQ73,IF(AND('Vic Apr 2020'!N73&gt;0,'Vic Apr 2020'!O73=""),IF(($C$5*E79/'Vic Apr 2020'!AQ73&lt; SUM('Vic Apr 2020'!L73:N73)),(0),($C$5*E79/'Vic Apr 2020'!AQ73-SUM('Vic Apr 2020'!L73:N73))*'Vic Apr 2020'!Z73/100)* 'Vic Apr 2020'!AQ73,IF(AND('Vic Apr 2020'!M73&gt;0,'Vic Apr 2020'!N73=""),IF(($C$5*E79/'Vic Apr 2020'!AQ73&lt;'Vic Apr 2020'!M73+'Vic Apr 2020'!L73),(0),(($C$5*E79/'Vic Apr 2020'!AQ73-('Vic Apr 2020'!M73+'Vic Apr 2020'!L73))*'Vic Apr 2020'!Y73/100))*'Vic Apr 2020'!AQ73,IF(AND('Vic Apr 2020'!L73&gt;0,'Vic Apr 2020'!M73=""&gt;0),IF(($C$5*E79/'Vic Apr 2020'!AQ73&lt;'Vic Apr 2020'!L73),(0),($C$5*E79/'Vic Apr 2020'!AQ73-'Vic Apr 2020'!L73)*'Vic Apr 2020'!X73/100)*'Vic Apr 2020'!AQ73,0)))))</f>
        <v>0</v>
      </c>
      <c r="L79" s="190">
        <f>IF('Vic Apr 2020'!K73="",($C$5*F79/'Vic Apr 2020'!AR73*'Vic Apr 2020'!AC73/100)*'Vic Apr 2020'!AR73,IF($C$5*F79/'Vic Apr 2020'!AR73&gt;='Vic Apr 2020'!L73,('Vic Apr 2020'!L73*'Vic Apr 2020'!AC73/100)*'Vic Apr 2020'!AR73,($C$5*F79/'Vic Apr 2020'!AR73*'Vic Apr 2020'!AC73/100)*'Vic Apr 2020'!AR73))</f>
        <v>233.45454545454544</v>
      </c>
      <c r="M79" s="190">
        <f>IF(AND('Vic Apr 2020'!L73&gt;0,'Vic Apr 2020'!M73&gt;0),IF($C$5*F79/'Vic Apr 2020'!AR73&lt;'Vic Apr 2020'!L73,0,IF(($C$5*F79/'Vic Apr 2020'!AR73-'Vic Apr 2020'!L73)&lt;=('Vic Apr 2020'!M73+'Vic Apr 2020'!L73),((($C$5*F79/'Vic Apr 2020'!AR73-'Vic Apr 2020'!L73)*'Vic Apr 2020'!AD73/100))*'Vic Apr 2020'!AR73,((('Vic Apr 2020'!M73)*'Vic Apr 2020'!AD73/100)*'Vic Apr 2020'!AR73))),0)</f>
        <v>864.99999999999989</v>
      </c>
      <c r="N79" s="190">
        <f>IF(AND('Vic Apr 2020'!M73&gt;0,'Vic Apr 2020'!N73&gt;0),IF($C$5*F79/'Vic Apr 2020'!AR73&lt;('Vic Apr 2020'!L73+'Vic Apr 2020'!M73),0,IF(($C$5*F79/'Vic Apr 2020'!AR73-'Vic Apr 2020'!L73+'Vic Apr 2020'!M73)&lt;=('Vic Apr 2020'!L73+'Vic Apr 2020'!M73+'Vic Apr 2020'!N73),((($C$5*F79/'Vic Apr 2020'!AR73-('Vic Apr 2020'!L73+'Vic Apr 2020'!M73))*'Vic Apr 2020'!AE73/100))*'Vic Apr 2020'!AR73,('Vic Apr 2020'!N73*'Vic Apr 2020'!AE73/100)*'Vic Apr 2020'!AR73)),0)</f>
        <v>0</v>
      </c>
      <c r="O79" s="190">
        <f>IF(AND('Vic Apr 2020'!N73&gt;0,'Vic Apr 2020'!O73&gt;0),IF($C$5*F79/'Vic Apr 2020'!AR73&lt;('Vic Apr 2020'!L73+'Vic Apr 2020'!M73+'Vic Apr 2020'!N73),0,IF(($C$5*F79/'Vic Apr 2020'!AR73-'Vic Apr 2020'!L73+'Vic Apr 2020'!M73+'Vic Apr 2020'!N73)&lt;=('Vic Apr 2020'!L73+'Vic Apr 2020'!M73+'Vic Apr 2020'!N73+'Vic Apr 2020'!O73),(($C$5*F79/'Vic Apr 2020'!AR73-('Vic Apr 2020'!L73+'Vic Apr 2020'!M73+'Vic Apr 2020'!N73))*'Vic Apr 2020'!AF73/100)*'Vic Apr 2020'!AR73,('Vic Apr 2020'!O73*'Vic Apr 2020'!AF73/100)*'Vic Apr 2020'!AR73)),0)</f>
        <v>0</v>
      </c>
      <c r="P79" s="190">
        <f>IF(AND('Vic Apr 2020'!P73&gt;0,'Vic Apr 2020'!O73&gt;0),IF(($C$5*F79/'Vic Apr 2020'!AR73&lt;SUM('Vic Apr 2020'!L73:P73)),(0),($C$5*F79/'Vic Apr 2020'!AR73-SUM('Vic Apr 2020'!L73:P73))*'Vic Apr 2020'!AB73/100)* 'Vic Apr 2020'!AR73,IF(AND('Vic Apr 2020'!O73&gt;0,'Vic Apr 2020'!P73=""),IF(($C$5*F79/'Vic Apr 2020'!AR73&lt; SUM('Vic Apr 2020'!L73:O73)),(0),($C$5*F79/'Vic Apr 2020'!AR73-SUM('Vic Apr 2020'!L73:O73))*'Vic Apr 2020'!AG73/100)* 'Vic Apr 2020'!AR73,IF(AND('Vic Apr 2020'!N73&gt;0,'Vic Apr 2020'!O73=""),IF(($C$5*F79/'Vic Apr 2020'!AR73&lt; SUM('Vic Apr 2020'!L73:N73)),(0),($C$5*F79/'Vic Apr 2020'!AR73-SUM('Vic Apr 2020'!L73:N73))*'Vic Apr 2020'!AF73/100)* 'Vic Apr 2020'!AR73,IF(AND('Vic Apr 2020'!M73&gt;0,'Vic Apr 2020'!N73=""),IF(($C$5*F79/'Vic Apr 2020'!AR73&lt;'Vic Apr 2020'!M73+'Vic Apr 2020'!L73),(0),(($C$5*F79/'Vic Apr 2020'!AR73-('Vic Apr 2020'!M73+'Vic Apr 2020'!L73))*'Vic Apr 2020'!AE73/100))*'Vic Apr 2020'!AR73,IF(AND('Vic Apr 2020'!L73&gt;0,'Vic Apr 2020'!M73=""&gt;0),IF(($C$5*F79/'Vic Apr 2020'!AR73&lt;'Vic Apr 2020'!L73),(0),($C$5*F79/'Vic Apr 2020'!AR73-'Vic Apr 2020'!L73)*'Vic Apr 2020'!AD73/100)*'Vic Apr 2020'!AR73,0)))))</f>
        <v>0</v>
      </c>
      <c r="Q79" s="394">
        <f t="shared" si="13"/>
        <v>1735.5454545454545</v>
      </c>
      <c r="R79" s="419">
        <f t="shared" si="14"/>
        <v>2102.0386363636362</v>
      </c>
      <c r="S79" s="193">
        <f t="shared" si="15"/>
        <v>2312.2424999999998</v>
      </c>
      <c r="T79" s="247">
        <f>'Vic Apr 2020'!AT73</f>
        <v>0</v>
      </c>
      <c r="U79" s="247">
        <f>'Vic Apr 2020'!AU73</f>
        <v>0</v>
      </c>
      <c r="V79" s="247">
        <f>'Vic Apr 2020'!AV73</f>
        <v>0</v>
      </c>
      <c r="W79" s="247">
        <f>'Vic Apr 2020'!AW73</f>
        <v>0</v>
      </c>
      <c r="X79" s="419" t="str">
        <f t="shared" si="16"/>
        <v>No discount</v>
      </c>
      <c r="Y79" s="419" t="str">
        <f t="shared" si="17"/>
        <v>Exclusive</v>
      </c>
      <c r="Z79" s="399">
        <f t="shared" si="10"/>
        <v>2102.0386363636362</v>
      </c>
      <c r="AA79" s="399">
        <f t="shared" si="11"/>
        <v>2102.0386363636362</v>
      </c>
      <c r="AB79" s="400">
        <f t="shared" si="9"/>
        <v>2312.2424999999998</v>
      </c>
      <c r="AC79" s="400">
        <f t="shared" si="9"/>
        <v>2312.2424999999998</v>
      </c>
      <c r="AD79" s="244">
        <f>'Vic Apr 2020'!BF73</f>
        <v>0</v>
      </c>
      <c r="AE79" s="196" t="str">
        <f>'Vic Apr 2020'!BG73</f>
        <v>n</v>
      </c>
      <c r="CO79" s="438"/>
      <c r="CP79" s="438"/>
      <c r="CQ79" s="438"/>
      <c r="CR79" s="438"/>
      <c r="CS79" s="438"/>
      <c r="CT79" s="438"/>
      <c r="CU79" s="438"/>
      <c r="CV79" s="438"/>
      <c r="CW79" s="438"/>
      <c r="CX79" s="438"/>
      <c r="CY79" s="438"/>
      <c r="CZ79" s="438"/>
      <c r="DA79" s="438"/>
      <c r="DB79" s="438"/>
      <c r="DC79" s="438"/>
      <c r="DD79" s="438"/>
      <c r="DE79" s="438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  <c r="EO79" s="438"/>
      <c r="EP79" s="438"/>
    </row>
    <row r="80" spans="1:146" s="442" customFormat="1" ht="17" customHeight="1">
      <c r="A80" s="528"/>
      <c r="B80" s="423" t="str">
        <f>'Vic Apr 2020'!F74</f>
        <v>Origin Energy</v>
      </c>
      <c r="C80" s="423" t="str">
        <f>'Vic Apr 2020'!G74</f>
        <v>Basic</v>
      </c>
      <c r="D80" s="190">
        <f>365*'Vic Apr 2020'!H74/100</f>
        <v>277.39999999999998</v>
      </c>
      <c r="E80" s="415">
        <f>IF('Vic Apr 2020'!AQ74=3,0.5,IF('Vic Apr 2020'!AQ74=2,0.33,0))</f>
        <v>0.5</v>
      </c>
      <c r="F80" s="415">
        <f t="shared" si="12"/>
        <v>0.5</v>
      </c>
      <c r="G80" s="190">
        <f>IF('Vic Apr 2020'!K74="",($C$5*E80/'Vic Apr 2020'!AQ74*'Vic Apr 2020'!W74/100)*'Vic Apr 2020'!AQ74,IF($C$5*E80/'Vic Apr 2020'!AQ74&gt;='Vic Apr 2020'!L74,('Vic Apr 2020'!L74*'Vic Apr 2020'!W74/100)*'Vic Apr 2020'!AQ74,($C$5*E80/'Vic Apr 2020'!AQ74*'Vic Apr 2020'!W74/100)*'Vic Apr 2020'!AQ74))</f>
        <v>720</v>
      </c>
      <c r="H80" s="190">
        <f>IF(AND('Vic Apr 2020'!L74&gt;0,'Vic Apr 2020'!M74&gt;0),IF($C$5*E80/'Vic Apr 2020'!AQ74&lt;'Vic Apr 2020'!L74,0,IF(($C$5*E80/'Vic Apr 2020'!AQ74-'Vic Apr 2020'!L74)&lt;=('Vic Apr 2020'!M74+'Vic Apr 2020'!L74),((($C$5*E80/'Vic Apr 2020'!AQ74-'Vic Apr 2020'!L74)*'Vic Apr 2020'!X74/100))*'Vic Apr 2020'!AQ74,((('Vic Apr 2020'!M74)*'Vic Apr 2020'!X74/100)*'Vic Apr 2020'!AQ74))),0)</f>
        <v>231.00000000000006</v>
      </c>
      <c r="I80" s="190">
        <f>IF(AND('Vic Apr 2020'!M74&gt;0,'Vic Apr 2020'!N74&gt;0),IF($C$5*E80/'Vic Apr 2020'!AQ74&lt;('Vic Apr 2020'!L74+'Vic Apr 2020'!M74),0,IF(($C$5*E80/'Vic Apr 2020'!AQ74-'Vic Apr 2020'!L74+'Vic Apr 2020'!M74)&lt;=('Vic Apr 2020'!L74+'Vic Apr 2020'!M74+'Vic Apr 2020'!N74),((($C$5*E80/'Vic Apr 2020'!AQ74-('Vic Apr 2020'!L74+'Vic Apr 2020'!M74))*'Vic Apr 2020'!Y74/100))*'Vic Apr 2020'!AQ74,('Vic Apr 2020'!N74*'Vic Apr 2020'!Y74/100)* 'Vic Apr 2020'!AQ74)),0)</f>
        <v>0</v>
      </c>
      <c r="J80" s="190">
        <f>IF(AND('Vic Apr 2020'!N74&gt;0,'Vic Apr 2020'!O74&gt;0),IF($C$5*E80/'Vic Apr 2020'!AQ74&lt;('Vic Apr 2020'!L74+'Vic Apr 2020'!M74+'Vic Apr 2020'!N74),0,IF(($C$5*E80/'Vic Apr 2020'!AQ74-'Vic Apr 2020'!L74+'Vic Apr 2020'!M74+'Vic Apr 2020'!N74)&lt;=('Vic Apr 2020'!L74+'Vic Apr 2020'!M74+'Vic Apr 2020'!N74+'Vic Apr 2020'!O74),(($C$5*E80/'Vic Apr 2020'!AQ74-('Vic Apr 2020'!L74+'Vic Apr 2020'!M74+'Vic Apr 2020'!N74))*'Vic Apr 2020'!Z74/100)*'Vic Apr 2020'!AQ74,('Vic Apr 2020'!O74*'Vic Apr 2020'!Z74/100)*'Vic Apr 2020'!AQ74)),0)</f>
        <v>0</v>
      </c>
      <c r="K80" s="190">
        <f>IF(AND('Vic Apr 2020'!P74&gt;0,'Vic Apr 2020'!O74&gt;0),IF(($C$5*E80/'Vic Apr 2020'!AQ74&lt;SUM('Vic Apr 2020'!L74:P74)),(0),($C$5*E80/'Vic Apr 2020'!AQ74-SUM('Vic Apr 2020'!L74:P74))*'Vic Apr 2020'!AB74/100)* 'Vic Apr 2020'!AQ74,IF(AND('Vic Apr 2020'!O74&gt;0,'Vic Apr 2020'!P74=""),IF(($C$5*E80/'Vic Apr 2020'!AQ74&lt; SUM('Vic Apr 2020'!L74:O74)),(0),($C$5*E80/'Vic Apr 2020'!AQ74-SUM('Vic Apr 2020'!L74:O74))*'Vic Apr 2020'!AA74/100)* 'Vic Apr 2020'!AQ74,IF(AND('Vic Apr 2020'!N74&gt;0,'Vic Apr 2020'!O74=""),IF(($C$5*E80/'Vic Apr 2020'!AQ74&lt; SUM('Vic Apr 2020'!L74:N74)),(0),($C$5*E80/'Vic Apr 2020'!AQ74-SUM('Vic Apr 2020'!L74:N74))*'Vic Apr 2020'!Z74/100)* 'Vic Apr 2020'!AQ74,IF(AND('Vic Apr 2020'!M74&gt;0,'Vic Apr 2020'!N74=""),IF(($C$5*E80/'Vic Apr 2020'!AQ74&lt;'Vic Apr 2020'!M74+'Vic Apr 2020'!L74),(0),(($C$5*E80/'Vic Apr 2020'!AQ74-('Vic Apr 2020'!M74+'Vic Apr 2020'!L74))*'Vic Apr 2020'!Y74/100))*'Vic Apr 2020'!AQ74,IF(AND('Vic Apr 2020'!L74&gt;0,'Vic Apr 2020'!M74=""&gt;0),IF(($C$5*E80/'Vic Apr 2020'!AQ74&lt;'Vic Apr 2020'!L74),(0),($C$5*E80/'Vic Apr 2020'!AQ74-'Vic Apr 2020'!L74)*'Vic Apr 2020'!X74/100)*'Vic Apr 2020'!AQ74,0)))))</f>
        <v>0</v>
      </c>
      <c r="L80" s="190">
        <f>IF('Vic Apr 2020'!K74="",($C$5*F80/'Vic Apr 2020'!AR74*'Vic Apr 2020'!AC74/100)*'Vic Apr 2020'!AR74,IF($C$5*F80/'Vic Apr 2020'!AR74&gt;='Vic Apr 2020'!L74,('Vic Apr 2020'!L74*'Vic Apr 2020'!AC74/100)*'Vic Apr 2020'!AR74,($C$5*F80/'Vic Apr 2020'!AR74*'Vic Apr 2020'!AC74/100)*'Vic Apr 2020'!AR74))</f>
        <v>720</v>
      </c>
      <c r="M80" s="190">
        <f>IF(AND('Vic Apr 2020'!L74&gt;0,'Vic Apr 2020'!M74&gt;0),IF($C$5*F80/'Vic Apr 2020'!AR74&lt;'Vic Apr 2020'!L74,0,IF(($C$5*F80/'Vic Apr 2020'!AR74-'Vic Apr 2020'!L74)&lt;=('Vic Apr 2020'!M74+'Vic Apr 2020'!L74),((($C$5*F80/'Vic Apr 2020'!AR74-'Vic Apr 2020'!L74)*'Vic Apr 2020'!AD74/100))*'Vic Apr 2020'!AR74,((('Vic Apr 2020'!M74)*'Vic Apr 2020'!AD74/100)*'Vic Apr 2020'!AR74))),0)</f>
        <v>231.00000000000006</v>
      </c>
      <c r="N80" s="190">
        <f>IF(AND('Vic Apr 2020'!M74&gt;0,'Vic Apr 2020'!N74&gt;0),IF($C$5*F80/'Vic Apr 2020'!AR74&lt;('Vic Apr 2020'!L74+'Vic Apr 2020'!M74),0,IF(($C$5*F80/'Vic Apr 2020'!AR74-'Vic Apr 2020'!L74+'Vic Apr 2020'!M74)&lt;=('Vic Apr 2020'!L74+'Vic Apr 2020'!M74+'Vic Apr 2020'!N74),((($C$5*F80/'Vic Apr 2020'!AR74-('Vic Apr 2020'!L74+'Vic Apr 2020'!M74))*'Vic Apr 2020'!AE74/100))*'Vic Apr 2020'!AR74,('Vic Apr 2020'!N74*'Vic Apr 2020'!AE74/100)*'Vic Apr 2020'!AR74)),0)</f>
        <v>0</v>
      </c>
      <c r="O80" s="190">
        <f>IF(AND('Vic Apr 2020'!N74&gt;0,'Vic Apr 2020'!O74&gt;0),IF($C$5*F80/'Vic Apr 2020'!AR74&lt;('Vic Apr 2020'!L74+'Vic Apr 2020'!M74+'Vic Apr 2020'!N74),0,IF(($C$5*F80/'Vic Apr 2020'!AR74-'Vic Apr 2020'!L74+'Vic Apr 2020'!M74+'Vic Apr 2020'!N74)&lt;=('Vic Apr 2020'!L74+'Vic Apr 2020'!M74+'Vic Apr 2020'!N74+'Vic Apr 2020'!O74),(($C$5*F80/'Vic Apr 2020'!AR74-('Vic Apr 2020'!L74+'Vic Apr 2020'!M74+'Vic Apr 2020'!N74))*'Vic Apr 2020'!AF74/100)*'Vic Apr 2020'!AR74,('Vic Apr 2020'!O74*'Vic Apr 2020'!AF74/100)*'Vic Apr 2020'!AR74)),0)</f>
        <v>0</v>
      </c>
      <c r="P80" s="190">
        <f>IF(AND('Vic Apr 2020'!P74&gt;0,'Vic Apr 2020'!O74&gt;0),IF(($C$5*F80/'Vic Apr 2020'!AR74&lt;SUM('Vic Apr 2020'!L74:P74)),(0),($C$5*F80/'Vic Apr 2020'!AR74-SUM('Vic Apr 2020'!L74:P74))*'Vic Apr 2020'!AB74/100)* 'Vic Apr 2020'!AR74,IF(AND('Vic Apr 2020'!O74&gt;0,'Vic Apr 2020'!P74=""),IF(($C$5*F80/'Vic Apr 2020'!AR74&lt; SUM('Vic Apr 2020'!L74:O74)),(0),($C$5*F80/'Vic Apr 2020'!AR74-SUM('Vic Apr 2020'!L74:O74))*'Vic Apr 2020'!AG74/100)* 'Vic Apr 2020'!AR74,IF(AND('Vic Apr 2020'!N74&gt;0,'Vic Apr 2020'!O74=""),IF(($C$5*F80/'Vic Apr 2020'!AR74&lt; SUM('Vic Apr 2020'!L74:N74)),(0),($C$5*F80/'Vic Apr 2020'!AR74-SUM('Vic Apr 2020'!L74:N74))*'Vic Apr 2020'!AF74/100)* 'Vic Apr 2020'!AR74,IF(AND('Vic Apr 2020'!M74&gt;0,'Vic Apr 2020'!N74=""),IF(($C$5*F80/'Vic Apr 2020'!AR74&lt;'Vic Apr 2020'!M74+'Vic Apr 2020'!L74),(0),(($C$5*F80/'Vic Apr 2020'!AR74-('Vic Apr 2020'!M74+'Vic Apr 2020'!L74))*'Vic Apr 2020'!AE74/100))*'Vic Apr 2020'!AR74,IF(AND('Vic Apr 2020'!L74&gt;0,'Vic Apr 2020'!M74=""&gt;0),IF(($C$5*F80/'Vic Apr 2020'!AR74&lt;'Vic Apr 2020'!L74),(0),($C$5*F80/'Vic Apr 2020'!AR74-'Vic Apr 2020'!L74)*'Vic Apr 2020'!AD74/100)*'Vic Apr 2020'!AR74,0)))))</f>
        <v>0</v>
      </c>
      <c r="Q80" s="394">
        <f t="shared" si="13"/>
        <v>1902</v>
      </c>
      <c r="R80" s="419">
        <f t="shared" si="14"/>
        <v>2179.4</v>
      </c>
      <c r="S80" s="193">
        <f t="shared" si="15"/>
        <v>2397.34</v>
      </c>
      <c r="T80" s="247">
        <f>'Vic Apr 2020'!AT74</f>
        <v>0</v>
      </c>
      <c r="U80" s="247">
        <f>'Vic Apr 2020'!AU74</f>
        <v>0</v>
      </c>
      <c r="V80" s="247">
        <f>'Vic Apr 2020'!AV74</f>
        <v>0</v>
      </c>
      <c r="W80" s="247">
        <f>'Vic Apr 2020'!AW74</f>
        <v>0</v>
      </c>
      <c r="X80" s="419" t="str">
        <f t="shared" si="16"/>
        <v>No discount</v>
      </c>
      <c r="Y80" s="419" t="str">
        <f t="shared" si="17"/>
        <v>Inclusive</v>
      </c>
      <c r="Z80" s="399">
        <f t="shared" si="10"/>
        <v>2179.4</v>
      </c>
      <c r="AA80" s="399">
        <f t="shared" si="11"/>
        <v>2179.4</v>
      </c>
      <c r="AB80" s="400">
        <f t="shared" si="9"/>
        <v>2397.34</v>
      </c>
      <c r="AC80" s="400">
        <f t="shared" si="9"/>
        <v>2397.34</v>
      </c>
      <c r="AD80" s="244">
        <f>'Vic Apr 2020'!BF74</f>
        <v>0</v>
      </c>
      <c r="AE80" s="196" t="str">
        <f>'Vic Apr 2020'!BG74</f>
        <v>n</v>
      </c>
      <c r="AF80" s="434"/>
      <c r="AG80" s="434"/>
      <c r="AH80" s="434"/>
      <c r="AI80" s="434"/>
      <c r="AJ80" s="434"/>
      <c r="AK80" s="434"/>
      <c r="AL80" s="434"/>
      <c r="AM80" s="434"/>
      <c r="AN80" s="434"/>
      <c r="AO80" s="434"/>
      <c r="AP80" s="434"/>
      <c r="AQ80" s="434"/>
      <c r="AR80" s="434"/>
      <c r="AS80" s="434"/>
      <c r="AT80" s="434"/>
      <c r="AU80" s="434"/>
      <c r="AV80" s="434"/>
      <c r="AW80" s="434"/>
      <c r="AX80" s="434"/>
      <c r="AY80" s="434"/>
      <c r="AZ80" s="434"/>
      <c r="BA80" s="434"/>
      <c r="BB80" s="434"/>
      <c r="BC80" s="434"/>
      <c r="BD80" s="434"/>
      <c r="BE80" s="434"/>
      <c r="BF80" s="434"/>
      <c r="BG80" s="434"/>
      <c r="BH80" s="434"/>
      <c r="BI80" s="434"/>
      <c r="BJ80" s="434"/>
      <c r="BK80" s="434"/>
      <c r="BL80" s="434"/>
      <c r="BM80" s="434"/>
      <c r="BN80" s="434"/>
      <c r="BO80" s="434"/>
      <c r="BP80" s="434"/>
      <c r="BQ80" s="434"/>
      <c r="BR80" s="434"/>
      <c r="BS80" s="434"/>
      <c r="BT80" s="434"/>
      <c r="BU80" s="434"/>
      <c r="BV80" s="434"/>
      <c r="BW80" s="434"/>
      <c r="BX80" s="434"/>
      <c r="BY80" s="434"/>
      <c r="BZ80" s="434"/>
      <c r="CA80" s="434"/>
      <c r="CB80" s="434"/>
      <c r="CC80" s="434"/>
      <c r="CD80" s="434"/>
      <c r="CE80" s="434"/>
      <c r="CF80" s="434"/>
      <c r="CG80" s="434"/>
      <c r="CH80" s="434"/>
      <c r="CI80" s="434"/>
      <c r="CJ80" s="434"/>
      <c r="CK80" s="434"/>
      <c r="CL80" s="434"/>
      <c r="CM80" s="434"/>
      <c r="CN80" s="434"/>
      <c r="CO80" s="438"/>
      <c r="CP80" s="438"/>
      <c r="CQ80" s="438"/>
      <c r="CR80" s="438"/>
      <c r="CS80" s="438"/>
      <c r="CT80" s="438"/>
      <c r="CU80" s="438"/>
      <c r="CV80" s="438"/>
      <c r="CW80" s="438"/>
      <c r="CX80" s="438"/>
      <c r="CY80" s="438"/>
      <c r="CZ80" s="438"/>
      <c r="DA80" s="438"/>
      <c r="DB80" s="438"/>
      <c r="DC80" s="438"/>
      <c r="DD80" s="438"/>
      <c r="DE80" s="438"/>
      <c r="DF80" s="438"/>
      <c r="DG80" s="438"/>
      <c r="DH80" s="438"/>
      <c r="DI80" s="438"/>
      <c r="DJ80" s="438"/>
      <c r="DK80" s="438"/>
      <c r="DL80" s="438"/>
      <c r="DM80" s="438"/>
      <c r="DN80" s="441"/>
      <c r="DO80" s="441"/>
      <c r="DP80" s="441"/>
      <c r="DQ80" s="441"/>
      <c r="DR80" s="441"/>
      <c r="DS80" s="441"/>
      <c r="DT80" s="441"/>
      <c r="DU80" s="441"/>
      <c r="DV80" s="441"/>
      <c r="DW80" s="441"/>
      <c r="DX80" s="441"/>
      <c r="DY80" s="441"/>
      <c r="DZ80" s="441"/>
      <c r="EA80" s="441"/>
      <c r="EB80" s="441"/>
      <c r="EC80" s="441"/>
      <c r="ED80" s="441"/>
      <c r="EE80" s="441"/>
      <c r="EF80" s="441"/>
      <c r="EG80" s="441"/>
      <c r="EH80" s="441"/>
      <c r="EI80" s="441"/>
      <c r="EJ80" s="441"/>
      <c r="EK80" s="441"/>
      <c r="EL80" s="441"/>
      <c r="EM80" s="441"/>
      <c r="EN80" s="441"/>
      <c r="EO80" s="441"/>
      <c r="EP80" s="441"/>
    </row>
    <row r="81" spans="1:146" s="442" customFormat="1" ht="17" customHeight="1">
      <c r="A81" s="528"/>
      <c r="B81" s="423" t="str">
        <f>'Vic Apr 2020'!F75</f>
        <v>Simply Energy</v>
      </c>
      <c r="C81" s="423" t="str">
        <f>'Vic Apr 2020'!G75</f>
        <v>Business Plus</v>
      </c>
      <c r="D81" s="190">
        <f>365*'Vic Apr 2020'!H75/100</f>
        <v>344.1286363636363</v>
      </c>
      <c r="E81" s="415">
        <f>IF('Vic Apr 2020'!AQ75=3,0.5,IF('Vic Apr 2020'!AQ75=2,0.33,0))</f>
        <v>0.5</v>
      </c>
      <c r="F81" s="415">
        <f t="shared" si="12"/>
        <v>0.5</v>
      </c>
      <c r="G81" s="190">
        <f>IF('Vic Apr 2020'!K75="",($C$5*E81/'Vic Apr 2020'!AQ75*'Vic Apr 2020'!W75/100)*'Vic Apr 2020'!AQ75,IF($C$5*E81/'Vic Apr 2020'!AQ75&gt;='Vic Apr 2020'!L75,('Vic Apr 2020'!L75*'Vic Apr 2020'!W75/100)*'Vic Apr 2020'!AQ75,($C$5*E81/'Vic Apr 2020'!AQ75*'Vic Apr 2020'!W75/100)*'Vic Apr 2020'!AQ75))</f>
        <v>216.53509090909088</v>
      </c>
      <c r="H81" s="190">
        <f>IF(AND('Vic Apr 2020'!L75&gt;0,'Vic Apr 2020'!M75&gt;0),IF($C$5*E81/'Vic Apr 2020'!AQ75&lt;'Vic Apr 2020'!L75,0,IF(($C$5*E81/'Vic Apr 2020'!AQ75-'Vic Apr 2020'!L75)&lt;=('Vic Apr 2020'!M75+'Vic Apr 2020'!L75),((($C$5*E81/'Vic Apr 2020'!AQ75-'Vic Apr 2020'!L75)*'Vic Apr 2020'!X75/100))*'Vic Apr 2020'!AQ75,((('Vic Apr 2020'!M75)*'Vic Apr 2020'!X75/100)*'Vic Apr 2020'!AQ75))),0)</f>
        <v>765.4585454545454</v>
      </c>
      <c r="I81" s="190">
        <f>IF(AND('Vic Apr 2020'!M75&gt;0,'Vic Apr 2020'!N75&gt;0),IF($C$5*E81/'Vic Apr 2020'!AQ75&lt;('Vic Apr 2020'!L75+'Vic Apr 2020'!M75),0,IF(($C$5*E81/'Vic Apr 2020'!AQ75-'Vic Apr 2020'!L75+'Vic Apr 2020'!M75)&lt;=('Vic Apr 2020'!L75+'Vic Apr 2020'!M75+'Vic Apr 2020'!N75),((($C$5*E81/'Vic Apr 2020'!AQ75-('Vic Apr 2020'!L75+'Vic Apr 2020'!M75))*'Vic Apr 2020'!Y75/100))*'Vic Apr 2020'!AQ75,('Vic Apr 2020'!N75*'Vic Apr 2020'!Y75/100)* 'Vic Apr 2020'!AQ75)),0)</f>
        <v>0</v>
      </c>
      <c r="J81" s="190">
        <f>IF(AND('Vic Apr 2020'!N75&gt;0,'Vic Apr 2020'!O75&gt;0),IF($C$5*E81/'Vic Apr 2020'!AQ75&lt;('Vic Apr 2020'!L75+'Vic Apr 2020'!M75+'Vic Apr 2020'!N75),0,IF(($C$5*E81/'Vic Apr 2020'!AQ75-'Vic Apr 2020'!L75+'Vic Apr 2020'!M75+'Vic Apr 2020'!N75)&lt;=('Vic Apr 2020'!L75+'Vic Apr 2020'!M75+'Vic Apr 2020'!N75+'Vic Apr 2020'!O75),(($C$5*E81/'Vic Apr 2020'!AQ75-('Vic Apr 2020'!L75+'Vic Apr 2020'!M75+'Vic Apr 2020'!N75))*'Vic Apr 2020'!Z75/100)*'Vic Apr 2020'!AQ75,('Vic Apr 2020'!O75*'Vic Apr 2020'!Z75/100)*'Vic Apr 2020'!AQ75)),0)</f>
        <v>0</v>
      </c>
      <c r="K81" s="190">
        <f>IF(AND('Vic Apr 2020'!P75&gt;0,'Vic Apr 2020'!O75&gt;0),IF(($C$5*E81/'Vic Apr 2020'!AQ75&lt;SUM('Vic Apr 2020'!L75:P75)),(0),($C$5*E81/'Vic Apr 2020'!AQ75-SUM('Vic Apr 2020'!L75:P75))*'Vic Apr 2020'!AB75/100)* 'Vic Apr 2020'!AQ75,IF(AND('Vic Apr 2020'!O75&gt;0,'Vic Apr 2020'!P75=""),IF(($C$5*E81/'Vic Apr 2020'!AQ75&lt; SUM('Vic Apr 2020'!L75:O75)),(0),($C$5*E81/'Vic Apr 2020'!AQ75-SUM('Vic Apr 2020'!L75:O75))*'Vic Apr 2020'!AA75/100)* 'Vic Apr 2020'!AQ75,IF(AND('Vic Apr 2020'!N75&gt;0,'Vic Apr 2020'!O75=""),IF(($C$5*E81/'Vic Apr 2020'!AQ75&lt; SUM('Vic Apr 2020'!L75:N75)),(0),($C$5*E81/'Vic Apr 2020'!AQ75-SUM('Vic Apr 2020'!L75:N75))*'Vic Apr 2020'!Z75/100)* 'Vic Apr 2020'!AQ75,IF(AND('Vic Apr 2020'!M75&gt;0,'Vic Apr 2020'!N75=""),IF(($C$5*E81/'Vic Apr 2020'!AQ75&lt;'Vic Apr 2020'!M75+'Vic Apr 2020'!L75),(0),(($C$5*E81/'Vic Apr 2020'!AQ75-('Vic Apr 2020'!M75+'Vic Apr 2020'!L75))*'Vic Apr 2020'!Y75/100))*'Vic Apr 2020'!AQ75,IF(AND('Vic Apr 2020'!L75&gt;0,'Vic Apr 2020'!M75=""&gt;0),IF(($C$5*E81/'Vic Apr 2020'!AQ75&lt;'Vic Apr 2020'!L75),(0),($C$5*E81/'Vic Apr 2020'!AQ75-'Vic Apr 2020'!L75)*'Vic Apr 2020'!X75/100)*'Vic Apr 2020'!AQ75,0)))))</f>
        <v>0</v>
      </c>
      <c r="L81" s="190">
        <f>IF('Vic Apr 2020'!K75="",($C$5*F81/'Vic Apr 2020'!AR75*'Vic Apr 2020'!AC75/100)*'Vic Apr 2020'!AR75,IF($C$5*F81/'Vic Apr 2020'!AR75&gt;='Vic Apr 2020'!L75,('Vic Apr 2020'!L75*'Vic Apr 2020'!AC75/100)*'Vic Apr 2020'!AR75,($C$5*F81/'Vic Apr 2020'!AR75*'Vic Apr 2020'!AC75/100)*'Vic Apr 2020'!AR75))</f>
        <v>216.53509090909088</v>
      </c>
      <c r="M81" s="190">
        <f>IF(AND('Vic Apr 2020'!L75&gt;0,'Vic Apr 2020'!M75&gt;0),IF($C$5*F81/'Vic Apr 2020'!AR75&lt;'Vic Apr 2020'!L75,0,IF(($C$5*F81/'Vic Apr 2020'!AR75-'Vic Apr 2020'!L75)&lt;=('Vic Apr 2020'!M75+'Vic Apr 2020'!L75),((($C$5*F81/'Vic Apr 2020'!AR75-'Vic Apr 2020'!L75)*'Vic Apr 2020'!AD75/100))*'Vic Apr 2020'!AR75,((('Vic Apr 2020'!M75)*'Vic Apr 2020'!AD75/100)*'Vic Apr 2020'!AR75))),0)</f>
        <v>765.4585454545454</v>
      </c>
      <c r="N81" s="190">
        <f>IF(AND('Vic Apr 2020'!M75&gt;0,'Vic Apr 2020'!N75&gt;0),IF($C$5*F81/'Vic Apr 2020'!AR75&lt;('Vic Apr 2020'!L75+'Vic Apr 2020'!M75),0,IF(($C$5*F81/'Vic Apr 2020'!AR75-'Vic Apr 2020'!L75+'Vic Apr 2020'!M75)&lt;=('Vic Apr 2020'!L75+'Vic Apr 2020'!M75+'Vic Apr 2020'!N75),((($C$5*F81/'Vic Apr 2020'!AR75-('Vic Apr 2020'!L75+'Vic Apr 2020'!M75))*'Vic Apr 2020'!AE75/100))*'Vic Apr 2020'!AR75,('Vic Apr 2020'!N75*'Vic Apr 2020'!AE75/100)*'Vic Apr 2020'!AR75)),0)</f>
        <v>0</v>
      </c>
      <c r="O81" s="190">
        <f>IF(AND('Vic Apr 2020'!N75&gt;0,'Vic Apr 2020'!O75&gt;0),IF($C$5*F81/'Vic Apr 2020'!AR75&lt;('Vic Apr 2020'!L75+'Vic Apr 2020'!M75+'Vic Apr 2020'!N75),0,IF(($C$5*F81/'Vic Apr 2020'!AR75-'Vic Apr 2020'!L75+'Vic Apr 2020'!M75+'Vic Apr 2020'!N75)&lt;=('Vic Apr 2020'!L75+'Vic Apr 2020'!M75+'Vic Apr 2020'!N75+'Vic Apr 2020'!O75),(($C$5*F81/'Vic Apr 2020'!AR75-('Vic Apr 2020'!L75+'Vic Apr 2020'!M75+'Vic Apr 2020'!N75))*'Vic Apr 2020'!AF75/100)*'Vic Apr 2020'!AR75,('Vic Apr 2020'!O75*'Vic Apr 2020'!AF75/100)*'Vic Apr 2020'!AR75)),0)</f>
        <v>0</v>
      </c>
      <c r="P81" s="190">
        <f>IF(AND('Vic Apr 2020'!P75&gt;0,'Vic Apr 2020'!O75&gt;0),IF(($C$5*F81/'Vic Apr 2020'!AR75&lt;SUM('Vic Apr 2020'!L75:P75)),(0),($C$5*F81/'Vic Apr 2020'!AR75-SUM('Vic Apr 2020'!L75:P75))*'Vic Apr 2020'!AB75/100)* 'Vic Apr 2020'!AR75,IF(AND('Vic Apr 2020'!O75&gt;0,'Vic Apr 2020'!P75=""),IF(($C$5*F81/'Vic Apr 2020'!AR75&lt; SUM('Vic Apr 2020'!L75:O75)),(0),($C$5*F81/'Vic Apr 2020'!AR75-SUM('Vic Apr 2020'!L75:O75))*'Vic Apr 2020'!AG75/100)* 'Vic Apr 2020'!AR75,IF(AND('Vic Apr 2020'!N75&gt;0,'Vic Apr 2020'!O75=""),IF(($C$5*F81/'Vic Apr 2020'!AR75&lt; SUM('Vic Apr 2020'!L75:N75)),(0),($C$5*F81/'Vic Apr 2020'!AR75-SUM('Vic Apr 2020'!L75:N75))*'Vic Apr 2020'!AF75/100)* 'Vic Apr 2020'!AR75,IF(AND('Vic Apr 2020'!M75&gt;0,'Vic Apr 2020'!N75=""),IF(($C$5*F81/'Vic Apr 2020'!AR75&lt;'Vic Apr 2020'!M75+'Vic Apr 2020'!L75),(0),(($C$5*F81/'Vic Apr 2020'!AR75-('Vic Apr 2020'!M75+'Vic Apr 2020'!L75))*'Vic Apr 2020'!AE75/100))*'Vic Apr 2020'!AR75,IF(AND('Vic Apr 2020'!L75&gt;0,'Vic Apr 2020'!M75=""&gt;0),IF(($C$5*F81/'Vic Apr 2020'!AR75&lt;'Vic Apr 2020'!L75),(0),($C$5*F81/'Vic Apr 2020'!AR75-'Vic Apr 2020'!L75)*'Vic Apr 2020'!AD75/100)*'Vic Apr 2020'!AR75,0)))))</f>
        <v>0</v>
      </c>
      <c r="Q81" s="394">
        <f t="shared" si="13"/>
        <v>1963.9872727272725</v>
      </c>
      <c r="R81" s="419">
        <f t="shared" si="14"/>
        <v>2308.1159090909086</v>
      </c>
      <c r="S81" s="193">
        <f t="shared" si="15"/>
        <v>2538.9274999999998</v>
      </c>
      <c r="T81" s="247">
        <f>'Vic Apr 2020'!AT75</f>
        <v>0</v>
      </c>
      <c r="U81" s="247">
        <f>'Vic Apr 2020'!AU75</f>
        <v>0</v>
      </c>
      <c r="V81" s="247">
        <f>'Vic Apr 2020'!AV75</f>
        <v>16</v>
      </c>
      <c r="W81" s="247">
        <f>'Vic Apr 2020'!AW75</f>
        <v>0</v>
      </c>
      <c r="X81" s="419" t="str">
        <f t="shared" si="16"/>
        <v>Pay-on-time off bill</v>
      </c>
      <c r="Y81" s="419" t="str">
        <f t="shared" si="17"/>
        <v>Exclusive</v>
      </c>
      <c r="Z81" s="399">
        <f t="shared" si="10"/>
        <v>2308.1159090909086</v>
      </c>
      <c r="AA81" s="399">
        <f t="shared" si="11"/>
        <v>1938.8173636363633</v>
      </c>
      <c r="AB81" s="400">
        <f t="shared" si="9"/>
        <v>2538.9274999999998</v>
      </c>
      <c r="AC81" s="400">
        <f t="shared" si="9"/>
        <v>2132.6990999999998</v>
      </c>
      <c r="AD81" s="244">
        <f>'Vic Apr 2020'!BF75</f>
        <v>0</v>
      </c>
      <c r="AE81" s="196" t="str">
        <f>'Vic Apr 2020'!BG75</f>
        <v>n</v>
      </c>
      <c r="AF81" s="434"/>
      <c r="AG81" s="434"/>
      <c r="AH81" s="434"/>
      <c r="AI81" s="434"/>
      <c r="AJ81" s="434"/>
      <c r="AK81" s="434"/>
      <c r="AL81" s="434"/>
      <c r="AM81" s="434"/>
      <c r="AN81" s="434"/>
      <c r="AO81" s="434"/>
      <c r="AP81" s="434"/>
      <c r="AQ81" s="434"/>
      <c r="AR81" s="434"/>
      <c r="AS81" s="434"/>
      <c r="AT81" s="434"/>
      <c r="AU81" s="434"/>
      <c r="AV81" s="434"/>
      <c r="AW81" s="434"/>
      <c r="AX81" s="434"/>
      <c r="AY81" s="434"/>
      <c r="AZ81" s="434"/>
      <c r="BA81" s="434"/>
      <c r="BB81" s="434"/>
      <c r="BC81" s="434"/>
      <c r="BD81" s="434"/>
      <c r="BE81" s="434"/>
      <c r="BF81" s="434"/>
      <c r="BG81" s="434"/>
      <c r="BH81" s="434"/>
      <c r="BI81" s="434"/>
      <c r="BJ81" s="434"/>
      <c r="BK81" s="434"/>
      <c r="BL81" s="434"/>
      <c r="BM81" s="434"/>
      <c r="BN81" s="434"/>
      <c r="BO81" s="434"/>
      <c r="BP81" s="434"/>
      <c r="BQ81" s="434"/>
      <c r="BR81" s="434"/>
      <c r="BS81" s="434"/>
      <c r="BT81" s="434"/>
      <c r="BU81" s="434"/>
      <c r="BV81" s="434"/>
      <c r="BW81" s="434"/>
      <c r="BX81" s="434"/>
      <c r="BY81" s="434"/>
      <c r="BZ81" s="434"/>
      <c r="CA81" s="434"/>
      <c r="CB81" s="434"/>
      <c r="CC81" s="434"/>
      <c r="CD81" s="434"/>
      <c r="CE81" s="434"/>
      <c r="CF81" s="434"/>
      <c r="CG81" s="434"/>
      <c r="CH81" s="434"/>
      <c r="CI81" s="434"/>
      <c r="CJ81" s="434"/>
      <c r="CK81" s="434"/>
      <c r="CL81" s="434"/>
      <c r="CM81" s="434"/>
      <c r="CN81" s="434"/>
      <c r="CO81" s="438"/>
      <c r="CP81" s="438"/>
      <c r="CQ81" s="438"/>
      <c r="CR81" s="438"/>
      <c r="CS81" s="438"/>
      <c r="CT81" s="438"/>
      <c r="CU81" s="438"/>
      <c r="CV81" s="438"/>
      <c r="CW81" s="438"/>
      <c r="CX81" s="438"/>
      <c r="CY81" s="438"/>
      <c r="CZ81" s="438"/>
      <c r="DA81" s="438"/>
      <c r="DB81" s="438"/>
      <c r="DC81" s="438"/>
      <c r="DD81" s="438"/>
      <c r="DE81" s="438"/>
      <c r="DF81" s="438"/>
      <c r="DG81" s="438"/>
      <c r="DH81" s="438"/>
      <c r="DI81" s="438"/>
      <c r="DJ81" s="438"/>
      <c r="DK81" s="438"/>
      <c r="DL81" s="438"/>
      <c r="DM81" s="438"/>
      <c r="DN81" s="441"/>
      <c r="DO81" s="441"/>
      <c r="DP81" s="441"/>
      <c r="DQ81" s="441"/>
      <c r="DR81" s="441"/>
      <c r="DS81" s="441"/>
      <c r="DT81" s="441"/>
      <c r="DU81" s="441"/>
      <c r="DV81" s="441"/>
      <c r="DW81" s="441"/>
      <c r="DX81" s="441"/>
      <c r="DY81" s="441"/>
      <c r="DZ81" s="441"/>
      <c r="EA81" s="441"/>
      <c r="EB81" s="441"/>
      <c r="EC81" s="441"/>
      <c r="ED81" s="441"/>
      <c r="EE81" s="441"/>
      <c r="EF81" s="441"/>
      <c r="EG81" s="441"/>
      <c r="EH81" s="441"/>
      <c r="EI81" s="441"/>
      <c r="EJ81" s="441"/>
      <c r="EK81" s="441"/>
      <c r="EL81" s="441"/>
      <c r="EM81" s="441"/>
      <c r="EN81" s="441"/>
      <c r="EO81" s="441"/>
      <c r="EP81" s="441"/>
    </row>
    <row r="82" spans="1:146" s="442" customFormat="1" ht="17" customHeight="1">
      <c r="A82" s="528"/>
      <c r="B82" s="423" t="str">
        <f>'Vic Apr 2020'!F76</f>
        <v>Amaysim</v>
      </c>
      <c r="C82" s="423" t="str">
        <f>'Vic Apr 2020'!G76</f>
        <v>Gas as you go</v>
      </c>
      <c r="D82" s="190">
        <f>365*'Vic Apr 2020'!H76/100</f>
        <v>244.28454545454545</v>
      </c>
      <c r="E82" s="415">
        <f>IF('Vic Apr 2020'!AQ76=3,0.5,IF('Vic Apr 2020'!AQ76=2,0.33,0))</f>
        <v>0.5</v>
      </c>
      <c r="F82" s="415">
        <f t="shared" si="12"/>
        <v>0.5</v>
      </c>
      <c r="G82" s="190">
        <f>IF('Vic Apr 2020'!K76="",($C$5*E82/'Vic Apr 2020'!AQ76*'Vic Apr 2020'!W76/100)*'Vic Apr 2020'!AQ76,IF($C$5*E82/'Vic Apr 2020'!AQ76&gt;='Vic Apr 2020'!L76,('Vic Apr 2020'!L76*'Vic Apr 2020'!W76/100)*'Vic Apr 2020'!AQ76,($C$5*E82/'Vic Apr 2020'!AQ76*'Vic Apr 2020'!W76/100)*'Vic Apr 2020'!AQ76))</f>
        <v>204.5454545454545</v>
      </c>
      <c r="H82" s="190">
        <f>IF(AND('Vic Apr 2020'!L76&gt;0,'Vic Apr 2020'!M76&gt;0),IF($C$5*E82/'Vic Apr 2020'!AQ76&lt;'Vic Apr 2020'!L76,0,IF(($C$5*E82/'Vic Apr 2020'!AQ76-'Vic Apr 2020'!L76)&lt;=('Vic Apr 2020'!M76+'Vic Apr 2020'!L76),((($C$5*E82/'Vic Apr 2020'!AQ76-'Vic Apr 2020'!L76)*'Vic Apr 2020'!X76/100))*'Vic Apr 2020'!AQ76,((('Vic Apr 2020'!M76)*'Vic Apr 2020'!X76/100)*'Vic Apr 2020'!AQ76))),0)</f>
        <v>723.09090909090912</v>
      </c>
      <c r="I82" s="190">
        <f>IF(AND('Vic Apr 2020'!M76&gt;0,'Vic Apr 2020'!N76&gt;0),IF($C$5*E82/'Vic Apr 2020'!AQ76&lt;('Vic Apr 2020'!L76+'Vic Apr 2020'!M76),0,IF(($C$5*E82/'Vic Apr 2020'!AQ76-'Vic Apr 2020'!L76+'Vic Apr 2020'!M76)&lt;=('Vic Apr 2020'!L76+'Vic Apr 2020'!M76+'Vic Apr 2020'!N76),((($C$5*E82/'Vic Apr 2020'!AQ76-('Vic Apr 2020'!L76+'Vic Apr 2020'!M76))*'Vic Apr 2020'!Y76/100))*'Vic Apr 2020'!AQ76,('Vic Apr 2020'!N76*'Vic Apr 2020'!Y76/100)* 'Vic Apr 2020'!AQ76)),0)</f>
        <v>0</v>
      </c>
      <c r="J82" s="190">
        <f>IF(AND('Vic Apr 2020'!N76&gt;0,'Vic Apr 2020'!O76&gt;0),IF($C$5*E82/'Vic Apr 2020'!AQ76&lt;('Vic Apr 2020'!L76+'Vic Apr 2020'!M76+'Vic Apr 2020'!N76),0,IF(($C$5*E82/'Vic Apr 2020'!AQ76-'Vic Apr 2020'!L76+'Vic Apr 2020'!M76+'Vic Apr 2020'!N76)&lt;=('Vic Apr 2020'!L76+'Vic Apr 2020'!M76+'Vic Apr 2020'!N76+'Vic Apr 2020'!O76),(($C$5*E82/'Vic Apr 2020'!AQ76-('Vic Apr 2020'!L76+'Vic Apr 2020'!M76+'Vic Apr 2020'!N76))*'Vic Apr 2020'!Z76/100)*'Vic Apr 2020'!AQ76,('Vic Apr 2020'!O76*'Vic Apr 2020'!Z76/100)*'Vic Apr 2020'!AQ76)),0)</f>
        <v>0</v>
      </c>
      <c r="K82" s="190">
        <f>IF(AND('Vic Apr 2020'!P76&gt;0,'Vic Apr 2020'!O76&gt;0),IF(($C$5*E82/'Vic Apr 2020'!AQ76&lt;SUM('Vic Apr 2020'!L76:P76)),(0),($C$5*E82/'Vic Apr 2020'!AQ76-SUM('Vic Apr 2020'!L76:P76))*'Vic Apr 2020'!AB76/100)* 'Vic Apr 2020'!AQ76,IF(AND('Vic Apr 2020'!O76&gt;0,'Vic Apr 2020'!P76=""),IF(($C$5*E82/'Vic Apr 2020'!AQ76&lt; SUM('Vic Apr 2020'!L76:O76)),(0),($C$5*E82/'Vic Apr 2020'!AQ76-SUM('Vic Apr 2020'!L76:O76))*'Vic Apr 2020'!AA76/100)* 'Vic Apr 2020'!AQ76,IF(AND('Vic Apr 2020'!N76&gt;0,'Vic Apr 2020'!O76=""),IF(($C$5*E82/'Vic Apr 2020'!AQ76&lt; SUM('Vic Apr 2020'!L76:N76)),(0),($C$5*E82/'Vic Apr 2020'!AQ76-SUM('Vic Apr 2020'!L76:N76))*'Vic Apr 2020'!Z76/100)* 'Vic Apr 2020'!AQ76,IF(AND('Vic Apr 2020'!M76&gt;0,'Vic Apr 2020'!N76=""),IF(($C$5*E82/'Vic Apr 2020'!AQ76&lt;'Vic Apr 2020'!M76+'Vic Apr 2020'!L76),(0),(($C$5*E82/'Vic Apr 2020'!AQ76-('Vic Apr 2020'!M76+'Vic Apr 2020'!L76))*'Vic Apr 2020'!Y76/100))*'Vic Apr 2020'!AQ76,IF(AND('Vic Apr 2020'!L76&gt;0,'Vic Apr 2020'!M76=""&gt;0),IF(($C$5*E82/'Vic Apr 2020'!AQ76&lt;'Vic Apr 2020'!L76),(0),($C$5*E82/'Vic Apr 2020'!AQ76-'Vic Apr 2020'!L76)*'Vic Apr 2020'!X76/100)*'Vic Apr 2020'!AQ76,0)))))</f>
        <v>0</v>
      </c>
      <c r="L82" s="190">
        <f>IF('Vic Apr 2020'!K76="",($C$5*F82/'Vic Apr 2020'!AR76*'Vic Apr 2020'!AC76/100)*'Vic Apr 2020'!AR76,IF($C$5*F82/'Vic Apr 2020'!AR76&gt;='Vic Apr 2020'!L76,('Vic Apr 2020'!L76*'Vic Apr 2020'!AC76/100)*'Vic Apr 2020'!AR76,($C$5*F82/'Vic Apr 2020'!AR76*'Vic Apr 2020'!AC76/100)*'Vic Apr 2020'!AR76))</f>
        <v>204.5454545454545</v>
      </c>
      <c r="M82" s="190">
        <f>IF(AND('Vic Apr 2020'!L76&gt;0,'Vic Apr 2020'!M76&gt;0),IF($C$5*F82/'Vic Apr 2020'!AR76&lt;'Vic Apr 2020'!L76,0,IF(($C$5*F82/'Vic Apr 2020'!AR76-'Vic Apr 2020'!L76)&lt;=('Vic Apr 2020'!M76+'Vic Apr 2020'!L76),((($C$5*F82/'Vic Apr 2020'!AR76-'Vic Apr 2020'!L76)*'Vic Apr 2020'!AD76/100))*'Vic Apr 2020'!AR76,((('Vic Apr 2020'!M76)*'Vic Apr 2020'!AD76/100)*'Vic Apr 2020'!AR76))),0)</f>
        <v>723.09090909090912</v>
      </c>
      <c r="N82" s="190">
        <f>IF(AND('Vic Apr 2020'!M76&gt;0,'Vic Apr 2020'!N76&gt;0),IF($C$5*F82/'Vic Apr 2020'!AR76&lt;('Vic Apr 2020'!L76+'Vic Apr 2020'!M76),0,IF(($C$5*F82/'Vic Apr 2020'!AR76-'Vic Apr 2020'!L76+'Vic Apr 2020'!M76)&lt;=('Vic Apr 2020'!L76+'Vic Apr 2020'!M76+'Vic Apr 2020'!N76),((($C$5*F82/'Vic Apr 2020'!AR76-('Vic Apr 2020'!L76+'Vic Apr 2020'!M76))*'Vic Apr 2020'!AE76/100))*'Vic Apr 2020'!AR76,('Vic Apr 2020'!N76*'Vic Apr 2020'!AE76/100)*'Vic Apr 2020'!AR76)),0)</f>
        <v>0</v>
      </c>
      <c r="O82" s="190">
        <f>IF(AND('Vic Apr 2020'!N76&gt;0,'Vic Apr 2020'!O76&gt;0),IF($C$5*F82/'Vic Apr 2020'!AR76&lt;('Vic Apr 2020'!L76+'Vic Apr 2020'!M76+'Vic Apr 2020'!N76),0,IF(($C$5*F82/'Vic Apr 2020'!AR76-'Vic Apr 2020'!L76+'Vic Apr 2020'!M76+'Vic Apr 2020'!N76)&lt;=('Vic Apr 2020'!L76+'Vic Apr 2020'!M76+'Vic Apr 2020'!N76+'Vic Apr 2020'!O76),(($C$5*F82/'Vic Apr 2020'!AR76-('Vic Apr 2020'!L76+'Vic Apr 2020'!M76+'Vic Apr 2020'!N76))*'Vic Apr 2020'!AF76/100)*'Vic Apr 2020'!AR76,('Vic Apr 2020'!O76*'Vic Apr 2020'!AF76/100)*'Vic Apr 2020'!AR76)),0)</f>
        <v>0</v>
      </c>
      <c r="P82" s="190">
        <f>IF(AND('Vic Apr 2020'!P76&gt;0,'Vic Apr 2020'!O76&gt;0),IF(($C$5*F82/'Vic Apr 2020'!AR76&lt;SUM('Vic Apr 2020'!L76:P76)),(0),($C$5*F82/'Vic Apr 2020'!AR76-SUM('Vic Apr 2020'!L76:P76))*'Vic Apr 2020'!AB76/100)* 'Vic Apr 2020'!AR76,IF(AND('Vic Apr 2020'!O76&gt;0,'Vic Apr 2020'!P76=""),IF(($C$5*F82/'Vic Apr 2020'!AR76&lt; SUM('Vic Apr 2020'!L76:O76)),(0),($C$5*F82/'Vic Apr 2020'!AR76-SUM('Vic Apr 2020'!L76:O76))*'Vic Apr 2020'!AG76/100)* 'Vic Apr 2020'!AR76,IF(AND('Vic Apr 2020'!N76&gt;0,'Vic Apr 2020'!O76=""),IF(($C$5*F82/'Vic Apr 2020'!AR76&lt; SUM('Vic Apr 2020'!L76:N76)),(0),($C$5*F82/'Vic Apr 2020'!AR76-SUM('Vic Apr 2020'!L76:N76))*'Vic Apr 2020'!AF76/100)* 'Vic Apr 2020'!AR76,IF(AND('Vic Apr 2020'!M76&gt;0,'Vic Apr 2020'!N76=""),IF(($C$5*F82/'Vic Apr 2020'!AR76&lt;'Vic Apr 2020'!M76+'Vic Apr 2020'!L76),(0),(($C$5*F82/'Vic Apr 2020'!AR76-('Vic Apr 2020'!M76+'Vic Apr 2020'!L76))*'Vic Apr 2020'!AE76/100))*'Vic Apr 2020'!AR76,IF(AND('Vic Apr 2020'!L76&gt;0,'Vic Apr 2020'!M76=""&gt;0),IF(($C$5*F82/'Vic Apr 2020'!AR76&lt;'Vic Apr 2020'!L76),(0),($C$5*F82/'Vic Apr 2020'!AR76-'Vic Apr 2020'!L76)*'Vic Apr 2020'!AD76/100)*'Vic Apr 2020'!AR76,0)))))</f>
        <v>0</v>
      </c>
      <c r="Q82" s="394">
        <f t="shared" si="13"/>
        <v>1855.272727272727</v>
      </c>
      <c r="R82" s="419">
        <f t="shared" si="14"/>
        <v>2099.5572727272724</v>
      </c>
      <c r="S82" s="193">
        <f t="shared" si="15"/>
        <v>2309.5129999999999</v>
      </c>
      <c r="T82" s="247">
        <f>'Vic Apr 2020'!AT76</f>
        <v>0</v>
      </c>
      <c r="U82" s="247">
        <f>'Vic Apr 2020'!AU76</f>
        <v>0</v>
      </c>
      <c r="V82" s="247">
        <f>'Vic Apr 2020'!AV76</f>
        <v>0</v>
      </c>
      <c r="W82" s="247">
        <f>'Vic Apr 2020'!AW76</f>
        <v>0</v>
      </c>
      <c r="X82" s="419" t="str">
        <f t="shared" si="16"/>
        <v>No discount</v>
      </c>
      <c r="Y82" s="419" t="str">
        <f t="shared" si="17"/>
        <v>Exclusive</v>
      </c>
      <c r="Z82" s="399">
        <f t="shared" si="10"/>
        <v>2099.5572727272724</v>
      </c>
      <c r="AA82" s="399">
        <f t="shared" si="11"/>
        <v>2099.5572727272724</v>
      </c>
      <c r="AB82" s="400">
        <f t="shared" si="9"/>
        <v>2309.5129999999999</v>
      </c>
      <c r="AC82" s="400">
        <f t="shared" si="9"/>
        <v>2309.5129999999999</v>
      </c>
      <c r="AD82" s="244">
        <f>'Vic Apr 2020'!BF76</f>
        <v>0</v>
      </c>
      <c r="AE82" s="196" t="str">
        <f>'Vic Apr 2020'!BG76</f>
        <v>n</v>
      </c>
      <c r="AF82" s="434"/>
      <c r="AG82" s="434"/>
      <c r="AH82" s="434"/>
      <c r="AI82" s="434"/>
      <c r="AJ82" s="434"/>
      <c r="AK82" s="434"/>
      <c r="AL82" s="434"/>
      <c r="AM82" s="434"/>
      <c r="AN82" s="434"/>
      <c r="AO82" s="434"/>
      <c r="AP82" s="434"/>
      <c r="AQ82" s="434"/>
      <c r="AR82" s="434"/>
      <c r="AS82" s="434"/>
      <c r="AT82" s="434"/>
      <c r="AU82" s="434"/>
      <c r="AV82" s="434"/>
      <c r="AW82" s="434"/>
      <c r="AX82" s="434"/>
      <c r="AY82" s="434"/>
      <c r="AZ82" s="434"/>
      <c r="BA82" s="434"/>
      <c r="BB82" s="434"/>
      <c r="BC82" s="434"/>
      <c r="BD82" s="434"/>
      <c r="BE82" s="434"/>
      <c r="BF82" s="434"/>
      <c r="BG82" s="434"/>
      <c r="BH82" s="434"/>
      <c r="BI82" s="434"/>
      <c r="BJ82" s="434"/>
      <c r="BK82" s="434"/>
      <c r="BL82" s="434"/>
      <c r="BM82" s="434"/>
      <c r="BN82" s="434"/>
      <c r="BO82" s="434"/>
      <c r="BP82" s="434"/>
      <c r="BQ82" s="434"/>
      <c r="BR82" s="434"/>
      <c r="BS82" s="434"/>
      <c r="BT82" s="434"/>
      <c r="BU82" s="434"/>
      <c r="BV82" s="434"/>
      <c r="BW82" s="434"/>
      <c r="BX82" s="434"/>
      <c r="BY82" s="434"/>
      <c r="BZ82" s="434"/>
      <c r="CA82" s="434"/>
      <c r="CB82" s="434"/>
      <c r="CC82" s="434"/>
      <c r="CD82" s="434"/>
      <c r="CE82" s="434"/>
      <c r="CF82" s="434"/>
      <c r="CG82" s="434"/>
      <c r="CH82" s="434"/>
      <c r="CI82" s="434"/>
      <c r="CJ82" s="434"/>
      <c r="CK82" s="434"/>
      <c r="CL82" s="434"/>
      <c r="CM82" s="434"/>
      <c r="CN82" s="434"/>
      <c r="CO82" s="438"/>
      <c r="CP82" s="438"/>
      <c r="CQ82" s="438"/>
      <c r="CR82" s="438"/>
      <c r="CS82" s="438"/>
      <c r="CT82" s="438"/>
      <c r="CU82" s="438"/>
      <c r="CV82" s="438"/>
      <c r="CW82" s="438"/>
      <c r="CX82" s="438"/>
      <c r="CY82" s="438"/>
      <c r="CZ82" s="438"/>
      <c r="DA82" s="438"/>
      <c r="DB82" s="438"/>
      <c r="DC82" s="438"/>
      <c r="DD82" s="438"/>
      <c r="DE82" s="438"/>
      <c r="DF82" s="438"/>
      <c r="DG82" s="438"/>
      <c r="DH82" s="438"/>
      <c r="DI82" s="438"/>
      <c r="DJ82" s="438"/>
      <c r="DK82" s="438"/>
      <c r="DL82" s="438"/>
      <c r="DM82" s="438"/>
      <c r="DN82" s="441"/>
      <c r="DO82" s="441"/>
      <c r="DP82" s="441"/>
      <c r="DQ82" s="441"/>
      <c r="DR82" s="441"/>
      <c r="DS82" s="441"/>
      <c r="DT82" s="441"/>
      <c r="DU82" s="441"/>
      <c r="DV82" s="441"/>
      <c r="DW82" s="441"/>
      <c r="DX82" s="441"/>
      <c r="DY82" s="441"/>
      <c r="DZ82" s="441"/>
      <c r="EA82" s="441"/>
      <c r="EB82" s="441"/>
      <c r="EC82" s="441"/>
      <c r="ED82" s="441"/>
      <c r="EE82" s="441"/>
      <c r="EF82" s="441"/>
      <c r="EG82" s="441"/>
      <c r="EH82" s="441"/>
      <c r="EI82" s="441"/>
      <c r="EJ82" s="441"/>
      <c r="EK82" s="441"/>
      <c r="EL82" s="441"/>
      <c r="EM82" s="441"/>
      <c r="EN82" s="441"/>
      <c r="EO82" s="441"/>
      <c r="EP82" s="441"/>
    </row>
    <row r="83" spans="1:146" s="442" customFormat="1" ht="17" customHeight="1">
      <c r="A83" s="528"/>
      <c r="B83" s="423" t="str">
        <f>'Vic Apr 2020'!F77</f>
        <v>Powershop</v>
      </c>
      <c r="C83" s="423" t="str">
        <f>'Vic Apr 2020'!G77</f>
        <v>Shopper</v>
      </c>
      <c r="D83" s="190">
        <f>365*'Vic Apr 2020'!H77/100</f>
        <v>321.2</v>
      </c>
      <c r="E83" s="415">
        <f>IF('Vic Apr 2020'!AQ77=3,0.5,IF('Vic Apr 2020'!AQ77=2,0.33,0))</f>
        <v>0.5</v>
      </c>
      <c r="F83" s="415">
        <f t="shared" si="12"/>
        <v>0.5</v>
      </c>
      <c r="G83" s="190">
        <f>IF('Vic Apr 2020'!K77="",($C$5*E83/'Vic Apr 2020'!AQ77*'Vic Apr 2020'!W77/100)*'Vic Apr 2020'!AQ77,IF($C$5*E83/'Vic Apr 2020'!AQ77&gt;='Vic Apr 2020'!L77,('Vic Apr 2020'!L77*'Vic Apr 2020'!W77/100)*'Vic Apr 2020'!AQ77,($C$5*E83/'Vic Apr 2020'!AQ77*'Vic Apr 2020'!W77/100)*'Vic Apr 2020'!AQ77))</f>
        <v>918.18181818181824</v>
      </c>
      <c r="H83" s="190">
        <f>IF(AND('Vic Apr 2020'!L77&gt;0,'Vic Apr 2020'!M77&gt;0),IF($C$5*E83/'Vic Apr 2020'!AQ77&lt;'Vic Apr 2020'!L77,0,IF(($C$5*E83/'Vic Apr 2020'!AQ77-'Vic Apr 2020'!L77)&lt;=('Vic Apr 2020'!M77+'Vic Apr 2020'!L77),((($C$5*E83/'Vic Apr 2020'!AQ77-'Vic Apr 2020'!L77)*'Vic Apr 2020'!X77/100))*'Vic Apr 2020'!AQ77,((('Vic Apr 2020'!M77)*'Vic Apr 2020'!X77/100)*'Vic Apr 2020'!AQ77))),0)</f>
        <v>0</v>
      </c>
      <c r="I83" s="190">
        <f>IF(AND('Vic Apr 2020'!M77&gt;0,'Vic Apr 2020'!N77&gt;0),IF($C$5*E83/'Vic Apr 2020'!AQ77&lt;('Vic Apr 2020'!L77+'Vic Apr 2020'!M77),0,IF(($C$5*E83/'Vic Apr 2020'!AQ77-'Vic Apr 2020'!L77+'Vic Apr 2020'!M77)&lt;=('Vic Apr 2020'!L77+'Vic Apr 2020'!M77+'Vic Apr 2020'!N77),((($C$5*E83/'Vic Apr 2020'!AQ77-('Vic Apr 2020'!L77+'Vic Apr 2020'!M77))*'Vic Apr 2020'!Y77/100))*'Vic Apr 2020'!AQ77,('Vic Apr 2020'!N77*'Vic Apr 2020'!Y77/100)* 'Vic Apr 2020'!AQ77)),0)</f>
        <v>0</v>
      </c>
      <c r="J83" s="190">
        <f>IF(AND('Vic Apr 2020'!N77&gt;0,'Vic Apr 2020'!O77&gt;0),IF($C$5*E83/'Vic Apr 2020'!AQ77&lt;('Vic Apr 2020'!L77+'Vic Apr 2020'!M77+'Vic Apr 2020'!N77),0,IF(($C$5*E83/'Vic Apr 2020'!AQ77-'Vic Apr 2020'!L77+'Vic Apr 2020'!M77+'Vic Apr 2020'!N77)&lt;=('Vic Apr 2020'!L77+'Vic Apr 2020'!M77+'Vic Apr 2020'!N77+'Vic Apr 2020'!O77),(($C$5*E83/'Vic Apr 2020'!AQ77-('Vic Apr 2020'!L77+'Vic Apr 2020'!M77+'Vic Apr 2020'!N77))*'Vic Apr 2020'!Z77/100)*'Vic Apr 2020'!AQ77,('Vic Apr 2020'!O77*'Vic Apr 2020'!Z77/100)*'Vic Apr 2020'!AQ77)),0)</f>
        <v>0</v>
      </c>
      <c r="K83" s="190">
        <f>IF(AND('Vic Apr 2020'!P77&gt;0,'Vic Apr 2020'!O77&gt;0),IF(($C$5*E83/'Vic Apr 2020'!AQ77&lt;SUM('Vic Apr 2020'!L77:P77)),(0),($C$5*E83/'Vic Apr 2020'!AQ77-SUM('Vic Apr 2020'!L77:P77))*'Vic Apr 2020'!AB77/100)* 'Vic Apr 2020'!AQ77,IF(AND('Vic Apr 2020'!O77&gt;0,'Vic Apr 2020'!P77=""),IF(($C$5*E83/'Vic Apr 2020'!AQ77&lt; SUM('Vic Apr 2020'!L77:O77)),(0),($C$5*E83/'Vic Apr 2020'!AQ77-SUM('Vic Apr 2020'!L77:O77))*'Vic Apr 2020'!AA77/100)* 'Vic Apr 2020'!AQ77,IF(AND('Vic Apr 2020'!N77&gt;0,'Vic Apr 2020'!O77=""),IF(($C$5*E83/'Vic Apr 2020'!AQ77&lt; SUM('Vic Apr 2020'!L77:N77)),(0),($C$5*E83/'Vic Apr 2020'!AQ77-SUM('Vic Apr 2020'!L77:N77))*'Vic Apr 2020'!Z77/100)* 'Vic Apr 2020'!AQ77,IF(AND('Vic Apr 2020'!M77&gt;0,'Vic Apr 2020'!N77=""),IF(($C$5*E83/'Vic Apr 2020'!AQ77&lt;'Vic Apr 2020'!M77+'Vic Apr 2020'!L77),(0),(($C$5*E83/'Vic Apr 2020'!AQ77-('Vic Apr 2020'!M77+'Vic Apr 2020'!L77))*'Vic Apr 2020'!Y77/100))*'Vic Apr 2020'!AQ77,IF(AND('Vic Apr 2020'!L77&gt;0,'Vic Apr 2020'!M77=""&gt;0),IF(($C$5*E83/'Vic Apr 2020'!AQ77&lt;'Vic Apr 2020'!L77),(0),($C$5*E83/'Vic Apr 2020'!AQ77-'Vic Apr 2020'!L77)*'Vic Apr 2020'!X77/100)*'Vic Apr 2020'!AQ77,0)))))</f>
        <v>0</v>
      </c>
      <c r="L83" s="190">
        <f>IF('Vic Apr 2020'!K77="",($C$5*F83/'Vic Apr 2020'!AR77*'Vic Apr 2020'!AC77/100)*'Vic Apr 2020'!AR77,IF($C$5*F83/'Vic Apr 2020'!AR77&gt;='Vic Apr 2020'!L77,('Vic Apr 2020'!L77*'Vic Apr 2020'!AC77/100)*'Vic Apr 2020'!AR77,($C$5*F83/'Vic Apr 2020'!AR77*'Vic Apr 2020'!AC77/100)*'Vic Apr 2020'!AR77))</f>
        <v>918.18181818181824</v>
      </c>
      <c r="M83" s="190">
        <f>IF(AND('Vic Apr 2020'!L77&gt;0,'Vic Apr 2020'!M77&gt;0),IF($C$5*F83/'Vic Apr 2020'!AR77&lt;'Vic Apr 2020'!L77,0,IF(($C$5*F83/'Vic Apr 2020'!AR77-'Vic Apr 2020'!L77)&lt;=('Vic Apr 2020'!M77+'Vic Apr 2020'!L77),((($C$5*F83/'Vic Apr 2020'!AR77-'Vic Apr 2020'!L77)*'Vic Apr 2020'!AD77/100))*'Vic Apr 2020'!AR77,((('Vic Apr 2020'!M77)*'Vic Apr 2020'!AD77/100)*'Vic Apr 2020'!AR77))),0)</f>
        <v>0</v>
      </c>
      <c r="N83" s="190">
        <f>IF(AND('Vic Apr 2020'!M77&gt;0,'Vic Apr 2020'!N77&gt;0),IF($C$5*F83/'Vic Apr 2020'!AR77&lt;('Vic Apr 2020'!L77+'Vic Apr 2020'!M77),0,IF(($C$5*F83/'Vic Apr 2020'!AR77-'Vic Apr 2020'!L77+'Vic Apr 2020'!M77)&lt;=('Vic Apr 2020'!L77+'Vic Apr 2020'!M77+'Vic Apr 2020'!N77),((($C$5*F83/'Vic Apr 2020'!AR77-('Vic Apr 2020'!L77+'Vic Apr 2020'!M77))*'Vic Apr 2020'!AE77/100))*'Vic Apr 2020'!AR77,('Vic Apr 2020'!N77*'Vic Apr 2020'!AE77/100)*'Vic Apr 2020'!AR77)),0)</f>
        <v>0</v>
      </c>
      <c r="O83" s="190">
        <f>IF(AND('Vic Apr 2020'!N77&gt;0,'Vic Apr 2020'!O77&gt;0),IF($C$5*F83/'Vic Apr 2020'!AR77&lt;('Vic Apr 2020'!L77+'Vic Apr 2020'!M77+'Vic Apr 2020'!N77),0,IF(($C$5*F83/'Vic Apr 2020'!AR77-'Vic Apr 2020'!L77+'Vic Apr 2020'!M77+'Vic Apr 2020'!N77)&lt;=('Vic Apr 2020'!L77+'Vic Apr 2020'!M77+'Vic Apr 2020'!N77+'Vic Apr 2020'!O77),(($C$5*F83/'Vic Apr 2020'!AR77-('Vic Apr 2020'!L77+'Vic Apr 2020'!M77+'Vic Apr 2020'!N77))*'Vic Apr 2020'!AF77/100)*'Vic Apr 2020'!AR77,('Vic Apr 2020'!O77*'Vic Apr 2020'!AF77/100)*'Vic Apr 2020'!AR77)),0)</f>
        <v>0</v>
      </c>
      <c r="P83" s="190">
        <f>IF(AND('Vic Apr 2020'!P77&gt;0,'Vic Apr 2020'!O77&gt;0),IF(($C$5*F83/'Vic Apr 2020'!AR77&lt;SUM('Vic Apr 2020'!L77:P77)),(0),($C$5*F83/'Vic Apr 2020'!AR77-SUM('Vic Apr 2020'!L77:P77))*'Vic Apr 2020'!AB77/100)* 'Vic Apr 2020'!AR77,IF(AND('Vic Apr 2020'!O77&gt;0,'Vic Apr 2020'!P77=""),IF(($C$5*F83/'Vic Apr 2020'!AR77&lt; SUM('Vic Apr 2020'!L77:O77)),(0),($C$5*F83/'Vic Apr 2020'!AR77-SUM('Vic Apr 2020'!L77:O77))*'Vic Apr 2020'!AG77/100)* 'Vic Apr 2020'!AR77,IF(AND('Vic Apr 2020'!N77&gt;0,'Vic Apr 2020'!O77=""),IF(($C$5*F83/'Vic Apr 2020'!AR77&lt; SUM('Vic Apr 2020'!L77:N77)),(0),($C$5*F83/'Vic Apr 2020'!AR77-SUM('Vic Apr 2020'!L77:N77))*'Vic Apr 2020'!AF77/100)* 'Vic Apr 2020'!AR77,IF(AND('Vic Apr 2020'!M77&gt;0,'Vic Apr 2020'!N77=""),IF(($C$5*F83/'Vic Apr 2020'!AR77&lt;'Vic Apr 2020'!M77+'Vic Apr 2020'!L77),(0),(($C$5*F83/'Vic Apr 2020'!AR77-('Vic Apr 2020'!M77+'Vic Apr 2020'!L77))*'Vic Apr 2020'!AE77/100))*'Vic Apr 2020'!AR77,IF(AND('Vic Apr 2020'!L77&gt;0,'Vic Apr 2020'!M77=""&gt;0),IF(($C$5*F83/'Vic Apr 2020'!AR77&lt;'Vic Apr 2020'!L77),(0),($C$5*F83/'Vic Apr 2020'!AR77-'Vic Apr 2020'!L77)*'Vic Apr 2020'!AD77/100)*'Vic Apr 2020'!AR77,0)))))</f>
        <v>0</v>
      </c>
      <c r="Q83" s="394">
        <f t="shared" si="13"/>
        <v>1836.3636363636365</v>
      </c>
      <c r="R83" s="419">
        <f t="shared" si="14"/>
        <v>2157.5636363636363</v>
      </c>
      <c r="S83" s="193">
        <f t="shared" si="15"/>
        <v>2373.3200000000002</v>
      </c>
      <c r="T83" s="247">
        <f>'Vic Apr 2020'!AT77</f>
        <v>0</v>
      </c>
      <c r="U83" s="247">
        <f>'Vic Apr 2020'!AU77</f>
        <v>0</v>
      </c>
      <c r="V83" s="247">
        <f>'Vic Apr 2020'!AV77</f>
        <v>5</v>
      </c>
      <c r="W83" s="247">
        <f>'Vic Apr 2020'!AW77</f>
        <v>0</v>
      </c>
      <c r="X83" s="419" t="str">
        <f t="shared" si="16"/>
        <v>Pay-on-time off bill</v>
      </c>
      <c r="Y83" s="419" t="str">
        <f t="shared" si="17"/>
        <v>Inclusive</v>
      </c>
      <c r="Z83" s="399">
        <f t="shared" si="10"/>
        <v>2157.5636363636363</v>
      </c>
      <c r="AA83" s="399">
        <f t="shared" si="11"/>
        <v>2049.6854545454544</v>
      </c>
      <c r="AB83" s="400">
        <f t="shared" si="9"/>
        <v>2373.3200000000002</v>
      </c>
      <c r="AC83" s="400">
        <f t="shared" si="9"/>
        <v>2254.654</v>
      </c>
      <c r="AD83" s="244">
        <f>'Vic Apr 2020'!BF77</f>
        <v>0</v>
      </c>
      <c r="AE83" s="196" t="str">
        <f>'Vic Apr 2020'!BG77</f>
        <v>n</v>
      </c>
      <c r="AF83" s="434"/>
      <c r="AG83" s="434"/>
      <c r="AH83" s="434"/>
      <c r="AI83" s="434"/>
      <c r="AJ83" s="434"/>
      <c r="AK83" s="434"/>
      <c r="AL83" s="434"/>
      <c r="AM83" s="434"/>
      <c r="AN83" s="434"/>
      <c r="AO83" s="434"/>
      <c r="AP83" s="434"/>
      <c r="AQ83" s="434"/>
      <c r="AR83" s="434"/>
      <c r="AS83" s="434"/>
      <c r="AT83" s="434"/>
      <c r="AU83" s="434"/>
      <c r="AV83" s="434"/>
      <c r="AW83" s="434"/>
      <c r="AX83" s="434"/>
      <c r="AY83" s="434"/>
      <c r="AZ83" s="434"/>
      <c r="BA83" s="434"/>
      <c r="BB83" s="434"/>
      <c r="BC83" s="434"/>
      <c r="BD83" s="434"/>
      <c r="BE83" s="434"/>
      <c r="BF83" s="434"/>
      <c r="BG83" s="434"/>
      <c r="BH83" s="434"/>
      <c r="BI83" s="434"/>
      <c r="BJ83" s="434"/>
      <c r="BK83" s="434"/>
      <c r="BL83" s="434"/>
      <c r="BM83" s="434"/>
      <c r="BN83" s="434"/>
      <c r="BO83" s="434"/>
      <c r="BP83" s="434"/>
      <c r="BQ83" s="434"/>
      <c r="BR83" s="434"/>
      <c r="BS83" s="434"/>
      <c r="BT83" s="434"/>
      <c r="BU83" s="434"/>
      <c r="BV83" s="434"/>
      <c r="BW83" s="434"/>
      <c r="BX83" s="434"/>
      <c r="BY83" s="434"/>
      <c r="BZ83" s="434"/>
      <c r="CA83" s="434"/>
      <c r="CB83" s="434"/>
      <c r="CC83" s="434"/>
      <c r="CD83" s="434"/>
      <c r="CE83" s="434"/>
      <c r="CF83" s="434"/>
      <c r="CG83" s="434"/>
      <c r="CH83" s="434"/>
      <c r="CI83" s="434"/>
      <c r="CJ83" s="434"/>
      <c r="CK83" s="434"/>
      <c r="CL83" s="434"/>
      <c r="CM83" s="434"/>
      <c r="CN83" s="434"/>
      <c r="CO83" s="438"/>
      <c r="CP83" s="438"/>
      <c r="CQ83" s="438"/>
      <c r="CR83" s="438"/>
      <c r="CS83" s="438"/>
      <c r="CT83" s="438"/>
      <c r="CU83" s="438"/>
      <c r="CV83" s="438"/>
      <c r="CW83" s="438"/>
      <c r="CX83" s="438"/>
      <c r="CY83" s="438"/>
      <c r="CZ83" s="438"/>
      <c r="DA83" s="438"/>
      <c r="DB83" s="438"/>
      <c r="DC83" s="438"/>
      <c r="DD83" s="438"/>
      <c r="DE83" s="438"/>
      <c r="DF83" s="438"/>
      <c r="DG83" s="438"/>
      <c r="DH83" s="438"/>
      <c r="DI83" s="438"/>
      <c r="DJ83" s="438"/>
      <c r="DK83" s="438"/>
      <c r="DL83" s="438"/>
      <c r="DM83" s="438"/>
      <c r="DN83" s="441"/>
      <c r="DO83" s="441"/>
      <c r="DP83" s="441"/>
      <c r="DQ83" s="441"/>
      <c r="DR83" s="441"/>
      <c r="DS83" s="441"/>
      <c r="DT83" s="441"/>
      <c r="DU83" s="441"/>
      <c r="DV83" s="441"/>
      <c r="DW83" s="441"/>
      <c r="DX83" s="441"/>
      <c r="DY83" s="441"/>
      <c r="DZ83" s="441"/>
      <c r="EA83" s="441"/>
      <c r="EB83" s="441"/>
      <c r="EC83" s="441"/>
      <c r="ED83" s="441"/>
      <c r="EE83" s="441"/>
      <c r="EF83" s="441"/>
      <c r="EG83" s="441"/>
      <c r="EH83" s="441"/>
      <c r="EI83" s="441"/>
      <c r="EJ83" s="441"/>
      <c r="EK83" s="441"/>
      <c r="EL83" s="441"/>
      <c r="EM83" s="441"/>
      <c r="EN83" s="441"/>
      <c r="EO83" s="441"/>
      <c r="EP83" s="441"/>
    </row>
    <row r="84" spans="1:146" s="442" customFormat="1" ht="17" customHeight="1" thickBot="1">
      <c r="A84" s="428"/>
      <c r="B84" s="424" t="str">
        <f>'Vic Apr 2020'!F78</f>
        <v>Red Energy</v>
      </c>
      <c r="C84" s="424" t="str">
        <f>'Vic Apr 2020'!G78</f>
        <v>Red Saver</v>
      </c>
      <c r="D84" s="115">
        <f>365*'Vic Apr 2020'!H78/100</f>
        <v>265.72000000000003</v>
      </c>
      <c r="E84" s="416">
        <f>IF('Vic Apr 2020'!AQ78=3,0.5,IF('Vic Apr 2020'!AQ78=2,0.33,0))</f>
        <v>0.5</v>
      </c>
      <c r="F84" s="416">
        <f t="shared" si="12"/>
        <v>0.5</v>
      </c>
      <c r="G84" s="115">
        <f>IF('Vic Apr 2020'!K78="",($C$5*E84/'Vic Apr 2020'!AQ78*'Vic Apr 2020'!W78/100)*'Vic Apr 2020'!AQ78,IF($C$5*E84/'Vic Apr 2020'!AQ78&gt;='Vic Apr 2020'!L78,('Vic Apr 2020'!L78*'Vic Apr 2020'!W78/100)*'Vic Apr 2020'!AQ78,($C$5*E84/'Vic Apr 2020'!AQ78*'Vic Apr 2020'!W78/100)*'Vic Apr 2020'!AQ78))</f>
        <v>132.26727272727274</v>
      </c>
      <c r="H84" s="115">
        <f>IF(AND('Vic Apr 2020'!L78&gt;0,'Vic Apr 2020'!M78&gt;0),IF($C$5*E84/'Vic Apr 2020'!AQ78&lt;'Vic Apr 2020'!L78,0,IF(($C$5*E84/'Vic Apr 2020'!AQ78-'Vic Apr 2020'!L78)&lt;=('Vic Apr 2020'!M78+'Vic Apr 2020'!L78),((($C$5*E84/'Vic Apr 2020'!AQ78-'Vic Apr 2020'!L78)*'Vic Apr 2020'!X78/100))*'Vic Apr 2020'!AQ78,((('Vic Apr 2020'!M78)*'Vic Apr 2020'!X78/100)*'Vic Apr 2020'!AQ78))),0)</f>
        <v>100.70018181818179</v>
      </c>
      <c r="I84" s="115">
        <f>IF(AND('Vic Apr 2020'!M78&gt;0,'Vic Apr 2020'!N78&gt;0),IF($C$5*E84/'Vic Apr 2020'!AQ78&lt;('Vic Apr 2020'!L78+'Vic Apr 2020'!M78),0,IF(($C$5*E84/'Vic Apr 2020'!AQ78-'Vic Apr 2020'!L78+'Vic Apr 2020'!M78)&lt;=('Vic Apr 2020'!L78+'Vic Apr 2020'!M78+'Vic Apr 2020'!N78),((($C$5*E84/'Vic Apr 2020'!AQ78-('Vic Apr 2020'!L78+'Vic Apr 2020'!M78))*'Vic Apr 2020'!Y78/100))*'Vic Apr 2020'!AQ78,('Vic Apr 2020'!N78*'Vic Apr 2020'!Y78/100)* 'Vic Apr 2020'!AQ78)),0)</f>
        <v>0</v>
      </c>
      <c r="J84" s="115">
        <f>IF(AND('Vic Apr 2020'!N78&gt;0,'Vic Apr 2020'!O78&gt;0),IF($C$5*E84/'Vic Apr 2020'!AQ78&lt;('Vic Apr 2020'!L78+'Vic Apr 2020'!M78+'Vic Apr 2020'!N78),0,IF(($C$5*E84/'Vic Apr 2020'!AQ78-'Vic Apr 2020'!L78+'Vic Apr 2020'!M78+'Vic Apr 2020'!N78)&lt;=('Vic Apr 2020'!L78+'Vic Apr 2020'!M78+'Vic Apr 2020'!N78+'Vic Apr 2020'!O78),(($C$5*E84/'Vic Apr 2020'!AQ78-('Vic Apr 2020'!L78+'Vic Apr 2020'!M78+'Vic Apr 2020'!N78))*'Vic Apr 2020'!Z78/100)*'Vic Apr 2020'!AQ78,('Vic Apr 2020'!O78*'Vic Apr 2020'!Z78/100)*'Vic Apr 2020'!AQ78)),0)</f>
        <v>0</v>
      </c>
      <c r="K84" s="115">
        <f>IF(AND('Vic Apr 2020'!P78&gt;0,'Vic Apr 2020'!O78&gt;0),IF(($C$5*E84/'Vic Apr 2020'!AQ78&lt;SUM('Vic Apr 2020'!L78:P78)),(0),($C$5*E84/'Vic Apr 2020'!AQ78-SUM('Vic Apr 2020'!L78:P78))*'Vic Apr 2020'!AB78/100)* 'Vic Apr 2020'!AQ78,IF(AND('Vic Apr 2020'!O78&gt;0,'Vic Apr 2020'!P78=""),IF(($C$5*E84/'Vic Apr 2020'!AQ78&lt; SUM('Vic Apr 2020'!L78:O78)),(0),($C$5*E84/'Vic Apr 2020'!AQ78-SUM('Vic Apr 2020'!L78:O78))*'Vic Apr 2020'!AA78/100)* 'Vic Apr 2020'!AQ78,IF(AND('Vic Apr 2020'!N78&gt;0,'Vic Apr 2020'!O78=""),IF(($C$5*E84/'Vic Apr 2020'!AQ78&lt; SUM('Vic Apr 2020'!L78:N78)),(0),($C$5*E84/'Vic Apr 2020'!AQ78-SUM('Vic Apr 2020'!L78:N78))*'Vic Apr 2020'!Z78/100)* 'Vic Apr 2020'!AQ78,IF(AND('Vic Apr 2020'!M78&gt;0,'Vic Apr 2020'!N78=""),IF(($C$5*E84/'Vic Apr 2020'!AQ78&lt;'Vic Apr 2020'!M78+'Vic Apr 2020'!L78),(0),(($C$5*E84/'Vic Apr 2020'!AQ78-('Vic Apr 2020'!M78+'Vic Apr 2020'!L78))*'Vic Apr 2020'!Y78/100))*'Vic Apr 2020'!AQ78,IF(AND('Vic Apr 2020'!L78&gt;0,'Vic Apr 2020'!M78=""&gt;0),IF(($C$5*E84/'Vic Apr 2020'!AQ78&lt;'Vic Apr 2020'!L78),(0),($C$5*E84/'Vic Apr 2020'!AQ78-'Vic Apr 2020'!L78)*'Vic Apr 2020'!X78/100)*'Vic Apr 2020'!AQ78,0)))))</f>
        <v>751.48418181818181</v>
      </c>
      <c r="L84" s="115">
        <f>IF('Vic Apr 2020'!K78="",($C$5*F84/'Vic Apr 2020'!AR78*'Vic Apr 2020'!AC78/100)*'Vic Apr 2020'!AR78,IF($C$5*F84/'Vic Apr 2020'!AR78&gt;='Vic Apr 2020'!L78,('Vic Apr 2020'!L78*'Vic Apr 2020'!AC78/100)*'Vic Apr 2020'!AR78,($C$5*F84/'Vic Apr 2020'!AR78*'Vic Apr 2020'!AC78/100)*'Vic Apr 2020'!AR78))</f>
        <v>132.26727272727274</v>
      </c>
      <c r="M84" s="115">
        <f>IF(AND('Vic Apr 2020'!L78&gt;0,'Vic Apr 2020'!M78&gt;0),IF($C$5*F84/'Vic Apr 2020'!AR78&lt;'Vic Apr 2020'!L78,0,IF(($C$5*F84/'Vic Apr 2020'!AR78-'Vic Apr 2020'!L78)&lt;=('Vic Apr 2020'!M78+'Vic Apr 2020'!L78),((($C$5*F84/'Vic Apr 2020'!AR78-'Vic Apr 2020'!L78)*'Vic Apr 2020'!AD78/100))*'Vic Apr 2020'!AR78,((('Vic Apr 2020'!M78)*'Vic Apr 2020'!AD78/100)*'Vic Apr 2020'!AR78))),0)</f>
        <v>100.70018181818179</v>
      </c>
      <c r="N84" s="115">
        <f>IF(AND('Vic Apr 2020'!M78&gt;0,'Vic Apr 2020'!N78&gt;0),IF($C$5*F84/'Vic Apr 2020'!AR78&lt;('Vic Apr 2020'!L78+'Vic Apr 2020'!M78),0,IF(($C$5*F84/'Vic Apr 2020'!AR78-'Vic Apr 2020'!L78+'Vic Apr 2020'!M78)&lt;=('Vic Apr 2020'!L78+'Vic Apr 2020'!M78+'Vic Apr 2020'!N78),((($C$5*F84/'Vic Apr 2020'!AR78-('Vic Apr 2020'!L78+'Vic Apr 2020'!M78))*'Vic Apr 2020'!AE78/100))*'Vic Apr 2020'!AR78,('Vic Apr 2020'!N78*'Vic Apr 2020'!AE78/100)*'Vic Apr 2020'!AR78)),0)</f>
        <v>0</v>
      </c>
      <c r="O84" s="115">
        <f>IF(AND('Vic Apr 2020'!N78&gt;0,'Vic Apr 2020'!O78&gt;0),IF($C$5*F84/'Vic Apr 2020'!AR78&lt;('Vic Apr 2020'!L78+'Vic Apr 2020'!M78+'Vic Apr 2020'!N78),0,IF(($C$5*F84/'Vic Apr 2020'!AR78-'Vic Apr 2020'!L78+'Vic Apr 2020'!M78+'Vic Apr 2020'!N78)&lt;=('Vic Apr 2020'!L78+'Vic Apr 2020'!M78+'Vic Apr 2020'!N78+'Vic Apr 2020'!O78),(($C$5*F84/'Vic Apr 2020'!AR78-('Vic Apr 2020'!L78+'Vic Apr 2020'!M78+'Vic Apr 2020'!N78))*'Vic Apr 2020'!AF78/100)*'Vic Apr 2020'!AR78,('Vic Apr 2020'!O78*'Vic Apr 2020'!AF78/100)*'Vic Apr 2020'!AR78)),0)</f>
        <v>0</v>
      </c>
      <c r="P84" s="115">
        <f>IF(AND('Vic Apr 2020'!P78&gt;0,'Vic Apr 2020'!O78&gt;0),IF(($C$5*F84/'Vic Apr 2020'!AR78&lt;SUM('Vic Apr 2020'!L78:P78)),(0),($C$5*F84/'Vic Apr 2020'!AR78-SUM('Vic Apr 2020'!L78:P78))*'Vic Apr 2020'!AB78/100)* 'Vic Apr 2020'!AR78,IF(AND('Vic Apr 2020'!O78&gt;0,'Vic Apr 2020'!P78=""),IF(($C$5*F84/'Vic Apr 2020'!AR78&lt; SUM('Vic Apr 2020'!L78:O78)),(0),($C$5*F84/'Vic Apr 2020'!AR78-SUM('Vic Apr 2020'!L78:O78))*'Vic Apr 2020'!AG78/100)* 'Vic Apr 2020'!AR78,IF(AND('Vic Apr 2020'!N78&gt;0,'Vic Apr 2020'!O78=""),IF(($C$5*F84/'Vic Apr 2020'!AR78&lt; SUM('Vic Apr 2020'!L78:N78)),(0),($C$5*F84/'Vic Apr 2020'!AR78-SUM('Vic Apr 2020'!L78:N78))*'Vic Apr 2020'!AF78/100)* 'Vic Apr 2020'!AR78,IF(AND('Vic Apr 2020'!M78&gt;0,'Vic Apr 2020'!N78=""),IF(($C$5*F84/'Vic Apr 2020'!AR78&lt;'Vic Apr 2020'!M78+'Vic Apr 2020'!L78),(0),(($C$5*F84/'Vic Apr 2020'!AR78-('Vic Apr 2020'!M78+'Vic Apr 2020'!L78))*'Vic Apr 2020'!AE78/100))*'Vic Apr 2020'!AR78,IF(AND('Vic Apr 2020'!L78&gt;0,'Vic Apr 2020'!M78=""&gt;0),IF(($C$5*F84/'Vic Apr 2020'!AR78&lt;'Vic Apr 2020'!L78),(0),($C$5*F84/'Vic Apr 2020'!AR78-'Vic Apr 2020'!L78)*'Vic Apr 2020'!AD78/100)*'Vic Apr 2020'!AR78,0)))))</f>
        <v>751.48418181818181</v>
      </c>
      <c r="Q84" s="395">
        <f t="shared" si="13"/>
        <v>1968.9032727272729</v>
      </c>
      <c r="R84" s="420">
        <f t="shared" si="14"/>
        <v>2234.6232727272727</v>
      </c>
      <c r="S84" s="214">
        <f t="shared" si="15"/>
        <v>2458.0856000000003</v>
      </c>
      <c r="T84" s="248">
        <f>'Vic Apr 2020'!AT78</f>
        <v>0</v>
      </c>
      <c r="U84" s="248">
        <f>'Vic Apr 2020'!AU78</f>
        <v>0</v>
      </c>
      <c r="V84" s="248">
        <f>'Vic Apr 2020'!AV78</f>
        <v>10</v>
      </c>
      <c r="W84" s="248">
        <f>'Vic Apr 2020'!AW78</f>
        <v>0</v>
      </c>
      <c r="X84" s="420" t="str">
        <f t="shared" si="16"/>
        <v>Pay-on-time off bill</v>
      </c>
      <c r="Y84" s="420" t="str">
        <f t="shared" si="17"/>
        <v>Inclusive</v>
      </c>
      <c r="Z84" s="401">
        <f t="shared" si="10"/>
        <v>2234.6232727272727</v>
      </c>
      <c r="AA84" s="402">
        <f t="shared" si="11"/>
        <v>2011.1609454545458</v>
      </c>
      <c r="AB84" s="403">
        <f t="shared" si="9"/>
        <v>2458.0856000000003</v>
      </c>
      <c r="AC84" s="403">
        <f t="shared" si="9"/>
        <v>2212.2770400000004</v>
      </c>
      <c r="AD84" s="245">
        <f>'Vic Apr 2020'!BF78</f>
        <v>0</v>
      </c>
      <c r="AE84" s="217" t="str">
        <f>'Vic Apr 2020'!BG78</f>
        <v>n</v>
      </c>
      <c r="AF84" s="434"/>
      <c r="AG84" s="434"/>
      <c r="AH84" s="434"/>
      <c r="AI84" s="434"/>
      <c r="AJ84" s="434"/>
      <c r="AK84" s="434"/>
      <c r="AL84" s="434"/>
      <c r="AM84" s="434"/>
      <c r="AN84" s="434"/>
      <c r="AO84" s="434"/>
      <c r="AP84" s="434"/>
      <c r="AQ84" s="434"/>
      <c r="AR84" s="434"/>
      <c r="AS84" s="434"/>
      <c r="AT84" s="434"/>
      <c r="AU84" s="434"/>
      <c r="AV84" s="434"/>
      <c r="AW84" s="434"/>
      <c r="AX84" s="434"/>
      <c r="AY84" s="434"/>
      <c r="AZ84" s="434"/>
      <c r="BA84" s="434"/>
      <c r="BB84" s="434"/>
      <c r="BC84" s="434"/>
      <c r="BD84" s="434"/>
      <c r="BE84" s="434"/>
      <c r="BF84" s="434"/>
      <c r="BG84" s="434"/>
      <c r="BH84" s="434"/>
      <c r="BI84" s="434"/>
      <c r="BJ84" s="434"/>
      <c r="BK84" s="434"/>
      <c r="BL84" s="434"/>
      <c r="BM84" s="434"/>
      <c r="BN84" s="434"/>
      <c r="BO84" s="434"/>
      <c r="BP84" s="434"/>
      <c r="BQ84" s="434"/>
      <c r="BR84" s="434"/>
      <c r="BS84" s="434"/>
      <c r="BT84" s="434"/>
      <c r="BU84" s="434"/>
      <c r="BV84" s="434"/>
      <c r="BW84" s="434"/>
      <c r="BX84" s="434"/>
      <c r="BY84" s="434"/>
      <c r="BZ84" s="434"/>
      <c r="CA84" s="434"/>
      <c r="CB84" s="434"/>
      <c r="CC84" s="434"/>
      <c r="CD84" s="434"/>
      <c r="CE84" s="434"/>
      <c r="CF84" s="434"/>
      <c r="CG84" s="434"/>
      <c r="CH84" s="434"/>
      <c r="CI84" s="434"/>
      <c r="CJ84" s="434"/>
      <c r="CK84" s="434"/>
      <c r="CL84" s="434"/>
      <c r="CM84" s="434"/>
      <c r="CN84" s="434"/>
      <c r="CO84" s="438"/>
      <c r="CP84" s="438"/>
      <c r="CQ84" s="438"/>
      <c r="CR84" s="438"/>
      <c r="CS84" s="438"/>
      <c r="CT84" s="438"/>
      <c r="CU84" s="438"/>
      <c r="CV84" s="438"/>
      <c r="CW84" s="438"/>
      <c r="CX84" s="438"/>
      <c r="CY84" s="438"/>
      <c r="CZ84" s="438"/>
      <c r="DA84" s="438"/>
      <c r="DB84" s="438"/>
      <c r="DC84" s="438"/>
      <c r="DD84" s="438"/>
      <c r="DE84" s="438"/>
      <c r="DF84" s="438"/>
      <c r="DG84" s="438"/>
      <c r="DH84" s="438"/>
      <c r="DI84" s="438"/>
      <c r="DJ84" s="438"/>
      <c r="DK84" s="438"/>
      <c r="DL84" s="438"/>
      <c r="DM84" s="438"/>
      <c r="DN84" s="441"/>
      <c r="DO84" s="441"/>
      <c r="DP84" s="441"/>
      <c r="DQ84" s="441"/>
      <c r="DR84" s="441"/>
      <c r="DS84" s="441"/>
      <c r="DT84" s="441"/>
      <c r="DU84" s="441"/>
      <c r="DV84" s="441"/>
      <c r="DW84" s="441"/>
      <c r="DX84" s="441"/>
      <c r="DY84" s="441"/>
      <c r="DZ84" s="441"/>
      <c r="EA84" s="441"/>
      <c r="EB84" s="441"/>
      <c r="EC84" s="441"/>
      <c r="ED84" s="441"/>
      <c r="EE84" s="441"/>
      <c r="EF84" s="441"/>
      <c r="EG84" s="441"/>
      <c r="EH84" s="441"/>
      <c r="EI84" s="441"/>
      <c r="EJ84" s="441"/>
      <c r="EK84" s="441"/>
      <c r="EL84" s="441"/>
      <c r="EM84" s="441"/>
      <c r="EN84" s="441"/>
      <c r="EO84" s="441"/>
      <c r="EP84" s="441"/>
    </row>
    <row r="85" spans="1:146" ht="17" customHeight="1" thickTop="1">
      <c r="A85" s="528" t="str">
        <f>'Vic Apr 2020'!D79</f>
        <v>AGN North</v>
      </c>
      <c r="B85" s="194" t="str">
        <f>'Vic Apr 2020'!F79</f>
        <v>AGL</v>
      </c>
      <c r="C85" s="194" t="str">
        <f>'Vic Apr 2020'!G79</f>
        <v>Business Essentials Saver</v>
      </c>
      <c r="D85" s="190">
        <f>365*'Vic Apr 2020'!H79/100</f>
        <v>310.11727272727268</v>
      </c>
      <c r="E85" s="415">
        <f>IF('Vic Apr 2020'!AQ79=3,0.5,IF('Vic Apr 2020'!AQ79=2,0.33,0))</f>
        <v>0.5</v>
      </c>
      <c r="F85" s="415">
        <f t="shared" si="12"/>
        <v>0.5</v>
      </c>
      <c r="G85" s="190">
        <f>IF('Vic Apr 2020'!K79="",($C$5*E85/'Vic Apr 2020'!AQ79*'Vic Apr 2020'!W79/100)*'Vic Apr 2020'!AQ79,IF($C$5*E85/'Vic Apr 2020'!AQ79&gt;='Vic Apr 2020'!L79,('Vic Apr 2020'!L79*'Vic Apr 2020'!W79/100)*'Vic Apr 2020'!AQ79,($C$5*E85/'Vic Apr 2020'!AQ79*'Vic Apr 2020'!W79/100)*'Vic Apr 2020'!AQ79))</f>
        <v>170.10000000000002</v>
      </c>
      <c r="H85" s="190">
        <f>IF(AND('Vic Apr 2020'!L79&gt;0,'Vic Apr 2020'!M79&gt;0),IF($C$5*E85/'Vic Apr 2020'!AQ79&lt;'Vic Apr 2020'!L79,0,IF(($C$5*E85/'Vic Apr 2020'!AQ79-'Vic Apr 2020'!L79)&lt;=('Vic Apr 2020'!M79+'Vic Apr 2020'!L79),((($C$5*E85/'Vic Apr 2020'!AQ79-'Vic Apr 2020'!L79)*'Vic Apr 2020'!X79/100))*'Vic Apr 2020'!AQ79,((('Vic Apr 2020'!M79)*'Vic Apr 2020'!X79/100)*'Vic Apr 2020'!AQ79))),0)</f>
        <v>637.36363636363637</v>
      </c>
      <c r="I85" s="190">
        <f>IF(AND('Vic Apr 2020'!M79&gt;0,'Vic Apr 2020'!N79&gt;0),IF($C$5*E85/'Vic Apr 2020'!AQ79&lt;('Vic Apr 2020'!L79+'Vic Apr 2020'!M79),0,IF(($C$5*E85/'Vic Apr 2020'!AQ79-'Vic Apr 2020'!L79+'Vic Apr 2020'!M79)&lt;=('Vic Apr 2020'!L79+'Vic Apr 2020'!M79+'Vic Apr 2020'!N79),((($C$5*E85/'Vic Apr 2020'!AQ79-('Vic Apr 2020'!L79+'Vic Apr 2020'!M79))*'Vic Apr 2020'!Y79/100))*'Vic Apr 2020'!AQ79,('Vic Apr 2020'!N79*'Vic Apr 2020'!Y79/100)* 'Vic Apr 2020'!AQ79)),0)</f>
        <v>0</v>
      </c>
      <c r="J85" s="190">
        <f>IF(AND('Vic Apr 2020'!N79&gt;0,'Vic Apr 2020'!O79&gt;0),IF($C$5*E85/'Vic Apr 2020'!AQ79&lt;('Vic Apr 2020'!L79+'Vic Apr 2020'!M79+'Vic Apr 2020'!N79),0,IF(($C$5*E85/'Vic Apr 2020'!AQ79-'Vic Apr 2020'!L79+'Vic Apr 2020'!M79+'Vic Apr 2020'!N79)&lt;=('Vic Apr 2020'!L79+'Vic Apr 2020'!M79+'Vic Apr 2020'!N79+'Vic Apr 2020'!O79),(($C$5*E85/'Vic Apr 2020'!AQ79-('Vic Apr 2020'!L79+'Vic Apr 2020'!M79+'Vic Apr 2020'!N79))*'Vic Apr 2020'!Z79/100)*'Vic Apr 2020'!AQ79,('Vic Apr 2020'!O79*'Vic Apr 2020'!Z79/100)*'Vic Apr 2020'!AQ79)),0)</f>
        <v>0</v>
      </c>
      <c r="K85" s="190">
        <f>IF(AND('Vic Apr 2020'!P79&gt;0,'Vic Apr 2020'!O79&gt;0),IF(($C$5*E85/'Vic Apr 2020'!AQ79&lt;SUM('Vic Apr 2020'!L79:P79)),(0),($C$5*E85/'Vic Apr 2020'!AQ79-SUM('Vic Apr 2020'!L79:P79))*'Vic Apr 2020'!AB79/100)* 'Vic Apr 2020'!AQ79,IF(AND('Vic Apr 2020'!O79&gt;0,'Vic Apr 2020'!P79=""),IF(($C$5*E85/'Vic Apr 2020'!AQ79&lt; SUM('Vic Apr 2020'!L79:O79)),(0),($C$5*E85/'Vic Apr 2020'!AQ79-SUM('Vic Apr 2020'!L79:O79))*'Vic Apr 2020'!AA79/100)* 'Vic Apr 2020'!AQ79,IF(AND('Vic Apr 2020'!N79&gt;0,'Vic Apr 2020'!O79=""),IF(($C$5*E85/'Vic Apr 2020'!AQ79&lt; SUM('Vic Apr 2020'!L79:N79)),(0),($C$5*E85/'Vic Apr 2020'!AQ79-SUM('Vic Apr 2020'!L79:N79))*'Vic Apr 2020'!Z79/100)* 'Vic Apr 2020'!AQ79,IF(AND('Vic Apr 2020'!M79&gt;0,'Vic Apr 2020'!N79=""),IF(($C$5*E85/'Vic Apr 2020'!AQ79&lt;'Vic Apr 2020'!M79+'Vic Apr 2020'!L79),(0),(($C$5*E85/'Vic Apr 2020'!AQ79-('Vic Apr 2020'!M79+'Vic Apr 2020'!L79))*'Vic Apr 2020'!Y79/100))*'Vic Apr 2020'!AQ79,IF(AND('Vic Apr 2020'!L79&gt;0,'Vic Apr 2020'!M79=""&gt;0),IF(($C$5*E85/'Vic Apr 2020'!AQ79&lt;'Vic Apr 2020'!L79),(0),($C$5*E85/'Vic Apr 2020'!AQ79-'Vic Apr 2020'!L79)*'Vic Apr 2020'!X79/100)*'Vic Apr 2020'!AQ79,0)))))</f>
        <v>0</v>
      </c>
      <c r="L85" s="190">
        <f>IF('Vic Apr 2020'!K79="",($C$5*F85/'Vic Apr 2020'!AR79*'Vic Apr 2020'!AC79/100)*'Vic Apr 2020'!AR79,IF($C$5*F85/'Vic Apr 2020'!AR79&gt;='Vic Apr 2020'!L79,('Vic Apr 2020'!L79*'Vic Apr 2020'!AC79/100)*'Vic Apr 2020'!AR79,($C$5*F85/'Vic Apr 2020'!AR79*'Vic Apr 2020'!AC79/100)*'Vic Apr 2020'!AR79))</f>
        <v>170.10000000000002</v>
      </c>
      <c r="M85" s="190">
        <f>IF(AND('Vic Apr 2020'!L79&gt;0,'Vic Apr 2020'!M79&gt;0),IF($C$5*F85/'Vic Apr 2020'!AR79&lt;'Vic Apr 2020'!L79,0,IF(($C$5*F85/'Vic Apr 2020'!AR79-'Vic Apr 2020'!L79)&lt;=('Vic Apr 2020'!M79+'Vic Apr 2020'!L79),((($C$5*F85/'Vic Apr 2020'!AR79-'Vic Apr 2020'!L79)*'Vic Apr 2020'!AD79/100))*'Vic Apr 2020'!AR79,((('Vic Apr 2020'!M79)*'Vic Apr 2020'!AD79/100)*'Vic Apr 2020'!AR79))),0)</f>
        <v>637.36363636363637</v>
      </c>
      <c r="N85" s="190">
        <f>IF(AND('Vic Apr 2020'!M79&gt;0,'Vic Apr 2020'!N79&gt;0),IF($C$5*F85/'Vic Apr 2020'!AR79&lt;('Vic Apr 2020'!L79+'Vic Apr 2020'!M79),0,IF(($C$5*F85/'Vic Apr 2020'!AR79-'Vic Apr 2020'!L79+'Vic Apr 2020'!M79)&lt;=('Vic Apr 2020'!L79+'Vic Apr 2020'!M79+'Vic Apr 2020'!N79),((($C$5*F85/'Vic Apr 2020'!AR79-('Vic Apr 2020'!L79+'Vic Apr 2020'!M79))*'Vic Apr 2020'!AE79/100))*'Vic Apr 2020'!AR79,('Vic Apr 2020'!N79*'Vic Apr 2020'!AE79/100)*'Vic Apr 2020'!AR79)),0)</f>
        <v>0</v>
      </c>
      <c r="O85" s="190">
        <f>IF(AND('Vic Apr 2020'!N79&gt;0,'Vic Apr 2020'!O79&gt;0),IF($C$5*F85/'Vic Apr 2020'!AR79&lt;('Vic Apr 2020'!L79+'Vic Apr 2020'!M79+'Vic Apr 2020'!N79),0,IF(($C$5*F85/'Vic Apr 2020'!AR79-'Vic Apr 2020'!L79+'Vic Apr 2020'!M79+'Vic Apr 2020'!N79)&lt;=('Vic Apr 2020'!L79+'Vic Apr 2020'!M79+'Vic Apr 2020'!N79+'Vic Apr 2020'!O79),(($C$5*F85/'Vic Apr 2020'!AR79-('Vic Apr 2020'!L79+'Vic Apr 2020'!M79+'Vic Apr 2020'!N79))*'Vic Apr 2020'!AF79/100)*'Vic Apr 2020'!AR79,('Vic Apr 2020'!O79*'Vic Apr 2020'!AF79/100)*'Vic Apr 2020'!AR79)),0)</f>
        <v>0</v>
      </c>
      <c r="P85" s="190">
        <f>IF(AND('Vic Apr 2020'!P79&gt;0,'Vic Apr 2020'!O79&gt;0),IF(($C$5*F85/'Vic Apr 2020'!AR79&lt;SUM('Vic Apr 2020'!L79:P79)),(0),($C$5*F85/'Vic Apr 2020'!AR79-SUM('Vic Apr 2020'!L79:P79))*'Vic Apr 2020'!AB79/100)* 'Vic Apr 2020'!AR79,IF(AND('Vic Apr 2020'!O79&gt;0,'Vic Apr 2020'!P79=""),IF(($C$5*F85/'Vic Apr 2020'!AR79&lt; SUM('Vic Apr 2020'!L79:O79)),(0),($C$5*F85/'Vic Apr 2020'!AR79-SUM('Vic Apr 2020'!L79:O79))*'Vic Apr 2020'!AG79/100)* 'Vic Apr 2020'!AR79,IF(AND('Vic Apr 2020'!N79&gt;0,'Vic Apr 2020'!O79=""),IF(($C$5*F85/'Vic Apr 2020'!AR79&lt; SUM('Vic Apr 2020'!L79:N79)),(0),($C$5*F85/'Vic Apr 2020'!AR79-SUM('Vic Apr 2020'!L79:N79))*'Vic Apr 2020'!AF79/100)* 'Vic Apr 2020'!AR79,IF(AND('Vic Apr 2020'!M79&gt;0,'Vic Apr 2020'!N79=""),IF(($C$5*F85/'Vic Apr 2020'!AR79&lt;'Vic Apr 2020'!M79+'Vic Apr 2020'!L79),(0),(($C$5*F85/'Vic Apr 2020'!AR79-('Vic Apr 2020'!M79+'Vic Apr 2020'!L79))*'Vic Apr 2020'!AE79/100))*'Vic Apr 2020'!AR79,IF(AND('Vic Apr 2020'!L79&gt;0,'Vic Apr 2020'!M79=""&gt;0),IF(($C$5*F85/'Vic Apr 2020'!AR79&lt;'Vic Apr 2020'!L79),(0),($C$5*F85/'Vic Apr 2020'!AR79-'Vic Apr 2020'!L79)*'Vic Apr 2020'!AD79/100)*'Vic Apr 2020'!AR79,0)))))</f>
        <v>0</v>
      </c>
      <c r="Q85" s="394">
        <f t="shared" si="13"/>
        <v>1614.9272727272728</v>
      </c>
      <c r="R85" s="419">
        <f t="shared" si="14"/>
        <v>1925.0445454545454</v>
      </c>
      <c r="S85" s="193">
        <f t="shared" si="15"/>
        <v>2117.549</v>
      </c>
      <c r="T85" s="247">
        <f>'Vic Apr 2020'!AT79</f>
        <v>0</v>
      </c>
      <c r="U85" s="247">
        <f>'Vic Apr 2020'!AU79</f>
        <v>0</v>
      </c>
      <c r="V85" s="247">
        <f>'Vic Apr 2020'!AV79</f>
        <v>0</v>
      </c>
      <c r="W85" s="247">
        <f>'Vic Apr 2020'!AW79</f>
        <v>0</v>
      </c>
      <c r="X85" s="419" t="str">
        <f t="shared" si="16"/>
        <v>No discount</v>
      </c>
      <c r="Y85" s="419" t="str">
        <f t="shared" si="17"/>
        <v>Exclusive</v>
      </c>
      <c r="Z85" s="399">
        <f t="shared" si="10"/>
        <v>1925.0445454545454</v>
      </c>
      <c r="AA85" s="399">
        <f t="shared" si="11"/>
        <v>1925.0445454545454</v>
      </c>
      <c r="AB85" s="400">
        <f t="shared" si="9"/>
        <v>2117.549</v>
      </c>
      <c r="AC85" s="400">
        <f t="shared" si="9"/>
        <v>2117.549</v>
      </c>
      <c r="AD85" s="244">
        <f>'Vic Apr 2020'!BF79</f>
        <v>0</v>
      </c>
      <c r="AE85" s="196" t="str">
        <f>'Vic Apr 2020'!BG79</f>
        <v>n</v>
      </c>
      <c r="CO85" s="438"/>
      <c r="CP85" s="438"/>
      <c r="CQ85" s="438"/>
      <c r="CR85" s="438"/>
      <c r="CS85" s="438"/>
      <c r="CT85" s="438"/>
      <c r="CU85" s="438"/>
      <c r="CV85" s="438"/>
      <c r="CW85" s="438"/>
      <c r="CX85" s="438"/>
      <c r="CY85" s="438"/>
      <c r="CZ85" s="438"/>
      <c r="DA85" s="438"/>
      <c r="DB85" s="438"/>
      <c r="DC85" s="438"/>
      <c r="DD85" s="438"/>
      <c r="DE85" s="438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  <c r="EO85" s="438"/>
      <c r="EP85" s="438"/>
    </row>
    <row r="86" spans="1:146" ht="17" customHeight="1">
      <c r="A86" s="528"/>
      <c r="B86" s="194" t="str">
        <f>'Vic Apr 2020'!F80</f>
        <v>Click Energy</v>
      </c>
      <c r="C86" s="194" t="str">
        <f>'Vic Apr 2020'!G80</f>
        <v>Business Ready</v>
      </c>
      <c r="D86" s="190">
        <f>365*'Vic Apr 2020'!H80/100</f>
        <v>263.06545454545454</v>
      </c>
      <c r="E86" s="415">
        <f>IF('Vic Apr 2020'!AQ80=3,0.5,IF('Vic Apr 2020'!AQ80=2,0.33,0))</f>
        <v>0.5</v>
      </c>
      <c r="F86" s="415">
        <f t="shared" si="12"/>
        <v>0.5</v>
      </c>
      <c r="G86" s="190">
        <f>IF('Vic Apr 2020'!K80="",($C$5*E86/'Vic Apr 2020'!AQ80*'Vic Apr 2020'!W80/100)*'Vic Apr 2020'!AQ80,IF($C$5*E86/'Vic Apr 2020'!AQ80&gt;='Vic Apr 2020'!L80,('Vic Apr 2020'!L80*'Vic Apr 2020'!W80/100)*'Vic Apr 2020'!AQ80,($C$5*E86/'Vic Apr 2020'!AQ80*'Vic Apr 2020'!W80/100)*'Vic Apr 2020'!AQ80))</f>
        <v>216</v>
      </c>
      <c r="H86" s="190">
        <f>IF(AND('Vic Apr 2020'!L80&gt;0,'Vic Apr 2020'!M80&gt;0),IF($C$5*E86/'Vic Apr 2020'!AQ80&lt;'Vic Apr 2020'!L80,0,IF(($C$5*E86/'Vic Apr 2020'!AQ80-'Vic Apr 2020'!L80)&lt;=('Vic Apr 2020'!M80+'Vic Apr 2020'!L80),((($C$5*E86/'Vic Apr 2020'!AQ80-'Vic Apr 2020'!L80)*'Vic Apr 2020'!X80/100))*'Vic Apr 2020'!AQ80,((('Vic Apr 2020'!M80)*'Vic Apr 2020'!X80/100)*'Vic Apr 2020'!AQ80))),0)</f>
        <v>812.5454545454545</v>
      </c>
      <c r="I86" s="190">
        <f>IF(AND('Vic Apr 2020'!M80&gt;0,'Vic Apr 2020'!N80&gt;0),IF($C$5*E86/'Vic Apr 2020'!AQ80&lt;('Vic Apr 2020'!L80+'Vic Apr 2020'!M80),0,IF(($C$5*E86/'Vic Apr 2020'!AQ80-'Vic Apr 2020'!L80+'Vic Apr 2020'!M80)&lt;=('Vic Apr 2020'!L80+'Vic Apr 2020'!M80+'Vic Apr 2020'!N80),((($C$5*E86/'Vic Apr 2020'!AQ80-('Vic Apr 2020'!L80+'Vic Apr 2020'!M80))*'Vic Apr 2020'!Y80/100))*'Vic Apr 2020'!AQ80,('Vic Apr 2020'!N80*'Vic Apr 2020'!Y80/100)* 'Vic Apr 2020'!AQ80)),0)</f>
        <v>0</v>
      </c>
      <c r="J86" s="190">
        <f>IF(AND('Vic Apr 2020'!N80&gt;0,'Vic Apr 2020'!O80&gt;0),IF($C$5*E86/'Vic Apr 2020'!AQ80&lt;('Vic Apr 2020'!L80+'Vic Apr 2020'!M80+'Vic Apr 2020'!N80),0,IF(($C$5*E86/'Vic Apr 2020'!AQ80-'Vic Apr 2020'!L80+'Vic Apr 2020'!M80+'Vic Apr 2020'!N80)&lt;=('Vic Apr 2020'!L80+'Vic Apr 2020'!M80+'Vic Apr 2020'!N80+'Vic Apr 2020'!O80),(($C$5*E86/'Vic Apr 2020'!AQ80-('Vic Apr 2020'!L80+'Vic Apr 2020'!M80+'Vic Apr 2020'!N80))*'Vic Apr 2020'!Z80/100)*'Vic Apr 2020'!AQ80,('Vic Apr 2020'!O80*'Vic Apr 2020'!Z80/100)*'Vic Apr 2020'!AQ80)),0)</f>
        <v>0</v>
      </c>
      <c r="K86" s="190">
        <f>IF(AND('Vic Apr 2020'!P80&gt;0,'Vic Apr 2020'!O80&gt;0),IF(($C$5*E86/'Vic Apr 2020'!AQ80&lt;SUM('Vic Apr 2020'!L80:P80)),(0),($C$5*E86/'Vic Apr 2020'!AQ80-SUM('Vic Apr 2020'!L80:P80))*'Vic Apr 2020'!AB80/100)* 'Vic Apr 2020'!AQ80,IF(AND('Vic Apr 2020'!O80&gt;0,'Vic Apr 2020'!P80=""),IF(($C$5*E86/'Vic Apr 2020'!AQ80&lt; SUM('Vic Apr 2020'!L80:O80)),(0),($C$5*E86/'Vic Apr 2020'!AQ80-SUM('Vic Apr 2020'!L80:O80))*'Vic Apr 2020'!AA80/100)* 'Vic Apr 2020'!AQ80,IF(AND('Vic Apr 2020'!N80&gt;0,'Vic Apr 2020'!O80=""),IF(($C$5*E86/'Vic Apr 2020'!AQ80&lt; SUM('Vic Apr 2020'!L80:N80)),(0),($C$5*E86/'Vic Apr 2020'!AQ80-SUM('Vic Apr 2020'!L80:N80))*'Vic Apr 2020'!Z80/100)* 'Vic Apr 2020'!AQ80,IF(AND('Vic Apr 2020'!M80&gt;0,'Vic Apr 2020'!N80=""),IF(($C$5*E86/'Vic Apr 2020'!AQ80&lt;'Vic Apr 2020'!M80+'Vic Apr 2020'!L80),(0),(($C$5*E86/'Vic Apr 2020'!AQ80-('Vic Apr 2020'!M80+'Vic Apr 2020'!L80))*'Vic Apr 2020'!Y80/100))*'Vic Apr 2020'!AQ80,IF(AND('Vic Apr 2020'!L80&gt;0,'Vic Apr 2020'!M80=""&gt;0),IF(($C$5*E86/'Vic Apr 2020'!AQ80&lt;'Vic Apr 2020'!L80),(0),($C$5*E86/'Vic Apr 2020'!AQ80-'Vic Apr 2020'!L80)*'Vic Apr 2020'!X80/100)*'Vic Apr 2020'!AQ80,0)))))</f>
        <v>0</v>
      </c>
      <c r="L86" s="190">
        <f>IF('Vic Apr 2020'!K80="",($C$5*F86/'Vic Apr 2020'!AR80*'Vic Apr 2020'!AC80/100)*'Vic Apr 2020'!AR80,IF($C$5*F86/'Vic Apr 2020'!AR80&gt;='Vic Apr 2020'!L80,('Vic Apr 2020'!L80*'Vic Apr 2020'!AC80/100)*'Vic Apr 2020'!AR80,($C$5*F86/'Vic Apr 2020'!AR80*'Vic Apr 2020'!AC80/100)*'Vic Apr 2020'!AR80))</f>
        <v>216</v>
      </c>
      <c r="M86" s="190">
        <f>IF(AND('Vic Apr 2020'!L80&gt;0,'Vic Apr 2020'!M80&gt;0),IF($C$5*F86/'Vic Apr 2020'!AR80&lt;'Vic Apr 2020'!L80,0,IF(($C$5*F86/'Vic Apr 2020'!AR80-'Vic Apr 2020'!L80)&lt;=('Vic Apr 2020'!M80+'Vic Apr 2020'!L80),((($C$5*F86/'Vic Apr 2020'!AR80-'Vic Apr 2020'!L80)*'Vic Apr 2020'!AD80/100))*'Vic Apr 2020'!AR80,((('Vic Apr 2020'!M80)*'Vic Apr 2020'!AD80/100)*'Vic Apr 2020'!AR80))),0)</f>
        <v>812.5454545454545</v>
      </c>
      <c r="N86" s="190">
        <f>IF(AND('Vic Apr 2020'!M80&gt;0,'Vic Apr 2020'!N80&gt;0),IF($C$5*F86/'Vic Apr 2020'!AR80&lt;('Vic Apr 2020'!L80+'Vic Apr 2020'!M80),0,IF(($C$5*F86/'Vic Apr 2020'!AR80-'Vic Apr 2020'!L80+'Vic Apr 2020'!M80)&lt;=('Vic Apr 2020'!L80+'Vic Apr 2020'!M80+'Vic Apr 2020'!N80),((($C$5*F86/'Vic Apr 2020'!AR80-('Vic Apr 2020'!L80+'Vic Apr 2020'!M80))*'Vic Apr 2020'!AE80/100))*'Vic Apr 2020'!AR80,('Vic Apr 2020'!N80*'Vic Apr 2020'!AE80/100)*'Vic Apr 2020'!AR80)),0)</f>
        <v>0</v>
      </c>
      <c r="O86" s="190">
        <f>IF(AND('Vic Apr 2020'!N80&gt;0,'Vic Apr 2020'!O80&gt;0),IF($C$5*F86/'Vic Apr 2020'!AR80&lt;('Vic Apr 2020'!L80+'Vic Apr 2020'!M80+'Vic Apr 2020'!N80),0,IF(($C$5*F86/'Vic Apr 2020'!AR80-'Vic Apr 2020'!L80+'Vic Apr 2020'!M80+'Vic Apr 2020'!N80)&lt;=('Vic Apr 2020'!L80+'Vic Apr 2020'!M80+'Vic Apr 2020'!N80+'Vic Apr 2020'!O80),(($C$5*F86/'Vic Apr 2020'!AR80-('Vic Apr 2020'!L80+'Vic Apr 2020'!M80+'Vic Apr 2020'!N80))*'Vic Apr 2020'!AF80/100)*'Vic Apr 2020'!AR80,('Vic Apr 2020'!O80*'Vic Apr 2020'!AF80/100)*'Vic Apr 2020'!AR80)),0)</f>
        <v>0</v>
      </c>
      <c r="P86" s="190">
        <f>IF(AND('Vic Apr 2020'!P80&gt;0,'Vic Apr 2020'!O80&gt;0),IF(($C$5*F86/'Vic Apr 2020'!AR80&lt;SUM('Vic Apr 2020'!L80:P80)),(0),($C$5*F86/'Vic Apr 2020'!AR80-SUM('Vic Apr 2020'!L80:P80))*'Vic Apr 2020'!AB80/100)* 'Vic Apr 2020'!AR80,IF(AND('Vic Apr 2020'!O80&gt;0,'Vic Apr 2020'!P80=""),IF(($C$5*F86/'Vic Apr 2020'!AR80&lt; SUM('Vic Apr 2020'!L80:O80)),(0),($C$5*F86/'Vic Apr 2020'!AR80-SUM('Vic Apr 2020'!L80:O80))*'Vic Apr 2020'!AG80/100)* 'Vic Apr 2020'!AR80,IF(AND('Vic Apr 2020'!N80&gt;0,'Vic Apr 2020'!O80=""),IF(($C$5*F86/'Vic Apr 2020'!AR80&lt; SUM('Vic Apr 2020'!L80:N80)),(0),($C$5*F86/'Vic Apr 2020'!AR80-SUM('Vic Apr 2020'!L80:N80))*'Vic Apr 2020'!AF80/100)* 'Vic Apr 2020'!AR80,IF(AND('Vic Apr 2020'!M80&gt;0,'Vic Apr 2020'!N80=""),IF(($C$5*F86/'Vic Apr 2020'!AR80&lt;'Vic Apr 2020'!M80+'Vic Apr 2020'!L80),(0),(($C$5*F86/'Vic Apr 2020'!AR80-('Vic Apr 2020'!M80+'Vic Apr 2020'!L80))*'Vic Apr 2020'!AE80/100))*'Vic Apr 2020'!AR80,IF(AND('Vic Apr 2020'!L80&gt;0,'Vic Apr 2020'!M80=""&gt;0),IF(($C$5*F86/'Vic Apr 2020'!AR80&lt;'Vic Apr 2020'!L80),(0),($C$5*F86/'Vic Apr 2020'!AR80-'Vic Apr 2020'!L80)*'Vic Apr 2020'!AD80/100)*'Vic Apr 2020'!AR80,0)))))</f>
        <v>0</v>
      </c>
      <c r="Q86" s="394">
        <f t="shared" si="13"/>
        <v>2057.090909090909</v>
      </c>
      <c r="R86" s="419">
        <f t="shared" si="14"/>
        <v>2320.1563636363635</v>
      </c>
      <c r="S86" s="193">
        <f t="shared" si="15"/>
        <v>2552.172</v>
      </c>
      <c r="T86" s="247">
        <f>'Vic Apr 2020'!AT80</f>
        <v>0</v>
      </c>
      <c r="U86" s="247">
        <f>'Vic Apr 2020'!AU80</f>
        <v>0</v>
      </c>
      <c r="V86" s="247">
        <f>'Vic Apr 2020'!AV80</f>
        <v>0</v>
      </c>
      <c r="W86" s="247">
        <f>'Vic Apr 2020'!AW80</f>
        <v>0</v>
      </c>
      <c r="X86" s="419" t="str">
        <f t="shared" si="16"/>
        <v>No discount</v>
      </c>
      <c r="Y86" s="419" t="str">
        <f t="shared" si="17"/>
        <v>Exclusive</v>
      </c>
      <c r="Z86" s="399">
        <f t="shared" si="10"/>
        <v>2320.1563636363635</v>
      </c>
      <c r="AA86" s="399">
        <f t="shared" si="11"/>
        <v>2320.1563636363635</v>
      </c>
      <c r="AB86" s="400">
        <f t="shared" si="9"/>
        <v>2552.172</v>
      </c>
      <c r="AC86" s="400">
        <f t="shared" si="9"/>
        <v>2552.172</v>
      </c>
      <c r="AD86" s="244">
        <f>'Vic Apr 2020'!BF80</f>
        <v>0</v>
      </c>
      <c r="AE86" s="196" t="str">
        <f>'Vic Apr 2020'!BG80</f>
        <v>n</v>
      </c>
      <c r="CO86" s="438"/>
      <c r="CP86" s="438"/>
      <c r="CQ86" s="438"/>
      <c r="CR86" s="438"/>
      <c r="CS86" s="438"/>
      <c r="CT86" s="438"/>
      <c r="CU86" s="438"/>
      <c r="CV86" s="438"/>
      <c r="CW86" s="438"/>
      <c r="CX86" s="438"/>
      <c r="CY86" s="438"/>
      <c r="CZ86" s="438"/>
      <c r="DA86" s="438"/>
      <c r="DB86" s="438"/>
      <c r="DC86" s="438"/>
      <c r="DD86" s="438"/>
      <c r="DE86" s="438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  <c r="EO86" s="438"/>
      <c r="EP86" s="438"/>
    </row>
    <row r="87" spans="1:146" ht="17" customHeight="1">
      <c r="A87" s="528"/>
      <c r="B87" s="194" t="str">
        <f>'Vic Apr 2020'!F81</f>
        <v>Covau</v>
      </c>
      <c r="C87" s="194" t="str">
        <f>'Vic Apr 2020'!G81</f>
        <v>Smart Saver</v>
      </c>
      <c r="D87" s="190">
        <f>365*'Vic Apr 2020'!H81/100</f>
        <v>346.74999999999994</v>
      </c>
      <c r="E87" s="415">
        <f>IF('Vic Apr 2020'!AQ81=3,0.5,IF('Vic Apr 2020'!AQ81=2,0.33,0))</f>
        <v>0.5</v>
      </c>
      <c r="F87" s="415">
        <f t="shared" si="12"/>
        <v>0.5</v>
      </c>
      <c r="G87" s="190">
        <f>IF('Vic Apr 2020'!K81="",($C$5*E87/'Vic Apr 2020'!AQ81*'Vic Apr 2020'!W81/100)*'Vic Apr 2020'!AQ81,IF($C$5*E87/'Vic Apr 2020'!AQ81&gt;='Vic Apr 2020'!L81,('Vic Apr 2020'!L81*'Vic Apr 2020'!W81/100)*'Vic Apr 2020'!AQ81,($C$5*E87/'Vic Apr 2020'!AQ81*'Vic Apr 2020'!W81/100)*'Vic Apr 2020'!AQ81))</f>
        <v>268.36363636363632</v>
      </c>
      <c r="H87" s="190">
        <f>IF(AND('Vic Apr 2020'!L81&gt;0,'Vic Apr 2020'!M81&gt;0),IF($C$5*E87/'Vic Apr 2020'!AQ81&lt;'Vic Apr 2020'!L81,0,IF(($C$5*E87/'Vic Apr 2020'!AQ81-'Vic Apr 2020'!L81)&lt;=('Vic Apr 2020'!M81+'Vic Apr 2020'!L81),((($C$5*E87/'Vic Apr 2020'!AQ81-'Vic Apr 2020'!L81)*'Vic Apr 2020'!X81/100))*'Vic Apr 2020'!AQ81,((('Vic Apr 2020'!M81)*'Vic Apr 2020'!X81/100)*'Vic Apr 2020'!AQ81))),0)</f>
        <v>1006.3636363636365</v>
      </c>
      <c r="I87" s="190">
        <f>IF(AND('Vic Apr 2020'!M81&gt;0,'Vic Apr 2020'!N81&gt;0),IF($C$5*E87/'Vic Apr 2020'!AQ81&lt;('Vic Apr 2020'!L81+'Vic Apr 2020'!M81),0,IF(($C$5*E87/'Vic Apr 2020'!AQ81-'Vic Apr 2020'!L81+'Vic Apr 2020'!M81)&lt;=('Vic Apr 2020'!L81+'Vic Apr 2020'!M81+'Vic Apr 2020'!N81),((($C$5*E87/'Vic Apr 2020'!AQ81-('Vic Apr 2020'!L81+'Vic Apr 2020'!M81))*'Vic Apr 2020'!Y81/100))*'Vic Apr 2020'!AQ81,('Vic Apr 2020'!N81*'Vic Apr 2020'!Y81/100)* 'Vic Apr 2020'!AQ81)),0)</f>
        <v>0</v>
      </c>
      <c r="J87" s="190">
        <f>IF(AND('Vic Apr 2020'!N81&gt;0,'Vic Apr 2020'!O81&gt;0),IF($C$5*E87/'Vic Apr 2020'!AQ81&lt;('Vic Apr 2020'!L81+'Vic Apr 2020'!M81+'Vic Apr 2020'!N81),0,IF(($C$5*E87/'Vic Apr 2020'!AQ81-'Vic Apr 2020'!L81+'Vic Apr 2020'!M81+'Vic Apr 2020'!N81)&lt;=('Vic Apr 2020'!L81+'Vic Apr 2020'!M81+'Vic Apr 2020'!N81+'Vic Apr 2020'!O81),(($C$5*E87/'Vic Apr 2020'!AQ81-('Vic Apr 2020'!L81+'Vic Apr 2020'!M81+'Vic Apr 2020'!N81))*'Vic Apr 2020'!Z81/100)*'Vic Apr 2020'!AQ81,('Vic Apr 2020'!O81*'Vic Apr 2020'!Z81/100)*'Vic Apr 2020'!AQ81)),0)</f>
        <v>0</v>
      </c>
      <c r="K87" s="190">
        <f>IF(AND('Vic Apr 2020'!P81&gt;0,'Vic Apr 2020'!O81&gt;0),IF(($C$5*E87/'Vic Apr 2020'!AQ81&lt;SUM('Vic Apr 2020'!L81:P81)),(0),($C$5*E87/'Vic Apr 2020'!AQ81-SUM('Vic Apr 2020'!L81:P81))*'Vic Apr 2020'!AB81/100)* 'Vic Apr 2020'!AQ81,IF(AND('Vic Apr 2020'!O81&gt;0,'Vic Apr 2020'!P81=""),IF(($C$5*E87/'Vic Apr 2020'!AQ81&lt; SUM('Vic Apr 2020'!L81:O81)),(0),($C$5*E87/'Vic Apr 2020'!AQ81-SUM('Vic Apr 2020'!L81:O81))*'Vic Apr 2020'!AA81/100)* 'Vic Apr 2020'!AQ81,IF(AND('Vic Apr 2020'!N81&gt;0,'Vic Apr 2020'!O81=""),IF(($C$5*E87/'Vic Apr 2020'!AQ81&lt; SUM('Vic Apr 2020'!L81:N81)),(0),($C$5*E87/'Vic Apr 2020'!AQ81-SUM('Vic Apr 2020'!L81:N81))*'Vic Apr 2020'!Z81/100)* 'Vic Apr 2020'!AQ81,IF(AND('Vic Apr 2020'!M81&gt;0,'Vic Apr 2020'!N81=""),IF(($C$5*E87/'Vic Apr 2020'!AQ81&lt;'Vic Apr 2020'!M81+'Vic Apr 2020'!L81),(0),(($C$5*E87/'Vic Apr 2020'!AQ81-('Vic Apr 2020'!M81+'Vic Apr 2020'!L81))*'Vic Apr 2020'!Y81/100))*'Vic Apr 2020'!AQ81,IF(AND('Vic Apr 2020'!L81&gt;0,'Vic Apr 2020'!M81=""&gt;0),IF(($C$5*E87/'Vic Apr 2020'!AQ81&lt;'Vic Apr 2020'!L81),(0),($C$5*E87/'Vic Apr 2020'!AQ81-'Vic Apr 2020'!L81)*'Vic Apr 2020'!X81/100)*'Vic Apr 2020'!AQ81,0)))))</f>
        <v>0</v>
      </c>
      <c r="L87" s="190">
        <f>IF('Vic Apr 2020'!K81="",($C$5*F87/'Vic Apr 2020'!AR81*'Vic Apr 2020'!AC81/100)*'Vic Apr 2020'!AR81,IF($C$5*F87/'Vic Apr 2020'!AR81&gt;='Vic Apr 2020'!L81,('Vic Apr 2020'!L81*'Vic Apr 2020'!AC81/100)*'Vic Apr 2020'!AR81,($C$5*F87/'Vic Apr 2020'!AR81*'Vic Apr 2020'!AC81/100)*'Vic Apr 2020'!AR81))</f>
        <v>268.36363636363632</v>
      </c>
      <c r="M87" s="190">
        <f>IF(AND('Vic Apr 2020'!L81&gt;0,'Vic Apr 2020'!M81&gt;0),IF($C$5*F87/'Vic Apr 2020'!AR81&lt;'Vic Apr 2020'!L81,0,IF(($C$5*F87/'Vic Apr 2020'!AR81-'Vic Apr 2020'!L81)&lt;=('Vic Apr 2020'!M81+'Vic Apr 2020'!L81),((($C$5*F87/'Vic Apr 2020'!AR81-'Vic Apr 2020'!L81)*'Vic Apr 2020'!AD81/100))*'Vic Apr 2020'!AR81,((('Vic Apr 2020'!M81)*'Vic Apr 2020'!AD81/100)*'Vic Apr 2020'!AR81))),0)</f>
        <v>1006.3636363636365</v>
      </c>
      <c r="N87" s="190">
        <f>IF(AND('Vic Apr 2020'!M81&gt;0,'Vic Apr 2020'!N81&gt;0),IF($C$5*F87/'Vic Apr 2020'!AR81&lt;('Vic Apr 2020'!L81+'Vic Apr 2020'!M81),0,IF(($C$5*F87/'Vic Apr 2020'!AR81-'Vic Apr 2020'!L81+'Vic Apr 2020'!M81)&lt;=('Vic Apr 2020'!L81+'Vic Apr 2020'!M81+'Vic Apr 2020'!N81),((($C$5*F87/'Vic Apr 2020'!AR81-('Vic Apr 2020'!L81+'Vic Apr 2020'!M81))*'Vic Apr 2020'!AE81/100))*'Vic Apr 2020'!AR81,('Vic Apr 2020'!N81*'Vic Apr 2020'!AE81/100)*'Vic Apr 2020'!AR81)),0)</f>
        <v>0</v>
      </c>
      <c r="O87" s="190">
        <f>IF(AND('Vic Apr 2020'!N81&gt;0,'Vic Apr 2020'!O81&gt;0),IF($C$5*F87/'Vic Apr 2020'!AR81&lt;('Vic Apr 2020'!L81+'Vic Apr 2020'!M81+'Vic Apr 2020'!N81),0,IF(($C$5*F87/'Vic Apr 2020'!AR81-'Vic Apr 2020'!L81+'Vic Apr 2020'!M81+'Vic Apr 2020'!N81)&lt;=('Vic Apr 2020'!L81+'Vic Apr 2020'!M81+'Vic Apr 2020'!N81+'Vic Apr 2020'!O81),(($C$5*F87/'Vic Apr 2020'!AR81-('Vic Apr 2020'!L81+'Vic Apr 2020'!M81+'Vic Apr 2020'!N81))*'Vic Apr 2020'!AF81/100)*'Vic Apr 2020'!AR81,('Vic Apr 2020'!O81*'Vic Apr 2020'!AF81/100)*'Vic Apr 2020'!AR81)),0)</f>
        <v>0</v>
      </c>
      <c r="P87" s="190">
        <f>IF(AND('Vic Apr 2020'!P81&gt;0,'Vic Apr 2020'!O81&gt;0),IF(($C$5*F87/'Vic Apr 2020'!AR81&lt;SUM('Vic Apr 2020'!L81:P81)),(0),($C$5*F87/'Vic Apr 2020'!AR81-SUM('Vic Apr 2020'!L81:P81))*'Vic Apr 2020'!AB81/100)* 'Vic Apr 2020'!AR81,IF(AND('Vic Apr 2020'!O81&gt;0,'Vic Apr 2020'!P81=""),IF(($C$5*F87/'Vic Apr 2020'!AR81&lt; SUM('Vic Apr 2020'!L81:O81)),(0),($C$5*F87/'Vic Apr 2020'!AR81-SUM('Vic Apr 2020'!L81:O81))*'Vic Apr 2020'!AG81/100)* 'Vic Apr 2020'!AR81,IF(AND('Vic Apr 2020'!N81&gt;0,'Vic Apr 2020'!O81=""),IF(($C$5*F87/'Vic Apr 2020'!AR81&lt; SUM('Vic Apr 2020'!L81:N81)),(0),($C$5*F87/'Vic Apr 2020'!AR81-SUM('Vic Apr 2020'!L81:N81))*'Vic Apr 2020'!AF81/100)* 'Vic Apr 2020'!AR81,IF(AND('Vic Apr 2020'!M81&gt;0,'Vic Apr 2020'!N81=""),IF(($C$5*F87/'Vic Apr 2020'!AR81&lt;'Vic Apr 2020'!M81+'Vic Apr 2020'!L81),(0),(($C$5*F87/'Vic Apr 2020'!AR81-('Vic Apr 2020'!M81+'Vic Apr 2020'!L81))*'Vic Apr 2020'!AE81/100))*'Vic Apr 2020'!AR81,IF(AND('Vic Apr 2020'!L81&gt;0,'Vic Apr 2020'!M81=""&gt;0),IF(($C$5*F87/'Vic Apr 2020'!AR81&lt;'Vic Apr 2020'!L81),(0),($C$5*F87/'Vic Apr 2020'!AR81-'Vic Apr 2020'!L81)*'Vic Apr 2020'!AD81/100)*'Vic Apr 2020'!AR81,0)))))</f>
        <v>0</v>
      </c>
      <c r="Q87" s="394">
        <f t="shared" si="13"/>
        <v>2549.4545454545455</v>
      </c>
      <c r="R87" s="419">
        <f t="shared" si="14"/>
        <v>2896.2045454545455</v>
      </c>
      <c r="S87" s="193">
        <f t="shared" si="15"/>
        <v>3185.8250000000003</v>
      </c>
      <c r="T87" s="247">
        <f>'Vic Apr 2020'!AT81</f>
        <v>0</v>
      </c>
      <c r="U87" s="247">
        <f>'Vic Apr 2020'!AU81</f>
        <v>20</v>
      </c>
      <c r="V87" s="247">
        <f>'Vic Apr 2020'!AV81</f>
        <v>0</v>
      </c>
      <c r="W87" s="247">
        <f>'Vic Apr 2020'!AW81</f>
        <v>0</v>
      </c>
      <c r="X87" s="419" t="str">
        <f t="shared" si="16"/>
        <v>Guaranteed off usage</v>
      </c>
      <c r="Y87" s="419" t="str">
        <f t="shared" si="17"/>
        <v>Exclusive</v>
      </c>
      <c r="Z87" s="399">
        <f t="shared" si="10"/>
        <v>2386.3136363636363</v>
      </c>
      <c r="AA87" s="399">
        <f t="shared" si="11"/>
        <v>2386.3136363636363</v>
      </c>
      <c r="AB87" s="400">
        <f t="shared" si="9"/>
        <v>2624.9450000000002</v>
      </c>
      <c r="AC87" s="400">
        <f t="shared" si="9"/>
        <v>2624.9450000000002</v>
      </c>
      <c r="AD87" s="244">
        <f>'Vic Apr 2020'!BF81</f>
        <v>0</v>
      </c>
      <c r="AE87" s="196" t="str">
        <f>'Vic Apr 2020'!BG81</f>
        <v>n</v>
      </c>
      <c r="CO87" s="438"/>
      <c r="CP87" s="438"/>
      <c r="CQ87" s="438"/>
      <c r="CR87" s="438"/>
      <c r="CS87" s="438"/>
      <c r="CT87" s="438"/>
      <c r="CU87" s="438"/>
      <c r="CV87" s="438"/>
      <c r="CW87" s="438"/>
      <c r="CX87" s="438"/>
      <c r="CY87" s="438"/>
      <c r="CZ87" s="438"/>
      <c r="DA87" s="438"/>
      <c r="DB87" s="438"/>
      <c r="DC87" s="438"/>
      <c r="DD87" s="438"/>
      <c r="DE87" s="438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  <c r="EO87" s="438"/>
      <c r="EP87" s="438"/>
    </row>
    <row r="88" spans="1:146" ht="17" customHeight="1">
      <c r="A88" s="528"/>
      <c r="B88" s="194" t="str">
        <f>'Vic Apr 2020'!F82</f>
        <v>EnergyAustralia</v>
      </c>
      <c r="C88" s="194" t="str">
        <f>'Vic Apr 2020'!G82</f>
        <v>Total Business</v>
      </c>
      <c r="D88" s="190">
        <f>365*'Vic Apr 2020'!H82/100</f>
        <v>358.065</v>
      </c>
      <c r="E88" s="415">
        <f>IF('Vic Apr 2020'!AQ82=3,0.5,IF('Vic Apr 2020'!AQ82=2,0.33,0))</f>
        <v>0.5</v>
      </c>
      <c r="F88" s="415">
        <f t="shared" si="12"/>
        <v>0.5</v>
      </c>
      <c r="G88" s="190">
        <f>IF('Vic Apr 2020'!K82="",($C$5*E88/'Vic Apr 2020'!AQ82*'Vic Apr 2020'!W82/100)*'Vic Apr 2020'!AQ82,IF($C$5*E88/'Vic Apr 2020'!AQ82&gt;='Vic Apr 2020'!L82,('Vic Apr 2020'!L82*'Vic Apr 2020'!W82/100)*'Vic Apr 2020'!AQ82,($C$5*E88/'Vic Apr 2020'!AQ82*'Vic Apr 2020'!W82/100)*'Vic Apr 2020'!AQ82))</f>
        <v>256.90909090909093</v>
      </c>
      <c r="H88" s="190">
        <f>IF(AND('Vic Apr 2020'!L82&gt;0,'Vic Apr 2020'!M82&gt;0),IF($C$5*E88/'Vic Apr 2020'!AQ82&lt;'Vic Apr 2020'!L82,0,IF(($C$5*E88/'Vic Apr 2020'!AQ82-'Vic Apr 2020'!L82)&lt;=('Vic Apr 2020'!M82+'Vic Apr 2020'!L82),((($C$5*E88/'Vic Apr 2020'!AQ82-'Vic Apr 2020'!L82)*'Vic Apr 2020'!X82/100))*'Vic Apr 2020'!AQ82,((('Vic Apr 2020'!M82)*'Vic Apr 2020'!X82/100)*'Vic Apr 2020'!AQ82))),0)</f>
        <v>890.81818181818198</v>
      </c>
      <c r="I88" s="190">
        <f>IF(AND('Vic Apr 2020'!M82&gt;0,'Vic Apr 2020'!N82&gt;0),IF($C$5*E88/'Vic Apr 2020'!AQ82&lt;('Vic Apr 2020'!L82+'Vic Apr 2020'!M82),0,IF(($C$5*E88/'Vic Apr 2020'!AQ82-'Vic Apr 2020'!L82+'Vic Apr 2020'!M82)&lt;=('Vic Apr 2020'!L82+'Vic Apr 2020'!M82+'Vic Apr 2020'!N82),((($C$5*E88/'Vic Apr 2020'!AQ82-('Vic Apr 2020'!L82+'Vic Apr 2020'!M82))*'Vic Apr 2020'!Y82/100))*'Vic Apr 2020'!AQ82,('Vic Apr 2020'!N82*'Vic Apr 2020'!Y82/100)* 'Vic Apr 2020'!AQ82)),0)</f>
        <v>0</v>
      </c>
      <c r="J88" s="190">
        <f>IF(AND('Vic Apr 2020'!N82&gt;0,'Vic Apr 2020'!O82&gt;0),IF($C$5*E88/'Vic Apr 2020'!AQ82&lt;('Vic Apr 2020'!L82+'Vic Apr 2020'!M82+'Vic Apr 2020'!N82),0,IF(($C$5*E88/'Vic Apr 2020'!AQ82-'Vic Apr 2020'!L82+'Vic Apr 2020'!M82+'Vic Apr 2020'!N82)&lt;=('Vic Apr 2020'!L82+'Vic Apr 2020'!M82+'Vic Apr 2020'!N82+'Vic Apr 2020'!O82),(($C$5*E88/'Vic Apr 2020'!AQ82-('Vic Apr 2020'!L82+'Vic Apr 2020'!M82+'Vic Apr 2020'!N82))*'Vic Apr 2020'!Z82/100)*'Vic Apr 2020'!AQ82,('Vic Apr 2020'!O82*'Vic Apr 2020'!Z82/100)*'Vic Apr 2020'!AQ82)),0)</f>
        <v>0</v>
      </c>
      <c r="K88" s="190">
        <f>IF(AND('Vic Apr 2020'!P82&gt;0,'Vic Apr 2020'!O82&gt;0),IF(($C$5*E88/'Vic Apr 2020'!AQ82&lt;SUM('Vic Apr 2020'!L82:P82)),(0),($C$5*E88/'Vic Apr 2020'!AQ82-SUM('Vic Apr 2020'!L82:P82))*'Vic Apr 2020'!AB82/100)* 'Vic Apr 2020'!AQ82,IF(AND('Vic Apr 2020'!O82&gt;0,'Vic Apr 2020'!P82=""),IF(($C$5*E88/'Vic Apr 2020'!AQ82&lt; SUM('Vic Apr 2020'!L82:O82)),(0),($C$5*E88/'Vic Apr 2020'!AQ82-SUM('Vic Apr 2020'!L82:O82))*'Vic Apr 2020'!AA82/100)* 'Vic Apr 2020'!AQ82,IF(AND('Vic Apr 2020'!N82&gt;0,'Vic Apr 2020'!O82=""),IF(($C$5*E88/'Vic Apr 2020'!AQ82&lt; SUM('Vic Apr 2020'!L82:N82)),(0),($C$5*E88/'Vic Apr 2020'!AQ82-SUM('Vic Apr 2020'!L82:N82))*'Vic Apr 2020'!Z82/100)* 'Vic Apr 2020'!AQ82,IF(AND('Vic Apr 2020'!M82&gt;0,'Vic Apr 2020'!N82=""),IF(($C$5*E88/'Vic Apr 2020'!AQ82&lt;'Vic Apr 2020'!M82+'Vic Apr 2020'!L82),(0),(($C$5*E88/'Vic Apr 2020'!AQ82-('Vic Apr 2020'!M82+'Vic Apr 2020'!L82))*'Vic Apr 2020'!Y82/100))*'Vic Apr 2020'!AQ82,IF(AND('Vic Apr 2020'!L82&gt;0,'Vic Apr 2020'!M82=""&gt;0),IF(($C$5*E88/'Vic Apr 2020'!AQ82&lt;'Vic Apr 2020'!L82),(0),($C$5*E88/'Vic Apr 2020'!AQ82-'Vic Apr 2020'!L82)*'Vic Apr 2020'!X82/100)*'Vic Apr 2020'!AQ82,0)))))</f>
        <v>0</v>
      </c>
      <c r="L88" s="190">
        <f>IF('Vic Apr 2020'!K82="",($C$5*F88/'Vic Apr 2020'!AR82*'Vic Apr 2020'!AC82/100)*'Vic Apr 2020'!AR82,IF($C$5*F88/'Vic Apr 2020'!AR82&gt;='Vic Apr 2020'!L82,('Vic Apr 2020'!L82*'Vic Apr 2020'!AC82/100)*'Vic Apr 2020'!AR82,($C$5*F88/'Vic Apr 2020'!AR82*'Vic Apr 2020'!AC82/100)*'Vic Apr 2020'!AR82))</f>
        <v>256.90909090909093</v>
      </c>
      <c r="M88" s="190">
        <f>IF(AND('Vic Apr 2020'!L82&gt;0,'Vic Apr 2020'!M82&gt;0),IF($C$5*F88/'Vic Apr 2020'!AR82&lt;'Vic Apr 2020'!L82,0,IF(($C$5*F88/'Vic Apr 2020'!AR82-'Vic Apr 2020'!L82)&lt;=('Vic Apr 2020'!M82+'Vic Apr 2020'!L82),((($C$5*F88/'Vic Apr 2020'!AR82-'Vic Apr 2020'!L82)*'Vic Apr 2020'!AD82/100))*'Vic Apr 2020'!AR82,((('Vic Apr 2020'!M82)*'Vic Apr 2020'!AD82/100)*'Vic Apr 2020'!AR82))),0)</f>
        <v>890.81818181818198</v>
      </c>
      <c r="N88" s="190">
        <f>IF(AND('Vic Apr 2020'!M82&gt;0,'Vic Apr 2020'!N82&gt;0),IF($C$5*F88/'Vic Apr 2020'!AR82&lt;('Vic Apr 2020'!L82+'Vic Apr 2020'!M82),0,IF(($C$5*F88/'Vic Apr 2020'!AR82-'Vic Apr 2020'!L82+'Vic Apr 2020'!M82)&lt;=('Vic Apr 2020'!L82+'Vic Apr 2020'!M82+'Vic Apr 2020'!N82),((($C$5*F88/'Vic Apr 2020'!AR82-('Vic Apr 2020'!L82+'Vic Apr 2020'!M82))*'Vic Apr 2020'!AE82/100))*'Vic Apr 2020'!AR82,('Vic Apr 2020'!N82*'Vic Apr 2020'!AE82/100)*'Vic Apr 2020'!AR82)),0)</f>
        <v>0</v>
      </c>
      <c r="O88" s="190">
        <f>IF(AND('Vic Apr 2020'!N82&gt;0,'Vic Apr 2020'!O82&gt;0),IF($C$5*F88/'Vic Apr 2020'!AR82&lt;('Vic Apr 2020'!L82+'Vic Apr 2020'!M82+'Vic Apr 2020'!N82),0,IF(($C$5*F88/'Vic Apr 2020'!AR82-'Vic Apr 2020'!L82+'Vic Apr 2020'!M82+'Vic Apr 2020'!N82)&lt;=('Vic Apr 2020'!L82+'Vic Apr 2020'!M82+'Vic Apr 2020'!N82+'Vic Apr 2020'!O82),(($C$5*F88/'Vic Apr 2020'!AR82-('Vic Apr 2020'!L82+'Vic Apr 2020'!M82+'Vic Apr 2020'!N82))*'Vic Apr 2020'!AF82/100)*'Vic Apr 2020'!AR82,('Vic Apr 2020'!O82*'Vic Apr 2020'!AF82/100)*'Vic Apr 2020'!AR82)),0)</f>
        <v>0</v>
      </c>
      <c r="P88" s="190">
        <f>IF(AND('Vic Apr 2020'!P82&gt;0,'Vic Apr 2020'!O82&gt;0),IF(($C$5*F88/'Vic Apr 2020'!AR82&lt;SUM('Vic Apr 2020'!L82:P82)),(0),($C$5*F88/'Vic Apr 2020'!AR82-SUM('Vic Apr 2020'!L82:P82))*'Vic Apr 2020'!AB82/100)* 'Vic Apr 2020'!AR82,IF(AND('Vic Apr 2020'!O82&gt;0,'Vic Apr 2020'!P82=""),IF(($C$5*F88/'Vic Apr 2020'!AR82&lt; SUM('Vic Apr 2020'!L82:O82)),(0),($C$5*F88/'Vic Apr 2020'!AR82-SUM('Vic Apr 2020'!L82:O82))*'Vic Apr 2020'!AG82/100)* 'Vic Apr 2020'!AR82,IF(AND('Vic Apr 2020'!N82&gt;0,'Vic Apr 2020'!O82=""),IF(($C$5*F88/'Vic Apr 2020'!AR82&lt; SUM('Vic Apr 2020'!L82:N82)),(0),($C$5*F88/'Vic Apr 2020'!AR82-SUM('Vic Apr 2020'!L82:N82))*'Vic Apr 2020'!AF82/100)* 'Vic Apr 2020'!AR82,IF(AND('Vic Apr 2020'!M82&gt;0,'Vic Apr 2020'!N82=""),IF(($C$5*F88/'Vic Apr 2020'!AR82&lt;'Vic Apr 2020'!M82+'Vic Apr 2020'!L82),(0),(($C$5*F88/'Vic Apr 2020'!AR82-('Vic Apr 2020'!M82+'Vic Apr 2020'!L82))*'Vic Apr 2020'!AE82/100))*'Vic Apr 2020'!AR82,IF(AND('Vic Apr 2020'!L82&gt;0,'Vic Apr 2020'!M82=""&gt;0),IF(($C$5*F88/'Vic Apr 2020'!AR82&lt;'Vic Apr 2020'!L82),(0),($C$5*F88/'Vic Apr 2020'!AR82-'Vic Apr 2020'!L82)*'Vic Apr 2020'!AD82/100)*'Vic Apr 2020'!AR82,0)))))</f>
        <v>0</v>
      </c>
      <c r="Q88" s="394">
        <f t="shared" si="13"/>
        <v>2295.454545454546</v>
      </c>
      <c r="R88" s="419">
        <f t="shared" si="14"/>
        <v>2653.519545454546</v>
      </c>
      <c r="S88" s="193">
        <f t="shared" si="15"/>
        <v>2918.8715000000007</v>
      </c>
      <c r="T88" s="247">
        <f>'Vic Apr 2020'!AT82</f>
        <v>23</v>
      </c>
      <c r="U88" s="247">
        <f>'Vic Apr 2020'!AU82</f>
        <v>0</v>
      </c>
      <c r="V88" s="247">
        <f>'Vic Apr 2020'!AV82</f>
        <v>0</v>
      </c>
      <c r="W88" s="247">
        <f>'Vic Apr 2020'!AW82</f>
        <v>0</v>
      </c>
      <c r="X88" s="419" t="str">
        <f t="shared" si="16"/>
        <v>Guaranteed off bill</v>
      </c>
      <c r="Y88" s="419" t="str">
        <f t="shared" si="17"/>
        <v>Exclusive</v>
      </c>
      <c r="Z88" s="399">
        <f t="shared" si="10"/>
        <v>2043.2100500000004</v>
      </c>
      <c r="AA88" s="399">
        <f t="shared" si="11"/>
        <v>2043.2100500000004</v>
      </c>
      <c r="AB88" s="400">
        <f t="shared" ref="AB88:AC95" si="18">Z88*1.1</f>
        <v>2247.5310550000004</v>
      </c>
      <c r="AC88" s="400">
        <f t="shared" si="18"/>
        <v>2247.5310550000004</v>
      </c>
      <c r="AD88" s="244">
        <f>'Vic Apr 2020'!BF82</f>
        <v>0</v>
      </c>
      <c r="AE88" s="196" t="str">
        <f>'Vic Apr 2020'!BG82</f>
        <v>n</v>
      </c>
      <c r="CO88" s="438"/>
      <c r="CP88" s="438"/>
      <c r="CQ88" s="438"/>
      <c r="CR88" s="438"/>
      <c r="CS88" s="438"/>
      <c r="CT88" s="438"/>
      <c r="CU88" s="438"/>
      <c r="CV88" s="438"/>
      <c r="CW88" s="438"/>
      <c r="CX88" s="438"/>
      <c r="CY88" s="438"/>
      <c r="CZ88" s="438"/>
      <c r="DA88" s="438"/>
      <c r="DB88" s="438"/>
      <c r="DC88" s="438"/>
      <c r="DD88" s="438"/>
      <c r="DE88" s="438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  <c r="EO88" s="438"/>
      <c r="EP88" s="438"/>
    </row>
    <row r="89" spans="1:146" ht="17" customHeight="1">
      <c r="A89" s="528"/>
      <c r="B89" s="194" t="str">
        <f>'Vic Apr 2020'!F83</f>
        <v>Lumo Energy</v>
      </c>
      <c r="C89" s="194" t="str">
        <f>'Vic Apr 2020'!G83</f>
        <v>Value</v>
      </c>
      <c r="D89" s="190">
        <f>365*'Vic Apr 2020'!H83/100</f>
        <v>292</v>
      </c>
      <c r="E89" s="415">
        <f>IF('Vic Apr 2020'!AQ83=3,0.5,IF('Vic Apr 2020'!AQ83=2,0.33,0))</f>
        <v>0.5</v>
      </c>
      <c r="F89" s="415">
        <f t="shared" si="12"/>
        <v>0.5</v>
      </c>
      <c r="G89" s="190">
        <f>IF('Vic Apr 2020'!K83="",($C$5*E89/'Vic Apr 2020'!AQ83*'Vic Apr 2020'!W83/100)*'Vic Apr 2020'!AQ83,IF($C$5*E89/'Vic Apr 2020'!AQ83&gt;='Vic Apr 2020'!L83,('Vic Apr 2020'!L83*'Vic Apr 2020'!W83/100)*'Vic Apr 2020'!AQ83,($C$5*E89/'Vic Apr 2020'!AQ83*'Vic Apr 2020'!W83/100)*'Vic Apr 2020'!AQ83))</f>
        <v>196.62381818181814</v>
      </c>
      <c r="H89" s="190">
        <f>IF(AND('Vic Apr 2020'!L83&gt;0,'Vic Apr 2020'!M83&gt;0),IF($C$5*E89/'Vic Apr 2020'!AQ83&lt;'Vic Apr 2020'!L83,0,IF(($C$5*E89/'Vic Apr 2020'!AQ83-'Vic Apr 2020'!L83)&lt;=('Vic Apr 2020'!M83+'Vic Apr 2020'!L83),((($C$5*E89/'Vic Apr 2020'!AQ83-'Vic Apr 2020'!L83)*'Vic Apr 2020'!X83/100))*'Vic Apr 2020'!AQ83,((('Vic Apr 2020'!M83)*'Vic Apr 2020'!X83/100)*'Vic Apr 2020'!AQ83))),0)</f>
        <v>724.58454545454538</v>
      </c>
      <c r="I89" s="190">
        <f>IF(AND('Vic Apr 2020'!M83&gt;0,'Vic Apr 2020'!N83&gt;0),IF($C$5*E89/'Vic Apr 2020'!AQ83&lt;('Vic Apr 2020'!L83+'Vic Apr 2020'!M83),0,IF(($C$5*E89/'Vic Apr 2020'!AQ83-'Vic Apr 2020'!L83+'Vic Apr 2020'!M83)&lt;=('Vic Apr 2020'!L83+'Vic Apr 2020'!M83+'Vic Apr 2020'!N83),((($C$5*E89/'Vic Apr 2020'!AQ83-('Vic Apr 2020'!L83+'Vic Apr 2020'!M83))*'Vic Apr 2020'!Y83/100))*'Vic Apr 2020'!AQ83,('Vic Apr 2020'!N83*'Vic Apr 2020'!Y83/100)* 'Vic Apr 2020'!AQ83)),0)</f>
        <v>0</v>
      </c>
      <c r="J89" s="190">
        <f>IF(AND('Vic Apr 2020'!N83&gt;0,'Vic Apr 2020'!O83&gt;0),IF($C$5*E89/'Vic Apr 2020'!AQ83&lt;('Vic Apr 2020'!L83+'Vic Apr 2020'!M83+'Vic Apr 2020'!N83),0,IF(($C$5*E89/'Vic Apr 2020'!AQ83-'Vic Apr 2020'!L83+'Vic Apr 2020'!M83+'Vic Apr 2020'!N83)&lt;=('Vic Apr 2020'!L83+'Vic Apr 2020'!M83+'Vic Apr 2020'!N83+'Vic Apr 2020'!O83),(($C$5*E89/'Vic Apr 2020'!AQ83-('Vic Apr 2020'!L83+'Vic Apr 2020'!M83+'Vic Apr 2020'!N83))*'Vic Apr 2020'!Z83/100)*'Vic Apr 2020'!AQ83,('Vic Apr 2020'!O83*'Vic Apr 2020'!Z83/100)*'Vic Apr 2020'!AQ83)),0)</f>
        <v>0</v>
      </c>
      <c r="K89" s="190">
        <f>IF(AND('Vic Apr 2020'!P83&gt;0,'Vic Apr 2020'!O83&gt;0),IF(($C$5*E89/'Vic Apr 2020'!AQ83&lt;SUM('Vic Apr 2020'!L83:P83)),(0),($C$5*E89/'Vic Apr 2020'!AQ83-SUM('Vic Apr 2020'!L83:P83))*'Vic Apr 2020'!AB83/100)* 'Vic Apr 2020'!AQ83,IF(AND('Vic Apr 2020'!O83&gt;0,'Vic Apr 2020'!P83=""),IF(($C$5*E89/'Vic Apr 2020'!AQ83&lt; SUM('Vic Apr 2020'!L83:O83)),(0),($C$5*E89/'Vic Apr 2020'!AQ83-SUM('Vic Apr 2020'!L83:O83))*'Vic Apr 2020'!AA83/100)* 'Vic Apr 2020'!AQ83,IF(AND('Vic Apr 2020'!N83&gt;0,'Vic Apr 2020'!O83=""),IF(($C$5*E89/'Vic Apr 2020'!AQ83&lt; SUM('Vic Apr 2020'!L83:N83)),(0),($C$5*E89/'Vic Apr 2020'!AQ83-SUM('Vic Apr 2020'!L83:N83))*'Vic Apr 2020'!Z83/100)* 'Vic Apr 2020'!AQ83,IF(AND('Vic Apr 2020'!M83&gt;0,'Vic Apr 2020'!N83=""),IF(($C$5*E89/'Vic Apr 2020'!AQ83&lt;'Vic Apr 2020'!M83+'Vic Apr 2020'!L83),(0),(($C$5*E89/'Vic Apr 2020'!AQ83-('Vic Apr 2020'!M83+'Vic Apr 2020'!L83))*'Vic Apr 2020'!Y83/100))*'Vic Apr 2020'!AQ83,IF(AND('Vic Apr 2020'!L83&gt;0,'Vic Apr 2020'!M83=""&gt;0),IF(($C$5*E89/'Vic Apr 2020'!AQ83&lt;'Vic Apr 2020'!L83),(0),($C$5*E89/'Vic Apr 2020'!AQ83-'Vic Apr 2020'!L83)*'Vic Apr 2020'!X83/100)*'Vic Apr 2020'!AQ83,0)))))</f>
        <v>0</v>
      </c>
      <c r="L89" s="190">
        <f>IF('Vic Apr 2020'!K83="",($C$5*F89/'Vic Apr 2020'!AR83*'Vic Apr 2020'!AC83/100)*'Vic Apr 2020'!AR83,IF($C$5*F89/'Vic Apr 2020'!AR83&gt;='Vic Apr 2020'!L83,('Vic Apr 2020'!L83*'Vic Apr 2020'!AC83/100)*'Vic Apr 2020'!AR83,($C$5*F89/'Vic Apr 2020'!AR83*'Vic Apr 2020'!AC83/100)*'Vic Apr 2020'!AR83))</f>
        <v>196.62381818181814</v>
      </c>
      <c r="M89" s="190">
        <f>IF(AND('Vic Apr 2020'!L83&gt;0,'Vic Apr 2020'!M83&gt;0),IF($C$5*F89/'Vic Apr 2020'!AR83&lt;'Vic Apr 2020'!L83,0,IF(($C$5*F89/'Vic Apr 2020'!AR83-'Vic Apr 2020'!L83)&lt;=('Vic Apr 2020'!M83+'Vic Apr 2020'!L83),((($C$5*F89/'Vic Apr 2020'!AR83-'Vic Apr 2020'!L83)*'Vic Apr 2020'!AD83/100))*'Vic Apr 2020'!AR83,((('Vic Apr 2020'!M83)*'Vic Apr 2020'!AD83/100)*'Vic Apr 2020'!AR83))),0)</f>
        <v>724.58454545454538</v>
      </c>
      <c r="N89" s="190">
        <f>IF(AND('Vic Apr 2020'!M83&gt;0,'Vic Apr 2020'!N83&gt;0),IF($C$5*F89/'Vic Apr 2020'!AR83&lt;('Vic Apr 2020'!L83+'Vic Apr 2020'!M83),0,IF(($C$5*F89/'Vic Apr 2020'!AR83-'Vic Apr 2020'!L83+'Vic Apr 2020'!M83)&lt;=('Vic Apr 2020'!L83+'Vic Apr 2020'!M83+'Vic Apr 2020'!N83),((($C$5*F89/'Vic Apr 2020'!AR83-('Vic Apr 2020'!L83+'Vic Apr 2020'!M83))*'Vic Apr 2020'!AE83/100))*'Vic Apr 2020'!AR83,('Vic Apr 2020'!N83*'Vic Apr 2020'!AE83/100)*'Vic Apr 2020'!AR83)),0)</f>
        <v>0</v>
      </c>
      <c r="O89" s="190">
        <f>IF(AND('Vic Apr 2020'!N83&gt;0,'Vic Apr 2020'!O83&gt;0),IF($C$5*F89/'Vic Apr 2020'!AR83&lt;('Vic Apr 2020'!L83+'Vic Apr 2020'!M83+'Vic Apr 2020'!N83),0,IF(($C$5*F89/'Vic Apr 2020'!AR83-'Vic Apr 2020'!L83+'Vic Apr 2020'!M83+'Vic Apr 2020'!N83)&lt;=('Vic Apr 2020'!L83+'Vic Apr 2020'!M83+'Vic Apr 2020'!N83+'Vic Apr 2020'!O83),(($C$5*F89/'Vic Apr 2020'!AR83-('Vic Apr 2020'!L83+'Vic Apr 2020'!M83+'Vic Apr 2020'!N83))*'Vic Apr 2020'!AF83/100)*'Vic Apr 2020'!AR83,('Vic Apr 2020'!O83*'Vic Apr 2020'!AF83/100)*'Vic Apr 2020'!AR83)),0)</f>
        <v>0</v>
      </c>
      <c r="P89" s="190">
        <f>IF(AND('Vic Apr 2020'!P83&gt;0,'Vic Apr 2020'!O83&gt;0),IF(($C$5*F89/'Vic Apr 2020'!AR83&lt;SUM('Vic Apr 2020'!L83:P83)),(0),($C$5*F89/'Vic Apr 2020'!AR83-SUM('Vic Apr 2020'!L83:P83))*'Vic Apr 2020'!AB83/100)* 'Vic Apr 2020'!AR83,IF(AND('Vic Apr 2020'!O83&gt;0,'Vic Apr 2020'!P83=""),IF(($C$5*F89/'Vic Apr 2020'!AR83&lt; SUM('Vic Apr 2020'!L83:O83)),(0),($C$5*F89/'Vic Apr 2020'!AR83-SUM('Vic Apr 2020'!L83:O83))*'Vic Apr 2020'!AG83/100)* 'Vic Apr 2020'!AR83,IF(AND('Vic Apr 2020'!N83&gt;0,'Vic Apr 2020'!O83=""),IF(($C$5*F89/'Vic Apr 2020'!AR83&lt; SUM('Vic Apr 2020'!L83:N83)),(0),($C$5*F89/'Vic Apr 2020'!AR83-SUM('Vic Apr 2020'!L83:N83))*'Vic Apr 2020'!AF83/100)* 'Vic Apr 2020'!AR83,IF(AND('Vic Apr 2020'!M83&gt;0,'Vic Apr 2020'!N83=""),IF(($C$5*F89/'Vic Apr 2020'!AR83&lt;'Vic Apr 2020'!M83+'Vic Apr 2020'!L83),(0),(($C$5*F89/'Vic Apr 2020'!AR83-('Vic Apr 2020'!M83+'Vic Apr 2020'!L83))*'Vic Apr 2020'!AE83/100))*'Vic Apr 2020'!AR83,IF(AND('Vic Apr 2020'!L83&gt;0,'Vic Apr 2020'!M83=""&gt;0),IF(($C$5*F89/'Vic Apr 2020'!AR83&lt;'Vic Apr 2020'!L83),(0),($C$5*F89/'Vic Apr 2020'!AR83-'Vic Apr 2020'!L83)*'Vic Apr 2020'!AD83/100)*'Vic Apr 2020'!AR83,0)))))</f>
        <v>0</v>
      </c>
      <c r="Q89" s="394">
        <f t="shared" si="13"/>
        <v>1842.416727272727</v>
      </c>
      <c r="R89" s="419">
        <f t="shared" si="14"/>
        <v>2134.4167272727273</v>
      </c>
      <c r="S89" s="193">
        <f t="shared" si="15"/>
        <v>2347.8584000000001</v>
      </c>
      <c r="T89" s="247">
        <f>'Vic Apr 2020'!AT83</f>
        <v>0</v>
      </c>
      <c r="U89" s="247">
        <f>'Vic Apr 2020'!AU83</f>
        <v>0</v>
      </c>
      <c r="V89" s="247">
        <f>'Vic Apr 2020'!AV83</f>
        <v>3</v>
      </c>
      <c r="W89" s="247">
        <f>'Vic Apr 2020'!AW83</f>
        <v>0</v>
      </c>
      <c r="X89" s="419" t="str">
        <f t="shared" si="16"/>
        <v>Pay-on-time off bill</v>
      </c>
      <c r="Y89" s="419" t="str">
        <f t="shared" si="17"/>
        <v>Exclusive</v>
      </c>
      <c r="Z89" s="399">
        <f t="shared" si="10"/>
        <v>2134.4167272727273</v>
      </c>
      <c r="AA89" s="399">
        <f t="shared" si="11"/>
        <v>2070.3842254545452</v>
      </c>
      <c r="AB89" s="400">
        <f t="shared" si="18"/>
        <v>2347.8584000000001</v>
      </c>
      <c r="AC89" s="400">
        <f t="shared" si="18"/>
        <v>2277.4226479999998</v>
      </c>
      <c r="AD89" s="244">
        <f>'Vic Apr 2020'!BF83</f>
        <v>0</v>
      </c>
      <c r="AE89" s="196" t="str">
        <f>'Vic Apr 2020'!BG83</f>
        <v>n</v>
      </c>
      <c r="CO89" s="438"/>
      <c r="CP89" s="438"/>
      <c r="CQ89" s="438"/>
      <c r="CR89" s="438"/>
      <c r="CS89" s="438"/>
      <c r="CT89" s="438"/>
      <c r="CU89" s="438"/>
      <c r="CV89" s="438"/>
      <c r="CW89" s="438"/>
      <c r="CX89" s="438"/>
      <c r="CY89" s="438"/>
      <c r="CZ89" s="438"/>
      <c r="DA89" s="438"/>
      <c r="DB89" s="438"/>
      <c r="DC89" s="438"/>
      <c r="DD89" s="438"/>
      <c r="DE89" s="438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  <c r="EO89" s="438"/>
      <c r="EP89" s="438"/>
    </row>
    <row r="90" spans="1:146" ht="17" customHeight="1">
      <c r="A90" s="528"/>
      <c r="B90" s="194" t="str">
        <f>'Vic Apr 2020'!F84</f>
        <v>Momentum Energy</v>
      </c>
      <c r="C90" s="194" t="str">
        <f>'Vic Apr 2020'!G84</f>
        <v>Market offer</v>
      </c>
      <c r="D90" s="190">
        <f>365*'Vic Apr 2020'!H84/100</f>
        <v>344.99136363636359</v>
      </c>
      <c r="E90" s="415">
        <f>IF('Vic Apr 2020'!AQ84=3,0.5,IF('Vic Apr 2020'!AQ84=2,0.33,0))</f>
        <v>0.33</v>
      </c>
      <c r="F90" s="415">
        <f t="shared" si="12"/>
        <v>0.66999999999999993</v>
      </c>
      <c r="G90" s="190">
        <f>IF('Vic Apr 2020'!K84="",($C$5*E90/'Vic Apr 2020'!AQ84*'Vic Apr 2020'!W84/100)*'Vic Apr 2020'!AQ84,IF($C$5*E90/'Vic Apr 2020'!AQ84&gt;='Vic Apr 2020'!L84,('Vic Apr 2020'!L84*'Vic Apr 2020'!W84/100)*'Vic Apr 2020'!AQ84,($C$5*E90/'Vic Apr 2020'!AQ84*'Vic Apr 2020'!W84/100)*'Vic Apr 2020'!AQ84))</f>
        <v>124.90909090909091</v>
      </c>
      <c r="H90" s="190">
        <f>IF(AND('Vic Apr 2020'!L84&gt;0,'Vic Apr 2020'!M84&gt;0),IF($C$5*E90/'Vic Apr 2020'!AQ84&lt;'Vic Apr 2020'!L84,0,IF(($C$5*E90/'Vic Apr 2020'!AQ84-'Vic Apr 2020'!L84)&lt;=('Vic Apr 2020'!M84+'Vic Apr 2020'!L84),((($C$5*E90/'Vic Apr 2020'!AQ84-'Vic Apr 2020'!L84)*'Vic Apr 2020'!X84/100))*'Vic Apr 2020'!AQ84,((('Vic Apr 2020'!M84)*'Vic Apr 2020'!X84/100)*'Vic Apr 2020'!AQ84))),0)</f>
        <v>478.63636363636363</v>
      </c>
      <c r="I90" s="190">
        <f>IF(AND('Vic Apr 2020'!M84&gt;0,'Vic Apr 2020'!N84&gt;0),IF($C$5*E90/'Vic Apr 2020'!AQ84&lt;('Vic Apr 2020'!L84+'Vic Apr 2020'!M84),0,IF(($C$5*E90/'Vic Apr 2020'!AQ84-'Vic Apr 2020'!L84+'Vic Apr 2020'!M84)&lt;=('Vic Apr 2020'!L84+'Vic Apr 2020'!M84+'Vic Apr 2020'!N84),((($C$5*E90/'Vic Apr 2020'!AQ84-('Vic Apr 2020'!L84+'Vic Apr 2020'!M84))*'Vic Apr 2020'!Y84/100))*'Vic Apr 2020'!AQ84,('Vic Apr 2020'!N84*'Vic Apr 2020'!Y84/100)* 'Vic Apr 2020'!AQ84)),0)</f>
        <v>0</v>
      </c>
      <c r="J90" s="190">
        <f>IF(AND('Vic Apr 2020'!N84&gt;0,'Vic Apr 2020'!O84&gt;0),IF($C$5*E90/'Vic Apr 2020'!AQ84&lt;('Vic Apr 2020'!L84+'Vic Apr 2020'!M84+'Vic Apr 2020'!N84),0,IF(($C$5*E90/'Vic Apr 2020'!AQ84-'Vic Apr 2020'!L84+'Vic Apr 2020'!M84+'Vic Apr 2020'!N84)&lt;=('Vic Apr 2020'!L84+'Vic Apr 2020'!M84+'Vic Apr 2020'!N84+'Vic Apr 2020'!O84),(($C$5*E90/'Vic Apr 2020'!AQ84-('Vic Apr 2020'!L84+'Vic Apr 2020'!M84+'Vic Apr 2020'!N84))*'Vic Apr 2020'!Z84/100)*'Vic Apr 2020'!AQ84,('Vic Apr 2020'!O84*'Vic Apr 2020'!Z84/100)*'Vic Apr 2020'!AQ84)),0)</f>
        <v>0</v>
      </c>
      <c r="K90" s="190">
        <f>IF(AND('Vic Apr 2020'!P84&gt;0,'Vic Apr 2020'!O84&gt;0),IF(($C$5*E90/'Vic Apr 2020'!AQ84&lt;SUM('Vic Apr 2020'!L84:P84)),(0),($C$5*E90/'Vic Apr 2020'!AQ84-SUM('Vic Apr 2020'!L84:P84))*'Vic Apr 2020'!AB84/100)* 'Vic Apr 2020'!AQ84,IF(AND('Vic Apr 2020'!O84&gt;0,'Vic Apr 2020'!P84=""),IF(($C$5*E90/'Vic Apr 2020'!AQ84&lt; SUM('Vic Apr 2020'!L84:O84)),(0),($C$5*E90/'Vic Apr 2020'!AQ84-SUM('Vic Apr 2020'!L84:O84))*'Vic Apr 2020'!AA84/100)* 'Vic Apr 2020'!AQ84,IF(AND('Vic Apr 2020'!N84&gt;0,'Vic Apr 2020'!O84=""),IF(($C$5*E90/'Vic Apr 2020'!AQ84&lt; SUM('Vic Apr 2020'!L84:N84)),(0),($C$5*E90/'Vic Apr 2020'!AQ84-SUM('Vic Apr 2020'!L84:N84))*'Vic Apr 2020'!Z84/100)* 'Vic Apr 2020'!AQ84,IF(AND('Vic Apr 2020'!M84&gt;0,'Vic Apr 2020'!N84=""),IF(($C$5*E90/'Vic Apr 2020'!AQ84&lt;'Vic Apr 2020'!M84+'Vic Apr 2020'!L84),(0),(($C$5*E90/'Vic Apr 2020'!AQ84-('Vic Apr 2020'!M84+'Vic Apr 2020'!L84))*'Vic Apr 2020'!Y84/100))*'Vic Apr 2020'!AQ84,IF(AND('Vic Apr 2020'!L84&gt;0,'Vic Apr 2020'!M84=""&gt;0),IF(($C$5*E90/'Vic Apr 2020'!AQ84&lt;'Vic Apr 2020'!L84),(0),($C$5*E90/'Vic Apr 2020'!AQ84-'Vic Apr 2020'!L84)*'Vic Apr 2020'!X84/100)*'Vic Apr 2020'!AQ84,0)))))</f>
        <v>0</v>
      </c>
      <c r="L90" s="190">
        <f>IF('Vic Apr 2020'!K84="",($C$5*F90/'Vic Apr 2020'!AR84*'Vic Apr 2020'!AC84/100)*'Vic Apr 2020'!AR84,IF($C$5*F90/'Vic Apr 2020'!AR84&gt;='Vic Apr 2020'!L84,('Vic Apr 2020'!L84*'Vic Apr 2020'!AC84/100)*'Vic Apr 2020'!AR84,($C$5*F90/'Vic Apr 2020'!AR84*'Vic Apr 2020'!AC84/100)*'Vic Apr 2020'!AR84))</f>
        <v>214.90909090909088</v>
      </c>
      <c r="M90" s="190">
        <f>IF(AND('Vic Apr 2020'!L84&gt;0,'Vic Apr 2020'!M84&gt;0),IF($C$5*F90/'Vic Apr 2020'!AR84&lt;'Vic Apr 2020'!L84,0,IF(($C$5*F90/'Vic Apr 2020'!AR84-'Vic Apr 2020'!L84)&lt;=('Vic Apr 2020'!M84+'Vic Apr 2020'!L84),((($C$5*F90/'Vic Apr 2020'!AR84-'Vic Apr 2020'!L84)*'Vic Apr 2020'!AD84/100))*'Vic Apr 2020'!AR84,((('Vic Apr 2020'!M84)*'Vic Apr 2020'!AD84/100)*'Vic Apr 2020'!AR84))),0)</f>
        <v>835</v>
      </c>
      <c r="N90" s="190">
        <f>IF(AND('Vic Apr 2020'!M84&gt;0,'Vic Apr 2020'!N84&gt;0),IF($C$5*F90/'Vic Apr 2020'!AR84&lt;('Vic Apr 2020'!L84+'Vic Apr 2020'!M84),0,IF(($C$5*F90/'Vic Apr 2020'!AR84-'Vic Apr 2020'!L84+'Vic Apr 2020'!M84)&lt;=('Vic Apr 2020'!L84+'Vic Apr 2020'!M84+'Vic Apr 2020'!N84),((($C$5*F90/'Vic Apr 2020'!AR84-('Vic Apr 2020'!L84+'Vic Apr 2020'!M84))*'Vic Apr 2020'!AE84/100))*'Vic Apr 2020'!AR84,('Vic Apr 2020'!N84*'Vic Apr 2020'!AE84/100)*'Vic Apr 2020'!AR84)),0)</f>
        <v>0</v>
      </c>
      <c r="O90" s="190">
        <f>IF(AND('Vic Apr 2020'!N84&gt;0,'Vic Apr 2020'!O84&gt;0),IF($C$5*F90/'Vic Apr 2020'!AR84&lt;('Vic Apr 2020'!L84+'Vic Apr 2020'!M84+'Vic Apr 2020'!N84),0,IF(($C$5*F90/'Vic Apr 2020'!AR84-'Vic Apr 2020'!L84+'Vic Apr 2020'!M84+'Vic Apr 2020'!N84)&lt;=('Vic Apr 2020'!L84+'Vic Apr 2020'!M84+'Vic Apr 2020'!N84+'Vic Apr 2020'!O84),(($C$5*F90/'Vic Apr 2020'!AR84-('Vic Apr 2020'!L84+'Vic Apr 2020'!M84+'Vic Apr 2020'!N84))*'Vic Apr 2020'!AF84/100)*'Vic Apr 2020'!AR84,('Vic Apr 2020'!O84*'Vic Apr 2020'!AF84/100)*'Vic Apr 2020'!AR84)),0)</f>
        <v>0</v>
      </c>
      <c r="P90" s="190">
        <f>IF(AND('Vic Apr 2020'!P84&gt;0,'Vic Apr 2020'!O84&gt;0),IF(($C$5*F90/'Vic Apr 2020'!AR84&lt;SUM('Vic Apr 2020'!L84:P84)),(0),($C$5*F90/'Vic Apr 2020'!AR84-SUM('Vic Apr 2020'!L84:P84))*'Vic Apr 2020'!AB84/100)* 'Vic Apr 2020'!AR84,IF(AND('Vic Apr 2020'!O84&gt;0,'Vic Apr 2020'!P84=""),IF(($C$5*F90/'Vic Apr 2020'!AR84&lt; SUM('Vic Apr 2020'!L84:O84)),(0),($C$5*F90/'Vic Apr 2020'!AR84-SUM('Vic Apr 2020'!L84:O84))*'Vic Apr 2020'!AG84/100)* 'Vic Apr 2020'!AR84,IF(AND('Vic Apr 2020'!N84&gt;0,'Vic Apr 2020'!O84=""),IF(($C$5*F90/'Vic Apr 2020'!AR84&lt; SUM('Vic Apr 2020'!L84:N84)),(0),($C$5*F90/'Vic Apr 2020'!AR84-SUM('Vic Apr 2020'!L84:N84))*'Vic Apr 2020'!AF84/100)* 'Vic Apr 2020'!AR84,IF(AND('Vic Apr 2020'!M84&gt;0,'Vic Apr 2020'!N84=""),IF(($C$5*F90/'Vic Apr 2020'!AR84&lt;'Vic Apr 2020'!M84+'Vic Apr 2020'!L84),(0),(($C$5*F90/'Vic Apr 2020'!AR84-('Vic Apr 2020'!M84+'Vic Apr 2020'!L84))*'Vic Apr 2020'!AE84/100))*'Vic Apr 2020'!AR84,IF(AND('Vic Apr 2020'!L84&gt;0,'Vic Apr 2020'!M84=""&gt;0),IF(($C$5*F90/'Vic Apr 2020'!AR84&lt;'Vic Apr 2020'!L84),(0),($C$5*F90/'Vic Apr 2020'!AR84-'Vic Apr 2020'!L84)*'Vic Apr 2020'!AD84/100)*'Vic Apr 2020'!AR84,0)))))</f>
        <v>0</v>
      </c>
      <c r="Q90" s="394">
        <f t="shared" si="13"/>
        <v>1653.4545454545455</v>
      </c>
      <c r="R90" s="419">
        <f t="shared" si="14"/>
        <v>1998.445909090909</v>
      </c>
      <c r="S90" s="193">
        <f t="shared" si="15"/>
        <v>2198.2905000000001</v>
      </c>
      <c r="T90" s="247">
        <f>'Vic Apr 2020'!AT84</f>
        <v>0</v>
      </c>
      <c r="U90" s="247">
        <f>'Vic Apr 2020'!AU84</f>
        <v>0</v>
      </c>
      <c r="V90" s="247">
        <f>'Vic Apr 2020'!AV84</f>
        <v>0</v>
      </c>
      <c r="W90" s="247">
        <f>'Vic Apr 2020'!AW84</f>
        <v>0</v>
      </c>
      <c r="X90" s="419" t="str">
        <f t="shared" si="16"/>
        <v>No discount</v>
      </c>
      <c r="Y90" s="419" t="str">
        <f t="shared" si="17"/>
        <v>Exclusive</v>
      </c>
      <c r="Z90" s="399">
        <f t="shared" si="10"/>
        <v>1998.445909090909</v>
      </c>
      <c r="AA90" s="399">
        <f t="shared" si="11"/>
        <v>1998.445909090909</v>
      </c>
      <c r="AB90" s="400">
        <f t="shared" si="18"/>
        <v>2198.2905000000001</v>
      </c>
      <c r="AC90" s="400">
        <f t="shared" si="18"/>
        <v>2198.2905000000001</v>
      </c>
      <c r="AD90" s="244">
        <f>'Vic Apr 2020'!BF84</f>
        <v>0</v>
      </c>
      <c r="AE90" s="196" t="str">
        <f>'Vic Apr 2020'!BG84</f>
        <v>n</v>
      </c>
      <c r="CO90" s="438"/>
      <c r="CP90" s="438"/>
      <c r="CQ90" s="438"/>
      <c r="CR90" s="438"/>
      <c r="CS90" s="438"/>
      <c r="CT90" s="438"/>
      <c r="CU90" s="438"/>
      <c r="CV90" s="438"/>
      <c r="CW90" s="438"/>
      <c r="CX90" s="438"/>
      <c r="CY90" s="438"/>
      <c r="CZ90" s="438"/>
      <c r="DA90" s="438"/>
      <c r="DB90" s="438"/>
      <c r="DC90" s="438"/>
      <c r="DD90" s="438"/>
      <c r="DE90" s="438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  <c r="EO90" s="438"/>
      <c r="EP90" s="438"/>
    </row>
    <row r="91" spans="1:146" ht="17" customHeight="1">
      <c r="A91" s="528"/>
      <c r="B91" s="194" t="str">
        <f>'Vic Apr 2020'!F85</f>
        <v>Origin Energy</v>
      </c>
      <c r="C91" s="423" t="str">
        <f>'Vic Apr 2020'!G85</f>
        <v>Basic</v>
      </c>
      <c r="D91" s="190">
        <f>365*'Vic Apr 2020'!H85/100</f>
        <v>277.39999999999998</v>
      </c>
      <c r="E91" s="415">
        <f>IF('Vic Apr 2020'!AQ85=3,0.5,IF('Vic Apr 2020'!AQ85=2,0.33,0))</f>
        <v>0.5</v>
      </c>
      <c r="F91" s="415">
        <f t="shared" si="12"/>
        <v>0.5</v>
      </c>
      <c r="G91" s="190">
        <f>IF('Vic Apr 2020'!K85="",($C$5*E91/'Vic Apr 2020'!AQ85*'Vic Apr 2020'!W85/100)*'Vic Apr 2020'!AQ85,IF($C$5*E91/'Vic Apr 2020'!AQ85&gt;='Vic Apr 2020'!L85,('Vic Apr 2020'!L85*'Vic Apr 2020'!W85/100)*'Vic Apr 2020'!AQ85,($C$5*E91/'Vic Apr 2020'!AQ85*'Vic Apr 2020'!W85/100)*'Vic Apr 2020'!AQ85))</f>
        <v>756</v>
      </c>
      <c r="H91" s="190">
        <f>IF(AND('Vic Apr 2020'!L85&gt;0,'Vic Apr 2020'!M85&gt;0),IF($C$5*E91/'Vic Apr 2020'!AQ85&lt;'Vic Apr 2020'!L85,0,IF(($C$5*E91/'Vic Apr 2020'!AQ85-'Vic Apr 2020'!L85)&lt;=('Vic Apr 2020'!M85+'Vic Apr 2020'!L85),((($C$5*E91/'Vic Apr 2020'!AQ85-'Vic Apr 2020'!L85)*'Vic Apr 2020'!X85/100))*'Vic Apr 2020'!AQ85,((('Vic Apr 2020'!M85)*'Vic Apr 2020'!X85/100)*'Vic Apr 2020'!AQ85))),0)</f>
        <v>238.00000000000003</v>
      </c>
      <c r="I91" s="190">
        <f>IF(AND('Vic Apr 2020'!M85&gt;0,'Vic Apr 2020'!N85&gt;0),IF($C$5*E91/'Vic Apr 2020'!AQ85&lt;('Vic Apr 2020'!L85+'Vic Apr 2020'!M85),0,IF(($C$5*E91/'Vic Apr 2020'!AQ85-'Vic Apr 2020'!L85+'Vic Apr 2020'!M85)&lt;=('Vic Apr 2020'!L85+'Vic Apr 2020'!M85+'Vic Apr 2020'!N85),((($C$5*E91/'Vic Apr 2020'!AQ85-('Vic Apr 2020'!L85+'Vic Apr 2020'!M85))*'Vic Apr 2020'!Y85/100))*'Vic Apr 2020'!AQ85,('Vic Apr 2020'!N85*'Vic Apr 2020'!Y85/100)* 'Vic Apr 2020'!AQ85)),0)</f>
        <v>0</v>
      </c>
      <c r="J91" s="190">
        <f>IF(AND('Vic Apr 2020'!N85&gt;0,'Vic Apr 2020'!O85&gt;0),IF($C$5*E91/'Vic Apr 2020'!AQ85&lt;('Vic Apr 2020'!L85+'Vic Apr 2020'!M85+'Vic Apr 2020'!N85),0,IF(($C$5*E91/'Vic Apr 2020'!AQ85-'Vic Apr 2020'!L85+'Vic Apr 2020'!M85+'Vic Apr 2020'!N85)&lt;=('Vic Apr 2020'!L85+'Vic Apr 2020'!M85+'Vic Apr 2020'!N85+'Vic Apr 2020'!O85),(($C$5*E91/'Vic Apr 2020'!AQ85-('Vic Apr 2020'!L85+'Vic Apr 2020'!M85+'Vic Apr 2020'!N85))*'Vic Apr 2020'!Z85/100)*'Vic Apr 2020'!AQ85,('Vic Apr 2020'!O85*'Vic Apr 2020'!Z85/100)*'Vic Apr 2020'!AQ85)),0)</f>
        <v>0</v>
      </c>
      <c r="K91" s="190">
        <f>IF(AND('Vic Apr 2020'!P85&gt;0,'Vic Apr 2020'!O85&gt;0),IF(($C$5*E91/'Vic Apr 2020'!AQ85&lt;SUM('Vic Apr 2020'!L85:P85)),(0),($C$5*E91/'Vic Apr 2020'!AQ85-SUM('Vic Apr 2020'!L85:P85))*'Vic Apr 2020'!AB85/100)* 'Vic Apr 2020'!AQ85,IF(AND('Vic Apr 2020'!O85&gt;0,'Vic Apr 2020'!P85=""),IF(($C$5*E91/'Vic Apr 2020'!AQ85&lt; SUM('Vic Apr 2020'!L85:O85)),(0),($C$5*E91/'Vic Apr 2020'!AQ85-SUM('Vic Apr 2020'!L85:O85))*'Vic Apr 2020'!AA85/100)* 'Vic Apr 2020'!AQ85,IF(AND('Vic Apr 2020'!N85&gt;0,'Vic Apr 2020'!O85=""),IF(($C$5*E91/'Vic Apr 2020'!AQ85&lt; SUM('Vic Apr 2020'!L85:N85)),(0),($C$5*E91/'Vic Apr 2020'!AQ85-SUM('Vic Apr 2020'!L85:N85))*'Vic Apr 2020'!Z85/100)* 'Vic Apr 2020'!AQ85,IF(AND('Vic Apr 2020'!M85&gt;0,'Vic Apr 2020'!N85=""),IF(($C$5*E91/'Vic Apr 2020'!AQ85&lt;'Vic Apr 2020'!M85+'Vic Apr 2020'!L85),(0),(($C$5*E91/'Vic Apr 2020'!AQ85-('Vic Apr 2020'!M85+'Vic Apr 2020'!L85))*'Vic Apr 2020'!Y85/100))*'Vic Apr 2020'!AQ85,IF(AND('Vic Apr 2020'!L85&gt;0,'Vic Apr 2020'!M85=""&gt;0),IF(($C$5*E91/'Vic Apr 2020'!AQ85&lt;'Vic Apr 2020'!L85),(0),($C$5*E91/'Vic Apr 2020'!AQ85-'Vic Apr 2020'!L85)*'Vic Apr 2020'!X85/100)*'Vic Apr 2020'!AQ85,0)))))</f>
        <v>0</v>
      </c>
      <c r="L91" s="190">
        <f>IF('Vic Apr 2020'!K85="",($C$5*F91/'Vic Apr 2020'!AR85*'Vic Apr 2020'!AC85/100)*'Vic Apr 2020'!AR85,IF($C$5*F91/'Vic Apr 2020'!AR85&gt;='Vic Apr 2020'!L85,('Vic Apr 2020'!L85*'Vic Apr 2020'!AC85/100)*'Vic Apr 2020'!AR85,($C$5*F91/'Vic Apr 2020'!AR85*'Vic Apr 2020'!AC85/100)*'Vic Apr 2020'!AR85))</f>
        <v>756</v>
      </c>
      <c r="M91" s="190">
        <f>IF(AND('Vic Apr 2020'!L85&gt;0,'Vic Apr 2020'!M85&gt;0),IF($C$5*F91/'Vic Apr 2020'!AR85&lt;'Vic Apr 2020'!L85,0,IF(($C$5*F91/'Vic Apr 2020'!AR85-'Vic Apr 2020'!L85)&lt;=('Vic Apr 2020'!M85+'Vic Apr 2020'!L85),((($C$5*F91/'Vic Apr 2020'!AR85-'Vic Apr 2020'!L85)*'Vic Apr 2020'!AD85/100))*'Vic Apr 2020'!AR85,((('Vic Apr 2020'!M85)*'Vic Apr 2020'!AD85/100)*'Vic Apr 2020'!AR85))),0)</f>
        <v>238.00000000000003</v>
      </c>
      <c r="N91" s="190">
        <f>IF(AND('Vic Apr 2020'!M85&gt;0,'Vic Apr 2020'!N85&gt;0),IF($C$5*F91/'Vic Apr 2020'!AR85&lt;('Vic Apr 2020'!L85+'Vic Apr 2020'!M85),0,IF(($C$5*F91/'Vic Apr 2020'!AR85-'Vic Apr 2020'!L85+'Vic Apr 2020'!M85)&lt;=('Vic Apr 2020'!L85+'Vic Apr 2020'!M85+'Vic Apr 2020'!N85),((($C$5*F91/'Vic Apr 2020'!AR85-('Vic Apr 2020'!L85+'Vic Apr 2020'!M85))*'Vic Apr 2020'!AE85/100))*'Vic Apr 2020'!AR85,('Vic Apr 2020'!N85*'Vic Apr 2020'!AE85/100)*'Vic Apr 2020'!AR85)),0)</f>
        <v>0</v>
      </c>
      <c r="O91" s="190">
        <f>IF(AND('Vic Apr 2020'!N85&gt;0,'Vic Apr 2020'!O85&gt;0),IF($C$5*F91/'Vic Apr 2020'!AR85&lt;('Vic Apr 2020'!L85+'Vic Apr 2020'!M85+'Vic Apr 2020'!N85),0,IF(($C$5*F91/'Vic Apr 2020'!AR85-'Vic Apr 2020'!L85+'Vic Apr 2020'!M85+'Vic Apr 2020'!N85)&lt;=('Vic Apr 2020'!L85+'Vic Apr 2020'!M85+'Vic Apr 2020'!N85+'Vic Apr 2020'!O85),(($C$5*F91/'Vic Apr 2020'!AR85-('Vic Apr 2020'!L85+'Vic Apr 2020'!M85+'Vic Apr 2020'!N85))*'Vic Apr 2020'!AF85/100)*'Vic Apr 2020'!AR85,('Vic Apr 2020'!O85*'Vic Apr 2020'!AF85/100)*'Vic Apr 2020'!AR85)),0)</f>
        <v>0</v>
      </c>
      <c r="P91" s="190">
        <f>IF(AND('Vic Apr 2020'!P85&gt;0,'Vic Apr 2020'!O85&gt;0),IF(($C$5*F91/'Vic Apr 2020'!AR85&lt;SUM('Vic Apr 2020'!L85:P85)),(0),($C$5*F91/'Vic Apr 2020'!AR85-SUM('Vic Apr 2020'!L85:P85))*'Vic Apr 2020'!AB85/100)* 'Vic Apr 2020'!AR85,IF(AND('Vic Apr 2020'!O85&gt;0,'Vic Apr 2020'!P85=""),IF(($C$5*F91/'Vic Apr 2020'!AR85&lt; SUM('Vic Apr 2020'!L85:O85)),(0),($C$5*F91/'Vic Apr 2020'!AR85-SUM('Vic Apr 2020'!L85:O85))*'Vic Apr 2020'!AG85/100)* 'Vic Apr 2020'!AR85,IF(AND('Vic Apr 2020'!N85&gt;0,'Vic Apr 2020'!O85=""),IF(($C$5*F91/'Vic Apr 2020'!AR85&lt; SUM('Vic Apr 2020'!L85:N85)),(0),($C$5*F91/'Vic Apr 2020'!AR85-SUM('Vic Apr 2020'!L85:N85))*'Vic Apr 2020'!AF85/100)* 'Vic Apr 2020'!AR85,IF(AND('Vic Apr 2020'!M85&gt;0,'Vic Apr 2020'!N85=""),IF(($C$5*F91/'Vic Apr 2020'!AR85&lt;'Vic Apr 2020'!M85+'Vic Apr 2020'!L85),(0),(($C$5*F91/'Vic Apr 2020'!AR85-('Vic Apr 2020'!M85+'Vic Apr 2020'!L85))*'Vic Apr 2020'!AE85/100))*'Vic Apr 2020'!AR85,IF(AND('Vic Apr 2020'!L85&gt;0,'Vic Apr 2020'!M85=""&gt;0),IF(($C$5*F91/'Vic Apr 2020'!AR85&lt;'Vic Apr 2020'!L85),(0),($C$5*F91/'Vic Apr 2020'!AR85-'Vic Apr 2020'!L85)*'Vic Apr 2020'!AD85/100)*'Vic Apr 2020'!AR85,0)))))</f>
        <v>0</v>
      </c>
      <c r="Q91" s="394">
        <f t="shared" si="13"/>
        <v>1988</v>
      </c>
      <c r="R91" s="419">
        <f t="shared" si="14"/>
        <v>2265.4</v>
      </c>
      <c r="S91" s="193">
        <f t="shared" si="15"/>
        <v>2491.9400000000005</v>
      </c>
      <c r="T91" s="247">
        <f>'Vic Apr 2020'!AT85</f>
        <v>0</v>
      </c>
      <c r="U91" s="247">
        <f>'Vic Apr 2020'!AU85</f>
        <v>0</v>
      </c>
      <c r="V91" s="247">
        <f>'Vic Apr 2020'!AV85</f>
        <v>0</v>
      </c>
      <c r="W91" s="247">
        <f>'Vic Apr 2020'!AW85</f>
        <v>0</v>
      </c>
      <c r="X91" s="419" t="str">
        <f t="shared" si="16"/>
        <v>No discount</v>
      </c>
      <c r="Y91" s="419" t="str">
        <f t="shared" si="17"/>
        <v>Inclusive</v>
      </c>
      <c r="Z91" s="399">
        <f t="shared" si="10"/>
        <v>2265.4</v>
      </c>
      <c r="AA91" s="399">
        <f t="shared" si="11"/>
        <v>2265.4</v>
      </c>
      <c r="AB91" s="400">
        <f t="shared" si="18"/>
        <v>2491.9400000000005</v>
      </c>
      <c r="AC91" s="400">
        <f t="shared" si="18"/>
        <v>2491.9400000000005</v>
      </c>
      <c r="AD91" s="244">
        <f>'Vic Apr 2020'!BF85</f>
        <v>0</v>
      </c>
      <c r="AE91" s="196" t="str">
        <f>'Vic Apr 2020'!BG85</f>
        <v>n</v>
      </c>
      <c r="CO91" s="438"/>
      <c r="CP91" s="438"/>
      <c r="CQ91" s="438"/>
      <c r="CR91" s="438"/>
      <c r="CS91" s="438"/>
      <c r="CT91" s="438"/>
      <c r="CU91" s="438"/>
      <c r="CV91" s="438"/>
      <c r="CW91" s="438"/>
      <c r="CX91" s="438"/>
      <c r="CY91" s="438"/>
      <c r="CZ91" s="438"/>
      <c r="DA91" s="438"/>
      <c r="DB91" s="438"/>
      <c r="DC91" s="438"/>
      <c r="DD91" s="438"/>
      <c r="DE91" s="438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  <c r="EO91" s="438"/>
      <c r="EP91" s="438"/>
    </row>
    <row r="92" spans="1:146" ht="17" customHeight="1">
      <c r="A92" s="528"/>
      <c r="B92" s="194" t="str">
        <f>'Vic Apr 2020'!F86</f>
        <v>Simply Energy</v>
      </c>
      <c r="C92" s="194" t="str">
        <f>'Vic Apr 2020'!G86</f>
        <v>Business Plus</v>
      </c>
      <c r="D92" s="190">
        <f>365*'Vic Apr 2020'!H86/100</f>
        <v>334.73818181818177</v>
      </c>
      <c r="E92" s="415">
        <f>IF('Vic Apr 2020'!AQ86=3,0.5,IF('Vic Apr 2020'!AQ86=2,0.33,0))</f>
        <v>0.5</v>
      </c>
      <c r="F92" s="415">
        <f t="shared" si="12"/>
        <v>0.5</v>
      </c>
      <c r="G92" s="190">
        <f>IF('Vic Apr 2020'!K86="",($C$5*E92/'Vic Apr 2020'!AQ86*'Vic Apr 2020'!W86/100)*'Vic Apr 2020'!AQ86,IF($C$5*E92/'Vic Apr 2020'!AQ86&gt;='Vic Apr 2020'!L86,('Vic Apr 2020'!L86*'Vic Apr 2020'!W86/100)*'Vic Apr 2020'!AQ86,($C$5*E92/'Vic Apr 2020'!AQ86*'Vic Apr 2020'!W86/100)*'Vic Apr 2020'!AQ86))</f>
        <v>209.06836363636361</v>
      </c>
      <c r="H92" s="190">
        <f>IF(AND('Vic Apr 2020'!L86&gt;0,'Vic Apr 2020'!M86&gt;0),IF($C$5*E92/'Vic Apr 2020'!AQ86&lt;'Vic Apr 2020'!L86,0,IF(($C$5*E92/'Vic Apr 2020'!AQ86-'Vic Apr 2020'!L86)&lt;=('Vic Apr 2020'!M86+'Vic Apr 2020'!L86),((($C$5*E92/'Vic Apr 2020'!AQ86-'Vic Apr 2020'!L86)*'Vic Apr 2020'!X86/100))*'Vic Apr 2020'!AQ86,((('Vic Apr 2020'!M86)*'Vic Apr 2020'!X86/100)*'Vic Apr 2020'!AQ86))),0)</f>
        <v>746.87945454545445</v>
      </c>
      <c r="I92" s="190">
        <f>IF(AND('Vic Apr 2020'!M86&gt;0,'Vic Apr 2020'!N86&gt;0),IF($C$5*E92/'Vic Apr 2020'!AQ86&lt;('Vic Apr 2020'!L86+'Vic Apr 2020'!M86),0,IF(($C$5*E92/'Vic Apr 2020'!AQ86-'Vic Apr 2020'!L86+'Vic Apr 2020'!M86)&lt;=('Vic Apr 2020'!L86+'Vic Apr 2020'!M86+'Vic Apr 2020'!N86),((($C$5*E92/'Vic Apr 2020'!AQ86-('Vic Apr 2020'!L86+'Vic Apr 2020'!M86))*'Vic Apr 2020'!Y86/100))*'Vic Apr 2020'!AQ86,('Vic Apr 2020'!N86*'Vic Apr 2020'!Y86/100)* 'Vic Apr 2020'!AQ86)),0)</f>
        <v>0</v>
      </c>
      <c r="J92" s="190">
        <f>IF(AND('Vic Apr 2020'!N86&gt;0,'Vic Apr 2020'!O86&gt;0),IF($C$5*E92/'Vic Apr 2020'!AQ86&lt;('Vic Apr 2020'!L86+'Vic Apr 2020'!M86+'Vic Apr 2020'!N86),0,IF(($C$5*E92/'Vic Apr 2020'!AQ86-'Vic Apr 2020'!L86+'Vic Apr 2020'!M86+'Vic Apr 2020'!N86)&lt;=('Vic Apr 2020'!L86+'Vic Apr 2020'!M86+'Vic Apr 2020'!N86+'Vic Apr 2020'!O86),(($C$5*E92/'Vic Apr 2020'!AQ86-('Vic Apr 2020'!L86+'Vic Apr 2020'!M86+'Vic Apr 2020'!N86))*'Vic Apr 2020'!Z86/100)*'Vic Apr 2020'!AQ86,('Vic Apr 2020'!O86*'Vic Apr 2020'!Z86/100)*'Vic Apr 2020'!AQ86)),0)</f>
        <v>0</v>
      </c>
      <c r="K92" s="190">
        <f>IF(AND('Vic Apr 2020'!P86&gt;0,'Vic Apr 2020'!O86&gt;0),IF(($C$5*E92/'Vic Apr 2020'!AQ86&lt;SUM('Vic Apr 2020'!L86:P86)),(0),($C$5*E92/'Vic Apr 2020'!AQ86-SUM('Vic Apr 2020'!L86:P86))*'Vic Apr 2020'!AB86/100)* 'Vic Apr 2020'!AQ86,IF(AND('Vic Apr 2020'!O86&gt;0,'Vic Apr 2020'!P86=""),IF(($C$5*E92/'Vic Apr 2020'!AQ86&lt; SUM('Vic Apr 2020'!L86:O86)),(0),($C$5*E92/'Vic Apr 2020'!AQ86-SUM('Vic Apr 2020'!L86:O86))*'Vic Apr 2020'!AA86/100)* 'Vic Apr 2020'!AQ86,IF(AND('Vic Apr 2020'!N86&gt;0,'Vic Apr 2020'!O86=""),IF(($C$5*E92/'Vic Apr 2020'!AQ86&lt; SUM('Vic Apr 2020'!L86:N86)),(0),($C$5*E92/'Vic Apr 2020'!AQ86-SUM('Vic Apr 2020'!L86:N86))*'Vic Apr 2020'!Z86/100)* 'Vic Apr 2020'!AQ86,IF(AND('Vic Apr 2020'!M86&gt;0,'Vic Apr 2020'!N86=""),IF(($C$5*E92/'Vic Apr 2020'!AQ86&lt;'Vic Apr 2020'!M86+'Vic Apr 2020'!L86),(0),(($C$5*E92/'Vic Apr 2020'!AQ86-('Vic Apr 2020'!M86+'Vic Apr 2020'!L86))*'Vic Apr 2020'!Y86/100))*'Vic Apr 2020'!AQ86,IF(AND('Vic Apr 2020'!L86&gt;0,'Vic Apr 2020'!M86=""&gt;0),IF(($C$5*E92/'Vic Apr 2020'!AQ86&lt;'Vic Apr 2020'!L86),(0),($C$5*E92/'Vic Apr 2020'!AQ86-'Vic Apr 2020'!L86)*'Vic Apr 2020'!X86/100)*'Vic Apr 2020'!AQ86,0)))))</f>
        <v>0</v>
      </c>
      <c r="L92" s="190">
        <f>IF('Vic Apr 2020'!K86="",($C$5*F92/'Vic Apr 2020'!AR86*'Vic Apr 2020'!AC86/100)*'Vic Apr 2020'!AR86,IF($C$5*F92/'Vic Apr 2020'!AR86&gt;='Vic Apr 2020'!L86,('Vic Apr 2020'!L86*'Vic Apr 2020'!AC86/100)*'Vic Apr 2020'!AR86,($C$5*F92/'Vic Apr 2020'!AR86*'Vic Apr 2020'!AC86/100)*'Vic Apr 2020'!AR86))</f>
        <v>209.06836363636361</v>
      </c>
      <c r="M92" s="190">
        <f>IF(AND('Vic Apr 2020'!L86&gt;0,'Vic Apr 2020'!M86&gt;0),IF($C$5*F92/'Vic Apr 2020'!AR86&lt;'Vic Apr 2020'!L86,0,IF(($C$5*F92/'Vic Apr 2020'!AR86-'Vic Apr 2020'!L86)&lt;=('Vic Apr 2020'!M86+'Vic Apr 2020'!L86),((($C$5*F92/'Vic Apr 2020'!AR86-'Vic Apr 2020'!L86)*'Vic Apr 2020'!AD86/100))*'Vic Apr 2020'!AR86,((('Vic Apr 2020'!M86)*'Vic Apr 2020'!AD86/100)*'Vic Apr 2020'!AR86))),0)</f>
        <v>746.87945454545445</v>
      </c>
      <c r="N92" s="190">
        <f>IF(AND('Vic Apr 2020'!M86&gt;0,'Vic Apr 2020'!N86&gt;0),IF($C$5*F92/'Vic Apr 2020'!AR86&lt;('Vic Apr 2020'!L86+'Vic Apr 2020'!M86),0,IF(($C$5*F92/'Vic Apr 2020'!AR86-'Vic Apr 2020'!L86+'Vic Apr 2020'!M86)&lt;=('Vic Apr 2020'!L86+'Vic Apr 2020'!M86+'Vic Apr 2020'!N86),((($C$5*F92/'Vic Apr 2020'!AR86-('Vic Apr 2020'!L86+'Vic Apr 2020'!M86))*'Vic Apr 2020'!AE86/100))*'Vic Apr 2020'!AR86,('Vic Apr 2020'!N86*'Vic Apr 2020'!AE86/100)*'Vic Apr 2020'!AR86)),0)</f>
        <v>0</v>
      </c>
      <c r="O92" s="190">
        <f>IF(AND('Vic Apr 2020'!N86&gt;0,'Vic Apr 2020'!O86&gt;0),IF($C$5*F92/'Vic Apr 2020'!AR86&lt;('Vic Apr 2020'!L86+'Vic Apr 2020'!M86+'Vic Apr 2020'!N86),0,IF(($C$5*F92/'Vic Apr 2020'!AR86-'Vic Apr 2020'!L86+'Vic Apr 2020'!M86+'Vic Apr 2020'!N86)&lt;=('Vic Apr 2020'!L86+'Vic Apr 2020'!M86+'Vic Apr 2020'!N86+'Vic Apr 2020'!O86),(($C$5*F92/'Vic Apr 2020'!AR86-('Vic Apr 2020'!L86+'Vic Apr 2020'!M86+'Vic Apr 2020'!N86))*'Vic Apr 2020'!AF86/100)*'Vic Apr 2020'!AR86,('Vic Apr 2020'!O86*'Vic Apr 2020'!AF86/100)*'Vic Apr 2020'!AR86)),0)</f>
        <v>0</v>
      </c>
      <c r="P92" s="190">
        <f>IF(AND('Vic Apr 2020'!P86&gt;0,'Vic Apr 2020'!O86&gt;0),IF(($C$5*F92/'Vic Apr 2020'!AR86&lt;SUM('Vic Apr 2020'!L86:P86)),(0),($C$5*F92/'Vic Apr 2020'!AR86-SUM('Vic Apr 2020'!L86:P86))*'Vic Apr 2020'!AB86/100)* 'Vic Apr 2020'!AR86,IF(AND('Vic Apr 2020'!O86&gt;0,'Vic Apr 2020'!P86=""),IF(($C$5*F92/'Vic Apr 2020'!AR86&lt; SUM('Vic Apr 2020'!L86:O86)),(0),($C$5*F92/'Vic Apr 2020'!AR86-SUM('Vic Apr 2020'!L86:O86))*'Vic Apr 2020'!AG86/100)* 'Vic Apr 2020'!AR86,IF(AND('Vic Apr 2020'!N86&gt;0,'Vic Apr 2020'!O86=""),IF(($C$5*F92/'Vic Apr 2020'!AR86&lt; SUM('Vic Apr 2020'!L86:N86)),(0),($C$5*F92/'Vic Apr 2020'!AR86-SUM('Vic Apr 2020'!L86:N86))*'Vic Apr 2020'!AF86/100)* 'Vic Apr 2020'!AR86,IF(AND('Vic Apr 2020'!M86&gt;0,'Vic Apr 2020'!N86=""),IF(($C$5*F92/'Vic Apr 2020'!AR86&lt;'Vic Apr 2020'!M86+'Vic Apr 2020'!L86),(0),(($C$5*F92/'Vic Apr 2020'!AR86-('Vic Apr 2020'!M86+'Vic Apr 2020'!L86))*'Vic Apr 2020'!AE86/100))*'Vic Apr 2020'!AR86,IF(AND('Vic Apr 2020'!L86&gt;0,'Vic Apr 2020'!M86=""&gt;0),IF(($C$5*F92/'Vic Apr 2020'!AR86&lt;'Vic Apr 2020'!L86),(0),($C$5*F92/'Vic Apr 2020'!AR86-'Vic Apr 2020'!L86)*'Vic Apr 2020'!AD86/100)*'Vic Apr 2020'!AR86,0)))))</f>
        <v>0</v>
      </c>
      <c r="Q92" s="394">
        <f t="shared" si="13"/>
        <v>1911.8956363636362</v>
      </c>
      <c r="R92" s="419">
        <f t="shared" si="14"/>
        <v>2246.6338181818178</v>
      </c>
      <c r="S92" s="193">
        <f t="shared" si="15"/>
        <v>2471.2972</v>
      </c>
      <c r="T92" s="247">
        <f>'Vic Apr 2020'!AT86</f>
        <v>0</v>
      </c>
      <c r="U92" s="247">
        <f>'Vic Apr 2020'!AU86</f>
        <v>0</v>
      </c>
      <c r="V92" s="247">
        <f>'Vic Apr 2020'!AV86</f>
        <v>16</v>
      </c>
      <c r="W92" s="247">
        <f>'Vic Apr 2020'!AW86</f>
        <v>0</v>
      </c>
      <c r="X92" s="419" t="str">
        <f t="shared" si="16"/>
        <v>Pay-on-time off bill</v>
      </c>
      <c r="Y92" s="419" t="str">
        <f t="shared" si="17"/>
        <v>Exclusive</v>
      </c>
      <c r="Z92" s="399">
        <f t="shared" si="10"/>
        <v>2246.6338181818178</v>
      </c>
      <c r="AA92" s="399">
        <f t="shared" si="11"/>
        <v>1887.172407272727</v>
      </c>
      <c r="AB92" s="400">
        <f t="shared" si="18"/>
        <v>2471.2972</v>
      </c>
      <c r="AC92" s="400">
        <f t="shared" si="18"/>
        <v>2075.8896479999999</v>
      </c>
      <c r="AD92" s="244">
        <f>'Vic Apr 2020'!BF86</f>
        <v>0</v>
      </c>
      <c r="AE92" s="196" t="str">
        <f>'Vic Apr 2020'!BG86</f>
        <v>n</v>
      </c>
      <c r="CO92" s="438"/>
      <c r="CP92" s="438"/>
      <c r="CQ92" s="438"/>
      <c r="CR92" s="438"/>
      <c r="CS92" s="438"/>
      <c r="CT92" s="438"/>
      <c r="CU92" s="438"/>
      <c r="CV92" s="438"/>
      <c r="CW92" s="438"/>
      <c r="CX92" s="438"/>
      <c r="CY92" s="438"/>
      <c r="CZ92" s="438"/>
      <c r="DA92" s="438"/>
      <c r="DB92" s="438"/>
      <c r="DC92" s="438"/>
      <c r="DD92" s="438"/>
      <c r="DE92" s="438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  <c r="EO92" s="438"/>
      <c r="EP92" s="438"/>
    </row>
    <row r="93" spans="1:146" s="442" customFormat="1" ht="17" customHeight="1">
      <c r="A93" s="528"/>
      <c r="B93" s="194" t="str">
        <f>'Vic Apr 2020'!F87</f>
        <v>Amaysim</v>
      </c>
      <c r="C93" s="194" t="str">
        <f>'Vic Apr 2020'!G87</f>
        <v>Gas as you go</v>
      </c>
      <c r="D93" s="190">
        <f>365*'Vic Apr 2020'!H87/100</f>
        <v>244.28454545454545</v>
      </c>
      <c r="E93" s="415">
        <f>IF('Vic Apr 2020'!AQ87=3,0.5,IF('Vic Apr 2020'!AQ87=2,0.33,0))</f>
        <v>0.5</v>
      </c>
      <c r="F93" s="415">
        <f t="shared" si="12"/>
        <v>0.5</v>
      </c>
      <c r="G93" s="190">
        <f>IF('Vic Apr 2020'!K87="",($C$5*E93/'Vic Apr 2020'!AQ87*'Vic Apr 2020'!W87/100)*'Vic Apr 2020'!AQ87,IF($C$5*E93/'Vic Apr 2020'!AQ87&gt;='Vic Apr 2020'!L87,('Vic Apr 2020'!L87*'Vic Apr 2020'!W87/100)*'Vic Apr 2020'!AQ87,($C$5*E93/'Vic Apr 2020'!AQ87*'Vic Apr 2020'!W87/100)*'Vic Apr 2020'!AQ87))</f>
        <v>200.45454545454544</v>
      </c>
      <c r="H93" s="190">
        <f>IF(AND('Vic Apr 2020'!L87&gt;0,'Vic Apr 2020'!M87&gt;0),IF($C$5*E93/'Vic Apr 2020'!AQ87&lt;'Vic Apr 2020'!L87,0,IF(($C$5*E93/'Vic Apr 2020'!AQ87-'Vic Apr 2020'!L87)&lt;=('Vic Apr 2020'!M87+'Vic Apr 2020'!L87),((($C$5*E93/'Vic Apr 2020'!AQ87-'Vic Apr 2020'!L87)*'Vic Apr 2020'!X87/100))*'Vic Apr 2020'!AQ87,((('Vic Apr 2020'!M87)*'Vic Apr 2020'!X87/100)*'Vic Apr 2020'!AQ87))),0)</f>
        <v>756.63636363636351</v>
      </c>
      <c r="I93" s="190">
        <f>IF(AND('Vic Apr 2020'!M87&gt;0,'Vic Apr 2020'!N87&gt;0),IF($C$5*E93/'Vic Apr 2020'!AQ87&lt;('Vic Apr 2020'!L87+'Vic Apr 2020'!M87),0,IF(($C$5*E93/'Vic Apr 2020'!AQ87-'Vic Apr 2020'!L87+'Vic Apr 2020'!M87)&lt;=('Vic Apr 2020'!L87+'Vic Apr 2020'!M87+'Vic Apr 2020'!N87),((($C$5*E93/'Vic Apr 2020'!AQ87-('Vic Apr 2020'!L87+'Vic Apr 2020'!M87))*'Vic Apr 2020'!Y87/100))*'Vic Apr 2020'!AQ87,('Vic Apr 2020'!N87*'Vic Apr 2020'!Y87/100)* 'Vic Apr 2020'!AQ87)),0)</f>
        <v>0</v>
      </c>
      <c r="J93" s="190">
        <f>IF(AND('Vic Apr 2020'!N87&gt;0,'Vic Apr 2020'!O87&gt;0),IF($C$5*E93/'Vic Apr 2020'!AQ87&lt;('Vic Apr 2020'!L87+'Vic Apr 2020'!M87+'Vic Apr 2020'!N87),0,IF(($C$5*E93/'Vic Apr 2020'!AQ87-'Vic Apr 2020'!L87+'Vic Apr 2020'!M87+'Vic Apr 2020'!N87)&lt;=('Vic Apr 2020'!L87+'Vic Apr 2020'!M87+'Vic Apr 2020'!N87+'Vic Apr 2020'!O87),(($C$5*E93/'Vic Apr 2020'!AQ87-('Vic Apr 2020'!L87+'Vic Apr 2020'!M87+'Vic Apr 2020'!N87))*'Vic Apr 2020'!Z87/100)*'Vic Apr 2020'!AQ87,('Vic Apr 2020'!O87*'Vic Apr 2020'!Z87/100)*'Vic Apr 2020'!AQ87)),0)</f>
        <v>0</v>
      </c>
      <c r="K93" s="190">
        <f>IF(AND('Vic Apr 2020'!P87&gt;0,'Vic Apr 2020'!O87&gt;0),IF(($C$5*E93/'Vic Apr 2020'!AQ87&lt;SUM('Vic Apr 2020'!L87:P87)),(0),($C$5*E93/'Vic Apr 2020'!AQ87-SUM('Vic Apr 2020'!L87:P87))*'Vic Apr 2020'!AB87/100)* 'Vic Apr 2020'!AQ87,IF(AND('Vic Apr 2020'!O87&gt;0,'Vic Apr 2020'!P87=""),IF(($C$5*E93/'Vic Apr 2020'!AQ87&lt; SUM('Vic Apr 2020'!L87:O87)),(0),($C$5*E93/'Vic Apr 2020'!AQ87-SUM('Vic Apr 2020'!L87:O87))*'Vic Apr 2020'!AA87/100)* 'Vic Apr 2020'!AQ87,IF(AND('Vic Apr 2020'!N87&gt;0,'Vic Apr 2020'!O87=""),IF(($C$5*E93/'Vic Apr 2020'!AQ87&lt; SUM('Vic Apr 2020'!L87:N87)),(0),($C$5*E93/'Vic Apr 2020'!AQ87-SUM('Vic Apr 2020'!L87:N87))*'Vic Apr 2020'!Z87/100)* 'Vic Apr 2020'!AQ87,IF(AND('Vic Apr 2020'!M87&gt;0,'Vic Apr 2020'!N87=""),IF(($C$5*E93/'Vic Apr 2020'!AQ87&lt;'Vic Apr 2020'!M87+'Vic Apr 2020'!L87),(0),(($C$5*E93/'Vic Apr 2020'!AQ87-('Vic Apr 2020'!M87+'Vic Apr 2020'!L87))*'Vic Apr 2020'!Y87/100))*'Vic Apr 2020'!AQ87,IF(AND('Vic Apr 2020'!L87&gt;0,'Vic Apr 2020'!M87=""&gt;0),IF(($C$5*E93/'Vic Apr 2020'!AQ87&lt;'Vic Apr 2020'!L87),(0),($C$5*E93/'Vic Apr 2020'!AQ87-'Vic Apr 2020'!L87)*'Vic Apr 2020'!X87/100)*'Vic Apr 2020'!AQ87,0)))))</f>
        <v>0</v>
      </c>
      <c r="L93" s="190">
        <f>IF('Vic Apr 2020'!K87="",($C$5*F93/'Vic Apr 2020'!AR87*'Vic Apr 2020'!AC87/100)*'Vic Apr 2020'!AR87,IF($C$5*F93/'Vic Apr 2020'!AR87&gt;='Vic Apr 2020'!L87,('Vic Apr 2020'!L87*'Vic Apr 2020'!AC87/100)*'Vic Apr 2020'!AR87,($C$5*F93/'Vic Apr 2020'!AR87*'Vic Apr 2020'!AC87/100)*'Vic Apr 2020'!AR87))</f>
        <v>200.45454545454544</v>
      </c>
      <c r="M93" s="190">
        <f>IF(AND('Vic Apr 2020'!L87&gt;0,'Vic Apr 2020'!M87&gt;0),IF($C$5*F93/'Vic Apr 2020'!AR87&lt;'Vic Apr 2020'!L87,0,IF(($C$5*F93/'Vic Apr 2020'!AR87-'Vic Apr 2020'!L87)&lt;=('Vic Apr 2020'!M87+'Vic Apr 2020'!L87),((($C$5*F93/'Vic Apr 2020'!AR87-'Vic Apr 2020'!L87)*'Vic Apr 2020'!AD87/100))*'Vic Apr 2020'!AR87,((('Vic Apr 2020'!M87)*'Vic Apr 2020'!AD87/100)*'Vic Apr 2020'!AR87))),0)</f>
        <v>756.63636363636351</v>
      </c>
      <c r="N93" s="190">
        <f>IF(AND('Vic Apr 2020'!M87&gt;0,'Vic Apr 2020'!N87&gt;0),IF($C$5*F93/'Vic Apr 2020'!AR87&lt;('Vic Apr 2020'!L87+'Vic Apr 2020'!M87),0,IF(($C$5*F93/'Vic Apr 2020'!AR87-'Vic Apr 2020'!L87+'Vic Apr 2020'!M87)&lt;=('Vic Apr 2020'!L87+'Vic Apr 2020'!M87+'Vic Apr 2020'!N87),((($C$5*F93/'Vic Apr 2020'!AR87-('Vic Apr 2020'!L87+'Vic Apr 2020'!M87))*'Vic Apr 2020'!AE87/100))*'Vic Apr 2020'!AR87,('Vic Apr 2020'!N87*'Vic Apr 2020'!AE87/100)*'Vic Apr 2020'!AR87)),0)</f>
        <v>0</v>
      </c>
      <c r="O93" s="190">
        <f>IF(AND('Vic Apr 2020'!N87&gt;0,'Vic Apr 2020'!O87&gt;0),IF($C$5*F93/'Vic Apr 2020'!AR87&lt;('Vic Apr 2020'!L87+'Vic Apr 2020'!M87+'Vic Apr 2020'!N87),0,IF(($C$5*F93/'Vic Apr 2020'!AR87-'Vic Apr 2020'!L87+'Vic Apr 2020'!M87+'Vic Apr 2020'!N87)&lt;=('Vic Apr 2020'!L87+'Vic Apr 2020'!M87+'Vic Apr 2020'!N87+'Vic Apr 2020'!O87),(($C$5*F93/'Vic Apr 2020'!AR87-('Vic Apr 2020'!L87+'Vic Apr 2020'!M87+'Vic Apr 2020'!N87))*'Vic Apr 2020'!AF87/100)*'Vic Apr 2020'!AR87,('Vic Apr 2020'!O87*'Vic Apr 2020'!AF87/100)*'Vic Apr 2020'!AR87)),0)</f>
        <v>0</v>
      </c>
      <c r="P93" s="190">
        <f>IF(AND('Vic Apr 2020'!P87&gt;0,'Vic Apr 2020'!O87&gt;0),IF(($C$5*F93/'Vic Apr 2020'!AR87&lt;SUM('Vic Apr 2020'!L87:P87)),(0),($C$5*F93/'Vic Apr 2020'!AR87-SUM('Vic Apr 2020'!L87:P87))*'Vic Apr 2020'!AB87/100)* 'Vic Apr 2020'!AR87,IF(AND('Vic Apr 2020'!O87&gt;0,'Vic Apr 2020'!P87=""),IF(($C$5*F93/'Vic Apr 2020'!AR87&lt; SUM('Vic Apr 2020'!L87:O87)),(0),($C$5*F93/'Vic Apr 2020'!AR87-SUM('Vic Apr 2020'!L87:O87))*'Vic Apr 2020'!AG87/100)* 'Vic Apr 2020'!AR87,IF(AND('Vic Apr 2020'!N87&gt;0,'Vic Apr 2020'!O87=""),IF(($C$5*F93/'Vic Apr 2020'!AR87&lt; SUM('Vic Apr 2020'!L87:N87)),(0),($C$5*F93/'Vic Apr 2020'!AR87-SUM('Vic Apr 2020'!L87:N87))*'Vic Apr 2020'!AF87/100)* 'Vic Apr 2020'!AR87,IF(AND('Vic Apr 2020'!M87&gt;0,'Vic Apr 2020'!N87=""),IF(($C$5*F93/'Vic Apr 2020'!AR87&lt;'Vic Apr 2020'!M87+'Vic Apr 2020'!L87),(0),(($C$5*F93/'Vic Apr 2020'!AR87-('Vic Apr 2020'!M87+'Vic Apr 2020'!L87))*'Vic Apr 2020'!AE87/100))*'Vic Apr 2020'!AR87,IF(AND('Vic Apr 2020'!L87&gt;0,'Vic Apr 2020'!M87=""&gt;0),IF(($C$5*F93/'Vic Apr 2020'!AR87&lt;'Vic Apr 2020'!L87),(0),($C$5*F93/'Vic Apr 2020'!AR87-'Vic Apr 2020'!L87)*'Vic Apr 2020'!AD87/100)*'Vic Apr 2020'!AR87,0)))))</f>
        <v>0</v>
      </c>
      <c r="Q93" s="394">
        <f t="shared" si="13"/>
        <v>1914.181818181818</v>
      </c>
      <c r="R93" s="419">
        <f t="shared" si="14"/>
        <v>2158.4663636363634</v>
      </c>
      <c r="S93" s="193">
        <f t="shared" si="15"/>
        <v>2374.3130000000001</v>
      </c>
      <c r="T93" s="247">
        <f>'Vic Apr 2020'!AT87</f>
        <v>0</v>
      </c>
      <c r="U93" s="247">
        <f>'Vic Apr 2020'!AU87</f>
        <v>0</v>
      </c>
      <c r="V93" s="247">
        <f>'Vic Apr 2020'!AV87</f>
        <v>0</v>
      </c>
      <c r="W93" s="247">
        <f>'Vic Apr 2020'!AW87</f>
        <v>0</v>
      </c>
      <c r="X93" s="419" t="str">
        <f t="shared" si="16"/>
        <v>No discount</v>
      </c>
      <c r="Y93" s="419" t="str">
        <f t="shared" si="17"/>
        <v>Exclusive</v>
      </c>
      <c r="Z93" s="399">
        <f t="shared" si="10"/>
        <v>2158.4663636363634</v>
      </c>
      <c r="AA93" s="399">
        <f t="shared" si="11"/>
        <v>2158.4663636363634</v>
      </c>
      <c r="AB93" s="400">
        <f t="shared" si="18"/>
        <v>2374.3130000000001</v>
      </c>
      <c r="AC93" s="400">
        <f t="shared" si="18"/>
        <v>2374.3130000000001</v>
      </c>
      <c r="AD93" s="244">
        <f>'Vic Apr 2020'!BF87</f>
        <v>0</v>
      </c>
      <c r="AE93" s="196" t="str">
        <f>'Vic Apr 2020'!BG87</f>
        <v>n</v>
      </c>
      <c r="AF93" s="434"/>
      <c r="AG93" s="434"/>
      <c r="AH93" s="434"/>
      <c r="AI93" s="434"/>
      <c r="AJ93" s="434"/>
      <c r="AK93" s="434"/>
      <c r="AL93" s="434"/>
      <c r="AM93" s="434"/>
      <c r="AN93" s="434"/>
      <c r="AO93" s="434"/>
      <c r="AP93" s="434"/>
      <c r="AQ93" s="434"/>
      <c r="AR93" s="434"/>
      <c r="AS93" s="434"/>
      <c r="AT93" s="434"/>
      <c r="AU93" s="434"/>
      <c r="AV93" s="434"/>
      <c r="AW93" s="434"/>
      <c r="AX93" s="434"/>
      <c r="AY93" s="434"/>
      <c r="AZ93" s="434"/>
      <c r="BA93" s="434"/>
      <c r="BB93" s="434"/>
      <c r="BC93" s="434"/>
      <c r="BD93" s="434"/>
      <c r="BE93" s="434"/>
      <c r="BF93" s="434"/>
      <c r="BG93" s="434"/>
      <c r="BH93" s="434"/>
      <c r="BI93" s="434"/>
      <c r="BJ93" s="434"/>
      <c r="BK93" s="434"/>
      <c r="BL93" s="434"/>
      <c r="BM93" s="434"/>
      <c r="BN93" s="434"/>
      <c r="BO93" s="434"/>
      <c r="BP93" s="434"/>
      <c r="BQ93" s="434"/>
      <c r="BR93" s="434"/>
      <c r="BS93" s="434"/>
      <c r="BT93" s="434"/>
      <c r="BU93" s="434"/>
      <c r="BV93" s="434"/>
      <c r="BW93" s="434"/>
      <c r="BX93" s="434"/>
      <c r="BY93" s="434"/>
      <c r="BZ93" s="434"/>
      <c r="CA93" s="434"/>
      <c r="CB93" s="434"/>
      <c r="CC93" s="434"/>
      <c r="CD93" s="434"/>
      <c r="CE93" s="434"/>
      <c r="CF93" s="434"/>
      <c r="CG93" s="434"/>
      <c r="CH93" s="434"/>
      <c r="CI93" s="434"/>
      <c r="CJ93" s="434"/>
      <c r="CK93" s="434"/>
      <c r="CL93" s="434"/>
      <c r="CM93" s="434"/>
      <c r="CN93" s="434"/>
      <c r="CO93" s="438"/>
      <c r="CP93" s="438"/>
      <c r="CQ93" s="438"/>
      <c r="CR93" s="438"/>
      <c r="CS93" s="438"/>
      <c r="CT93" s="438"/>
      <c r="CU93" s="438"/>
      <c r="CV93" s="438"/>
      <c r="CW93" s="438"/>
      <c r="CX93" s="438"/>
      <c r="CY93" s="438"/>
      <c r="CZ93" s="438"/>
      <c r="DA93" s="438"/>
      <c r="DB93" s="438"/>
      <c r="DC93" s="438"/>
      <c r="DD93" s="438"/>
      <c r="DE93" s="438"/>
      <c r="DF93" s="438"/>
      <c r="DG93" s="438"/>
      <c r="DH93" s="438"/>
      <c r="DI93" s="438"/>
      <c r="DJ93" s="438"/>
      <c r="DK93" s="438"/>
      <c r="DL93" s="438"/>
      <c r="DM93" s="438"/>
      <c r="DN93" s="441"/>
      <c r="DO93" s="441"/>
      <c r="DP93" s="441"/>
      <c r="DQ93" s="441"/>
      <c r="DR93" s="441"/>
      <c r="DS93" s="441"/>
      <c r="DT93" s="441"/>
      <c r="DU93" s="441"/>
      <c r="DV93" s="441"/>
      <c r="DW93" s="441"/>
      <c r="DX93" s="441"/>
      <c r="DY93" s="441"/>
      <c r="DZ93" s="441"/>
      <c r="EA93" s="441"/>
      <c r="EB93" s="441"/>
      <c r="EC93" s="441"/>
      <c r="ED93" s="441"/>
      <c r="EE93" s="441"/>
      <c r="EF93" s="441"/>
      <c r="EG93" s="441"/>
      <c r="EH93" s="441"/>
      <c r="EI93" s="441"/>
      <c r="EJ93" s="441"/>
      <c r="EK93" s="441"/>
      <c r="EL93" s="441"/>
      <c r="EM93" s="441"/>
      <c r="EN93" s="441"/>
      <c r="EO93" s="441"/>
      <c r="EP93" s="441"/>
    </row>
    <row r="94" spans="1:146" s="442" customFormat="1" ht="17" customHeight="1">
      <c r="A94" s="528"/>
      <c r="B94" s="194" t="str">
        <f>'Vic Apr 2020'!F88</f>
        <v>Powershop</v>
      </c>
      <c r="C94" s="194" t="str">
        <f>'Vic Apr 2020'!G88</f>
        <v>Shopper</v>
      </c>
      <c r="D94" s="190">
        <f>365*'Vic Apr 2020'!H88/100</f>
        <v>321.2</v>
      </c>
      <c r="E94" s="415">
        <f>IF('Vic Apr 2020'!AQ88=3,0.5,IF('Vic Apr 2020'!AQ88=2,0.33,0))</f>
        <v>0.5</v>
      </c>
      <c r="F94" s="415">
        <f t="shared" si="12"/>
        <v>0.5</v>
      </c>
      <c r="G94" s="190">
        <f>IF('Vic Apr 2020'!K88="",($C$5*E94/'Vic Apr 2020'!AQ88*'Vic Apr 2020'!W88/100)*'Vic Apr 2020'!AQ88,IF($C$5*E94/'Vic Apr 2020'!AQ88&gt;='Vic Apr 2020'!L88,('Vic Apr 2020'!L88*'Vic Apr 2020'!W88/100)*'Vic Apr 2020'!AQ88,($C$5*E94/'Vic Apr 2020'!AQ88*'Vic Apr 2020'!W88/100)*'Vic Apr 2020'!AQ88))</f>
        <v>910.00000000000011</v>
      </c>
      <c r="H94" s="190">
        <f>IF(AND('Vic Apr 2020'!L88&gt;0,'Vic Apr 2020'!M88&gt;0),IF($C$5*E94/'Vic Apr 2020'!AQ88&lt;'Vic Apr 2020'!L88,0,IF(($C$5*E94/'Vic Apr 2020'!AQ88-'Vic Apr 2020'!L88)&lt;=('Vic Apr 2020'!M88+'Vic Apr 2020'!L88),((($C$5*E94/'Vic Apr 2020'!AQ88-'Vic Apr 2020'!L88)*'Vic Apr 2020'!X88/100))*'Vic Apr 2020'!AQ88,((('Vic Apr 2020'!M88)*'Vic Apr 2020'!X88/100)*'Vic Apr 2020'!AQ88))),0)</f>
        <v>0</v>
      </c>
      <c r="I94" s="190">
        <f>IF(AND('Vic Apr 2020'!M88&gt;0,'Vic Apr 2020'!N88&gt;0),IF($C$5*E94/'Vic Apr 2020'!AQ88&lt;('Vic Apr 2020'!L88+'Vic Apr 2020'!M88),0,IF(($C$5*E94/'Vic Apr 2020'!AQ88-'Vic Apr 2020'!L88+'Vic Apr 2020'!M88)&lt;=('Vic Apr 2020'!L88+'Vic Apr 2020'!M88+'Vic Apr 2020'!N88),((($C$5*E94/'Vic Apr 2020'!AQ88-('Vic Apr 2020'!L88+'Vic Apr 2020'!M88))*'Vic Apr 2020'!Y88/100))*'Vic Apr 2020'!AQ88,('Vic Apr 2020'!N88*'Vic Apr 2020'!Y88/100)* 'Vic Apr 2020'!AQ88)),0)</f>
        <v>0</v>
      </c>
      <c r="J94" s="190">
        <f>IF(AND('Vic Apr 2020'!N88&gt;0,'Vic Apr 2020'!O88&gt;0),IF($C$5*E94/'Vic Apr 2020'!AQ88&lt;('Vic Apr 2020'!L88+'Vic Apr 2020'!M88+'Vic Apr 2020'!N88),0,IF(($C$5*E94/'Vic Apr 2020'!AQ88-'Vic Apr 2020'!L88+'Vic Apr 2020'!M88+'Vic Apr 2020'!N88)&lt;=('Vic Apr 2020'!L88+'Vic Apr 2020'!M88+'Vic Apr 2020'!N88+'Vic Apr 2020'!O88),(($C$5*E94/'Vic Apr 2020'!AQ88-('Vic Apr 2020'!L88+'Vic Apr 2020'!M88+'Vic Apr 2020'!N88))*'Vic Apr 2020'!Z88/100)*'Vic Apr 2020'!AQ88,('Vic Apr 2020'!O88*'Vic Apr 2020'!Z88/100)*'Vic Apr 2020'!AQ88)),0)</f>
        <v>0</v>
      </c>
      <c r="K94" s="190">
        <f>IF(AND('Vic Apr 2020'!P88&gt;0,'Vic Apr 2020'!O88&gt;0),IF(($C$5*E94/'Vic Apr 2020'!AQ88&lt;SUM('Vic Apr 2020'!L88:P88)),(0),($C$5*E94/'Vic Apr 2020'!AQ88-SUM('Vic Apr 2020'!L88:P88))*'Vic Apr 2020'!AB88/100)* 'Vic Apr 2020'!AQ88,IF(AND('Vic Apr 2020'!O88&gt;0,'Vic Apr 2020'!P88=""),IF(($C$5*E94/'Vic Apr 2020'!AQ88&lt; SUM('Vic Apr 2020'!L88:O88)),(0),($C$5*E94/'Vic Apr 2020'!AQ88-SUM('Vic Apr 2020'!L88:O88))*'Vic Apr 2020'!AA88/100)* 'Vic Apr 2020'!AQ88,IF(AND('Vic Apr 2020'!N88&gt;0,'Vic Apr 2020'!O88=""),IF(($C$5*E94/'Vic Apr 2020'!AQ88&lt; SUM('Vic Apr 2020'!L88:N88)),(0),($C$5*E94/'Vic Apr 2020'!AQ88-SUM('Vic Apr 2020'!L88:N88))*'Vic Apr 2020'!Z88/100)* 'Vic Apr 2020'!AQ88,IF(AND('Vic Apr 2020'!M88&gt;0,'Vic Apr 2020'!N88=""),IF(($C$5*E94/'Vic Apr 2020'!AQ88&lt;'Vic Apr 2020'!M88+'Vic Apr 2020'!L88),(0),(($C$5*E94/'Vic Apr 2020'!AQ88-('Vic Apr 2020'!M88+'Vic Apr 2020'!L88))*'Vic Apr 2020'!Y88/100))*'Vic Apr 2020'!AQ88,IF(AND('Vic Apr 2020'!L88&gt;0,'Vic Apr 2020'!M88=""&gt;0),IF(($C$5*E94/'Vic Apr 2020'!AQ88&lt;'Vic Apr 2020'!L88),(0),($C$5*E94/'Vic Apr 2020'!AQ88-'Vic Apr 2020'!L88)*'Vic Apr 2020'!X88/100)*'Vic Apr 2020'!AQ88,0)))))</f>
        <v>0</v>
      </c>
      <c r="L94" s="190">
        <f>IF('Vic Apr 2020'!K88="",($C$5*F94/'Vic Apr 2020'!AR88*'Vic Apr 2020'!AC88/100)*'Vic Apr 2020'!AR88,IF($C$5*F94/'Vic Apr 2020'!AR88&gt;='Vic Apr 2020'!L88,('Vic Apr 2020'!L88*'Vic Apr 2020'!AC88/100)*'Vic Apr 2020'!AR88,($C$5*F94/'Vic Apr 2020'!AR88*'Vic Apr 2020'!AC88/100)*'Vic Apr 2020'!AR88))</f>
        <v>910.00000000000011</v>
      </c>
      <c r="M94" s="190">
        <f>IF(AND('Vic Apr 2020'!L88&gt;0,'Vic Apr 2020'!M88&gt;0),IF($C$5*F94/'Vic Apr 2020'!AR88&lt;'Vic Apr 2020'!L88,0,IF(($C$5*F94/'Vic Apr 2020'!AR88-'Vic Apr 2020'!L88)&lt;=('Vic Apr 2020'!M88+'Vic Apr 2020'!L88),((($C$5*F94/'Vic Apr 2020'!AR88-'Vic Apr 2020'!L88)*'Vic Apr 2020'!AD88/100))*'Vic Apr 2020'!AR88,((('Vic Apr 2020'!M88)*'Vic Apr 2020'!AD88/100)*'Vic Apr 2020'!AR88))),0)</f>
        <v>0</v>
      </c>
      <c r="N94" s="190">
        <f>IF(AND('Vic Apr 2020'!M88&gt;0,'Vic Apr 2020'!N88&gt;0),IF($C$5*F94/'Vic Apr 2020'!AR88&lt;('Vic Apr 2020'!L88+'Vic Apr 2020'!M88),0,IF(($C$5*F94/'Vic Apr 2020'!AR88-'Vic Apr 2020'!L88+'Vic Apr 2020'!M88)&lt;=('Vic Apr 2020'!L88+'Vic Apr 2020'!M88+'Vic Apr 2020'!N88),((($C$5*F94/'Vic Apr 2020'!AR88-('Vic Apr 2020'!L88+'Vic Apr 2020'!M88))*'Vic Apr 2020'!AE88/100))*'Vic Apr 2020'!AR88,('Vic Apr 2020'!N88*'Vic Apr 2020'!AE88/100)*'Vic Apr 2020'!AR88)),0)</f>
        <v>0</v>
      </c>
      <c r="O94" s="190">
        <f>IF(AND('Vic Apr 2020'!N88&gt;0,'Vic Apr 2020'!O88&gt;0),IF($C$5*F94/'Vic Apr 2020'!AR88&lt;('Vic Apr 2020'!L88+'Vic Apr 2020'!M88+'Vic Apr 2020'!N88),0,IF(($C$5*F94/'Vic Apr 2020'!AR88-'Vic Apr 2020'!L88+'Vic Apr 2020'!M88+'Vic Apr 2020'!N88)&lt;=('Vic Apr 2020'!L88+'Vic Apr 2020'!M88+'Vic Apr 2020'!N88+'Vic Apr 2020'!O88),(($C$5*F94/'Vic Apr 2020'!AR88-('Vic Apr 2020'!L88+'Vic Apr 2020'!M88+'Vic Apr 2020'!N88))*'Vic Apr 2020'!AF88/100)*'Vic Apr 2020'!AR88,('Vic Apr 2020'!O88*'Vic Apr 2020'!AF88/100)*'Vic Apr 2020'!AR88)),0)</f>
        <v>0</v>
      </c>
      <c r="P94" s="190">
        <f>IF(AND('Vic Apr 2020'!P88&gt;0,'Vic Apr 2020'!O88&gt;0),IF(($C$5*F94/'Vic Apr 2020'!AR88&lt;SUM('Vic Apr 2020'!L88:P88)),(0),($C$5*F94/'Vic Apr 2020'!AR88-SUM('Vic Apr 2020'!L88:P88))*'Vic Apr 2020'!AB88/100)* 'Vic Apr 2020'!AR88,IF(AND('Vic Apr 2020'!O88&gt;0,'Vic Apr 2020'!P88=""),IF(($C$5*F94/'Vic Apr 2020'!AR88&lt; SUM('Vic Apr 2020'!L88:O88)),(0),($C$5*F94/'Vic Apr 2020'!AR88-SUM('Vic Apr 2020'!L88:O88))*'Vic Apr 2020'!AG88/100)* 'Vic Apr 2020'!AR88,IF(AND('Vic Apr 2020'!N88&gt;0,'Vic Apr 2020'!O88=""),IF(($C$5*F94/'Vic Apr 2020'!AR88&lt; SUM('Vic Apr 2020'!L88:N88)),(0),($C$5*F94/'Vic Apr 2020'!AR88-SUM('Vic Apr 2020'!L88:N88))*'Vic Apr 2020'!AF88/100)* 'Vic Apr 2020'!AR88,IF(AND('Vic Apr 2020'!M88&gt;0,'Vic Apr 2020'!N88=""),IF(($C$5*F94/'Vic Apr 2020'!AR88&lt;'Vic Apr 2020'!M88+'Vic Apr 2020'!L88),(0),(($C$5*F94/'Vic Apr 2020'!AR88-('Vic Apr 2020'!M88+'Vic Apr 2020'!L88))*'Vic Apr 2020'!AE88/100))*'Vic Apr 2020'!AR88,IF(AND('Vic Apr 2020'!L88&gt;0,'Vic Apr 2020'!M88=""&gt;0),IF(($C$5*F94/'Vic Apr 2020'!AR88&lt;'Vic Apr 2020'!L88),(0),($C$5*F94/'Vic Apr 2020'!AR88-'Vic Apr 2020'!L88)*'Vic Apr 2020'!AD88/100)*'Vic Apr 2020'!AR88,0)))))</f>
        <v>0</v>
      </c>
      <c r="Q94" s="394">
        <f t="shared" si="13"/>
        <v>1820.0000000000002</v>
      </c>
      <c r="R94" s="419">
        <f t="shared" si="14"/>
        <v>2141.2000000000003</v>
      </c>
      <c r="S94" s="193">
        <f t="shared" si="15"/>
        <v>2355.3200000000006</v>
      </c>
      <c r="T94" s="247">
        <f>'Vic Apr 2020'!AT88</f>
        <v>0</v>
      </c>
      <c r="U94" s="247">
        <f>'Vic Apr 2020'!AU88</f>
        <v>0</v>
      </c>
      <c r="V94" s="247">
        <f>'Vic Apr 2020'!AV88</f>
        <v>5</v>
      </c>
      <c r="W94" s="247">
        <f>'Vic Apr 2020'!AW88</f>
        <v>0</v>
      </c>
      <c r="X94" s="419" t="str">
        <f t="shared" si="16"/>
        <v>Pay-on-time off bill</v>
      </c>
      <c r="Y94" s="419" t="str">
        <f t="shared" si="17"/>
        <v>Inclusive</v>
      </c>
      <c r="Z94" s="399">
        <f t="shared" si="10"/>
        <v>2141.2000000000003</v>
      </c>
      <c r="AA94" s="399">
        <f t="shared" si="11"/>
        <v>2034.1400000000003</v>
      </c>
      <c r="AB94" s="400">
        <f t="shared" si="18"/>
        <v>2355.3200000000006</v>
      </c>
      <c r="AC94" s="400">
        <f t="shared" si="18"/>
        <v>2237.5540000000005</v>
      </c>
      <c r="AD94" s="244">
        <f>'Vic Apr 2020'!BF88</f>
        <v>0</v>
      </c>
      <c r="AE94" s="196" t="str">
        <f>'Vic Apr 2020'!BG88</f>
        <v>n</v>
      </c>
      <c r="AF94" s="434"/>
      <c r="AG94" s="434"/>
      <c r="AH94" s="434"/>
      <c r="AI94" s="434"/>
      <c r="AJ94" s="434"/>
      <c r="AK94" s="434"/>
      <c r="AL94" s="434"/>
      <c r="AM94" s="434"/>
      <c r="AN94" s="434"/>
      <c r="AO94" s="434"/>
      <c r="AP94" s="434"/>
      <c r="AQ94" s="434"/>
      <c r="AR94" s="434"/>
      <c r="AS94" s="434"/>
      <c r="AT94" s="434"/>
      <c r="AU94" s="434"/>
      <c r="AV94" s="434"/>
      <c r="AW94" s="434"/>
      <c r="AX94" s="434"/>
      <c r="AY94" s="434"/>
      <c r="AZ94" s="434"/>
      <c r="BA94" s="434"/>
      <c r="BB94" s="434"/>
      <c r="BC94" s="434"/>
      <c r="BD94" s="434"/>
      <c r="BE94" s="434"/>
      <c r="BF94" s="434"/>
      <c r="BG94" s="434"/>
      <c r="BH94" s="434"/>
      <c r="BI94" s="434"/>
      <c r="BJ94" s="434"/>
      <c r="BK94" s="434"/>
      <c r="BL94" s="434"/>
      <c r="BM94" s="434"/>
      <c r="BN94" s="434"/>
      <c r="BO94" s="434"/>
      <c r="BP94" s="434"/>
      <c r="BQ94" s="434"/>
      <c r="BR94" s="434"/>
      <c r="BS94" s="434"/>
      <c r="BT94" s="434"/>
      <c r="BU94" s="434"/>
      <c r="BV94" s="434"/>
      <c r="BW94" s="434"/>
      <c r="BX94" s="434"/>
      <c r="BY94" s="434"/>
      <c r="BZ94" s="434"/>
      <c r="CA94" s="434"/>
      <c r="CB94" s="434"/>
      <c r="CC94" s="434"/>
      <c r="CD94" s="434"/>
      <c r="CE94" s="434"/>
      <c r="CF94" s="434"/>
      <c r="CG94" s="434"/>
      <c r="CH94" s="434"/>
      <c r="CI94" s="434"/>
      <c r="CJ94" s="434"/>
      <c r="CK94" s="434"/>
      <c r="CL94" s="434"/>
      <c r="CM94" s="434"/>
      <c r="CN94" s="434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  <c r="DF94" s="438"/>
      <c r="DG94" s="438"/>
      <c r="DH94" s="438"/>
      <c r="DI94" s="438"/>
      <c r="DJ94" s="438"/>
      <c r="DK94" s="438"/>
      <c r="DL94" s="438"/>
      <c r="DM94" s="438"/>
      <c r="DN94" s="441"/>
      <c r="DO94" s="441"/>
      <c r="DP94" s="441"/>
      <c r="DQ94" s="441"/>
      <c r="DR94" s="441"/>
      <c r="DS94" s="441"/>
      <c r="DT94" s="441"/>
      <c r="DU94" s="441"/>
      <c r="DV94" s="441"/>
      <c r="DW94" s="441"/>
      <c r="DX94" s="441"/>
      <c r="DY94" s="441"/>
      <c r="DZ94" s="441"/>
      <c r="EA94" s="441"/>
      <c r="EB94" s="441"/>
      <c r="EC94" s="441"/>
      <c r="ED94" s="441"/>
      <c r="EE94" s="441"/>
      <c r="EF94" s="441"/>
      <c r="EG94" s="441"/>
      <c r="EH94" s="441"/>
      <c r="EI94" s="441"/>
      <c r="EJ94" s="441"/>
      <c r="EK94" s="441"/>
      <c r="EL94" s="441"/>
      <c r="EM94" s="441"/>
      <c r="EN94" s="441"/>
      <c r="EO94" s="441"/>
      <c r="EP94" s="441"/>
    </row>
    <row r="95" spans="1:146" s="442" customFormat="1" ht="17" customHeight="1" thickBot="1">
      <c r="A95" s="374"/>
      <c r="B95" s="202" t="str">
        <f>'Vic Apr 2020'!F89</f>
        <v>Red Energy</v>
      </c>
      <c r="C95" s="202" t="str">
        <f>'Vic Apr 2020'!G89</f>
        <v>Red Saver</v>
      </c>
      <c r="D95" s="198">
        <f>365*'Vic Apr 2020'!H89/100</f>
        <v>265.72000000000003</v>
      </c>
      <c r="E95" s="417">
        <f>IF('Vic Apr 2020'!AQ89=3,0.5,IF('Vic Apr 2020'!AQ89=2,0.33,0))</f>
        <v>0.5</v>
      </c>
      <c r="F95" s="417">
        <f t="shared" si="12"/>
        <v>0.5</v>
      </c>
      <c r="G95" s="198">
        <f>IF('Vic Apr 2020'!K89="",($C$5*E95/'Vic Apr 2020'!AQ89*'Vic Apr 2020'!W89/100)*'Vic Apr 2020'!AQ89,IF($C$5*E95/'Vic Apr 2020'!AQ89&gt;='Vic Apr 2020'!L89,('Vic Apr 2020'!L89*'Vic Apr 2020'!W89/100)*'Vic Apr 2020'!AQ89,($C$5*E95/'Vic Apr 2020'!AQ89*'Vic Apr 2020'!W89/100)*'Vic Apr 2020'!AQ89))</f>
        <v>132.26727272727274</v>
      </c>
      <c r="H95" s="198">
        <f>IF(AND('Vic Apr 2020'!L89&gt;0,'Vic Apr 2020'!M89&gt;0),IF($C$5*E95/'Vic Apr 2020'!AQ89&lt;'Vic Apr 2020'!L89,0,IF(($C$5*E95/'Vic Apr 2020'!AQ89-'Vic Apr 2020'!L89)&lt;=('Vic Apr 2020'!M89+'Vic Apr 2020'!L89),((($C$5*E95/'Vic Apr 2020'!AQ89-'Vic Apr 2020'!L89)*'Vic Apr 2020'!X89/100))*'Vic Apr 2020'!AQ89,((('Vic Apr 2020'!M89)*'Vic Apr 2020'!X89/100)*'Vic Apr 2020'!AQ89))),0)</f>
        <v>100.70018181818179</v>
      </c>
      <c r="I95" s="198">
        <f>IF(AND('Vic Apr 2020'!M89&gt;0,'Vic Apr 2020'!N89&gt;0),IF($C$5*E95/'Vic Apr 2020'!AQ89&lt;('Vic Apr 2020'!L89+'Vic Apr 2020'!M89),0,IF(($C$5*E95/'Vic Apr 2020'!AQ89-'Vic Apr 2020'!L89+'Vic Apr 2020'!M89)&lt;=('Vic Apr 2020'!L89+'Vic Apr 2020'!M89+'Vic Apr 2020'!N89),((($C$5*E95/'Vic Apr 2020'!AQ89-('Vic Apr 2020'!L89+'Vic Apr 2020'!M89))*'Vic Apr 2020'!Y89/100))*'Vic Apr 2020'!AQ89,('Vic Apr 2020'!N89*'Vic Apr 2020'!Y89/100)* 'Vic Apr 2020'!AQ89)),0)</f>
        <v>0</v>
      </c>
      <c r="J95" s="198">
        <f>IF(AND('Vic Apr 2020'!N89&gt;0,'Vic Apr 2020'!O89&gt;0),IF($C$5*E95/'Vic Apr 2020'!AQ89&lt;('Vic Apr 2020'!L89+'Vic Apr 2020'!M89+'Vic Apr 2020'!N89),0,IF(($C$5*E95/'Vic Apr 2020'!AQ89-'Vic Apr 2020'!L89+'Vic Apr 2020'!M89+'Vic Apr 2020'!N89)&lt;=('Vic Apr 2020'!L89+'Vic Apr 2020'!M89+'Vic Apr 2020'!N89+'Vic Apr 2020'!O89),(($C$5*E95/'Vic Apr 2020'!AQ89-('Vic Apr 2020'!L89+'Vic Apr 2020'!M89+'Vic Apr 2020'!N89))*'Vic Apr 2020'!Z89/100)*'Vic Apr 2020'!AQ89,('Vic Apr 2020'!O89*'Vic Apr 2020'!Z89/100)*'Vic Apr 2020'!AQ89)),0)</f>
        <v>0</v>
      </c>
      <c r="K95" s="198">
        <f>IF(AND('Vic Apr 2020'!P89&gt;0,'Vic Apr 2020'!O89&gt;0),IF(($C$5*E95/'Vic Apr 2020'!AQ89&lt;SUM('Vic Apr 2020'!L89:P89)),(0),($C$5*E95/'Vic Apr 2020'!AQ89-SUM('Vic Apr 2020'!L89:P89))*'Vic Apr 2020'!AB89/100)* 'Vic Apr 2020'!AQ89,IF(AND('Vic Apr 2020'!O89&gt;0,'Vic Apr 2020'!P89=""),IF(($C$5*E95/'Vic Apr 2020'!AQ89&lt; SUM('Vic Apr 2020'!L89:O89)),(0),($C$5*E95/'Vic Apr 2020'!AQ89-SUM('Vic Apr 2020'!L89:O89))*'Vic Apr 2020'!AA89/100)* 'Vic Apr 2020'!AQ89,IF(AND('Vic Apr 2020'!N89&gt;0,'Vic Apr 2020'!O89=""),IF(($C$5*E95/'Vic Apr 2020'!AQ89&lt; SUM('Vic Apr 2020'!L89:N89)),(0),($C$5*E95/'Vic Apr 2020'!AQ89-SUM('Vic Apr 2020'!L89:N89))*'Vic Apr 2020'!Z89/100)* 'Vic Apr 2020'!AQ89,IF(AND('Vic Apr 2020'!M89&gt;0,'Vic Apr 2020'!N89=""),IF(($C$5*E95/'Vic Apr 2020'!AQ89&lt;'Vic Apr 2020'!M89+'Vic Apr 2020'!L89),(0),(($C$5*E95/'Vic Apr 2020'!AQ89-('Vic Apr 2020'!M89+'Vic Apr 2020'!L89))*'Vic Apr 2020'!Y89/100))*'Vic Apr 2020'!AQ89,IF(AND('Vic Apr 2020'!L89&gt;0,'Vic Apr 2020'!M89=""&gt;0),IF(($C$5*E95/'Vic Apr 2020'!AQ89&lt;'Vic Apr 2020'!L89),(0),($C$5*E95/'Vic Apr 2020'!AQ89-'Vic Apr 2020'!L89)*'Vic Apr 2020'!X89/100)*'Vic Apr 2020'!AQ89,0)))))</f>
        <v>781.39400000000001</v>
      </c>
      <c r="L95" s="198">
        <f>IF('Vic Apr 2020'!K89="",($C$5*F95/'Vic Apr 2020'!AR89*'Vic Apr 2020'!AC89/100)*'Vic Apr 2020'!AR89,IF($C$5*F95/'Vic Apr 2020'!AR89&gt;='Vic Apr 2020'!L89,('Vic Apr 2020'!L89*'Vic Apr 2020'!AC89/100)*'Vic Apr 2020'!AR89,($C$5*F95/'Vic Apr 2020'!AR89*'Vic Apr 2020'!AC89/100)*'Vic Apr 2020'!AR89))</f>
        <v>132.26727272727274</v>
      </c>
      <c r="M95" s="198">
        <f>IF(AND('Vic Apr 2020'!L89&gt;0,'Vic Apr 2020'!M89&gt;0),IF($C$5*F95/'Vic Apr 2020'!AR89&lt;'Vic Apr 2020'!L89,0,IF(($C$5*F95/'Vic Apr 2020'!AR89-'Vic Apr 2020'!L89)&lt;=('Vic Apr 2020'!M89+'Vic Apr 2020'!L89),((($C$5*F95/'Vic Apr 2020'!AR89-'Vic Apr 2020'!L89)*'Vic Apr 2020'!AD89/100))*'Vic Apr 2020'!AR89,((('Vic Apr 2020'!M89)*'Vic Apr 2020'!AD89/100)*'Vic Apr 2020'!AR89))),0)</f>
        <v>100.70018181818179</v>
      </c>
      <c r="N95" s="198">
        <f>IF(AND('Vic Apr 2020'!M89&gt;0,'Vic Apr 2020'!N89&gt;0),IF($C$5*F95/'Vic Apr 2020'!AR89&lt;('Vic Apr 2020'!L89+'Vic Apr 2020'!M89),0,IF(($C$5*F95/'Vic Apr 2020'!AR89-'Vic Apr 2020'!L89+'Vic Apr 2020'!M89)&lt;=('Vic Apr 2020'!L89+'Vic Apr 2020'!M89+'Vic Apr 2020'!N89),((($C$5*F95/'Vic Apr 2020'!AR89-('Vic Apr 2020'!L89+'Vic Apr 2020'!M89))*'Vic Apr 2020'!AE89/100))*'Vic Apr 2020'!AR89,('Vic Apr 2020'!N89*'Vic Apr 2020'!AE89/100)*'Vic Apr 2020'!AR89)),0)</f>
        <v>0</v>
      </c>
      <c r="O95" s="198">
        <f>IF(AND('Vic Apr 2020'!N89&gt;0,'Vic Apr 2020'!O89&gt;0),IF($C$5*F95/'Vic Apr 2020'!AR89&lt;('Vic Apr 2020'!L89+'Vic Apr 2020'!M89+'Vic Apr 2020'!N89),0,IF(($C$5*F95/'Vic Apr 2020'!AR89-'Vic Apr 2020'!L89+'Vic Apr 2020'!M89+'Vic Apr 2020'!N89)&lt;=('Vic Apr 2020'!L89+'Vic Apr 2020'!M89+'Vic Apr 2020'!N89+'Vic Apr 2020'!O89),(($C$5*F95/'Vic Apr 2020'!AR89-('Vic Apr 2020'!L89+'Vic Apr 2020'!M89+'Vic Apr 2020'!N89))*'Vic Apr 2020'!AF89/100)*'Vic Apr 2020'!AR89,('Vic Apr 2020'!O89*'Vic Apr 2020'!AF89/100)*'Vic Apr 2020'!AR89)),0)</f>
        <v>0</v>
      </c>
      <c r="P95" s="198">
        <f>IF(AND('Vic Apr 2020'!P89&gt;0,'Vic Apr 2020'!O89&gt;0),IF(($C$5*F95/'Vic Apr 2020'!AR89&lt;SUM('Vic Apr 2020'!L89:P89)),(0),($C$5*F95/'Vic Apr 2020'!AR89-SUM('Vic Apr 2020'!L89:P89))*'Vic Apr 2020'!AB89/100)* 'Vic Apr 2020'!AR89,IF(AND('Vic Apr 2020'!O89&gt;0,'Vic Apr 2020'!P89=""),IF(($C$5*F95/'Vic Apr 2020'!AR89&lt; SUM('Vic Apr 2020'!L89:O89)),(0),($C$5*F95/'Vic Apr 2020'!AR89-SUM('Vic Apr 2020'!L89:O89))*'Vic Apr 2020'!AG89/100)* 'Vic Apr 2020'!AR89,IF(AND('Vic Apr 2020'!N89&gt;0,'Vic Apr 2020'!O89=""),IF(($C$5*F95/'Vic Apr 2020'!AR89&lt; SUM('Vic Apr 2020'!L89:N89)),(0),($C$5*F95/'Vic Apr 2020'!AR89-SUM('Vic Apr 2020'!L89:N89))*'Vic Apr 2020'!AF89/100)* 'Vic Apr 2020'!AR89,IF(AND('Vic Apr 2020'!M89&gt;0,'Vic Apr 2020'!N89=""),IF(($C$5*F95/'Vic Apr 2020'!AR89&lt;'Vic Apr 2020'!M89+'Vic Apr 2020'!L89),(0),(($C$5*F95/'Vic Apr 2020'!AR89-('Vic Apr 2020'!M89+'Vic Apr 2020'!L89))*'Vic Apr 2020'!AE89/100))*'Vic Apr 2020'!AR89,IF(AND('Vic Apr 2020'!L89&gt;0,'Vic Apr 2020'!M89=""&gt;0),IF(($C$5*F95/'Vic Apr 2020'!AR89&lt;'Vic Apr 2020'!L89),(0),($C$5*F95/'Vic Apr 2020'!AR89-'Vic Apr 2020'!L89)*'Vic Apr 2020'!AD89/100)*'Vic Apr 2020'!AR89,0)))))</f>
        <v>781.39400000000001</v>
      </c>
      <c r="Q95" s="396">
        <f t="shared" si="13"/>
        <v>2028.7229090909091</v>
      </c>
      <c r="R95" s="421">
        <f t="shared" si="14"/>
        <v>2294.4429090909089</v>
      </c>
      <c r="S95" s="201">
        <f t="shared" si="15"/>
        <v>2523.8872000000001</v>
      </c>
      <c r="T95" s="250">
        <f>'Vic Apr 2020'!AT89</f>
        <v>0</v>
      </c>
      <c r="U95" s="250">
        <f>'Vic Apr 2020'!AU89</f>
        <v>0</v>
      </c>
      <c r="V95" s="250">
        <f>'Vic Apr 2020'!AV89</f>
        <v>10</v>
      </c>
      <c r="W95" s="250">
        <f>'Vic Apr 2020'!AW89</f>
        <v>0</v>
      </c>
      <c r="X95" s="421" t="str">
        <f t="shared" si="16"/>
        <v>Pay-on-time off bill</v>
      </c>
      <c r="Y95" s="421" t="str">
        <f t="shared" si="17"/>
        <v>Inclusive</v>
      </c>
      <c r="Z95" s="404">
        <f t="shared" si="10"/>
        <v>2294.4429090909089</v>
      </c>
      <c r="AA95" s="405">
        <f t="shared" si="11"/>
        <v>2064.9986181818181</v>
      </c>
      <c r="AB95" s="406">
        <f t="shared" si="18"/>
        <v>2523.8872000000001</v>
      </c>
      <c r="AC95" s="406">
        <f t="shared" si="18"/>
        <v>2271.4984800000002</v>
      </c>
      <c r="AD95" s="251">
        <f>'Vic Apr 2020'!BF89</f>
        <v>0</v>
      </c>
      <c r="AE95" s="204" t="str">
        <f>'Vic Apr 2020'!BG89</f>
        <v>n</v>
      </c>
      <c r="AF95" s="434"/>
      <c r="AG95" s="434"/>
      <c r="AH95" s="434"/>
      <c r="AI95" s="434"/>
      <c r="AJ95" s="434"/>
      <c r="AK95" s="434"/>
      <c r="AL95" s="434"/>
      <c r="AM95" s="434"/>
      <c r="AN95" s="434"/>
      <c r="AO95" s="434"/>
      <c r="AP95" s="434"/>
      <c r="AQ95" s="434"/>
      <c r="AR95" s="434"/>
      <c r="AS95" s="434"/>
      <c r="AT95" s="434"/>
      <c r="AU95" s="434"/>
      <c r="AV95" s="434"/>
      <c r="AW95" s="434"/>
      <c r="AX95" s="434"/>
      <c r="AY95" s="434"/>
      <c r="AZ95" s="434"/>
      <c r="BA95" s="434"/>
      <c r="BB95" s="434"/>
      <c r="BC95" s="434"/>
      <c r="BD95" s="434"/>
      <c r="BE95" s="434"/>
      <c r="BF95" s="434"/>
      <c r="BG95" s="434"/>
      <c r="BH95" s="434"/>
      <c r="BI95" s="434"/>
      <c r="BJ95" s="434"/>
      <c r="BK95" s="434"/>
      <c r="BL95" s="434"/>
      <c r="BM95" s="434"/>
      <c r="BN95" s="434"/>
      <c r="BO95" s="434"/>
      <c r="BP95" s="434"/>
      <c r="BQ95" s="434"/>
      <c r="BR95" s="434"/>
      <c r="BS95" s="434"/>
      <c r="BT95" s="434"/>
      <c r="BU95" s="434"/>
      <c r="BV95" s="434"/>
      <c r="BW95" s="434"/>
      <c r="BX95" s="434"/>
      <c r="BY95" s="434"/>
      <c r="BZ95" s="434"/>
      <c r="CA95" s="434"/>
      <c r="CB95" s="434"/>
      <c r="CC95" s="434"/>
      <c r="CD95" s="434"/>
      <c r="CE95" s="434"/>
      <c r="CF95" s="434"/>
      <c r="CG95" s="434"/>
      <c r="CH95" s="434"/>
      <c r="CI95" s="434"/>
      <c r="CJ95" s="434"/>
      <c r="CK95" s="434"/>
      <c r="CL95" s="434"/>
      <c r="CM95" s="434"/>
      <c r="CN95" s="434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  <c r="DF95" s="438"/>
      <c r="DG95" s="438"/>
      <c r="DH95" s="438"/>
      <c r="DI95" s="438"/>
      <c r="DJ95" s="438"/>
      <c r="DK95" s="438"/>
      <c r="DL95" s="438"/>
      <c r="DM95" s="438"/>
      <c r="DN95" s="441"/>
      <c r="DO95" s="441"/>
      <c r="DP95" s="441"/>
      <c r="DQ95" s="441"/>
      <c r="DR95" s="441"/>
      <c r="DS95" s="441"/>
      <c r="DT95" s="441"/>
      <c r="DU95" s="441"/>
      <c r="DV95" s="441"/>
      <c r="DW95" s="441"/>
      <c r="DX95" s="441"/>
      <c r="DY95" s="441"/>
      <c r="DZ95" s="441"/>
      <c r="EA95" s="441"/>
      <c r="EB95" s="441"/>
      <c r="EC95" s="441"/>
      <c r="ED95" s="441"/>
      <c r="EE95" s="441"/>
      <c r="EF95" s="441"/>
      <c r="EG95" s="441"/>
      <c r="EH95" s="441"/>
      <c r="EI95" s="441"/>
      <c r="EJ95" s="441"/>
      <c r="EK95" s="441"/>
      <c r="EL95" s="441"/>
      <c r="EM95" s="441"/>
      <c r="EN95" s="441"/>
      <c r="EO95" s="441"/>
      <c r="EP95" s="441"/>
    </row>
    <row r="96" spans="1:146"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  <c r="EP96" s="438"/>
    </row>
    <row r="97" spans="93:146"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  <c r="EP97" s="438"/>
    </row>
    <row r="98" spans="93:146"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  <c r="EP98" s="438"/>
    </row>
    <row r="99" spans="93:146"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  <c r="EP99" s="438"/>
    </row>
    <row r="100" spans="93:146"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  <c r="EP100" s="438"/>
    </row>
    <row r="101" spans="93:146"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  <c r="EP101" s="438"/>
    </row>
    <row r="102" spans="93:146"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  <c r="EP102" s="438"/>
    </row>
    <row r="103" spans="93:146"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  <c r="EP103" s="438"/>
    </row>
    <row r="104" spans="93:146"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  <c r="EP104" s="438"/>
    </row>
    <row r="105" spans="93:146"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  <c r="EP105" s="438"/>
    </row>
    <row r="106" spans="93:146">
      <c r="CO106" s="438"/>
      <c r="CP106" s="438"/>
      <c r="CQ106" s="438"/>
      <c r="CR106" s="438"/>
      <c r="CS106" s="438"/>
      <c r="CT106" s="438"/>
      <c r="CU106" s="438"/>
      <c r="CV106" s="438"/>
      <c r="CW106" s="438"/>
      <c r="CX106" s="438"/>
      <c r="CY106" s="438"/>
      <c r="CZ106" s="438"/>
      <c r="DA106" s="438"/>
      <c r="DB106" s="438"/>
      <c r="DC106" s="438"/>
      <c r="DD106" s="438"/>
      <c r="DE106" s="438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  <c r="EP106" s="438"/>
    </row>
    <row r="107" spans="93:146">
      <c r="CO107" s="438"/>
      <c r="CP107" s="438"/>
      <c r="CQ107" s="438"/>
      <c r="CR107" s="438"/>
      <c r="CS107" s="438"/>
      <c r="CT107" s="438"/>
      <c r="CU107" s="438"/>
      <c r="CV107" s="438"/>
      <c r="CW107" s="438"/>
      <c r="CX107" s="438"/>
      <c r="CY107" s="438"/>
      <c r="CZ107" s="438"/>
      <c r="DA107" s="438"/>
      <c r="DB107" s="438"/>
      <c r="DC107" s="438"/>
      <c r="DD107" s="438"/>
      <c r="DE107" s="438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  <c r="EP107" s="438"/>
    </row>
    <row r="108" spans="93:146">
      <c r="CO108" s="438"/>
      <c r="CP108" s="438"/>
      <c r="CQ108" s="438"/>
      <c r="CR108" s="438"/>
      <c r="CS108" s="438"/>
      <c r="CT108" s="438"/>
      <c r="CU108" s="438"/>
      <c r="CV108" s="438"/>
      <c r="CW108" s="438"/>
      <c r="CX108" s="438"/>
      <c r="CY108" s="438"/>
      <c r="CZ108" s="438"/>
      <c r="DA108" s="438"/>
      <c r="DB108" s="438"/>
      <c r="DC108" s="438"/>
      <c r="DD108" s="438"/>
      <c r="DE108" s="438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  <c r="EP108" s="438"/>
    </row>
    <row r="109" spans="93:146">
      <c r="CO109" s="438"/>
      <c r="CP109" s="438"/>
      <c r="CQ109" s="438"/>
      <c r="CR109" s="438"/>
      <c r="CS109" s="438"/>
      <c r="CT109" s="438"/>
      <c r="CU109" s="438"/>
      <c r="CV109" s="438"/>
      <c r="CW109" s="438"/>
      <c r="CX109" s="438"/>
      <c r="CY109" s="438"/>
      <c r="CZ109" s="438"/>
      <c r="DA109" s="438"/>
      <c r="DB109" s="438"/>
      <c r="DC109" s="438"/>
      <c r="DD109" s="438"/>
      <c r="DE109" s="438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  <c r="EP109" s="438"/>
    </row>
    <row r="110" spans="93:146">
      <c r="CO110" s="438"/>
      <c r="CP110" s="438"/>
      <c r="CQ110" s="438"/>
      <c r="CR110" s="438"/>
      <c r="CS110" s="438"/>
      <c r="CT110" s="438"/>
      <c r="CU110" s="438"/>
      <c r="CV110" s="438"/>
      <c r="CW110" s="438"/>
      <c r="CX110" s="438"/>
      <c r="CY110" s="438"/>
      <c r="CZ110" s="438"/>
      <c r="DA110" s="438"/>
      <c r="DB110" s="438"/>
      <c r="DC110" s="438"/>
      <c r="DD110" s="438"/>
      <c r="DE110" s="438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  <c r="EP110" s="438"/>
    </row>
    <row r="111" spans="93:146">
      <c r="CO111" s="438"/>
      <c r="CP111" s="438"/>
      <c r="CQ111" s="438"/>
      <c r="CR111" s="438"/>
      <c r="CS111" s="438"/>
      <c r="CT111" s="438"/>
      <c r="CU111" s="438"/>
      <c r="CV111" s="438"/>
      <c r="CW111" s="438"/>
      <c r="CX111" s="438"/>
      <c r="CY111" s="438"/>
      <c r="CZ111" s="438"/>
      <c r="DA111" s="438"/>
      <c r="DB111" s="438"/>
      <c r="DC111" s="438"/>
      <c r="DD111" s="438"/>
      <c r="DE111" s="438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  <c r="EP111" s="438"/>
    </row>
    <row r="112" spans="93:146">
      <c r="CO112" s="438"/>
      <c r="CP112" s="438"/>
      <c r="CQ112" s="438"/>
      <c r="CR112" s="43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  <c r="EP112" s="438"/>
    </row>
    <row r="113" spans="93:146">
      <c r="CO113" s="438"/>
      <c r="CP113" s="438"/>
      <c r="CQ113" s="438"/>
      <c r="CR113" s="438"/>
      <c r="CS113" s="438"/>
      <c r="CT113" s="438"/>
      <c r="CU113" s="438"/>
      <c r="CV113" s="438"/>
      <c r="CW113" s="438"/>
      <c r="CX113" s="438"/>
      <c r="CY113" s="438"/>
      <c r="CZ113" s="438"/>
      <c r="DA113" s="438"/>
      <c r="DB113" s="438"/>
      <c r="DC113" s="438"/>
      <c r="DD113" s="438"/>
      <c r="DE113" s="438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  <c r="EP113" s="438"/>
    </row>
    <row r="114" spans="93:146">
      <c r="CO114" s="438"/>
      <c r="CP114" s="438"/>
      <c r="CQ114" s="438"/>
      <c r="CR114" s="438"/>
      <c r="CS114" s="438"/>
      <c r="CT114" s="438"/>
      <c r="CU114" s="438"/>
      <c r="CV114" s="438"/>
      <c r="CW114" s="438"/>
      <c r="CX114" s="438"/>
      <c r="CY114" s="438"/>
      <c r="CZ114" s="438"/>
      <c r="DA114" s="438"/>
      <c r="DB114" s="438"/>
      <c r="DC114" s="438"/>
      <c r="DD114" s="438"/>
      <c r="DE114" s="438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  <c r="EP114" s="438"/>
    </row>
    <row r="115" spans="93:146">
      <c r="CO115" s="438"/>
      <c r="CP115" s="438"/>
      <c r="CQ115" s="438"/>
      <c r="CR115" s="438"/>
      <c r="CS115" s="438"/>
      <c r="CT115" s="438"/>
      <c r="CU115" s="438"/>
      <c r="CV115" s="438"/>
      <c r="CW115" s="438"/>
      <c r="CX115" s="438"/>
      <c r="CY115" s="438"/>
      <c r="CZ115" s="438"/>
      <c r="DA115" s="438"/>
      <c r="DB115" s="438"/>
      <c r="DC115" s="438"/>
      <c r="DD115" s="438"/>
      <c r="DE115" s="438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  <c r="EP115" s="438"/>
    </row>
    <row r="116" spans="93:146">
      <c r="CO116" s="438"/>
      <c r="CP116" s="438"/>
      <c r="CQ116" s="438"/>
      <c r="CR116" s="438"/>
      <c r="CS116" s="438"/>
      <c r="CT116" s="438"/>
      <c r="CU116" s="438"/>
      <c r="CV116" s="438"/>
      <c r="CW116" s="438"/>
      <c r="CX116" s="438"/>
      <c r="CY116" s="438"/>
      <c r="CZ116" s="438"/>
      <c r="DA116" s="438"/>
      <c r="DB116" s="438"/>
      <c r="DC116" s="438"/>
      <c r="DD116" s="438"/>
      <c r="DE116" s="438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  <c r="EP116" s="438"/>
    </row>
    <row r="117" spans="93:146">
      <c r="CO117" s="438"/>
      <c r="CP117" s="438"/>
      <c r="CQ117" s="438"/>
      <c r="CR117" s="438"/>
      <c r="CS117" s="438"/>
      <c r="CT117" s="438"/>
      <c r="CU117" s="438"/>
      <c r="CV117" s="438"/>
      <c r="CW117" s="438"/>
      <c r="CX117" s="438"/>
      <c r="CY117" s="438"/>
      <c r="CZ117" s="438"/>
      <c r="DA117" s="438"/>
      <c r="DB117" s="438"/>
      <c r="DC117" s="438"/>
      <c r="DD117" s="438"/>
      <c r="DE117" s="438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  <c r="EP117" s="438"/>
    </row>
    <row r="118" spans="93:146">
      <c r="CO118" s="438"/>
      <c r="CP118" s="438"/>
      <c r="CQ118" s="438"/>
      <c r="CR118" s="438"/>
      <c r="CS118" s="438"/>
      <c r="CT118" s="438"/>
      <c r="CU118" s="438"/>
      <c r="CV118" s="438"/>
      <c r="CW118" s="438"/>
      <c r="CX118" s="438"/>
      <c r="CY118" s="438"/>
      <c r="CZ118" s="438"/>
      <c r="DA118" s="438"/>
      <c r="DB118" s="438"/>
      <c r="DC118" s="438"/>
      <c r="DD118" s="438"/>
      <c r="DE118" s="438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  <c r="EP118" s="438"/>
    </row>
    <row r="119" spans="93:146">
      <c r="CO119" s="438"/>
      <c r="CP119" s="438"/>
      <c r="CQ119" s="438"/>
      <c r="CR119" s="438"/>
      <c r="CS119" s="438"/>
      <c r="CT119" s="438"/>
      <c r="CU119" s="438"/>
      <c r="CV119" s="438"/>
      <c r="CW119" s="438"/>
      <c r="CX119" s="438"/>
      <c r="CY119" s="438"/>
      <c r="CZ119" s="438"/>
      <c r="DA119" s="438"/>
      <c r="DB119" s="438"/>
      <c r="DC119" s="438"/>
      <c r="DD119" s="438"/>
      <c r="DE119" s="438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  <c r="EP119" s="438"/>
    </row>
    <row r="120" spans="93:146">
      <c r="CO120" s="438"/>
      <c r="CP120" s="438"/>
      <c r="CQ120" s="438"/>
      <c r="CR120" s="438"/>
      <c r="CS120" s="438"/>
      <c r="CT120" s="438"/>
      <c r="CU120" s="438"/>
      <c r="CV120" s="438"/>
      <c r="CW120" s="438"/>
      <c r="CX120" s="438"/>
      <c r="CY120" s="438"/>
      <c r="CZ120" s="438"/>
      <c r="DA120" s="438"/>
      <c r="DB120" s="438"/>
      <c r="DC120" s="438"/>
      <c r="DD120" s="438"/>
      <c r="DE120" s="438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  <c r="EP120" s="438"/>
    </row>
    <row r="121" spans="93:146">
      <c r="CO121" s="438"/>
      <c r="CP121" s="438"/>
      <c r="CQ121" s="438"/>
      <c r="CR121" s="438"/>
      <c r="CS121" s="438"/>
      <c r="CT121" s="438"/>
      <c r="CU121" s="438"/>
      <c r="CV121" s="438"/>
      <c r="CW121" s="438"/>
      <c r="CX121" s="438"/>
      <c r="CY121" s="438"/>
      <c r="CZ121" s="438"/>
      <c r="DA121" s="438"/>
      <c r="DB121" s="438"/>
      <c r="DC121" s="438"/>
      <c r="DD121" s="438"/>
      <c r="DE121" s="438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  <c r="EP121" s="438"/>
    </row>
    <row r="122" spans="93:146">
      <c r="CO122" s="438"/>
      <c r="CP122" s="438"/>
      <c r="CQ122" s="438"/>
      <c r="CR122" s="438"/>
      <c r="CS122" s="438"/>
      <c r="CT122" s="438"/>
      <c r="CU122" s="438"/>
      <c r="CV122" s="438"/>
      <c r="CW122" s="438"/>
      <c r="CX122" s="438"/>
      <c r="CY122" s="438"/>
      <c r="CZ122" s="438"/>
      <c r="DA122" s="438"/>
      <c r="DB122" s="438"/>
      <c r="DC122" s="438"/>
      <c r="DD122" s="438"/>
      <c r="DE122" s="438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  <c r="EP122" s="438"/>
    </row>
    <row r="123" spans="93:146">
      <c r="CO123" s="438"/>
      <c r="CP123" s="438"/>
      <c r="CQ123" s="438"/>
      <c r="CR123" s="438"/>
      <c r="CS123" s="438"/>
      <c r="CT123" s="438"/>
      <c r="CU123" s="438"/>
      <c r="CV123" s="438"/>
      <c r="CW123" s="438"/>
      <c r="CX123" s="438"/>
      <c r="CY123" s="438"/>
      <c r="CZ123" s="438"/>
      <c r="DA123" s="438"/>
      <c r="DB123" s="438"/>
      <c r="DC123" s="438"/>
      <c r="DD123" s="438"/>
      <c r="DE123" s="438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  <c r="EP123" s="438"/>
    </row>
    <row r="124" spans="93:146">
      <c r="CO124" s="438"/>
      <c r="CP124" s="438"/>
      <c r="CQ124" s="438"/>
      <c r="CR124" s="438"/>
      <c r="CS124" s="438"/>
      <c r="CT124" s="438"/>
      <c r="CU124" s="438"/>
      <c r="CV124" s="438"/>
      <c r="CW124" s="438"/>
      <c r="CX124" s="438"/>
      <c r="CY124" s="438"/>
      <c r="CZ124" s="438"/>
      <c r="DA124" s="438"/>
      <c r="DB124" s="438"/>
      <c r="DC124" s="438"/>
      <c r="DD124" s="438"/>
      <c r="DE124" s="438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  <c r="EP124" s="438"/>
    </row>
    <row r="125" spans="93:146">
      <c r="CO125" s="438"/>
      <c r="CP125" s="438"/>
      <c r="CQ125" s="438"/>
      <c r="CR125" s="438"/>
      <c r="CS125" s="438"/>
      <c r="CT125" s="438"/>
      <c r="CU125" s="438"/>
      <c r="CV125" s="438"/>
      <c r="CW125" s="438"/>
      <c r="CX125" s="438"/>
      <c r="CY125" s="438"/>
      <c r="CZ125" s="438"/>
      <c r="DA125" s="438"/>
      <c r="DB125" s="438"/>
      <c r="DC125" s="438"/>
      <c r="DD125" s="438"/>
      <c r="DE125" s="438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  <c r="EP125" s="438"/>
    </row>
    <row r="126" spans="93:146">
      <c r="CO126" s="438"/>
      <c r="CP126" s="438"/>
      <c r="CQ126" s="438"/>
      <c r="CR126" s="438"/>
      <c r="CS126" s="438"/>
      <c r="CT126" s="438"/>
      <c r="CU126" s="438"/>
      <c r="CV126" s="438"/>
      <c r="CW126" s="438"/>
      <c r="CX126" s="438"/>
      <c r="CY126" s="438"/>
      <c r="CZ126" s="438"/>
      <c r="DA126" s="438"/>
      <c r="DB126" s="438"/>
      <c r="DC126" s="438"/>
      <c r="DD126" s="438"/>
      <c r="DE126" s="438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  <c r="EP126" s="438"/>
    </row>
    <row r="127" spans="93:146">
      <c r="CO127" s="438"/>
      <c r="CP127" s="438"/>
      <c r="CQ127" s="438"/>
      <c r="CR127" s="438"/>
      <c r="CS127" s="438"/>
      <c r="CT127" s="438"/>
      <c r="CU127" s="438"/>
      <c r="CV127" s="438"/>
      <c r="CW127" s="438"/>
      <c r="CX127" s="438"/>
      <c r="CY127" s="438"/>
      <c r="CZ127" s="438"/>
      <c r="DA127" s="438"/>
      <c r="DB127" s="438"/>
      <c r="DC127" s="438"/>
      <c r="DD127" s="438"/>
      <c r="DE127" s="438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  <c r="EP127" s="438"/>
    </row>
    <row r="128" spans="93:146">
      <c r="CO128" s="438"/>
      <c r="CP128" s="438"/>
      <c r="CQ128" s="438"/>
      <c r="CR128" s="438"/>
      <c r="CS128" s="438"/>
      <c r="CT128" s="438"/>
      <c r="CU128" s="438"/>
      <c r="CV128" s="438"/>
      <c r="CW128" s="438"/>
      <c r="CX128" s="438"/>
      <c r="CY128" s="438"/>
      <c r="CZ128" s="438"/>
      <c r="DA128" s="438"/>
      <c r="DB128" s="438"/>
      <c r="DC128" s="438"/>
      <c r="DD128" s="438"/>
      <c r="DE128" s="438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  <c r="EP128" s="438"/>
    </row>
    <row r="129" spans="32:146">
      <c r="CO129" s="438"/>
      <c r="CP129" s="438"/>
      <c r="CQ129" s="438"/>
      <c r="CR129" s="438"/>
      <c r="CS129" s="438"/>
      <c r="CT129" s="438"/>
      <c r="CU129" s="438"/>
      <c r="CV129" s="438"/>
      <c r="CW129" s="438"/>
      <c r="CX129" s="438"/>
      <c r="CY129" s="438"/>
      <c r="CZ129" s="438"/>
      <c r="DA129" s="438"/>
      <c r="DB129" s="438"/>
      <c r="DC129" s="438"/>
      <c r="DD129" s="438"/>
      <c r="DE129" s="438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  <c r="EP129" s="438"/>
    </row>
    <row r="130" spans="32:146">
      <c r="AF130" s="438"/>
      <c r="AG130" s="438"/>
      <c r="AH130" s="438"/>
      <c r="AI130" s="438"/>
      <c r="AJ130" s="438"/>
      <c r="AK130" s="438"/>
      <c r="AL130" s="438"/>
      <c r="AM130" s="438"/>
      <c r="AN130" s="438"/>
      <c r="AO130" s="438"/>
      <c r="AP130" s="438"/>
      <c r="AQ130" s="438"/>
      <c r="AR130" s="438"/>
      <c r="AS130" s="438"/>
      <c r="AT130" s="438"/>
      <c r="AU130" s="438"/>
      <c r="AV130" s="438"/>
      <c r="AW130" s="438"/>
      <c r="AX130" s="438"/>
      <c r="AY130" s="438"/>
      <c r="AZ130" s="438"/>
      <c r="BA130" s="438"/>
      <c r="BB130" s="438"/>
      <c r="BC130" s="438"/>
      <c r="BD130" s="438"/>
      <c r="BE130" s="438"/>
      <c r="BF130" s="438"/>
      <c r="BG130" s="438"/>
      <c r="BH130" s="438"/>
      <c r="BI130" s="438"/>
      <c r="BJ130" s="438"/>
      <c r="BK130" s="438"/>
      <c r="BL130" s="438"/>
      <c r="BM130" s="438"/>
      <c r="BN130" s="438"/>
      <c r="BO130" s="438"/>
      <c r="BP130" s="438"/>
      <c r="BQ130" s="438"/>
      <c r="BR130" s="438"/>
      <c r="BS130" s="438"/>
      <c r="BT130" s="438"/>
      <c r="BU130" s="438"/>
      <c r="BV130" s="438"/>
      <c r="BW130" s="438"/>
      <c r="BX130" s="438"/>
      <c r="BY130" s="438"/>
      <c r="BZ130" s="438"/>
      <c r="CA130" s="438"/>
      <c r="CB130" s="438"/>
      <c r="CC130" s="438"/>
      <c r="CD130" s="438"/>
      <c r="CE130" s="438"/>
      <c r="CF130" s="438"/>
      <c r="CG130" s="438"/>
      <c r="CH130" s="438"/>
      <c r="CI130" s="438"/>
      <c r="CJ130" s="438"/>
      <c r="CK130" s="438"/>
      <c r="CL130" s="438"/>
      <c r="CM130" s="438"/>
      <c r="CN130" s="438"/>
      <c r="CO130" s="438"/>
      <c r="CP130" s="438"/>
      <c r="CQ130" s="438"/>
      <c r="CR130" s="438"/>
      <c r="CS130" s="438"/>
      <c r="CT130" s="438"/>
      <c r="CU130" s="438"/>
      <c r="CV130" s="438"/>
      <c r="CW130" s="438"/>
      <c r="CX130" s="438"/>
      <c r="CY130" s="438"/>
      <c r="CZ130" s="438"/>
      <c r="DA130" s="438"/>
      <c r="DB130" s="438"/>
      <c r="DC130" s="438"/>
      <c r="DD130" s="438"/>
      <c r="DE130" s="438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  <c r="EP130" s="438"/>
    </row>
    <row r="131" spans="32:146">
      <c r="AF131" s="438"/>
      <c r="AG131" s="438"/>
      <c r="AH131" s="438"/>
      <c r="AI131" s="438"/>
      <c r="AJ131" s="438"/>
      <c r="AK131" s="438"/>
      <c r="AL131" s="438"/>
      <c r="AM131" s="438"/>
      <c r="AN131" s="438"/>
      <c r="AO131" s="438"/>
      <c r="AP131" s="438"/>
      <c r="AQ131" s="438"/>
      <c r="AR131" s="438"/>
      <c r="AS131" s="438"/>
      <c r="AT131" s="438"/>
      <c r="AU131" s="438"/>
      <c r="AV131" s="438"/>
      <c r="AW131" s="438"/>
      <c r="AX131" s="438"/>
      <c r="AY131" s="438"/>
      <c r="AZ131" s="438"/>
      <c r="BA131" s="438"/>
      <c r="BB131" s="438"/>
      <c r="BC131" s="438"/>
      <c r="BD131" s="438"/>
      <c r="BE131" s="438"/>
      <c r="BF131" s="438"/>
      <c r="BG131" s="438"/>
      <c r="BH131" s="438"/>
      <c r="BI131" s="438"/>
      <c r="BJ131" s="438"/>
      <c r="BK131" s="438"/>
      <c r="BL131" s="438"/>
      <c r="BM131" s="438"/>
      <c r="BN131" s="438"/>
      <c r="BO131" s="438"/>
      <c r="BP131" s="438"/>
      <c r="BQ131" s="438"/>
      <c r="BR131" s="438"/>
      <c r="BS131" s="438"/>
      <c r="BT131" s="438"/>
      <c r="BU131" s="438"/>
      <c r="BV131" s="438"/>
      <c r="BW131" s="438"/>
      <c r="BX131" s="438"/>
      <c r="BY131" s="438"/>
      <c r="BZ131" s="438"/>
      <c r="CA131" s="438"/>
      <c r="CB131" s="438"/>
      <c r="CC131" s="438"/>
      <c r="CD131" s="438"/>
      <c r="CE131" s="438"/>
      <c r="CF131" s="438"/>
      <c r="CG131" s="438"/>
      <c r="CH131" s="438"/>
      <c r="CI131" s="438"/>
      <c r="CJ131" s="438"/>
      <c r="CK131" s="438"/>
      <c r="CL131" s="438"/>
      <c r="CM131" s="438"/>
      <c r="CN131" s="438"/>
      <c r="CO131" s="438"/>
      <c r="CP131" s="438"/>
      <c r="CQ131" s="438"/>
      <c r="CR131" s="438"/>
      <c r="CS131" s="438"/>
      <c r="CT131" s="438"/>
      <c r="CU131" s="438"/>
      <c r="CV131" s="438"/>
      <c r="CW131" s="438"/>
      <c r="CX131" s="438"/>
      <c r="CY131" s="438"/>
      <c r="CZ131" s="438"/>
      <c r="DA131" s="438"/>
      <c r="DB131" s="438"/>
      <c r="DC131" s="438"/>
      <c r="DD131" s="438"/>
      <c r="DE131" s="438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  <c r="EP131" s="438"/>
    </row>
    <row r="132" spans="32:146">
      <c r="AF132" s="438"/>
      <c r="AG132" s="438"/>
      <c r="AH132" s="438"/>
      <c r="AI132" s="438"/>
      <c r="AJ132" s="438"/>
      <c r="AK132" s="438"/>
      <c r="AL132" s="438"/>
      <c r="AM132" s="438"/>
      <c r="AN132" s="438"/>
      <c r="AO132" s="438"/>
      <c r="AP132" s="438"/>
      <c r="AQ132" s="438"/>
      <c r="AR132" s="438"/>
      <c r="AS132" s="438"/>
      <c r="AT132" s="438"/>
      <c r="AU132" s="438"/>
      <c r="AV132" s="438"/>
      <c r="AW132" s="438"/>
      <c r="AX132" s="438"/>
      <c r="AY132" s="438"/>
      <c r="AZ132" s="438"/>
      <c r="BA132" s="438"/>
      <c r="BB132" s="438"/>
      <c r="BC132" s="438"/>
      <c r="BD132" s="438"/>
      <c r="BE132" s="438"/>
      <c r="BF132" s="438"/>
      <c r="BG132" s="438"/>
      <c r="BH132" s="438"/>
      <c r="BI132" s="438"/>
      <c r="BJ132" s="438"/>
      <c r="BK132" s="438"/>
      <c r="BL132" s="438"/>
      <c r="BM132" s="438"/>
      <c r="BN132" s="438"/>
      <c r="BO132" s="438"/>
      <c r="BP132" s="438"/>
      <c r="BQ132" s="438"/>
      <c r="BR132" s="438"/>
      <c r="BS132" s="438"/>
      <c r="BT132" s="438"/>
      <c r="BU132" s="438"/>
      <c r="BV132" s="438"/>
      <c r="BW132" s="438"/>
      <c r="BX132" s="438"/>
      <c r="BY132" s="438"/>
      <c r="BZ132" s="438"/>
      <c r="CA132" s="438"/>
      <c r="CB132" s="438"/>
      <c r="CC132" s="438"/>
      <c r="CD132" s="438"/>
      <c r="CE132" s="438"/>
      <c r="CF132" s="438"/>
      <c r="CG132" s="438"/>
      <c r="CH132" s="438"/>
      <c r="CI132" s="438"/>
      <c r="CJ132" s="438"/>
      <c r="CK132" s="438"/>
      <c r="CL132" s="438"/>
      <c r="CM132" s="438"/>
      <c r="CN132" s="438"/>
      <c r="CO132" s="438"/>
      <c r="CP132" s="438"/>
      <c r="CQ132" s="438"/>
      <c r="CR132" s="438"/>
      <c r="CS132" s="438"/>
      <c r="CT132" s="438"/>
      <c r="CU132" s="438"/>
      <c r="CV132" s="438"/>
      <c r="CW132" s="438"/>
      <c r="CX132" s="438"/>
      <c r="CY132" s="438"/>
      <c r="CZ132" s="438"/>
      <c r="DA132" s="438"/>
      <c r="DB132" s="438"/>
      <c r="DC132" s="438"/>
      <c r="DD132" s="438"/>
      <c r="DE132" s="438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  <c r="EP132" s="438"/>
    </row>
    <row r="133" spans="32:146">
      <c r="AF133" s="438"/>
      <c r="AG133" s="438"/>
      <c r="AH133" s="438"/>
      <c r="AI133" s="438"/>
      <c r="AJ133" s="438"/>
      <c r="AK133" s="438"/>
      <c r="AL133" s="438"/>
      <c r="AM133" s="438"/>
      <c r="AN133" s="438"/>
      <c r="AO133" s="438"/>
      <c r="AP133" s="438"/>
      <c r="AQ133" s="438"/>
      <c r="AR133" s="438"/>
      <c r="AS133" s="438"/>
      <c r="AT133" s="438"/>
      <c r="AU133" s="438"/>
      <c r="AV133" s="438"/>
      <c r="AW133" s="438"/>
      <c r="AX133" s="438"/>
      <c r="AY133" s="438"/>
      <c r="AZ133" s="438"/>
      <c r="BA133" s="438"/>
      <c r="BB133" s="438"/>
      <c r="BC133" s="438"/>
      <c r="BD133" s="438"/>
      <c r="BE133" s="438"/>
      <c r="BF133" s="438"/>
      <c r="BG133" s="438"/>
      <c r="BH133" s="438"/>
      <c r="BI133" s="438"/>
      <c r="BJ133" s="438"/>
      <c r="BK133" s="438"/>
      <c r="BL133" s="438"/>
      <c r="BM133" s="438"/>
      <c r="BN133" s="438"/>
      <c r="BO133" s="438"/>
      <c r="BP133" s="438"/>
      <c r="BQ133" s="438"/>
      <c r="BR133" s="438"/>
      <c r="BS133" s="438"/>
      <c r="BT133" s="438"/>
      <c r="BU133" s="438"/>
      <c r="BV133" s="438"/>
      <c r="BW133" s="438"/>
      <c r="BX133" s="438"/>
      <c r="BY133" s="438"/>
      <c r="BZ133" s="438"/>
      <c r="CA133" s="438"/>
      <c r="CB133" s="438"/>
      <c r="CC133" s="438"/>
      <c r="CD133" s="438"/>
      <c r="CE133" s="438"/>
      <c r="CF133" s="438"/>
      <c r="CG133" s="438"/>
      <c r="CH133" s="438"/>
      <c r="CI133" s="438"/>
      <c r="CJ133" s="438"/>
      <c r="CK133" s="438"/>
      <c r="CL133" s="438"/>
      <c r="CM133" s="438"/>
      <c r="CN133" s="438"/>
      <c r="CO133" s="438"/>
      <c r="CP133" s="438"/>
      <c r="CQ133" s="438"/>
      <c r="CR133" s="438"/>
      <c r="CS133" s="438"/>
      <c r="CT133" s="438"/>
      <c r="CU133" s="438"/>
      <c r="CV133" s="438"/>
      <c r="CW133" s="438"/>
      <c r="CX133" s="438"/>
      <c r="CY133" s="438"/>
      <c r="CZ133" s="438"/>
      <c r="DA133" s="438"/>
      <c r="DB133" s="438"/>
      <c r="DC133" s="438"/>
      <c r="DD133" s="438"/>
      <c r="DE133" s="438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  <c r="EP133" s="438"/>
    </row>
    <row r="134" spans="32:146">
      <c r="AF134" s="438"/>
      <c r="AG134" s="438"/>
      <c r="AH134" s="438"/>
      <c r="AI134" s="438"/>
      <c r="AJ134" s="438"/>
      <c r="AK134" s="438"/>
      <c r="AL134" s="438"/>
      <c r="AM134" s="438"/>
      <c r="AN134" s="438"/>
      <c r="AO134" s="438"/>
      <c r="AP134" s="438"/>
      <c r="AQ134" s="438"/>
      <c r="AR134" s="438"/>
      <c r="AS134" s="438"/>
      <c r="AT134" s="438"/>
      <c r="AU134" s="438"/>
      <c r="AV134" s="438"/>
      <c r="AW134" s="438"/>
      <c r="AX134" s="438"/>
      <c r="AY134" s="438"/>
      <c r="AZ134" s="438"/>
      <c r="BA134" s="438"/>
      <c r="BB134" s="438"/>
      <c r="BC134" s="438"/>
      <c r="BD134" s="438"/>
      <c r="BE134" s="438"/>
      <c r="BF134" s="438"/>
      <c r="BG134" s="438"/>
      <c r="BH134" s="438"/>
      <c r="BI134" s="438"/>
      <c r="BJ134" s="438"/>
      <c r="BK134" s="438"/>
      <c r="BL134" s="438"/>
      <c r="BM134" s="438"/>
      <c r="BN134" s="438"/>
      <c r="BO134" s="438"/>
      <c r="BP134" s="438"/>
      <c r="BQ134" s="438"/>
      <c r="BR134" s="438"/>
      <c r="BS134" s="438"/>
      <c r="BT134" s="438"/>
      <c r="BU134" s="438"/>
      <c r="BV134" s="438"/>
      <c r="BW134" s="438"/>
      <c r="BX134" s="438"/>
      <c r="BY134" s="438"/>
      <c r="BZ134" s="438"/>
      <c r="CA134" s="438"/>
      <c r="CB134" s="438"/>
      <c r="CC134" s="438"/>
      <c r="CD134" s="438"/>
      <c r="CE134" s="438"/>
      <c r="CF134" s="438"/>
      <c r="CG134" s="438"/>
      <c r="CH134" s="438"/>
      <c r="CI134" s="438"/>
      <c r="CJ134" s="438"/>
      <c r="CK134" s="438"/>
      <c r="CL134" s="438"/>
      <c r="CM134" s="438"/>
      <c r="CN134" s="438"/>
      <c r="CO134" s="438"/>
      <c r="CP134" s="438"/>
      <c r="CQ134" s="438"/>
      <c r="CR134" s="438"/>
      <c r="CS134" s="438"/>
      <c r="CT134" s="438"/>
      <c r="CU134" s="438"/>
      <c r="CV134" s="438"/>
      <c r="CW134" s="438"/>
      <c r="CX134" s="438"/>
      <c r="CY134" s="438"/>
      <c r="CZ134" s="438"/>
      <c r="DA134" s="438"/>
      <c r="DB134" s="438"/>
      <c r="DC134" s="438"/>
      <c r="DD134" s="438"/>
      <c r="DE134" s="438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  <c r="EP134" s="438"/>
    </row>
    <row r="135" spans="32:146">
      <c r="AF135" s="438"/>
      <c r="AG135" s="438"/>
      <c r="AH135" s="438"/>
      <c r="AI135" s="438"/>
      <c r="AJ135" s="438"/>
      <c r="AK135" s="438"/>
      <c r="AL135" s="438"/>
      <c r="AM135" s="438"/>
      <c r="AN135" s="438"/>
      <c r="AO135" s="438"/>
      <c r="AP135" s="438"/>
      <c r="AQ135" s="438"/>
      <c r="AR135" s="438"/>
      <c r="AS135" s="438"/>
      <c r="AT135" s="438"/>
      <c r="AU135" s="438"/>
      <c r="AV135" s="438"/>
      <c r="AW135" s="438"/>
      <c r="AX135" s="438"/>
      <c r="AY135" s="438"/>
      <c r="AZ135" s="438"/>
      <c r="BA135" s="438"/>
      <c r="BB135" s="438"/>
      <c r="BC135" s="438"/>
      <c r="BD135" s="438"/>
      <c r="BE135" s="438"/>
      <c r="BF135" s="438"/>
      <c r="BG135" s="438"/>
      <c r="BH135" s="438"/>
      <c r="BI135" s="438"/>
      <c r="BJ135" s="438"/>
      <c r="BK135" s="438"/>
      <c r="BL135" s="438"/>
      <c r="BM135" s="438"/>
      <c r="BN135" s="438"/>
      <c r="BO135" s="438"/>
      <c r="BP135" s="438"/>
      <c r="BQ135" s="438"/>
      <c r="BR135" s="438"/>
      <c r="BS135" s="438"/>
      <c r="BT135" s="438"/>
      <c r="BU135" s="438"/>
      <c r="BV135" s="438"/>
      <c r="BW135" s="438"/>
      <c r="BX135" s="438"/>
      <c r="BY135" s="438"/>
      <c r="BZ135" s="438"/>
      <c r="CA135" s="438"/>
      <c r="CB135" s="438"/>
      <c r="CC135" s="438"/>
      <c r="CD135" s="438"/>
      <c r="CE135" s="438"/>
      <c r="CF135" s="438"/>
      <c r="CG135" s="438"/>
      <c r="CH135" s="438"/>
      <c r="CI135" s="438"/>
      <c r="CJ135" s="438"/>
      <c r="CK135" s="438"/>
      <c r="CL135" s="438"/>
      <c r="CM135" s="438"/>
      <c r="CN135" s="438"/>
      <c r="CO135" s="438"/>
      <c r="CP135" s="438"/>
      <c r="CQ135" s="438"/>
      <c r="CR135" s="438"/>
      <c r="CS135" s="438"/>
      <c r="CT135" s="438"/>
      <c r="CU135" s="438"/>
      <c r="CV135" s="438"/>
      <c r="CW135" s="438"/>
      <c r="CX135" s="438"/>
      <c r="CY135" s="438"/>
      <c r="CZ135" s="438"/>
      <c r="DA135" s="438"/>
      <c r="DB135" s="438"/>
      <c r="DC135" s="438"/>
      <c r="DD135" s="438"/>
      <c r="DE135" s="438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  <c r="EP135" s="438"/>
    </row>
    <row r="136" spans="32:146">
      <c r="AF136" s="438"/>
      <c r="AG136" s="438"/>
      <c r="AH136" s="438"/>
      <c r="AI136" s="438"/>
      <c r="AJ136" s="438"/>
      <c r="AK136" s="438"/>
      <c r="AL136" s="438"/>
      <c r="AM136" s="438"/>
      <c r="AN136" s="438"/>
      <c r="AO136" s="438"/>
      <c r="AP136" s="438"/>
      <c r="AQ136" s="438"/>
      <c r="AR136" s="438"/>
      <c r="AS136" s="438"/>
      <c r="AT136" s="438"/>
      <c r="AU136" s="438"/>
      <c r="AV136" s="438"/>
      <c r="AW136" s="438"/>
      <c r="AX136" s="438"/>
      <c r="AY136" s="438"/>
      <c r="AZ136" s="438"/>
      <c r="BA136" s="438"/>
      <c r="BB136" s="438"/>
      <c r="BC136" s="438"/>
      <c r="BD136" s="438"/>
      <c r="BE136" s="438"/>
      <c r="BF136" s="438"/>
      <c r="BG136" s="438"/>
      <c r="BH136" s="438"/>
      <c r="BI136" s="438"/>
      <c r="BJ136" s="438"/>
      <c r="BK136" s="438"/>
      <c r="BL136" s="438"/>
      <c r="BM136" s="438"/>
      <c r="BN136" s="438"/>
      <c r="BO136" s="438"/>
      <c r="BP136" s="438"/>
      <c r="BQ136" s="438"/>
      <c r="BR136" s="438"/>
      <c r="BS136" s="438"/>
      <c r="BT136" s="438"/>
      <c r="BU136" s="438"/>
      <c r="BV136" s="438"/>
      <c r="BW136" s="438"/>
      <c r="BX136" s="438"/>
      <c r="BY136" s="438"/>
      <c r="BZ136" s="438"/>
      <c r="CA136" s="438"/>
      <c r="CB136" s="438"/>
      <c r="CC136" s="438"/>
      <c r="CD136" s="438"/>
      <c r="CE136" s="438"/>
      <c r="CF136" s="438"/>
      <c r="CG136" s="438"/>
      <c r="CH136" s="438"/>
      <c r="CI136" s="438"/>
      <c r="CJ136" s="438"/>
      <c r="CK136" s="438"/>
      <c r="CL136" s="438"/>
      <c r="CM136" s="438"/>
      <c r="CN136" s="438"/>
      <c r="CO136" s="438"/>
      <c r="CP136" s="438"/>
      <c r="CQ136" s="438"/>
      <c r="CR136" s="438"/>
      <c r="CS136" s="438"/>
      <c r="CT136" s="438"/>
      <c r="CU136" s="438"/>
      <c r="CV136" s="438"/>
      <c r="CW136" s="438"/>
      <c r="CX136" s="438"/>
      <c r="CY136" s="438"/>
      <c r="CZ136" s="438"/>
      <c r="DA136" s="438"/>
      <c r="DB136" s="438"/>
      <c r="DC136" s="438"/>
      <c r="DD136" s="438"/>
      <c r="DE136" s="438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  <c r="EP136" s="438"/>
    </row>
    <row r="137" spans="32:146">
      <c r="AF137" s="438"/>
      <c r="AG137" s="438"/>
      <c r="AH137" s="438"/>
      <c r="AI137" s="438"/>
      <c r="AJ137" s="438"/>
      <c r="AK137" s="438"/>
      <c r="AL137" s="438"/>
      <c r="AM137" s="438"/>
      <c r="AN137" s="438"/>
      <c r="AO137" s="438"/>
      <c r="AP137" s="438"/>
      <c r="AQ137" s="438"/>
      <c r="AR137" s="438"/>
      <c r="AS137" s="438"/>
      <c r="AT137" s="438"/>
      <c r="AU137" s="438"/>
      <c r="AV137" s="438"/>
      <c r="AW137" s="438"/>
      <c r="AX137" s="438"/>
      <c r="AY137" s="438"/>
      <c r="AZ137" s="438"/>
      <c r="BA137" s="438"/>
      <c r="BB137" s="438"/>
      <c r="BC137" s="438"/>
      <c r="BD137" s="438"/>
      <c r="BE137" s="438"/>
      <c r="BF137" s="438"/>
      <c r="BG137" s="438"/>
      <c r="BH137" s="438"/>
      <c r="BI137" s="438"/>
      <c r="BJ137" s="438"/>
      <c r="BK137" s="438"/>
      <c r="BL137" s="438"/>
      <c r="BM137" s="438"/>
      <c r="BN137" s="438"/>
      <c r="BO137" s="438"/>
      <c r="BP137" s="438"/>
      <c r="BQ137" s="438"/>
      <c r="BR137" s="438"/>
      <c r="BS137" s="438"/>
      <c r="BT137" s="438"/>
      <c r="BU137" s="438"/>
      <c r="BV137" s="438"/>
      <c r="BW137" s="438"/>
      <c r="BX137" s="438"/>
      <c r="BY137" s="438"/>
      <c r="BZ137" s="438"/>
      <c r="CA137" s="438"/>
      <c r="CB137" s="438"/>
      <c r="CC137" s="438"/>
      <c r="CD137" s="438"/>
      <c r="CE137" s="438"/>
      <c r="CF137" s="438"/>
      <c r="CG137" s="438"/>
      <c r="CH137" s="438"/>
      <c r="CI137" s="438"/>
      <c r="CJ137" s="438"/>
      <c r="CK137" s="438"/>
      <c r="CL137" s="438"/>
      <c r="CM137" s="438"/>
      <c r="CN137" s="438"/>
      <c r="CO137" s="438"/>
      <c r="CP137" s="438"/>
      <c r="CQ137" s="438"/>
      <c r="CR137" s="438"/>
      <c r="CS137" s="438"/>
      <c r="CT137" s="438"/>
      <c r="CU137" s="438"/>
      <c r="CV137" s="438"/>
      <c r="CW137" s="438"/>
      <c r="CX137" s="438"/>
      <c r="CY137" s="438"/>
      <c r="CZ137" s="438"/>
      <c r="DA137" s="438"/>
      <c r="DB137" s="438"/>
      <c r="DC137" s="438"/>
      <c r="DD137" s="438"/>
      <c r="DE137" s="438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  <c r="EP137" s="438"/>
    </row>
    <row r="138" spans="32:146">
      <c r="AF138" s="438"/>
      <c r="AG138" s="438"/>
      <c r="AH138" s="438"/>
      <c r="AI138" s="438"/>
      <c r="AJ138" s="438"/>
      <c r="AK138" s="438"/>
      <c r="AL138" s="438"/>
      <c r="AM138" s="438"/>
      <c r="AN138" s="438"/>
      <c r="AO138" s="438"/>
      <c r="AP138" s="438"/>
      <c r="AQ138" s="438"/>
      <c r="AR138" s="438"/>
      <c r="AS138" s="438"/>
      <c r="AT138" s="438"/>
      <c r="AU138" s="438"/>
      <c r="AV138" s="438"/>
      <c r="AW138" s="438"/>
      <c r="AX138" s="438"/>
      <c r="AY138" s="438"/>
      <c r="AZ138" s="438"/>
      <c r="BA138" s="438"/>
      <c r="BB138" s="438"/>
      <c r="BC138" s="438"/>
      <c r="BD138" s="438"/>
      <c r="BE138" s="438"/>
      <c r="BF138" s="438"/>
      <c r="BG138" s="438"/>
      <c r="BH138" s="438"/>
      <c r="BI138" s="438"/>
      <c r="BJ138" s="438"/>
      <c r="BK138" s="438"/>
      <c r="BL138" s="438"/>
      <c r="BM138" s="438"/>
      <c r="BN138" s="438"/>
      <c r="BO138" s="438"/>
      <c r="BP138" s="438"/>
      <c r="BQ138" s="438"/>
      <c r="BR138" s="438"/>
      <c r="BS138" s="438"/>
      <c r="BT138" s="438"/>
      <c r="BU138" s="438"/>
      <c r="BV138" s="438"/>
      <c r="BW138" s="438"/>
      <c r="BX138" s="438"/>
      <c r="BY138" s="438"/>
      <c r="BZ138" s="438"/>
      <c r="CA138" s="438"/>
      <c r="CB138" s="438"/>
      <c r="CC138" s="438"/>
      <c r="CD138" s="438"/>
      <c r="CE138" s="438"/>
      <c r="CF138" s="438"/>
      <c r="CG138" s="438"/>
      <c r="CH138" s="438"/>
      <c r="CI138" s="438"/>
      <c r="CJ138" s="438"/>
      <c r="CK138" s="438"/>
      <c r="CL138" s="438"/>
      <c r="CM138" s="438"/>
      <c r="CN138" s="438"/>
      <c r="CO138" s="438"/>
      <c r="CP138" s="438"/>
      <c r="CQ138" s="438"/>
      <c r="CR138" s="438"/>
      <c r="CS138" s="438"/>
      <c r="CT138" s="438"/>
      <c r="CU138" s="438"/>
      <c r="CV138" s="438"/>
      <c r="CW138" s="438"/>
      <c r="CX138" s="438"/>
      <c r="CY138" s="438"/>
      <c r="CZ138" s="438"/>
      <c r="DA138" s="438"/>
      <c r="DB138" s="438"/>
      <c r="DC138" s="438"/>
      <c r="DD138" s="438"/>
      <c r="DE138" s="438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  <c r="EP138" s="438"/>
    </row>
    <row r="139" spans="32:146">
      <c r="AF139" s="438"/>
      <c r="AG139" s="438"/>
      <c r="AH139" s="438"/>
      <c r="AI139" s="438"/>
      <c r="AJ139" s="438"/>
      <c r="AK139" s="438"/>
      <c r="AL139" s="438"/>
      <c r="AM139" s="438"/>
      <c r="AN139" s="438"/>
      <c r="AO139" s="438"/>
      <c r="AP139" s="438"/>
      <c r="AQ139" s="438"/>
      <c r="AR139" s="438"/>
      <c r="AS139" s="438"/>
      <c r="AT139" s="438"/>
      <c r="AU139" s="438"/>
      <c r="AV139" s="438"/>
      <c r="AW139" s="438"/>
      <c r="AX139" s="438"/>
      <c r="AY139" s="438"/>
      <c r="AZ139" s="438"/>
      <c r="BA139" s="438"/>
      <c r="BB139" s="438"/>
      <c r="BC139" s="438"/>
      <c r="BD139" s="438"/>
      <c r="BE139" s="438"/>
      <c r="BF139" s="438"/>
      <c r="BG139" s="438"/>
      <c r="BH139" s="438"/>
      <c r="BI139" s="438"/>
      <c r="BJ139" s="438"/>
      <c r="BK139" s="438"/>
      <c r="BL139" s="438"/>
      <c r="BM139" s="438"/>
      <c r="BN139" s="438"/>
      <c r="BO139" s="438"/>
      <c r="BP139" s="438"/>
      <c r="BQ139" s="438"/>
      <c r="BR139" s="438"/>
      <c r="BS139" s="438"/>
      <c r="BT139" s="438"/>
      <c r="BU139" s="438"/>
      <c r="BV139" s="438"/>
      <c r="BW139" s="438"/>
      <c r="BX139" s="438"/>
      <c r="BY139" s="438"/>
      <c r="BZ139" s="438"/>
      <c r="CA139" s="438"/>
      <c r="CB139" s="438"/>
      <c r="CC139" s="438"/>
      <c r="CD139" s="438"/>
      <c r="CE139" s="438"/>
      <c r="CF139" s="438"/>
      <c r="CG139" s="438"/>
      <c r="CH139" s="438"/>
      <c r="CI139" s="438"/>
      <c r="CJ139" s="438"/>
      <c r="CK139" s="438"/>
      <c r="CL139" s="438"/>
      <c r="CM139" s="438"/>
      <c r="CN139" s="438"/>
      <c r="CO139" s="438"/>
      <c r="CP139" s="438"/>
      <c r="CQ139" s="438"/>
      <c r="CR139" s="438"/>
      <c r="CS139" s="438"/>
      <c r="CT139" s="438"/>
      <c r="CU139" s="438"/>
      <c r="CV139" s="438"/>
      <c r="CW139" s="438"/>
      <c r="CX139" s="438"/>
      <c r="CY139" s="438"/>
      <c r="CZ139" s="438"/>
      <c r="DA139" s="438"/>
      <c r="DB139" s="438"/>
      <c r="DC139" s="438"/>
      <c r="DD139" s="438"/>
      <c r="DE139" s="438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  <c r="EP139" s="438"/>
    </row>
    <row r="140" spans="32:146">
      <c r="AF140" s="438"/>
      <c r="AG140" s="438"/>
      <c r="AH140" s="438"/>
      <c r="AI140" s="438"/>
      <c r="AJ140" s="438"/>
      <c r="AK140" s="438"/>
      <c r="AL140" s="438"/>
      <c r="AM140" s="438"/>
      <c r="AN140" s="438"/>
      <c r="AO140" s="438"/>
      <c r="AP140" s="438"/>
      <c r="AQ140" s="438"/>
      <c r="AR140" s="438"/>
      <c r="AS140" s="438"/>
      <c r="AT140" s="438"/>
      <c r="AU140" s="438"/>
      <c r="AV140" s="438"/>
      <c r="AW140" s="438"/>
      <c r="AX140" s="438"/>
      <c r="AY140" s="438"/>
      <c r="AZ140" s="438"/>
      <c r="BA140" s="438"/>
      <c r="BB140" s="438"/>
      <c r="BC140" s="438"/>
      <c r="BD140" s="438"/>
      <c r="BE140" s="438"/>
      <c r="BF140" s="438"/>
      <c r="BG140" s="438"/>
      <c r="BH140" s="438"/>
      <c r="BI140" s="438"/>
      <c r="BJ140" s="438"/>
      <c r="BK140" s="438"/>
      <c r="BL140" s="438"/>
      <c r="BM140" s="438"/>
      <c r="BN140" s="438"/>
      <c r="BO140" s="438"/>
      <c r="BP140" s="438"/>
      <c r="BQ140" s="438"/>
      <c r="BR140" s="438"/>
      <c r="BS140" s="438"/>
      <c r="BT140" s="438"/>
      <c r="BU140" s="438"/>
      <c r="BV140" s="438"/>
      <c r="BW140" s="438"/>
      <c r="BX140" s="438"/>
      <c r="BY140" s="438"/>
      <c r="BZ140" s="438"/>
      <c r="CA140" s="438"/>
      <c r="CB140" s="438"/>
      <c r="CC140" s="438"/>
      <c r="CD140" s="438"/>
      <c r="CE140" s="438"/>
      <c r="CF140" s="438"/>
      <c r="CG140" s="438"/>
      <c r="CH140" s="438"/>
      <c r="CI140" s="438"/>
      <c r="CJ140" s="438"/>
      <c r="CK140" s="438"/>
      <c r="CL140" s="438"/>
      <c r="CM140" s="438"/>
      <c r="CN140" s="438"/>
      <c r="CO140" s="438"/>
      <c r="CP140" s="438"/>
      <c r="CQ140" s="438"/>
      <c r="CR140" s="438"/>
      <c r="CS140" s="438"/>
      <c r="CT140" s="438"/>
      <c r="CU140" s="438"/>
      <c r="CV140" s="438"/>
      <c r="CW140" s="438"/>
      <c r="CX140" s="438"/>
      <c r="CY140" s="438"/>
      <c r="CZ140" s="438"/>
      <c r="DA140" s="438"/>
      <c r="DB140" s="438"/>
      <c r="DC140" s="438"/>
      <c r="DD140" s="438"/>
      <c r="DE140" s="438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  <c r="EP140" s="438"/>
    </row>
    <row r="141" spans="32:146">
      <c r="AF141" s="438"/>
      <c r="AG141" s="438"/>
      <c r="AH141" s="438"/>
      <c r="AI141" s="438"/>
      <c r="AJ141" s="438"/>
      <c r="AK141" s="438"/>
      <c r="AL141" s="438"/>
      <c r="AM141" s="438"/>
      <c r="AN141" s="438"/>
      <c r="AO141" s="438"/>
      <c r="AP141" s="438"/>
      <c r="AQ141" s="438"/>
      <c r="AR141" s="438"/>
      <c r="AS141" s="438"/>
      <c r="AT141" s="438"/>
      <c r="AU141" s="438"/>
      <c r="AV141" s="438"/>
      <c r="AW141" s="438"/>
      <c r="AX141" s="438"/>
      <c r="AY141" s="438"/>
      <c r="AZ141" s="438"/>
      <c r="BA141" s="438"/>
      <c r="BB141" s="438"/>
      <c r="BC141" s="438"/>
      <c r="BD141" s="438"/>
      <c r="BE141" s="438"/>
      <c r="BF141" s="438"/>
      <c r="BG141" s="438"/>
      <c r="BH141" s="438"/>
      <c r="BI141" s="438"/>
      <c r="BJ141" s="438"/>
      <c r="BK141" s="438"/>
      <c r="BL141" s="438"/>
      <c r="BM141" s="438"/>
      <c r="BN141" s="438"/>
      <c r="BO141" s="438"/>
      <c r="BP141" s="438"/>
      <c r="BQ141" s="438"/>
      <c r="BR141" s="438"/>
      <c r="BS141" s="438"/>
      <c r="BT141" s="438"/>
      <c r="BU141" s="438"/>
      <c r="BV141" s="438"/>
      <c r="BW141" s="438"/>
      <c r="BX141" s="438"/>
      <c r="BY141" s="438"/>
      <c r="BZ141" s="438"/>
      <c r="CA141" s="438"/>
      <c r="CB141" s="438"/>
      <c r="CC141" s="438"/>
      <c r="CD141" s="438"/>
      <c r="CE141" s="438"/>
      <c r="CF141" s="438"/>
      <c r="CG141" s="438"/>
      <c r="CH141" s="438"/>
      <c r="CI141" s="438"/>
      <c r="CJ141" s="438"/>
      <c r="CK141" s="438"/>
      <c r="CL141" s="438"/>
      <c r="CM141" s="438"/>
      <c r="CN141" s="438"/>
      <c r="CO141" s="438"/>
      <c r="CP141" s="438"/>
      <c r="CQ141" s="438"/>
      <c r="CR141" s="438"/>
      <c r="CS141" s="438"/>
      <c r="CT141" s="438"/>
      <c r="CU141" s="438"/>
      <c r="CV141" s="438"/>
      <c r="CW141" s="438"/>
      <c r="CX141" s="438"/>
      <c r="CY141" s="438"/>
      <c r="CZ141" s="438"/>
      <c r="DA141" s="438"/>
      <c r="DB141" s="438"/>
      <c r="DC141" s="438"/>
      <c r="DD141" s="438"/>
      <c r="DE141" s="438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  <c r="EP141" s="438"/>
    </row>
    <row r="142" spans="32:146">
      <c r="AF142" s="438"/>
      <c r="AG142" s="438"/>
      <c r="AH142" s="438"/>
      <c r="AI142" s="438"/>
      <c r="AJ142" s="438"/>
      <c r="AK142" s="438"/>
      <c r="AL142" s="438"/>
      <c r="AM142" s="438"/>
      <c r="AN142" s="438"/>
      <c r="AO142" s="438"/>
      <c r="AP142" s="438"/>
      <c r="AQ142" s="438"/>
      <c r="AR142" s="438"/>
      <c r="AS142" s="438"/>
      <c r="AT142" s="438"/>
      <c r="AU142" s="438"/>
      <c r="AV142" s="438"/>
      <c r="AW142" s="438"/>
      <c r="AX142" s="438"/>
      <c r="AY142" s="438"/>
      <c r="AZ142" s="438"/>
      <c r="BA142" s="438"/>
      <c r="BB142" s="438"/>
      <c r="BC142" s="438"/>
      <c r="BD142" s="438"/>
      <c r="BE142" s="438"/>
      <c r="BF142" s="438"/>
      <c r="BG142" s="438"/>
      <c r="BH142" s="438"/>
      <c r="BI142" s="438"/>
      <c r="BJ142" s="438"/>
      <c r="BK142" s="438"/>
      <c r="BL142" s="438"/>
      <c r="BM142" s="438"/>
      <c r="BN142" s="438"/>
      <c r="BO142" s="438"/>
      <c r="BP142" s="438"/>
      <c r="BQ142" s="438"/>
      <c r="BR142" s="438"/>
      <c r="BS142" s="438"/>
      <c r="BT142" s="438"/>
      <c r="BU142" s="438"/>
      <c r="BV142" s="438"/>
      <c r="BW142" s="438"/>
      <c r="BX142" s="438"/>
      <c r="BY142" s="438"/>
      <c r="BZ142" s="438"/>
      <c r="CA142" s="438"/>
      <c r="CB142" s="438"/>
      <c r="CC142" s="438"/>
      <c r="CD142" s="438"/>
      <c r="CE142" s="438"/>
      <c r="CF142" s="438"/>
      <c r="CG142" s="438"/>
      <c r="CH142" s="438"/>
      <c r="CI142" s="438"/>
      <c r="CJ142" s="438"/>
      <c r="CK142" s="438"/>
      <c r="CL142" s="438"/>
      <c r="CM142" s="438"/>
      <c r="CN142" s="438"/>
      <c r="CO142" s="438"/>
      <c r="CP142" s="438"/>
      <c r="CQ142" s="438"/>
      <c r="CR142" s="438"/>
      <c r="CS142" s="438"/>
      <c r="CT142" s="438"/>
      <c r="CU142" s="438"/>
      <c r="CV142" s="438"/>
      <c r="CW142" s="438"/>
      <c r="CX142" s="438"/>
      <c r="CY142" s="438"/>
      <c r="CZ142" s="438"/>
      <c r="DA142" s="438"/>
      <c r="DB142" s="438"/>
      <c r="DC142" s="438"/>
      <c r="DD142" s="438"/>
      <c r="DE142" s="438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  <c r="EP142" s="438"/>
    </row>
    <row r="143" spans="32:146">
      <c r="AF143" s="438"/>
      <c r="AG143" s="438"/>
      <c r="AH143" s="438"/>
      <c r="AI143" s="438"/>
      <c r="AJ143" s="438"/>
      <c r="AK143" s="438"/>
      <c r="AL143" s="438"/>
      <c r="AM143" s="438"/>
      <c r="AN143" s="438"/>
      <c r="AO143" s="438"/>
      <c r="AP143" s="438"/>
      <c r="AQ143" s="438"/>
      <c r="AR143" s="438"/>
      <c r="AS143" s="438"/>
      <c r="AT143" s="438"/>
      <c r="AU143" s="438"/>
      <c r="AV143" s="438"/>
      <c r="AW143" s="438"/>
      <c r="AX143" s="438"/>
      <c r="AY143" s="438"/>
      <c r="AZ143" s="438"/>
      <c r="BA143" s="438"/>
      <c r="BB143" s="438"/>
      <c r="BC143" s="438"/>
      <c r="BD143" s="438"/>
      <c r="BE143" s="438"/>
      <c r="BF143" s="438"/>
      <c r="BG143" s="438"/>
      <c r="BH143" s="438"/>
      <c r="BI143" s="438"/>
      <c r="BJ143" s="438"/>
      <c r="BK143" s="438"/>
      <c r="BL143" s="438"/>
      <c r="BM143" s="438"/>
      <c r="BN143" s="438"/>
      <c r="BO143" s="438"/>
      <c r="BP143" s="438"/>
      <c r="BQ143" s="438"/>
      <c r="BR143" s="438"/>
      <c r="BS143" s="438"/>
      <c r="BT143" s="438"/>
      <c r="BU143" s="438"/>
      <c r="BV143" s="438"/>
      <c r="BW143" s="438"/>
      <c r="BX143" s="438"/>
      <c r="BY143" s="438"/>
      <c r="BZ143" s="438"/>
      <c r="CA143" s="438"/>
      <c r="CB143" s="438"/>
      <c r="CC143" s="438"/>
      <c r="CD143" s="438"/>
      <c r="CE143" s="438"/>
      <c r="CF143" s="438"/>
      <c r="CG143" s="438"/>
      <c r="CH143" s="438"/>
      <c r="CI143" s="438"/>
      <c r="CJ143" s="438"/>
      <c r="CK143" s="438"/>
      <c r="CL143" s="438"/>
      <c r="CM143" s="438"/>
      <c r="CN143" s="438"/>
      <c r="CO143" s="438"/>
      <c r="CP143" s="438"/>
      <c r="CQ143" s="438"/>
      <c r="CR143" s="438"/>
      <c r="CS143" s="438"/>
      <c r="CT143" s="438"/>
      <c r="CU143" s="438"/>
      <c r="CV143" s="438"/>
      <c r="CW143" s="438"/>
      <c r="CX143" s="438"/>
      <c r="CY143" s="438"/>
      <c r="CZ143" s="438"/>
      <c r="DA143" s="438"/>
      <c r="DB143" s="438"/>
      <c r="DC143" s="438"/>
      <c r="DD143" s="438"/>
      <c r="DE143" s="438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  <c r="EP143" s="438"/>
    </row>
    <row r="144" spans="32:146">
      <c r="AF144" s="438"/>
      <c r="AG144" s="438"/>
      <c r="AH144" s="438"/>
      <c r="AI144" s="438"/>
      <c r="AJ144" s="438"/>
      <c r="AK144" s="438"/>
      <c r="AL144" s="438"/>
      <c r="AM144" s="438"/>
      <c r="AN144" s="438"/>
      <c r="AO144" s="438"/>
      <c r="AP144" s="438"/>
      <c r="AQ144" s="438"/>
      <c r="AR144" s="438"/>
      <c r="AS144" s="438"/>
      <c r="AT144" s="438"/>
      <c r="AU144" s="438"/>
      <c r="AV144" s="438"/>
      <c r="AW144" s="438"/>
      <c r="AX144" s="438"/>
      <c r="AY144" s="438"/>
      <c r="AZ144" s="438"/>
      <c r="BA144" s="438"/>
      <c r="BB144" s="438"/>
      <c r="BC144" s="438"/>
      <c r="BD144" s="438"/>
      <c r="BE144" s="438"/>
      <c r="BF144" s="438"/>
      <c r="BG144" s="438"/>
      <c r="BH144" s="438"/>
      <c r="BI144" s="438"/>
      <c r="BJ144" s="438"/>
      <c r="BK144" s="438"/>
      <c r="BL144" s="438"/>
      <c r="BM144" s="438"/>
      <c r="BN144" s="438"/>
      <c r="BO144" s="438"/>
      <c r="BP144" s="438"/>
      <c r="BQ144" s="438"/>
      <c r="BR144" s="438"/>
      <c r="BS144" s="438"/>
      <c r="BT144" s="438"/>
      <c r="BU144" s="438"/>
      <c r="BV144" s="438"/>
      <c r="BW144" s="438"/>
      <c r="BX144" s="438"/>
      <c r="BY144" s="438"/>
      <c r="BZ144" s="438"/>
      <c r="CA144" s="438"/>
      <c r="CB144" s="438"/>
      <c r="CC144" s="438"/>
      <c r="CD144" s="438"/>
      <c r="CE144" s="438"/>
      <c r="CF144" s="438"/>
      <c r="CG144" s="438"/>
      <c r="CH144" s="438"/>
      <c r="CI144" s="438"/>
      <c r="CJ144" s="438"/>
      <c r="CK144" s="438"/>
      <c r="CL144" s="438"/>
      <c r="CM144" s="438"/>
      <c r="CN144" s="438"/>
      <c r="CO144" s="438"/>
      <c r="CP144" s="438"/>
      <c r="CQ144" s="438"/>
      <c r="CR144" s="438"/>
      <c r="CS144" s="438"/>
      <c r="CT144" s="438"/>
      <c r="CU144" s="438"/>
      <c r="CV144" s="438"/>
      <c r="CW144" s="438"/>
      <c r="CX144" s="438"/>
      <c r="CY144" s="438"/>
      <c r="CZ144" s="438"/>
      <c r="DA144" s="438"/>
      <c r="DB144" s="438"/>
      <c r="DC144" s="438"/>
      <c r="DD144" s="438"/>
      <c r="DE144" s="438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  <c r="EP144" s="438"/>
    </row>
    <row r="145" spans="32:146">
      <c r="AF145" s="438"/>
      <c r="AG145" s="438"/>
      <c r="AH145" s="438"/>
      <c r="AI145" s="438"/>
      <c r="AJ145" s="438"/>
      <c r="AK145" s="438"/>
      <c r="AL145" s="438"/>
      <c r="AM145" s="438"/>
      <c r="AN145" s="438"/>
      <c r="AO145" s="438"/>
      <c r="AP145" s="438"/>
      <c r="AQ145" s="438"/>
      <c r="AR145" s="438"/>
      <c r="AS145" s="438"/>
      <c r="AT145" s="438"/>
      <c r="AU145" s="438"/>
      <c r="AV145" s="438"/>
      <c r="AW145" s="438"/>
      <c r="AX145" s="438"/>
      <c r="AY145" s="438"/>
      <c r="AZ145" s="438"/>
      <c r="BA145" s="438"/>
      <c r="BB145" s="438"/>
      <c r="BC145" s="438"/>
      <c r="BD145" s="438"/>
      <c r="BE145" s="438"/>
      <c r="BF145" s="438"/>
      <c r="BG145" s="438"/>
      <c r="BH145" s="438"/>
      <c r="BI145" s="438"/>
      <c r="BJ145" s="438"/>
      <c r="BK145" s="438"/>
      <c r="BL145" s="438"/>
      <c r="BM145" s="438"/>
      <c r="BN145" s="438"/>
      <c r="BO145" s="438"/>
      <c r="BP145" s="438"/>
      <c r="BQ145" s="438"/>
      <c r="BR145" s="438"/>
      <c r="BS145" s="438"/>
      <c r="BT145" s="438"/>
      <c r="BU145" s="438"/>
      <c r="BV145" s="438"/>
      <c r="BW145" s="438"/>
      <c r="BX145" s="438"/>
      <c r="BY145" s="438"/>
      <c r="BZ145" s="438"/>
      <c r="CA145" s="438"/>
      <c r="CB145" s="438"/>
      <c r="CC145" s="438"/>
      <c r="CD145" s="438"/>
      <c r="CE145" s="438"/>
      <c r="CF145" s="438"/>
      <c r="CG145" s="438"/>
      <c r="CH145" s="438"/>
      <c r="CI145" s="438"/>
      <c r="CJ145" s="438"/>
      <c r="CK145" s="438"/>
      <c r="CL145" s="438"/>
      <c r="CM145" s="438"/>
      <c r="CN145" s="438"/>
      <c r="CO145" s="438"/>
      <c r="CP145" s="438"/>
      <c r="CQ145" s="438"/>
      <c r="CR145" s="438"/>
      <c r="CS145" s="438"/>
      <c r="CT145" s="438"/>
      <c r="CU145" s="438"/>
      <c r="CV145" s="438"/>
      <c r="CW145" s="438"/>
      <c r="CX145" s="438"/>
      <c r="CY145" s="438"/>
      <c r="CZ145" s="438"/>
      <c r="DA145" s="438"/>
      <c r="DB145" s="438"/>
      <c r="DC145" s="438"/>
      <c r="DD145" s="438"/>
      <c r="DE145" s="438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  <c r="EP145" s="438"/>
    </row>
    <row r="146" spans="32:146">
      <c r="AF146" s="438"/>
      <c r="AG146" s="438"/>
      <c r="AH146" s="438"/>
      <c r="AI146" s="438"/>
      <c r="AJ146" s="438"/>
      <c r="AK146" s="438"/>
      <c r="AL146" s="438"/>
      <c r="AM146" s="438"/>
      <c r="AN146" s="438"/>
      <c r="AO146" s="438"/>
      <c r="AP146" s="438"/>
      <c r="AQ146" s="438"/>
      <c r="AR146" s="438"/>
      <c r="AS146" s="438"/>
      <c r="AT146" s="438"/>
      <c r="AU146" s="438"/>
      <c r="AV146" s="438"/>
      <c r="AW146" s="438"/>
      <c r="AX146" s="438"/>
      <c r="AY146" s="438"/>
      <c r="AZ146" s="438"/>
      <c r="BA146" s="438"/>
      <c r="BB146" s="438"/>
      <c r="BC146" s="438"/>
      <c r="BD146" s="438"/>
      <c r="BE146" s="438"/>
      <c r="BF146" s="438"/>
      <c r="BG146" s="438"/>
      <c r="BH146" s="438"/>
      <c r="BI146" s="438"/>
      <c r="BJ146" s="438"/>
      <c r="BK146" s="438"/>
      <c r="BL146" s="438"/>
      <c r="BM146" s="438"/>
      <c r="BN146" s="438"/>
      <c r="BO146" s="438"/>
      <c r="BP146" s="438"/>
      <c r="BQ146" s="438"/>
      <c r="BR146" s="438"/>
      <c r="BS146" s="438"/>
      <c r="BT146" s="438"/>
      <c r="BU146" s="438"/>
      <c r="BV146" s="438"/>
      <c r="BW146" s="438"/>
      <c r="BX146" s="438"/>
      <c r="BY146" s="438"/>
      <c r="BZ146" s="438"/>
      <c r="CA146" s="438"/>
      <c r="CB146" s="438"/>
      <c r="CC146" s="438"/>
      <c r="CD146" s="438"/>
      <c r="CE146" s="438"/>
      <c r="CF146" s="438"/>
      <c r="CG146" s="438"/>
      <c r="CH146" s="438"/>
      <c r="CI146" s="438"/>
      <c r="CJ146" s="438"/>
      <c r="CK146" s="438"/>
      <c r="CL146" s="438"/>
      <c r="CM146" s="438"/>
      <c r="CN146" s="438"/>
      <c r="CO146" s="438"/>
      <c r="CP146" s="438"/>
      <c r="CQ146" s="438"/>
      <c r="CR146" s="438"/>
      <c r="CS146" s="438"/>
      <c r="CT146" s="438"/>
      <c r="CU146" s="438"/>
      <c r="CV146" s="438"/>
      <c r="CW146" s="438"/>
      <c r="CX146" s="438"/>
      <c r="CY146" s="438"/>
      <c r="CZ146" s="438"/>
      <c r="DA146" s="438"/>
      <c r="DB146" s="438"/>
      <c r="DC146" s="438"/>
      <c r="DD146" s="438"/>
      <c r="DE146" s="438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  <c r="EP146" s="438"/>
    </row>
    <row r="147" spans="32:146">
      <c r="AF147" s="438"/>
      <c r="AG147" s="438"/>
      <c r="AH147" s="438"/>
      <c r="AI147" s="438"/>
      <c r="AJ147" s="438"/>
      <c r="AK147" s="438"/>
      <c r="AL147" s="438"/>
      <c r="AM147" s="438"/>
      <c r="AN147" s="438"/>
      <c r="AO147" s="438"/>
      <c r="AP147" s="438"/>
      <c r="AQ147" s="438"/>
      <c r="AR147" s="438"/>
      <c r="AS147" s="438"/>
      <c r="AT147" s="438"/>
      <c r="AU147" s="438"/>
      <c r="AV147" s="438"/>
      <c r="AW147" s="438"/>
      <c r="AX147" s="438"/>
      <c r="AY147" s="438"/>
      <c r="AZ147" s="438"/>
      <c r="BA147" s="438"/>
      <c r="BB147" s="438"/>
      <c r="BC147" s="438"/>
      <c r="BD147" s="438"/>
      <c r="BE147" s="438"/>
      <c r="BF147" s="438"/>
      <c r="BG147" s="438"/>
      <c r="BH147" s="438"/>
      <c r="BI147" s="438"/>
      <c r="BJ147" s="438"/>
      <c r="BK147" s="438"/>
      <c r="BL147" s="438"/>
      <c r="BM147" s="438"/>
      <c r="BN147" s="438"/>
      <c r="BO147" s="438"/>
      <c r="BP147" s="438"/>
      <c r="BQ147" s="438"/>
      <c r="BR147" s="438"/>
      <c r="BS147" s="438"/>
      <c r="BT147" s="438"/>
      <c r="BU147" s="438"/>
      <c r="BV147" s="438"/>
      <c r="BW147" s="438"/>
      <c r="BX147" s="438"/>
      <c r="BY147" s="438"/>
      <c r="BZ147" s="438"/>
      <c r="CA147" s="438"/>
      <c r="CB147" s="438"/>
      <c r="CC147" s="438"/>
      <c r="CD147" s="438"/>
      <c r="CE147" s="438"/>
      <c r="CF147" s="438"/>
      <c r="CG147" s="438"/>
      <c r="CH147" s="438"/>
      <c r="CI147" s="438"/>
      <c r="CJ147" s="438"/>
      <c r="CK147" s="438"/>
      <c r="CL147" s="438"/>
      <c r="CM147" s="438"/>
      <c r="CN147" s="438"/>
      <c r="CO147" s="438"/>
      <c r="CP147" s="438"/>
      <c r="CQ147" s="438"/>
      <c r="CR147" s="438"/>
      <c r="CS147" s="438"/>
      <c r="CT147" s="438"/>
      <c r="CU147" s="438"/>
      <c r="CV147" s="438"/>
      <c r="CW147" s="438"/>
      <c r="CX147" s="438"/>
      <c r="CY147" s="438"/>
      <c r="CZ147" s="438"/>
      <c r="DA147" s="438"/>
      <c r="DB147" s="438"/>
      <c r="DC147" s="438"/>
      <c r="DD147" s="438"/>
      <c r="DE147" s="438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  <c r="EP147" s="438"/>
    </row>
    <row r="148" spans="32:146">
      <c r="AF148" s="438"/>
      <c r="AG148" s="438"/>
      <c r="AH148" s="438"/>
      <c r="AI148" s="438"/>
      <c r="AJ148" s="438"/>
      <c r="AK148" s="438"/>
      <c r="AL148" s="438"/>
      <c r="AM148" s="438"/>
      <c r="AN148" s="438"/>
      <c r="AO148" s="438"/>
      <c r="AP148" s="438"/>
      <c r="AQ148" s="438"/>
      <c r="AR148" s="438"/>
      <c r="AS148" s="438"/>
      <c r="AT148" s="438"/>
      <c r="AU148" s="438"/>
      <c r="AV148" s="438"/>
      <c r="AW148" s="438"/>
      <c r="AX148" s="438"/>
      <c r="AY148" s="438"/>
      <c r="AZ148" s="438"/>
      <c r="BA148" s="438"/>
      <c r="BB148" s="438"/>
      <c r="BC148" s="438"/>
      <c r="BD148" s="438"/>
      <c r="BE148" s="438"/>
      <c r="BF148" s="438"/>
      <c r="BG148" s="438"/>
      <c r="BH148" s="438"/>
      <c r="BI148" s="438"/>
      <c r="BJ148" s="438"/>
      <c r="BK148" s="438"/>
      <c r="BL148" s="438"/>
      <c r="BM148" s="438"/>
      <c r="BN148" s="438"/>
      <c r="BO148" s="438"/>
      <c r="BP148" s="438"/>
      <c r="BQ148" s="438"/>
      <c r="BR148" s="438"/>
      <c r="BS148" s="438"/>
      <c r="BT148" s="438"/>
      <c r="BU148" s="438"/>
      <c r="BV148" s="438"/>
      <c r="BW148" s="438"/>
      <c r="BX148" s="438"/>
      <c r="BY148" s="438"/>
      <c r="BZ148" s="438"/>
      <c r="CA148" s="438"/>
      <c r="CB148" s="438"/>
      <c r="CC148" s="438"/>
      <c r="CD148" s="438"/>
      <c r="CE148" s="438"/>
      <c r="CF148" s="438"/>
      <c r="CG148" s="438"/>
      <c r="CH148" s="438"/>
      <c r="CI148" s="438"/>
      <c r="CJ148" s="438"/>
      <c r="CK148" s="438"/>
      <c r="CL148" s="438"/>
      <c r="CM148" s="438"/>
      <c r="CN148" s="438"/>
      <c r="CO148" s="438"/>
      <c r="CP148" s="438"/>
      <c r="CQ148" s="438"/>
      <c r="CR148" s="438"/>
      <c r="CS148" s="438"/>
      <c r="CT148" s="438"/>
      <c r="CU148" s="438"/>
      <c r="CV148" s="438"/>
      <c r="CW148" s="438"/>
      <c r="CX148" s="438"/>
      <c r="CY148" s="438"/>
      <c r="CZ148" s="438"/>
      <c r="DA148" s="438"/>
      <c r="DB148" s="438"/>
      <c r="DC148" s="438"/>
      <c r="DD148" s="438"/>
      <c r="DE148" s="438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  <c r="EP148" s="438"/>
    </row>
  </sheetData>
  <sheetProtection algorithmName="SHA-512" hashValue="SjUdf+q9fhN1D0PEmxG8MnS54tJTDlBOFuEC/8zr+NnT+r2c3xAmqENjq2A7Knm+Vt8Ch92pQYTUhylulVJVPg==" saltValue="oQKDqEDn4Lqq9BmXEM7wrg==" spinCount="100000" sheet="1" objects="1" scenarios="1"/>
  <mergeCells count="8">
    <mergeCell ref="A74:A83"/>
    <mergeCell ref="A85:A94"/>
    <mergeCell ref="A8:A17"/>
    <mergeCell ref="A19:A28"/>
    <mergeCell ref="A30:A39"/>
    <mergeCell ref="A41:A50"/>
    <mergeCell ref="A52:A61"/>
    <mergeCell ref="A63:A72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DF239-2CDD-9942-9C08-27E3E6E24608}">
  <sheetPr codeName="Sheet2">
    <tabColor theme="4" tint="0.39997558519241921"/>
  </sheetPr>
  <dimension ref="A1:EP148"/>
  <sheetViews>
    <sheetView zoomScaleNormal="100" workbookViewId="0"/>
  </sheetViews>
  <sheetFormatPr baseColWidth="10" defaultRowHeight="14"/>
  <cols>
    <col min="1" max="1" width="17.5" style="336" customWidth="1"/>
    <col min="2" max="2" width="20.33203125" style="336" customWidth="1"/>
    <col min="3" max="3" width="25" style="336" customWidth="1"/>
    <col min="4" max="4" width="12.1640625" style="336" customWidth="1"/>
    <col min="5" max="6" width="12.1640625" style="388" hidden="1" customWidth="1"/>
    <col min="7" max="16" width="12.1640625" style="336" customWidth="1"/>
    <col min="17" max="18" width="12.1640625" style="336" hidden="1" customWidth="1"/>
    <col min="19" max="19" width="12.1640625" style="337" customWidth="1"/>
    <col min="20" max="23" width="12.1640625" style="336" customWidth="1"/>
    <col min="24" max="27" width="12.1640625" style="336" hidden="1" customWidth="1"/>
    <col min="28" max="41" width="12.1640625" style="336" customWidth="1"/>
    <col min="42" max="16384" width="10.83203125" style="336"/>
  </cols>
  <sheetData>
    <row r="1" spans="1:146">
      <c r="A1" s="336" t="s">
        <v>35</v>
      </c>
    </row>
    <row r="2" spans="1:146">
      <c r="A2" s="337" t="s">
        <v>99</v>
      </c>
    </row>
    <row r="3" spans="1:146" ht="15" thickBot="1">
      <c r="B3" s="338"/>
    </row>
    <row r="4" spans="1:146">
      <c r="A4" s="104" t="s">
        <v>100</v>
      </c>
      <c r="B4" s="105"/>
      <c r="C4" s="105"/>
      <c r="D4" s="105"/>
      <c r="E4" s="389"/>
      <c r="F4" s="389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397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6"/>
    </row>
    <row r="5" spans="1:146">
      <c r="A5" s="107" t="s">
        <v>761</v>
      </c>
      <c r="B5" s="108"/>
      <c r="C5" s="117">
        <v>100000</v>
      </c>
      <c r="D5" s="109"/>
      <c r="E5" s="108"/>
      <c r="F5" s="390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39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10"/>
    </row>
    <row r="6" spans="1:146">
      <c r="A6" s="41" t="s">
        <v>108</v>
      </c>
      <c r="B6" s="108"/>
      <c r="C6" s="108"/>
      <c r="D6" s="108"/>
      <c r="E6" s="391"/>
      <c r="F6" s="39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39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10"/>
    </row>
    <row r="7" spans="1:146" ht="75">
      <c r="A7" s="243" t="s">
        <v>57</v>
      </c>
      <c r="B7" s="176" t="s">
        <v>126</v>
      </c>
      <c r="C7" s="176" t="s">
        <v>127</v>
      </c>
      <c r="D7" s="177" t="s">
        <v>40</v>
      </c>
      <c r="E7" s="413" t="s">
        <v>754</v>
      </c>
      <c r="F7" s="413" t="s">
        <v>755</v>
      </c>
      <c r="G7" s="177" t="s">
        <v>109</v>
      </c>
      <c r="H7" s="177" t="s">
        <v>53</v>
      </c>
      <c r="I7" s="177" t="s">
        <v>88</v>
      </c>
      <c r="J7" s="177" t="s">
        <v>89</v>
      </c>
      <c r="K7" s="177" t="s">
        <v>90</v>
      </c>
      <c r="L7" s="177" t="s">
        <v>128</v>
      </c>
      <c r="M7" s="177" t="s">
        <v>36</v>
      </c>
      <c r="N7" s="177" t="s">
        <v>37</v>
      </c>
      <c r="O7" s="177" t="s">
        <v>38</v>
      </c>
      <c r="P7" s="177" t="s">
        <v>39</v>
      </c>
      <c r="Q7" s="393" t="s">
        <v>739</v>
      </c>
      <c r="R7" s="412" t="s">
        <v>102</v>
      </c>
      <c r="S7" s="179" t="s">
        <v>756</v>
      </c>
      <c r="T7" s="180" t="s">
        <v>87</v>
      </c>
      <c r="U7" s="180" t="s">
        <v>48</v>
      </c>
      <c r="V7" s="180" t="s">
        <v>47</v>
      </c>
      <c r="W7" s="180" t="s">
        <v>130</v>
      </c>
      <c r="X7" s="422" t="s">
        <v>757</v>
      </c>
      <c r="Y7" s="422" t="s">
        <v>758</v>
      </c>
      <c r="Z7" s="181" t="s">
        <v>131</v>
      </c>
      <c r="AA7" s="181" t="s">
        <v>75</v>
      </c>
      <c r="AB7" s="182" t="s">
        <v>142</v>
      </c>
      <c r="AC7" s="182" t="s">
        <v>2</v>
      </c>
      <c r="AD7" s="183" t="s">
        <v>6</v>
      </c>
      <c r="AE7" s="184" t="s">
        <v>77</v>
      </c>
      <c r="CO7" s="339"/>
      <c r="CP7" s="339"/>
      <c r="CQ7" s="339"/>
      <c r="CR7" s="339"/>
      <c r="CS7" s="339"/>
      <c r="CT7" s="339"/>
      <c r="CU7" s="339"/>
      <c r="CV7" s="339"/>
      <c r="CW7" s="339"/>
      <c r="CX7" s="339"/>
      <c r="CY7" s="339"/>
      <c r="CZ7" s="339"/>
      <c r="DA7" s="339"/>
      <c r="DB7" s="339"/>
      <c r="DC7" s="339"/>
      <c r="DD7" s="339"/>
      <c r="DE7" s="339"/>
      <c r="DF7" s="339"/>
      <c r="DG7" s="339"/>
      <c r="DH7" s="339"/>
      <c r="DI7" s="339"/>
      <c r="DJ7" s="339"/>
      <c r="DK7" s="339"/>
      <c r="DL7" s="339"/>
      <c r="DM7" s="339"/>
      <c r="DN7" s="339"/>
      <c r="DO7" s="339"/>
      <c r="DP7" s="339"/>
      <c r="DQ7" s="339"/>
      <c r="DR7" s="339"/>
      <c r="DS7" s="339"/>
      <c r="DT7" s="339"/>
      <c r="DU7" s="339"/>
      <c r="DV7" s="339"/>
      <c r="DW7" s="339"/>
      <c r="DX7" s="339"/>
      <c r="DY7" s="339"/>
      <c r="DZ7" s="339"/>
      <c r="EA7" s="339"/>
      <c r="EB7" s="339"/>
      <c r="EC7" s="339"/>
      <c r="ED7" s="339"/>
      <c r="EE7" s="339"/>
      <c r="EF7" s="339"/>
      <c r="EG7" s="339"/>
      <c r="EH7" s="339"/>
      <c r="EI7" s="339"/>
      <c r="EJ7" s="339"/>
      <c r="EK7" s="339"/>
      <c r="EL7" s="339"/>
      <c r="EM7" s="339"/>
      <c r="EN7" s="339"/>
      <c r="EO7" s="339"/>
      <c r="EP7" s="339"/>
    </row>
    <row r="8" spans="1:146" ht="17" customHeight="1">
      <c r="A8" s="527" t="str">
        <f>'Vic Oct 2019'!D2</f>
        <v>Multinet 1</v>
      </c>
      <c r="B8" s="210" t="str">
        <f>'Vic Oct 2019'!F2</f>
        <v>AGL</v>
      </c>
      <c r="C8" s="210" t="str">
        <f>'Vic Oct 2019'!G2</f>
        <v>Business Essentials Saver</v>
      </c>
      <c r="D8" s="206">
        <f>365*'Vic Oct 2019'!H2/100</f>
        <v>368.91545454545457</v>
      </c>
      <c r="E8" s="414">
        <f>IF('Vic Oct 2019'!AQ2=3,0.5,IF('Vic Oct 2019'!AQ2=2,0.33,0))</f>
        <v>0.5</v>
      </c>
      <c r="F8" s="414">
        <f>1-E8</f>
        <v>0.5</v>
      </c>
      <c r="G8" s="206">
        <f>IF('Vic Oct 2019'!K2="",($C$5*E8/'Vic Oct 2019'!AQ2*'Vic Oct 2019'!W2/100)*'Vic Oct 2019'!AQ2,IF($C$5*E8/'Vic Oct 2019'!AQ2&gt;='Vic Oct 2019'!L2,('Vic Oct 2019'!L2*'Vic Oct 2019'!W2/100)*'Vic Oct 2019'!AQ2,($C$5*E8/'Vic Oct 2019'!AQ2*'Vic Oct 2019'!W2/100)*'Vic Oct 2019'!AQ2))</f>
        <v>695.45454545454527</v>
      </c>
      <c r="H8" s="206">
        <f>IF(AND('Vic Oct 2019'!L2&gt;0,'Vic Oct 2019'!M2&gt;0),IF($C$5*E8/'Vic Oct 2019'!AQ2&lt;'Vic Oct 2019'!L2,0,IF(($C$5*E8/'Vic Oct 2019'!AQ2-'Vic Oct 2019'!L2)&lt;=('Vic Oct 2019'!M2+'Vic Oct 2019'!L2),((($C$5*E8/'Vic Oct 2019'!AQ2-'Vic Oct 2019'!L2)*'Vic Oct 2019'!X2/100))*'Vic Oct 2019'!AQ2,((('Vic Oct 2019'!M2)*'Vic Oct 2019'!X2/100)*'Vic Oct 2019'!AQ2))),0)</f>
        <v>62.727272727272776</v>
      </c>
      <c r="I8" s="206">
        <f>IF(AND('Vic Oct 2019'!M2&gt;0,'Vic Oct 2019'!N2&gt;0),IF($C$5*E8/'Vic Oct 2019'!AQ2&lt;('Vic Oct 2019'!L2+'Vic Oct 2019'!M2),0,IF(($C$5*E8/'Vic Oct 2019'!AQ2-'Vic Oct 2019'!L2+'Vic Oct 2019'!M2)&lt;=('Vic Oct 2019'!L2+'Vic Oct 2019'!M2+'Vic Oct 2019'!N2),((($C$5*E8/'Vic Oct 2019'!AQ2-('Vic Oct 2019'!L2+'Vic Oct 2019'!M2))*'Vic Oct 2019'!Y2/100))*'Vic Oct 2019'!AQ2,('Vic Oct 2019'!N2*'Vic Oct 2019'!Y2/100)* 'Vic Oct 2019'!AQ2)),0)</f>
        <v>0</v>
      </c>
      <c r="J8" s="206">
        <f>IF(AND('Vic Oct 2019'!N2&gt;0,'Vic Oct 2019'!O2&gt;0),IF($C$5*E8/'Vic Oct 2019'!AQ2&lt;('Vic Oct 2019'!L2+'Vic Oct 2019'!M2+'Vic Oct 2019'!N2),0,IF(($C$5*E8/'Vic Oct 2019'!AQ2-'Vic Oct 2019'!L2+'Vic Oct 2019'!M2+'Vic Oct 2019'!N2)&lt;=('Vic Oct 2019'!L2+'Vic Oct 2019'!M2+'Vic Oct 2019'!N2+'Vic Oct 2019'!O2),(($C$5*E8/'Vic Oct 2019'!AQ2-('Vic Oct 2019'!L2+'Vic Oct 2019'!M2+'Vic Oct 2019'!N2))*'Vic Oct 2019'!Z2/100)*'Vic Oct 2019'!AQ2,('Vic Oct 2019'!O2*'Vic Oct 2019'!Z2/100)*'Vic Oct 2019'!AQ2)),0)</f>
        <v>0</v>
      </c>
      <c r="K8" s="206">
        <f>IF(AND('Vic Oct 2019'!P2&gt;0,'Vic Oct 2019'!O2&gt;0),IF(($C$5*E8/'Vic Oct 2019'!AQ2&lt;SUM('Vic Oct 2019'!L2:P2)),(0),($C$5*E8/'Vic Oct 2019'!AQ2-SUM('Vic Oct 2019'!L2:P2))*'Vic Oct 2019'!AB2/100)* 'Vic Oct 2019'!AQ2,IF(AND('Vic Oct 2019'!O2&gt;0,'Vic Oct 2019'!P2=""),IF(($C$5*E8/'Vic Oct 2019'!AQ2&lt; SUM('Vic Oct 2019'!L2:O2)),(0),($C$5*E8/'Vic Oct 2019'!AQ2-SUM('Vic Oct 2019'!L2:O2))*'Vic Oct 2019'!AA2/100)* 'Vic Oct 2019'!AQ2,IF(AND('Vic Oct 2019'!N2&gt;0,'Vic Oct 2019'!O2=""),IF(($C$5*E8/'Vic Oct 2019'!AQ2&lt; SUM('Vic Oct 2019'!L2:N2)),(0),($C$5*E8/'Vic Oct 2019'!AQ2-SUM('Vic Oct 2019'!L2:N2))*'Vic Oct 2019'!Z2/100)* 'Vic Oct 2019'!AQ2,IF(AND('Vic Oct 2019'!M2&gt;0,'Vic Oct 2019'!N2=""),IF(($C$5*E8/'Vic Oct 2019'!AQ2&lt;'Vic Oct 2019'!M2+'Vic Oct 2019'!L2),(0),(($C$5*E8/'Vic Oct 2019'!AQ2-('Vic Oct 2019'!M2+'Vic Oct 2019'!L2))*'Vic Oct 2019'!Y2/100))*'Vic Oct 2019'!AQ2,IF(AND('Vic Oct 2019'!L2&gt;0,'Vic Oct 2019'!M2=""&gt;0),IF(($C$5*E8/'Vic Oct 2019'!AQ2&lt;'Vic Oct 2019'!L2),(0),($C$5*E8/'Vic Oct 2019'!AQ2-'Vic Oct 2019'!L2)*'Vic Oct 2019'!X2/100)*'Vic Oct 2019'!AQ2,0)))))</f>
        <v>0</v>
      </c>
      <c r="L8" s="206">
        <f>IF('Vic Oct 2019'!K2="",($C$5*F8/'Vic Oct 2019'!AR2*'Vic Oct 2019'!AC2/100)*'Vic Oct 2019'!AR2,IF($C$5*F8/'Vic Oct 2019'!AR2&gt;='Vic Oct 2019'!L2,('Vic Oct 2019'!L2*'Vic Oct 2019'!AC2/100)*'Vic Oct 2019'!AR2,($C$5*F8/'Vic Oct 2019'!AR2*'Vic Oct 2019'!AC2/100)*'Vic Oct 2019'!AR2))</f>
        <v>666.81818181818176</v>
      </c>
      <c r="M8" s="206">
        <f>IF(AND('Vic Oct 2019'!L2&gt;0,'Vic Oct 2019'!M2&gt;0),IF($C$5*F8/'Vic Oct 2019'!AR2&lt;'Vic Oct 2019'!L2,0,IF(($C$5*F8/'Vic Oct 2019'!AR2-'Vic Oct 2019'!L2)&lt;=('Vic Oct 2019'!M2+'Vic Oct 2019'!L2),((($C$5*F8/'Vic Oct 2019'!AR2-'Vic Oct 2019'!L2)*'Vic Oct 2019'!AD2/100))*'Vic Oct 2019'!AR2,((('Vic Oct 2019'!M2)*'Vic Oct 2019'!AD2/100)*'Vic Oct 2019'!AR2))),0)</f>
        <v>61.818181818181856</v>
      </c>
      <c r="N8" s="206">
        <f>IF(AND('Vic Oct 2019'!M2&gt;0,'Vic Oct 2019'!N2&gt;0),IF($C$5*F8/'Vic Oct 2019'!AR2&lt;('Vic Oct 2019'!L2+'Vic Oct 2019'!M2),0,IF(($C$5*F8/'Vic Oct 2019'!AR2-'Vic Oct 2019'!L2+'Vic Oct 2019'!M2)&lt;=('Vic Oct 2019'!L2+'Vic Oct 2019'!M2+'Vic Oct 2019'!N2),((($C$5*F8/'Vic Oct 2019'!AR2-('Vic Oct 2019'!L2+'Vic Oct 2019'!M2))*'Vic Oct 2019'!AE2/100))*'Vic Oct 2019'!AR2,('Vic Oct 2019'!N2*'Vic Oct 2019'!AE2/100)*'Vic Oct 2019'!AR2)),0)</f>
        <v>0</v>
      </c>
      <c r="O8" s="206">
        <f>IF(AND('Vic Oct 2019'!N2&gt;0,'Vic Oct 2019'!O2&gt;0),IF($C$5*F8/'Vic Oct 2019'!AR2&lt;('Vic Oct 2019'!L2+'Vic Oct 2019'!M2+'Vic Oct 2019'!N2),0,IF(($C$5*F8/'Vic Oct 2019'!AR2-'Vic Oct 2019'!L2+'Vic Oct 2019'!M2+'Vic Oct 2019'!N2)&lt;=('Vic Oct 2019'!L2+'Vic Oct 2019'!M2+'Vic Oct 2019'!N2+'Vic Oct 2019'!O2),(($C$5*F8/'Vic Oct 2019'!AR2-('Vic Oct 2019'!L2+'Vic Oct 2019'!M2+'Vic Oct 2019'!N2))*'Vic Oct 2019'!AF2/100)*'Vic Oct 2019'!AR2,('Vic Oct 2019'!O2*'Vic Oct 2019'!AF2/100)*'Vic Oct 2019'!AR2)),0)</f>
        <v>0</v>
      </c>
      <c r="P8" s="206">
        <f>IF(AND('Vic Oct 2019'!P2&gt;0,'Vic Oct 2019'!O2&gt;0),IF(($C$5*F8/'Vic Oct 2019'!AR2&lt;SUM('Vic Oct 2019'!L2:P2)),(0),($C$5*F8/'Vic Oct 2019'!AR2-SUM('Vic Oct 2019'!L2:P2))*'Vic Oct 2019'!AB2/100)* 'Vic Oct 2019'!AR2,IF(AND('Vic Oct 2019'!O2&gt;0,'Vic Oct 2019'!P2=""),IF(($C$5*F8/'Vic Oct 2019'!AR2&lt; SUM('Vic Oct 2019'!L2:O2)),(0),($C$5*F8/'Vic Oct 2019'!AR2-SUM('Vic Oct 2019'!L2:O2))*'Vic Oct 2019'!AG2/100)* 'Vic Oct 2019'!AR2,IF(AND('Vic Oct 2019'!N2&gt;0,'Vic Oct 2019'!O2=""),IF(($C$5*F8/'Vic Oct 2019'!AR2&lt; SUM('Vic Oct 2019'!L2:N2)),(0),($C$5*F8/'Vic Oct 2019'!AR2-SUM('Vic Oct 2019'!L2:N2))*'Vic Oct 2019'!AF2/100)* 'Vic Oct 2019'!AR2,IF(AND('Vic Oct 2019'!M2&gt;0,'Vic Oct 2019'!N2=""),IF(($C$5*F8/'Vic Oct 2019'!AR2&lt;'Vic Oct 2019'!M2+'Vic Oct 2019'!L2),(0),(($C$5*F8/'Vic Oct 2019'!AR2-('Vic Oct 2019'!M2+'Vic Oct 2019'!L2))*'Vic Oct 2019'!AE2/100))*'Vic Oct 2019'!AR2,IF(AND('Vic Oct 2019'!L2&gt;0,'Vic Oct 2019'!M2=""&gt;0),IF(($C$5*F8/'Vic Oct 2019'!AR2&lt;'Vic Oct 2019'!L2),(0),($C$5*F8/'Vic Oct 2019'!AR2-'Vic Oct 2019'!L2)*'Vic Oct 2019'!AD2/100)*'Vic Oct 2019'!AR2,0)))))</f>
        <v>0</v>
      </c>
      <c r="Q8" s="392">
        <f>SUM(G8:P8)</f>
        <v>1486.8181818181815</v>
      </c>
      <c r="R8" s="418">
        <f>Q8+D8</f>
        <v>1855.7336363636362</v>
      </c>
      <c r="S8" s="209">
        <f>R8*1.1</f>
        <v>2041.307</v>
      </c>
      <c r="T8" s="246">
        <f>'Vic Oct 2019'!AT2</f>
        <v>0</v>
      </c>
      <c r="U8" s="246">
        <f>'Vic Oct 2019'!AU2</f>
        <v>0</v>
      </c>
      <c r="V8" s="246">
        <f>'Vic Oct 2019'!AV2</f>
        <v>0</v>
      </c>
      <c r="W8" s="246">
        <f>'Vic Oct 2019'!AW2</f>
        <v>0</v>
      </c>
      <c r="X8" s="418" t="str">
        <f>IF(SUM(T8:W8)=0,"No discount",IF(T8&gt;0,"Guaranteed off bill",IF(U8&gt;0,"Guaranteed off usage",IF(V8&gt;0,"Pay-on-time off bill","Pay-on-time off usage"))))</f>
        <v>No discount</v>
      </c>
      <c r="Y8" s="418" t="str">
        <f>IF(OR(B8="Origin Energy",B8="Red Energy",B8="Powershop"),"Inclusive","Exclusive")</f>
        <v>Exclusive</v>
      </c>
      <c r="Z8" s="399">
        <f t="shared" ref="Z8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1855.7336363636362</v>
      </c>
      <c r="AA8" s="399">
        <f t="shared" ref="AA8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1855.7336363636362</v>
      </c>
      <c r="AB8" s="400">
        <f t="shared" ref="AB8:AC8" si="2">Z8*1.1</f>
        <v>2041.307</v>
      </c>
      <c r="AC8" s="400">
        <f t="shared" si="2"/>
        <v>2041.307</v>
      </c>
      <c r="AD8" s="249">
        <f>'Vic Oct 2019'!BF2</f>
        <v>0</v>
      </c>
      <c r="AE8" s="212" t="str">
        <f>'Vic Oct 2019'!BG2</f>
        <v>n</v>
      </c>
      <c r="CO8" s="339"/>
      <c r="CP8" s="339"/>
      <c r="CQ8" s="339"/>
      <c r="CR8" s="339"/>
      <c r="CS8" s="339"/>
      <c r="CT8" s="339"/>
      <c r="CU8" s="339"/>
      <c r="CV8" s="339"/>
      <c r="CW8" s="339"/>
      <c r="CX8" s="339"/>
      <c r="CY8" s="339"/>
      <c r="CZ8" s="339"/>
      <c r="DA8" s="339"/>
      <c r="DB8" s="339"/>
      <c r="DC8" s="339"/>
      <c r="DD8" s="339"/>
      <c r="DE8" s="339"/>
      <c r="DF8" s="339"/>
      <c r="DG8" s="339"/>
      <c r="DH8" s="339"/>
      <c r="DI8" s="339"/>
      <c r="DJ8" s="339"/>
      <c r="DK8" s="339"/>
      <c r="DL8" s="339"/>
      <c r="DM8" s="339"/>
      <c r="DN8" s="339"/>
      <c r="DO8" s="339"/>
      <c r="DP8" s="339"/>
      <c r="DQ8" s="339"/>
      <c r="DR8" s="339"/>
      <c r="DS8" s="339"/>
      <c r="DT8" s="339"/>
      <c r="DU8" s="339"/>
      <c r="DV8" s="339"/>
      <c r="DW8" s="339"/>
      <c r="DX8" s="339"/>
      <c r="DY8" s="339"/>
      <c r="DZ8" s="339"/>
      <c r="EA8" s="339"/>
      <c r="EB8" s="339"/>
      <c r="EC8" s="339"/>
      <c r="ED8" s="339"/>
      <c r="EE8" s="339"/>
      <c r="EF8" s="339"/>
      <c r="EG8" s="339"/>
      <c r="EH8" s="339"/>
      <c r="EI8" s="339"/>
      <c r="EJ8" s="339"/>
      <c r="EK8" s="339"/>
      <c r="EL8" s="339"/>
      <c r="EM8" s="339"/>
      <c r="EN8" s="339"/>
      <c r="EO8" s="339"/>
      <c r="EP8" s="339"/>
    </row>
    <row r="9" spans="1:146" ht="17" customHeight="1">
      <c r="A9" s="528"/>
      <c r="B9" s="194" t="str">
        <f>'Vic Oct 2019'!F3</f>
        <v>Click Energy</v>
      </c>
      <c r="C9" s="194" t="str">
        <f>'Vic Oct 2019'!G3</f>
        <v>Business Start Gas</v>
      </c>
      <c r="D9" s="190">
        <f>365*'Vic Oct 2019'!H3/100</f>
        <v>263.06545454545454</v>
      </c>
      <c r="E9" s="415">
        <f>IF('Vic Oct 2019'!AQ3=3,0.5,IF('Vic Oct 2019'!AQ3=2,0.33,0))</f>
        <v>0.5</v>
      </c>
      <c r="F9" s="415">
        <f t="shared" ref="F9:F72" si="3">1-E9</f>
        <v>0.5</v>
      </c>
      <c r="G9" s="190">
        <f>IF('Vic Oct 2019'!K3="",($C$5*E9/'Vic Oct 2019'!AQ3*'Vic Oct 2019'!W3/100)*'Vic Oct 2019'!AQ3,IF($C$5*E9/'Vic Oct 2019'!AQ3&gt;='Vic Oct 2019'!L3,('Vic Oct 2019'!L3*'Vic Oct 2019'!W3/100)*'Vic Oct 2019'!AQ3,($C$5*E9/'Vic Oct 2019'!AQ3*'Vic Oct 2019'!W3/100)*'Vic Oct 2019'!AQ3))</f>
        <v>854.99999999999977</v>
      </c>
      <c r="H9" s="190">
        <f>IF(AND('Vic Oct 2019'!L3&gt;0,'Vic Oct 2019'!M3&gt;0),IF($C$5*E9/'Vic Oct 2019'!AQ3&lt;'Vic Oct 2019'!L3,0,IF(($C$5*E9/'Vic Oct 2019'!AQ3-'Vic Oct 2019'!L3)&lt;=('Vic Oct 2019'!M3+'Vic Oct 2019'!L3),((($C$5*E9/'Vic Oct 2019'!AQ3-'Vic Oct 2019'!L3)*'Vic Oct 2019'!X3/100))*'Vic Oct 2019'!AQ3,((('Vic Oct 2019'!M3)*'Vic Oct 2019'!X3/100)*'Vic Oct 2019'!AQ3))),0)</f>
        <v>88.636363636363697</v>
      </c>
      <c r="I9" s="190">
        <f>IF(AND('Vic Oct 2019'!M3&gt;0,'Vic Oct 2019'!N3&gt;0),IF($C$5*E9/'Vic Oct 2019'!AQ3&lt;('Vic Oct 2019'!L3+'Vic Oct 2019'!M3),0,IF(($C$5*E9/'Vic Oct 2019'!AQ3-'Vic Oct 2019'!L3+'Vic Oct 2019'!M3)&lt;=('Vic Oct 2019'!L3+'Vic Oct 2019'!M3+'Vic Oct 2019'!N3),((($C$5*E9/'Vic Oct 2019'!AQ3-('Vic Oct 2019'!L3+'Vic Oct 2019'!M3))*'Vic Oct 2019'!Y3/100))*'Vic Oct 2019'!AQ3,('Vic Oct 2019'!N3*'Vic Oct 2019'!Y3/100)* 'Vic Oct 2019'!AQ3)),0)</f>
        <v>0</v>
      </c>
      <c r="J9" s="190">
        <f>IF(AND('Vic Oct 2019'!N3&gt;0,'Vic Oct 2019'!O3&gt;0),IF($C$5*E9/'Vic Oct 2019'!AQ3&lt;('Vic Oct 2019'!L3+'Vic Oct 2019'!M3+'Vic Oct 2019'!N3),0,IF(($C$5*E9/'Vic Oct 2019'!AQ3-'Vic Oct 2019'!L3+'Vic Oct 2019'!M3+'Vic Oct 2019'!N3)&lt;=('Vic Oct 2019'!L3+'Vic Oct 2019'!M3+'Vic Oct 2019'!N3+'Vic Oct 2019'!O3),(($C$5*E9/'Vic Oct 2019'!AQ3-('Vic Oct 2019'!L3+'Vic Oct 2019'!M3+'Vic Oct 2019'!N3))*'Vic Oct 2019'!Z3/100)*'Vic Oct 2019'!AQ3,('Vic Oct 2019'!O3*'Vic Oct 2019'!Z3/100)*'Vic Oct 2019'!AQ3)),0)</f>
        <v>0</v>
      </c>
      <c r="K9" s="190">
        <f>IF(AND('Vic Oct 2019'!P3&gt;0,'Vic Oct 2019'!O3&gt;0),IF(($C$5*E9/'Vic Oct 2019'!AQ3&lt;SUM('Vic Oct 2019'!L3:P3)),(0),($C$5*E9/'Vic Oct 2019'!AQ3-SUM('Vic Oct 2019'!L3:P3))*'Vic Oct 2019'!AB3/100)* 'Vic Oct 2019'!AQ3,IF(AND('Vic Oct 2019'!O3&gt;0,'Vic Oct 2019'!P3=""),IF(($C$5*E9/'Vic Oct 2019'!AQ3&lt; SUM('Vic Oct 2019'!L3:O3)),(0),($C$5*E9/'Vic Oct 2019'!AQ3-SUM('Vic Oct 2019'!L3:O3))*'Vic Oct 2019'!AA3/100)* 'Vic Oct 2019'!AQ3,IF(AND('Vic Oct 2019'!N3&gt;0,'Vic Oct 2019'!O3=""),IF(($C$5*E9/'Vic Oct 2019'!AQ3&lt; SUM('Vic Oct 2019'!L3:N3)),(0),($C$5*E9/'Vic Oct 2019'!AQ3-SUM('Vic Oct 2019'!L3:N3))*'Vic Oct 2019'!Z3/100)* 'Vic Oct 2019'!AQ3,IF(AND('Vic Oct 2019'!M3&gt;0,'Vic Oct 2019'!N3=""),IF(($C$5*E9/'Vic Oct 2019'!AQ3&lt;'Vic Oct 2019'!M3+'Vic Oct 2019'!L3),(0),(($C$5*E9/'Vic Oct 2019'!AQ3-('Vic Oct 2019'!M3+'Vic Oct 2019'!L3))*'Vic Oct 2019'!Y3/100))*'Vic Oct 2019'!AQ3,IF(AND('Vic Oct 2019'!L3&gt;0,'Vic Oct 2019'!M3=""&gt;0),IF(($C$5*E9/'Vic Oct 2019'!AQ3&lt;'Vic Oct 2019'!L3),(0),($C$5*E9/'Vic Oct 2019'!AQ3-'Vic Oct 2019'!L3)*'Vic Oct 2019'!X3/100)*'Vic Oct 2019'!AQ3,0)))))</f>
        <v>0</v>
      </c>
      <c r="L9" s="190">
        <f>IF('Vic Oct 2019'!K3="",($C$5*F9/'Vic Oct 2019'!AR3*'Vic Oct 2019'!AC3/100)*'Vic Oct 2019'!AR3,IF($C$5*F9/'Vic Oct 2019'!AR3&gt;='Vic Oct 2019'!L3,('Vic Oct 2019'!L3*'Vic Oct 2019'!AC3/100)*'Vic Oct 2019'!AR3,($C$5*F9/'Vic Oct 2019'!AR3*'Vic Oct 2019'!AC3/100)*'Vic Oct 2019'!AR3))</f>
        <v>818.18181818181824</v>
      </c>
      <c r="M9" s="190">
        <f>IF(AND('Vic Oct 2019'!L3&gt;0,'Vic Oct 2019'!M3&gt;0),IF($C$5*F9/'Vic Oct 2019'!AR3&lt;'Vic Oct 2019'!L3,0,IF(($C$5*F9/'Vic Oct 2019'!AR3-'Vic Oct 2019'!L3)&lt;=('Vic Oct 2019'!M3+'Vic Oct 2019'!L3),((($C$5*F9/'Vic Oct 2019'!AR3-'Vic Oct 2019'!L3)*'Vic Oct 2019'!AD3/100))*'Vic Oct 2019'!AR3,((('Vic Oct 2019'!M3)*'Vic Oct 2019'!AD3/100)*'Vic Oct 2019'!AR3))),0)</f>
        <v>88.636363636363697</v>
      </c>
      <c r="N9" s="190">
        <f>IF(AND('Vic Oct 2019'!M3&gt;0,'Vic Oct 2019'!N3&gt;0),IF($C$5*F9/'Vic Oct 2019'!AR3&lt;('Vic Oct 2019'!L3+'Vic Oct 2019'!M3),0,IF(($C$5*F9/'Vic Oct 2019'!AR3-'Vic Oct 2019'!L3+'Vic Oct 2019'!M3)&lt;=('Vic Oct 2019'!L3+'Vic Oct 2019'!M3+'Vic Oct 2019'!N3),((($C$5*F9/'Vic Oct 2019'!AR3-('Vic Oct 2019'!L3+'Vic Oct 2019'!M3))*'Vic Oct 2019'!AE3/100))*'Vic Oct 2019'!AR3,('Vic Oct 2019'!N3*'Vic Oct 2019'!AE3/100)*'Vic Oct 2019'!AR3)),0)</f>
        <v>0</v>
      </c>
      <c r="O9" s="190">
        <f>IF(AND('Vic Oct 2019'!N3&gt;0,'Vic Oct 2019'!O3&gt;0),IF($C$5*F9/'Vic Oct 2019'!AR3&lt;('Vic Oct 2019'!L3+'Vic Oct 2019'!M3+'Vic Oct 2019'!N3),0,IF(($C$5*F9/'Vic Oct 2019'!AR3-'Vic Oct 2019'!L3+'Vic Oct 2019'!M3+'Vic Oct 2019'!N3)&lt;=('Vic Oct 2019'!L3+'Vic Oct 2019'!M3+'Vic Oct 2019'!N3+'Vic Oct 2019'!O3),(($C$5*F9/'Vic Oct 2019'!AR3-('Vic Oct 2019'!L3+'Vic Oct 2019'!M3+'Vic Oct 2019'!N3))*'Vic Oct 2019'!AF3/100)*'Vic Oct 2019'!AR3,('Vic Oct 2019'!O3*'Vic Oct 2019'!AF3/100)*'Vic Oct 2019'!AR3)),0)</f>
        <v>0</v>
      </c>
      <c r="P9" s="190">
        <f>IF(AND('Vic Oct 2019'!P3&gt;0,'Vic Oct 2019'!O3&gt;0),IF(($C$5*F9/'Vic Oct 2019'!AR3&lt;SUM('Vic Oct 2019'!L3:P3)),(0),($C$5*F9/'Vic Oct 2019'!AR3-SUM('Vic Oct 2019'!L3:P3))*'Vic Oct 2019'!AB3/100)* 'Vic Oct 2019'!AR3,IF(AND('Vic Oct 2019'!O3&gt;0,'Vic Oct 2019'!P3=""),IF(($C$5*F9/'Vic Oct 2019'!AR3&lt; SUM('Vic Oct 2019'!L3:O3)),(0),($C$5*F9/'Vic Oct 2019'!AR3-SUM('Vic Oct 2019'!L3:O3))*'Vic Oct 2019'!AG3/100)* 'Vic Oct 2019'!AR3,IF(AND('Vic Oct 2019'!N3&gt;0,'Vic Oct 2019'!O3=""),IF(($C$5*F9/'Vic Oct 2019'!AR3&lt; SUM('Vic Oct 2019'!L3:N3)),(0),($C$5*F9/'Vic Oct 2019'!AR3-SUM('Vic Oct 2019'!L3:N3))*'Vic Oct 2019'!AF3/100)* 'Vic Oct 2019'!AR3,IF(AND('Vic Oct 2019'!M3&gt;0,'Vic Oct 2019'!N3=""),IF(($C$5*F9/'Vic Oct 2019'!AR3&lt;'Vic Oct 2019'!M3+'Vic Oct 2019'!L3),(0),(($C$5*F9/'Vic Oct 2019'!AR3-('Vic Oct 2019'!M3+'Vic Oct 2019'!L3))*'Vic Oct 2019'!AE3/100))*'Vic Oct 2019'!AR3,IF(AND('Vic Oct 2019'!L3&gt;0,'Vic Oct 2019'!M3=""&gt;0),IF(($C$5*F9/'Vic Oct 2019'!AR3&lt;'Vic Oct 2019'!L3),(0),($C$5*F9/'Vic Oct 2019'!AR3-'Vic Oct 2019'!L3)*'Vic Oct 2019'!AD3/100)*'Vic Oct 2019'!AR3,0)))))</f>
        <v>0</v>
      </c>
      <c r="Q9" s="394">
        <f t="shared" ref="Q9:Q72" si="4">SUM(G9:P9)</f>
        <v>1850.4545454545455</v>
      </c>
      <c r="R9" s="419">
        <f t="shared" ref="R9:R72" si="5">Q9+D9</f>
        <v>2113.52</v>
      </c>
      <c r="S9" s="193">
        <f t="shared" ref="S9:S72" si="6">R9*1.1</f>
        <v>2324.8720000000003</v>
      </c>
      <c r="T9" s="247">
        <f>'Vic Oct 2019'!AT3</f>
        <v>0</v>
      </c>
      <c r="U9" s="247">
        <f>'Vic Oct 2019'!AU3</f>
        <v>0</v>
      </c>
      <c r="V9" s="247">
        <f>'Vic Oct 2019'!AV3</f>
        <v>0</v>
      </c>
      <c r="W9" s="247">
        <f>'Vic Oct 2019'!AW3</f>
        <v>0</v>
      </c>
      <c r="X9" s="419" t="str">
        <f>IF(SUM(T9:W9)=0,"No discount",IF(T9&gt;0,"Guaranteed off bill",IF(U9&gt;0,"Guaranteed off usage",IF(V9&gt;0,"Pay-on-time off bill","Pay-on-time off usage"))))</f>
        <v>No discount</v>
      </c>
      <c r="Y9" s="419" t="str">
        <f>IF(OR(B9="Origin Energy",B9="Red Energy",B9="Powershop"),"Inclusive","Exclusive")</f>
        <v>Exclusive</v>
      </c>
      <c r="Z9" s="399">
        <f t="shared" ref="Z9:Z67" si="7"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2113.52</v>
      </c>
      <c r="AA9" s="399">
        <f t="shared" ref="AA9:AA67" si="8"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2113.52</v>
      </c>
      <c r="AB9" s="400">
        <f t="shared" ref="AB9:AB72" si="9">Z9*1.1</f>
        <v>2324.8720000000003</v>
      </c>
      <c r="AC9" s="400">
        <f t="shared" ref="AC9:AC72" si="10">AA9*1.1</f>
        <v>2324.8720000000003</v>
      </c>
      <c r="AD9" s="244">
        <f>'Vic Oct 2019'!BF3</f>
        <v>0</v>
      </c>
      <c r="AE9" s="196" t="str">
        <f>'Vic Oct 2019'!BG3</f>
        <v>n</v>
      </c>
      <c r="CO9" s="339"/>
      <c r="CP9" s="339"/>
      <c r="CQ9" s="339"/>
      <c r="CR9" s="339"/>
      <c r="CS9" s="339"/>
      <c r="CT9" s="339"/>
      <c r="CU9" s="339"/>
      <c r="CV9" s="339"/>
      <c r="CW9" s="339"/>
      <c r="CX9" s="339"/>
      <c r="CY9" s="339"/>
      <c r="CZ9" s="339"/>
      <c r="DA9" s="339"/>
      <c r="DB9" s="339"/>
      <c r="DC9" s="339"/>
      <c r="DD9" s="339"/>
      <c r="DE9" s="339"/>
      <c r="DF9" s="339"/>
      <c r="DG9" s="339"/>
      <c r="DH9" s="339"/>
      <c r="DI9" s="339"/>
      <c r="DJ9" s="339"/>
      <c r="DK9" s="339"/>
      <c r="DL9" s="339"/>
      <c r="DM9" s="339"/>
      <c r="DN9" s="339"/>
      <c r="DO9" s="339"/>
      <c r="DP9" s="339"/>
      <c r="DQ9" s="339"/>
      <c r="DR9" s="339"/>
      <c r="DS9" s="339"/>
      <c r="DT9" s="339"/>
      <c r="DU9" s="339"/>
      <c r="DV9" s="339"/>
      <c r="DW9" s="339"/>
      <c r="DX9" s="339"/>
      <c r="DY9" s="339"/>
      <c r="DZ9" s="339"/>
      <c r="EA9" s="339"/>
      <c r="EB9" s="339"/>
      <c r="EC9" s="339"/>
      <c r="ED9" s="339"/>
      <c r="EE9" s="339"/>
      <c r="EF9" s="339"/>
      <c r="EG9" s="339"/>
      <c r="EH9" s="339"/>
      <c r="EI9" s="339"/>
      <c r="EJ9" s="339"/>
      <c r="EK9" s="339"/>
      <c r="EL9" s="339"/>
      <c r="EM9" s="339"/>
      <c r="EN9" s="339"/>
      <c r="EO9" s="339"/>
      <c r="EP9" s="339"/>
    </row>
    <row r="10" spans="1:146" ht="17" customHeight="1">
      <c r="A10" s="528"/>
      <c r="B10" s="194" t="str">
        <f>'Vic Oct 2019'!F4</f>
        <v>Covau</v>
      </c>
      <c r="C10" s="194" t="str">
        <f>'Vic Oct 2019'!G4</f>
        <v>Smart Saver</v>
      </c>
      <c r="D10" s="190">
        <f>365*'Vic Oct 2019'!H4/100</f>
        <v>364.99999999999994</v>
      </c>
      <c r="E10" s="415">
        <f>IF('Vic Oct 2019'!AQ4=3,0.5,IF('Vic Oct 2019'!AQ4=2,0.33,0))</f>
        <v>0.5</v>
      </c>
      <c r="F10" s="415">
        <f t="shared" si="3"/>
        <v>0.5</v>
      </c>
      <c r="G10" s="190">
        <f>IF('Vic Oct 2019'!K4="",($C$5*E10/'Vic Oct 2019'!AQ4*'Vic Oct 2019'!W4/100)*'Vic Oct 2019'!AQ4,IF($C$5*E10/'Vic Oct 2019'!AQ4&gt;='Vic Oct 2019'!L4,('Vic Oct 2019'!L4*'Vic Oct 2019'!W4/100)*'Vic Oct 2019'!AQ4,($C$5*E10/'Vic Oct 2019'!AQ4*'Vic Oct 2019'!W4/100)*'Vic Oct 2019'!AQ4))</f>
        <v>1149.5454545454545</v>
      </c>
      <c r="H10" s="190">
        <f>IF(AND('Vic Oct 2019'!L4&gt;0,'Vic Oct 2019'!M4&gt;0),IF($C$5*E10/'Vic Oct 2019'!AQ4&lt;'Vic Oct 2019'!L4,0,IF(($C$5*E10/'Vic Oct 2019'!AQ4-'Vic Oct 2019'!L4)&lt;=('Vic Oct 2019'!M4+'Vic Oct 2019'!L4),((($C$5*E10/'Vic Oct 2019'!AQ4-'Vic Oct 2019'!L4)*'Vic Oct 2019'!X4/100))*'Vic Oct 2019'!AQ4,((('Vic Oct 2019'!M4)*'Vic Oct 2019'!X4/100)*'Vic Oct 2019'!AQ4))),0)</f>
        <v>119.09090909090918</v>
      </c>
      <c r="I10" s="190">
        <f>IF(AND('Vic Oct 2019'!M4&gt;0,'Vic Oct 2019'!N4&gt;0),IF($C$5*E10/'Vic Oct 2019'!AQ4&lt;('Vic Oct 2019'!L4+'Vic Oct 2019'!M4),0,IF(($C$5*E10/'Vic Oct 2019'!AQ4-'Vic Oct 2019'!L4+'Vic Oct 2019'!M4)&lt;=('Vic Oct 2019'!L4+'Vic Oct 2019'!M4+'Vic Oct 2019'!N4),((($C$5*E10/'Vic Oct 2019'!AQ4-('Vic Oct 2019'!L4+'Vic Oct 2019'!M4))*'Vic Oct 2019'!Y4/100))*'Vic Oct 2019'!AQ4,('Vic Oct 2019'!N4*'Vic Oct 2019'!Y4/100)* 'Vic Oct 2019'!AQ4)),0)</f>
        <v>0</v>
      </c>
      <c r="J10" s="190">
        <f>IF(AND('Vic Oct 2019'!N4&gt;0,'Vic Oct 2019'!O4&gt;0),IF($C$5*E10/'Vic Oct 2019'!AQ4&lt;('Vic Oct 2019'!L4+'Vic Oct 2019'!M4+'Vic Oct 2019'!N4),0,IF(($C$5*E10/'Vic Oct 2019'!AQ4-'Vic Oct 2019'!L4+'Vic Oct 2019'!M4+'Vic Oct 2019'!N4)&lt;=('Vic Oct 2019'!L4+'Vic Oct 2019'!M4+'Vic Oct 2019'!N4+'Vic Oct 2019'!O4),(($C$5*E10/'Vic Oct 2019'!AQ4-('Vic Oct 2019'!L4+'Vic Oct 2019'!M4+'Vic Oct 2019'!N4))*'Vic Oct 2019'!Z4/100)*'Vic Oct 2019'!AQ4,('Vic Oct 2019'!O4*'Vic Oct 2019'!Z4/100)*'Vic Oct 2019'!AQ4)),0)</f>
        <v>0</v>
      </c>
      <c r="K10" s="190">
        <f>IF(AND('Vic Oct 2019'!P4&gt;0,'Vic Oct 2019'!O4&gt;0),IF(($C$5*E10/'Vic Oct 2019'!AQ4&lt;SUM('Vic Oct 2019'!L4:P4)),(0),($C$5*E10/'Vic Oct 2019'!AQ4-SUM('Vic Oct 2019'!L4:P4))*'Vic Oct 2019'!AB4/100)* 'Vic Oct 2019'!AQ4,IF(AND('Vic Oct 2019'!O4&gt;0,'Vic Oct 2019'!P4=""),IF(($C$5*E10/'Vic Oct 2019'!AQ4&lt; SUM('Vic Oct 2019'!L4:O4)),(0),($C$5*E10/'Vic Oct 2019'!AQ4-SUM('Vic Oct 2019'!L4:O4))*'Vic Oct 2019'!AA4/100)* 'Vic Oct 2019'!AQ4,IF(AND('Vic Oct 2019'!N4&gt;0,'Vic Oct 2019'!O4=""),IF(($C$5*E10/'Vic Oct 2019'!AQ4&lt; SUM('Vic Oct 2019'!L4:N4)),(0),($C$5*E10/'Vic Oct 2019'!AQ4-SUM('Vic Oct 2019'!L4:N4))*'Vic Oct 2019'!Z4/100)* 'Vic Oct 2019'!AQ4,IF(AND('Vic Oct 2019'!M4&gt;0,'Vic Oct 2019'!N4=""),IF(($C$5*E10/'Vic Oct 2019'!AQ4&lt;'Vic Oct 2019'!M4+'Vic Oct 2019'!L4),(0),(($C$5*E10/'Vic Oct 2019'!AQ4-('Vic Oct 2019'!M4+'Vic Oct 2019'!L4))*'Vic Oct 2019'!Y4/100))*'Vic Oct 2019'!AQ4,IF(AND('Vic Oct 2019'!L4&gt;0,'Vic Oct 2019'!M4=""&gt;0),IF(($C$5*E10/'Vic Oct 2019'!AQ4&lt;'Vic Oct 2019'!L4),(0),($C$5*E10/'Vic Oct 2019'!AQ4-'Vic Oct 2019'!L4)*'Vic Oct 2019'!X4/100)*'Vic Oct 2019'!AQ4,0)))))</f>
        <v>0</v>
      </c>
      <c r="L10" s="190">
        <f>IF('Vic Oct 2019'!K4="",($C$5*F10/'Vic Oct 2019'!AR4*'Vic Oct 2019'!AC4/100)*'Vic Oct 2019'!AR4,IF($C$5*F10/'Vic Oct 2019'!AR4&gt;='Vic Oct 2019'!L4,('Vic Oct 2019'!L4*'Vic Oct 2019'!AC4/100)*'Vic Oct 2019'!AR4,($C$5*F10/'Vic Oct 2019'!AR4*'Vic Oct 2019'!AC4/100)*'Vic Oct 2019'!AR4))</f>
        <v>1035</v>
      </c>
      <c r="M10" s="190">
        <f>IF(AND('Vic Oct 2019'!L4&gt;0,'Vic Oct 2019'!M4&gt;0),IF($C$5*F10/'Vic Oct 2019'!AR4&lt;'Vic Oct 2019'!L4,0,IF(($C$5*F10/'Vic Oct 2019'!AR4-'Vic Oct 2019'!L4)&lt;=('Vic Oct 2019'!M4+'Vic Oct 2019'!L4),((($C$5*F10/'Vic Oct 2019'!AR4-'Vic Oct 2019'!L4)*'Vic Oct 2019'!AD4/100))*'Vic Oct 2019'!AR4,((('Vic Oct 2019'!M4)*'Vic Oct 2019'!AD4/100)*'Vic Oct 2019'!AR4))),0)</f>
        <v>109.09090909090916</v>
      </c>
      <c r="N10" s="190">
        <f>IF(AND('Vic Oct 2019'!M4&gt;0,'Vic Oct 2019'!N4&gt;0),IF($C$5*F10/'Vic Oct 2019'!AR4&lt;('Vic Oct 2019'!L4+'Vic Oct 2019'!M4),0,IF(($C$5*F10/'Vic Oct 2019'!AR4-'Vic Oct 2019'!L4+'Vic Oct 2019'!M4)&lt;=('Vic Oct 2019'!L4+'Vic Oct 2019'!M4+'Vic Oct 2019'!N4),((($C$5*F10/'Vic Oct 2019'!AR4-('Vic Oct 2019'!L4+'Vic Oct 2019'!M4))*'Vic Oct 2019'!AE4/100))*'Vic Oct 2019'!AR4,('Vic Oct 2019'!N4*'Vic Oct 2019'!AE4/100)*'Vic Oct 2019'!AR4)),0)</f>
        <v>0</v>
      </c>
      <c r="O10" s="190">
        <f>IF(AND('Vic Oct 2019'!N4&gt;0,'Vic Oct 2019'!O4&gt;0),IF($C$5*F10/'Vic Oct 2019'!AR4&lt;('Vic Oct 2019'!L4+'Vic Oct 2019'!M4+'Vic Oct 2019'!N4),0,IF(($C$5*F10/'Vic Oct 2019'!AR4-'Vic Oct 2019'!L4+'Vic Oct 2019'!M4+'Vic Oct 2019'!N4)&lt;=('Vic Oct 2019'!L4+'Vic Oct 2019'!M4+'Vic Oct 2019'!N4+'Vic Oct 2019'!O4),(($C$5*F10/'Vic Oct 2019'!AR4-('Vic Oct 2019'!L4+'Vic Oct 2019'!M4+'Vic Oct 2019'!N4))*'Vic Oct 2019'!AF4/100)*'Vic Oct 2019'!AR4,('Vic Oct 2019'!O4*'Vic Oct 2019'!AF4/100)*'Vic Oct 2019'!AR4)),0)</f>
        <v>0</v>
      </c>
      <c r="P10" s="190">
        <f>IF(AND('Vic Oct 2019'!P4&gt;0,'Vic Oct 2019'!O4&gt;0),IF(($C$5*F10/'Vic Oct 2019'!AR4&lt;SUM('Vic Oct 2019'!L4:P4)),(0),($C$5*F10/'Vic Oct 2019'!AR4-SUM('Vic Oct 2019'!L4:P4))*'Vic Oct 2019'!AB4/100)* 'Vic Oct 2019'!AR4,IF(AND('Vic Oct 2019'!O4&gt;0,'Vic Oct 2019'!P4=""),IF(($C$5*F10/'Vic Oct 2019'!AR4&lt; SUM('Vic Oct 2019'!L4:O4)),(0),($C$5*F10/'Vic Oct 2019'!AR4-SUM('Vic Oct 2019'!L4:O4))*'Vic Oct 2019'!AG4/100)* 'Vic Oct 2019'!AR4,IF(AND('Vic Oct 2019'!N4&gt;0,'Vic Oct 2019'!O4=""),IF(($C$5*F10/'Vic Oct 2019'!AR4&lt; SUM('Vic Oct 2019'!L4:N4)),(0),($C$5*F10/'Vic Oct 2019'!AR4-SUM('Vic Oct 2019'!L4:N4))*'Vic Oct 2019'!AF4/100)* 'Vic Oct 2019'!AR4,IF(AND('Vic Oct 2019'!M4&gt;0,'Vic Oct 2019'!N4=""),IF(($C$5*F10/'Vic Oct 2019'!AR4&lt;'Vic Oct 2019'!M4+'Vic Oct 2019'!L4),(0),(($C$5*F10/'Vic Oct 2019'!AR4-('Vic Oct 2019'!M4+'Vic Oct 2019'!L4))*'Vic Oct 2019'!AE4/100))*'Vic Oct 2019'!AR4,IF(AND('Vic Oct 2019'!L4&gt;0,'Vic Oct 2019'!M4=""&gt;0),IF(($C$5*F10/'Vic Oct 2019'!AR4&lt;'Vic Oct 2019'!L4),(0),($C$5*F10/'Vic Oct 2019'!AR4-'Vic Oct 2019'!L4)*'Vic Oct 2019'!AD4/100)*'Vic Oct 2019'!AR4,0)))))</f>
        <v>0</v>
      </c>
      <c r="Q10" s="394">
        <f t="shared" si="4"/>
        <v>2412.727272727273</v>
      </c>
      <c r="R10" s="419">
        <f t="shared" si="5"/>
        <v>2777.727272727273</v>
      </c>
      <c r="S10" s="193">
        <f t="shared" si="6"/>
        <v>3055.5000000000005</v>
      </c>
      <c r="T10" s="247">
        <f>'Vic Oct 2019'!AT4</f>
        <v>0</v>
      </c>
      <c r="U10" s="247">
        <f>'Vic Oct 2019'!AU4</f>
        <v>20</v>
      </c>
      <c r="V10" s="247">
        <f>'Vic Oct 2019'!AV4</f>
        <v>0</v>
      </c>
      <c r="W10" s="247">
        <f>'Vic Oct 2019'!AW4</f>
        <v>0</v>
      </c>
      <c r="X10" s="419" t="str">
        <f t="shared" ref="X10:X73" si="11">IF(SUM(T10:W10)=0,"No discount",IF(T10&gt;0,"Guaranteed off bill",IF(U10&gt;0,"Guaranteed off usage",IF(V10&gt;0,"Pay-on-time off bill","Pay-on-time off usage"))))</f>
        <v>Guaranteed off usage</v>
      </c>
      <c r="Y10" s="419" t="str">
        <f t="shared" ref="Y10:Y73" si="12">IF(OR(B10="Origin Energy",B10="Red Energy",B10="Powershop"),"Inclusive","Exclusive")</f>
        <v>Exclusive</v>
      </c>
      <c r="Z10" s="399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2295.1818181818185</v>
      </c>
      <c r="AA10" s="399">
        <f t="shared" si="8"/>
        <v>2295.1818181818185</v>
      </c>
      <c r="AB10" s="400">
        <f t="shared" si="9"/>
        <v>2524.7000000000007</v>
      </c>
      <c r="AC10" s="400">
        <f t="shared" si="10"/>
        <v>2524.7000000000007</v>
      </c>
      <c r="AD10" s="244">
        <f>'Vic Oct 2019'!BF4</f>
        <v>0</v>
      </c>
      <c r="AE10" s="196" t="str">
        <f>'Vic Oct 2019'!BG4</f>
        <v>n</v>
      </c>
      <c r="CO10" s="339"/>
      <c r="CP10" s="339"/>
      <c r="CQ10" s="339"/>
      <c r="CR10" s="339"/>
      <c r="CS10" s="339"/>
      <c r="CT10" s="339"/>
      <c r="CU10" s="339"/>
      <c r="CV10" s="339"/>
      <c r="CW10" s="339"/>
      <c r="CX10" s="339"/>
      <c r="CY10" s="339"/>
      <c r="CZ10" s="339"/>
      <c r="DA10" s="339"/>
      <c r="DB10" s="339"/>
      <c r="DC10" s="339"/>
      <c r="DD10" s="339"/>
      <c r="DE10" s="339"/>
      <c r="DF10" s="339"/>
      <c r="DG10" s="339"/>
      <c r="DH10" s="339"/>
      <c r="DI10" s="339"/>
      <c r="DJ10" s="339"/>
      <c r="DK10" s="339"/>
      <c r="DL10" s="339"/>
      <c r="DM10" s="339"/>
      <c r="DN10" s="339"/>
      <c r="DO10" s="339"/>
      <c r="DP10" s="339"/>
      <c r="DQ10" s="339"/>
      <c r="DR10" s="339"/>
      <c r="DS10" s="339"/>
      <c r="DT10" s="339"/>
      <c r="DU10" s="339"/>
      <c r="DV10" s="339"/>
      <c r="DW10" s="339"/>
      <c r="DX10" s="339"/>
      <c r="DY10" s="339"/>
      <c r="DZ10" s="339"/>
      <c r="EA10" s="339"/>
      <c r="EB10" s="339"/>
      <c r="EC10" s="339"/>
      <c r="ED10" s="339"/>
      <c r="EE10" s="339"/>
      <c r="EF10" s="339"/>
      <c r="EG10" s="339"/>
      <c r="EH10" s="339"/>
      <c r="EI10" s="339"/>
      <c r="EJ10" s="339"/>
      <c r="EK10" s="339"/>
      <c r="EL10" s="339"/>
      <c r="EM10" s="339"/>
      <c r="EN10" s="339"/>
      <c r="EO10" s="339"/>
      <c r="EP10" s="339"/>
    </row>
    <row r="11" spans="1:146" ht="17" customHeight="1">
      <c r="A11" s="528"/>
      <c r="B11" s="194" t="str">
        <f>'Vic Oct 2019'!F5</f>
        <v>EnergyAustralia</v>
      </c>
      <c r="C11" s="194" t="str">
        <f>'Vic Oct 2019'!G5</f>
        <v>Total Business</v>
      </c>
      <c r="D11" s="190">
        <f>365*'Vic Oct 2019'!H5/100</f>
        <v>427.04999999999995</v>
      </c>
      <c r="E11" s="415">
        <f>IF('Vic Oct 2019'!AQ5=3,0.5,IF('Vic Oct 2019'!AQ5=2,0.33,0))</f>
        <v>0.5</v>
      </c>
      <c r="F11" s="415">
        <f t="shared" si="3"/>
        <v>0.5</v>
      </c>
      <c r="G11" s="190">
        <f>IF('Vic Oct 2019'!K5="",($C$5*E11/'Vic Oct 2019'!AQ5*'Vic Oct 2019'!W5/100)*'Vic Oct 2019'!AQ5,IF($C$5*E11/'Vic Oct 2019'!AQ5&gt;='Vic Oct 2019'!L5,('Vic Oct 2019'!L5*'Vic Oct 2019'!W5/100)*'Vic Oct 2019'!AQ5,($C$5*E11/'Vic Oct 2019'!AQ5*'Vic Oct 2019'!W5/100)*'Vic Oct 2019'!AQ5))</f>
        <v>994.09090909090901</v>
      </c>
      <c r="H11" s="190">
        <f>IF(AND('Vic Oct 2019'!L5&gt;0,'Vic Oct 2019'!M5&gt;0),IF($C$5*E11/'Vic Oct 2019'!AQ5&lt;'Vic Oct 2019'!L5,0,IF(($C$5*E11/'Vic Oct 2019'!AQ5-'Vic Oct 2019'!L5)&lt;=('Vic Oct 2019'!M5+'Vic Oct 2019'!L5),((($C$5*E11/'Vic Oct 2019'!AQ5-'Vic Oct 2019'!L5)*'Vic Oct 2019'!X5/100))*'Vic Oct 2019'!AQ5,((('Vic Oct 2019'!M5)*'Vic Oct 2019'!X5/100)*'Vic Oct 2019'!AQ5))),0)</f>
        <v>97.727272727272805</v>
      </c>
      <c r="I11" s="190">
        <f>IF(AND('Vic Oct 2019'!M5&gt;0,'Vic Oct 2019'!N5&gt;0),IF($C$5*E11/'Vic Oct 2019'!AQ5&lt;('Vic Oct 2019'!L5+'Vic Oct 2019'!M5),0,IF(($C$5*E11/'Vic Oct 2019'!AQ5-'Vic Oct 2019'!L5+'Vic Oct 2019'!M5)&lt;=('Vic Oct 2019'!L5+'Vic Oct 2019'!M5+'Vic Oct 2019'!N5),((($C$5*E11/'Vic Oct 2019'!AQ5-('Vic Oct 2019'!L5+'Vic Oct 2019'!M5))*'Vic Oct 2019'!Y5/100))*'Vic Oct 2019'!AQ5,('Vic Oct 2019'!N5*'Vic Oct 2019'!Y5/100)* 'Vic Oct 2019'!AQ5)),0)</f>
        <v>0</v>
      </c>
      <c r="J11" s="190">
        <f>IF(AND('Vic Oct 2019'!N5&gt;0,'Vic Oct 2019'!O5&gt;0),IF($C$5*E11/'Vic Oct 2019'!AQ5&lt;('Vic Oct 2019'!L5+'Vic Oct 2019'!M5+'Vic Oct 2019'!N5),0,IF(($C$5*E11/'Vic Oct 2019'!AQ5-'Vic Oct 2019'!L5+'Vic Oct 2019'!M5+'Vic Oct 2019'!N5)&lt;=('Vic Oct 2019'!L5+'Vic Oct 2019'!M5+'Vic Oct 2019'!N5+'Vic Oct 2019'!O5),(($C$5*E11/'Vic Oct 2019'!AQ5-('Vic Oct 2019'!L5+'Vic Oct 2019'!M5+'Vic Oct 2019'!N5))*'Vic Oct 2019'!Z5/100)*'Vic Oct 2019'!AQ5,('Vic Oct 2019'!O5*'Vic Oct 2019'!Z5/100)*'Vic Oct 2019'!AQ5)),0)</f>
        <v>0</v>
      </c>
      <c r="K11" s="190">
        <f>IF(AND('Vic Oct 2019'!P5&gt;0,'Vic Oct 2019'!O5&gt;0),IF(($C$5*E11/'Vic Oct 2019'!AQ5&lt;SUM('Vic Oct 2019'!L5:P5)),(0),($C$5*E11/'Vic Oct 2019'!AQ5-SUM('Vic Oct 2019'!L5:P5))*'Vic Oct 2019'!AB5/100)* 'Vic Oct 2019'!AQ5,IF(AND('Vic Oct 2019'!O5&gt;0,'Vic Oct 2019'!P5=""),IF(($C$5*E11/'Vic Oct 2019'!AQ5&lt; SUM('Vic Oct 2019'!L5:O5)),(0),($C$5*E11/'Vic Oct 2019'!AQ5-SUM('Vic Oct 2019'!L5:O5))*'Vic Oct 2019'!AA5/100)* 'Vic Oct 2019'!AQ5,IF(AND('Vic Oct 2019'!N5&gt;0,'Vic Oct 2019'!O5=""),IF(($C$5*E11/'Vic Oct 2019'!AQ5&lt; SUM('Vic Oct 2019'!L5:N5)),(0),($C$5*E11/'Vic Oct 2019'!AQ5-SUM('Vic Oct 2019'!L5:N5))*'Vic Oct 2019'!Z5/100)* 'Vic Oct 2019'!AQ5,IF(AND('Vic Oct 2019'!M5&gt;0,'Vic Oct 2019'!N5=""),IF(($C$5*E11/'Vic Oct 2019'!AQ5&lt;'Vic Oct 2019'!M5+'Vic Oct 2019'!L5),(0),(($C$5*E11/'Vic Oct 2019'!AQ5-('Vic Oct 2019'!M5+'Vic Oct 2019'!L5))*'Vic Oct 2019'!Y5/100))*'Vic Oct 2019'!AQ5,IF(AND('Vic Oct 2019'!L5&gt;0,'Vic Oct 2019'!M5=""&gt;0),IF(($C$5*E11/'Vic Oct 2019'!AQ5&lt;'Vic Oct 2019'!L5),(0),($C$5*E11/'Vic Oct 2019'!AQ5-'Vic Oct 2019'!L5)*'Vic Oct 2019'!X5/100)*'Vic Oct 2019'!AQ5,0)))))</f>
        <v>0</v>
      </c>
      <c r="L11" s="190">
        <f>IF('Vic Oct 2019'!K5="",($C$5*F11/'Vic Oct 2019'!AR5*'Vic Oct 2019'!AC5/100)*'Vic Oct 2019'!AR5,IF($C$5*F11/'Vic Oct 2019'!AR5&gt;='Vic Oct 2019'!L5,('Vic Oct 2019'!L5*'Vic Oct 2019'!AC5/100)*'Vic Oct 2019'!AR5,($C$5*F11/'Vic Oct 2019'!AR5*'Vic Oct 2019'!AC5/100)*'Vic Oct 2019'!AR5))</f>
        <v>932.72727272727252</v>
      </c>
      <c r="M11" s="190">
        <f>IF(AND('Vic Oct 2019'!L5&gt;0,'Vic Oct 2019'!M5&gt;0),IF($C$5*F11/'Vic Oct 2019'!AR5&lt;'Vic Oct 2019'!L5,0,IF(($C$5*F11/'Vic Oct 2019'!AR5-'Vic Oct 2019'!L5)&lt;=('Vic Oct 2019'!M5+'Vic Oct 2019'!L5),((($C$5*F11/'Vic Oct 2019'!AR5-'Vic Oct 2019'!L5)*'Vic Oct 2019'!AD5/100))*'Vic Oct 2019'!AR5,((('Vic Oct 2019'!M5)*'Vic Oct 2019'!AD5/100)*'Vic Oct 2019'!AR5))),0)</f>
        <v>93.18181818181823</v>
      </c>
      <c r="N11" s="190">
        <f>IF(AND('Vic Oct 2019'!M5&gt;0,'Vic Oct 2019'!N5&gt;0),IF($C$5*F11/'Vic Oct 2019'!AR5&lt;('Vic Oct 2019'!L5+'Vic Oct 2019'!M5),0,IF(($C$5*F11/'Vic Oct 2019'!AR5-'Vic Oct 2019'!L5+'Vic Oct 2019'!M5)&lt;=('Vic Oct 2019'!L5+'Vic Oct 2019'!M5+'Vic Oct 2019'!N5),((($C$5*F11/'Vic Oct 2019'!AR5-('Vic Oct 2019'!L5+'Vic Oct 2019'!M5))*'Vic Oct 2019'!AE5/100))*'Vic Oct 2019'!AR5,('Vic Oct 2019'!N5*'Vic Oct 2019'!AE5/100)*'Vic Oct 2019'!AR5)),0)</f>
        <v>0</v>
      </c>
      <c r="O11" s="190">
        <f>IF(AND('Vic Oct 2019'!N5&gt;0,'Vic Oct 2019'!O5&gt;0),IF($C$5*F11/'Vic Oct 2019'!AR5&lt;('Vic Oct 2019'!L5+'Vic Oct 2019'!M5+'Vic Oct 2019'!N5),0,IF(($C$5*F11/'Vic Oct 2019'!AR5-'Vic Oct 2019'!L5+'Vic Oct 2019'!M5+'Vic Oct 2019'!N5)&lt;=('Vic Oct 2019'!L5+'Vic Oct 2019'!M5+'Vic Oct 2019'!N5+'Vic Oct 2019'!O5),(($C$5*F11/'Vic Oct 2019'!AR5-('Vic Oct 2019'!L5+'Vic Oct 2019'!M5+'Vic Oct 2019'!N5))*'Vic Oct 2019'!AF5/100)*'Vic Oct 2019'!AR5,('Vic Oct 2019'!O5*'Vic Oct 2019'!AF5/100)*'Vic Oct 2019'!AR5)),0)</f>
        <v>0</v>
      </c>
      <c r="P11" s="190">
        <f>IF(AND('Vic Oct 2019'!P5&gt;0,'Vic Oct 2019'!O5&gt;0),IF(($C$5*F11/'Vic Oct 2019'!AR5&lt;SUM('Vic Oct 2019'!L5:P5)),(0),($C$5*F11/'Vic Oct 2019'!AR5-SUM('Vic Oct 2019'!L5:P5))*'Vic Oct 2019'!AB5/100)* 'Vic Oct 2019'!AR5,IF(AND('Vic Oct 2019'!O5&gt;0,'Vic Oct 2019'!P5=""),IF(($C$5*F11/'Vic Oct 2019'!AR5&lt; SUM('Vic Oct 2019'!L5:O5)),(0),($C$5*F11/'Vic Oct 2019'!AR5-SUM('Vic Oct 2019'!L5:O5))*'Vic Oct 2019'!AG5/100)* 'Vic Oct 2019'!AR5,IF(AND('Vic Oct 2019'!N5&gt;0,'Vic Oct 2019'!O5=""),IF(($C$5*F11/'Vic Oct 2019'!AR5&lt; SUM('Vic Oct 2019'!L5:N5)),(0),($C$5*F11/'Vic Oct 2019'!AR5-SUM('Vic Oct 2019'!L5:N5))*'Vic Oct 2019'!AF5/100)* 'Vic Oct 2019'!AR5,IF(AND('Vic Oct 2019'!M5&gt;0,'Vic Oct 2019'!N5=""),IF(($C$5*F11/'Vic Oct 2019'!AR5&lt;'Vic Oct 2019'!M5+'Vic Oct 2019'!L5),(0),(($C$5*F11/'Vic Oct 2019'!AR5-('Vic Oct 2019'!M5+'Vic Oct 2019'!L5))*'Vic Oct 2019'!AE5/100))*'Vic Oct 2019'!AR5,IF(AND('Vic Oct 2019'!L5&gt;0,'Vic Oct 2019'!M5=""&gt;0),IF(($C$5*F11/'Vic Oct 2019'!AR5&lt;'Vic Oct 2019'!L5),(0),($C$5*F11/'Vic Oct 2019'!AR5-'Vic Oct 2019'!L5)*'Vic Oct 2019'!AD5/100)*'Vic Oct 2019'!AR5,0)))))</f>
        <v>0</v>
      </c>
      <c r="Q11" s="394">
        <f t="shared" si="4"/>
        <v>2117.7272727272725</v>
      </c>
      <c r="R11" s="419">
        <f t="shared" si="5"/>
        <v>2544.7772727272722</v>
      </c>
      <c r="S11" s="193">
        <f t="shared" si="6"/>
        <v>2799.2549999999997</v>
      </c>
      <c r="T11" s="247">
        <f>'Vic Oct 2019'!AT5</f>
        <v>21</v>
      </c>
      <c r="U11" s="247">
        <f>'Vic Oct 2019'!AU5</f>
        <v>0</v>
      </c>
      <c r="V11" s="247">
        <f>'Vic Oct 2019'!AV5</f>
        <v>0</v>
      </c>
      <c r="W11" s="247">
        <f>'Vic Oct 2019'!AW5</f>
        <v>0</v>
      </c>
      <c r="X11" s="419" t="str">
        <f t="shared" si="11"/>
        <v>Guaranteed off bill</v>
      </c>
      <c r="Y11" s="419" t="str">
        <f t="shared" si="12"/>
        <v>Exclusive</v>
      </c>
      <c r="Z11" s="399">
        <f t="shared" si="7"/>
        <v>2010.374045454545</v>
      </c>
      <c r="AA11" s="399">
        <f t="shared" si="8"/>
        <v>2010.374045454545</v>
      </c>
      <c r="AB11" s="400">
        <f t="shared" si="9"/>
        <v>2211.4114499999996</v>
      </c>
      <c r="AC11" s="400">
        <f t="shared" si="10"/>
        <v>2211.4114499999996</v>
      </c>
      <c r="AD11" s="244">
        <f>'Vic Oct 2019'!BF5</f>
        <v>0</v>
      </c>
      <c r="AE11" s="196" t="str">
        <f>'Vic Oct 2019'!BG5</f>
        <v>n</v>
      </c>
      <c r="CO11" s="339"/>
      <c r="CP11" s="339"/>
      <c r="CQ11" s="339"/>
      <c r="CR11" s="339"/>
      <c r="CS11" s="339"/>
      <c r="CT11" s="339"/>
      <c r="CU11" s="339"/>
      <c r="CV11" s="339"/>
      <c r="CW11" s="339"/>
      <c r="CX11" s="339"/>
      <c r="CY11" s="339"/>
      <c r="CZ11" s="339"/>
      <c r="DA11" s="339"/>
      <c r="DB11" s="339"/>
      <c r="DC11" s="339"/>
      <c r="DD11" s="339"/>
      <c r="DE11" s="339"/>
      <c r="DF11" s="339"/>
      <c r="DG11" s="339"/>
      <c r="DH11" s="339"/>
      <c r="DI11" s="339"/>
      <c r="DJ11" s="339"/>
      <c r="DK11" s="339"/>
      <c r="DL11" s="339"/>
      <c r="DM11" s="339"/>
      <c r="DN11" s="339"/>
      <c r="DO11" s="339"/>
      <c r="DP11" s="339"/>
      <c r="DQ11" s="339"/>
      <c r="DR11" s="339"/>
      <c r="DS11" s="339"/>
      <c r="DT11" s="339"/>
      <c r="DU11" s="339"/>
      <c r="DV11" s="339"/>
      <c r="DW11" s="339"/>
      <c r="DX11" s="339"/>
      <c r="DY11" s="339"/>
      <c r="DZ11" s="339"/>
      <c r="EA11" s="339"/>
      <c r="EB11" s="339"/>
      <c r="EC11" s="339"/>
      <c r="ED11" s="339"/>
      <c r="EE11" s="339"/>
      <c r="EF11" s="339"/>
      <c r="EG11" s="339"/>
      <c r="EH11" s="339"/>
      <c r="EI11" s="339"/>
      <c r="EJ11" s="339"/>
      <c r="EK11" s="339"/>
      <c r="EL11" s="339"/>
      <c r="EM11" s="339"/>
      <c r="EN11" s="339"/>
      <c r="EO11" s="339"/>
      <c r="EP11" s="339"/>
    </row>
    <row r="12" spans="1:146" ht="17" customHeight="1">
      <c r="A12" s="528"/>
      <c r="B12" s="194" t="str">
        <f>'Vic Oct 2019'!F6</f>
        <v>Lumo Energy</v>
      </c>
      <c r="C12" s="194" t="str">
        <f>'Vic Oct 2019'!G6</f>
        <v>Value</v>
      </c>
      <c r="D12" s="190">
        <f>365*'Vic Oct 2019'!H6/100</f>
        <v>332.14999999999992</v>
      </c>
      <c r="E12" s="415">
        <f>IF('Vic Oct 2019'!AQ6=3,0.5,IF('Vic Oct 2019'!AQ6=2,0.33,0))</f>
        <v>0.5</v>
      </c>
      <c r="F12" s="415">
        <f t="shared" si="3"/>
        <v>0.5</v>
      </c>
      <c r="G12" s="190">
        <f>IF('Vic Oct 2019'!K6="",($C$5*E12/'Vic Oct 2019'!AQ6*'Vic Oct 2019'!W6/100)*'Vic Oct 2019'!AQ6,IF($C$5*E12/'Vic Oct 2019'!AQ6&gt;='Vic Oct 2019'!L6,('Vic Oct 2019'!L6*'Vic Oct 2019'!W6/100)*'Vic Oct 2019'!AQ6,($C$5*E12/'Vic Oct 2019'!AQ6*'Vic Oct 2019'!W6/100)*'Vic Oct 2019'!AQ6))</f>
        <v>759.01745454545448</v>
      </c>
      <c r="H12" s="190">
        <f>IF(AND('Vic Oct 2019'!L6&gt;0,'Vic Oct 2019'!M6&gt;0),IF($C$5*E12/'Vic Oct 2019'!AQ6&lt;'Vic Oct 2019'!L6,0,IF(($C$5*E12/'Vic Oct 2019'!AQ6-'Vic Oct 2019'!L6)&lt;=('Vic Oct 2019'!M6+'Vic Oct 2019'!L6),((($C$5*E12/'Vic Oct 2019'!AQ6-'Vic Oct 2019'!L6)*'Vic Oct 2019'!X6/100))*'Vic Oct 2019'!AQ6,((('Vic Oct 2019'!M6)*'Vic Oct 2019'!X6/100)*'Vic Oct 2019'!AQ6))),0)</f>
        <v>69.2203636363637</v>
      </c>
      <c r="I12" s="190">
        <f>IF(AND('Vic Oct 2019'!M6&gt;0,'Vic Oct 2019'!N6&gt;0),IF($C$5*E12/'Vic Oct 2019'!AQ6&lt;('Vic Oct 2019'!L6+'Vic Oct 2019'!M6),0,IF(($C$5*E12/'Vic Oct 2019'!AQ6-'Vic Oct 2019'!L6+'Vic Oct 2019'!M6)&lt;=('Vic Oct 2019'!L6+'Vic Oct 2019'!M6+'Vic Oct 2019'!N6),((($C$5*E12/'Vic Oct 2019'!AQ6-('Vic Oct 2019'!L6+'Vic Oct 2019'!M6))*'Vic Oct 2019'!Y6/100))*'Vic Oct 2019'!AQ6,('Vic Oct 2019'!N6*'Vic Oct 2019'!Y6/100)* 'Vic Oct 2019'!AQ6)),0)</f>
        <v>0</v>
      </c>
      <c r="J12" s="190">
        <f>IF(AND('Vic Oct 2019'!N6&gt;0,'Vic Oct 2019'!O6&gt;0),IF($C$5*E12/'Vic Oct 2019'!AQ6&lt;('Vic Oct 2019'!L6+'Vic Oct 2019'!M6+'Vic Oct 2019'!N6),0,IF(($C$5*E12/'Vic Oct 2019'!AQ6-'Vic Oct 2019'!L6+'Vic Oct 2019'!M6+'Vic Oct 2019'!N6)&lt;=('Vic Oct 2019'!L6+'Vic Oct 2019'!M6+'Vic Oct 2019'!N6+'Vic Oct 2019'!O6),(($C$5*E12/'Vic Oct 2019'!AQ6-('Vic Oct 2019'!L6+'Vic Oct 2019'!M6+'Vic Oct 2019'!N6))*'Vic Oct 2019'!Z6/100)*'Vic Oct 2019'!AQ6,('Vic Oct 2019'!O6*'Vic Oct 2019'!Z6/100)*'Vic Oct 2019'!AQ6)),0)</f>
        <v>0</v>
      </c>
      <c r="K12" s="190">
        <f>IF(AND('Vic Oct 2019'!P6&gt;0,'Vic Oct 2019'!O6&gt;0),IF(($C$5*E12/'Vic Oct 2019'!AQ6&lt;SUM('Vic Oct 2019'!L6:P6)),(0),($C$5*E12/'Vic Oct 2019'!AQ6-SUM('Vic Oct 2019'!L6:P6))*'Vic Oct 2019'!AB6/100)* 'Vic Oct 2019'!AQ6,IF(AND('Vic Oct 2019'!O6&gt;0,'Vic Oct 2019'!P6=""),IF(($C$5*E12/'Vic Oct 2019'!AQ6&lt; SUM('Vic Oct 2019'!L6:O6)),(0),($C$5*E12/'Vic Oct 2019'!AQ6-SUM('Vic Oct 2019'!L6:O6))*'Vic Oct 2019'!AA6/100)* 'Vic Oct 2019'!AQ6,IF(AND('Vic Oct 2019'!N6&gt;0,'Vic Oct 2019'!O6=""),IF(($C$5*E12/'Vic Oct 2019'!AQ6&lt; SUM('Vic Oct 2019'!L6:N6)),(0),($C$5*E12/'Vic Oct 2019'!AQ6-SUM('Vic Oct 2019'!L6:N6))*'Vic Oct 2019'!Z6/100)* 'Vic Oct 2019'!AQ6,IF(AND('Vic Oct 2019'!M6&gt;0,'Vic Oct 2019'!N6=""),IF(($C$5*E12/'Vic Oct 2019'!AQ6&lt;'Vic Oct 2019'!M6+'Vic Oct 2019'!L6),(0),(($C$5*E12/'Vic Oct 2019'!AQ6-('Vic Oct 2019'!M6+'Vic Oct 2019'!L6))*'Vic Oct 2019'!Y6/100))*'Vic Oct 2019'!AQ6,IF(AND('Vic Oct 2019'!L6&gt;0,'Vic Oct 2019'!M6=""&gt;0),IF(($C$5*E12/'Vic Oct 2019'!AQ6&lt;'Vic Oct 2019'!L6),(0),($C$5*E12/'Vic Oct 2019'!AQ6-'Vic Oct 2019'!L6)*'Vic Oct 2019'!X6/100)*'Vic Oct 2019'!AQ6,0)))))</f>
        <v>0</v>
      </c>
      <c r="L12" s="190">
        <f>IF('Vic Oct 2019'!K6="",($C$5*F12/'Vic Oct 2019'!AR6*'Vic Oct 2019'!AC6/100)*'Vic Oct 2019'!AR6,IF($C$5*F12/'Vic Oct 2019'!AR6&gt;='Vic Oct 2019'!L6,('Vic Oct 2019'!L6*'Vic Oct 2019'!AC6/100)*'Vic Oct 2019'!AR6,($C$5*F12/'Vic Oct 2019'!AR6*'Vic Oct 2019'!AC6/100)*'Vic Oct 2019'!AR6))</f>
        <v>754.86981818181823</v>
      </c>
      <c r="M12" s="190">
        <f>IF(AND('Vic Oct 2019'!L6&gt;0,'Vic Oct 2019'!M6&gt;0),IF($C$5*F12/'Vic Oct 2019'!AR6&lt;'Vic Oct 2019'!L6,0,IF(($C$5*F12/'Vic Oct 2019'!AR6-'Vic Oct 2019'!L6)&lt;=('Vic Oct 2019'!M6+'Vic Oct 2019'!L6),((($C$5*F12/'Vic Oct 2019'!AR6-'Vic Oct 2019'!L6)*'Vic Oct 2019'!AD6/100))*'Vic Oct 2019'!AR6,((('Vic Oct 2019'!M6)*'Vic Oct 2019'!AD6/100)*'Vic Oct 2019'!AR6))),0)</f>
        <v>67.231272727272781</v>
      </c>
      <c r="N12" s="190">
        <f>IF(AND('Vic Oct 2019'!M6&gt;0,'Vic Oct 2019'!N6&gt;0),IF($C$5*F12/'Vic Oct 2019'!AR6&lt;('Vic Oct 2019'!L6+'Vic Oct 2019'!M6),0,IF(($C$5*F12/'Vic Oct 2019'!AR6-'Vic Oct 2019'!L6+'Vic Oct 2019'!M6)&lt;=('Vic Oct 2019'!L6+'Vic Oct 2019'!M6+'Vic Oct 2019'!N6),((($C$5*F12/'Vic Oct 2019'!AR6-('Vic Oct 2019'!L6+'Vic Oct 2019'!M6))*'Vic Oct 2019'!AE6/100))*'Vic Oct 2019'!AR6,('Vic Oct 2019'!N6*'Vic Oct 2019'!AE6/100)*'Vic Oct 2019'!AR6)),0)</f>
        <v>0</v>
      </c>
      <c r="O12" s="190">
        <f>IF(AND('Vic Oct 2019'!N6&gt;0,'Vic Oct 2019'!O6&gt;0),IF($C$5*F12/'Vic Oct 2019'!AR6&lt;('Vic Oct 2019'!L6+'Vic Oct 2019'!M6+'Vic Oct 2019'!N6),0,IF(($C$5*F12/'Vic Oct 2019'!AR6-'Vic Oct 2019'!L6+'Vic Oct 2019'!M6+'Vic Oct 2019'!N6)&lt;=('Vic Oct 2019'!L6+'Vic Oct 2019'!M6+'Vic Oct 2019'!N6+'Vic Oct 2019'!O6),(($C$5*F12/'Vic Oct 2019'!AR6-('Vic Oct 2019'!L6+'Vic Oct 2019'!M6+'Vic Oct 2019'!N6))*'Vic Oct 2019'!AF6/100)*'Vic Oct 2019'!AR6,('Vic Oct 2019'!O6*'Vic Oct 2019'!AF6/100)*'Vic Oct 2019'!AR6)),0)</f>
        <v>0</v>
      </c>
      <c r="P12" s="190">
        <f>IF(AND('Vic Oct 2019'!P6&gt;0,'Vic Oct 2019'!O6&gt;0),IF(($C$5*F12/'Vic Oct 2019'!AR6&lt;SUM('Vic Oct 2019'!L6:P6)),(0),($C$5*F12/'Vic Oct 2019'!AR6-SUM('Vic Oct 2019'!L6:P6))*'Vic Oct 2019'!AB6/100)* 'Vic Oct 2019'!AR6,IF(AND('Vic Oct 2019'!O6&gt;0,'Vic Oct 2019'!P6=""),IF(($C$5*F12/'Vic Oct 2019'!AR6&lt; SUM('Vic Oct 2019'!L6:O6)),(0),($C$5*F12/'Vic Oct 2019'!AR6-SUM('Vic Oct 2019'!L6:O6))*'Vic Oct 2019'!AG6/100)* 'Vic Oct 2019'!AR6,IF(AND('Vic Oct 2019'!N6&gt;0,'Vic Oct 2019'!O6=""),IF(($C$5*F12/'Vic Oct 2019'!AR6&lt; SUM('Vic Oct 2019'!L6:N6)),(0),($C$5*F12/'Vic Oct 2019'!AR6-SUM('Vic Oct 2019'!L6:N6))*'Vic Oct 2019'!AF6/100)* 'Vic Oct 2019'!AR6,IF(AND('Vic Oct 2019'!M6&gt;0,'Vic Oct 2019'!N6=""),IF(($C$5*F12/'Vic Oct 2019'!AR6&lt;'Vic Oct 2019'!M6+'Vic Oct 2019'!L6),(0),(($C$5*F12/'Vic Oct 2019'!AR6-('Vic Oct 2019'!M6+'Vic Oct 2019'!L6))*'Vic Oct 2019'!AE6/100))*'Vic Oct 2019'!AR6,IF(AND('Vic Oct 2019'!L6&gt;0,'Vic Oct 2019'!M6=""&gt;0),IF(($C$5*F12/'Vic Oct 2019'!AR6&lt;'Vic Oct 2019'!L6),(0),($C$5*F12/'Vic Oct 2019'!AR6-'Vic Oct 2019'!L6)*'Vic Oct 2019'!AD6/100)*'Vic Oct 2019'!AR6,0)))))</f>
        <v>0</v>
      </c>
      <c r="Q12" s="394">
        <f t="shared" si="4"/>
        <v>1650.3389090909093</v>
      </c>
      <c r="R12" s="419">
        <f t="shared" si="5"/>
        <v>1982.4889090909091</v>
      </c>
      <c r="S12" s="193">
        <f t="shared" si="6"/>
        <v>2180.7378000000003</v>
      </c>
      <c r="T12" s="247">
        <f>'Vic Oct 2019'!AT6</f>
        <v>0</v>
      </c>
      <c r="U12" s="247">
        <f>'Vic Oct 2019'!AU6</f>
        <v>0</v>
      </c>
      <c r="V12" s="247">
        <f>'Vic Oct 2019'!AV6</f>
        <v>3</v>
      </c>
      <c r="W12" s="247">
        <f>'Vic Oct 2019'!AW6</f>
        <v>0</v>
      </c>
      <c r="X12" s="419" t="str">
        <f t="shared" si="11"/>
        <v>Pay-on-time off bill</v>
      </c>
      <c r="Y12" s="419" t="str">
        <f t="shared" si="12"/>
        <v>Exclusive</v>
      </c>
      <c r="Z12" s="399">
        <f t="shared" si="7"/>
        <v>1982.4889090909091</v>
      </c>
      <c r="AA12" s="399">
        <f t="shared" si="8"/>
        <v>1923.014241818182</v>
      </c>
      <c r="AB12" s="400">
        <f t="shared" si="9"/>
        <v>2180.7378000000003</v>
      </c>
      <c r="AC12" s="400">
        <f t="shared" si="10"/>
        <v>2115.3156660000004</v>
      </c>
      <c r="AD12" s="244">
        <f>'Vic Oct 2019'!BF6</f>
        <v>0</v>
      </c>
      <c r="AE12" s="196" t="str">
        <f>'Vic Oct 2019'!BG6</f>
        <v>n</v>
      </c>
      <c r="CO12" s="339"/>
      <c r="CP12" s="339"/>
      <c r="CQ12" s="339"/>
      <c r="CR12" s="339"/>
      <c r="CS12" s="339"/>
      <c r="CT12" s="339"/>
      <c r="CU12" s="339"/>
      <c r="CV12" s="339"/>
      <c r="CW12" s="339"/>
      <c r="CX12" s="339"/>
      <c r="CY12" s="339"/>
      <c r="CZ12" s="339"/>
      <c r="DA12" s="339"/>
      <c r="DB12" s="339"/>
      <c r="DC12" s="339"/>
      <c r="DD12" s="339"/>
      <c r="DE12" s="339"/>
      <c r="DF12" s="339"/>
      <c r="DG12" s="339"/>
      <c r="DH12" s="339"/>
      <c r="DI12" s="339"/>
      <c r="DJ12" s="339"/>
      <c r="DK12" s="339"/>
      <c r="DL12" s="339"/>
      <c r="DM12" s="339"/>
      <c r="DN12" s="339"/>
      <c r="DO12" s="339"/>
      <c r="DP12" s="339"/>
      <c r="DQ12" s="339"/>
      <c r="DR12" s="339"/>
      <c r="DS12" s="339"/>
      <c r="DT12" s="339"/>
      <c r="DU12" s="339"/>
      <c r="DV12" s="339"/>
      <c r="DW12" s="339"/>
      <c r="DX12" s="339"/>
      <c r="DY12" s="339"/>
      <c r="DZ12" s="339"/>
      <c r="EA12" s="339"/>
      <c r="EB12" s="339"/>
      <c r="EC12" s="339"/>
      <c r="ED12" s="339"/>
      <c r="EE12" s="339"/>
      <c r="EF12" s="339"/>
      <c r="EG12" s="339"/>
      <c r="EH12" s="339"/>
      <c r="EI12" s="339"/>
      <c r="EJ12" s="339"/>
      <c r="EK12" s="339"/>
      <c r="EL12" s="339"/>
      <c r="EM12" s="339"/>
      <c r="EN12" s="339"/>
      <c r="EO12" s="339"/>
      <c r="EP12" s="339"/>
    </row>
    <row r="13" spans="1:146" ht="17" customHeight="1">
      <c r="A13" s="528"/>
      <c r="B13" s="194" t="str">
        <f>'Vic Oct 2019'!F7</f>
        <v>Momentum Energy</v>
      </c>
      <c r="C13" s="194" t="str">
        <f>'Vic Oct 2019'!G7</f>
        <v>Market offer</v>
      </c>
      <c r="D13" s="190">
        <f>365*'Vic Oct 2019'!H7/100</f>
        <v>423.43318181818177</v>
      </c>
      <c r="E13" s="415">
        <f>IF('Vic Oct 2019'!AQ7=3,0.5,IF('Vic Oct 2019'!AQ7=2,0.33,0))</f>
        <v>0.5</v>
      </c>
      <c r="F13" s="415">
        <f t="shared" si="3"/>
        <v>0.5</v>
      </c>
      <c r="G13" s="190">
        <f>IF('Vic Oct 2019'!K7="",($C$5*E13/'Vic Oct 2019'!AQ7*'Vic Oct 2019'!W7/100)*'Vic Oct 2019'!AQ7,IF($C$5*E13/'Vic Oct 2019'!AQ7&gt;='Vic Oct 2019'!L7,('Vic Oct 2019'!L7*'Vic Oct 2019'!W7/100)*'Vic Oct 2019'!AQ7,($C$5*E13/'Vic Oct 2019'!AQ7*'Vic Oct 2019'!W7/100)*'Vic Oct 2019'!AQ7))</f>
        <v>842.72727272727263</v>
      </c>
      <c r="H13" s="190">
        <f>IF(AND('Vic Oct 2019'!L7&gt;0,'Vic Oct 2019'!M7&gt;0),IF($C$5*E13/'Vic Oct 2019'!AQ7&lt;'Vic Oct 2019'!L7,0,IF(($C$5*E13/'Vic Oct 2019'!AQ7-'Vic Oct 2019'!L7)&lt;=('Vic Oct 2019'!M7+'Vic Oct 2019'!L7),((($C$5*E13/'Vic Oct 2019'!AQ7-'Vic Oct 2019'!L7)*'Vic Oct 2019'!X7/100))*'Vic Oct 2019'!AQ7,((('Vic Oct 2019'!M7)*'Vic Oct 2019'!X7/100)*'Vic Oct 2019'!AQ7))),0)</f>
        <v>87.727272727272791</v>
      </c>
      <c r="I13" s="190">
        <f>IF(AND('Vic Oct 2019'!M7&gt;0,'Vic Oct 2019'!N7&gt;0),IF($C$5*E13/'Vic Oct 2019'!AQ7&lt;('Vic Oct 2019'!L7+'Vic Oct 2019'!M7),0,IF(($C$5*E13/'Vic Oct 2019'!AQ7-'Vic Oct 2019'!L7+'Vic Oct 2019'!M7)&lt;=('Vic Oct 2019'!L7+'Vic Oct 2019'!M7+'Vic Oct 2019'!N7),((($C$5*E13/'Vic Oct 2019'!AQ7-('Vic Oct 2019'!L7+'Vic Oct 2019'!M7))*'Vic Oct 2019'!Y7/100))*'Vic Oct 2019'!AQ7,('Vic Oct 2019'!N7*'Vic Oct 2019'!Y7/100)* 'Vic Oct 2019'!AQ7)),0)</f>
        <v>0</v>
      </c>
      <c r="J13" s="190">
        <f>IF(AND('Vic Oct 2019'!N7&gt;0,'Vic Oct 2019'!O7&gt;0),IF($C$5*E13/'Vic Oct 2019'!AQ7&lt;('Vic Oct 2019'!L7+'Vic Oct 2019'!M7+'Vic Oct 2019'!N7),0,IF(($C$5*E13/'Vic Oct 2019'!AQ7-'Vic Oct 2019'!L7+'Vic Oct 2019'!M7+'Vic Oct 2019'!N7)&lt;=('Vic Oct 2019'!L7+'Vic Oct 2019'!M7+'Vic Oct 2019'!N7+'Vic Oct 2019'!O7),(($C$5*E13/'Vic Oct 2019'!AQ7-('Vic Oct 2019'!L7+'Vic Oct 2019'!M7+'Vic Oct 2019'!N7))*'Vic Oct 2019'!Z7/100)*'Vic Oct 2019'!AQ7,('Vic Oct 2019'!O7*'Vic Oct 2019'!Z7/100)*'Vic Oct 2019'!AQ7)),0)</f>
        <v>0</v>
      </c>
      <c r="K13" s="190">
        <f>IF(AND('Vic Oct 2019'!P7&gt;0,'Vic Oct 2019'!O7&gt;0),IF(($C$5*E13/'Vic Oct 2019'!AQ7&lt;SUM('Vic Oct 2019'!L7:P7)),(0),($C$5*E13/'Vic Oct 2019'!AQ7-SUM('Vic Oct 2019'!L7:P7))*'Vic Oct 2019'!AB7/100)* 'Vic Oct 2019'!AQ7,IF(AND('Vic Oct 2019'!O7&gt;0,'Vic Oct 2019'!P7=""),IF(($C$5*E13/'Vic Oct 2019'!AQ7&lt; SUM('Vic Oct 2019'!L7:O7)),(0),($C$5*E13/'Vic Oct 2019'!AQ7-SUM('Vic Oct 2019'!L7:O7))*'Vic Oct 2019'!AA7/100)* 'Vic Oct 2019'!AQ7,IF(AND('Vic Oct 2019'!N7&gt;0,'Vic Oct 2019'!O7=""),IF(($C$5*E13/'Vic Oct 2019'!AQ7&lt; SUM('Vic Oct 2019'!L7:N7)),(0),($C$5*E13/'Vic Oct 2019'!AQ7-SUM('Vic Oct 2019'!L7:N7))*'Vic Oct 2019'!Z7/100)* 'Vic Oct 2019'!AQ7,IF(AND('Vic Oct 2019'!M7&gt;0,'Vic Oct 2019'!N7=""),IF(($C$5*E13/'Vic Oct 2019'!AQ7&lt;'Vic Oct 2019'!M7+'Vic Oct 2019'!L7),(0),(($C$5*E13/'Vic Oct 2019'!AQ7-('Vic Oct 2019'!M7+'Vic Oct 2019'!L7))*'Vic Oct 2019'!Y7/100))*'Vic Oct 2019'!AQ7,IF(AND('Vic Oct 2019'!L7&gt;0,'Vic Oct 2019'!M7=""&gt;0),IF(($C$5*E13/'Vic Oct 2019'!AQ7&lt;'Vic Oct 2019'!L7),(0),($C$5*E13/'Vic Oct 2019'!AQ7-'Vic Oct 2019'!L7)*'Vic Oct 2019'!X7/100)*'Vic Oct 2019'!AQ7,0)))))</f>
        <v>0</v>
      </c>
      <c r="L13" s="190">
        <f>IF('Vic Oct 2019'!K7="",($C$5*F13/'Vic Oct 2019'!AR7*'Vic Oct 2019'!AC7/100)*'Vic Oct 2019'!AR7,IF($C$5*F13/'Vic Oct 2019'!AR7&gt;='Vic Oct 2019'!L7,('Vic Oct 2019'!L7*'Vic Oct 2019'!AC7/100)*'Vic Oct 2019'!AR7,($C$5*F13/'Vic Oct 2019'!AR7*'Vic Oct 2019'!AC7/100)*'Vic Oct 2019'!AR7))</f>
        <v>719.99999999999989</v>
      </c>
      <c r="M13" s="190">
        <f>IF(AND('Vic Oct 2019'!L7&gt;0,'Vic Oct 2019'!M7&gt;0),IF($C$5*F13/'Vic Oct 2019'!AR7&lt;'Vic Oct 2019'!L7,0,IF(($C$5*F13/'Vic Oct 2019'!AR7-'Vic Oct 2019'!L7)&lt;=('Vic Oct 2019'!M7+'Vic Oct 2019'!L7),((($C$5*F13/'Vic Oct 2019'!AR7-'Vic Oct 2019'!L7)*'Vic Oct 2019'!AD7/100))*'Vic Oct 2019'!AR7,((('Vic Oct 2019'!M7)*'Vic Oct 2019'!AD7/100)*'Vic Oct 2019'!AR7))),0)</f>
        <v>75.909090909090963</v>
      </c>
      <c r="N13" s="190">
        <f>IF(AND('Vic Oct 2019'!M7&gt;0,'Vic Oct 2019'!N7&gt;0),IF($C$5*F13/'Vic Oct 2019'!AR7&lt;('Vic Oct 2019'!L7+'Vic Oct 2019'!M7),0,IF(($C$5*F13/'Vic Oct 2019'!AR7-'Vic Oct 2019'!L7+'Vic Oct 2019'!M7)&lt;=('Vic Oct 2019'!L7+'Vic Oct 2019'!M7+'Vic Oct 2019'!N7),((($C$5*F13/'Vic Oct 2019'!AR7-('Vic Oct 2019'!L7+'Vic Oct 2019'!M7))*'Vic Oct 2019'!AE7/100))*'Vic Oct 2019'!AR7,('Vic Oct 2019'!N7*'Vic Oct 2019'!AE7/100)*'Vic Oct 2019'!AR7)),0)</f>
        <v>0</v>
      </c>
      <c r="O13" s="190">
        <f>IF(AND('Vic Oct 2019'!N7&gt;0,'Vic Oct 2019'!O7&gt;0),IF($C$5*F13/'Vic Oct 2019'!AR7&lt;('Vic Oct 2019'!L7+'Vic Oct 2019'!M7+'Vic Oct 2019'!N7),0,IF(($C$5*F13/'Vic Oct 2019'!AR7-'Vic Oct 2019'!L7+'Vic Oct 2019'!M7+'Vic Oct 2019'!N7)&lt;=('Vic Oct 2019'!L7+'Vic Oct 2019'!M7+'Vic Oct 2019'!N7+'Vic Oct 2019'!O7),(($C$5*F13/'Vic Oct 2019'!AR7-('Vic Oct 2019'!L7+'Vic Oct 2019'!M7+'Vic Oct 2019'!N7))*'Vic Oct 2019'!AF7/100)*'Vic Oct 2019'!AR7,('Vic Oct 2019'!O7*'Vic Oct 2019'!AF7/100)*'Vic Oct 2019'!AR7)),0)</f>
        <v>0</v>
      </c>
      <c r="P13" s="190">
        <f>IF(AND('Vic Oct 2019'!P7&gt;0,'Vic Oct 2019'!O7&gt;0),IF(($C$5*F13/'Vic Oct 2019'!AR7&lt;SUM('Vic Oct 2019'!L7:P7)),(0),($C$5*F13/'Vic Oct 2019'!AR7-SUM('Vic Oct 2019'!L7:P7))*'Vic Oct 2019'!AB7/100)* 'Vic Oct 2019'!AR7,IF(AND('Vic Oct 2019'!O7&gt;0,'Vic Oct 2019'!P7=""),IF(($C$5*F13/'Vic Oct 2019'!AR7&lt; SUM('Vic Oct 2019'!L7:O7)),(0),($C$5*F13/'Vic Oct 2019'!AR7-SUM('Vic Oct 2019'!L7:O7))*'Vic Oct 2019'!AG7/100)* 'Vic Oct 2019'!AR7,IF(AND('Vic Oct 2019'!N7&gt;0,'Vic Oct 2019'!O7=""),IF(($C$5*F13/'Vic Oct 2019'!AR7&lt; SUM('Vic Oct 2019'!L7:N7)),(0),($C$5*F13/'Vic Oct 2019'!AR7-SUM('Vic Oct 2019'!L7:N7))*'Vic Oct 2019'!AF7/100)* 'Vic Oct 2019'!AR7,IF(AND('Vic Oct 2019'!M7&gt;0,'Vic Oct 2019'!N7=""),IF(($C$5*F13/'Vic Oct 2019'!AR7&lt;'Vic Oct 2019'!M7+'Vic Oct 2019'!L7),(0),(($C$5*F13/'Vic Oct 2019'!AR7-('Vic Oct 2019'!M7+'Vic Oct 2019'!L7))*'Vic Oct 2019'!AE7/100))*'Vic Oct 2019'!AR7,IF(AND('Vic Oct 2019'!L7&gt;0,'Vic Oct 2019'!M7=""&gt;0),IF(($C$5*F13/'Vic Oct 2019'!AR7&lt;'Vic Oct 2019'!L7),(0),($C$5*F13/'Vic Oct 2019'!AR7-'Vic Oct 2019'!L7)*'Vic Oct 2019'!AD7/100)*'Vic Oct 2019'!AR7,0)))))</f>
        <v>0</v>
      </c>
      <c r="Q13" s="394">
        <f t="shared" si="4"/>
        <v>1726.3636363636363</v>
      </c>
      <c r="R13" s="419">
        <f t="shared" si="5"/>
        <v>2149.7968181818178</v>
      </c>
      <c r="S13" s="193">
        <f t="shared" si="6"/>
        <v>2364.7764999999999</v>
      </c>
      <c r="T13" s="247">
        <f>'Vic Oct 2019'!AT7</f>
        <v>0</v>
      </c>
      <c r="U13" s="247">
        <f>'Vic Oct 2019'!AU7</f>
        <v>0</v>
      </c>
      <c r="V13" s="247">
        <f>'Vic Oct 2019'!AV7</f>
        <v>0</v>
      </c>
      <c r="W13" s="247">
        <f>'Vic Oct 2019'!AW7</f>
        <v>0</v>
      </c>
      <c r="X13" s="419" t="str">
        <f t="shared" si="11"/>
        <v>No discount</v>
      </c>
      <c r="Y13" s="419" t="str">
        <f t="shared" si="12"/>
        <v>Exclusive</v>
      </c>
      <c r="Z13" s="399">
        <f t="shared" si="7"/>
        <v>2149.7968181818178</v>
      </c>
      <c r="AA13" s="399">
        <f t="shared" si="8"/>
        <v>2149.7968181818178</v>
      </c>
      <c r="AB13" s="400">
        <f t="shared" si="9"/>
        <v>2364.7764999999999</v>
      </c>
      <c r="AC13" s="400">
        <f t="shared" si="10"/>
        <v>2364.7764999999999</v>
      </c>
      <c r="AD13" s="244">
        <f>'Vic Oct 2019'!BF7</f>
        <v>0</v>
      </c>
      <c r="AE13" s="196" t="str">
        <f>'Vic Oct 2019'!BG7</f>
        <v>n</v>
      </c>
      <c r="CO13" s="339"/>
      <c r="CP13" s="339"/>
      <c r="CQ13" s="339"/>
      <c r="CR13" s="339"/>
      <c r="CS13" s="339"/>
      <c r="CT13" s="339"/>
      <c r="CU13" s="339"/>
      <c r="CV13" s="339"/>
      <c r="CW13" s="339"/>
      <c r="CX13" s="339"/>
      <c r="CY13" s="339"/>
      <c r="CZ13" s="339"/>
      <c r="DA13" s="339"/>
      <c r="DB13" s="339"/>
      <c r="DC13" s="339"/>
      <c r="DD13" s="339"/>
      <c r="DE13" s="339"/>
      <c r="DF13" s="339"/>
      <c r="DG13" s="339"/>
      <c r="DH13" s="339"/>
      <c r="DI13" s="339"/>
      <c r="DJ13" s="339"/>
      <c r="DK13" s="339"/>
      <c r="DL13" s="339"/>
      <c r="DM13" s="339"/>
      <c r="DN13" s="339"/>
      <c r="DO13" s="339"/>
      <c r="DP13" s="339"/>
      <c r="DQ13" s="339"/>
      <c r="DR13" s="339"/>
      <c r="DS13" s="339"/>
      <c r="DT13" s="339"/>
      <c r="DU13" s="339"/>
      <c r="DV13" s="339"/>
      <c r="DW13" s="339"/>
      <c r="DX13" s="339"/>
      <c r="DY13" s="339"/>
      <c r="DZ13" s="339"/>
      <c r="EA13" s="339"/>
      <c r="EB13" s="339"/>
      <c r="EC13" s="339"/>
      <c r="ED13" s="339"/>
      <c r="EE13" s="339"/>
      <c r="EF13" s="339"/>
      <c r="EG13" s="339"/>
      <c r="EH13" s="339"/>
      <c r="EI13" s="339"/>
      <c r="EJ13" s="339"/>
      <c r="EK13" s="339"/>
      <c r="EL13" s="339"/>
      <c r="EM13" s="339"/>
      <c r="EN13" s="339"/>
      <c r="EO13" s="339"/>
      <c r="EP13" s="339"/>
    </row>
    <row r="14" spans="1:146" s="341" customFormat="1" ht="17" customHeight="1" thickBot="1">
      <c r="A14" s="528"/>
      <c r="B14" s="194" t="str">
        <f>'Vic Oct 2019'!F8</f>
        <v>Origin Energy</v>
      </c>
      <c r="C14" s="194" t="str">
        <f>'Vic Oct 2019'!G8</f>
        <v>Flexi</v>
      </c>
      <c r="D14" s="190">
        <f>365*'Vic Oct 2019'!H8/100</f>
        <v>306.60000000000002</v>
      </c>
      <c r="E14" s="415">
        <f>IF('Vic Oct 2019'!AQ8=3,0.5,IF('Vic Oct 2019'!AQ8=2,0.33,0))</f>
        <v>0.5</v>
      </c>
      <c r="F14" s="415">
        <f t="shared" si="3"/>
        <v>0.5</v>
      </c>
      <c r="G14" s="190">
        <f>IF('Vic Oct 2019'!K8="",($C$5*E14/'Vic Oct 2019'!AQ8*'Vic Oct 2019'!W8/100)*'Vic Oct 2019'!AQ8,IF($C$5*E14/'Vic Oct 2019'!AQ8&gt;='Vic Oct 2019'!L8,('Vic Oct 2019'!L8*'Vic Oct 2019'!W8/100)*'Vic Oct 2019'!AQ8,($C$5*E14/'Vic Oct 2019'!AQ8*'Vic Oct 2019'!W8/100)*'Vic Oct 2019'!AQ8))</f>
        <v>865.4727272727273</v>
      </c>
      <c r="H14" s="190">
        <f>IF(AND('Vic Oct 2019'!L8&gt;0,'Vic Oct 2019'!M8&gt;0),IF($C$5*E14/'Vic Oct 2019'!AQ8&lt;'Vic Oct 2019'!L8,0,IF(($C$5*E14/'Vic Oct 2019'!AQ8-'Vic Oct 2019'!L8)&lt;=('Vic Oct 2019'!M8+'Vic Oct 2019'!L8),((($C$5*E14/'Vic Oct 2019'!AQ8-'Vic Oct 2019'!L8)*'Vic Oct 2019'!X8/100))*'Vic Oct 2019'!AQ8,((('Vic Oct 2019'!M8)*'Vic Oct 2019'!X8/100)*'Vic Oct 2019'!AQ8))),0)</f>
        <v>91.520000000000039</v>
      </c>
      <c r="I14" s="190">
        <f>IF(AND('Vic Oct 2019'!M8&gt;0,'Vic Oct 2019'!N8&gt;0),IF($C$5*E14/'Vic Oct 2019'!AQ8&lt;('Vic Oct 2019'!L8+'Vic Oct 2019'!M8),0,IF(($C$5*E14/'Vic Oct 2019'!AQ8-'Vic Oct 2019'!L8+'Vic Oct 2019'!M8)&lt;=('Vic Oct 2019'!L8+'Vic Oct 2019'!M8+'Vic Oct 2019'!N8),((($C$5*E14/'Vic Oct 2019'!AQ8-('Vic Oct 2019'!L8+'Vic Oct 2019'!M8))*'Vic Oct 2019'!Y8/100))*'Vic Oct 2019'!AQ8,('Vic Oct 2019'!N8*'Vic Oct 2019'!Y8/100)* 'Vic Oct 2019'!AQ8)),0)</f>
        <v>0</v>
      </c>
      <c r="J14" s="190">
        <f>IF(AND('Vic Oct 2019'!N8&gt;0,'Vic Oct 2019'!O8&gt;0),IF($C$5*E14/'Vic Oct 2019'!AQ8&lt;('Vic Oct 2019'!L8+'Vic Oct 2019'!M8+'Vic Oct 2019'!N8),0,IF(($C$5*E14/'Vic Oct 2019'!AQ8-'Vic Oct 2019'!L8+'Vic Oct 2019'!M8+'Vic Oct 2019'!N8)&lt;=('Vic Oct 2019'!L8+'Vic Oct 2019'!M8+'Vic Oct 2019'!N8+'Vic Oct 2019'!O8),(($C$5*E14/'Vic Oct 2019'!AQ8-('Vic Oct 2019'!L8+'Vic Oct 2019'!M8+'Vic Oct 2019'!N8))*'Vic Oct 2019'!Z8/100)*'Vic Oct 2019'!AQ8,('Vic Oct 2019'!O8*'Vic Oct 2019'!Z8/100)*'Vic Oct 2019'!AQ8)),0)</f>
        <v>0</v>
      </c>
      <c r="K14" s="190">
        <f>IF(AND('Vic Oct 2019'!P8&gt;0,'Vic Oct 2019'!O8&gt;0),IF(($C$5*E14/'Vic Oct 2019'!AQ8&lt;SUM('Vic Oct 2019'!L8:P8)),(0),($C$5*E14/'Vic Oct 2019'!AQ8-SUM('Vic Oct 2019'!L8:P8))*'Vic Oct 2019'!AB8/100)* 'Vic Oct 2019'!AQ8,IF(AND('Vic Oct 2019'!O8&gt;0,'Vic Oct 2019'!P8=""),IF(($C$5*E14/'Vic Oct 2019'!AQ8&lt; SUM('Vic Oct 2019'!L8:O8)),(0),($C$5*E14/'Vic Oct 2019'!AQ8-SUM('Vic Oct 2019'!L8:O8))*'Vic Oct 2019'!AA8/100)* 'Vic Oct 2019'!AQ8,IF(AND('Vic Oct 2019'!N8&gt;0,'Vic Oct 2019'!O8=""),IF(($C$5*E14/'Vic Oct 2019'!AQ8&lt; SUM('Vic Oct 2019'!L8:N8)),(0),($C$5*E14/'Vic Oct 2019'!AQ8-SUM('Vic Oct 2019'!L8:N8))*'Vic Oct 2019'!Z8/100)* 'Vic Oct 2019'!AQ8,IF(AND('Vic Oct 2019'!M8&gt;0,'Vic Oct 2019'!N8=""),IF(($C$5*E14/'Vic Oct 2019'!AQ8&lt;'Vic Oct 2019'!M8+'Vic Oct 2019'!L8),(0),(($C$5*E14/'Vic Oct 2019'!AQ8-('Vic Oct 2019'!M8+'Vic Oct 2019'!L8))*'Vic Oct 2019'!Y8/100))*'Vic Oct 2019'!AQ8,IF(AND('Vic Oct 2019'!L8&gt;0,'Vic Oct 2019'!M8=""&gt;0),IF(($C$5*E14/'Vic Oct 2019'!AQ8&lt;'Vic Oct 2019'!L8),(0),($C$5*E14/'Vic Oct 2019'!AQ8-'Vic Oct 2019'!L8)*'Vic Oct 2019'!X8/100)*'Vic Oct 2019'!AQ8,0)))))</f>
        <v>0</v>
      </c>
      <c r="L14" s="190">
        <f>IF('Vic Oct 2019'!K8="",($C$5*F14/'Vic Oct 2019'!AR8*'Vic Oct 2019'!AC8/100)*'Vic Oct 2019'!AR8,IF($C$5*F14/'Vic Oct 2019'!AR8&gt;='Vic Oct 2019'!L8,('Vic Oct 2019'!L8*'Vic Oct 2019'!AC8/100)*'Vic Oct 2019'!AR8,($C$5*F14/'Vic Oct 2019'!AR8*'Vic Oct 2019'!AC8/100)*'Vic Oct 2019'!AR8))</f>
        <v>821.19272727272732</v>
      </c>
      <c r="M14" s="190">
        <f>IF(AND('Vic Oct 2019'!L8&gt;0,'Vic Oct 2019'!M8&gt;0),IF($C$5*F14/'Vic Oct 2019'!AR8&lt;'Vic Oct 2019'!L8,0,IF(($C$5*F14/'Vic Oct 2019'!AR8-'Vic Oct 2019'!L8)&lt;=('Vic Oct 2019'!M8+'Vic Oct 2019'!L8),((($C$5*F14/'Vic Oct 2019'!AR8-'Vic Oct 2019'!L8)*'Vic Oct 2019'!AD8/100))*'Vic Oct 2019'!AR8,((('Vic Oct 2019'!M8)*'Vic Oct 2019'!AD8/100)*'Vic Oct 2019'!AR8))),0)</f>
        <v>88.920000000000059</v>
      </c>
      <c r="N14" s="190">
        <f>IF(AND('Vic Oct 2019'!M8&gt;0,'Vic Oct 2019'!N8&gt;0),IF($C$5*F14/'Vic Oct 2019'!AR8&lt;('Vic Oct 2019'!L8+'Vic Oct 2019'!M8),0,IF(($C$5*F14/'Vic Oct 2019'!AR8-'Vic Oct 2019'!L8+'Vic Oct 2019'!M8)&lt;=('Vic Oct 2019'!L8+'Vic Oct 2019'!M8+'Vic Oct 2019'!N8),((($C$5*F14/'Vic Oct 2019'!AR8-('Vic Oct 2019'!L8+'Vic Oct 2019'!M8))*'Vic Oct 2019'!AE8/100))*'Vic Oct 2019'!AR8,('Vic Oct 2019'!N8*'Vic Oct 2019'!AE8/100)*'Vic Oct 2019'!AR8)),0)</f>
        <v>0</v>
      </c>
      <c r="O14" s="190">
        <f>IF(AND('Vic Oct 2019'!N8&gt;0,'Vic Oct 2019'!O8&gt;0),IF($C$5*F14/'Vic Oct 2019'!AR8&lt;('Vic Oct 2019'!L8+'Vic Oct 2019'!M8+'Vic Oct 2019'!N8),0,IF(($C$5*F14/'Vic Oct 2019'!AR8-'Vic Oct 2019'!L8+'Vic Oct 2019'!M8+'Vic Oct 2019'!N8)&lt;=('Vic Oct 2019'!L8+'Vic Oct 2019'!M8+'Vic Oct 2019'!N8+'Vic Oct 2019'!O8),(($C$5*F14/'Vic Oct 2019'!AR8-('Vic Oct 2019'!L8+'Vic Oct 2019'!M8+'Vic Oct 2019'!N8))*'Vic Oct 2019'!AF8/100)*'Vic Oct 2019'!AR8,('Vic Oct 2019'!O8*'Vic Oct 2019'!AF8/100)*'Vic Oct 2019'!AR8)),0)</f>
        <v>0</v>
      </c>
      <c r="P14" s="190">
        <f>IF(AND('Vic Oct 2019'!P8&gt;0,'Vic Oct 2019'!O8&gt;0),IF(($C$5*F14/'Vic Oct 2019'!AR8&lt;SUM('Vic Oct 2019'!L8:P8)),(0),($C$5*F14/'Vic Oct 2019'!AR8-SUM('Vic Oct 2019'!L8:P8))*'Vic Oct 2019'!AB8/100)* 'Vic Oct 2019'!AR8,IF(AND('Vic Oct 2019'!O8&gt;0,'Vic Oct 2019'!P8=""),IF(($C$5*F14/'Vic Oct 2019'!AR8&lt; SUM('Vic Oct 2019'!L8:O8)),(0),($C$5*F14/'Vic Oct 2019'!AR8-SUM('Vic Oct 2019'!L8:O8))*'Vic Oct 2019'!AG8/100)* 'Vic Oct 2019'!AR8,IF(AND('Vic Oct 2019'!N8&gt;0,'Vic Oct 2019'!O8=""),IF(($C$5*F14/'Vic Oct 2019'!AR8&lt; SUM('Vic Oct 2019'!L8:N8)),(0),($C$5*F14/'Vic Oct 2019'!AR8-SUM('Vic Oct 2019'!L8:N8))*'Vic Oct 2019'!AF8/100)* 'Vic Oct 2019'!AR8,IF(AND('Vic Oct 2019'!M8&gt;0,'Vic Oct 2019'!N8=""),IF(($C$5*F14/'Vic Oct 2019'!AR8&lt;'Vic Oct 2019'!M8+'Vic Oct 2019'!L8),(0),(($C$5*F14/'Vic Oct 2019'!AR8-('Vic Oct 2019'!M8+'Vic Oct 2019'!L8))*'Vic Oct 2019'!AE8/100))*'Vic Oct 2019'!AR8,IF(AND('Vic Oct 2019'!L8&gt;0,'Vic Oct 2019'!M8=""&gt;0),IF(($C$5*F14/'Vic Oct 2019'!AR8&lt;'Vic Oct 2019'!L8),(0),($C$5*F14/'Vic Oct 2019'!AR8-'Vic Oct 2019'!L8)*'Vic Oct 2019'!AD8/100)*'Vic Oct 2019'!AR8,0)))))</f>
        <v>0</v>
      </c>
      <c r="Q14" s="394">
        <f t="shared" si="4"/>
        <v>1867.1054545454547</v>
      </c>
      <c r="R14" s="419">
        <f t="shared" si="5"/>
        <v>2173.7054545454548</v>
      </c>
      <c r="S14" s="193">
        <f t="shared" si="6"/>
        <v>2391.0760000000005</v>
      </c>
      <c r="T14" s="247">
        <f>'Vic Oct 2019'!AT8</f>
        <v>0</v>
      </c>
      <c r="U14" s="247">
        <f>'Vic Oct 2019'!AU8</f>
        <v>23</v>
      </c>
      <c r="V14" s="247">
        <f>'Vic Oct 2019'!AV8</f>
        <v>0</v>
      </c>
      <c r="W14" s="247">
        <f>'Vic Oct 2019'!AW8</f>
        <v>0</v>
      </c>
      <c r="X14" s="419" t="str">
        <f t="shared" si="11"/>
        <v>Guaranteed off usage</v>
      </c>
      <c r="Y14" s="419" t="str">
        <f t="shared" si="12"/>
        <v>Inclusive</v>
      </c>
      <c r="Z14" s="399">
        <f t="shared" ref="Z14" si="13">IF(AND(X14="Guaranteed off bill",Y14="Inclusive"),((R14*1.1)-((R14*1.1)*T14/100))/1.1,IF(AND(X14="Guaranteed off usage",Y14="Inclusive"),((R14*1.1)-((Q14*1.1)*U14/100))/1.1,IF(AND(X14="Guaranteed off bill",Y14="Exclusive"),R14-(R14*T14/100),IF(AND(X14="Guaranteed off usage",Y14="Exclusive"),R14-(Q14*U14/100),IF(Y14="Inclusive",((R14*1.1))/1.1,R14)))))</f>
        <v>1744.2712000000001</v>
      </c>
      <c r="AA14" s="399">
        <f t="shared" ref="AA14" si="14">IF(AND(X14="Pay-on-time off bill",Y14="Inclusive"),((Z14*1.1)-((Z14*1.1)*V14/100))/1.1,IF(AND(X14="Pay-on-time off usage",Y14="Inclusive"),((Z14*1.1)-((Q14*1.1)*W14/100))/1.1,IF(AND(X14="Pay-on-time off bill",Y14="Exclusive"),Z14-(Z14*V14/100),IF(AND(X14="Pay-on-time off usage",Y14="Exclusive"),Z14-(Q14*W14/100),IF(Y14="Inclusive",((Z14*1.1))/1.1,Z14)))))</f>
        <v>1744.2712000000001</v>
      </c>
      <c r="AB14" s="400">
        <f t="shared" si="9"/>
        <v>1918.6983200000002</v>
      </c>
      <c r="AC14" s="400">
        <f t="shared" si="10"/>
        <v>1918.6983200000002</v>
      </c>
      <c r="AD14" s="244">
        <f>'Vic Oct 2019'!BF8</f>
        <v>0</v>
      </c>
      <c r="AE14" s="196" t="str">
        <f>'Vic Oct 2019'!BG8</f>
        <v>n</v>
      </c>
      <c r="AF14" s="336"/>
      <c r="AG14" s="336"/>
      <c r="AH14" s="336"/>
      <c r="AI14" s="336"/>
      <c r="AJ14" s="336"/>
      <c r="AK14" s="336"/>
      <c r="AL14" s="336"/>
      <c r="AM14" s="336"/>
      <c r="AN14" s="336"/>
      <c r="AO14" s="336"/>
      <c r="AP14" s="336"/>
      <c r="AQ14" s="336"/>
      <c r="AR14" s="336"/>
      <c r="AS14" s="336"/>
      <c r="AT14" s="336"/>
      <c r="AU14" s="336"/>
      <c r="AV14" s="336"/>
      <c r="AW14" s="336"/>
      <c r="AX14" s="336"/>
      <c r="AY14" s="336"/>
      <c r="AZ14" s="336"/>
      <c r="BA14" s="336"/>
      <c r="BB14" s="336"/>
      <c r="BC14" s="336"/>
      <c r="BD14" s="336"/>
      <c r="BE14" s="336"/>
      <c r="BF14" s="336"/>
      <c r="BG14" s="336"/>
      <c r="BH14" s="336"/>
      <c r="BI14" s="336"/>
      <c r="BJ14" s="336"/>
      <c r="BK14" s="336"/>
      <c r="BL14" s="336"/>
      <c r="BM14" s="336"/>
      <c r="BN14" s="336"/>
      <c r="BO14" s="336"/>
      <c r="BP14" s="336"/>
      <c r="BQ14" s="336"/>
      <c r="BR14" s="336"/>
      <c r="BS14" s="336"/>
      <c r="BT14" s="336"/>
      <c r="BU14" s="336"/>
      <c r="BV14" s="336"/>
      <c r="BW14" s="336"/>
      <c r="BX14" s="336"/>
      <c r="BY14" s="336"/>
      <c r="BZ14" s="336"/>
      <c r="CA14" s="336"/>
      <c r="CB14" s="336"/>
      <c r="CC14" s="336"/>
      <c r="CD14" s="336"/>
      <c r="CE14" s="336"/>
      <c r="CF14" s="336"/>
      <c r="CG14" s="336"/>
      <c r="CH14" s="336"/>
      <c r="CI14" s="336"/>
      <c r="CJ14" s="336"/>
      <c r="CK14" s="336"/>
      <c r="CL14" s="336"/>
      <c r="CM14" s="336"/>
      <c r="CN14" s="336"/>
      <c r="CO14" s="340"/>
      <c r="CP14" s="340"/>
      <c r="CQ14" s="340"/>
      <c r="CR14" s="340"/>
      <c r="CS14" s="340"/>
      <c r="CT14" s="340"/>
      <c r="CU14" s="340"/>
      <c r="CV14" s="340"/>
      <c r="CW14" s="340"/>
      <c r="CX14" s="340"/>
      <c r="CY14" s="340"/>
      <c r="CZ14" s="340"/>
      <c r="DA14" s="340"/>
      <c r="DB14" s="340"/>
      <c r="DC14" s="340"/>
      <c r="DD14" s="340"/>
      <c r="DE14" s="340"/>
      <c r="DF14" s="340"/>
      <c r="DG14" s="340"/>
      <c r="DH14" s="340"/>
      <c r="DI14" s="340"/>
      <c r="DJ14" s="340"/>
      <c r="DK14" s="340"/>
      <c r="DL14" s="340"/>
      <c r="DM14" s="340"/>
      <c r="DN14" s="340"/>
      <c r="DO14" s="340"/>
      <c r="DP14" s="340"/>
      <c r="DQ14" s="340"/>
      <c r="DR14" s="340"/>
      <c r="DS14" s="340"/>
      <c r="DT14" s="340"/>
      <c r="DU14" s="340"/>
      <c r="DV14" s="340"/>
      <c r="DW14" s="340"/>
      <c r="DX14" s="340"/>
      <c r="DY14" s="340"/>
      <c r="DZ14" s="340"/>
      <c r="EA14" s="340"/>
      <c r="EB14" s="340"/>
      <c r="EC14" s="340"/>
      <c r="ED14" s="340"/>
      <c r="EE14" s="340"/>
      <c r="EF14" s="340"/>
      <c r="EG14" s="340"/>
      <c r="EH14" s="340"/>
      <c r="EI14" s="340"/>
      <c r="EJ14" s="340"/>
      <c r="EK14" s="340"/>
      <c r="EL14" s="340"/>
      <c r="EM14" s="340"/>
      <c r="EN14" s="340"/>
      <c r="EO14" s="340"/>
      <c r="EP14" s="340"/>
    </row>
    <row r="15" spans="1:146" s="343" customFormat="1" ht="17" customHeight="1" thickTop="1">
      <c r="A15" s="528"/>
      <c r="B15" s="194" t="str">
        <f>'Vic Oct 2019'!F9</f>
        <v>Simply Energy</v>
      </c>
      <c r="C15" s="194" t="str">
        <f>'Vic Oct 2019'!G9</f>
        <v>Business Plus</v>
      </c>
      <c r="D15" s="190">
        <f>365*'Vic Oct 2019'!H9/100</f>
        <v>371.5036363636363</v>
      </c>
      <c r="E15" s="415">
        <f>IF('Vic Oct 2019'!AQ9=3,0.5,IF('Vic Oct 2019'!AQ9=2,0.33,0))</f>
        <v>0.5</v>
      </c>
      <c r="F15" s="415">
        <f t="shared" si="3"/>
        <v>0.5</v>
      </c>
      <c r="G15" s="190">
        <f>IF('Vic Oct 2019'!K9="",($C$5*E15/'Vic Oct 2019'!AQ9*'Vic Oct 2019'!W9/100)*'Vic Oct 2019'!AQ9,IF($C$5*E15/'Vic Oct 2019'!AQ9&gt;='Vic Oct 2019'!L9,('Vic Oct 2019'!L9*'Vic Oct 2019'!W9/100)*'Vic Oct 2019'!AQ9,($C$5*E15/'Vic Oct 2019'!AQ9*'Vic Oct 2019'!W9/100)*'Vic Oct 2019'!AQ9))</f>
        <v>761.92079999999999</v>
      </c>
      <c r="H15" s="190">
        <f>IF(AND('Vic Oct 2019'!L9&gt;0,'Vic Oct 2019'!M9&gt;0),IF($C$5*E15/'Vic Oct 2019'!AQ9&lt;'Vic Oct 2019'!L9,0,IF(($C$5*E15/'Vic Oct 2019'!AQ9-'Vic Oct 2019'!L9)&lt;=('Vic Oct 2019'!M9+'Vic Oct 2019'!L9),((($C$5*E15/'Vic Oct 2019'!AQ9-'Vic Oct 2019'!L9)*'Vic Oct 2019'!X9/100))*'Vic Oct 2019'!AQ9,((('Vic Oct 2019'!M9)*'Vic Oct 2019'!X9/100)*'Vic Oct 2019'!AQ9))),0)</f>
        <v>66.077600000000047</v>
      </c>
      <c r="I15" s="190">
        <f>IF(AND('Vic Oct 2019'!M9&gt;0,'Vic Oct 2019'!N9&gt;0),IF($C$5*E15/'Vic Oct 2019'!AQ9&lt;('Vic Oct 2019'!L9+'Vic Oct 2019'!M9),0,IF(($C$5*E15/'Vic Oct 2019'!AQ9-'Vic Oct 2019'!L9+'Vic Oct 2019'!M9)&lt;=('Vic Oct 2019'!L9+'Vic Oct 2019'!M9+'Vic Oct 2019'!N9),((($C$5*E15/'Vic Oct 2019'!AQ9-('Vic Oct 2019'!L9+'Vic Oct 2019'!M9))*'Vic Oct 2019'!Y9/100))*'Vic Oct 2019'!AQ9,('Vic Oct 2019'!N9*'Vic Oct 2019'!Y9/100)* 'Vic Oct 2019'!AQ9)),0)</f>
        <v>0</v>
      </c>
      <c r="J15" s="190">
        <f>IF(AND('Vic Oct 2019'!N9&gt;0,'Vic Oct 2019'!O9&gt;0),IF($C$5*E15/'Vic Oct 2019'!AQ9&lt;('Vic Oct 2019'!L9+'Vic Oct 2019'!M9+'Vic Oct 2019'!N9),0,IF(($C$5*E15/'Vic Oct 2019'!AQ9-'Vic Oct 2019'!L9+'Vic Oct 2019'!M9+'Vic Oct 2019'!N9)&lt;=('Vic Oct 2019'!L9+'Vic Oct 2019'!M9+'Vic Oct 2019'!N9+'Vic Oct 2019'!O9),(($C$5*E15/'Vic Oct 2019'!AQ9-('Vic Oct 2019'!L9+'Vic Oct 2019'!M9+'Vic Oct 2019'!N9))*'Vic Oct 2019'!Z9/100)*'Vic Oct 2019'!AQ9,('Vic Oct 2019'!O9*'Vic Oct 2019'!Z9/100)*'Vic Oct 2019'!AQ9)),0)</f>
        <v>0</v>
      </c>
      <c r="K15" s="190">
        <f>IF(AND('Vic Oct 2019'!P9&gt;0,'Vic Oct 2019'!O9&gt;0),IF(($C$5*E15/'Vic Oct 2019'!AQ9&lt;SUM('Vic Oct 2019'!L9:P9)),(0),($C$5*E15/'Vic Oct 2019'!AQ9-SUM('Vic Oct 2019'!L9:P9))*'Vic Oct 2019'!AB9/100)* 'Vic Oct 2019'!AQ9,IF(AND('Vic Oct 2019'!O9&gt;0,'Vic Oct 2019'!P9=""),IF(($C$5*E15/'Vic Oct 2019'!AQ9&lt; SUM('Vic Oct 2019'!L9:O9)),(0),($C$5*E15/'Vic Oct 2019'!AQ9-SUM('Vic Oct 2019'!L9:O9))*'Vic Oct 2019'!AA9/100)* 'Vic Oct 2019'!AQ9,IF(AND('Vic Oct 2019'!N9&gt;0,'Vic Oct 2019'!O9=""),IF(($C$5*E15/'Vic Oct 2019'!AQ9&lt; SUM('Vic Oct 2019'!L9:N9)),(0),($C$5*E15/'Vic Oct 2019'!AQ9-SUM('Vic Oct 2019'!L9:N9))*'Vic Oct 2019'!Z9/100)* 'Vic Oct 2019'!AQ9,IF(AND('Vic Oct 2019'!M9&gt;0,'Vic Oct 2019'!N9=""),IF(($C$5*E15/'Vic Oct 2019'!AQ9&lt;'Vic Oct 2019'!M9+'Vic Oct 2019'!L9),(0),(($C$5*E15/'Vic Oct 2019'!AQ9-('Vic Oct 2019'!M9+'Vic Oct 2019'!L9))*'Vic Oct 2019'!Y9/100))*'Vic Oct 2019'!AQ9,IF(AND('Vic Oct 2019'!L9&gt;0,'Vic Oct 2019'!M9=""&gt;0),IF(($C$5*E15/'Vic Oct 2019'!AQ9&lt;'Vic Oct 2019'!L9),(0),($C$5*E15/'Vic Oct 2019'!AQ9-'Vic Oct 2019'!L9)*'Vic Oct 2019'!X9/100)*'Vic Oct 2019'!AQ9,0)))))</f>
        <v>0</v>
      </c>
      <c r="L15" s="190">
        <f>IF('Vic Oct 2019'!K9="",($C$5*F15/'Vic Oct 2019'!AR9*'Vic Oct 2019'!AC9/100)*'Vic Oct 2019'!AR9,IF($C$5*F15/'Vic Oct 2019'!AR9&gt;='Vic Oct 2019'!L9,('Vic Oct 2019'!L9*'Vic Oct 2019'!AC9/100)*'Vic Oct 2019'!AR9,($C$5*F15/'Vic Oct 2019'!AR9*'Vic Oct 2019'!AC9/100)*'Vic Oct 2019'!AR9))</f>
        <v>734.13163636363629</v>
      </c>
      <c r="M15" s="190">
        <f>IF(AND('Vic Oct 2019'!L9&gt;0,'Vic Oct 2019'!M9&gt;0),IF($C$5*F15/'Vic Oct 2019'!AR9&lt;'Vic Oct 2019'!L9,0,IF(($C$5*F15/'Vic Oct 2019'!AR9-'Vic Oct 2019'!L9)&lt;=('Vic Oct 2019'!M9+'Vic Oct 2019'!L9),((($C$5*F15/'Vic Oct 2019'!AR9-'Vic Oct 2019'!L9)*'Vic Oct 2019'!AD9/100))*'Vic Oct 2019'!AR9,((('Vic Oct 2019'!M9)*'Vic Oct 2019'!AD9/100)*'Vic Oct 2019'!AR9))),0)</f>
        <v>64.844363636363695</v>
      </c>
      <c r="N15" s="190">
        <f>IF(AND('Vic Oct 2019'!M9&gt;0,'Vic Oct 2019'!N9&gt;0),IF($C$5*F15/'Vic Oct 2019'!AR9&lt;('Vic Oct 2019'!L9+'Vic Oct 2019'!M9),0,IF(($C$5*F15/'Vic Oct 2019'!AR9-'Vic Oct 2019'!L9+'Vic Oct 2019'!M9)&lt;=('Vic Oct 2019'!L9+'Vic Oct 2019'!M9+'Vic Oct 2019'!N9),((($C$5*F15/'Vic Oct 2019'!AR9-('Vic Oct 2019'!L9+'Vic Oct 2019'!M9))*'Vic Oct 2019'!AE9/100))*'Vic Oct 2019'!AR9,('Vic Oct 2019'!N9*'Vic Oct 2019'!AE9/100)*'Vic Oct 2019'!AR9)),0)</f>
        <v>0</v>
      </c>
      <c r="O15" s="190">
        <f>IF(AND('Vic Oct 2019'!N9&gt;0,'Vic Oct 2019'!O9&gt;0),IF($C$5*F15/'Vic Oct 2019'!AR9&lt;('Vic Oct 2019'!L9+'Vic Oct 2019'!M9+'Vic Oct 2019'!N9),0,IF(($C$5*F15/'Vic Oct 2019'!AR9-'Vic Oct 2019'!L9+'Vic Oct 2019'!M9+'Vic Oct 2019'!N9)&lt;=('Vic Oct 2019'!L9+'Vic Oct 2019'!M9+'Vic Oct 2019'!N9+'Vic Oct 2019'!O9),(($C$5*F15/'Vic Oct 2019'!AR9-('Vic Oct 2019'!L9+'Vic Oct 2019'!M9+'Vic Oct 2019'!N9))*'Vic Oct 2019'!AF9/100)*'Vic Oct 2019'!AR9,('Vic Oct 2019'!O9*'Vic Oct 2019'!AF9/100)*'Vic Oct 2019'!AR9)),0)</f>
        <v>0</v>
      </c>
      <c r="P15" s="190">
        <f>IF(AND('Vic Oct 2019'!P9&gt;0,'Vic Oct 2019'!O9&gt;0),IF(($C$5*F15/'Vic Oct 2019'!AR9&lt;SUM('Vic Oct 2019'!L9:P9)),(0),($C$5*F15/'Vic Oct 2019'!AR9-SUM('Vic Oct 2019'!L9:P9))*'Vic Oct 2019'!AB9/100)* 'Vic Oct 2019'!AR9,IF(AND('Vic Oct 2019'!O9&gt;0,'Vic Oct 2019'!P9=""),IF(($C$5*F15/'Vic Oct 2019'!AR9&lt; SUM('Vic Oct 2019'!L9:O9)),(0),($C$5*F15/'Vic Oct 2019'!AR9-SUM('Vic Oct 2019'!L9:O9))*'Vic Oct 2019'!AG9/100)* 'Vic Oct 2019'!AR9,IF(AND('Vic Oct 2019'!N9&gt;0,'Vic Oct 2019'!O9=""),IF(($C$5*F15/'Vic Oct 2019'!AR9&lt; SUM('Vic Oct 2019'!L9:N9)),(0),($C$5*F15/'Vic Oct 2019'!AR9-SUM('Vic Oct 2019'!L9:N9))*'Vic Oct 2019'!AF9/100)* 'Vic Oct 2019'!AR9,IF(AND('Vic Oct 2019'!M9&gt;0,'Vic Oct 2019'!N9=""),IF(($C$5*F15/'Vic Oct 2019'!AR9&lt;'Vic Oct 2019'!M9+'Vic Oct 2019'!L9),(0),(($C$5*F15/'Vic Oct 2019'!AR9-('Vic Oct 2019'!M9+'Vic Oct 2019'!L9))*'Vic Oct 2019'!AE9/100))*'Vic Oct 2019'!AR9,IF(AND('Vic Oct 2019'!L9&gt;0,'Vic Oct 2019'!M9=""&gt;0),IF(($C$5*F15/'Vic Oct 2019'!AR9&lt;'Vic Oct 2019'!L9),(0),($C$5*F15/'Vic Oct 2019'!AR9-'Vic Oct 2019'!L9)*'Vic Oct 2019'!AD9/100)*'Vic Oct 2019'!AR9,0)))))</f>
        <v>0</v>
      </c>
      <c r="Q15" s="394">
        <f t="shared" si="4"/>
        <v>1626.9744000000001</v>
      </c>
      <c r="R15" s="419">
        <f t="shared" si="5"/>
        <v>1998.4780363636364</v>
      </c>
      <c r="S15" s="193">
        <f t="shared" si="6"/>
        <v>2198.3258400000004</v>
      </c>
      <c r="T15" s="247">
        <f>'Vic Oct 2019'!AT9</f>
        <v>0</v>
      </c>
      <c r="U15" s="247">
        <f>'Vic Oct 2019'!AU9</f>
        <v>0</v>
      </c>
      <c r="V15" s="247">
        <f>'Vic Oct 2019'!AV9</f>
        <v>0</v>
      </c>
      <c r="W15" s="247">
        <f>'Vic Oct 2019'!AW9</f>
        <v>0</v>
      </c>
      <c r="X15" s="419" t="str">
        <f t="shared" si="11"/>
        <v>No discount</v>
      </c>
      <c r="Y15" s="419" t="str">
        <f t="shared" si="12"/>
        <v>Exclusive</v>
      </c>
      <c r="Z15" s="399">
        <f t="shared" si="7"/>
        <v>1998.4780363636364</v>
      </c>
      <c r="AA15" s="399">
        <f t="shared" si="8"/>
        <v>1998.4780363636364</v>
      </c>
      <c r="AB15" s="400">
        <f t="shared" si="9"/>
        <v>2198.3258400000004</v>
      </c>
      <c r="AC15" s="400">
        <f t="shared" si="10"/>
        <v>2198.3258400000004</v>
      </c>
      <c r="AD15" s="244">
        <f>'Vic Oct 2019'!BF9</f>
        <v>0</v>
      </c>
      <c r="AE15" s="196" t="str">
        <f>'Vic Oct 2019'!BG9</f>
        <v>n</v>
      </c>
      <c r="AF15" s="336"/>
      <c r="AG15" s="336"/>
      <c r="AH15" s="336"/>
      <c r="AI15" s="336"/>
      <c r="AJ15" s="336"/>
      <c r="AK15" s="336"/>
      <c r="AL15" s="336"/>
      <c r="AM15" s="336"/>
      <c r="AN15" s="336"/>
      <c r="AO15" s="336"/>
      <c r="AP15" s="336"/>
      <c r="AQ15" s="336"/>
      <c r="AR15" s="336"/>
      <c r="AS15" s="336"/>
      <c r="AT15" s="336"/>
      <c r="AU15" s="336"/>
      <c r="AV15" s="336"/>
      <c r="AW15" s="336"/>
      <c r="AX15" s="336"/>
      <c r="AY15" s="336"/>
      <c r="AZ15" s="336"/>
      <c r="BA15" s="336"/>
      <c r="BB15" s="336"/>
      <c r="BC15" s="336"/>
      <c r="BD15" s="336"/>
      <c r="BE15" s="336"/>
      <c r="BF15" s="336"/>
      <c r="BG15" s="336"/>
      <c r="BH15" s="336"/>
      <c r="BI15" s="336"/>
      <c r="BJ15" s="336"/>
      <c r="BK15" s="336"/>
      <c r="BL15" s="336"/>
      <c r="BM15" s="336"/>
      <c r="BN15" s="336"/>
      <c r="BO15" s="336"/>
      <c r="BP15" s="336"/>
      <c r="BQ15" s="336"/>
      <c r="BR15" s="336"/>
      <c r="BS15" s="336"/>
      <c r="BT15" s="336"/>
      <c r="BU15" s="336"/>
      <c r="BV15" s="336"/>
      <c r="BW15" s="336"/>
      <c r="BX15" s="336"/>
      <c r="BY15" s="336"/>
      <c r="BZ15" s="336"/>
      <c r="CA15" s="336"/>
      <c r="CB15" s="336"/>
      <c r="CC15" s="336"/>
      <c r="CD15" s="336"/>
      <c r="CE15" s="336"/>
      <c r="CF15" s="336"/>
      <c r="CG15" s="336"/>
      <c r="CH15" s="336"/>
      <c r="CI15" s="336"/>
      <c r="CJ15" s="336"/>
      <c r="CK15" s="336"/>
      <c r="CL15" s="336"/>
      <c r="CM15" s="336"/>
      <c r="CN15" s="336"/>
      <c r="CO15" s="342"/>
      <c r="CP15" s="342"/>
      <c r="CQ15" s="342"/>
      <c r="CR15" s="342"/>
      <c r="CS15" s="342"/>
      <c r="CT15" s="342"/>
      <c r="CU15" s="342"/>
      <c r="CV15" s="342"/>
      <c r="CW15" s="342"/>
      <c r="CX15" s="342"/>
      <c r="CY15" s="342"/>
      <c r="CZ15" s="342"/>
      <c r="DA15" s="342"/>
      <c r="DB15" s="342"/>
      <c r="DC15" s="342"/>
      <c r="DD15" s="342"/>
      <c r="DE15" s="342"/>
      <c r="DF15" s="342"/>
      <c r="DG15" s="342"/>
      <c r="DH15" s="342"/>
      <c r="DI15" s="342"/>
      <c r="DJ15" s="342"/>
      <c r="DK15" s="342"/>
      <c r="DL15" s="342"/>
      <c r="DM15" s="342"/>
      <c r="DN15" s="342"/>
      <c r="DO15" s="342"/>
      <c r="DP15" s="342"/>
      <c r="DQ15" s="342"/>
      <c r="DR15" s="342"/>
      <c r="DS15" s="342"/>
      <c r="DT15" s="342"/>
      <c r="DU15" s="342"/>
      <c r="DV15" s="342"/>
      <c r="DW15" s="342"/>
      <c r="DX15" s="342"/>
      <c r="DY15" s="342"/>
      <c r="DZ15" s="342"/>
      <c r="EA15" s="342"/>
      <c r="EB15" s="342"/>
      <c r="EC15" s="342"/>
      <c r="ED15" s="342"/>
      <c r="EE15" s="342"/>
      <c r="EF15" s="342"/>
      <c r="EG15" s="342"/>
      <c r="EH15" s="342"/>
      <c r="EI15" s="342"/>
      <c r="EJ15" s="342"/>
      <c r="EK15" s="342"/>
      <c r="EL15" s="342"/>
      <c r="EM15" s="342"/>
      <c r="EN15" s="342"/>
      <c r="EO15" s="342"/>
      <c r="EP15" s="342"/>
    </row>
    <row r="16" spans="1:146" s="343" customFormat="1" ht="17" customHeight="1">
      <c r="A16" s="528"/>
      <c r="B16" s="194" t="str">
        <f>'Vic Oct 2019'!F10</f>
        <v>Amaysim</v>
      </c>
      <c r="C16" s="194" t="str">
        <f>'Vic Oct 2019'!G10</f>
        <v>Gas as you go</v>
      </c>
      <c r="D16" s="190">
        <f>365*'Vic Oct 2019'!H10/100</f>
        <v>244.28454545454545</v>
      </c>
      <c r="E16" s="415">
        <f>IF('Vic Oct 2019'!AQ10=3,0.5,IF('Vic Oct 2019'!AQ10=2,0.33,0))</f>
        <v>0.5</v>
      </c>
      <c r="F16" s="415">
        <f t="shared" si="3"/>
        <v>0.5</v>
      </c>
      <c r="G16" s="190">
        <f>IF('Vic Oct 2019'!K10="",($C$5*E16/'Vic Oct 2019'!AQ10*'Vic Oct 2019'!W10/100)*'Vic Oct 2019'!AQ10,IF($C$5*E16/'Vic Oct 2019'!AQ10&gt;='Vic Oct 2019'!L10,('Vic Oct 2019'!L10*'Vic Oct 2019'!W10/100)*'Vic Oct 2019'!AQ10,($C$5*E16/'Vic Oct 2019'!AQ10*'Vic Oct 2019'!W10/100)*'Vic Oct 2019'!AQ10))</f>
        <v>793.63636363636351</v>
      </c>
      <c r="H16" s="190">
        <f>IF(AND('Vic Oct 2019'!L10&gt;0,'Vic Oct 2019'!M10&gt;0),IF($C$5*E16/'Vic Oct 2019'!AQ10&lt;'Vic Oct 2019'!L10,0,IF(($C$5*E16/'Vic Oct 2019'!AQ10-'Vic Oct 2019'!L10)&lt;=('Vic Oct 2019'!M10+'Vic Oct 2019'!L10),((($C$5*E16/'Vic Oct 2019'!AQ10-'Vic Oct 2019'!L10)*'Vic Oct 2019'!X10/100))*'Vic Oct 2019'!AQ10,((('Vic Oct 2019'!M10)*'Vic Oct 2019'!X10/100)*'Vic Oct 2019'!AQ10))),0)</f>
        <v>82.272727272727337</v>
      </c>
      <c r="I16" s="190">
        <f>IF(AND('Vic Oct 2019'!M10&gt;0,'Vic Oct 2019'!N10&gt;0),IF($C$5*E16/'Vic Oct 2019'!AQ10&lt;('Vic Oct 2019'!L10+'Vic Oct 2019'!M10),0,IF(($C$5*E16/'Vic Oct 2019'!AQ10-'Vic Oct 2019'!L10+'Vic Oct 2019'!M10)&lt;=('Vic Oct 2019'!L10+'Vic Oct 2019'!M10+'Vic Oct 2019'!N10),((($C$5*E16/'Vic Oct 2019'!AQ10-('Vic Oct 2019'!L10+'Vic Oct 2019'!M10))*'Vic Oct 2019'!Y10/100))*'Vic Oct 2019'!AQ10,('Vic Oct 2019'!N10*'Vic Oct 2019'!Y10/100)* 'Vic Oct 2019'!AQ10)),0)</f>
        <v>0</v>
      </c>
      <c r="J16" s="190">
        <f>IF(AND('Vic Oct 2019'!N10&gt;0,'Vic Oct 2019'!O10&gt;0),IF($C$5*E16/'Vic Oct 2019'!AQ10&lt;('Vic Oct 2019'!L10+'Vic Oct 2019'!M10+'Vic Oct 2019'!N10),0,IF(($C$5*E16/'Vic Oct 2019'!AQ10-'Vic Oct 2019'!L10+'Vic Oct 2019'!M10+'Vic Oct 2019'!N10)&lt;=('Vic Oct 2019'!L10+'Vic Oct 2019'!M10+'Vic Oct 2019'!N10+'Vic Oct 2019'!O10),(($C$5*E16/'Vic Oct 2019'!AQ10-('Vic Oct 2019'!L10+'Vic Oct 2019'!M10+'Vic Oct 2019'!N10))*'Vic Oct 2019'!Z10/100)*'Vic Oct 2019'!AQ10,('Vic Oct 2019'!O10*'Vic Oct 2019'!Z10/100)*'Vic Oct 2019'!AQ10)),0)</f>
        <v>0</v>
      </c>
      <c r="K16" s="190">
        <f>IF(AND('Vic Oct 2019'!P10&gt;0,'Vic Oct 2019'!O10&gt;0),IF(($C$5*E16/'Vic Oct 2019'!AQ10&lt;SUM('Vic Oct 2019'!L10:P10)),(0),($C$5*E16/'Vic Oct 2019'!AQ10-SUM('Vic Oct 2019'!L10:P10))*'Vic Oct 2019'!AB10/100)* 'Vic Oct 2019'!AQ10,IF(AND('Vic Oct 2019'!O10&gt;0,'Vic Oct 2019'!P10=""),IF(($C$5*E16/'Vic Oct 2019'!AQ10&lt; SUM('Vic Oct 2019'!L10:O10)),(0),($C$5*E16/'Vic Oct 2019'!AQ10-SUM('Vic Oct 2019'!L10:O10))*'Vic Oct 2019'!AA10/100)* 'Vic Oct 2019'!AQ10,IF(AND('Vic Oct 2019'!N10&gt;0,'Vic Oct 2019'!O10=""),IF(($C$5*E16/'Vic Oct 2019'!AQ10&lt; SUM('Vic Oct 2019'!L10:N10)),(0),($C$5*E16/'Vic Oct 2019'!AQ10-SUM('Vic Oct 2019'!L10:N10))*'Vic Oct 2019'!Z10/100)* 'Vic Oct 2019'!AQ10,IF(AND('Vic Oct 2019'!M10&gt;0,'Vic Oct 2019'!N10=""),IF(($C$5*E16/'Vic Oct 2019'!AQ10&lt;'Vic Oct 2019'!M10+'Vic Oct 2019'!L10),(0),(($C$5*E16/'Vic Oct 2019'!AQ10-('Vic Oct 2019'!M10+'Vic Oct 2019'!L10))*'Vic Oct 2019'!Y10/100))*'Vic Oct 2019'!AQ10,IF(AND('Vic Oct 2019'!L10&gt;0,'Vic Oct 2019'!M10=""&gt;0),IF(($C$5*E16/'Vic Oct 2019'!AQ10&lt;'Vic Oct 2019'!L10),(0),($C$5*E16/'Vic Oct 2019'!AQ10-'Vic Oct 2019'!L10)*'Vic Oct 2019'!X10/100)*'Vic Oct 2019'!AQ10,0)))))</f>
        <v>0</v>
      </c>
      <c r="L16" s="190">
        <f>IF('Vic Oct 2019'!K10="",($C$5*F16/'Vic Oct 2019'!AR10*'Vic Oct 2019'!AC10/100)*'Vic Oct 2019'!AR10,IF($C$5*F16/'Vic Oct 2019'!AR10&gt;='Vic Oct 2019'!L10,('Vic Oct 2019'!L10*'Vic Oct 2019'!AC10/100)*'Vic Oct 2019'!AR10,($C$5*F16/'Vic Oct 2019'!AR10*'Vic Oct 2019'!AC10/100)*'Vic Oct 2019'!AR10))</f>
        <v>756.81818181818176</v>
      </c>
      <c r="M16" s="190">
        <f>IF(AND('Vic Oct 2019'!L10&gt;0,'Vic Oct 2019'!M10&gt;0),IF($C$5*F16/'Vic Oct 2019'!AR10&lt;'Vic Oct 2019'!L10,0,IF(($C$5*F16/'Vic Oct 2019'!AR10-'Vic Oct 2019'!L10)&lt;=('Vic Oct 2019'!M10+'Vic Oct 2019'!L10),((($C$5*F16/'Vic Oct 2019'!AR10-'Vic Oct 2019'!L10)*'Vic Oct 2019'!AD10/100))*'Vic Oct 2019'!AR10,((('Vic Oct 2019'!M10)*'Vic Oct 2019'!AD10/100)*'Vic Oct 2019'!AR10))),0)</f>
        <v>82.272727272727337</v>
      </c>
      <c r="N16" s="190">
        <f>IF(AND('Vic Oct 2019'!M10&gt;0,'Vic Oct 2019'!N10&gt;0),IF($C$5*F16/'Vic Oct 2019'!AR10&lt;('Vic Oct 2019'!L10+'Vic Oct 2019'!M10),0,IF(($C$5*F16/'Vic Oct 2019'!AR10-'Vic Oct 2019'!L10+'Vic Oct 2019'!M10)&lt;=('Vic Oct 2019'!L10+'Vic Oct 2019'!M10+'Vic Oct 2019'!N10),((($C$5*F16/'Vic Oct 2019'!AR10-('Vic Oct 2019'!L10+'Vic Oct 2019'!M10))*'Vic Oct 2019'!AE10/100))*'Vic Oct 2019'!AR10,('Vic Oct 2019'!N10*'Vic Oct 2019'!AE10/100)*'Vic Oct 2019'!AR10)),0)</f>
        <v>0</v>
      </c>
      <c r="O16" s="190">
        <f>IF(AND('Vic Oct 2019'!N10&gt;0,'Vic Oct 2019'!O10&gt;0),IF($C$5*F16/'Vic Oct 2019'!AR10&lt;('Vic Oct 2019'!L10+'Vic Oct 2019'!M10+'Vic Oct 2019'!N10),0,IF(($C$5*F16/'Vic Oct 2019'!AR10-'Vic Oct 2019'!L10+'Vic Oct 2019'!M10+'Vic Oct 2019'!N10)&lt;=('Vic Oct 2019'!L10+'Vic Oct 2019'!M10+'Vic Oct 2019'!N10+'Vic Oct 2019'!O10),(($C$5*F16/'Vic Oct 2019'!AR10-('Vic Oct 2019'!L10+'Vic Oct 2019'!M10+'Vic Oct 2019'!N10))*'Vic Oct 2019'!AF10/100)*'Vic Oct 2019'!AR10,('Vic Oct 2019'!O10*'Vic Oct 2019'!AF10/100)*'Vic Oct 2019'!AR10)),0)</f>
        <v>0</v>
      </c>
      <c r="P16" s="190">
        <f>IF(AND('Vic Oct 2019'!P10&gt;0,'Vic Oct 2019'!O10&gt;0),IF(($C$5*F16/'Vic Oct 2019'!AR10&lt;SUM('Vic Oct 2019'!L10:P10)),(0),($C$5*F16/'Vic Oct 2019'!AR10-SUM('Vic Oct 2019'!L10:P10))*'Vic Oct 2019'!AB10/100)* 'Vic Oct 2019'!AR10,IF(AND('Vic Oct 2019'!O10&gt;0,'Vic Oct 2019'!P10=""),IF(($C$5*F16/'Vic Oct 2019'!AR10&lt; SUM('Vic Oct 2019'!L10:O10)),(0),($C$5*F16/'Vic Oct 2019'!AR10-SUM('Vic Oct 2019'!L10:O10))*'Vic Oct 2019'!AG10/100)* 'Vic Oct 2019'!AR10,IF(AND('Vic Oct 2019'!N10&gt;0,'Vic Oct 2019'!O10=""),IF(($C$5*F16/'Vic Oct 2019'!AR10&lt; SUM('Vic Oct 2019'!L10:N10)),(0),($C$5*F16/'Vic Oct 2019'!AR10-SUM('Vic Oct 2019'!L10:N10))*'Vic Oct 2019'!AF10/100)* 'Vic Oct 2019'!AR10,IF(AND('Vic Oct 2019'!M10&gt;0,'Vic Oct 2019'!N10=""),IF(($C$5*F16/'Vic Oct 2019'!AR10&lt;'Vic Oct 2019'!M10+'Vic Oct 2019'!L10),(0),(($C$5*F16/'Vic Oct 2019'!AR10-('Vic Oct 2019'!M10+'Vic Oct 2019'!L10))*'Vic Oct 2019'!AE10/100))*'Vic Oct 2019'!AR10,IF(AND('Vic Oct 2019'!L10&gt;0,'Vic Oct 2019'!M10=""&gt;0),IF(($C$5*F16/'Vic Oct 2019'!AR10&lt;'Vic Oct 2019'!L10),(0),($C$5*F16/'Vic Oct 2019'!AR10-'Vic Oct 2019'!L10)*'Vic Oct 2019'!AD10/100)*'Vic Oct 2019'!AR10,0)))))</f>
        <v>0</v>
      </c>
      <c r="Q16" s="394">
        <f t="shared" si="4"/>
        <v>1714.9999999999998</v>
      </c>
      <c r="R16" s="419">
        <f t="shared" si="5"/>
        <v>1959.2845454545452</v>
      </c>
      <c r="S16" s="193">
        <f t="shared" si="6"/>
        <v>2155.2129999999997</v>
      </c>
      <c r="T16" s="247">
        <f>'Vic Oct 2019'!AT10</f>
        <v>0</v>
      </c>
      <c r="U16" s="247">
        <f>'Vic Oct 2019'!AU10</f>
        <v>0</v>
      </c>
      <c r="V16" s="247">
        <f>'Vic Oct 2019'!AV10</f>
        <v>0</v>
      </c>
      <c r="W16" s="247">
        <f>'Vic Oct 2019'!AW10</f>
        <v>0</v>
      </c>
      <c r="X16" s="419" t="str">
        <f t="shared" si="11"/>
        <v>No discount</v>
      </c>
      <c r="Y16" s="419" t="str">
        <f t="shared" si="12"/>
        <v>Exclusive</v>
      </c>
      <c r="Z16" s="399">
        <f t="shared" si="7"/>
        <v>1959.2845454545452</v>
      </c>
      <c r="AA16" s="399">
        <f t="shared" si="8"/>
        <v>1959.2845454545452</v>
      </c>
      <c r="AB16" s="400">
        <f t="shared" si="9"/>
        <v>2155.2129999999997</v>
      </c>
      <c r="AC16" s="400">
        <f t="shared" si="10"/>
        <v>2155.2129999999997</v>
      </c>
      <c r="AD16" s="244">
        <f>'Vic Oct 2019'!BF10</f>
        <v>0</v>
      </c>
      <c r="AE16" s="196" t="str">
        <f>'Vic Oct 2019'!BG10</f>
        <v>n</v>
      </c>
      <c r="AF16" s="336"/>
      <c r="AG16" s="336"/>
      <c r="AH16" s="336"/>
      <c r="AI16" s="336"/>
      <c r="AJ16" s="336"/>
      <c r="AK16" s="336"/>
      <c r="AL16" s="336"/>
      <c r="AM16" s="336"/>
      <c r="AN16" s="336"/>
      <c r="AO16" s="336"/>
      <c r="AP16" s="336"/>
      <c r="AQ16" s="336"/>
      <c r="AR16" s="336"/>
      <c r="AS16" s="336"/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6"/>
      <c r="BH16" s="336"/>
      <c r="BI16" s="336"/>
      <c r="BJ16" s="336"/>
      <c r="BK16" s="336"/>
      <c r="BL16" s="336"/>
      <c r="BM16" s="336"/>
      <c r="BN16" s="336"/>
      <c r="BO16" s="336"/>
      <c r="BP16" s="336"/>
      <c r="BQ16" s="336"/>
      <c r="BR16" s="336"/>
      <c r="BS16" s="336"/>
      <c r="BT16" s="336"/>
      <c r="BU16" s="336"/>
      <c r="BV16" s="336"/>
      <c r="BW16" s="336"/>
      <c r="BX16" s="336"/>
      <c r="BY16" s="336"/>
      <c r="BZ16" s="336"/>
      <c r="CA16" s="336"/>
      <c r="CB16" s="336"/>
      <c r="CC16" s="336"/>
      <c r="CD16" s="336"/>
      <c r="CE16" s="336"/>
      <c r="CF16" s="336"/>
      <c r="CG16" s="336"/>
      <c r="CH16" s="336"/>
      <c r="CI16" s="336"/>
      <c r="CJ16" s="336"/>
      <c r="CK16" s="336"/>
      <c r="CL16" s="336"/>
      <c r="CM16" s="336"/>
      <c r="CN16" s="336"/>
      <c r="CO16" s="342"/>
      <c r="CP16" s="342"/>
      <c r="CQ16" s="342"/>
      <c r="CR16" s="342"/>
      <c r="CS16" s="342"/>
      <c r="CT16" s="342"/>
      <c r="CU16" s="342"/>
      <c r="CV16" s="342"/>
      <c r="CW16" s="342"/>
      <c r="CX16" s="342"/>
      <c r="CY16" s="342"/>
      <c r="CZ16" s="342"/>
      <c r="DA16" s="342"/>
      <c r="DB16" s="342"/>
      <c r="DC16" s="342"/>
      <c r="DD16" s="342"/>
      <c r="DE16" s="342"/>
      <c r="DF16" s="342"/>
      <c r="DG16" s="342"/>
      <c r="DH16" s="342"/>
      <c r="DI16" s="342"/>
      <c r="DJ16" s="342"/>
      <c r="DK16" s="342"/>
      <c r="DL16" s="342"/>
      <c r="DM16" s="342"/>
      <c r="DN16" s="342"/>
      <c r="DO16" s="342"/>
      <c r="DP16" s="342"/>
      <c r="DQ16" s="342"/>
      <c r="DR16" s="342"/>
      <c r="DS16" s="342"/>
      <c r="DT16" s="342"/>
      <c r="DU16" s="342"/>
      <c r="DV16" s="342"/>
      <c r="DW16" s="342"/>
      <c r="DX16" s="342"/>
      <c r="DY16" s="342"/>
      <c r="DZ16" s="342"/>
      <c r="EA16" s="342"/>
      <c r="EB16" s="342"/>
      <c r="EC16" s="342"/>
      <c r="ED16" s="342"/>
      <c r="EE16" s="342"/>
      <c r="EF16" s="342"/>
      <c r="EG16" s="342"/>
      <c r="EH16" s="342"/>
      <c r="EI16" s="342"/>
      <c r="EJ16" s="342"/>
      <c r="EK16" s="342"/>
      <c r="EL16" s="342"/>
      <c r="EM16" s="342"/>
      <c r="EN16" s="342"/>
      <c r="EO16" s="342"/>
      <c r="EP16" s="342"/>
    </row>
    <row r="17" spans="1:146" s="343" customFormat="1" ht="17" customHeight="1">
      <c r="A17" s="528"/>
      <c r="B17" s="194" t="str">
        <f>'Vic Oct 2019'!F11</f>
        <v>Powershop</v>
      </c>
      <c r="C17" s="194" t="str">
        <f>'Vic Oct 2019'!G11</f>
        <v>Shopper</v>
      </c>
      <c r="D17" s="190">
        <f>365*'Vic Oct 2019'!H11/100</f>
        <v>361.35</v>
      </c>
      <c r="E17" s="415">
        <f>IF('Vic Oct 2019'!AQ11=3,0.5,IF('Vic Oct 2019'!AQ11=2,0.33,0))</f>
        <v>0.5</v>
      </c>
      <c r="F17" s="415">
        <f t="shared" si="3"/>
        <v>0.5</v>
      </c>
      <c r="G17" s="190">
        <f>IF('Vic Oct 2019'!K11="",($C$5*E17/'Vic Oct 2019'!AQ11*'Vic Oct 2019'!W11/100)*'Vic Oct 2019'!AQ11,IF($C$5*E17/'Vic Oct 2019'!AQ11&gt;='Vic Oct 2019'!L11,('Vic Oct 2019'!L11*'Vic Oct 2019'!W11/100)*'Vic Oct 2019'!AQ11,($C$5*E17/'Vic Oct 2019'!AQ11*'Vic Oct 2019'!W11/100)*'Vic Oct 2019'!AQ11))</f>
        <v>790.90909090909088</v>
      </c>
      <c r="H17" s="190">
        <f>IF(AND('Vic Oct 2019'!L11&gt;0,'Vic Oct 2019'!M11&gt;0),IF($C$5*E17/'Vic Oct 2019'!AQ11&lt;'Vic Oct 2019'!L11,0,IF(($C$5*E17/'Vic Oct 2019'!AQ11-'Vic Oct 2019'!L11)&lt;=('Vic Oct 2019'!M11+'Vic Oct 2019'!L11),((($C$5*E17/'Vic Oct 2019'!AQ11-'Vic Oct 2019'!L11)*'Vic Oct 2019'!X11/100))*'Vic Oct 2019'!AQ11,((('Vic Oct 2019'!M11)*'Vic Oct 2019'!X11/100)*'Vic Oct 2019'!AQ11))),0)</f>
        <v>0</v>
      </c>
      <c r="I17" s="190">
        <f>IF(AND('Vic Oct 2019'!M11&gt;0,'Vic Oct 2019'!N11&gt;0),IF($C$5*E17/'Vic Oct 2019'!AQ11&lt;('Vic Oct 2019'!L11+'Vic Oct 2019'!M11),0,IF(($C$5*E17/'Vic Oct 2019'!AQ11-'Vic Oct 2019'!L11+'Vic Oct 2019'!M11)&lt;=('Vic Oct 2019'!L11+'Vic Oct 2019'!M11+'Vic Oct 2019'!N11),((($C$5*E17/'Vic Oct 2019'!AQ11-('Vic Oct 2019'!L11+'Vic Oct 2019'!M11))*'Vic Oct 2019'!Y11/100))*'Vic Oct 2019'!AQ11,('Vic Oct 2019'!N11*'Vic Oct 2019'!Y11/100)* 'Vic Oct 2019'!AQ11)),0)</f>
        <v>0</v>
      </c>
      <c r="J17" s="190">
        <f>IF(AND('Vic Oct 2019'!N11&gt;0,'Vic Oct 2019'!O11&gt;0),IF($C$5*E17/'Vic Oct 2019'!AQ11&lt;('Vic Oct 2019'!L11+'Vic Oct 2019'!M11+'Vic Oct 2019'!N11),0,IF(($C$5*E17/'Vic Oct 2019'!AQ11-'Vic Oct 2019'!L11+'Vic Oct 2019'!M11+'Vic Oct 2019'!N11)&lt;=('Vic Oct 2019'!L11+'Vic Oct 2019'!M11+'Vic Oct 2019'!N11+'Vic Oct 2019'!O11),(($C$5*E17/'Vic Oct 2019'!AQ11-('Vic Oct 2019'!L11+'Vic Oct 2019'!M11+'Vic Oct 2019'!N11))*'Vic Oct 2019'!Z11/100)*'Vic Oct 2019'!AQ11,('Vic Oct 2019'!O11*'Vic Oct 2019'!Z11/100)*'Vic Oct 2019'!AQ11)),0)</f>
        <v>0</v>
      </c>
      <c r="K17" s="190">
        <f>IF(AND('Vic Oct 2019'!P11&gt;0,'Vic Oct 2019'!O11&gt;0),IF(($C$5*E17/'Vic Oct 2019'!AQ11&lt;SUM('Vic Oct 2019'!L11:P11)),(0),($C$5*E17/'Vic Oct 2019'!AQ11-SUM('Vic Oct 2019'!L11:P11))*'Vic Oct 2019'!AB11/100)* 'Vic Oct 2019'!AQ11,IF(AND('Vic Oct 2019'!O11&gt;0,'Vic Oct 2019'!P11=""),IF(($C$5*E17/'Vic Oct 2019'!AQ11&lt; SUM('Vic Oct 2019'!L11:O11)),(0),($C$5*E17/'Vic Oct 2019'!AQ11-SUM('Vic Oct 2019'!L11:O11))*'Vic Oct 2019'!AA11/100)* 'Vic Oct 2019'!AQ11,IF(AND('Vic Oct 2019'!N11&gt;0,'Vic Oct 2019'!O11=""),IF(($C$5*E17/'Vic Oct 2019'!AQ11&lt; SUM('Vic Oct 2019'!L11:N11)),(0),($C$5*E17/'Vic Oct 2019'!AQ11-SUM('Vic Oct 2019'!L11:N11))*'Vic Oct 2019'!Z11/100)* 'Vic Oct 2019'!AQ11,IF(AND('Vic Oct 2019'!M11&gt;0,'Vic Oct 2019'!N11=""),IF(($C$5*E17/'Vic Oct 2019'!AQ11&lt;'Vic Oct 2019'!M11+'Vic Oct 2019'!L11),(0),(($C$5*E17/'Vic Oct 2019'!AQ11-('Vic Oct 2019'!M11+'Vic Oct 2019'!L11))*'Vic Oct 2019'!Y11/100))*'Vic Oct 2019'!AQ11,IF(AND('Vic Oct 2019'!L11&gt;0,'Vic Oct 2019'!M11=""&gt;0),IF(($C$5*E17/'Vic Oct 2019'!AQ11&lt;'Vic Oct 2019'!L11),(0),($C$5*E17/'Vic Oct 2019'!AQ11-'Vic Oct 2019'!L11)*'Vic Oct 2019'!X11/100)*'Vic Oct 2019'!AQ11,0)))))</f>
        <v>0</v>
      </c>
      <c r="L17" s="190">
        <f>IF('Vic Oct 2019'!K11="",($C$5*F17/'Vic Oct 2019'!AR11*'Vic Oct 2019'!AC11/100)*'Vic Oct 2019'!AR11,IF($C$5*F17/'Vic Oct 2019'!AR11&gt;='Vic Oct 2019'!L11,('Vic Oct 2019'!L11*'Vic Oct 2019'!AC11/100)*'Vic Oct 2019'!AR11,($C$5*F17/'Vic Oct 2019'!AR11*'Vic Oct 2019'!AC11/100)*'Vic Oct 2019'!AR11))</f>
        <v>790.90909090909088</v>
      </c>
      <c r="M17" s="190">
        <f>IF(AND('Vic Oct 2019'!L11&gt;0,'Vic Oct 2019'!M11&gt;0),IF($C$5*F17/'Vic Oct 2019'!AR11&lt;'Vic Oct 2019'!L11,0,IF(($C$5*F17/'Vic Oct 2019'!AR11-'Vic Oct 2019'!L11)&lt;=('Vic Oct 2019'!M11+'Vic Oct 2019'!L11),((($C$5*F17/'Vic Oct 2019'!AR11-'Vic Oct 2019'!L11)*'Vic Oct 2019'!AD11/100))*'Vic Oct 2019'!AR11,((('Vic Oct 2019'!M11)*'Vic Oct 2019'!AD11/100)*'Vic Oct 2019'!AR11))),0)</f>
        <v>0</v>
      </c>
      <c r="N17" s="190">
        <f>IF(AND('Vic Oct 2019'!M11&gt;0,'Vic Oct 2019'!N11&gt;0),IF($C$5*F17/'Vic Oct 2019'!AR11&lt;('Vic Oct 2019'!L11+'Vic Oct 2019'!M11),0,IF(($C$5*F17/'Vic Oct 2019'!AR11-'Vic Oct 2019'!L11+'Vic Oct 2019'!M11)&lt;=('Vic Oct 2019'!L11+'Vic Oct 2019'!M11+'Vic Oct 2019'!N11),((($C$5*F17/'Vic Oct 2019'!AR11-('Vic Oct 2019'!L11+'Vic Oct 2019'!M11))*'Vic Oct 2019'!AE11/100))*'Vic Oct 2019'!AR11,('Vic Oct 2019'!N11*'Vic Oct 2019'!AE11/100)*'Vic Oct 2019'!AR11)),0)</f>
        <v>0</v>
      </c>
      <c r="O17" s="190">
        <f>IF(AND('Vic Oct 2019'!N11&gt;0,'Vic Oct 2019'!O11&gt;0),IF($C$5*F17/'Vic Oct 2019'!AR11&lt;('Vic Oct 2019'!L11+'Vic Oct 2019'!M11+'Vic Oct 2019'!N11),0,IF(($C$5*F17/'Vic Oct 2019'!AR11-'Vic Oct 2019'!L11+'Vic Oct 2019'!M11+'Vic Oct 2019'!N11)&lt;=('Vic Oct 2019'!L11+'Vic Oct 2019'!M11+'Vic Oct 2019'!N11+'Vic Oct 2019'!O11),(($C$5*F17/'Vic Oct 2019'!AR11-('Vic Oct 2019'!L11+'Vic Oct 2019'!M11+'Vic Oct 2019'!N11))*'Vic Oct 2019'!AF11/100)*'Vic Oct 2019'!AR11,('Vic Oct 2019'!O11*'Vic Oct 2019'!AF11/100)*'Vic Oct 2019'!AR11)),0)</f>
        <v>0</v>
      </c>
      <c r="P17" s="190">
        <f>IF(AND('Vic Oct 2019'!P11&gt;0,'Vic Oct 2019'!O11&gt;0),IF(($C$5*F17/'Vic Oct 2019'!AR11&lt;SUM('Vic Oct 2019'!L11:P11)),(0),($C$5*F17/'Vic Oct 2019'!AR11-SUM('Vic Oct 2019'!L11:P11))*'Vic Oct 2019'!AB11/100)* 'Vic Oct 2019'!AR11,IF(AND('Vic Oct 2019'!O11&gt;0,'Vic Oct 2019'!P11=""),IF(($C$5*F17/'Vic Oct 2019'!AR11&lt; SUM('Vic Oct 2019'!L11:O11)),(0),($C$5*F17/'Vic Oct 2019'!AR11-SUM('Vic Oct 2019'!L11:O11))*'Vic Oct 2019'!AG11/100)* 'Vic Oct 2019'!AR11,IF(AND('Vic Oct 2019'!N11&gt;0,'Vic Oct 2019'!O11=""),IF(($C$5*F17/'Vic Oct 2019'!AR11&lt; SUM('Vic Oct 2019'!L11:N11)),(0),($C$5*F17/'Vic Oct 2019'!AR11-SUM('Vic Oct 2019'!L11:N11))*'Vic Oct 2019'!AF11/100)* 'Vic Oct 2019'!AR11,IF(AND('Vic Oct 2019'!M11&gt;0,'Vic Oct 2019'!N11=""),IF(($C$5*F17/'Vic Oct 2019'!AR11&lt;'Vic Oct 2019'!M11+'Vic Oct 2019'!L11),(0),(($C$5*F17/'Vic Oct 2019'!AR11-('Vic Oct 2019'!M11+'Vic Oct 2019'!L11))*'Vic Oct 2019'!AE11/100))*'Vic Oct 2019'!AR11,IF(AND('Vic Oct 2019'!L11&gt;0,'Vic Oct 2019'!M11=""&gt;0),IF(($C$5*F17/'Vic Oct 2019'!AR11&lt;'Vic Oct 2019'!L11),(0),($C$5*F17/'Vic Oct 2019'!AR11-'Vic Oct 2019'!L11)*'Vic Oct 2019'!AD11/100)*'Vic Oct 2019'!AR11,0)))))</f>
        <v>0</v>
      </c>
      <c r="Q17" s="394">
        <f t="shared" si="4"/>
        <v>1581.8181818181818</v>
      </c>
      <c r="R17" s="419">
        <f t="shared" si="5"/>
        <v>1943.1681818181819</v>
      </c>
      <c r="S17" s="193">
        <f t="shared" si="6"/>
        <v>2137.4850000000001</v>
      </c>
      <c r="T17" s="247">
        <f>'Vic Oct 2019'!AT11</f>
        <v>0</v>
      </c>
      <c r="U17" s="247">
        <f>'Vic Oct 2019'!AU11</f>
        <v>0</v>
      </c>
      <c r="V17" s="247">
        <f>'Vic Oct 2019'!AV11</f>
        <v>5</v>
      </c>
      <c r="W17" s="247">
        <f>'Vic Oct 2019'!AW11</f>
        <v>0</v>
      </c>
      <c r="X17" s="419" t="str">
        <f t="shared" si="11"/>
        <v>Pay-on-time off bill</v>
      </c>
      <c r="Y17" s="419" t="str">
        <f t="shared" si="12"/>
        <v>Inclusive</v>
      </c>
      <c r="Z17" s="399">
        <f t="shared" ref="Z17:Z18" si="15">IF(AND(X17="Guaranteed off bill",Y17="Inclusive"),((R17*1.1)-((R17*1.1)*T17/100))/1.1,IF(AND(X17="Guaranteed off usage",Y17="Inclusive"),((R17*1.1)-((Q17*1.1)*U17/100))/1.1,IF(AND(X17="Guaranteed off bill",Y17="Exclusive"),R17-(R17*T17/100),IF(AND(X17="Guaranteed off usage",Y17="Exclusive"),R17-(Q17*U17/100),IF(Y17="Inclusive",((R17*1.1))/1.1,R17)))))</f>
        <v>1943.1681818181817</v>
      </c>
      <c r="AA17" s="399">
        <f t="shared" ref="AA17:AA18" si="16">IF(AND(X17="Pay-on-time off bill",Y17="Inclusive"),((Z17*1.1)-((Z17*1.1)*V17/100))/1.1,IF(AND(X17="Pay-on-time off usage",Y17="Inclusive"),((Z17*1.1)-((Q17*1.1)*W17/100))/1.1,IF(AND(X17="Pay-on-time off bill",Y17="Exclusive"),Z17-(Z17*V17/100),IF(AND(X17="Pay-on-time off usage",Y17="Exclusive"),Z17-(Q17*W17/100),IF(Y17="Inclusive",((Z17*1.1))/1.1,Z17)))))</f>
        <v>1846.0097727272725</v>
      </c>
      <c r="AB17" s="400">
        <f t="shared" si="9"/>
        <v>2137.4850000000001</v>
      </c>
      <c r="AC17" s="400">
        <f t="shared" si="10"/>
        <v>2030.6107500000001</v>
      </c>
      <c r="AD17" s="244">
        <f>'Vic Oct 2019'!BF11</f>
        <v>0</v>
      </c>
      <c r="AE17" s="196" t="str">
        <f>'Vic Oct 2019'!BG11</f>
        <v>n</v>
      </c>
      <c r="AF17" s="336"/>
      <c r="AG17" s="336"/>
      <c r="AH17" s="336"/>
      <c r="AI17" s="336"/>
      <c r="AJ17" s="336"/>
      <c r="AK17" s="336"/>
      <c r="AL17" s="336"/>
      <c r="AM17" s="336"/>
      <c r="AN17" s="336"/>
      <c r="AO17" s="336"/>
      <c r="AP17" s="336"/>
      <c r="AQ17" s="336"/>
      <c r="AR17" s="336"/>
      <c r="AS17" s="336"/>
      <c r="AT17" s="336"/>
      <c r="AU17" s="336"/>
      <c r="AV17" s="336"/>
      <c r="AW17" s="336"/>
      <c r="AX17" s="336"/>
      <c r="AY17" s="336"/>
      <c r="AZ17" s="336"/>
      <c r="BA17" s="336"/>
      <c r="BB17" s="336"/>
      <c r="BC17" s="336"/>
      <c r="BD17" s="336"/>
      <c r="BE17" s="336"/>
      <c r="BF17" s="336"/>
      <c r="BG17" s="336"/>
      <c r="BH17" s="336"/>
      <c r="BI17" s="336"/>
      <c r="BJ17" s="336"/>
      <c r="BK17" s="336"/>
      <c r="BL17" s="336"/>
      <c r="BM17" s="336"/>
      <c r="BN17" s="336"/>
      <c r="BO17" s="336"/>
      <c r="BP17" s="336"/>
      <c r="BQ17" s="336"/>
      <c r="BR17" s="336"/>
      <c r="BS17" s="336"/>
      <c r="BT17" s="336"/>
      <c r="BU17" s="336"/>
      <c r="BV17" s="336"/>
      <c r="BW17" s="336"/>
      <c r="BX17" s="336"/>
      <c r="BY17" s="336"/>
      <c r="BZ17" s="336"/>
      <c r="CA17" s="336"/>
      <c r="CB17" s="336"/>
      <c r="CC17" s="336"/>
      <c r="CD17" s="336"/>
      <c r="CE17" s="336"/>
      <c r="CF17" s="336"/>
      <c r="CG17" s="336"/>
      <c r="CH17" s="336"/>
      <c r="CI17" s="336"/>
      <c r="CJ17" s="336"/>
      <c r="CK17" s="336"/>
      <c r="CL17" s="336"/>
      <c r="CM17" s="336"/>
      <c r="CN17" s="336"/>
      <c r="CO17" s="342"/>
      <c r="CP17" s="342"/>
      <c r="CQ17" s="342"/>
      <c r="CR17" s="342"/>
      <c r="CS17" s="342"/>
      <c r="CT17" s="342"/>
      <c r="CU17" s="342"/>
      <c r="CV17" s="342"/>
      <c r="CW17" s="342"/>
      <c r="CX17" s="342"/>
      <c r="CY17" s="342"/>
      <c r="CZ17" s="342"/>
      <c r="DA17" s="342"/>
      <c r="DB17" s="342"/>
      <c r="DC17" s="342"/>
      <c r="DD17" s="342"/>
      <c r="DE17" s="342"/>
      <c r="DF17" s="342"/>
      <c r="DG17" s="342"/>
      <c r="DH17" s="342"/>
      <c r="DI17" s="342"/>
      <c r="DJ17" s="342"/>
      <c r="DK17" s="342"/>
      <c r="DL17" s="342"/>
      <c r="DM17" s="342"/>
      <c r="DN17" s="342"/>
      <c r="DO17" s="342"/>
      <c r="DP17" s="342"/>
      <c r="DQ17" s="342"/>
      <c r="DR17" s="342"/>
      <c r="DS17" s="342"/>
      <c r="DT17" s="342"/>
      <c r="DU17" s="342"/>
      <c r="DV17" s="342"/>
      <c r="DW17" s="342"/>
      <c r="DX17" s="342"/>
      <c r="DY17" s="342"/>
      <c r="DZ17" s="342"/>
      <c r="EA17" s="342"/>
      <c r="EB17" s="342"/>
      <c r="EC17" s="342"/>
      <c r="ED17" s="342"/>
      <c r="EE17" s="342"/>
      <c r="EF17" s="342"/>
      <c r="EG17" s="342"/>
      <c r="EH17" s="342"/>
      <c r="EI17" s="342"/>
      <c r="EJ17" s="342"/>
      <c r="EK17" s="342"/>
      <c r="EL17" s="342"/>
      <c r="EM17" s="342"/>
      <c r="EN17" s="342"/>
      <c r="EO17" s="342"/>
      <c r="EP17" s="342"/>
    </row>
    <row r="18" spans="1:146" s="343" customFormat="1" ht="17" customHeight="1" thickBot="1">
      <c r="A18" s="373"/>
      <c r="B18" s="215" t="str">
        <f>'Vic Oct 2019'!F12</f>
        <v>Red Energy</v>
      </c>
      <c r="C18" s="215" t="str">
        <f>'Vic Oct 2019'!G12</f>
        <v>Red Saver</v>
      </c>
      <c r="D18" s="115">
        <f>365*'Vic Oct 2019'!H12/100</f>
        <v>256.95999999999998</v>
      </c>
      <c r="E18" s="416">
        <f>IF('Vic Oct 2019'!AQ12=3,0.5,IF('Vic Oct 2019'!AQ12=2,0.33,0))</f>
        <v>0.5</v>
      </c>
      <c r="F18" s="416">
        <f t="shared" si="3"/>
        <v>0.5</v>
      </c>
      <c r="G18" s="115">
        <f>IF('Vic Oct 2019'!K12="",($C$5*E18/'Vic Oct 2019'!AQ12*'Vic Oct 2019'!W12/100)*'Vic Oct 2019'!AQ12,IF($C$5*E18/'Vic Oct 2019'!AQ12&gt;='Vic Oct 2019'!L12,('Vic Oct 2019'!L12*'Vic Oct 2019'!W12/100)*'Vic Oct 2019'!AQ12,($C$5*E18/'Vic Oct 2019'!AQ12*'Vic Oct 2019'!W12/100)*'Vic Oct 2019'!AQ12))</f>
        <v>395.99999999999989</v>
      </c>
      <c r="H18" s="115">
        <f>IF(AND('Vic Oct 2019'!L12&gt;0,'Vic Oct 2019'!M12&gt;0),IF($C$5*E18/'Vic Oct 2019'!AQ12&lt;'Vic Oct 2019'!L12,0,IF(($C$5*E18/'Vic Oct 2019'!AQ12-'Vic Oct 2019'!L12)&lt;=('Vic Oct 2019'!M12+'Vic Oct 2019'!L12),((($C$5*E18/'Vic Oct 2019'!AQ12-'Vic Oct 2019'!L12)*'Vic Oct 2019'!X12/100))*'Vic Oct 2019'!AQ12,((('Vic Oct 2019'!M12)*'Vic Oct 2019'!X12/100)*'Vic Oct 2019'!AQ12))),0)</f>
        <v>166.90909090909091</v>
      </c>
      <c r="I18" s="115">
        <f>IF(AND('Vic Oct 2019'!M12&gt;0,'Vic Oct 2019'!N12&gt;0),IF($C$5*E18/'Vic Oct 2019'!AQ12&lt;('Vic Oct 2019'!L12+'Vic Oct 2019'!M12),0,IF(($C$5*E18/'Vic Oct 2019'!AQ12-'Vic Oct 2019'!L12+'Vic Oct 2019'!M12)&lt;=('Vic Oct 2019'!L12+'Vic Oct 2019'!M12+'Vic Oct 2019'!N12),((($C$5*E18/'Vic Oct 2019'!AQ12-('Vic Oct 2019'!L12+'Vic Oct 2019'!M12))*'Vic Oct 2019'!Y12/100))*'Vic Oct 2019'!AQ12,('Vic Oct 2019'!N12*'Vic Oct 2019'!Y12/100)* 'Vic Oct 2019'!AQ12)),0)</f>
        <v>0</v>
      </c>
      <c r="J18" s="115">
        <f>IF(AND('Vic Oct 2019'!N12&gt;0,'Vic Oct 2019'!O12&gt;0),IF($C$5*E18/'Vic Oct 2019'!AQ12&lt;('Vic Oct 2019'!L12+'Vic Oct 2019'!M12+'Vic Oct 2019'!N12),0,IF(($C$5*E18/'Vic Oct 2019'!AQ12-'Vic Oct 2019'!L12+'Vic Oct 2019'!M12+'Vic Oct 2019'!N12)&lt;=('Vic Oct 2019'!L12+'Vic Oct 2019'!M12+'Vic Oct 2019'!N12+'Vic Oct 2019'!O12),(($C$5*E18/'Vic Oct 2019'!AQ12-('Vic Oct 2019'!L12+'Vic Oct 2019'!M12+'Vic Oct 2019'!N12))*'Vic Oct 2019'!Z12/100)*'Vic Oct 2019'!AQ12,('Vic Oct 2019'!O12*'Vic Oct 2019'!Z12/100)*'Vic Oct 2019'!AQ12)),0)</f>
        <v>0</v>
      </c>
      <c r="K18" s="115">
        <f>IF(AND('Vic Oct 2019'!P12&gt;0,'Vic Oct 2019'!O12&gt;0),IF(($C$5*E18/'Vic Oct 2019'!AQ12&lt;SUM('Vic Oct 2019'!L12:P12)),(0),($C$5*E18/'Vic Oct 2019'!AQ12-SUM('Vic Oct 2019'!L12:P12))*'Vic Oct 2019'!AB12/100)* 'Vic Oct 2019'!AQ12,IF(AND('Vic Oct 2019'!O12&gt;0,'Vic Oct 2019'!P12=""),IF(($C$5*E18/'Vic Oct 2019'!AQ12&lt; SUM('Vic Oct 2019'!L12:O12)),(0),($C$5*E18/'Vic Oct 2019'!AQ12-SUM('Vic Oct 2019'!L12:O12))*'Vic Oct 2019'!AA12/100)* 'Vic Oct 2019'!AQ12,IF(AND('Vic Oct 2019'!N12&gt;0,'Vic Oct 2019'!O12=""),IF(($C$5*E18/'Vic Oct 2019'!AQ12&lt; SUM('Vic Oct 2019'!L12:N12)),(0),($C$5*E18/'Vic Oct 2019'!AQ12-SUM('Vic Oct 2019'!L12:N12))*'Vic Oct 2019'!Z12/100)* 'Vic Oct 2019'!AQ12,IF(AND('Vic Oct 2019'!M12&gt;0,'Vic Oct 2019'!N12=""),IF(($C$5*E18/'Vic Oct 2019'!AQ12&lt;'Vic Oct 2019'!M12+'Vic Oct 2019'!L12),(0),(($C$5*E18/'Vic Oct 2019'!AQ12-('Vic Oct 2019'!M12+'Vic Oct 2019'!L12))*'Vic Oct 2019'!Y12/100))*'Vic Oct 2019'!AQ12,IF(AND('Vic Oct 2019'!L12&gt;0,'Vic Oct 2019'!M12=""&gt;0),IF(($C$5*E18/'Vic Oct 2019'!AQ12&lt;'Vic Oct 2019'!L12),(0),($C$5*E18/'Vic Oct 2019'!AQ12-'Vic Oct 2019'!L12)*'Vic Oct 2019'!X12/100)*'Vic Oct 2019'!AQ12,0)))))</f>
        <v>372.18181818181824</v>
      </c>
      <c r="L18" s="115">
        <f>IF('Vic Oct 2019'!K12="",($C$5*F18/'Vic Oct 2019'!AR12*'Vic Oct 2019'!AC12/100)*'Vic Oct 2019'!AR12,IF($C$5*F18/'Vic Oct 2019'!AR12&gt;='Vic Oct 2019'!L12,('Vic Oct 2019'!L12*'Vic Oct 2019'!AC12/100)*'Vic Oct 2019'!AR12,($C$5*F18/'Vic Oct 2019'!AR12*'Vic Oct 2019'!AC12/100)*'Vic Oct 2019'!AR12))</f>
        <v>378</v>
      </c>
      <c r="M18" s="115">
        <f>IF(AND('Vic Oct 2019'!L12&gt;0,'Vic Oct 2019'!M12&gt;0),IF($C$5*F18/'Vic Oct 2019'!AR12&lt;'Vic Oct 2019'!L12,0,IF(($C$5*F18/'Vic Oct 2019'!AR12-'Vic Oct 2019'!L12)&lt;=('Vic Oct 2019'!M12+'Vic Oct 2019'!L12),((($C$5*F18/'Vic Oct 2019'!AR12-'Vic Oct 2019'!L12)*'Vic Oct 2019'!AD12/100))*'Vic Oct 2019'!AR12,((('Vic Oct 2019'!M12)*'Vic Oct 2019'!AD12/100)*'Vic Oct 2019'!AR12))),0)</f>
        <v>151.36363636363637</v>
      </c>
      <c r="N18" s="115">
        <f>IF(AND('Vic Oct 2019'!M12&gt;0,'Vic Oct 2019'!N12&gt;0),IF($C$5*F18/'Vic Oct 2019'!AR12&lt;('Vic Oct 2019'!L12+'Vic Oct 2019'!M12),0,IF(($C$5*F18/'Vic Oct 2019'!AR12-'Vic Oct 2019'!L12+'Vic Oct 2019'!M12)&lt;=('Vic Oct 2019'!L12+'Vic Oct 2019'!M12+'Vic Oct 2019'!N12),((($C$5*F18/'Vic Oct 2019'!AR12-('Vic Oct 2019'!L12+'Vic Oct 2019'!M12))*'Vic Oct 2019'!AE12/100))*'Vic Oct 2019'!AR12,('Vic Oct 2019'!N12*'Vic Oct 2019'!AE12/100)*'Vic Oct 2019'!AR12)),0)</f>
        <v>0</v>
      </c>
      <c r="O18" s="115">
        <f>IF(AND('Vic Oct 2019'!N12&gt;0,'Vic Oct 2019'!O12&gt;0),IF($C$5*F18/'Vic Oct 2019'!AR12&lt;('Vic Oct 2019'!L12+'Vic Oct 2019'!M12+'Vic Oct 2019'!N12),0,IF(($C$5*F18/'Vic Oct 2019'!AR12-'Vic Oct 2019'!L12+'Vic Oct 2019'!M12+'Vic Oct 2019'!N12)&lt;=('Vic Oct 2019'!L12+'Vic Oct 2019'!M12+'Vic Oct 2019'!N12+'Vic Oct 2019'!O12),(($C$5*F18/'Vic Oct 2019'!AR12-('Vic Oct 2019'!L12+'Vic Oct 2019'!M12+'Vic Oct 2019'!N12))*'Vic Oct 2019'!AF12/100)*'Vic Oct 2019'!AR12,('Vic Oct 2019'!O12*'Vic Oct 2019'!AF12/100)*'Vic Oct 2019'!AR12)),0)</f>
        <v>0</v>
      </c>
      <c r="P18" s="115">
        <f>IF(AND('Vic Oct 2019'!P12&gt;0,'Vic Oct 2019'!O12&gt;0),IF(($C$5*F18/'Vic Oct 2019'!AR12&lt;SUM('Vic Oct 2019'!L12:P12)),(0),($C$5*F18/'Vic Oct 2019'!AR12-SUM('Vic Oct 2019'!L12:P12))*'Vic Oct 2019'!AB12/100)* 'Vic Oct 2019'!AR12,IF(AND('Vic Oct 2019'!O12&gt;0,'Vic Oct 2019'!P12=""),IF(($C$5*F18/'Vic Oct 2019'!AR12&lt; SUM('Vic Oct 2019'!L12:O12)),(0),($C$5*F18/'Vic Oct 2019'!AR12-SUM('Vic Oct 2019'!L12:O12))*'Vic Oct 2019'!AG12/100)* 'Vic Oct 2019'!AR12,IF(AND('Vic Oct 2019'!N12&gt;0,'Vic Oct 2019'!O12=""),IF(($C$5*F18/'Vic Oct 2019'!AR12&lt; SUM('Vic Oct 2019'!L12:N12)),(0),($C$5*F18/'Vic Oct 2019'!AR12-SUM('Vic Oct 2019'!L12:N12))*'Vic Oct 2019'!AF12/100)* 'Vic Oct 2019'!AR12,IF(AND('Vic Oct 2019'!M12&gt;0,'Vic Oct 2019'!N12=""),IF(($C$5*F18/'Vic Oct 2019'!AR12&lt;'Vic Oct 2019'!M12+'Vic Oct 2019'!L12),(0),(($C$5*F18/'Vic Oct 2019'!AR12-('Vic Oct 2019'!M12+'Vic Oct 2019'!L12))*'Vic Oct 2019'!AE12/100))*'Vic Oct 2019'!AR12,IF(AND('Vic Oct 2019'!L12&gt;0,'Vic Oct 2019'!M12=""&gt;0),IF(($C$5*F18/'Vic Oct 2019'!AR12&lt;'Vic Oct 2019'!L12),(0),($C$5*F18/'Vic Oct 2019'!AR12-'Vic Oct 2019'!L12)*'Vic Oct 2019'!AD12/100)*'Vic Oct 2019'!AR12,0)))))</f>
        <v>347.09090909090912</v>
      </c>
      <c r="Q18" s="395">
        <f t="shared" si="4"/>
        <v>1811.5454545454545</v>
      </c>
      <c r="R18" s="420">
        <f t="shared" si="5"/>
        <v>2068.5054545454545</v>
      </c>
      <c r="S18" s="214">
        <f t="shared" si="6"/>
        <v>2275.3560000000002</v>
      </c>
      <c r="T18" s="248">
        <f>'Vic Oct 2019'!AT12</f>
        <v>0</v>
      </c>
      <c r="U18" s="248">
        <f>'Vic Oct 2019'!AU12</f>
        <v>0</v>
      </c>
      <c r="V18" s="248">
        <f>'Vic Oct 2019'!AV12</f>
        <v>10</v>
      </c>
      <c r="W18" s="248">
        <f>'Vic Oct 2019'!AW12</f>
        <v>0</v>
      </c>
      <c r="X18" s="420" t="str">
        <f t="shared" si="11"/>
        <v>Pay-on-time off bill</v>
      </c>
      <c r="Y18" s="420" t="str">
        <f t="shared" si="12"/>
        <v>Inclusive</v>
      </c>
      <c r="Z18" s="401">
        <f t="shared" si="15"/>
        <v>2068.5054545454545</v>
      </c>
      <c r="AA18" s="402">
        <f t="shared" si="16"/>
        <v>1861.6549090909093</v>
      </c>
      <c r="AB18" s="403">
        <f t="shared" si="9"/>
        <v>2275.3560000000002</v>
      </c>
      <c r="AC18" s="403">
        <f t="shared" si="10"/>
        <v>2047.8204000000005</v>
      </c>
      <c r="AD18" s="245">
        <f>'Vic Oct 2019'!BF12</f>
        <v>0</v>
      </c>
      <c r="AE18" s="217" t="str">
        <f>'Vic Oct 2019'!BG12</f>
        <v>n</v>
      </c>
      <c r="AF18" s="336"/>
      <c r="AG18" s="336"/>
      <c r="AH18" s="336"/>
      <c r="AI18" s="336"/>
      <c r="AJ18" s="336"/>
      <c r="AK18" s="336"/>
      <c r="AL18" s="336"/>
      <c r="AM18" s="336"/>
      <c r="AN18" s="336"/>
      <c r="AO18" s="336"/>
      <c r="AP18" s="336"/>
      <c r="AQ18" s="336"/>
      <c r="AR18" s="336"/>
      <c r="AS18" s="336"/>
      <c r="AT18" s="336"/>
      <c r="AU18" s="336"/>
      <c r="AV18" s="336"/>
      <c r="AW18" s="336"/>
      <c r="AX18" s="336"/>
      <c r="AY18" s="336"/>
      <c r="AZ18" s="336"/>
      <c r="BA18" s="336"/>
      <c r="BB18" s="336"/>
      <c r="BC18" s="336"/>
      <c r="BD18" s="336"/>
      <c r="BE18" s="336"/>
      <c r="BF18" s="336"/>
      <c r="BG18" s="336"/>
      <c r="BH18" s="336"/>
      <c r="BI18" s="336"/>
      <c r="BJ18" s="336"/>
      <c r="BK18" s="336"/>
      <c r="BL18" s="336"/>
      <c r="BM18" s="336"/>
      <c r="BN18" s="336"/>
      <c r="BO18" s="336"/>
      <c r="BP18" s="336"/>
      <c r="BQ18" s="336"/>
      <c r="BR18" s="336"/>
      <c r="BS18" s="336"/>
      <c r="BT18" s="336"/>
      <c r="BU18" s="336"/>
      <c r="BV18" s="336"/>
      <c r="BW18" s="336"/>
      <c r="BX18" s="336"/>
      <c r="BY18" s="336"/>
      <c r="BZ18" s="336"/>
      <c r="CA18" s="336"/>
      <c r="CB18" s="336"/>
      <c r="CC18" s="336"/>
      <c r="CD18" s="336"/>
      <c r="CE18" s="336"/>
      <c r="CF18" s="336"/>
      <c r="CG18" s="336"/>
      <c r="CH18" s="336"/>
      <c r="CI18" s="336"/>
      <c r="CJ18" s="336"/>
      <c r="CK18" s="336"/>
      <c r="CL18" s="336"/>
      <c r="CM18" s="336"/>
      <c r="CN18" s="336"/>
      <c r="CO18" s="342"/>
      <c r="CP18" s="342"/>
      <c r="CQ18" s="342"/>
      <c r="CR18" s="342"/>
      <c r="CS18" s="342"/>
      <c r="CT18" s="342"/>
      <c r="CU18" s="342"/>
      <c r="CV18" s="342"/>
      <c r="CW18" s="342"/>
      <c r="CX18" s="342"/>
      <c r="CY18" s="342"/>
      <c r="CZ18" s="342"/>
      <c r="DA18" s="342"/>
      <c r="DB18" s="342"/>
      <c r="DC18" s="342"/>
      <c r="DD18" s="342"/>
      <c r="DE18" s="342"/>
      <c r="DF18" s="342"/>
      <c r="DG18" s="342"/>
      <c r="DH18" s="342"/>
      <c r="DI18" s="342"/>
      <c r="DJ18" s="342"/>
      <c r="DK18" s="342"/>
      <c r="DL18" s="342"/>
      <c r="DM18" s="342"/>
      <c r="DN18" s="342"/>
      <c r="DO18" s="342"/>
      <c r="DP18" s="342"/>
      <c r="DQ18" s="342"/>
      <c r="DR18" s="342"/>
      <c r="DS18" s="342"/>
      <c r="DT18" s="342"/>
      <c r="DU18" s="342"/>
      <c r="DV18" s="342"/>
      <c r="DW18" s="342"/>
      <c r="DX18" s="342"/>
      <c r="DY18" s="342"/>
      <c r="DZ18" s="342"/>
      <c r="EA18" s="342"/>
      <c r="EB18" s="342"/>
      <c r="EC18" s="342"/>
      <c r="ED18" s="342"/>
      <c r="EE18" s="342"/>
      <c r="EF18" s="342"/>
      <c r="EG18" s="342"/>
      <c r="EH18" s="342"/>
      <c r="EI18" s="342"/>
      <c r="EJ18" s="342"/>
      <c r="EK18" s="342"/>
      <c r="EL18" s="342"/>
      <c r="EM18" s="342"/>
      <c r="EN18" s="342"/>
      <c r="EO18" s="342"/>
      <c r="EP18" s="342"/>
    </row>
    <row r="19" spans="1:146" ht="17" customHeight="1" thickTop="1">
      <c r="A19" s="528" t="str">
        <f>'Vic Oct 2019'!D13</f>
        <v>Multinet 2</v>
      </c>
      <c r="B19" s="194" t="str">
        <f>'Vic Oct 2019'!F13</f>
        <v>AGL</v>
      </c>
      <c r="C19" s="194" t="str">
        <f>'Vic Oct 2019'!G13</f>
        <v>Business Essentials Saver</v>
      </c>
      <c r="D19" s="190">
        <f>365*'Vic Oct 2019'!H13/100</f>
        <v>368.91545454545457</v>
      </c>
      <c r="E19" s="415">
        <f>IF('Vic Oct 2019'!AQ13=3,0.5,IF('Vic Oct 2019'!AQ13=2,0.33,0))</f>
        <v>0.5</v>
      </c>
      <c r="F19" s="415">
        <f t="shared" si="3"/>
        <v>0.5</v>
      </c>
      <c r="G19" s="190">
        <f>IF('Vic Oct 2019'!K13="",($C$5*E19/'Vic Oct 2019'!AQ13*'Vic Oct 2019'!W13/100)*'Vic Oct 2019'!AQ13,IF($C$5*E19/'Vic Oct 2019'!AQ13&gt;='Vic Oct 2019'!L13,('Vic Oct 2019'!L13*'Vic Oct 2019'!W13/100)*'Vic Oct 2019'!AQ13,($C$5*E19/'Vic Oct 2019'!AQ13*'Vic Oct 2019'!W13/100)*'Vic Oct 2019'!AQ13))</f>
        <v>695.4545454545455</v>
      </c>
      <c r="H19" s="190">
        <f>IF(AND('Vic Oct 2019'!L13&gt;0,'Vic Oct 2019'!M13&gt;0),IF($C$5*E19/'Vic Oct 2019'!AQ13&lt;'Vic Oct 2019'!L13,0,IF(($C$5*E19/'Vic Oct 2019'!AQ13-'Vic Oct 2019'!L13)&lt;=('Vic Oct 2019'!M13+'Vic Oct 2019'!L13),((($C$5*E19/'Vic Oct 2019'!AQ13-'Vic Oct 2019'!L13)*'Vic Oct 2019'!X13/100))*'Vic Oct 2019'!AQ13,((('Vic Oct 2019'!M13)*'Vic Oct 2019'!X13/100)*'Vic Oct 2019'!AQ13))),0)</f>
        <v>0</v>
      </c>
      <c r="I19" s="190">
        <f>IF(AND('Vic Oct 2019'!M13&gt;0,'Vic Oct 2019'!N13&gt;0),IF($C$5*E19/'Vic Oct 2019'!AQ13&lt;('Vic Oct 2019'!L13+'Vic Oct 2019'!M13),0,IF(($C$5*E19/'Vic Oct 2019'!AQ13-'Vic Oct 2019'!L13+'Vic Oct 2019'!M13)&lt;=('Vic Oct 2019'!L13+'Vic Oct 2019'!M13+'Vic Oct 2019'!N13),((($C$5*E19/'Vic Oct 2019'!AQ13-('Vic Oct 2019'!L13+'Vic Oct 2019'!M13))*'Vic Oct 2019'!Y13/100))*'Vic Oct 2019'!AQ13,('Vic Oct 2019'!N13*'Vic Oct 2019'!Y13/100)* 'Vic Oct 2019'!AQ13)),0)</f>
        <v>0</v>
      </c>
      <c r="J19" s="190">
        <f>IF(AND('Vic Oct 2019'!N13&gt;0,'Vic Oct 2019'!O13&gt;0),IF($C$5*E19/'Vic Oct 2019'!AQ13&lt;('Vic Oct 2019'!L13+'Vic Oct 2019'!M13+'Vic Oct 2019'!N13),0,IF(($C$5*E19/'Vic Oct 2019'!AQ13-'Vic Oct 2019'!L13+'Vic Oct 2019'!M13+'Vic Oct 2019'!N13)&lt;=('Vic Oct 2019'!L13+'Vic Oct 2019'!M13+'Vic Oct 2019'!N13+'Vic Oct 2019'!O13),(($C$5*E19/'Vic Oct 2019'!AQ13-('Vic Oct 2019'!L13+'Vic Oct 2019'!M13+'Vic Oct 2019'!N13))*'Vic Oct 2019'!Z13/100)*'Vic Oct 2019'!AQ13,('Vic Oct 2019'!O13*'Vic Oct 2019'!Z13/100)*'Vic Oct 2019'!AQ13)),0)</f>
        <v>0</v>
      </c>
      <c r="K19" s="190">
        <f>IF(AND('Vic Oct 2019'!P13&gt;0,'Vic Oct 2019'!O13&gt;0),IF(($C$5*E19/'Vic Oct 2019'!AQ13&lt;SUM('Vic Oct 2019'!L13:P13)),(0),($C$5*E19/'Vic Oct 2019'!AQ13-SUM('Vic Oct 2019'!L13:P13))*'Vic Oct 2019'!AB13/100)* 'Vic Oct 2019'!AQ13,IF(AND('Vic Oct 2019'!O13&gt;0,'Vic Oct 2019'!P13=""),IF(($C$5*E19/'Vic Oct 2019'!AQ13&lt; SUM('Vic Oct 2019'!L13:O13)),(0),($C$5*E19/'Vic Oct 2019'!AQ13-SUM('Vic Oct 2019'!L13:O13))*'Vic Oct 2019'!AA13/100)* 'Vic Oct 2019'!AQ13,IF(AND('Vic Oct 2019'!N13&gt;0,'Vic Oct 2019'!O13=""),IF(($C$5*E19/'Vic Oct 2019'!AQ13&lt; SUM('Vic Oct 2019'!L13:N13)),(0),($C$5*E19/'Vic Oct 2019'!AQ13-SUM('Vic Oct 2019'!L13:N13))*'Vic Oct 2019'!Z13/100)* 'Vic Oct 2019'!AQ13,IF(AND('Vic Oct 2019'!M13&gt;0,'Vic Oct 2019'!N13=""),IF(($C$5*E19/'Vic Oct 2019'!AQ13&lt;'Vic Oct 2019'!M13+'Vic Oct 2019'!L13),(0),(($C$5*E19/'Vic Oct 2019'!AQ13-('Vic Oct 2019'!M13+'Vic Oct 2019'!L13))*'Vic Oct 2019'!Y13/100))*'Vic Oct 2019'!AQ13,IF(AND('Vic Oct 2019'!L13&gt;0,'Vic Oct 2019'!M13=""&gt;0),IF(($C$5*E19/'Vic Oct 2019'!AQ13&lt;'Vic Oct 2019'!L13),(0),($C$5*E19/'Vic Oct 2019'!AQ13-'Vic Oct 2019'!L13)*'Vic Oct 2019'!X13/100)*'Vic Oct 2019'!AQ13,0)))))</f>
        <v>0</v>
      </c>
      <c r="L19" s="190">
        <f>IF('Vic Oct 2019'!K13="",($C$5*F19/'Vic Oct 2019'!AR13*'Vic Oct 2019'!AC13/100)*'Vic Oct 2019'!AR13,IF($C$5*F19/'Vic Oct 2019'!AR13&gt;='Vic Oct 2019'!L13,('Vic Oct 2019'!L13*'Vic Oct 2019'!AC13/100)*'Vic Oct 2019'!AR13,($C$5*F19/'Vic Oct 2019'!AR13*'Vic Oct 2019'!AC13/100)*'Vic Oct 2019'!AR13))</f>
        <v>613.63636363636374</v>
      </c>
      <c r="M19" s="190">
        <f>IF(AND('Vic Oct 2019'!L13&gt;0,'Vic Oct 2019'!M13&gt;0),IF($C$5*F19/'Vic Oct 2019'!AR13&lt;'Vic Oct 2019'!L13,0,IF(($C$5*F19/'Vic Oct 2019'!AR13-'Vic Oct 2019'!L13)&lt;=('Vic Oct 2019'!M13+'Vic Oct 2019'!L13),((($C$5*F19/'Vic Oct 2019'!AR13-'Vic Oct 2019'!L13)*'Vic Oct 2019'!AD13/100))*'Vic Oct 2019'!AR13,((('Vic Oct 2019'!M13)*'Vic Oct 2019'!AD13/100)*'Vic Oct 2019'!AR13))),0)</f>
        <v>0</v>
      </c>
      <c r="N19" s="190">
        <f>IF(AND('Vic Oct 2019'!M13&gt;0,'Vic Oct 2019'!N13&gt;0),IF($C$5*F19/'Vic Oct 2019'!AR13&lt;('Vic Oct 2019'!L13+'Vic Oct 2019'!M13),0,IF(($C$5*F19/'Vic Oct 2019'!AR13-'Vic Oct 2019'!L13+'Vic Oct 2019'!M13)&lt;=('Vic Oct 2019'!L13+'Vic Oct 2019'!M13+'Vic Oct 2019'!N13),((($C$5*F19/'Vic Oct 2019'!AR13-('Vic Oct 2019'!L13+'Vic Oct 2019'!M13))*'Vic Oct 2019'!AE13/100))*'Vic Oct 2019'!AR13,('Vic Oct 2019'!N13*'Vic Oct 2019'!AE13/100)*'Vic Oct 2019'!AR13)),0)</f>
        <v>0</v>
      </c>
      <c r="O19" s="190">
        <f>IF(AND('Vic Oct 2019'!N13&gt;0,'Vic Oct 2019'!O13&gt;0),IF($C$5*F19/'Vic Oct 2019'!AR13&lt;('Vic Oct 2019'!L13+'Vic Oct 2019'!M13+'Vic Oct 2019'!N13),0,IF(($C$5*F19/'Vic Oct 2019'!AR13-'Vic Oct 2019'!L13+'Vic Oct 2019'!M13+'Vic Oct 2019'!N13)&lt;=('Vic Oct 2019'!L13+'Vic Oct 2019'!M13+'Vic Oct 2019'!N13+'Vic Oct 2019'!O13),(($C$5*F19/'Vic Oct 2019'!AR13-('Vic Oct 2019'!L13+'Vic Oct 2019'!M13+'Vic Oct 2019'!N13))*'Vic Oct 2019'!AF13/100)*'Vic Oct 2019'!AR13,('Vic Oct 2019'!O13*'Vic Oct 2019'!AF13/100)*'Vic Oct 2019'!AR13)),0)</f>
        <v>0</v>
      </c>
      <c r="P19" s="190">
        <f>IF(AND('Vic Oct 2019'!P13&gt;0,'Vic Oct 2019'!O13&gt;0),IF(($C$5*F19/'Vic Oct 2019'!AR13&lt;SUM('Vic Oct 2019'!L13:P13)),(0),($C$5*F19/'Vic Oct 2019'!AR13-SUM('Vic Oct 2019'!L13:P13))*'Vic Oct 2019'!AB13/100)* 'Vic Oct 2019'!AR13,IF(AND('Vic Oct 2019'!O13&gt;0,'Vic Oct 2019'!P13=""),IF(($C$5*F19/'Vic Oct 2019'!AR13&lt; SUM('Vic Oct 2019'!L13:O13)),(0),($C$5*F19/'Vic Oct 2019'!AR13-SUM('Vic Oct 2019'!L13:O13))*'Vic Oct 2019'!AG13/100)* 'Vic Oct 2019'!AR13,IF(AND('Vic Oct 2019'!N13&gt;0,'Vic Oct 2019'!O13=""),IF(($C$5*F19/'Vic Oct 2019'!AR13&lt; SUM('Vic Oct 2019'!L13:N13)),(0),($C$5*F19/'Vic Oct 2019'!AR13-SUM('Vic Oct 2019'!L13:N13))*'Vic Oct 2019'!AF13/100)* 'Vic Oct 2019'!AR13,IF(AND('Vic Oct 2019'!M13&gt;0,'Vic Oct 2019'!N13=""),IF(($C$5*F19/'Vic Oct 2019'!AR13&lt;'Vic Oct 2019'!M13+'Vic Oct 2019'!L13),(0),(($C$5*F19/'Vic Oct 2019'!AR13-('Vic Oct 2019'!M13+'Vic Oct 2019'!L13))*'Vic Oct 2019'!AE13/100))*'Vic Oct 2019'!AR13,IF(AND('Vic Oct 2019'!L13&gt;0,'Vic Oct 2019'!M13=""&gt;0),IF(($C$5*F19/'Vic Oct 2019'!AR13&lt;'Vic Oct 2019'!L13),(0),($C$5*F19/'Vic Oct 2019'!AR13-'Vic Oct 2019'!L13)*'Vic Oct 2019'!AD13/100)*'Vic Oct 2019'!AR13,0)))))</f>
        <v>0</v>
      </c>
      <c r="Q19" s="394">
        <f t="shared" si="4"/>
        <v>1309.0909090909092</v>
      </c>
      <c r="R19" s="419">
        <f t="shared" si="5"/>
        <v>1678.0063636363639</v>
      </c>
      <c r="S19" s="193">
        <f t="shared" si="6"/>
        <v>1845.8070000000005</v>
      </c>
      <c r="T19" s="247">
        <f>'Vic Oct 2019'!AT13</f>
        <v>0</v>
      </c>
      <c r="U19" s="247">
        <f>'Vic Oct 2019'!AU13</f>
        <v>0</v>
      </c>
      <c r="V19" s="247">
        <f>'Vic Oct 2019'!AV13</f>
        <v>0</v>
      </c>
      <c r="W19" s="247">
        <f>'Vic Oct 2019'!AW13</f>
        <v>0</v>
      </c>
      <c r="X19" s="419" t="str">
        <f t="shared" si="11"/>
        <v>No discount</v>
      </c>
      <c r="Y19" s="419" t="str">
        <f t="shared" si="12"/>
        <v>Exclusive</v>
      </c>
      <c r="Z19" s="399">
        <f t="shared" si="7"/>
        <v>1678.0063636363639</v>
      </c>
      <c r="AA19" s="399">
        <f t="shared" si="8"/>
        <v>1678.0063636363639</v>
      </c>
      <c r="AB19" s="400">
        <f t="shared" si="9"/>
        <v>1845.8070000000005</v>
      </c>
      <c r="AC19" s="400">
        <f t="shared" si="10"/>
        <v>1845.8070000000005</v>
      </c>
      <c r="AD19" s="244">
        <f>'Vic Oct 2019'!BF13</f>
        <v>0</v>
      </c>
      <c r="AE19" s="196" t="str">
        <f>'Vic Oct 2019'!BG13</f>
        <v>n</v>
      </c>
      <c r="CO19" s="339"/>
      <c r="CP19" s="339"/>
      <c r="CQ19" s="339"/>
      <c r="CR19" s="339"/>
      <c r="CS19" s="339"/>
      <c r="CT19" s="339"/>
      <c r="CU19" s="339"/>
      <c r="CV19" s="339"/>
      <c r="CW19" s="339"/>
      <c r="CX19" s="339"/>
      <c r="CY19" s="339"/>
      <c r="CZ19" s="339"/>
      <c r="DA19" s="339"/>
      <c r="DB19" s="339"/>
      <c r="DC19" s="339"/>
      <c r="DD19" s="339"/>
      <c r="DE19" s="339"/>
      <c r="DF19" s="339"/>
      <c r="DG19" s="339"/>
      <c r="DH19" s="339"/>
      <c r="DI19" s="339"/>
      <c r="DJ19" s="339"/>
      <c r="DK19" s="339"/>
      <c r="DL19" s="339"/>
      <c r="DM19" s="339"/>
      <c r="DN19" s="339"/>
      <c r="DO19" s="339"/>
      <c r="DP19" s="339"/>
      <c r="DQ19" s="339"/>
      <c r="DR19" s="339"/>
      <c r="DS19" s="339"/>
      <c r="DT19" s="339"/>
      <c r="DU19" s="339"/>
      <c r="DV19" s="339"/>
      <c r="DW19" s="339"/>
      <c r="DX19" s="339"/>
      <c r="DY19" s="339"/>
      <c r="DZ19" s="339"/>
      <c r="EA19" s="339"/>
      <c r="EB19" s="339"/>
      <c r="EC19" s="339"/>
      <c r="ED19" s="339"/>
      <c r="EE19" s="339"/>
      <c r="EF19" s="339"/>
      <c r="EG19" s="339"/>
      <c r="EH19" s="339"/>
      <c r="EI19" s="339"/>
      <c r="EJ19" s="339"/>
      <c r="EK19" s="339"/>
      <c r="EL19" s="339"/>
      <c r="EM19" s="339"/>
      <c r="EN19" s="339"/>
      <c r="EO19" s="339"/>
      <c r="EP19" s="339"/>
    </row>
    <row r="20" spans="1:146" ht="17" customHeight="1">
      <c r="A20" s="528"/>
      <c r="B20" s="194" t="str">
        <f>'Vic Oct 2019'!F14</f>
        <v>Click Energy</v>
      </c>
      <c r="C20" s="194" t="str">
        <f>'Vic Oct 2019'!G14</f>
        <v>Business Start Gas</v>
      </c>
      <c r="D20" s="190">
        <f>365*'Vic Oct 2019'!H14/100</f>
        <v>263.06545454545454</v>
      </c>
      <c r="E20" s="415">
        <f>IF('Vic Oct 2019'!AQ14=3,0.5,IF('Vic Oct 2019'!AQ14=2,0.33,0))</f>
        <v>0.5</v>
      </c>
      <c r="F20" s="415">
        <f t="shared" si="3"/>
        <v>0.5</v>
      </c>
      <c r="G20" s="190">
        <f>IF('Vic Oct 2019'!K14="",($C$5*E20/'Vic Oct 2019'!AQ14*'Vic Oct 2019'!W14/100)*'Vic Oct 2019'!AQ14,IF($C$5*E20/'Vic Oct 2019'!AQ14&gt;='Vic Oct 2019'!L14,('Vic Oct 2019'!L14*'Vic Oct 2019'!W14/100)*'Vic Oct 2019'!AQ14,($C$5*E20/'Vic Oct 2019'!AQ14*'Vic Oct 2019'!W14/100)*'Vic Oct 2019'!AQ14))</f>
        <v>854.99999999999977</v>
      </c>
      <c r="H20" s="190">
        <f>IF(AND('Vic Oct 2019'!L14&gt;0,'Vic Oct 2019'!M14&gt;0),IF($C$5*E20/'Vic Oct 2019'!AQ14&lt;'Vic Oct 2019'!L14,0,IF(($C$5*E20/'Vic Oct 2019'!AQ14-'Vic Oct 2019'!L14)&lt;=('Vic Oct 2019'!M14+'Vic Oct 2019'!L14),((($C$5*E20/'Vic Oct 2019'!AQ14-'Vic Oct 2019'!L14)*'Vic Oct 2019'!X14/100))*'Vic Oct 2019'!AQ14,((('Vic Oct 2019'!M14)*'Vic Oct 2019'!X14/100)*'Vic Oct 2019'!AQ14))),0)</f>
        <v>88.636363636363697</v>
      </c>
      <c r="I20" s="190">
        <f>IF(AND('Vic Oct 2019'!M14&gt;0,'Vic Oct 2019'!N14&gt;0),IF($C$5*E20/'Vic Oct 2019'!AQ14&lt;('Vic Oct 2019'!L14+'Vic Oct 2019'!M14),0,IF(($C$5*E20/'Vic Oct 2019'!AQ14-'Vic Oct 2019'!L14+'Vic Oct 2019'!M14)&lt;=('Vic Oct 2019'!L14+'Vic Oct 2019'!M14+'Vic Oct 2019'!N14),((($C$5*E20/'Vic Oct 2019'!AQ14-('Vic Oct 2019'!L14+'Vic Oct 2019'!M14))*'Vic Oct 2019'!Y14/100))*'Vic Oct 2019'!AQ14,('Vic Oct 2019'!N14*'Vic Oct 2019'!Y14/100)* 'Vic Oct 2019'!AQ14)),0)</f>
        <v>0</v>
      </c>
      <c r="J20" s="190">
        <f>IF(AND('Vic Oct 2019'!N14&gt;0,'Vic Oct 2019'!O14&gt;0),IF($C$5*E20/'Vic Oct 2019'!AQ14&lt;('Vic Oct 2019'!L14+'Vic Oct 2019'!M14+'Vic Oct 2019'!N14),0,IF(($C$5*E20/'Vic Oct 2019'!AQ14-'Vic Oct 2019'!L14+'Vic Oct 2019'!M14+'Vic Oct 2019'!N14)&lt;=('Vic Oct 2019'!L14+'Vic Oct 2019'!M14+'Vic Oct 2019'!N14+'Vic Oct 2019'!O14),(($C$5*E20/'Vic Oct 2019'!AQ14-('Vic Oct 2019'!L14+'Vic Oct 2019'!M14+'Vic Oct 2019'!N14))*'Vic Oct 2019'!Z14/100)*'Vic Oct 2019'!AQ14,('Vic Oct 2019'!O14*'Vic Oct 2019'!Z14/100)*'Vic Oct 2019'!AQ14)),0)</f>
        <v>0</v>
      </c>
      <c r="K20" s="190">
        <f>IF(AND('Vic Oct 2019'!P14&gt;0,'Vic Oct 2019'!O14&gt;0),IF(($C$5*E20/'Vic Oct 2019'!AQ14&lt;SUM('Vic Oct 2019'!L14:P14)),(0),($C$5*E20/'Vic Oct 2019'!AQ14-SUM('Vic Oct 2019'!L14:P14))*'Vic Oct 2019'!AB14/100)* 'Vic Oct 2019'!AQ14,IF(AND('Vic Oct 2019'!O14&gt;0,'Vic Oct 2019'!P14=""),IF(($C$5*E20/'Vic Oct 2019'!AQ14&lt; SUM('Vic Oct 2019'!L14:O14)),(0),($C$5*E20/'Vic Oct 2019'!AQ14-SUM('Vic Oct 2019'!L14:O14))*'Vic Oct 2019'!AA14/100)* 'Vic Oct 2019'!AQ14,IF(AND('Vic Oct 2019'!N14&gt;0,'Vic Oct 2019'!O14=""),IF(($C$5*E20/'Vic Oct 2019'!AQ14&lt; SUM('Vic Oct 2019'!L14:N14)),(0),($C$5*E20/'Vic Oct 2019'!AQ14-SUM('Vic Oct 2019'!L14:N14))*'Vic Oct 2019'!Z14/100)* 'Vic Oct 2019'!AQ14,IF(AND('Vic Oct 2019'!M14&gt;0,'Vic Oct 2019'!N14=""),IF(($C$5*E20/'Vic Oct 2019'!AQ14&lt;'Vic Oct 2019'!M14+'Vic Oct 2019'!L14),(0),(($C$5*E20/'Vic Oct 2019'!AQ14-('Vic Oct 2019'!M14+'Vic Oct 2019'!L14))*'Vic Oct 2019'!Y14/100))*'Vic Oct 2019'!AQ14,IF(AND('Vic Oct 2019'!L14&gt;0,'Vic Oct 2019'!M14=""&gt;0),IF(($C$5*E20/'Vic Oct 2019'!AQ14&lt;'Vic Oct 2019'!L14),(0),($C$5*E20/'Vic Oct 2019'!AQ14-'Vic Oct 2019'!L14)*'Vic Oct 2019'!X14/100)*'Vic Oct 2019'!AQ14,0)))))</f>
        <v>0</v>
      </c>
      <c r="L20" s="190">
        <f>IF('Vic Oct 2019'!K14="",($C$5*F20/'Vic Oct 2019'!AR14*'Vic Oct 2019'!AC14/100)*'Vic Oct 2019'!AR14,IF($C$5*F20/'Vic Oct 2019'!AR14&gt;='Vic Oct 2019'!L14,('Vic Oct 2019'!L14*'Vic Oct 2019'!AC14/100)*'Vic Oct 2019'!AR14,($C$5*F20/'Vic Oct 2019'!AR14*'Vic Oct 2019'!AC14/100)*'Vic Oct 2019'!AR14))</f>
        <v>818.18181818181824</v>
      </c>
      <c r="M20" s="190">
        <f>IF(AND('Vic Oct 2019'!L14&gt;0,'Vic Oct 2019'!M14&gt;0),IF($C$5*F20/'Vic Oct 2019'!AR14&lt;'Vic Oct 2019'!L14,0,IF(($C$5*F20/'Vic Oct 2019'!AR14-'Vic Oct 2019'!L14)&lt;=('Vic Oct 2019'!M14+'Vic Oct 2019'!L14),((($C$5*F20/'Vic Oct 2019'!AR14-'Vic Oct 2019'!L14)*'Vic Oct 2019'!AD14/100))*'Vic Oct 2019'!AR14,((('Vic Oct 2019'!M14)*'Vic Oct 2019'!AD14/100)*'Vic Oct 2019'!AR14))),0)</f>
        <v>88.636363636363697</v>
      </c>
      <c r="N20" s="190">
        <f>IF(AND('Vic Oct 2019'!M14&gt;0,'Vic Oct 2019'!N14&gt;0),IF($C$5*F20/'Vic Oct 2019'!AR14&lt;('Vic Oct 2019'!L14+'Vic Oct 2019'!M14),0,IF(($C$5*F20/'Vic Oct 2019'!AR14-'Vic Oct 2019'!L14+'Vic Oct 2019'!M14)&lt;=('Vic Oct 2019'!L14+'Vic Oct 2019'!M14+'Vic Oct 2019'!N14),((($C$5*F20/'Vic Oct 2019'!AR14-('Vic Oct 2019'!L14+'Vic Oct 2019'!M14))*'Vic Oct 2019'!AE14/100))*'Vic Oct 2019'!AR14,('Vic Oct 2019'!N14*'Vic Oct 2019'!AE14/100)*'Vic Oct 2019'!AR14)),0)</f>
        <v>0</v>
      </c>
      <c r="O20" s="190">
        <f>IF(AND('Vic Oct 2019'!N14&gt;0,'Vic Oct 2019'!O14&gt;0),IF($C$5*F20/'Vic Oct 2019'!AR14&lt;('Vic Oct 2019'!L14+'Vic Oct 2019'!M14+'Vic Oct 2019'!N14),0,IF(($C$5*F20/'Vic Oct 2019'!AR14-'Vic Oct 2019'!L14+'Vic Oct 2019'!M14+'Vic Oct 2019'!N14)&lt;=('Vic Oct 2019'!L14+'Vic Oct 2019'!M14+'Vic Oct 2019'!N14+'Vic Oct 2019'!O14),(($C$5*F20/'Vic Oct 2019'!AR14-('Vic Oct 2019'!L14+'Vic Oct 2019'!M14+'Vic Oct 2019'!N14))*'Vic Oct 2019'!AF14/100)*'Vic Oct 2019'!AR14,('Vic Oct 2019'!O14*'Vic Oct 2019'!AF14/100)*'Vic Oct 2019'!AR14)),0)</f>
        <v>0</v>
      </c>
      <c r="P20" s="190">
        <f>IF(AND('Vic Oct 2019'!P14&gt;0,'Vic Oct 2019'!O14&gt;0),IF(($C$5*F20/'Vic Oct 2019'!AR14&lt;SUM('Vic Oct 2019'!L14:P14)),(0),($C$5*F20/'Vic Oct 2019'!AR14-SUM('Vic Oct 2019'!L14:P14))*'Vic Oct 2019'!AB14/100)* 'Vic Oct 2019'!AR14,IF(AND('Vic Oct 2019'!O14&gt;0,'Vic Oct 2019'!P14=""),IF(($C$5*F20/'Vic Oct 2019'!AR14&lt; SUM('Vic Oct 2019'!L14:O14)),(0),($C$5*F20/'Vic Oct 2019'!AR14-SUM('Vic Oct 2019'!L14:O14))*'Vic Oct 2019'!AG14/100)* 'Vic Oct 2019'!AR14,IF(AND('Vic Oct 2019'!N14&gt;0,'Vic Oct 2019'!O14=""),IF(($C$5*F20/'Vic Oct 2019'!AR14&lt; SUM('Vic Oct 2019'!L14:N14)),(0),($C$5*F20/'Vic Oct 2019'!AR14-SUM('Vic Oct 2019'!L14:N14))*'Vic Oct 2019'!AF14/100)* 'Vic Oct 2019'!AR14,IF(AND('Vic Oct 2019'!M14&gt;0,'Vic Oct 2019'!N14=""),IF(($C$5*F20/'Vic Oct 2019'!AR14&lt;'Vic Oct 2019'!M14+'Vic Oct 2019'!L14),(0),(($C$5*F20/'Vic Oct 2019'!AR14-('Vic Oct 2019'!M14+'Vic Oct 2019'!L14))*'Vic Oct 2019'!AE14/100))*'Vic Oct 2019'!AR14,IF(AND('Vic Oct 2019'!L14&gt;0,'Vic Oct 2019'!M14=""&gt;0),IF(($C$5*F20/'Vic Oct 2019'!AR14&lt;'Vic Oct 2019'!L14),(0),($C$5*F20/'Vic Oct 2019'!AR14-'Vic Oct 2019'!L14)*'Vic Oct 2019'!AD14/100)*'Vic Oct 2019'!AR14,0)))))</f>
        <v>0</v>
      </c>
      <c r="Q20" s="394">
        <f t="shared" si="4"/>
        <v>1850.4545454545455</v>
      </c>
      <c r="R20" s="419">
        <f t="shared" si="5"/>
        <v>2113.52</v>
      </c>
      <c r="S20" s="193">
        <f t="shared" si="6"/>
        <v>2324.8720000000003</v>
      </c>
      <c r="T20" s="247">
        <f>'Vic Oct 2019'!AT14</f>
        <v>0</v>
      </c>
      <c r="U20" s="247">
        <f>'Vic Oct 2019'!AU14</f>
        <v>0</v>
      </c>
      <c r="V20" s="247">
        <f>'Vic Oct 2019'!AV14</f>
        <v>0</v>
      </c>
      <c r="W20" s="247">
        <f>'Vic Oct 2019'!AW14</f>
        <v>0</v>
      </c>
      <c r="X20" s="419" t="str">
        <f t="shared" si="11"/>
        <v>No discount</v>
      </c>
      <c r="Y20" s="419" t="str">
        <f t="shared" si="12"/>
        <v>Exclusive</v>
      </c>
      <c r="Z20" s="399">
        <f t="shared" si="7"/>
        <v>2113.52</v>
      </c>
      <c r="AA20" s="399">
        <f t="shared" si="8"/>
        <v>2113.52</v>
      </c>
      <c r="AB20" s="400">
        <f t="shared" si="9"/>
        <v>2324.8720000000003</v>
      </c>
      <c r="AC20" s="400">
        <f t="shared" si="10"/>
        <v>2324.8720000000003</v>
      </c>
      <c r="AD20" s="244">
        <f>'Vic Oct 2019'!BF14</f>
        <v>0</v>
      </c>
      <c r="AE20" s="196" t="str">
        <f>'Vic Oct 2019'!BG14</f>
        <v>n</v>
      </c>
      <c r="CO20" s="339"/>
      <c r="CP20" s="339"/>
      <c r="CQ20" s="339"/>
      <c r="CR20" s="339"/>
      <c r="CS20" s="339"/>
      <c r="CT20" s="339"/>
      <c r="CU20" s="339"/>
      <c r="CV20" s="339"/>
      <c r="CW20" s="339"/>
      <c r="CX20" s="339"/>
      <c r="CY20" s="339"/>
      <c r="CZ20" s="339"/>
      <c r="DA20" s="339"/>
      <c r="DB20" s="339"/>
      <c r="DC20" s="339"/>
      <c r="DD20" s="339"/>
      <c r="DE20" s="339"/>
      <c r="DF20" s="339"/>
      <c r="DG20" s="339"/>
      <c r="DH20" s="339"/>
      <c r="DI20" s="339"/>
      <c r="DJ20" s="339"/>
      <c r="DK20" s="339"/>
      <c r="DL20" s="339"/>
      <c r="DM20" s="339"/>
      <c r="DN20" s="339"/>
      <c r="DO20" s="339"/>
      <c r="DP20" s="339"/>
      <c r="DQ20" s="339"/>
      <c r="DR20" s="339"/>
      <c r="DS20" s="339"/>
      <c r="DT20" s="339"/>
      <c r="DU20" s="339"/>
      <c r="DV20" s="339"/>
      <c r="DW20" s="339"/>
      <c r="DX20" s="339"/>
      <c r="DY20" s="339"/>
      <c r="DZ20" s="339"/>
      <c r="EA20" s="339"/>
      <c r="EB20" s="339"/>
      <c r="EC20" s="339"/>
      <c r="ED20" s="339"/>
      <c r="EE20" s="339"/>
      <c r="EF20" s="339"/>
      <c r="EG20" s="339"/>
      <c r="EH20" s="339"/>
      <c r="EI20" s="339"/>
      <c r="EJ20" s="339"/>
      <c r="EK20" s="339"/>
      <c r="EL20" s="339"/>
      <c r="EM20" s="339"/>
      <c r="EN20" s="339"/>
      <c r="EO20" s="339"/>
      <c r="EP20" s="339"/>
    </row>
    <row r="21" spans="1:146" ht="17" customHeight="1">
      <c r="A21" s="528"/>
      <c r="B21" s="194" t="str">
        <f>'Vic Oct 2019'!F15</f>
        <v>Covau</v>
      </c>
      <c r="C21" s="194" t="str">
        <f>'Vic Oct 2019'!G15</f>
        <v>Smart Saver</v>
      </c>
      <c r="D21" s="190">
        <f>365*'Vic Oct 2019'!H15/100</f>
        <v>364.99999999999994</v>
      </c>
      <c r="E21" s="415">
        <f>IF('Vic Oct 2019'!AQ15=3,0.5,IF('Vic Oct 2019'!AQ15=2,0.33,0))</f>
        <v>0.5</v>
      </c>
      <c r="F21" s="415">
        <f t="shared" si="3"/>
        <v>0.5</v>
      </c>
      <c r="G21" s="190">
        <f>IF('Vic Oct 2019'!K15="",($C$5*E21/'Vic Oct 2019'!AQ15*'Vic Oct 2019'!W15/100)*'Vic Oct 2019'!AQ15,IF($C$5*E21/'Vic Oct 2019'!AQ15&gt;='Vic Oct 2019'!L15,('Vic Oct 2019'!L15*'Vic Oct 2019'!W15/100)*'Vic Oct 2019'!AQ15,($C$5*E21/'Vic Oct 2019'!AQ15*'Vic Oct 2019'!W15/100)*'Vic Oct 2019'!AQ15))</f>
        <v>1149.5454545454545</v>
      </c>
      <c r="H21" s="190">
        <f>IF(AND('Vic Oct 2019'!L15&gt;0,'Vic Oct 2019'!M15&gt;0),IF($C$5*E21/'Vic Oct 2019'!AQ15&lt;'Vic Oct 2019'!L15,0,IF(($C$5*E21/'Vic Oct 2019'!AQ15-'Vic Oct 2019'!L15)&lt;=('Vic Oct 2019'!M15+'Vic Oct 2019'!L15),((($C$5*E21/'Vic Oct 2019'!AQ15-'Vic Oct 2019'!L15)*'Vic Oct 2019'!X15/100))*'Vic Oct 2019'!AQ15,((('Vic Oct 2019'!M15)*'Vic Oct 2019'!X15/100)*'Vic Oct 2019'!AQ15))),0)</f>
        <v>119.09090909090918</v>
      </c>
      <c r="I21" s="190">
        <f>IF(AND('Vic Oct 2019'!M15&gt;0,'Vic Oct 2019'!N15&gt;0),IF($C$5*E21/'Vic Oct 2019'!AQ15&lt;('Vic Oct 2019'!L15+'Vic Oct 2019'!M15),0,IF(($C$5*E21/'Vic Oct 2019'!AQ15-'Vic Oct 2019'!L15+'Vic Oct 2019'!M15)&lt;=('Vic Oct 2019'!L15+'Vic Oct 2019'!M15+'Vic Oct 2019'!N15),((($C$5*E21/'Vic Oct 2019'!AQ15-('Vic Oct 2019'!L15+'Vic Oct 2019'!M15))*'Vic Oct 2019'!Y15/100))*'Vic Oct 2019'!AQ15,('Vic Oct 2019'!N15*'Vic Oct 2019'!Y15/100)* 'Vic Oct 2019'!AQ15)),0)</f>
        <v>0</v>
      </c>
      <c r="J21" s="190">
        <f>IF(AND('Vic Oct 2019'!N15&gt;0,'Vic Oct 2019'!O15&gt;0),IF($C$5*E21/'Vic Oct 2019'!AQ15&lt;('Vic Oct 2019'!L15+'Vic Oct 2019'!M15+'Vic Oct 2019'!N15),0,IF(($C$5*E21/'Vic Oct 2019'!AQ15-'Vic Oct 2019'!L15+'Vic Oct 2019'!M15+'Vic Oct 2019'!N15)&lt;=('Vic Oct 2019'!L15+'Vic Oct 2019'!M15+'Vic Oct 2019'!N15+'Vic Oct 2019'!O15),(($C$5*E21/'Vic Oct 2019'!AQ15-('Vic Oct 2019'!L15+'Vic Oct 2019'!M15+'Vic Oct 2019'!N15))*'Vic Oct 2019'!Z15/100)*'Vic Oct 2019'!AQ15,('Vic Oct 2019'!O15*'Vic Oct 2019'!Z15/100)*'Vic Oct 2019'!AQ15)),0)</f>
        <v>0</v>
      </c>
      <c r="K21" s="190">
        <f>IF(AND('Vic Oct 2019'!P15&gt;0,'Vic Oct 2019'!O15&gt;0),IF(($C$5*E21/'Vic Oct 2019'!AQ15&lt;SUM('Vic Oct 2019'!L15:P15)),(0),($C$5*E21/'Vic Oct 2019'!AQ15-SUM('Vic Oct 2019'!L15:P15))*'Vic Oct 2019'!AB15/100)* 'Vic Oct 2019'!AQ15,IF(AND('Vic Oct 2019'!O15&gt;0,'Vic Oct 2019'!P15=""),IF(($C$5*E21/'Vic Oct 2019'!AQ15&lt; SUM('Vic Oct 2019'!L15:O15)),(0),($C$5*E21/'Vic Oct 2019'!AQ15-SUM('Vic Oct 2019'!L15:O15))*'Vic Oct 2019'!AA15/100)* 'Vic Oct 2019'!AQ15,IF(AND('Vic Oct 2019'!N15&gt;0,'Vic Oct 2019'!O15=""),IF(($C$5*E21/'Vic Oct 2019'!AQ15&lt; SUM('Vic Oct 2019'!L15:N15)),(0),($C$5*E21/'Vic Oct 2019'!AQ15-SUM('Vic Oct 2019'!L15:N15))*'Vic Oct 2019'!Z15/100)* 'Vic Oct 2019'!AQ15,IF(AND('Vic Oct 2019'!M15&gt;0,'Vic Oct 2019'!N15=""),IF(($C$5*E21/'Vic Oct 2019'!AQ15&lt;'Vic Oct 2019'!M15+'Vic Oct 2019'!L15),(0),(($C$5*E21/'Vic Oct 2019'!AQ15-('Vic Oct 2019'!M15+'Vic Oct 2019'!L15))*'Vic Oct 2019'!Y15/100))*'Vic Oct 2019'!AQ15,IF(AND('Vic Oct 2019'!L15&gt;0,'Vic Oct 2019'!M15=""&gt;0),IF(($C$5*E21/'Vic Oct 2019'!AQ15&lt;'Vic Oct 2019'!L15),(0),($C$5*E21/'Vic Oct 2019'!AQ15-'Vic Oct 2019'!L15)*'Vic Oct 2019'!X15/100)*'Vic Oct 2019'!AQ15,0)))))</f>
        <v>0</v>
      </c>
      <c r="L21" s="190">
        <f>IF('Vic Oct 2019'!K15="",($C$5*F21/'Vic Oct 2019'!AR15*'Vic Oct 2019'!AC15/100)*'Vic Oct 2019'!AR15,IF($C$5*F21/'Vic Oct 2019'!AR15&gt;='Vic Oct 2019'!L15,('Vic Oct 2019'!L15*'Vic Oct 2019'!AC15/100)*'Vic Oct 2019'!AR15,($C$5*F21/'Vic Oct 2019'!AR15*'Vic Oct 2019'!AC15/100)*'Vic Oct 2019'!AR15))</f>
        <v>1035</v>
      </c>
      <c r="M21" s="190">
        <f>IF(AND('Vic Oct 2019'!L15&gt;0,'Vic Oct 2019'!M15&gt;0),IF($C$5*F21/'Vic Oct 2019'!AR15&lt;'Vic Oct 2019'!L15,0,IF(($C$5*F21/'Vic Oct 2019'!AR15-'Vic Oct 2019'!L15)&lt;=('Vic Oct 2019'!M15+'Vic Oct 2019'!L15),((($C$5*F21/'Vic Oct 2019'!AR15-'Vic Oct 2019'!L15)*'Vic Oct 2019'!AD15/100))*'Vic Oct 2019'!AR15,((('Vic Oct 2019'!M15)*'Vic Oct 2019'!AD15/100)*'Vic Oct 2019'!AR15))),0)</f>
        <v>109.09090909090916</v>
      </c>
      <c r="N21" s="190">
        <f>IF(AND('Vic Oct 2019'!M15&gt;0,'Vic Oct 2019'!N15&gt;0),IF($C$5*F21/'Vic Oct 2019'!AR15&lt;('Vic Oct 2019'!L15+'Vic Oct 2019'!M15),0,IF(($C$5*F21/'Vic Oct 2019'!AR15-'Vic Oct 2019'!L15+'Vic Oct 2019'!M15)&lt;=('Vic Oct 2019'!L15+'Vic Oct 2019'!M15+'Vic Oct 2019'!N15),((($C$5*F21/'Vic Oct 2019'!AR15-('Vic Oct 2019'!L15+'Vic Oct 2019'!M15))*'Vic Oct 2019'!AE15/100))*'Vic Oct 2019'!AR15,('Vic Oct 2019'!N15*'Vic Oct 2019'!AE15/100)*'Vic Oct 2019'!AR15)),0)</f>
        <v>0</v>
      </c>
      <c r="O21" s="190">
        <f>IF(AND('Vic Oct 2019'!N15&gt;0,'Vic Oct 2019'!O15&gt;0),IF($C$5*F21/'Vic Oct 2019'!AR15&lt;('Vic Oct 2019'!L15+'Vic Oct 2019'!M15+'Vic Oct 2019'!N15),0,IF(($C$5*F21/'Vic Oct 2019'!AR15-'Vic Oct 2019'!L15+'Vic Oct 2019'!M15+'Vic Oct 2019'!N15)&lt;=('Vic Oct 2019'!L15+'Vic Oct 2019'!M15+'Vic Oct 2019'!N15+'Vic Oct 2019'!O15),(($C$5*F21/'Vic Oct 2019'!AR15-('Vic Oct 2019'!L15+'Vic Oct 2019'!M15+'Vic Oct 2019'!N15))*'Vic Oct 2019'!AF15/100)*'Vic Oct 2019'!AR15,('Vic Oct 2019'!O15*'Vic Oct 2019'!AF15/100)*'Vic Oct 2019'!AR15)),0)</f>
        <v>0</v>
      </c>
      <c r="P21" s="190">
        <f>IF(AND('Vic Oct 2019'!P15&gt;0,'Vic Oct 2019'!O15&gt;0),IF(($C$5*F21/'Vic Oct 2019'!AR15&lt;SUM('Vic Oct 2019'!L15:P15)),(0),($C$5*F21/'Vic Oct 2019'!AR15-SUM('Vic Oct 2019'!L15:P15))*'Vic Oct 2019'!AB15/100)* 'Vic Oct 2019'!AR15,IF(AND('Vic Oct 2019'!O15&gt;0,'Vic Oct 2019'!P15=""),IF(($C$5*F21/'Vic Oct 2019'!AR15&lt; SUM('Vic Oct 2019'!L15:O15)),(0),($C$5*F21/'Vic Oct 2019'!AR15-SUM('Vic Oct 2019'!L15:O15))*'Vic Oct 2019'!AG15/100)* 'Vic Oct 2019'!AR15,IF(AND('Vic Oct 2019'!N15&gt;0,'Vic Oct 2019'!O15=""),IF(($C$5*F21/'Vic Oct 2019'!AR15&lt; SUM('Vic Oct 2019'!L15:N15)),(0),($C$5*F21/'Vic Oct 2019'!AR15-SUM('Vic Oct 2019'!L15:N15))*'Vic Oct 2019'!AF15/100)* 'Vic Oct 2019'!AR15,IF(AND('Vic Oct 2019'!M15&gt;0,'Vic Oct 2019'!N15=""),IF(($C$5*F21/'Vic Oct 2019'!AR15&lt;'Vic Oct 2019'!M15+'Vic Oct 2019'!L15),(0),(($C$5*F21/'Vic Oct 2019'!AR15-('Vic Oct 2019'!M15+'Vic Oct 2019'!L15))*'Vic Oct 2019'!AE15/100))*'Vic Oct 2019'!AR15,IF(AND('Vic Oct 2019'!L15&gt;0,'Vic Oct 2019'!M15=""&gt;0),IF(($C$5*F21/'Vic Oct 2019'!AR15&lt;'Vic Oct 2019'!L15),(0),($C$5*F21/'Vic Oct 2019'!AR15-'Vic Oct 2019'!L15)*'Vic Oct 2019'!AD15/100)*'Vic Oct 2019'!AR15,0)))))</f>
        <v>0</v>
      </c>
      <c r="Q21" s="394">
        <f t="shared" si="4"/>
        <v>2412.727272727273</v>
      </c>
      <c r="R21" s="419">
        <f t="shared" si="5"/>
        <v>2777.727272727273</v>
      </c>
      <c r="S21" s="193">
        <f t="shared" si="6"/>
        <v>3055.5000000000005</v>
      </c>
      <c r="T21" s="247">
        <f>'Vic Oct 2019'!AT15</f>
        <v>0</v>
      </c>
      <c r="U21" s="247">
        <f>'Vic Oct 2019'!AU15</f>
        <v>20</v>
      </c>
      <c r="V21" s="247">
        <f>'Vic Oct 2019'!AV15</f>
        <v>0</v>
      </c>
      <c r="W21" s="247">
        <f>'Vic Oct 2019'!AW15</f>
        <v>0</v>
      </c>
      <c r="X21" s="419" t="str">
        <f t="shared" si="11"/>
        <v>Guaranteed off usage</v>
      </c>
      <c r="Y21" s="419" t="str">
        <f t="shared" si="12"/>
        <v>Exclusive</v>
      </c>
      <c r="Z21" s="399">
        <f t="shared" si="7"/>
        <v>2295.1818181818185</v>
      </c>
      <c r="AA21" s="399">
        <f t="shared" si="8"/>
        <v>2295.1818181818185</v>
      </c>
      <c r="AB21" s="400">
        <f t="shared" si="9"/>
        <v>2524.7000000000007</v>
      </c>
      <c r="AC21" s="400">
        <f t="shared" si="10"/>
        <v>2524.7000000000007</v>
      </c>
      <c r="AD21" s="244">
        <f>'Vic Oct 2019'!BF15</f>
        <v>0</v>
      </c>
      <c r="AE21" s="196" t="str">
        <f>'Vic Oct 2019'!BG15</f>
        <v>n</v>
      </c>
      <c r="CO21" s="339"/>
      <c r="CP21" s="339"/>
      <c r="CQ21" s="339"/>
      <c r="CR21" s="339"/>
      <c r="CS21" s="339"/>
      <c r="CT21" s="339"/>
      <c r="CU21" s="339"/>
      <c r="CV21" s="339"/>
      <c r="CW21" s="339"/>
      <c r="CX21" s="339"/>
      <c r="CY21" s="339"/>
      <c r="CZ21" s="339"/>
      <c r="DA21" s="339"/>
      <c r="DB21" s="339"/>
      <c r="DC21" s="339"/>
      <c r="DD21" s="339"/>
      <c r="DE21" s="339"/>
      <c r="DF21" s="339"/>
      <c r="DG21" s="339"/>
      <c r="DH21" s="339"/>
      <c r="DI21" s="339"/>
      <c r="DJ21" s="339"/>
      <c r="DK21" s="339"/>
      <c r="DL21" s="339"/>
      <c r="DM21" s="339"/>
      <c r="DN21" s="339"/>
      <c r="DO21" s="339"/>
      <c r="DP21" s="339"/>
      <c r="DQ21" s="339"/>
      <c r="DR21" s="339"/>
      <c r="DS21" s="339"/>
      <c r="DT21" s="339"/>
      <c r="DU21" s="339"/>
      <c r="DV21" s="339"/>
      <c r="DW21" s="339"/>
      <c r="DX21" s="339"/>
      <c r="DY21" s="339"/>
      <c r="DZ21" s="339"/>
      <c r="EA21" s="339"/>
      <c r="EB21" s="339"/>
      <c r="EC21" s="339"/>
      <c r="ED21" s="339"/>
      <c r="EE21" s="339"/>
      <c r="EF21" s="339"/>
      <c r="EG21" s="339"/>
      <c r="EH21" s="339"/>
      <c r="EI21" s="339"/>
      <c r="EJ21" s="339"/>
      <c r="EK21" s="339"/>
      <c r="EL21" s="339"/>
      <c r="EM21" s="339"/>
      <c r="EN21" s="339"/>
      <c r="EO21" s="339"/>
      <c r="EP21" s="339"/>
    </row>
    <row r="22" spans="1:146" ht="17" customHeight="1">
      <c r="A22" s="528"/>
      <c r="B22" s="194" t="str">
        <f>'Vic Oct 2019'!F16</f>
        <v>EnergyAustralia</v>
      </c>
      <c r="C22" s="194" t="str">
        <f>'Vic Oct 2019'!G16</f>
        <v>Total Business</v>
      </c>
      <c r="D22" s="190">
        <f>365*'Vic Oct 2019'!H16/100</f>
        <v>440.9199999999999</v>
      </c>
      <c r="E22" s="415">
        <f>IF('Vic Oct 2019'!AQ16=3,0.5,IF('Vic Oct 2019'!AQ16=2,0.33,0))</f>
        <v>0.5</v>
      </c>
      <c r="F22" s="415">
        <f t="shared" si="3"/>
        <v>0.5</v>
      </c>
      <c r="G22" s="190">
        <f>IF('Vic Oct 2019'!K16="",($C$5*E22/'Vic Oct 2019'!AQ16*'Vic Oct 2019'!W16/100)*'Vic Oct 2019'!AQ16,IF($C$5*E22/'Vic Oct 2019'!AQ16&gt;='Vic Oct 2019'!L16,('Vic Oct 2019'!L16*'Vic Oct 2019'!W16/100)*'Vic Oct 2019'!AQ16,($C$5*E22/'Vic Oct 2019'!AQ16*'Vic Oct 2019'!W16/100)*'Vic Oct 2019'!AQ16))</f>
        <v>981.81818181818176</v>
      </c>
      <c r="H22" s="190">
        <f>IF(AND('Vic Oct 2019'!L16&gt;0,'Vic Oct 2019'!M16&gt;0),IF($C$5*E22/'Vic Oct 2019'!AQ16&lt;'Vic Oct 2019'!L16,0,IF(($C$5*E22/'Vic Oct 2019'!AQ16-'Vic Oct 2019'!L16)&lt;=('Vic Oct 2019'!M16+'Vic Oct 2019'!L16),((($C$5*E22/'Vic Oct 2019'!AQ16-'Vic Oct 2019'!L16)*'Vic Oct 2019'!X16/100))*'Vic Oct 2019'!AQ16,((('Vic Oct 2019'!M16)*'Vic Oct 2019'!X16/100)*'Vic Oct 2019'!AQ16))),0)</f>
        <v>95.909090909090963</v>
      </c>
      <c r="I22" s="190">
        <f>IF(AND('Vic Oct 2019'!M16&gt;0,'Vic Oct 2019'!N16&gt;0),IF($C$5*E22/'Vic Oct 2019'!AQ16&lt;('Vic Oct 2019'!L16+'Vic Oct 2019'!M16),0,IF(($C$5*E22/'Vic Oct 2019'!AQ16-'Vic Oct 2019'!L16+'Vic Oct 2019'!M16)&lt;=('Vic Oct 2019'!L16+'Vic Oct 2019'!M16+'Vic Oct 2019'!N16),((($C$5*E22/'Vic Oct 2019'!AQ16-('Vic Oct 2019'!L16+'Vic Oct 2019'!M16))*'Vic Oct 2019'!Y16/100))*'Vic Oct 2019'!AQ16,('Vic Oct 2019'!N16*'Vic Oct 2019'!Y16/100)* 'Vic Oct 2019'!AQ16)),0)</f>
        <v>0</v>
      </c>
      <c r="J22" s="190">
        <f>IF(AND('Vic Oct 2019'!N16&gt;0,'Vic Oct 2019'!O16&gt;0),IF($C$5*E22/'Vic Oct 2019'!AQ16&lt;('Vic Oct 2019'!L16+'Vic Oct 2019'!M16+'Vic Oct 2019'!N16),0,IF(($C$5*E22/'Vic Oct 2019'!AQ16-'Vic Oct 2019'!L16+'Vic Oct 2019'!M16+'Vic Oct 2019'!N16)&lt;=('Vic Oct 2019'!L16+'Vic Oct 2019'!M16+'Vic Oct 2019'!N16+'Vic Oct 2019'!O16),(($C$5*E22/'Vic Oct 2019'!AQ16-('Vic Oct 2019'!L16+'Vic Oct 2019'!M16+'Vic Oct 2019'!N16))*'Vic Oct 2019'!Z16/100)*'Vic Oct 2019'!AQ16,('Vic Oct 2019'!O16*'Vic Oct 2019'!Z16/100)*'Vic Oct 2019'!AQ16)),0)</f>
        <v>0</v>
      </c>
      <c r="K22" s="190">
        <f>IF(AND('Vic Oct 2019'!P16&gt;0,'Vic Oct 2019'!O16&gt;0),IF(($C$5*E22/'Vic Oct 2019'!AQ16&lt;SUM('Vic Oct 2019'!L16:P16)),(0),($C$5*E22/'Vic Oct 2019'!AQ16-SUM('Vic Oct 2019'!L16:P16))*'Vic Oct 2019'!AB16/100)* 'Vic Oct 2019'!AQ16,IF(AND('Vic Oct 2019'!O16&gt;0,'Vic Oct 2019'!P16=""),IF(($C$5*E22/'Vic Oct 2019'!AQ16&lt; SUM('Vic Oct 2019'!L16:O16)),(0),($C$5*E22/'Vic Oct 2019'!AQ16-SUM('Vic Oct 2019'!L16:O16))*'Vic Oct 2019'!AA16/100)* 'Vic Oct 2019'!AQ16,IF(AND('Vic Oct 2019'!N16&gt;0,'Vic Oct 2019'!O16=""),IF(($C$5*E22/'Vic Oct 2019'!AQ16&lt; SUM('Vic Oct 2019'!L16:N16)),(0),($C$5*E22/'Vic Oct 2019'!AQ16-SUM('Vic Oct 2019'!L16:N16))*'Vic Oct 2019'!Z16/100)* 'Vic Oct 2019'!AQ16,IF(AND('Vic Oct 2019'!M16&gt;0,'Vic Oct 2019'!N16=""),IF(($C$5*E22/'Vic Oct 2019'!AQ16&lt;'Vic Oct 2019'!M16+'Vic Oct 2019'!L16),(0),(($C$5*E22/'Vic Oct 2019'!AQ16-('Vic Oct 2019'!M16+'Vic Oct 2019'!L16))*'Vic Oct 2019'!Y16/100))*'Vic Oct 2019'!AQ16,IF(AND('Vic Oct 2019'!L16&gt;0,'Vic Oct 2019'!M16=""&gt;0),IF(($C$5*E22/'Vic Oct 2019'!AQ16&lt;'Vic Oct 2019'!L16),(0),($C$5*E22/'Vic Oct 2019'!AQ16-'Vic Oct 2019'!L16)*'Vic Oct 2019'!X16/100)*'Vic Oct 2019'!AQ16,0)))))</f>
        <v>0</v>
      </c>
      <c r="L22" s="190">
        <f>IF('Vic Oct 2019'!K16="",($C$5*F22/'Vic Oct 2019'!AR16*'Vic Oct 2019'!AC16/100)*'Vic Oct 2019'!AR16,IF($C$5*F22/'Vic Oct 2019'!AR16&gt;='Vic Oct 2019'!L16,('Vic Oct 2019'!L16*'Vic Oct 2019'!AC16/100)*'Vic Oct 2019'!AR16,($C$5*F22/'Vic Oct 2019'!AR16*'Vic Oct 2019'!AC16/100)*'Vic Oct 2019'!AR16))</f>
        <v>932.72727272727252</v>
      </c>
      <c r="M22" s="190">
        <f>IF(AND('Vic Oct 2019'!L16&gt;0,'Vic Oct 2019'!M16&gt;0),IF($C$5*F22/'Vic Oct 2019'!AR16&lt;'Vic Oct 2019'!L16,0,IF(($C$5*F22/'Vic Oct 2019'!AR16-'Vic Oct 2019'!L16)&lt;=('Vic Oct 2019'!M16+'Vic Oct 2019'!L16),((($C$5*F22/'Vic Oct 2019'!AR16-'Vic Oct 2019'!L16)*'Vic Oct 2019'!AD16/100))*'Vic Oct 2019'!AR16,((('Vic Oct 2019'!M16)*'Vic Oct 2019'!AD16/100)*'Vic Oct 2019'!AR16))),0)</f>
        <v>93.636363636363697</v>
      </c>
      <c r="N22" s="190">
        <f>IF(AND('Vic Oct 2019'!M16&gt;0,'Vic Oct 2019'!N16&gt;0),IF($C$5*F22/'Vic Oct 2019'!AR16&lt;('Vic Oct 2019'!L16+'Vic Oct 2019'!M16),0,IF(($C$5*F22/'Vic Oct 2019'!AR16-'Vic Oct 2019'!L16+'Vic Oct 2019'!M16)&lt;=('Vic Oct 2019'!L16+'Vic Oct 2019'!M16+'Vic Oct 2019'!N16),((($C$5*F22/'Vic Oct 2019'!AR16-('Vic Oct 2019'!L16+'Vic Oct 2019'!M16))*'Vic Oct 2019'!AE16/100))*'Vic Oct 2019'!AR16,('Vic Oct 2019'!N16*'Vic Oct 2019'!AE16/100)*'Vic Oct 2019'!AR16)),0)</f>
        <v>0</v>
      </c>
      <c r="O22" s="190">
        <f>IF(AND('Vic Oct 2019'!N16&gt;0,'Vic Oct 2019'!O16&gt;0),IF($C$5*F22/'Vic Oct 2019'!AR16&lt;('Vic Oct 2019'!L16+'Vic Oct 2019'!M16+'Vic Oct 2019'!N16),0,IF(($C$5*F22/'Vic Oct 2019'!AR16-'Vic Oct 2019'!L16+'Vic Oct 2019'!M16+'Vic Oct 2019'!N16)&lt;=('Vic Oct 2019'!L16+'Vic Oct 2019'!M16+'Vic Oct 2019'!N16+'Vic Oct 2019'!O16),(($C$5*F22/'Vic Oct 2019'!AR16-('Vic Oct 2019'!L16+'Vic Oct 2019'!M16+'Vic Oct 2019'!N16))*'Vic Oct 2019'!AF16/100)*'Vic Oct 2019'!AR16,('Vic Oct 2019'!O16*'Vic Oct 2019'!AF16/100)*'Vic Oct 2019'!AR16)),0)</f>
        <v>0</v>
      </c>
      <c r="P22" s="190">
        <f>IF(AND('Vic Oct 2019'!P16&gt;0,'Vic Oct 2019'!O16&gt;0),IF(($C$5*F22/'Vic Oct 2019'!AR16&lt;SUM('Vic Oct 2019'!L16:P16)),(0),($C$5*F22/'Vic Oct 2019'!AR16-SUM('Vic Oct 2019'!L16:P16))*'Vic Oct 2019'!AB16/100)* 'Vic Oct 2019'!AR16,IF(AND('Vic Oct 2019'!O16&gt;0,'Vic Oct 2019'!P16=""),IF(($C$5*F22/'Vic Oct 2019'!AR16&lt; SUM('Vic Oct 2019'!L16:O16)),(0),($C$5*F22/'Vic Oct 2019'!AR16-SUM('Vic Oct 2019'!L16:O16))*'Vic Oct 2019'!AG16/100)* 'Vic Oct 2019'!AR16,IF(AND('Vic Oct 2019'!N16&gt;0,'Vic Oct 2019'!O16=""),IF(($C$5*F22/'Vic Oct 2019'!AR16&lt; SUM('Vic Oct 2019'!L16:N16)),(0),($C$5*F22/'Vic Oct 2019'!AR16-SUM('Vic Oct 2019'!L16:N16))*'Vic Oct 2019'!AF16/100)* 'Vic Oct 2019'!AR16,IF(AND('Vic Oct 2019'!M16&gt;0,'Vic Oct 2019'!N16=""),IF(($C$5*F22/'Vic Oct 2019'!AR16&lt;'Vic Oct 2019'!M16+'Vic Oct 2019'!L16),(0),(($C$5*F22/'Vic Oct 2019'!AR16-('Vic Oct 2019'!M16+'Vic Oct 2019'!L16))*'Vic Oct 2019'!AE16/100))*'Vic Oct 2019'!AR16,IF(AND('Vic Oct 2019'!L16&gt;0,'Vic Oct 2019'!M16=""&gt;0),IF(($C$5*F22/'Vic Oct 2019'!AR16&lt;'Vic Oct 2019'!L16),(0),($C$5*F22/'Vic Oct 2019'!AR16-'Vic Oct 2019'!L16)*'Vic Oct 2019'!AD16/100)*'Vic Oct 2019'!AR16,0)))))</f>
        <v>0</v>
      </c>
      <c r="Q22" s="394">
        <f t="shared" si="4"/>
        <v>2104.090909090909</v>
      </c>
      <c r="R22" s="419">
        <f t="shared" si="5"/>
        <v>2545.0109090909091</v>
      </c>
      <c r="S22" s="193">
        <f t="shared" si="6"/>
        <v>2799.5120000000002</v>
      </c>
      <c r="T22" s="247">
        <f>'Vic Oct 2019'!AT16</f>
        <v>21</v>
      </c>
      <c r="U22" s="247">
        <f>'Vic Oct 2019'!AU16</f>
        <v>0</v>
      </c>
      <c r="V22" s="247">
        <f>'Vic Oct 2019'!AV16</f>
        <v>0</v>
      </c>
      <c r="W22" s="247">
        <f>'Vic Oct 2019'!AW16</f>
        <v>0</v>
      </c>
      <c r="X22" s="419" t="str">
        <f t="shared" si="11"/>
        <v>Guaranteed off bill</v>
      </c>
      <c r="Y22" s="419" t="str">
        <f t="shared" si="12"/>
        <v>Exclusive</v>
      </c>
      <c r="Z22" s="399">
        <f t="shared" si="7"/>
        <v>2010.5586181818182</v>
      </c>
      <c r="AA22" s="399">
        <f t="shared" si="8"/>
        <v>2010.5586181818182</v>
      </c>
      <c r="AB22" s="400">
        <f t="shared" si="9"/>
        <v>2211.6144800000002</v>
      </c>
      <c r="AC22" s="400">
        <f t="shared" si="10"/>
        <v>2211.6144800000002</v>
      </c>
      <c r="AD22" s="244">
        <f>'Vic Oct 2019'!BF16</f>
        <v>0</v>
      </c>
      <c r="AE22" s="196" t="str">
        <f>'Vic Oct 2019'!BG16</f>
        <v>n</v>
      </c>
      <c r="CO22" s="339"/>
      <c r="CP22" s="339"/>
      <c r="CQ22" s="339"/>
      <c r="CR22" s="339"/>
      <c r="CS22" s="339"/>
      <c r="CT22" s="339"/>
      <c r="CU22" s="339"/>
      <c r="CV22" s="339"/>
      <c r="CW22" s="339"/>
      <c r="CX22" s="339"/>
      <c r="CY22" s="339"/>
      <c r="CZ22" s="339"/>
      <c r="DA22" s="339"/>
      <c r="DB22" s="339"/>
      <c r="DC22" s="339"/>
      <c r="DD22" s="339"/>
      <c r="DE22" s="339"/>
      <c r="DF22" s="339"/>
      <c r="DG22" s="339"/>
      <c r="DH22" s="339"/>
      <c r="DI22" s="339"/>
      <c r="DJ22" s="339"/>
      <c r="DK22" s="339"/>
      <c r="DL22" s="339"/>
      <c r="DM22" s="339"/>
      <c r="DN22" s="339"/>
      <c r="DO22" s="339"/>
      <c r="DP22" s="339"/>
      <c r="DQ22" s="339"/>
      <c r="DR22" s="339"/>
      <c r="DS22" s="339"/>
      <c r="DT22" s="339"/>
      <c r="DU22" s="339"/>
      <c r="DV22" s="339"/>
      <c r="DW22" s="339"/>
      <c r="DX22" s="339"/>
      <c r="DY22" s="339"/>
      <c r="DZ22" s="339"/>
      <c r="EA22" s="339"/>
      <c r="EB22" s="339"/>
      <c r="EC22" s="339"/>
      <c r="ED22" s="339"/>
      <c r="EE22" s="339"/>
      <c r="EF22" s="339"/>
      <c r="EG22" s="339"/>
      <c r="EH22" s="339"/>
      <c r="EI22" s="339"/>
      <c r="EJ22" s="339"/>
      <c r="EK22" s="339"/>
      <c r="EL22" s="339"/>
      <c r="EM22" s="339"/>
      <c r="EN22" s="339"/>
      <c r="EO22" s="339"/>
      <c r="EP22" s="339"/>
    </row>
    <row r="23" spans="1:146" ht="17" customHeight="1">
      <c r="A23" s="528"/>
      <c r="B23" s="194" t="str">
        <f>'Vic Oct 2019'!F17</f>
        <v>Lumo Energy</v>
      </c>
      <c r="C23" s="194" t="str">
        <f>'Vic Oct 2019'!G17</f>
        <v>Value</v>
      </c>
      <c r="D23" s="190">
        <f>365*'Vic Oct 2019'!H17/100</f>
        <v>313.89999999999998</v>
      </c>
      <c r="E23" s="415">
        <f>IF('Vic Oct 2019'!AQ17=3,0.5,IF('Vic Oct 2019'!AQ17=2,0.33,0))</f>
        <v>0.5</v>
      </c>
      <c r="F23" s="415">
        <f t="shared" si="3"/>
        <v>0.5</v>
      </c>
      <c r="G23" s="190">
        <f>IF('Vic Oct 2019'!K17="",($C$5*E23/'Vic Oct 2019'!AQ17*'Vic Oct 2019'!W17/100)*'Vic Oct 2019'!AQ17,IF($C$5*E23/'Vic Oct 2019'!AQ17&gt;='Vic Oct 2019'!L17,('Vic Oct 2019'!L17*'Vic Oct 2019'!W17/100)*'Vic Oct 2019'!AQ17,($C$5*E23/'Vic Oct 2019'!AQ17*'Vic Oct 2019'!W17/100)*'Vic Oct 2019'!AQ17))</f>
        <v>775.60799999999995</v>
      </c>
      <c r="H23" s="190">
        <f>IF(AND('Vic Oct 2019'!L17&gt;0,'Vic Oct 2019'!M17&gt;0),IF($C$5*E23/'Vic Oct 2019'!AQ17&lt;'Vic Oct 2019'!L17,0,IF(($C$5*E23/'Vic Oct 2019'!AQ17-'Vic Oct 2019'!L17)&lt;=('Vic Oct 2019'!M17+'Vic Oct 2019'!L17),((($C$5*E23/'Vic Oct 2019'!AQ17-'Vic Oct 2019'!L17)*'Vic Oct 2019'!X17/100))*'Vic Oct 2019'!AQ17,((('Vic Oct 2019'!M17)*'Vic Oct 2019'!X17/100)*'Vic Oct 2019'!AQ17))),0)</f>
        <v>68.822545454545505</v>
      </c>
      <c r="I23" s="190">
        <f>IF(AND('Vic Oct 2019'!M17&gt;0,'Vic Oct 2019'!N17&gt;0),IF($C$5*E23/'Vic Oct 2019'!AQ17&lt;('Vic Oct 2019'!L17+'Vic Oct 2019'!M17),0,IF(($C$5*E23/'Vic Oct 2019'!AQ17-'Vic Oct 2019'!L17+'Vic Oct 2019'!M17)&lt;=('Vic Oct 2019'!L17+'Vic Oct 2019'!M17+'Vic Oct 2019'!N17),((($C$5*E23/'Vic Oct 2019'!AQ17-('Vic Oct 2019'!L17+'Vic Oct 2019'!M17))*'Vic Oct 2019'!Y17/100))*'Vic Oct 2019'!AQ17,('Vic Oct 2019'!N17*'Vic Oct 2019'!Y17/100)* 'Vic Oct 2019'!AQ17)),0)</f>
        <v>0</v>
      </c>
      <c r="J23" s="190">
        <f>IF(AND('Vic Oct 2019'!N17&gt;0,'Vic Oct 2019'!O17&gt;0),IF($C$5*E23/'Vic Oct 2019'!AQ17&lt;('Vic Oct 2019'!L17+'Vic Oct 2019'!M17+'Vic Oct 2019'!N17),0,IF(($C$5*E23/'Vic Oct 2019'!AQ17-'Vic Oct 2019'!L17+'Vic Oct 2019'!M17+'Vic Oct 2019'!N17)&lt;=('Vic Oct 2019'!L17+'Vic Oct 2019'!M17+'Vic Oct 2019'!N17+'Vic Oct 2019'!O17),(($C$5*E23/'Vic Oct 2019'!AQ17-('Vic Oct 2019'!L17+'Vic Oct 2019'!M17+'Vic Oct 2019'!N17))*'Vic Oct 2019'!Z17/100)*'Vic Oct 2019'!AQ17,('Vic Oct 2019'!O17*'Vic Oct 2019'!Z17/100)*'Vic Oct 2019'!AQ17)),0)</f>
        <v>0</v>
      </c>
      <c r="K23" s="190">
        <f>IF(AND('Vic Oct 2019'!P17&gt;0,'Vic Oct 2019'!O17&gt;0),IF(($C$5*E23/'Vic Oct 2019'!AQ17&lt;SUM('Vic Oct 2019'!L17:P17)),(0),($C$5*E23/'Vic Oct 2019'!AQ17-SUM('Vic Oct 2019'!L17:P17))*'Vic Oct 2019'!AB17/100)* 'Vic Oct 2019'!AQ17,IF(AND('Vic Oct 2019'!O17&gt;0,'Vic Oct 2019'!P17=""),IF(($C$5*E23/'Vic Oct 2019'!AQ17&lt; SUM('Vic Oct 2019'!L17:O17)),(0),($C$5*E23/'Vic Oct 2019'!AQ17-SUM('Vic Oct 2019'!L17:O17))*'Vic Oct 2019'!AA17/100)* 'Vic Oct 2019'!AQ17,IF(AND('Vic Oct 2019'!N17&gt;0,'Vic Oct 2019'!O17=""),IF(($C$5*E23/'Vic Oct 2019'!AQ17&lt; SUM('Vic Oct 2019'!L17:N17)),(0),($C$5*E23/'Vic Oct 2019'!AQ17-SUM('Vic Oct 2019'!L17:N17))*'Vic Oct 2019'!Z17/100)* 'Vic Oct 2019'!AQ17,IF(AND('Vic Oct 2019'!M17&gt;0,'Vic Oct 2019'!N17=""),IF(($C$5*E23/'Vic Oct 2019'!AQ17&lt;'Vic Oct 2019'!M17+'Vic Oct 2019'!L17),(0),(($C$5*E23/'Vic Oct 2019'!AQ17-('Vic Oct 2019'!M17+'Vic Oct 2019'!L17))*'Vic Oct 2019'!Y17/100))*'Vic Oct 2019'!AQ17,IF(AND('Vic Oct 2019'!L17&gt;0,'Vic Oct 2019'!M17=""&gt;0),IF(($C$5*E23/'Vic Oct 2019'!AQ17&lt;'Vic Oct 2019'!L17),(0),($C$5*E23/'Vic Oct 2019'!AQ17-'Vic Oct 2019'!L17)*'Vic Oct 2019'!X17/100)*'Vic Oct 2019'!AQ17,0)))))</f>
        <v>0</v>
      </c>
      <c r="L23" s="190">
        <f>IF('Vic Oct 2019'!K17="",($C$5*F23/'Vic Oct 2019'!AR17*'Vic Oct 2019'!AC17/100)*'Vic Oct 2019'!AR17,IF($C$5*F23/'Vic Oct 2019'!AR17&gt;='Vic Oct 2019'!L17,('Vic Oct 2019'!L17*'Vic Oct 2019'!AC17/100)*'Vic Oct 2019'!AR17,($C$5*F23/'Vic Oct 2019'!AR17*'Vic Oct 2019'!AC17/100)*'Vic Oct 2019'!AR17))</f>
        <v>759.01745454545448</v>
      </c>
      <c r="M23" s="190">
        <f>IF(AND('Vic Oct 2019'!L17&gt;0,'Vic Oct 2019'!M17&gt;0),IF($C$5*F23/'Vic Oct 2019'!AR17&lt;'Vic Oct 2019'!L17,0,IF(($C$5*F23/'Vic Oct 2019'!AR17-'Vic Oct 2019'!L17)&lt;=('Vic Oct 2019'!M17+'Vic Oct 2019'!L17),((($C$5*F23/'Vic Oct 2019'!AR17-'Vic Oct 2019'!L17)*'Vic Oct 2019'!AD17/100))*'Vic Oct 2019'!AR17,((('Vic Oct 2019'!M17)*'Vic Oct 2019'!AD17/100)*'Vic Oct 2019'!AR17))),0)</f>
        <v>68.026909090909143</v>
      </c>
      <c r="N23" s="190">
        <f>IF(AND('Vic Oct 2019'!M17&gt;0,'Vic Oct 2019'!N17&gt;0),IF($C$5*F23/'Vic Oct 2019'!AR17&lt;('Vic Oct 2019'!L17+'Vic Oct 2019'!M17),0,IF(($C$5*F23/'Vic Oct 2019'!AR17-'Vic Oct 2019'!L17+'Vic Oct 2019'!M17)&lt;=('Vic Oct 2019'!L17+'Vic Oct 2019'!M17+'Vic Oct 2019'!N17),((($C$5*F23/'Vic Oct 2019'!AR17-('Vic Oct 2019'!L17+'Vic Oct 2019'!M17))*'Vic Oct 2019'!AE17/100))*'Vic Oct 2019'!AR17,('Vic Oct 2019'!N17*'Vic Oct 2019'!AE17/100)*'Vic Oct 2019'!AR17)),0)</f>
        <v>0</v>
      </c>
      <c r="O23" s="190">
        <f>IF(AND('Vic Oct 2019'!N17&gt;0,'Vic Oct 2019'!O17&gt;0),IF($C$5*F23/'Vic Oct 2019'!AR17&lt;('Vic Oct 2019'!L17+'Vic Oct 2019'!M17+'Vic Oct 2019'!N17),0,IF(($C$5*F23/'Vic Oct 2019'!AR17-'Vic Oct 2019'!L17+'Vic Oct 2019'!M17+'Vic Oct 2019'!N17)&lt;=('Vic Oct 2019'!L17+'Vic Oct 2019'!M17+'Vic Oct 2019'!N17+'Vic Oct 2019'!O17),(($C$5*F23/'Vic Oct 2019'!AR17-('Vic Oct 2019'!L17+'Vic Oct 2019'!M17+'Vic Oct 2019'!N17))*'Vic Oct 2019'!AF17/100)*'Vic Oct 2019'!AR17,('Vic Oct 2019'!O17*'Vic Oct 2019'!AF17/100)*'Vic Oct 2019'!AR17)),0)</f>
        <v>0</v>
      </c>
      <c r="P23" s="190">
        <f>IF(AND('Vic Oct 2019'!P17&gt;0,'Vic Oct 2019'!O17&gt;0),IF(($C$5*F23/'Vic Oct 2019'!AR17&lt;SUM('Vic Oct 2019'!L17:P17)),(0),($C$5*F23/'Vic Oct 2019'!AR17-SUM('Vic Oct 2019'!L17:P17))*'Vic Oct 2019'!AB17/100)* 'Vic Oct 2019'!AR17,IF(AND('Vic Oct 2019'!O17&gt;0,'Vic Oct 2019'!P17=""),IF(($C$5*F23/'Vic Oct 2019'!AR17&lt; SUM('Vic Oct 2019'!L17:O17)),(0),($C$5*F23/'Vic Oct 2019'!AR17-SUM('Vic Oct 2019'!L17:O17))*'Vic Oct 2019'!AG17/100)* 'Vic Oct 2019'!AR17,IF(AND('Vic Oct 2019'!N17&gt;0,'Vic Oct 2019'!O17=""),IF(($C$5*F23/'Vic Oct 2019'!AR17&lt; SUM('Vic Oct 2019'!L17:N17)),(0),($C$5*F23/'Vic Oct 2019'!AR17-SUM('Vic Oct 2019'!L17:N17))*'Vic Oct 2019'!AF17/100)* 'Vic Oct 2019'!AR17,IF(AND('Vic Oct 2019'!M17&gt;0,'Vic Oct 2019'!N17=""),IF(($C$5*F23/'Vic Oct 2019'!AR17&lt;'Vic Oct 2019'!M17+'Vic Oct 2019'!L17),(0),(($C$5*F23/'Vic Oct 2019'!AR17-('Vic Oct 2019'!M17+'Vic Oct 2019'!L17))*'Vic Oct 2019'!AE17/100))*'Vic Oct 2019'!AR17,IF(AND('Vic Oct 2019'!L17&gt;0,'Vic Oct 2019'!M17=""&gt;0),IF(($C$5*F23/'Vic Oct 2019'!AR17&lt;'Vic Oct 2019'!L17),(0),($C$5*F23/'Vic Oct 2019'!AR17-'Vic Oct 2019'!L17)*'Vic Oct 2019'!AD17/100)*'Vic Oct 2019'!AR17,0)))))</f>
        <v>0</v>
      </c>
      <c r="Q23" s="394">
        <f t="shared" si="4"/>
        <v>1671.474909090909</v>
      </c>
      <c r="R23" s="419">
        <f t="shared" si="5"/>
        <v>1985.3749090909091</v>
      </c>
      <c r="S23" s="193">
        <f t="shared" si="6"/>
        <v>2183.9124000000002</v>
      </c>
      <c r="T23" s="247">
        <f>'Vic Oct 2019'!AT17</f>
        <v>0</v>
      </c>
      <c r="U23" s="247">
        <f>'Vic Oct 2019'!AU17</f>
        <v>0</v>
      </c>
      <c r="V23" s="247">
        <f>'Vic Oct 2019'!AV17</f>
        <v>3</v>
      </c>
      <c r="W23" s="247">
        <f>'Vic Oct 2019'!AW17</f>
        <v>0</v>
      </c>
      <c r="X23" s="419" t="str">
        <f t="shared" si="11"/>
        <v>Pay-on-time off bill</v>
      </c>
      <c r="Y23" s="419" t="str">
        <f t="shared" si="12"/>
        <v>Exclusive</v>
      </c>
      <c r="Z23" s="399">
        <f t="shared" si="7"/>
        <v>1985.3749090909091</v>
      </c>
      <c r="AA23" s="399">
        <f t="shared" si="8"/>
        <v>1925.8136618181818</v>
      </c>
      <c r="AB23" s="400">
        <f t="shared" si="9"/>
        <v>2183.9124000000002</v>
      </c>
      <c r="AC23" s="400">
        <f t="shared" si="10"/>
        <v>2118.3950280000004</v>
      </c>
      <c r="AD23" s="244">
        <f>'Vic Oct 2019'!BF17</f>
        <v>0</v>
      </c>
      <c r="AE23" s="196" t="str">
        <f>'Vic Oct 2019'!BG17</f>
        <v>n</v>
      </c>
      <c r="CO23" s="339"/>
      <c r="CP23" s="339"/>
      <c r="CQ23" s="339"/>
      <c r="CR23" s="339"/>
      <c r="CS23" s="339"/>
      <c r="CT23" s="339"/>
      <c r="CU23" s="339"/>
      <c r="CV23" s="339"/>
      <c r="CW23" s="339"/>
      <c r="CX23" s="339"/>
      <c r="CY23" s="339"/>
      <c r="CZ23" s="339"/>
      <c r="DA23" s="339"/>
      <c r="DB23" s="339"/>
      <c r="DC23" s="339"/>
      <c r="DD23" s="339"/>
      <c r="DE23" s="339"/>
      <c r="DF23" s="339"/>
      <c r="DG23" s="339"/>
      <c r="DH23" s="339"/>
      <c r="DI23" s="339"/>
      <c r="DJ23" s="339"/>
      <c r="DK23" s="339"/>
      <c r="DL23" s="339"/>
      <c r="DM23" s="339"/>
      <c r="DN23" s="339"/>
      <c r="DO23" s="339"/>
      <c r="DP23" s="339"/>
      <c r="DQ23" s="339"/>
      <c r="DR23" s="339"/>
      <c r="DS23" s="339"/>
      <c r="DT23" s="339"/>
      <c r="DU23" s="339"/>
      <c r="DV23" s="339"/>
      <c r="DW23" s="339"/>
      <c r="DX23" s="339"/>
      <c r="DY23" s="339"/>
      <c r="DZ23" s="339"/>
      <c r="EA23" s="339"/>
      <c r="EB23" s="339"/>
      <c r="EC23" s="339"/>
      <c r="ED23" s="339"/>
      <c r="EE23" s="339"/>
      <c r="EF23" s="339"/>
      <c r="EG23" s="339"/>
      <c r="EH23" s="339"/>
      <c r="EI23" s="339"/>
      <c r="EJ23" s="339"/>
      <c r="EK23" s="339"/>
      <c r="EL23" s="339"/>
      <c r="EM23" s="339"/>
      <c r="EN23" s="339"/>
      <c r="EO23" s="339"/>
      <c r="EP23" s="339"/>
    </row>
    <row r="24" spans="1:146" ht="17" customHeight="1">
      <c r="A24" s="528"/>
      <c r="B24" s="194" t="str">
        <f>'Vic Oct 2019'!F18</f>
        <v>Momentum Energy</v>
      </c>
      <c r="C24" s="194" t="str">
        <f>'Vic Oct 2019'!G18</f>
        <v>Market offer</v>
      </c>
      <c r="D24" s="190">
        <f>365*'Vic Oct 2019'!H18/100</f>
        <v>423.43318181818177</v>
      </c>
      <c r="E24" s="415">
        <f>IF('Vic Oct 2019'!AQ18=3,0.5,IF('Vic Oct 2019'!AQ18=2,0.33,0))</f>
        <v>0.5</v>
      </c>
      <c r="F24" s="415">
        <f t="shared" si="3"/>
        <v>0.5</v>
      </c>
      <c r="G24" s="190">
        <f>IF('Vic Oct 2019'!K18="",($C$5*E24/'Vic Oct 2019'!AQ18*'Vic Oct 2019'!W18/100)*'Vic Oct 2019'!AQ18,IF($C$5*E24/'Vic Oct 2019'!AQ18&gt;='Vic Oct 2019'!L18,('Vic Oct 2019'!L18*'Vic Oct 2019'!W18/100)*'Vic Oct 2019'!AQ18,($C$5*E24/'Vic Oct 2019'!AQ18*'Vic Oct 2019'!W18/100)*'Vic Oct 2019'!AQ18))</f>
        <v>842.72727272727263</v>
      </c>
      <c r="H24" s="190">
        <f>IF(AND('Vic Oct 2019'!L18&gt;0,'Vic Oct 2019'!M18&gt;0),IF($C$5*E24/'Vic Oct 2019'!AQ18&lt;'Vic Oct 2019'!L18,0,IF(($C$5*E24/'Vic Oct 2019'!AQ18-'Vic Oct 2019'!L18)&lt;=('Vic Oct 2019'!M18+'Vic Oct 2019'!L18),((($C$5*E24/'Vic Oct 2019'!AQ18-'Vic Oct 2019'!L18)*'Vic Oct 2019'!X18/100))*'Vic Oct 2019'!AQ18,((('Vic Oct 2019'!M18)*'Vic Oct 2019'!X18/100)*'Vic Oct 2019'!AQ18))),0)</f>
        <v>87.727272727272791</v>
      </c>
      <c r="I24" s="190">
        <f>IF(AND('Vic Oct 2019'!M18&gt;0,'Vic Oct 2019'!N18&gt;0),IF($C$5*E24/'Vic Oct 2019'!AQ18&lt;('Vic Oct 2019'!L18+'Vic Oct 2019'!M18),0,IF(($C$5*E24/'Vic Oct 2019'!AQ18-'Vic Oct 2019'!L18+'Vic Oct 2019'!M18)&lt;=('Vic Oct 2019'!L18+'Vic Oct 2019'!M18+'Vic Oct 2019'!N18),((($C$5*E24/'Vic Oct 2019'!AQ18-('Vic Oct 2019'!L18+'Vic Oct 2019'!M18))*'Vic Oct 2019'!Y18/100))*'Vic Oct 2019'!AQ18,('Vic Oct 2019'!N18*'Vic Oct 2019'!Y18/100)* 'Vic Oct 2019'!AQ18)),0)</f>
        <v>0</v>
      </c>
      <c r="J24" s="190">
        <f>IF(AND('Vic Oct 2019'!N18&gt;0,'Vic Oct 2019'!O18&gt;0),IF($C$5*E24/'Vic Oct 2019'!AQ18&lt;('Vic Oct 2019'!L18+'Vic Oct 2019'!M18+'Vic Oct 2019'!N18),0,IF(($C$5*E24/'Vic Oct 2019'!AQ18-'Vic Oct 2019'!L18+'Vic Oct 2019'!M18+'Vic Oct 2019'!N18)&lt;=('Vic Oct 2019'!L18+'Vic Oct 2019'!M18+'Vic Oct 2019'!N18+'Vic Oct 2019'!O18),(($C$5*E24/'Vic Oct 2019'!AQ18-('Vic Oct 2019'!L18+'Vic Oct 2019'!M18+'Vic Oct 2019'!N18))*'Vic Oct 2019'!Z18/100)*'Vic Oct 2019'!AQ18,('Vic Oct 2019'!O18*'Vic Oct 2019'!Z18/100)*'Vic Oct 2019'!AQ18)),0)</f>
        <v>0</v>
      </c>
      <c r="K24" s="190">
        <f>IF(AND('Vic Oct 2019'!P18&gt;0,'Vic Oct 2019'!O18&gt;0),IF(($C$5*E24/'Vic Oct 2019'!AQ18&lt;SUM('Vic Oct 2019'!L18:P18)),(0),($C$5*E24/'Vic Oct 2019'!AQ18-SUM('Vic Oct 2019'!L18:P18))*'Vic Oct 2019'!AB18/100)* 'Vic Oct 2019'!AQ18,IF(AND('Vic Oct 2019'!O18&gt;0,'Vic Oct 2019'!P18=""),IF(($C$5*E24/'Vic Oct 2019'!AQ18&lt; SUM('Vic Oct 2019'!L18:O18)),(0),($C$5*E24/'Vic Oct 2019'!AQ18-SUM('Vic Oct 2019'!L18:O18))*'Vic Oct 2019'!AA18/100)* 'Vic Oct 2019'!AQ18,IF(AND('Vic Oct 2019'!N18&gt;0,'Vic Oct 2019'!O18=""),IF(($C$5*E24/'Vic Oct 2019'!AQ18&lt; SUM('Vic Oct 2019'!L18:N18)),(0),($C$5*E24/'Vic Oct 2019'!AQ18-SUM('Vic Oct 2019'!L18:N18))*'Vic Oct 2019'!Z18/100)* 'Vic Oct 2019'!AQ18,IF(AND('Vic Oct 2019'!M18&gt;0,'Vic Oct 2019'!N18=""),IF(($C$5*E24/'Vic Oct 2019'!AQ18&lt;'Vic Oct 2019'!M18+'Vic Oct 2019'!L18),(0),(($C$5*E24/'Vic Oct 2019'!AQ18-('Vic Oct 2019'!M18+'Vic Oct 2019'!L18))*'Vic Oct 2019'!Y18/100))*'Vic Oct 2019'!AQ18,IF(AND('Vic Oct 2019'!L18&gt;0,'Vic Oct 2019'!M18=""&gt;0),IF(($C$5*E24/'Vic Oct 2019'!AQ18&lt;'Vic Oct 2019'!L18),(0),($C$5*E24/'Vic Oct 2019'!AQ18-'Vic Oct 2019'!L18)*'Vic Oct 2019'!X18/100)*'Vic Oct 2019'!AQ18,0)))))</f>
        <v>0</v>
      </c>
      <c r="L24" s="190">
        <f>IF('Vic Oct 2019'!K18="",($C$5*F24/'Vic Oct 2019'!AR18*'Vic Oct 2019'!AC18/100)*'Vic Oct 2019'!AR18,IF($C$5*F24/'Vic Oct 2019'!AR18&gt;='Vic Oct 2019'!L18,('Vic Oct 2019'!L18*'Vic Oct 2019'!AC18/100)*'Vic Oct 2019'!AR18,($C$5*F24/'Vic Oct 2019'!AR18*'Vic Oct 2019'!AC18/100)*'Vic Oct 2019'!AR18))</f>
        <v>719.99999999999989</v>
      </c>
      <c r="M24" s="190">
        <f>IF(AND('Vic Oct 2019'!L18&gt;0,'Vic Oct 2019'!M18&gt;0),IF($C$5*F24/'Vic Oct 2019'!AR18&lt;'Vic Oct 2019'!L18,0,IF(($C$5*F24/'Vic Oct 2019'!AR18-'Vic Oct 2019'!L18)&lt;=('Vic Oct 2019'!M18+'Vic Oct 2019'!L18),((($C$5*F24/'Vic Oct 2019'!AR18-'Vic Oct 2019'!L18)*'Vic Oct 2019'!AD18/100))*'Vic Oct 2019'!AR18,((('Vic Oct 2019'!M18)*'Vic Oct 2019'!AD18/100)*'Vic Oct 2019'!AR18))),0)</f>
        <v>75.909090909090963</v>
      </c>
      <c r="N24" s="190">
        <f>IF(AND('Vic Oct 2019'!M18&gt;0,'Vic Oct 2019'!N18&gt;0),IF($C$5*F24/'Vic Oct 2019'!AR18&lt;('Vic Oct 2019'!L18+'Vic Oct 2019'!M18),0,IF(($C$5*F24/'Vic Oct 2019'!AR18-'Vic Oct 2019'!L18+'Vic Oct 2019'!M18)&lt;=('Vic Oct 2019'!L18+'Vic Oct 2019'!M18+'Vic Oct 2019'!N18),((($C$5*F24/'Vic Oct 2019'!AR18-('Vic Oct 2019'!L18+'Vic Oct 2019'!M18))*'Vic Oct 2019'!AE18/100))*'Vic Oct 2019'!AR18,('Vic Oct 2019'!N18*'Vic Oct 2019'!AE18/100)*'Vic Oct 2019'!AR18)),0)</f>
        <v>0</v>
      </c>
      <c r="O24" s="190">
        <f>IF(AND('Vic Oct 2019'!N18&gt;0,'Vic Oct 2019'!O18&gt;0),IF($C$5*F24/'Vic Oct 2019'!AR18&lt;('Vic Oct 2019'!L18+'Vic Oct 2019'!M18+'Vic Oct 2019'!N18),0,IF(($C$5*F24/'Vic Oct 2019'!AR18-'Vic Oct 2019'!L18+'Vic Oct 2019'!M18+'Vic Oct 2019'!N18)&lt;=('Vic Oct 2019'!L18+'Vic Oct 2019'!M18+'Vic Oct 2019'!N18+'Vic Oct 2019'!O18),(($C$5*F24/'Vic Oct 2019'!AR18-('Vic Oct 2019'!L18+'Vic Oct 2019'!M18+'Vic Oct 2019'!N18))*'Vic Oct 2019'!AF18/100)*'Vic Oct 2019'!AR18,('Vic Oct 2019'!O18*'Vic Oct 2019'!AF18/100)*'Vic Oct 2019'!AR18)),0)</f>
        <v>0</v>
      </c>
      <c r="P24" s="190">
        <f>IF(AND('Vic Oct 2019'!P18&gt;0,'Vic Oct 2019'!O18&gt;0),IF(($C$5*F24/'Vic Oct 2019'!AR18&lt;SUM('Vic Oct 2019'!L18:P18)),(0),($C$5*F24/'Vic Oct 2019'!AR18-SUM('Vic Oct 2019'!L18:P18))*'Vic Oct 2019'!AB18/100)* 'Vic Oct 2019'!AR18,IF(AND('Vic Oct 2019'!O18&gt;0,'Vic Oct 2019'!P18=""),IF(($C$5*F24/'Vic Oct 2019'!AR18&lt; SUM('Vic Oct 2019'!L18:O18)),(0),($C$5*F24/'Vic Oct 2019'!AR18-SUM('Vic Oct 2019'!L18:O18))*'Vic Oct 2019'!AG18/100)* 'Vic Oct 2019'!AR18,IF(AND('Vic Oct 2019'!N18&gt;0,'Vic Oct 2019'!O18=""),IF(($C$5*F24/'Vic Oct 2019'!AR18&lt; SUM('Vic Oct 2019'!L18:N18)),(0),($C$5*F24/'Vic Oct 2019'!AR18-SUM('Vic Oct 2019'!L18:N18))*'Vic Oct 2019'!AF18/100)* 'Vic Oct 2019'!AR18,IF(AND('Vic Oct 2019'!M18&gt;0,'Vic Oct 2019'!N18=""),IF(($C$5*F24/'Vic Oct 2019'!AR18&lt;'Vic Oct 2019'!M18+'Vic Oct 2019'!L18),(0),(($C$5*F24/'Vic Oct 2019'!AR18-('Vic Oct 2019'!M18+'Vic Oct 2019'!L18))*'Vic Oct 2019'!AE18/100))*'Vic Oct 2019'!AR18,IF(AND('Vic Oct 2019'!L18&gt;0,'Vic Oct 2019'!M18=""&gt;0),IF(($C$5*F24/'Vic Oct 2019'!AR18&lt;'Vic Oct 2019'!L18),(0),($C$5*F24/'Vic Oct 2019'!AR18-'Vic Oct 2019'!L18)*'Vic Oct 2019'!AD18/100)*'Vic Oct 2019'!AR18,0)))))</f>
        <v>0</v>
      </c>
      <c r="Q24" s="394">
        <f t="shared" si="4"/>
        <v>1726.3636363636363</v>
      </c>
      <c r="R24" s="419">
        <f t="shared" si="5"/>
        <v>2149.7968181818178</v>
      </c>
      <c r="S24" s="193">
        <f t="shared" si="6"/>
        <v>2364.7764999999999</v>
      </c>
      <c r="T24" s="247">
        <f>'Vic Oct 2019'!AT18</f>
        <v>0</v>
      </c>
      <c r="U24" s="247">
        <f>'Vic Oct 2019'!AU18</f>
        <v>0</v>
      </c>
      <c r="V24" s="247">
        <f>'Vic Oct 2019'!AV18</f>
        <v>0</v>
      </c>
      <c r="W24" s="247">
        <f>'Vic Oct 2019'!AW18</f>
        <v>0</v>
      </c>
      <c r="X24" s="419" t="str">
        <f t="shared" si="11"/>
        <v>No discount</v>
      </c>
      <c r="Y24" s="419" t="str">
        <f t="shared" si="12"/>
        <v>Exclusive</v>
      </c>
      <c r="Z24" s="399">
        <f t="shared" ref="Z24:Z29" si="17">IF(AND(X24="Guaranteed off bill",Y24="Inclusive"),((R24*1.1)-((R24*1.1)*T24/100))/1.1,IF(AND(X24="Guaranteed off usage",Y24="Inclusive"),((R24*1.1)-((Q24*1.1)*U24/100))/1.1,IF(AND(X24="Guaranteed off bill",Y24="Exclusive"),R24-(R24*T24/100),IF(AND(X24="Guaranteed off usage",Y24="Exclusive"),R24-(Q24*U24/100),IF(Y24="Inclusive",((R24*1.1))/1.1,R24)))))</f>
        <v>2149.7968181818178</v>
      </c>
      <c r="AA24" s="399">
        <f t="shared" ref="AA24:AA29" si="18">IF(AND(X24="Pay-on-time off bill",Y24="Inclusive"),((Z24*1.1)-((Z24*1.1)*V24/100))/1.1,IF(AND(X24="Pay-on-time off usage",Y24="Inclusive"),((Z24*1.1)-((Q24*1.1)*W24/100))/1.1,IF(AND(X24="Pay-on-time off bill",Y24="Exclusive"),Z24-(Z24*V24/100),IF(AND(X24="Pay-on-time off usage",Y24="Exclusive"),Z24-(Q24*W24/100),IF(Y24="Inclusive",((Z24*1.1))/1.1,Z24)))))</f>
        <v>2149.7968181818178</v>
      </c>
      <c r="AB24" s="400">
        <f t="shared" si="9"/>
        <v>2364.7764999999999</v>
      </c>
      <c r="AC24" s="400">
        <f t="shared" si="10"/>
        <v>2364.7764999999999</v>
      </c>
      <c r="AD24" s="244">
        <f>'Vic Oct 2019'!BF18</f>
        <v>0</v>
      </c>
      <c r="AE24" s="196" t="str">
        <f>'Vic Oct 2019'!BG18</f>
        <v>n</v>
      </c>
      <c r="CO24" s="339"/>
      <c r="CP24" s="339"/>
      <c r="CQ24" s="339"/>
      <c r="CR24" s="339"/>
      <c r="CS24" s="339"/>
      <c r="CT24" s="339"/>
      <c r="CU24" s="339"/>
      <c r="CV24" s="339"/>
      <c r="CW24" s="339"/>
      <c r="CX24" s="339"/>
      <c r="CY24" s="339"/>
      <c r="CZ24" s="339"/>
      <c r="DA24" s="339"/>
      <c r="DB24" s="339"/>
      <c r="DC24" s="339"/>
      <c r="DD24" s="339"/>
      <c r="DE24" s="339"/>
      <c r="DF24" s="339"/>
      <c r="DG24" s="339"/>
      <c r="DH24" s="339"/>
      <c r="DI24" s="339"/>
      <c r="DJ24" s="339"/>
      <c r="DK24" s="339"/>
      <c r="DL24" s="339"/>
      <c r="DM24" s="339"/>
      <c r="DN24" s="339"/>
      <c r="DO24" s="339"/>
      <c r="DP24" s="339"/>
      <c r="DQ24" s="339"/>
      <c r="DR24" s="339"/>
      <c r="DS24" s="339"/>
      <c r="DT24" s="339"/>
      <c r="DU24" s="339"/>
      <c r="DV24" s="339"/>
      <c r="DW24" s="339"/>
      <c r="DX24" s="339"/>
      <c r="DY24" s="339"/>
      <c r="DZ24" s="339"/>
      <c r="EA24" s="339"/>
      <c r="EB24" s="339"/>
      <c r="EC24" s="339"/>
      <c r="ED24" s="339"/>
      <c r="EE24" s="339"/>
      <c r="EF24" s="339"/>
      <c r="EG24" s="339"/>
      <c r="EH24" s="339"/>
      <c r="EI24" s="339"/>
      <c r="EJ24" s="339"/>
      <c r="EK24" s="339"/>
      <c r="EL24" s="339"/>
      <c r="EM24" s="339"/>
      <c r="EN24" s="339"/>
      <c r="EO24" s="339"/>
      <c r="EP24" s="339"/>
    </row>
    <row r="25" spans="1:146" s="341" customFormat="1" ht="17" customHeight="1" thickBot="1">
      <c r="A25" s="528"/>
      <c r="B25" s="194" t="str">
        <f>'Vic Oct 2019'!F19</f>
        <v>Origin Energy</v>
      </c>
      <c r="C25" s="194" t="str">
        <f>'Vic Oct 2019'!G19</f>
        <v>Flexi</v>
      </c>
      <c r="D25" s="190">
        <f>365*'Vic Oct 2019'!H19/100</f>
        <v>306.60000000000002</v>
      </c>
      <c r="E25" s="415">
        <f>IF('Vic Oct 2019'!AQ19=3,0.5,IF('Vic Oct 2019'!AQ19=2,0.33,0))</f>
        <v>0.5</v>
      </c>
      <c r="F25" s="415">
        <f t="shared" si="3"/>
        <v>0.5</v>
      </c>
      <c r="G25" s="190">
        <f>IF('Vic Oct 2019'!K19="",($C$5*E25/'Vic Oct 2019'!AQ19*'Vic Oct 2019'!W19/100)*'Vic Oct 2019'!AQ19,IF($C$5*E25/'Vic Oct 2019'!AQ19&gt;='Vic Oct 2019'!L19,('Vic Oct 2019'!L19*'Vic Oct 2019'!W19/100)*'Vic Oct 2019'!AQ19,($C$5*E25/'Vic Oct 2019'!AQ19*'Vic Oct 2019'!W19/100)*'Vic Oct 2019'!AQ19))</f>
        <v>865.4727272727273</v>
      </c>
      <c r="H25" s="190">
        <f>IF(AND('Vic Oct 2019'!L19&gt;0,'Vic Oct 2019'!M19&gt;0),IF($C$5*E25/'Vic Oct 2019'!AQ19&lt;'Vic Oct 2019'!L19,0,IF(($C$5*E25/'Vic Oct 2019'!AQ19-'Vic Oct 2019'!L19)&lt;=('Vic Oct 2019'!M19+'Vic Oct 2019'!L19),((($C$5*E25/'Vic Oct 2019'!AQ19-'Vic Oct 2019'!L19)*'Vic Oct 2019'!X19/100))*'Vic Oct 2019'!AQ19,((('Vic Oct 2019'!M19)*'Vic Oct 2019'!X19/100)*'Vic Oct 2019'!AQ19))),0)</f>
        <v>91.520000000000039</v>
      </c>
      <c r="I25" s="190">
        <f>IF(AND('Vic Oct 2019'!M19&gt;0,'Vic Oct 2019'!N19&gt;0),IF($C$5*E25/'Vic Oct 2019'!AQ19&lt;('Vic Oct 2019'!L19+'Vic Oct 2019'!M19),0,IF(($C$5*E25/'Vic Oct 2019'!AQ19-'Vic Oct 2019'!L19+'Vic Oct 2019'!M19)&lt;=('Vic Oct 2019'!L19+'Vic Oct 2019'!M19+'Vic Oct 2019'!N19),((($C$5*E25/'Vic Oct 2019'!AQ19-('Vic Oct 2019'!L19+'Vic Oct 2019'!M19))*'Vic Oct 2019'!Y19/100))*'Vic Oct 2019'!AQ19,('Vic Oct 2019'!N19*'Vic Oct 2019'!Y19/100)* 'Vic Oct 2019'!AQ19)),0)</f>
        <v>0</v>
      </c>
      <c r="J25" s="190">
        <f>IF(AND('Vic Oct 2019'!N19&gt;0,'Vic Oct 2019'!O19&gt;0),IF($C$5*E25/'Vic Oct 2019'!AQ19&lt;('Vic Oct 2019'!L19+'Vic Oct 2019'!M19+'Vic Oct 2019'!N19),0,IF(($C$5*E25/'Vic Oct 2019'!AQ19-'Vic Oct 2019'!L19+'Vic Oct 2019'!M19+'Vic Oct 2019'!N19)&lt;=('Vic Oct 2019'!L19+'Vic Oct 2019'!M19+'Vic Oct 2019'!N19+'Vic Oct 2019'!O19),(($C$5*E25/'Vic Oct 2019'!AQ19-('Vic Oct 2019'!L19+'Vic Oct 2019'!M19+'Vic Oct 2019'!N19))*'Vic Oct 2019'!Z19/100)*'Vic Oct 2019'!AQ19,('Vic Oct 2019'!O19*'Vic Oct 2019'!Z19/100)*'Vic Oct 2019'!AQ19)),0)</f>
        <v>0</v>
      </c>
      <c r="K25" s="190">
        <f>IF(AND('Vic Oct 2019'!P19&gt;0,'Vic Oct 2019'!O19&gt;0),IF(($C$5*E25/'Vic Oct 2019'!AQ19&lt;SUM('Vic Oct 2019'!L19:P19)),(0),($C$5*E25/'Vic Oct 2019'!AQ19-SUM('Vic Oct 2019'!L19:P19))*'Vic Oct 2019'!AB19/100)* 'Vic Oct 2019'!AQ19,IF(AND('Vic Oct 2019'!O19&gt;0,'Vic Oct 2019'!P19=""),IF(($C$5*E25/'Vic Oct 2019'!AQ19&lt; SUM('Vic Oct 2019'!L19:O19)),(0),($C$5*E25/'Vic Oct 2019'!AQ19-SUM('Vic Oct 2019'!L19:O19))*'Vic Oct 2019'!AA19/100)* 'Vic Oct 2019'!AQ19,IF(AND('Vic Oct 2019'!N19&gt;0,'Vic Oct 2019'!O19=""),IF(($C$5*E25/'Vic Oct 2019'!AQ19&lt; SUM('Vic Oct 2019'!L19:N19)),(0),($C$5*E25/'Vic Oct 2019'!AQ19-SUM('Vic Oct 2019'!L19:N19))*'Vic Oct 2019'!Z19/100)* 'Vic Oct 2019'!AQ19,IF(AND('Vic Oct 2019'!M19&gt;0,'Vic Oct 2019'!N19=""),IF(($C$5*E25/'Vic Oct 2019'!AQ19&lt;'Vic Oct 2019'!M19+'Vic Oct 2019'!L19),(0),(($C$5*E25/'Vic Oct 2019'!AQ19-('Vic Oct 2019'!M19+'Vic Oct 2019'!L19))*'Vic Oct 2019'!Y19/100))*'Vic Oct 2019'!AQ19,IF(AND('Vic Oct 2019'!L19&gt;0,'Vic Oct 2019'!M19=""&gt;0),IF(($C$5*E25/'Vic Oct 2019'!AQ19&lt;'Vic Oct 2019'!L19),(0),($C$5*E25/'Vic Oct 2019'!AQ19-'Vic Oct 2019'!L19)*'Vic Oct 2019'!X19/100)*'Vic Oct 2019'!AQ19,0)))))</f>
        <v>0</v>
      </c>
      <c r="L25" s="190">
        <f>IF('Vic Oct 2019'!K19="",($C$5*F25/'Vic Oct 2019'!AR19*'Vic Oct 2019'!AC19/100)*'Vic Oct 2019'!AR19,IF($C$5*F25/'Vic Oct 2019'!AR19&gt;='Vic Oct 2019'!L19,('Vic Oct 2019'!L19*'Vic Oct 2019'!AC19/100)*'Vic Oct 2019'!AR19,($C$5*F25/'Vic Oct 2019'!AR19*'Vic Oct 2019'!AC19/100)*'Vic Oct 2019'!AR19))</f>
        <v>821.19272727272732</v>
      </c>
      <c r="M25" s="190">
        <f>IF(AND('Vic Oct 2019'!L19&gt;0,'Vic Oct 2019'!M19&gt;0),IF($C$5*F25/'Vic Oct 2019'!AR19&lt;'Vic Oct 2019'!L19,0,IF(($C$5*F25/'Vic Oct 2019'!AR19-'Vic Oct 2019'!L19)&lt;=('Vic Oct 2019'!M19+'Vic Oct 2019'!L19),((($C$5*F25/'Vic Oct 2019'!AR19-'Vic Oct 2019'!L19)*'Vic Oct 2019'!AD19/100))*'Vic Oct 2019'!AR19,((('Vic Oct 2019'!M19)*'Vic Oct 2019'!AD19/100)*'Vic Oct 2019'!AR19))),0)</f>
        <v>88.920000000000059</v>
      </c>
      <c r="N25" s="190">
        <f>IF(AND('Vic Oct 2019'!M19&gt;0,'Vic Oct 2019'!N19&gt;0),IF($C$5*F25/'Vic Oct 2019'!AR19&lt;('Vic Oct 2019'!L19+'Vic Oct 2019'!M19),0,IF(($C$5*F25/'Vic Oct 2019'!AR19-'Vic Oct 2019'!L19+'Vic Oct 2019'!M19)&lt;=('Vic Oct 2019'!L19+'Vic Oct 2019'!M19+'Vic Oct 2019'!N19),((($C$5*F25/'Vic Oct 2019'!AR19-('Vic Oct 2019'!L19+'Vic Oct 2019'!M19))*'Vic Oct 2019'!AE19/100))*'Vic Oct 2019'!AR19,('Vic Oct 2019'!N19*'Vic Oct 2019'!AE19/100)*'Vic Oct 2019'!AR19)),0)</f>
        <v>0</v>
      </c>
      <c r="O25" s="190">
        <f>IF(AND('Vic Oct 2019'!N19&gt;0,'Vic Oct 2019'!O19&gt;0),IF($C$5*F25/'Vic Oct 2019'!AR19&lt;('Vic Oct 2019'!L19+'Vic Oct 2019'!M19+'Vic Oct 2019'!N19),0,IF(($C$5*F25/'Vic Oct 2019'!AR19-'Vic Oct 2019'!L19+'Vic Oct 2019'!M19+'Vic Oct 2019'!N19)&lt;=('Vic Oct 2019'!L19+'Vic Oct 2019'!M19+'Vic Oct 2019'!N19+'Vic Oct 2019'!O19),(($C$5*F25/'Vic Oct 2019'!AR19-('Vic Oct 2019'!L19+'Vic Oct 2019'!M19+'Vic Oct 2019'!N19))*'Vic Oct 2019'!AF19/100)*'Vic Oct 2019'!AR19,('Vic Oct 2019'!O19*'Vic Oct 2019'!AF19/100)*'Vic Oct 2019'!AR19)),0)</f>
        <v>0</v>
      </c>
      <c r="P25" s="190">
        <f>IF(AND('Vic Oct 2019'!P19&gt;0,'Vic Oct 2019'!O19&gt;0),IF(($C$5*F25/'Vic Oct 2019'!AR19&lt;SUM('Vic Oct 2019'!L19:P19)),(0),($C$5*F25/'Vic Oct 2019'!AR19-SUM('Vic Oct 2019'!L19:P19))*'Vic Oct 2019'!AB19/100)* 'Vic Oct 2019'!AR19,IF(AND('Vic Oct 2019'!O19&gt;0,'Vic Oct 2019'!P19=""),IF(($C$5*F25/'Vic Oct 2019'!AR19&lt; SUM('Vic Oct 2019'!L19:O19)),(0),($C$5*F25/'Vic Oct 2019'!AR19-SUM('Vic Oct 2019'!L19:O19))*'Vic Oct 2019'!AG19/100)* 'Vic Oct 2019'!AR19,IF(AND('Vic Oct 2019'!N19&gt;0,'Vic Oct 2019'!O19=""),IF(($C$5*F25/'Vic Oct 2019'!AR19&lt; SUM('Vic Oct 2019'!L19:N19)),(0),($C$5*F25/'Vic Oct 2019'!AR19-SUM('Vic Oct 2019'!L19:N19))*'Vic Oct 2019'!AF19/100)* 'Vic Oct 2019'!AR19,IF(AND('Vic Oct 2019'!M19&gt;0,'Vic Oct 2019'!N19=""),IF(($C$5*F25/'Vic Oct 2019'!AR19&lt;'Vic Oct 2019'!M19+'Vic Oct 2019'!L19),(0),(($C$5*F25/'Vic Oct 2019'!AR19-('Vic Oct 2019'!M19+'Vic Oct 2019'!L19))*'Vic Oct 2019'!AE19/100))*'Vic Oct 2019'!AR19,IF(AND('Vic Oct 2019'!L19&gt;0,'Vic Oct 2019'!M19=""&gt;0),IF(($C$5*F25/'Vic Oct 2019'!AR19&lt;'Vic Oct 2019'!L19),(0),($C$5*F25/'Vic Oct 2019'!AR19-'Vic Oct 2019'!L19)*'Vic Oct 2019'!AD19/100)*'Vic Oct 2019'!AR19,0)))))</f>
        <v>0</v>
      </c>
      <c r="Q25" s="394">
        <f t="shared" si="4"/>
        <v>1867.1054545454547</v>
      </c>
      <c r="R25" s="419">
        <f t="shared" si="5"/>
        <v>2173.7054545454548</v>
      </c>
      <c r="S25" s="193">
        <f t="shared" si="6"/>
        <v>2391.0760000000005</v>
      </c>
      <c r="T25" s="247">
        <f>'Vic Oct 2019'!AT19</f>
        <v>0</v>
      </c>
      <c r="U25" s="247">
        <f>'Vic Oct 2019'!AU19</f>
        <v>23</v>
      </c>
      <c r="V25" s="247">
        <f>'Vic Oct 2019'!AV19</f>
        <v>0</v>
      </c>
      <c r="W25" s="247">
        <f>'Vic Oct 2019'!AW19</f>
        <v>0</v>
      </c>
      <c r="X25" s="419" t="str">
        <f t="shared" si="11"/>
        <v>Guaranteed off usage</v>
      </c>
      <c r="Y25" s="419" t="str">
        <f t="shared" si="12"/>
        <v>Inclusive</v>
      </c>
      <c r="Z25" s="399">
        <f t="shared" si="17"/>
        <v>1744.2712000000001</v>
      </c>
      <c r="AA25" s="399">
        <f t="shared" si="18"/>
        <v>1744.2712000000001</v>
      </c>
      <c r="AB25" s="400">
        <f t="shared" si="9"/>
        <v>1918.6983200000002</v>
      </c>
      <c r="AC25" s="400">
        <f t="shared" si="10"/>
        <v>1918.6983200000002</v>
      </c>
      <c r="AD25" s="244">
        <f>'Vic Oct 2019'!BF19</f>
        <v>0</v>
      </c>
      <c r="AE25" s="196" t="str">
        <f>'Vic Oct 2019'!BG19</f>
        <v>n</v>
      </c>
      <c r="AF25" s="336"/>
      <c r="AG25" s="336"/>
      <c r="AH25" s="336"/>
      <c r="AI25" s="336"/>
      <c r="AJ25" s="336"/>
      <c r="AK25" s="336"/>
      <c r="AL25" s="336"/>
      <c r="AM25" s="336"/>
      <c r="AN25" s="336"/>
      <c r="AO25" s="336"/>
      <c r="AP25" s="336"/>
      <c r="AQ25" s="336"/>
      <c r="AR25" s="336"/>
      <c r="AS25" s="336"/>
      <c r="AT25" s="336"/>
      <c r="AU25" s="336"/>
      <c r="AV25" s="336"/>
      <c r="AW25" s="336"/>
      <c r="AX25" s="336"/>
      <c r="AY25" s="336"/>
      <c r="AZ25" s="336"/>
      <c r="BA25" s="336"/>
      <c r="BB25" s="336"/>
      <c r="BC25" s="336"/>
      <c r="BD25" s="336"/>
      <c r="BE25" s="336"/>
      <c r="BF25" s="336"/>
      <c r="BG25" s="336"/>
      <c r="BH25" s="336"/>
      <c r="BI25" s="336"/>
      <c r="BJ25" s="336"/>
      <c r="BK25" s="336"/>
      <c r="BL25" s="336"/>
      <c r="BM25" s="336"/>
      <c r="BN25" s="336"/>
      <c r="BO25" s="336"/>
      <c r="BP25" s="336"/>
      <c r="BQ25" s="336"/>
      <c r="BR25" s="336"/>
      <c r="BS25" s="336"/>
      <c r="BT25" s="336"/>
      <c r="BU25" s="336"/>
      <c r="BV25" s="336"/>
      <c r="BW25" s="336"/>
      <c r="BX25" s="336"/>
      <c r="BY25" s="336"/>
      <c r="BZ25" s="336"/>
      <c r="CA25" s="336"/>
      <c r="CB25" s="336"/>
      <c r="CC25" s="336"/>
      <c r="CD25" s="336"/>
      <c r="CE25" s="336"/>
      <c r="CF25" s="336"/>
      <c r="CG25" s="336"/>
      <c r="CH25" s="336"/>
      <c r="CI25" s="336"/>
      <c r="CJ25" s="336"/>
      <c r="CK25" s="336"/>
      <c r="CL25" s="336"/>
      <c r="CM25" s="336"/>
      <c r="CN25" s="336"/>
      <c r="CO25" s="340"/>
      <c r="CP25" s="340"/>
      <c r="CQ25" s="340"/>
      <c r="CR25" s="340"/>
      <c r="CS25" s="340"/>
      <c r="CT25" s="340"/>
      <c r="CU25" s="340"/>
      <c r="CV25" s="340"/>
      <c r="CW25" s="340"/>
      <c r="CX25" s="340"/>
      <c r="CY25" s="340"/>
      <c r="CZ25" s="340"/>
      <c r="DA25" s="340"/>
      <c r="DB25" s="340"/>
      <c r="DC25" s="340"/>
      <c r="DD25" s="340"/>
      <c r="DE25" s="340"/>
      <c r="DF25" s="340"/>
      <c r="DG25" s="340"/>
      <c r="DH25" s="340"/>
      <c r="DI25" s="340"/>
      <c r="DJ25" s="340"/>
      <c r="DK25" s="340"/>
      <c r="DL25" s="340"/>
      <c r="DM25" s="340"/>
      <c r="DN25" s="340"/>
      <c r="DO25" s="340"/>
      <c r="DP25" s="340"/>
      <c r="DQ25" s="340"/>
      <c r="DR25" s="340"/>
      <c r="DS25" s="340"/>
      <c r="DT25" s="340"/>
      <c r="DU25" s="340"/>
      <c r="DV25" s="340"/>
      <c r="DW25" s="340"/>
      <c r="DX25" s="340"/>
      <c r="DY25" s="340"/>
      <c r="DZ25" s="340"/>
      <c r="EA25" s="340"/>
      <c r="EB25" s="340"/>
      <c r="EC25" s="340"/>
      <c r="ED25" s="340"/>
      <c r="EE25" s="340"/>
      <c r="EF25" s="340"/>
      <c r="EG25" s="340"/>
      <c r="EH25" s="340"/>
      <c r="EI25" s="340"/>
      <c r="EJ25" s="340"/>
      <c r="EK25" s="340"/>
      <c r="EL25" s="340"/>
      <c r="EM25" s="340"/>
      <c r="EN25" s="340"/>
      <c r="EO25" s="340"/>
      <c r="EP25" s="340"/>
    </row>
    <row r="26" spans="1:146" s="343" customFormat="1" ht="17" customHeight="1" thickTop="1">
      <c r="A26" s="528"/>
      <c r="B26" s="194" t="str">
        <f>'Vic Oct 2019'!F20</f>
        <v>Simply Energy</v>
      </c>
      <c r="C26" s="194" t="str">
        <f>'Vic Oct 2019'!G20</f>
        <v>Business Plus</v>
      </c>
      <c r="D26" s="190">
        <f>365*'Vic Oct 2019'!H20/100</f>
        <v>371.5036363636363</v>
      </c>
      <c r="E26" s="415">
        <f>IF('Vic Oct 2019'!AQ20=3,0.5,IF('Vic Oct 2019'!AQ20=2,0.33,0))</f>
        <v>0.5</v>
      </c>
      <c r="F26" s="415">
        <f t="shared" si="3"/>
        <v>0.5</v>
      </c>
      <c r="G26" s="190">
        <f>IF('Vic Oct 2019'!K20="",($C$5*E26/'Vic Oct 2019'!AQ20*'Vic Oct 2019'!W20/100)*'Vic Oct 2019'!AQ20,IF($C$5*E26/'Vic Oct 2019'!AQ20&gt;='Vic Oct 2019'!L20,('Vic Oct 2019'!L20*'Vic Oct 2019'!W20/100)*'Vic Oct 2019'!AQ20,($C$5*E26/'Vic Oct 2019'!AQ20*'Vic Oct 2019'!W20/100)*'Vic Oct 2019'!AQ20))</f>
        <v>761.92079999999999</v>
      </c>
      <c r="H26" s="190">
        <f>IF(AND('Vic Oct 2019'!L20&gt;0,'Vic Oct 2019'!M20&gt;0),IF($C$5*E26/'Vic Oct 2019'!AQ20&lt;'Vic Oct 2019'!L20,0,IF(($C$5*E26/'Vic Oct 2019'!AQ20-'Vic Oct 2019'!L20)&lt;=('Vic Oct 2019'!M20+'Vic Oct 2019'!L20),((($C$5*E26/'Vic Oct 2019'!AQ20-'Vic Oct 2019'!L20)*'Vic Oct 2019'!X20/100))*'Vic Oct 2019'!AQ20,((('Vic Oct 2019'!M20)*'Vic Oct 2019'!X20/100)*'Vic Oct 2019'!AQ20))),0)</f>
        <v>66.077600000000047</v>
      </c>
      <c r="I26" s="190">
        <f>IF(AND('Vic Oct 2019'!M20&gt;0,'Vic Oct 2019'!N20&gt;0),IF($C$5*E26/'Vic Oct 2019'!AQ20&lt;('Vic Oct 2019'!L20+'Vic Oct 2019'!M20),0,IF(($C$5*E26/'Vic Oct 2019'!AQ20-'Vic Oct 2019'!L20+'Vic Oct 2019'!M20)&lt;=('Vic Oct 2019'!L20+'Vic Oct 2019'!M20+'Vic Oct 2019'!N20),((($C$5*E26/'Vic Oct 2019'!AQ20-('Vic Oct 2019'!L20+'Vic Oct 2019'!M20))*'Vic Oct 2019'!Y20/100))*'Vic Oct 2019'!AQ20,('Vic Oct 2019'!N20*'Vic Oct 2019'!Y20/100)* 'Vic Oct 2019'!AQ20)),0)</f>
        <v>0</v>
      </c>
      <c r="J26" s="190">
        <f>IF(AND('Vic Oct 2019'!N20&gt;0,'Vic Oct 2019'!O20&gt;0),IF($C$5*E26/'Vic Oct 2019'!AQ20&lt;('Vic Oct 2019'!L20+'Vic Oct 2019'!M20+'Vic Oct 2019'!N20),0,IF(($C$5*E26/'Vic Oct 2019'!AQ20-'Vic Oct 2019'!L20+'Vic Oct 2019'!M20+'Vic Oct 2019'!N20)&lt;=('Vic Oct 2019'!L20+'Vic Oct 2019'!M20+'Vic Oct 2019'!N20+'Vic Oct 2019'!O20),(($C$5*E26/'Vic Oct 2019'!AQ20-('Vic Oct 2019'!L20+'Vic Oct 2019'!M20+'Vic Oct 2019'!N20))*'Vic Oct 2019'!Z20/100)*'Vic Oct 2019'!AQ20,('Vic Oct 2019'!O20*'Vic Oct 2019'!Z20/100)*'Vic Oct 2019'!AQ20)),0)</f>
        <v>0</v>
      </c>
      <c r="K26" s="190">
        <f>IF(AND('Vic Oct 2019'!P20&gt;0,'Vic Oct 2019'!O20&gt;0),IF(($C$5*E26/'Vic Oct 2019'!AQ20&lt;SUM('Vic Oct 2019'!L20:P20)),(0),($C$5*E26/'Vic Oct 2019'!AQ20-SUM('Vic Oct 2019'!L20:P20))*'Vic Oct 2019'!AB20/100)* 'Vic Oct 2019'!AQ20,IF(AND('Vic Oct 2019'!O20&gt;0,'Vic Oct 2019'!P20=""),IF(($C$5*E26/'Vic Oct 2019'!AQ20&lt; SUM('Vic Oct 2019'!L20:O20)),(0),($C$5*E26/'Vic Oct 2019'!AQ20-SUM('Vic Oct 2019'!L20:O20))*'Vic Oct 2019'!AA20/100)* 'Vic Oct 2019'!AQ20,IF(AND('Vic Oct 2019'!N20&gt;0,'Vic Oct 2019'!O20=""),IF(($C$5*E26/'Vic Oct 2019'!AQ20&lt; SUM('Vic Oct 2019'!L20:N20)),(0),($C$5*E26/'Vic Oct 2019'!AQ20-SUM('Vic Oct 2019'!L20:N20))*'Vic Oct 2019'!Z20/100)* 'Vic Oct 2019'!AQ20,IF(AND('Vic Oct 2019'!M20&gt;0,'Vic Oct 2019'!N20=""),IF(($C$5*E26/'Vic Oct 2019'!AQ20&lt;'Vic Oct 2019'!M20+'Vic Oct 2019'!L20),(0),(($C$5*E26/'Vic Oct 2019'!AQ20-('Vic Oct 2019'!M20+'Vic Oct 2019'!L20))*'Vic Oct 2019'!Y20/100))*'Vic Oct 2019'!AQ20,IF(AND('Vic Oct 2019'!L20&gt;0,'Vic Oct 2019'!M20=""&gt;0),IF(($C$5*E26/'Vic Oct 2019'!AQ20&lt;'Vic Oct 2019'!L20),(0),($C$5*E26/'Vic Oct 2019'!AQ20-'Vic Oct 2019'!L20)*'Vic Oct 2019'!X20/100)*'Vic Oct 2019'!AQ20,0)))))</f>
        <v>0</v>
      </c>
      <c r="L26" s="190">
        <f>IF('Vic Oct 2019'!K20="",($C$5*F26/'Vic Oct 2019'!AR20*'Vic Oct 2019'!AC20/100)*'Vic Oct 2019'!AR20,IF($C$5*F26/'Vic Oct 2019'!AR20&gt;='Vic Oct 2019'!L20,('Vic Oct 2019'!L20*'Vic Oct 2019'!AC20/100)*'Vic Oct 2019'!AR20,($C$5*F26/'Vic Oct 2019'!AR20*'Vic Oct 2019'!AC20/100)*'Vic Oct 2019'!AR20))</f>
        <v>734.13163636363629</v>
      </c>
      <c r="M26" s="190">
        <f>IF(AND('Vic Oct 2019'!L20&gt;0,'Vic Oct 2019'!M20&gt;0),IF($C$5*F26/'Vic Oct 2019'!AR20&lt;'Vic Oct 2019'!L20,0,IF(($C$5*F26/'Vic Oct 2019'!AR20-'Vic Oct 2019'!L20)&lt;=('Vic Oct 2019'!M20+'Vic Oct 2019'!L20),((($C$5*F26/'Vic Oct 2019'!AR20-'Vic Oct 2019'!L20)*'Vic Oct 2019'!AD20/100))*'Vic Oct 2019'!AR20,((('Vic Oct 2019'!M20)*'Vic Oct 2019'!AD20/100)*'Vic Oct 2019'!AR20))),0)</f>
        <v>64.844363636363695</v>
      </c>
      <c r="N26" s="190">
        <f>IF(AND('Vic Oct 2019'!M20&gt;0,'Vic Oct 2019'!N20&gt;0),IF($C$5*F26/'Vic Oct 2019'!AR20&lt;('Vic Oct 2019'!L20+'Vic Oct 2019'!M20),0,IF(($C$5*F26/'Vic Oct 2019'!AR20-'Vic Oct 2019'!L20+'Vic Oct 2019'!M20)&lt;=('Vic Oct 2019'!L20+'Vic Oct 2019'!M20+'Vic Oct 2019'!N20),((($C$5*F26/'Vic Oct 2019'!AR20-('Vic Oct 2019'!L20+'Vic Oct 2019'!M20))*'Vic Oct 2019'!AE20/100))*'Vic Oct 2019'!AR20,('Vic Oct 2019'!N20*'Vic Oct 2019'!AE20/100)*'Vic Oct 2019'!AR20)),0)</f>
        <v>0</v>
      </c>
      <c r="O26" s="190">
        <f>IF(AND('Vic Oct 2019'!N20&gt;0,'Vic Oct 2019'!O20&gt;0),IF($C$5*F26/'Vic Oct 2019'!AR20&lt;('Vic Oct 2019'!L20+'Vic Oct 2019'!M20+'Vic Oct 2019'!N20),0,IF(($C$5*F26/'Vic Oct 2019'!AR20-'Vic Oct 2019'!L20+'Vic Oct 2019'!M20+'Vic Oct 2019'!N20)&lt;=('Vic Oct 2019'!L20+'Vic Oct 2019'!M20+'Vic Oct 2019'!N20+'Vic Oct 2019'!O20),(($C$5*F26/'Vic Oct 2019'!AR20-('Vic Oct 2019'!L20+'Vic Oct 2019'!M20+'Vic Oct 2019'!N20))*'Vic Oct 2019'!AF20/100)*'Vic Oct 2019'!AR20,('Vic Oct 2019'!O20*'Vic Oct 2019'!AF20/100)*'Vic Oct 2019'!AR20)),0)</f>
        <v>0</v>
      </c>
      <c r="P26" s="190">
        <f>IF(AND('Vic Oct 2019'!P20&gt;0,'Vic Oct 2019'!O20&gt;0),IF(($C$5*F26/'Vic Oct 2019'!AR20&lt;SUM('Vic Oct 2019'!L20:P20)),(0),($C$5*F26/'Vic Oct 2019'!AR20-SUM('Vic Oct 2019'!L20:P20))*'Vic Oct 2019'!AB20/100)* 'Vic Oct 2019'!AR20,IF(AND('Vic Oct 2019'!O20&gt;0,'Vic Oct 2019'!P20=""),IF(($C$5*F26/'Vic Oct 2019'!AR20&lt; SUM('Vic Oct 2019'!L20:O20)),(0),($C$5*F26/'Vic Oct 2019'!AR20-SUM('Vic Oct 2019'!L20:O20))*'Vic Oct 2019'!AG20/100)* 'Vic Oct 2019'!AR20,IF(AND('Vic Oct 2019'!N20&gt;0,'Vic Oct 2019'!O20=""),IF(($C$5*F26/'Vic Oct 2019'!AR20&lt; SUM('Vic Oct 2019'!L20:N20)),(0),($C$5*F26/'Vic Oct 2019'!AR20-SUM('Vic Oct 2019'!L20:N20))*'Vic Oct 2019'!AF20/100)* 'Vic Oct 2019'!AR20,IF(AND('Vic Oct 2019'!M20&gt;0,'Vic Oct 2019'!N20=""),IF(($C$5*F26/'Vic Oct 2019'!AR20&lt;'Vic Oct 2019'!M20+'Vic Oct 2019'!L20),(0),(($C$5*F26/'Vic Oct 2019'!AR20-('Vic Oct 2019'!M20+'Vic Oct 2019'!L20))*'Vic Oct 2019'!AE20/100))*'Vic Oct 2019'!AR20,IF(AND('Vic Oct 2019'!L20&gt;0,'Vic Oct 2019'!M20=""&gt;0),IF(($C$5*F26/'Vic Oct 2019'!AR20&lt;'Vic Oct 2019'!L20),(0),($C$5*F26/'Vic Oct 2019'!AR20-'Vic Oct 2019'!L20)*'Vic Oct 2019'!AD20/100)*'Vic Oct 2019'!AR20,0)))))</f>
        <v>0</v>
      </c>
      <c r="Q26" s="394">
        <f t="shared" si="4"/>
        <v>1626.9744000000001</v>
      </c>
      <c r="R26" s="419">
        <f t="shared" si="5"/>
        <v>1998.4780363636364</v>
      </c>
      <c r="S26" s="193">
        <f t="shared" si="6"/>
        <v>2198.3258400000004</v>
      </c>
      <c r="T26" s="247">
        <f>'Vic Oct 2019'!AT20</f>
        <v>0</v>
      </c>
      <c r="U26" s="247">
        <f>'Vic Oct 2019'!AU20</f>
        <v>0</v>
      </c>
      <c r="V26" s="247">
        <f>'Vic Oct 2019'!AV20</f>
        <v>0</v>
      </c>
      <c r="W26" s="247">
        <f>'Vic Oct 2019'!AW20</f>
        <v>0</v>
      </c>
      <c r="X26" s="419" t="str">
        <f t="shared" si="11"/>
        <v>No discount</v>
      </c>
      <c r="Y26" s="419" t="str">
        <f t="shared" si="12"/>
        <v>Exclusive</v>
      </c>
      <c r="Z26" s="399">
        <f t="shared" si="17"/>
        <v>1998.4780363636364</v>
      </c>
      <c r="AA26" s="399">
        <f t="shared" si="18"/>
        <v>1998.4780363636364</v>
      </c>
      <c r="AB26" s="400">
        <f t="shared" si="9"/>
        <v>2198.3258400000004</v>
      </c>
      <c r="AC26" s="400">
        <f t="shared" si="10"/>
        <v>2198.3258400000004</v>
      </c>
      <c r="AD26" s="244">
        <f>'Vic Oct 2019'!BF20</f>
        <v>0</v>
      </c>
      <c r="AE26" s="196" t="str">
        <f>'Vic Oct 2019'!BG20</f>
        <v>n</v>
      </c>
      <c r="AF26" s="336"/>
      <c r="AG26" s="336"/>
      <c r="AH26" s="336"/>
      <c r="AI26" s="336"/>
      <c r="AJ26" s="336"/>
      <c r="AK26" s="336"/>
      <c r="AL26" s="336"/>
      <c r="AM26" s="336"/>
      <c r="AN26" s="336"/>
      <c r="AO26" s="336"/>
      <c r="AP26" s="336"/>
      <c r="AQ26" s="336"/>
      <c r="AR26" s="336"/>
      <c r="AS26" s="336"/>
      <c r="AT26" s="336"/>
      <c r="AU26" s="336"/>
      <c r="AV26" s="336"/>
      <c r="AW26" s="336"/>
      <c r="AX26" s="336"/>
      <c r="AY26" s="336"/>
      <c r="AZ26" s="336"/>
      <c r="BA26" s="336"/>
      <c r="BB26" s="336"/>
      <c r="BC26" s="336"/>
      <c r="BD26" s="336"/>
      <c r="BE26" s="336"/>
      <c r="BF26" s="336"/>
      <c r="BG26" s="336"/>
      <c r="BH26" s="336"/>
      <c r="BI26" s="336"/>
      <c r="BJ26" s="336"/>
      <c r="BK26" s="336"/>
      <c r="BL26" s="336"/>
      <c r="BM26" s="336"/>
      <c r="BN26" s="336"/>
      <c r="BO26" s="336"/>
      <c r="BP26" s="336"/>
      <c r="BQ26" s="336"/>
      <c r="BR26" s="336"/>
      <c r="BS26" s="336"/>
      <c r="BT26" s="336"/>
      <c r="BU26" s="336"/>
      <c r="BV26" s="336"/>
      <c r="BW26" s="336"/>
      <c r="BX26" s="336"/>
      <c r="BY26" s="336"/>
      <c r="BZ26" s="336"/>
      <c r="CA26" s="336"/>
      <c r="CB26" s="336"/>
      <c r="CC26" s="336"/>
      <c r="CD26" s="336"/>
      <c r="CE26" s="336"/>
      <c r="CF26" s="336"/>
      <c r="CG26" s="336"/>
      <c r="CH26" s="336"/>
      <c r="CI26" s="336"/>
      <c r="CJ26" s="336"/>
      <c r="CK26" s="336"/>
      <c r="CL26" s="336"/>
      <c r="CM26" s="336"/>
      <c r="CN26" s="336"/>
      <c r="CO26" s="342"/>
      <c r="CP26" s="342"/>
      <c r="CQ26" s="342"/>
      <c r="CR26" s="342"/>
      <c r="CS26" s="342"/>
      <c r="CT26" s="342"/>
      <c r="CU26" s="342"/>
      <c r="CV26" s="342"/>
      <c r="CW26" s="342"/>
      <c r="CX26" s="342"/>
      <c r="CY26" s="342"/>
      <c r="CZ26" s="342"/>
      <c r="DA26" s="342"/>
      <c r="DB26" s="342"/>
      <c r="DC26" s="342"/>
      <c r="DD26" s="342"/>
      <c r="DE26" s="342"/>
      <c r="DF26" s="342"/>
      <c r="DG26" s="342"/>
      <c r="DH26" s="342"/>
      <c r="DI26" s="342"/>
      <c r="DJ26" s="342"/>
      <c r="DK26" s="342"/>
      <c r="DL26" s="342"/>
      <c r="DM26" s="342"/>
      <c r="DN26" s="342"/>
      <c r="DO26" s="342"/>
      <c r="DP26" s="342"/>
      <c r="DQ26" s="342"/>
      <c r="DR26" s="342"/>
      <c r="DS26" s="342"/>
      <c r="DT26" s="342"/>
      <c r="DU26" s="342"/>
      <c r="DV26" s="342"/>
      <c r="DW26" s="342"/>
      <c r="DX26" s="342"/>
      <c r="DY26" s="342"/>
      <c r="DZ26" s="342"/>
      <c r="EA26" s="342"/>
      <c r="EB26" s="342"/>
      <c r="EC26" s="342"/>
      <c r="ED26" s="342"/>
      <c r="EE26" s="342"/>
      <c r="EF26" s="342"/>
      <c r="EG26" s="342"/>
      <c r="EH26" s="342"/>
      <c r="EI26" s="342"/>
      <c r="EJ26" s="342"/>
      <c r="EK26" s="342"/>
      <c r="EL26" s="342"/>
      <c r="EM26" s="342"/>
      <c r="EN26" s="342"/>
      <c r="EO26" s="342"/>
      <c r="EP26" s="342"/>
    </row>
    <row r="27" spans="1:146" s="343" customFormat="1" ht="17" customHeight="1">
      <c r="A27" s="528"/>
      <c r="B27" s="194" t="str">
        <f>'Vic Oct 2019'!F21</f>
        <v>Amaysim</v>
      </c>
      <c r="C27" s="194" t="str">
        <f>'Vic Oct 2019'!G21</f>
        <v>Gas as you go</v>
      </c>
      <c r="D27" s="190">
        <f>365*'Vic Oct 2019'!H21/100</f>
        <v>244.28454545454545</v>
      </c>
      <c r="E27" s="415">
        <f>IF('Vic Oct 2019'!AQ21=3,0.5,IF('Vic Oct 2019'!AQ21=2,0.33,0))</f>
        <v>0.5</v>
      </c>
      <c r="F27" s="415">
        <f t="shared" si="3"/>
        <v>0.5</v>
      </c>
      <c r="G27" s="190">
        <f>IF('Vic Oct 2019'!K21="",($C$5*E27/'Vic Oct 2019'!AQ21*'Vic Oct 2019'!W21/100)*'Vic Oct 2019'!AQ21,IF($C$5*E27/'Vic Oct 2019'!AQ21&gt;='Vic Oct 2019'!L21,('Vic Oct 2019'!L21*'Vic Oct 2019'!W21/100)*'Vic Oct 2019'!AQ21,($C$5*E27/'Vic Oct 2019'!AQ21*'Vic Oct 2019'!W21/100)*'Vic Oct 2019'!AQ21))</f>
        <v>793.63636363636351</v>
      </c>
      <c r="H27" s="190">
        <f>IF(AND('Vic Oct 2019'!L21&gt;0,'Vic Oct 2019'!M21&gt;0),IF($C$5*E27/'Vic Oct 2019'!AQ21&lt;'Vic Oct 2019'!L21,0,IF(($C$5*E27/'Vic Oct 2019'!AQ21-'Vic Oct 2019'!L21)&lt;=('Vic Oct 2019'!M21+'Vic Oct 2019'!L21),((($C$5*E27/'Vic Oct 2019'!AQ21-'Vic Oct 2019'!L21)*'Vic Oct 2019'!X21/100))*'Vic Oct 2019'!AQ21,((('Vic Oct 2019'!M21)*'Vic Oct 2019'!X21/100)*'Vic Oct 2019'!AQ21))),0)</f>
        <v>82.272727272727337</v>
      </c>
      <c r="I27" s="190">
        <f>IF(AND('Vic Oct 2019'!M21&gt;0,'Vic Oct 2019'!N21&gt;0),IF($C$5*E27/'Vic Oct 2019'!AQ21&lt;('Vic Oct 2019'!L21+'Vic Oct 2019'!M21),0,IF(($C$5*E27/'Vic Oct 2019'!AQ21-'Vic Oct 2019'!L21+'Vic Oct 2019'!M21)&lt;=('Vic Oct 2019'!L21+'Vic Oct 2019'!M21+'Vic Oct 2019'!N21),((($C$5*E27/'Vic Oct 2019'!AQ21-('Vic Oct 2019'!L21+'Vic Oct 2019'!M21))*'Vic Oct 2019'!Y21/100))*'Vic Oct 2019'!AQ21,('Vic Oct 2019'!N21*'Vic Oct 2019'!Y21/100)* 'Vic Oct 2019'!AQ21)),0)</f>
        <v>0</v>
      </c>
      <c r="J27" s="190">
        <f>IF(AND('Vic Oct 2019'!N21&gt;0,'Vic Oct 2019'!O21&gt;0),IF($C$5*E27/'Vic Oct 2019'!AQ21&lt;('Vic Oct 2019'!L21+'Vic Oct 2019'!M21+'Vic Oct 2019'!N21),0,IF(($C$5*E27/'Vic Oct 2019'!AQ21-'Vic Oct 2019'!L21+'Vic Oct 2019'!M21+'Vic Oct 2019'!N21)&lt;=('Vic Oct 2019'!L21+'Vic Oct 2019'!M21+'Vic Oct 2019'!N21+'Vic Oct 2019'!O21),(($C$5*E27/'Vic Oct 2019'!AQ21-('Vic Oct 2019'!L21+'Vic Oct 2019'!M21+'Vic Oct 2019'!N21))*'Vic Oct 2019'!Z21/100)*'Vic Oct 2019'!AQ21,('Vic Oct 2019'!O21*'Vic Oct 2019'!Z21/100)*'Vic Oct 2019'!AQ21)),0)</f>
        <v>0</v>
      </c>
      <c r="K27" s="190">
        <f>IF(AND('Vic Oct 2019'!P21&gt;0,'Vic Oct 2019'!O21&gt;0),IF(($C$5*E27/'Vic Oct 2019'!AQ21&lt;SUM('Vic Oct 2019'!L21:P21)),(0),($C$5*E27/'Vic Oct 2019'!AQ21-SUM('Vic Oct 2019'!L21:P21))*'Vic Oct 2019'!AB21/100)* 'Vic Oct 2019'!AQ21,IF(AND('Vic Oct 2019'!O21&gt;0,'Vic Oct 2019'!P21=""),IF(($C$5*E27/'Vic Oct 2019'!AQ21&lt; SUM('Vic Oct 2019'!L21:O21)),(0),($C$5*E27/'Vic Oct 2019'!AQ21-SUM('Vic Oct 2019'!L21:O21))*'Vic Oct 2019'!AA21/100)* 'Vic Oct 2019'!AQ21,IF(AND('Vic Oct 2019'!N21&gt;0,'Vic Oct 2019'!O21=""),IF(($C$5*E27/'Vic Oct 2019'!AQ21&lt; SUM('Vic Oct 2019'!L21:N21)),(0),($C$5*E27/'Vic Oct 2019'!AQ21-SUM('Vic Oct 2019'!L21:N21))*'Vic Oct 2019'!Z21/100)* 'Vic Oct 2019'!AQ21,IF(AND('Vic Oct 2019'!M21&gt;0,'Vic Oct 2019'!N21=""),IF(($C$5*E27/'Vic Oct 2019'!AQ21&lt;'Vic Oct 2019'!M21+'Vic Oct 2019'!L21),(0),(($C$5*E27/'Vic Oct 2019'!AQ21-('Vic Oct 2019'!M21+'Vic Oct 2019'!L21))*'Vic Oct 2019'!Y21/100))*'Vic Oct 2019'!AQ21,IF(AND('Vic Oct 2019'!L21&gt;0,'Vic Oct 2019'!M21=""&gt;0),IF(($C$5*E27/'Vic Oct 2019'!AQ21&lt;'Vic Oct 2019'!L21),(0),($C$5*E27/'Vic Oct 2019'!AQ21-'Vic Oct 2019'!L21)*'Vic Oct 2019'!X21/100)*'Vic Oct 2019'!AQ21,0)))))</f>
        <v>0</v>
      </c>
      <c r="L27" s="190">
        <f>IF('Vic Oct 2019'!K21="",($C$5*F27/'Vic Oct 2019'!AR21*'Vic Oct 2019'!AC21/100)*'Vic Oct 2019'!AR21,IF($C$5*F27/'Vic Oct 2019'!AR21&gt;='Vic Oct 2019'!L21,('Vic Oct 2019'!L21*'Vic Oct 2019'!AC21/100)*'Vic Oct 2019'!AR21,($C$5*F27/'Vic Oct 2019'!AR21*'Vic Oct 2019'!AC21/100)*'Vic Oct 2019'!AR21))</f>
        <v>756.81818181818176</v>
      </c>
      <c r="M27" s="190">
        <f>IF(AND('Vic Oct 2019'!L21&gt;0,'Vic Oct 2019'!M21&gt;0),IF($C$5*F27/'Vic Oct 2019'!AR21&lt;'Vic Oct 2019'!L21,0,IF(($C$5*F27/'Vic Oct 2019'!AR21-'Vic Oct 2019'!L21)&lt;=('Vic Oct 2019'!M21+'Vic Oct 2019'!L21),((($C$5*F27/'Vic Oct 2019'!AR21-'Vic Oct 2019'!L21)*'Vic Oct 2019'!AD21/100))*'Vic Oct 2019'!AR21,((('Vic Oct 2019'!M21)*'Vic Oct 2019'!AD21/100)*'Vic Oct 2019'!AR21))),0)</f>
        <v>82.272727272727337</v>
      </c>
      <c r="N27" s="190">
        <f>IF(AND('Vic Oct 2019'!M21&gt;0,'Vic Oct 2019'!N21&gt;0),IF($C$5*F27/'Vic Oct 2019'!AR21&lt;('Vic Oct 2019'!L21+'Vic Oct 2019'!M21),0,IF(($C$5*F27/'Vic Oct 2019'!AR21-'Vic Oct 2019'!L21+'Vic Oct 2019'!M21)&lt;=('Vic Oct 2019'!L21+'Vic Oct 2019'!M21+'Vic Oct 2019'!N21),((($C$5*F27/'Vic Oct 2019'!AR21-('Vic Oct 2019'!L21+'Vic Oct 2019'!M21))*'Vic Oct 2019'!AE21/100))*'Vic Oct 2019'!AR21,('Vic Oct 2019'!N21*'Vic Oct 2019'!AE21/100)*'Vic Oct 2019'!AR21)),0)</f>
        <v>0</v>
      </c>
      <c r="O27" s="190">
        <f>IF(AND('Vic Oct 2019'!N21&gt;0,'Vic Oct 2019'!O21&gt;0),IF($C$5*F27/'Vic Oct 2019'!AR21&lt;('Vic Oct 2019'!L21+'Vic Oct 2019'!M21+'Vic Oct 2019'!N21),0,IF(($C$5*F27/'Vic Oct 2019'!AR21-'Vic Oct 2019'!L21+'Vic Oct 2019'!M21+'Vic Oct 2019'!N21)&lt;=('Vic Oct 2019'!L21+'Vic Oct 2019'!M21+'Vic Oct 2019'!N21+'Vic Oct 2019'!O21),(($C$5*F27/'Vic Oct 2019'!AR21-('Vic Oct 2019'!L21+'Vic Oct 2019'!M21+'Vic Oct 2019'!N21))*'Vic Oct 2019'!AF21/100)*'Vic Oct 2019'!AR21,('Vic Oct 2019'!O21*'Vic Oct 2019'!AF21/100)*'Vic Oct 2019'!AR21)),0)</f>
        <v>0</v>
      </c>
      <c r="P27" s="190">
        <f>IF(AND('Vic Oct 2019'!P21&gt;0,'Vic Oct 2019'!O21&gt;0),IF(($C$5*F27/'Vic Oct 2019'!AR21&lt;SUM('Vic Oct 2019'!L21:P21)),(0),($C$5*F27/'Vic Oct 2019'!AR21-SUM('Vic Oct 2019'!L21:P21))*'Vic Oct 2019'!AB21/100)* 'Vic Oct 2019'!AR21,IF(AND('Vic Oct 2019'!O21&gt;0,'Vic Oct 2019'!P21=""),IF(($C$5*F27/'Vic Oct 2019'!AR21&lt; SUM('Vic Oct 2019'!L21:O21)),(0),($C$5*F27/'Vic Oct 2019'!AR21-SUM('Vic Oct 2019'!L21:O21))*'Vic Oct 2019'!AG21/100)* 'Vic Oct 2019'!AR21,IF(AND('Vic Oct 2019'!N21&gt;0,'Vic Oct 2019'!O21=""),IF(($C$5*F27/'Vic Oct 2019'!AR21&lt; SUM('Vic Oct 2019'!L21:N21)),(0),($C$5*F27/'Vic Oct 2019'!AR21-SUM('Vic Oct 2019'!L21:N21))*'Vic Oct 2019'!AF21/100)* 'Vic Oct 2019'!AR21,IF(AND('Vic Oct 2019'!M21&gt;0,'Vic Oct 2019'!N21=""),IF(($C$5*F27/'Vic Oct 2019'!AR21&lt;'Vic Oct 2019'!M21+'Vic Oct 2019'!L21),(0),(($C$5*F27/'Vic Oct 2019'!AR21-('Vic Oct 2019'!M21+'Vic Oct 2019'!L21))*'Vic Oct 2019'!AE21/100))*'Vic Oct 2019'!AR21,IF(AND('Vic Oct 2019'!L21&gt;0,'Vic Oct 2019'!M21=""&gt;0),IF(($C$5*F27/'Vic Oct 2019'!AR21&lt;'Vic Oct 2019'!L21),(0),($C$5*F27/'Vic Oct 2019'!AR21-'Vic Oct 2019'!L21)*'Vic Oct 2019'!AD21/100)*'Vic Oct 2019'!AR21,0)))))</f>
        <v>0</v>
      </c>
      <c r="Q27" s="394">
        <f t="shared" si="4"/>
        <v>1714.9999999999998</v>
      </c>
      <c r="R27" s="419">
        <f t="shared" si="5"/>
        <v>1959.2845454545452</v>
      </c>
      <c r="S27" s="193">
        <f t="shared" si="6"/>
        <v>2155.2129999999997</v>
      </c>
      <c r="T27" s="247">
        <f>'Vic Oct 2019'!AT21</f>
        <v>0</v>
      </c>
      <c r="U27" s="247">
        <f>'Vic Oct 2019'!AU21</f>
        <v>0</v>
      </c>
      <c r="V27" s="247">
        <f>'Vic Oct 2019'!AV21</f>
        <v>0</v>
      </c>
      <c r="W27" s="247">
        <f>'Vic Oct 2019'!AW21</f>
        <v>0</v>
      </c>
      <c r="X27" s="419" t="str">
        <f t="shared" si="11"/>
        <v>No discount</v>
      </c>
      <c r="Y27" s="419" t="str">
        <f t="shared" si="12"/>
        <v>Exclusive</v>
      </c>
      <c r="Z27" s="399">
        <f t="shared" si="17"/>
        <v>1959.2845454545452</v>
      </c>
      <c r="AA27" s="399">
        <f t="shared" si="18"/>
        <v>1959.2845454545452</v>
      </c>
      <c r="AB27" s="400">
        <f t="shared" si="9"/>
        <v>2155.2129999999997</v>
      </c>
      <c r="AC27" s="400">
        <f t="shared" si="10"/>
        <v>2155.2129999999997</v>
      </c>
      <c r="AD27" s="244">
        <f>'Vic Oct 2019'!BF21</f>
        <v>0</v>
      </c>
      <c r="AE27" s="196" t="str">
        <f>'Vic Oct 2019'!BG21</f>
        <v>n</v>
      </c>
      <c r="AF27" s="336"/>
      <c r="AG27" s="336"/>
      <c r="AH27" s="336"/>
      <c r="AI27" s="336"/>
      <c r="AJ27" s="336"/>
      <c r="AK27" s="336"/>
      <c r="AL27" s="336"/>
      <c r="AM27" s="336"/>
      <c r="AN27" s="336"/>
      <c r="AO27" s="336"/>
      <c r="AP27" s="336"/>
      <c r="AQ27" s="336"/>
      <c r="AR27" s="336"/>
      <c r="AS27" s="336"/>
      <c r="AT27" s="336"/>
      <c r="AU27" s="336"/>
      <c r="AV27" s="336"/>
      <c r="AW27" s="336"/>
      <c r="AX27" s="336"/>
      <c r="AY27" s="336"/>
      <c r="AZ27" s="336"/>
      <c r="BA27" s="336"/>
      <c r="BB27" s="336"/>
      <c r="BC27" s="336"/>
      <c r="BD27" s="336"/>
      <c r="BE27" s="336"/>
      <c r="BF27" s="336"/>
      <c r="BG27" s="336"/>
      <c r="BH27" s="336"/>
      <c r="BI27" s="336"/>
      <c r="BJ27" s="336"/>
      <c r="BK27" s="336"/>
      <c r="BL27" s="336"/>
      <c r="BM27" s="336"/>
      <c r="BN27" s="336"/>
      <c r="BO27" s="336"/>
      <c r="BP27" s="336"/>
      <c r="BQ27" s="336"/>
      <c r="BR27" s="336"/>
      <c r="BS27" s="336"/>
      <c r="BT27" s="336"/>
      <c r="BU27" s="336"/>
      <c r="BV27" s="336"/>
      <c r="BW27" s="336"/>
      <c r="BX27" s="336"/>
      <c r="BY27" s="336"/>
      <c r="BZ27" s="336"/>
      <c r="CA27" s="336"/>
      <c r="CB27" s="336"/>
      <c r="CC27" s="336"/>
      <c r="CD27" s="336"/>
      <c r="CE27" s="336"/>
      <c r="CF27" s="336"/>
      <c r="CG27" s="336"/>
      <c r="CH27" s="336"/>
      <c r="CI27" s="336"/>
      <c r="CJ27" s="336"/>
      <c r="CK27" s="336"/>
      <c r="CL27" s="336"/>
      <c r="CM27" s="336"/>
      <c r="CN27" s="336"/>
      <c r="CO27" s="342"/>
      <c r="CP27" s="342"/>
      <c r="CQ27" s="342"/>
      <c r="CR27" s="342"/>
      <c r="CS27" s="342"/>
      <c r="CT27" s="342"/>
      <c r="CU27" s="342"/>
      <c r="CV27" s="342"/>
      <c r="CW27" s="342"/>
      <c r="CX27" s="342"/>
      <c r="CY27" s="342"/>
      <c r="CZ27" s="342"/>
      <c r="DA27" s="342"/>
      <c r="DB27" s="342"/>
      <c r="DC27" s="342"/>
      <c r="DD27" s="342"/>
      <c r="DE27" s="342"/>
      <c r="DF27" s="342"/>
      <c r="DG27" s="342"/>
      <c r="DH27" s="342"/>
      <c r="DI27" s="342"/>
      <c r="DJ27" s="342"/>
      <c r="DK27" s="342"/>
      <c r="DL27" s="342"/>
      <c r="DM27" s="342"/>
      <c r="DN27" s="342"/>
      <c r="DO27" s="342"/>
      <c r="DP27" s="342"/>
      <c r="DQ27" s="342"/>
      <c r="DR27" s="342"/>
      <c r="DS27" s="342"/>
      <c r="DT27" s="342"/>
      <c r="DU27" s="342"/>
      <c r="DV27" s="342"/>
      <c r="DW27" s="342"/>
      <c r="DX27" s="342"/>
      <c r="DY27" s="342"/>
      <c r="DZ27" s="342"/>
      <c r="EA27" s="342"/>
      <c r="EB27" s="342"/>
      <c r="EC27" s="342"/>
      <c r="ED27" s="342"/>
      <c r="EE27" s="342"/>
      <c r="EF27" s="342"/>
      <c r="EG27" s="342"/>
      <c r="EH27" s="342"/>
      <c r="EI27" s="342"/>
      <c r="EJ27" s="342"/>
      <c r="EK27" s="342"/>
      <c r="EL27" s="342"/>
      <c r="EM27" s="342"/>
      <c r="EN27" s="342"/>
      <c r="EO27" s="342"/>
      <c r="EP27" s="342"/>
    </row>
    <row r="28" spans="1:146" s="343" customFormat="1" ht="17" customHeight="1">
      <c r="A28" s="528"/>
      <c r="B28" s="194" t="str">
        <f>'Vic Oct 2019'!F22</f>
        <v>Powershop</v>
      </c>
      <c r="C28" s="194" t="str">
        <f>'Vic Oct 2019'!G22</f>
        <v>Shopper</v>
      </c>
      <c r="D28" s="190">
        <f>365*'Vic Oct 2019'!H22/100</f>
        <v>361.35</v>
      </c>
      <c r="E28" s="415">
        <f>IF('Vic Oct 2019'!AQ22=3,0.5,IF('Vic Oct 2019'!AQ22=2,0.33,0))</f>
        <v>0.5</v>
      </c>
      <c r="F28" s="415">
        <f t="shared" si="3"/>
        <v>0.5</v>
      </c>
      <c r="G28" s="190">
        <f>IF('Vic Oct 2019'!K22="",($C$5*E28/'Vic Oct 2019'!AQ22*'Vic Oct 2019'!W22/100)*'Vic Oct 2019'!AQ22,IF($C$5*E28/'Vic Oct 2019'!AQ22&gt;='Vic Oct 2019'!L22,('Vic Oct 2019'!L22*'Vic Oct 2019'!W22/100)*'Vic Oct 2019'!AQ22,($C$5*E28/'Vic Oct 2019'!AQ22*'Vic Oct 2019'!W22/100)*'Vic Oct 2019'!AQ22))</f>
        <v>790.90909090909088</v>
      </c>
      <c r="H28" s="190">
        <f>IF(AND('Vic Oct 2019'!L22&gt;0,'Vic Oct 2019'!M22&gt;0),IF($C$5*E28/'Vic Oct 2019'!AQ22&lt;'Vic Oct 2019'!L22,0,IF(($C$5*E28/'Vic Oct 2019'!AQ22-'Vic Oct 2019'!L22)&lt;=('Vic Oct 2019'!M22+'Vic Oct 2019'!L22),((($C$5*E28/'Vic Oct 2019'!AQ22-'Vic Oct 2019'!L22)*'Vic Oct 2019'!X22/100))*'Vic Oct 2019'!AQ22,((('Vic Oct 2019'!M22)*'Vic Oct 2019'!X22/100)*'Vic Oct 2019'!AQ22))),0)</f>
        <v>0</v>
      </c>
      <c r="I28" s="190">
        <f>IF(AND('Vic Oct 2019'!M22&gt;0,'Vic Oct 2019'!N22&gt;0),IF($C$5*E28/'Vic Oct 2019'!AQ22&lt;('Vic Oct 2019'!L22+'Vic Oct 2019'!M22),0,IF(($C$5*E28/'Vic Oct 2019'!AQ22-'Vic Oct 2019'!L22+'Vic Oct 2019'!M22)&lt;=('Vic Oct 2019'!L22+'Vic Oct 2019'!M22+'Vic Oct 2019'!N22),((($C$5*E28/'Vic Oct 2019'!AQ22-('Vic Oct 2019'!L22+'Vic Oct 2019'!M22))*'Vic Oct 2019'!Y22/100))*'Vic Oct 2019'!AQ22,('Vic Oct 2019'!N22*'Vic Oct 2019'!Y22/100)* 'Vic Oct 2019'!AQ22)),0)</f>
        <v>0</v>
      </c>
      <c r="J28" s="190">
        <f>IF(AND('Vic Oct 2019'!N22&gt;0,'Vic Oct 2019'!O22&gt;0),IF($C$5*E28/'Vic Oct 2019'!AQ22&lt;('Vic Oct 2019'!L22+'Vic Oct 2019'!M22+'Vic Oct 2019'!N22),0,IF(($C$5*E28/'Vic Oct 2019'!AQ22-'Vic Oct 2019'!L22+'Vic Oct 2019'!M22+'Vic Oct 2019'!N22)&lt;=('Vic Oct 2019'!L22+'Vic Oct 2019'!M22+'Vic Oct 2019'!N22+'Vic Oct 2019'!O22),(($C$5*E28/'Vic Oct 2019'!AQ22-('Vic Oct 2019'!L22+'Vic Oct 2019'!M22+'Vic Oct 2019'!N22))*'Vic Oct 2019'!Z22/100)*'Vic Oct 2019'!AQ22,('Vic Oct 2019'!O22*'Vic Oct 2019'!Z22/100)*'Vic Oct 2019'!AQ22)),0)</f>
        <v>0</v>
      </c>
      <c r="K28" s="190">
        <f>IF(AND('Vic Oct 2019'!P22&gt;0,'Vic Oct 2019'!O22&gt;0),IF(($C$5*E28/'Vic Oct 2019'!AQ22&lt;SUM('Vic Oct 2019'!L22:P22)),(0),($C$5*E28/'Vic Oct 2019'!AQ22-SUM('Vic Oct 2019'!L22:P22))*'Vic Oct 2019'!AB22/100)* 'Vic Oct 2019'!AQ22,IF(AND('Vic Oct 2019'!O22&gt;0,'Vic Oct 2019'!P22=""),IF(($C$5*E28/'Vic Oct 2019'!AQ22&lt; SUM('Vic Oct 2019'!L22:O22)),(0),($C$5*E28/'Vic Oct 2019'!AQ22-SUM('Vic Oct 2019'!L22:O22))*'Vic Oct 2019'!AA22/100)* 'Vic Oct 2019'!AQ22,IF(AND('Vic Oct 2019'!N22&gt;0,'Vic Oct 2019'!O22=""),IF(($C$5*E28/'Vic Oct 2019'!AQ22&lt; SUM('Vic Oct 2019'!L22:N22)),(0),($C$5*E28/'Vic Oct 2019'!AQ22-SUM('Vic Oct 2019'!L22:N22))*'Vic Oct 2019'!Z22/100)* 'Vic Oct 2019'!AQ22,IF(AND('Vic Oct 2019'!M22&gt;0,'Vic Oct 2019'!N22=""),IF(($C$5*E28/'Vic Oct 2019'!AQ22&lt;'Vic Oct 2019'!M22+'Vic Oct 2019'!L22),(0),(($C$5*E28/'Vic Oct 2019'!AQ22-('Vic Oct 2019'!M22+'Vic Oct 2019'!L22))*'Vic Oct 2019'!Y22/100))*'Vic Oct 2019'!AQ22,IF(AND('Vic Oct 2019'!L22&gt;0,'Vic Oct 2019'!M22=""&gt;0),IF(($C$5*E28/'Vic Oct 2019'!AQ22&lt;'Vic Oct 2019'!L22),(0),($C$5*E28/'Vic Oct 2019'!AQ22-'Vic Oct 2019'!L22)*'Vic Oct 2019'!X22/100)*'Vic Oct 2019'!AQ22,0)))))</f>
        <v>0</v>
      </c>
      <c r="L28" s="190">
        <f>IF('Vic Oct 2019'!K22="",($C$5*F28/'Vic Oct 2019'!AR22*'Vic Oct 2019'!AC22/100)*'Vic Oct 2019'!AR22,IF($C$5*F28/'Vic Oct 2019'!AR22&gt;='Vic Oct 2019'!L22,('Vic Oct 2019'!L22*'Vic Oct 2019'!AC22/100)*'Vic Oct 2019'!AR22,($C$5*F28/'Vic Oct 2019'!AR22*'Vic Oct 2019'!AC22/100)*'Vic Oct 2019'!AR22))</f>
        <v>790.90909090909088</v>
      </c>
      <c r="M28" s="190">
        <f>IF(AND('Vic Oct 2019'!L22&gt;0,'Vic Oct 2019'!M22&gt;0),IF($C$5*F28/'Vic Oct 2019'!AR22&lt;'Vic Oct 2019'!L22,0,IF(($C$5*F28/'Vic Oct 2019'!AR22-'Vic Oct 2019'!L22)&lt;=('Vic Oct 2019'!M22+'Vic Oct 2019'!L22),((($C$5*F28/'Vic Oct 2019'!AR22-'Vic Oct 2019'!L22)*'Vic Oct 2019'!AD22/100))*'Vic Oct 2019'!AR22,((('Vic Oct 2019'!M22)*'Vic Oct 2019'!AD22/100)*'Vic Oct 2019'!AR22))),0)</f>
        <v>0</v>
      </c>
      <c r="N28" s="190">
        <f>IF(AND('Vic Oct 2019'!M22&gt;0,'Vic Oct 2019'!N22&gt;0),IF($C$5*F28/'Vic Oct 2019'!AR22&lt;('Vic Oct 2019'!L22+'Vic Oct 2019'!M22),0,IF(($C$5*F28/'Vic Oct 2019'!AR22-'Vic Oct 2019'!L22+'Vic Oct 2019'!M22)&lt;=('Vic Oct 2019'!L22+'Vic Oct 2019'!M22+'Vic Oct 2019'!N22),((($C$5*F28/'Vic Oct 2019'!AR22-('Vic Oct 2019'!L22+'Vic Oct 2019'!M22))*'Vic Oct 2019'!AE22/100))*'Vic Oct 2019'!AR22,('Vic Oct 2019'!N22*'Vic Oct 2019'!AE22/100)*'Vic Oct 2019'!AR22)),0)</f>
        <v>0</v>
      </c>
      <c r="O28" s="190">
        <f>IF(AND('Vic Oct 2019'!N22&gt;0,'Vic Oct 2019'!O22&gt;0),IF($C$5*F28/'Vic Oct 2019'!AR22&lt;('Vic Oct 2019'!L22+'Vic Oct 2019'!M22+'Vic Oct 2019'!N22),0,IF(($C$5*F28/'Vic Oct 2019'!AR22-'Vic Oct 2019'!L22+'Vic Oct 2019'!M22+'Vic Oct 2019'!N22)&lt;=('Vic Oct 2019'!L22+'Vic Oct 2019'!M22+'Vic Oct 2019'!N22+'Vic Oct 2019'!O22),(($C$5*F28/'Vic Oct 2019'!AR22-('Vic Oct 2019'!L22+'Vic Oct 2019'!M22+'Vic Oct 2019'!N22))*'Vic Oct 2019'!AF22/100)*'Vic Oct 2019'!AR22,('Vic Oct 2019'!O22*'Vic Oct 2019'!AF22/100)*'Vic Oct 2019'!AR22)),0)</f>
        <v>0</v>
      </c>
      <c r="P28" s="190">
        <f>IF(AND('Vic Oct 2019'!P22&gt;0,'Vic Oct 2019'!O22&gt;0),IF(($C$5*F28/'Vic Oct 2019'!AR22&lt;SUM('Vic Oct 2019'!L22:P22)),(0),($C$5*F28/'Vic Oct 2019'!AR22-SUM('Vic Oct 2019'!L22:P22))*'Vic Oct 2019'!AB22/100)* 'Vic Oct 2019'!AR22,IF(AND('Vic Oct 2019'!O22&gt;0,'Vic Oct 2019'!P22=""),IF(($C$5*F28/'Vic Oct 2019'!AR22&lt; SUM('Vic Oct 2019'!L22:O22)),(0),($C$5*F28/'Vic Oct 2019'!AR22-SUM('Vic Oct 2019'!L22:O22))*'Vic Oct 2019'!AG22/100)* 'Vic Oct 2019'!AR22,IF(AND('Vic Oct 2019'!N22&gt;0,'Vic Oct 2019'!O22=""),IF(($C$5*F28/'Vic Oct 2019'!AR22&lt; SUM('Vic Oct 2019'!L22:N22)),(0),($C$5*F28/'Vic Oct 2019'!AR22-SUM('Vic Oct 2019'!L22:N22))*'Vic Oct 2019'!AF22/100)* 'Vic Oct 2019'!AR22,IF(AND('Vic Oct 2019'!M22&gt;0,'Vic Oct 2019'!N22=""),IF(($C$5*F28/'Vic Oct 2019'!AR22&lt;'Vic Oct 2019'!M22+'Vic Oct 2019'!L22),(0),(($C$5*F28/'Vic Oct 2019'!AR22-('Vic Oct 2019'!M22+'Vic Oct 2019'!L22))*'Vic Oct 2019'!AE22/100))*'Vic Oct 2019'!AR22,IF(AND('Vic Oct 2019'!L22&gt;0,'Vic Oct 2019'!M22=""&gt;0),IF(($C$5*F28/'Vic Oct 2019'!AR22&lt;'Vic Oct 2019'!L22),(0),($C$5*F28/'Vic Oct 2019'!AR22-'Vic Oct 2019'!L22)*'Vic Oct 2019'!AD22/100)*'Vic Oct 2019'!AR22,0)))))</f>
        <v>0</v>
      </c>
      <c r="Q28" s="394">
        <f t="shared" si="4"/>
        <v>1581.8181818181818</v>
      </c>
      <c r="R28" s="419">
        <f t="shared" si="5"/>
        <v>1943.1681818181819</v>
      </c>
      <c r="S28" s="193">
        <f t="shared" si="6"/>
        <v>2137.4850000000001</v>
      </c>
      <c r="T28" s="247">
        <f>'Vic Oct 2019'!AT22</f>
        <v>0</v>
      </c>
      <c r="U28" s="247">
        <f>'Vic Oct 2019'!AU22</f>
        <v>0</v>
      </c>
      <c r="V28" s="247">
        <f>'Vic Oct 2019'!AV22</f>
        <v>5</v>
      </c>
      <c r="W28" s="247">
        <f>'Vic Oct 2019'!AW22</f>
        <v>0</v>
      </c>
      <c r="X28" s="419" t="str">
        <f t="shared" si="11"/>
        <v>Pay-on-time off bill</v>
      </c>
      <c r="Y28" s="419" t="str">
        <f t="shared" si="12"/>
        <v>Inclusive</v>
      </c>
      <c r="Z28" s="399">
        <f t="shared" si="17"/>
        <v>1943.1681818181817</v>
      </c>
      <c r="AA28" s="399">
        <f t="shared" si="18"/>
        <v>1846.0097727272725</v>
      </c>
      <c r="AB28" s="400">
        <f t="shared" si="9"/>
        <v>2137.4850000000001</v>
      </c>
      <c r="AC28" s="400">
        <f t="shared" si="10"/>
        <v>2030.6107500000001</v>
      </c>
      <c r="AD28" s="244">
        <f>'Vic Oct 2019'!BF22</f>
        <v>0</v>
      </c>
      <c r="AE28" s="196" t="str">
        <f>'Vic Oct 2019'!BG22</f>
        <v>n</v>
      </c>
      <c r="AF28" s="336"/>
      <c r="AG28" s="336"/>
      <c r="AH28" s="336"/>
      <c r="AI28" s="336"/>
      <c r="AJ28" s="336"/>
      <c r="AK28" s="336"/>
      <c r="AL28" s="336"/>
      <c r="AM28" s="336"/>
      <c r="AN28" s="336"/>
      <c r="AO28" s="336"/>
      <c r="AP28" s="336"/>
      <c r="AQ28" s="336"/>
      <c r="AR28" s="336"/>
      <c r="AS28" s="336"/>
      <c r="AT28" s="336"/>
      <c r="AU28" s="336"/>
      <c r="AV28" s="336"/>
      <c r="AW28" s="336"/>
      <c r="AX28" s="336"/>
      <c r="AY28" s="336"/>
      <c r="AZ28" s="336"/>
      <c r="BA28" s="336"/>
      <c r="BB28" s="336"/>
      <c r="BC28" s="336"/>
      <c r="BD28" s="336"/>
      <c r="BE28" s="336"/>
      <c r="BF28" s="336"/>
      <c r="BG28" s="336"/>
      <c r="BH28" s="336"/>
      <c r="BI28" s="336"/>
      <c r="BJ28" s="336"/>
      <c r="BK28" s="336"/>
      <c r="BL28" s="336"/>
      <c r="BM28" s="336"/>
      <c r="BN28" s="336"/>
      <c r="BO28" s="336"/>
      <c r="BP28" s="336"/>
      <c r="BQ28" s="336"/>
      <c r="BR28" s="336"/>
      <c r="BS28" s="336"/>
      <c r="BT28" s="336"/>
      <c r="BU28" s="336"/>
      <c r="BV28" s="336"/>
      <c r="BW28" s="336"/>
      <c r="BX28" s="336"/>
      <c r="BY28" s="336"/>
      <c r="BZ28" s="336"/>
      <c r="CA28" s="336"/>
      <c r="CB28" s="336"/>
      <c r="CC28" s="336"/>
      <c r="CD28" s="336"/>
      <c r="CE28" s="336"/>
      <c r="CF28" s="336"/>
      <c r="CG28" s="336"/>
      <c r="CH28" s="336"/>
      <c r="CI28" s="336"/>
      <c r="CJ28" s="336"/>
      <c r="CK28" s="336"/>
      <c r="CL28" s="336"/>
      <c r="CM28" s="336"/>
      <c r="CN28" s="336"/>
      <c r="CO28" s="342"/>
      <c r="CP28" s="342"/>
      <c r="CQ28" s="342"/>
      <c r="CR28" s="342"/>
      <c r="CS28" s="342"/>
      <c r="CT28" s="342"/>
      <c r="CU28" s="342"/>
      <c r="CV28" s="342"/>
      <c r="CW28" s="342"/>
      <c r="CX28" s="342"/>
      <c r="CY28" s="342"/>
      <c r="CZ28" s="342"/>
      <c r="DA28" s="342"/>
      <c r="DB28" s="342"/>
      <c r="DC28" s="342"/>
      <c r="DD28" s="342"/>
      <c r="DE28" s="342"/>
      <c r="DF28" s="342"/>
      <c r="DG28" s="342"/>
      <c r="DH28" s="342"/>
      <c r="DI28" s="342"/>
      <c r="DJ28" s="342"/>
      <c r="DK28" s="342"/>
      <c r="DL28" s="342"/>
      <c r="DM28" s="342"/>
      <c r="DN28" s="342"/>
      <c r="DO28" s="342"/>
      <c r="DP28" s="342"/>
      <c r="DQ28" s="342"/>
      <c r="DR28" s="342"/>
      <c r="DS28" s="342"/>
      <c r="DT28" s="342"/>
      <c r="DU28" s="342"/>
      <c r="DV28" s="342"/>
      <c r="DW28" s="342"/>
      <c r="DX28" s="342"/>
      <c r="DY28" s="342"/>
      <c r="DZ28" s="342"/>
      <c r="EA28" s="342"/>
      <c r="EB28" s="342"/>
      <c r="EC28" s="342"/>
      <c r="ED28" s="342"/>
      <c r="EE28" s="342"/>
      <c r="EF28" s="342"/>
      <c r="EG28" s="342"/>
      <c r="EH28" s="342"/>
      <c r="EI28" s="342"/>
      <c r="EJ28" s="342"/>
      <c r="EK28" s="342"/>
      <c r="EL28" s="342"/>
      <c r="EM28" s="342"/>
      <c r="EN28" s="342"/>
      <c r="EO28" s="342"/>
      <c r="EP28" s="342"/>
    </row>
    <row r="29" spans="1:146" s="343" customFormat="1" ht="17" customHeight="1" thickBot="1">
      <c r="A29" s="373"/>
      <c r="B29" s="215" t="str">
        <f>'Vic Oct 2019'!F23</f>
        <v>Red Energy</v>
      </c>
      <c r="C29" s="215" t="str">
        <f>'Vic Oct 2019'!G23</f>
        <v>Red Saver</v>
      </c>
      <c r="D29" s="115">
        <f>365*'Vic Oct 2019'!H23/100</f>
        <v>256.95999999999998</v>
      </c>
      <c r="E29" s="416">
        <f>IF('Vic Oct 2019'!AQ23=3,0.5,IF('Vic Oct 2019'!AQ23=2,0.33,0))</f>
        <v>0.5</v>
      </c>
      <c r="F29" s="416">
        <f t="shared" si="3"/>
        <v>0.5</v>
      </c>
      <c r="G29" s="115">
        <f>IF('Vic Oct 2019'!K23="",($C$5*E29/'Vic Oct 2019'!AQ23*'Vic Oct 2019'!W23/100)*'Vic Oct 2019'!AQ23,IF($C$5*E29/'Vic Oct 2019'!AQ23&gt;='Vic Oct 2019'!L23,('Vic Oct 2019'!L23*'Vic Oct 2019'!W23/100)*'Vic Oct 2019'!AQ23,($C$5*E29/'Vic Oct 2019'!AQ23*'Vic Oct 2019'!W23/100)*'Vic Oct 2019'!AQ23))</f>
        <v>225.88363636363636</v>
      </c>
      <c r="H29" s="115">
        <f>IF(AND('Vic Oct 2019'!L23&gt;0,'Vic Oct 2019'!M23&gt;0),IF($C$5*E29/'Vic Oct 2019'!AQ23&lt;'Vic Oct 2019'!L23,0,IF(($C$5*E29/'Vic Oct 2019'!AQ23-'Vic Oct 2019'!L23)&lt;=('Vic Oct 2019'!M23+'Vic Oct 2019'!L23),((($C$5*E29/'Vic Oct 2019'!AQ23-'Vic Oct 2019'!L23)*'Vic Oct 2019'!X23/100))*'Vic Oct 2019'!AQ23,((('Vic Oct 2019'!M23)*'Vic Oct 2019'!X23/100)*'Vic Oct 2019'!AQ23))),0)</f>
        <v>0</v>
      </c>
      <c r="I29" s="115">
        <f>IF(AND('Vic Oct 2019'!M23&gt;0,'Vic Oct 2019'!N23&gt;0),IF($C$5*E29/'Vic Oct 2019'!AQ23&lt;('Vic Oct 2019'!L23+'Vic Oct 2019'!M23),0,IF(($C$5*E29/'Vic Oct 2019'!AQ23-'Vic Oct 2019'!L23+'Vic Oct 2019'!M23)&lt;=('Vic Oct 2019'!L23+'Vic Oct 2019'!M23+'Vic Oct 2019'!N23),((($C$5*E29/'Vic Oct 2019'!AQ23-('Vic Oct 2019'!L23+'Vic Oct 2019'!M23))*'Vic Oct 2019'!Y23/100))*'Vic Oct 2019'!AQ23,('Vic Oct 2019'!N23*'Vic Oct 2019'!Y23/100)* 'Vic Oct 2019'!AQ23)),0)</f>
        <v>0</v>
      </c>
      <c r="J29" s="115">
        <f>IF(AND('Vic Oct 2019'!N23&gt;0,'Vic Oct 2019'!O23&gt;0),IF($C$5*E29/'Vic Oct 2019'!AQ23&lt;('Vic Oct 2019'!L23+'Vic Oct 2019'!M23+'Vic Oct 2019'!N23),0,IF(($C$5*E29/'Vic Oct 2019'!AQ23-'Vic Oct 2019'!L23+'Vic Oct 2019'!M23+'Vic Oct 2019'!N23)&lt;=('Vic Oct 2019'!L23+'Vic Oct 2019'!M23+'Vic Oct 2019'!N23+'Vic Oct 2019'!O23),(($C$5*E29/'Vic Oct 2019'!AQ23-('Vic Oct 2019'!L23+'Vic Oct 2019'!M23+'Vic Oct 2019'!N23))*'Vic Oct 2019'!Z23/100)*'Vic Oct 2019'!AQ23,('Vic Oct 2019'!O23*'Vic Oct 2019'!Z23/100)*'Vic Oct 2019'!AQ23)),0)</f>
        <v>0</v>
      </c>
      <c r="K29" s="115">
        <f>IF(AND('Vic Oct 2019'!P23&gt;0,'Vic Oct 2019'!O23&gt;0),IF(($C$5*E29/'Vic Oct 2019'!AQ23&lt;SUM('Vic Oct 2019'!L23:P23)),(0),($C$5*E29/'Vic Oct 2019'!AQ23-SUM('Vic Oct 2019'!L23:P23))*'Vic Oct 2019'!AB23/100)* 'Vic Oct 2019'!AQ23,IF(AND('Vic Oct 2019'!O23&gt;0,'Vic Oct 2019'!P23=""),IF(($C$5*E29/'Vic Oct 2019'!AQ23&lt; SUM('Vic Oct 2019'!L23:O23)),(0),($C$5*E29/'Vic Oct 2019'!AQ23-SUM('Vic Oct 2019'!L23:O23))*'Vic Oct 2019'!AA23/100)* 'Vic Oct 2019'!AQ23,IF(AND('Vic Oct 2019'!N23&gt;0,'Vic Oct 2019'!O23=""),IF(($C$5*E29/'Vic Oct 2019'!AQ23&lt; SUM('Vic Oct 2019'!L23:N23)),(0),($C$5*E29/'Vic Oct 2019'!AQ23-SUM('Vic Oct 2019'!L23:N23))*'Vic Oct 2019'!Z23/100)* 'Vic Oct 2019'!AQ23,IF(AND('Vic Oct 2019'!M23&gt;0,'Vic Oct 2019'!N23=""),IF(($C$5*E29/'Vic Oct 2019'!AQ23&lt;'Vic Oct 2019'!M23+'Vic Oct 2019'!L23),(0),(($C$5*E29/'Vic Oct 2019'!AQ23-('Vic Oct 2019'!M23+'Vic Oct 2019'!L23))*'Vic Oct 2019'!Y23/100))*'Vic Oct 2019'!AQ23,IF(AND('Vic Oct 2019'!L23&gt;0,'Vic Oct 2019'!M23=""&gt;0),IF(($C$5*E29/'Vic Oct 2019'!AQ23&lt;'Vic Oct 2019'!L23),(0),($C$5*E29/'Vic Oct 2019'!AQ23-'Vic Oct 2019'!L23)*'Vic Oct 2019'!X23/100)*'Vic Oct 2019'!AQ23,0)))))</f>
        <v>755.23636363636365</v>
      </c>
      <c r="L29" s="115">
        <f>IF('Vic Oct 2019'!K23="",($C$5*F29/'Vic Oct 2019'!AR23*'Vic Oct 2019'!AC23/100)*'Vic Oct 2019'!AR23,IF($C$5*F29/'Vic Oct 2019'!AR23&gt;='Vic Oct 2019'!L23,('Vic Oct 2019'!L23*'Vic Oct 2019'!AC23/100)*'Vic Oct 2019'!AR23,($C$5*F29/'Vic Oct 2019'!AR23*'Vic Oct 2019'!AC23/100)*'Vic Oct 2019'!AR23))</f>
        <v>198.35999999999996</v>
      </c>
      <c r="M29" s="115">
        <f>IF(AND('Vic Oct 2019'!L23&gt;0,'Vic Oct 2019'!M23&gt;0),IF($C$5*F29/'Vic Oct 2019'!AR23&lt;'Vic Oct 2019'!L23,0,IF(($C$5*F29/'Vic Oct 2019'!AR23-'Vic Oct 2019'!L23)&lt;=('Vic Oct 2019'!M23+'Vic Oct 2019'!L23),((($C$5*F29/'Vic Oct 2019'!AR23-'Vic Oct 2019'!L23)*'Vic Oct 2019'!AD23/100))*'Vic Oct 2019'!AR23,((('Vic Oct 2019'!M23)*'Vic Oct 2019'!AD23/100)*'Vic Oct 2019'!AR23))),0)</f>
        <v>0</v>
      </c>
      <c r="N29" s="115">
        <f>IF(AND('Vic Oct 2019'!M23&gt;0,'Vic Oct 2019'!N23&gt;0),IF($C$5*F29/'Vic Oct 2019'!AR23&lt;('Vic Oct 2019'!L23+'Vic Oct 2019'!M23),0,IF(($C$5*F29/'Vic Oct 2019'!AR23-'Vic Oct 2019'!L23+'Vic Oct 2019'!M23)&lt;=('Vic Oct 2019'!L23+'Vic Oct 2019'!M23+'Vic Oct 2019'!N23),((($C$5*F29/'Vic Oct 2019'!AR23-('Vic Oct 2019'!L23+'Vic Oct 2019'!M23))*'Vic Oct 2019'!AE23/100))*'Vic Oct 2019'!AR23,('Vic Oct 2019'!N23*'Vic Oct 2019'!AE23/100)*'Vic Oct 2019'!AR23)),0)</f>
        <v>0</v>
      </c>
      <c r="O29" s="115">
        <f>IF(AND('Vic Oct 2019'!N23&gt;0,'Vic Oct 2019'!O23&gt;0),IF($C$5*F29/'Vic Oct 2019'!AR23&lt;('Vic Oct 2019'!L23+'Vic Oct 2019'!M23+'Vic Oct 2019'!N23),0,IF(($C$5*F29/'Vic Oct 2019'!AR23-'Vic Oct 2019'!L23+'Vic Oct 2019'!M23+'Vic Oct 2019'!N23)&lt;=('Vic Oct 2019'!L23+'Vic Oct 2019'!M23+'Vic Oct 2019'!N23+'Vic Oct 2019'!O23),(($C$5*F29/'Vic Oct 2019'!AR23-('Vic Oct 2019'!L23+'Vic Oct 2019'!M23+'Vic Oct 2019'!N23))*'Vic Oct 2019'!AF23/100)*'Vic Oct 2019'!AR23,('Vic Oct 2019'!O23*'Vic Oct 2019'!AF23/100)*'Vic Oct 2019'!AR23)),0)</f>
        <v>0</v>
      </c>
      <c r="P29" s="115">
        <f>IF(AND('Vic Oct 2019'!P23&gt;0,'Vic Oct 2019'!O23&gt;0),IF(($C$5*F29/'Vic Oct 2019'!AR23&lt;SUM('Vic Oct 2019'!L23:P23)),(0),($C$5*F29/'Vic Oct 2019'!AR23-SUM('Vic Oct 2019'!L23:P23))*'Vic Oct 2019'!AB23/100)* 'Vic Oct 2019'!AR23,IF(AND('Vic Oct 2019'!O23&gt;0,'Vic Oct 2019'!P23=""),IF(($C$5*F29/'Vic Oct 2019'!AR23&lt; SUM('Vic Oct 2019'!L23:O23)),(0),($C$5*F29/'Vic Oct 2019'!AR23-SUM('Vic Oct 2019'!L23:O23))*'Vic Oct 2019'!AG23/100)* 'Vic Oct 2019'!AR23,IF(AND('Vic Oct 2019'!N23&gt;0,'Vic Oct 2019'!O23=""),IF(($C$5*F29/'Vic Oct 2019'!AR23&lt; SUM('Vic Oct 2019'!L23:N23)),(0),($C$5*F29/'Vic Oct 2019'!AR23-SUM('Vic Oct 2019'!L23:N23))*'Vic Oct 2019'!AF23/100)* 'Vic Oct 2019'!AR23,IF(AND('Vic Oct 2019'!M23&gt;0,'Vic Oct 2019'!N23=""),IF(($C$5*F29/'Vic Oct 2019'!AR23&lt;'Vic Oct 2019'!M23+'Vic Oct 2019'!L23),(0),(($C$5*F29/'Vic Oct 2019'!AR23-('Vic Oct 2019'!M23+'Vic Oct 2019'!L23))*'Vic Oct 2019'!AE23/100))*'Vic Oct 2019'!AR23,IF(AND('Vic Oct 2019'!L23&gt;0,'Vic Oct 2019'!M23=""&gt;0),IF(($C$5*F29/'Vic Oct 2019'!AR23&lt;'Vic Oct 2019'!L23),(0),($C$5*F29/'Vic Oct 2019'!AR23-'Vic Oct 2019'!L23)*'Vic Oct 2019'!AD23/100)*'Vic Oct 2019'!AR23,0)))))</f>
        <v>719.27272727272725</v>
      </c>
      <c r="Q29" s="395">
        <f t="shared" si="4"/>
        <v>1898.7527272727273</v>
      </c>
      <c r="R29" s="420">
        <f t="shared" si="5"/>
        <v>2155.7127272727271</v>
      </c>
      <c r="S29" s="214">
        <f t="shared" si="6"/>
        <v>2371.2840000000001</v>
      </c>
      <c r="T29" s="248">
        <f>'Vic Oct 2019'!AT23</f>
        <v>0</v>
      </c>
      <c r="U29" s="248">
        <f>'Vic Oct 2019'!AU23</f>
        <v>0</v>
      </c>
      <c r="V29" s="248">
        <f>'Vic Oct 2019'!AV23</f>
        <v>10</v>
      </c>
      <c r="W29" s="248">
        <f>'Vic Oct 2019'!AW23</f>
        <v>0</v>
      </c>
      <c r="X29" s="420" t="str">
        <f t="shared" si="11"/>
        <v>Pay-on-time off bill</v>
      </c>
      <c r="Y29" s="420" t="str">
        <f t="shared" si="12"/>
        <v>Inclusive</v>
      </c>
      <c r="Z29" s="401">
        <f t="shared" si="17"/>
        <v>2155.7127272727271</v>
      </c>
      <c r="AA29" s="402">
        <f t="shared" si="18"/>
        <v>1940.1414545454545</v>
      </c>
      <c r="AB29" s="403">
        <f t="shared" si="9"/>
        <v>2371.2840000000001</v>
      </c>
      <c r="AC29" s="403">
        <f t="shared" si="10"/>
        <v>2134.1556</v>
      </c>
      <c r="AD29" s="245">
        <f>'Vic Oct 2019'!BF23</f>
        <v>0</v>
      </c>
      <c r="AE29" s="217" t="str">
        <f>'Vic Oct 2019'!BG23</f>
        <v>n</v>
      </c>
      <c r="AF29" s="336"/>
      <c r="AG29" s="336"/>
      <c r="AH29" s="336"/>
      <c r="AI29" s="336"/>
      <c r="AJ29" s="336"/>
      <c r="AK29" s="336"/>
      <c r="AL29" s="336"/>
      <c r="AM29" s="336"/>
      <c r="AN29" s="336"/>
      <c r="AO29" s="336"/>
      <c r="AP29" s="336"/>
      <c r="AQ29" s="336"/>
      <c r="AR29" s="336"/>
      <c r="AS29" s="336"/>
      <c r="AT29" s="336"/>
      <c r="AU29" s="336"/>
      <c r="AV29" s="336"/>
      <c r="AW29" s="336"/>
      <c r="AX29" s="336"/>
      <c r="AY29" s="336"/>
      <c r="AZ29" s="336"/>
      <c r="BA29" s="336"/>
      <c r="BB29" s="336"/>
      <c r="BC29" s="336"/>
      <c r="BD29" s="336"/>
      <c r="BE29" s="336"/>
      <c r="BF29" s="336"/>
      <c r="BG29" s="336"/>
      <c r="BH29" s="336"/>
      <c r="BI29" s="336"/>
      <c r="BJ29" s="336"/>
      <c r="BK29" s="336"/>
      <c r="BL29" s="336"/>
      <c r="BM29" s="336"/>
      <c r="BN29" s="336"/>
      <c r="BO29" s="336"/>
      <c r="BP29" s="336"/>
      <c r="BQ29" s="336"/>
      <c r="BR29" s="336"/>
      <c r="BS29" s="336"/>
      <c r="BT29" s="336"/>
      <c r="BU29" s="336"/>
      <c r="BV29" s="336"/>
      <c r="BW29" s="336"/>
      <c r="BX29" s="336"/>
      <c r="BY29" s="336"/>
      <c r="BZ29" s="336"/>
      <c r="CA29" s="336"/>
      <c r="CB29" s="336"/>
      <c r="CC29" s="336"/>
      <c r="CD29" s="336"/>
      <c r="CE29" s="336"/>
      <c r="CF29" s="336"/>
      <c r="CG29" s="336"/>
      <c r="CH29" s="336"/>
      <c r="CI29" s="336"/>
      <c r="CJ29" s="336"/>
      <c r="CK29" s="336"/>
      <c r="CL29" s="336"/>
      <c r="CM29" s="336"/>
      <c r="CN29" s="336"/>
      <c r="CO29" s="342"/>
      <c r="CP29" s="342"/>
      <c r="CQ29" s="342"/>
      <c r="CR29" s="342"/>
      <c r="CS29" s="342"/>
      <c r="CT29" s="342"/>
      <c r="CU29" s="342"/>
      <c r="CV29" s="342"/>
      <c r="CW29" s="342"/>
      <c r="CX29" s="342"/>
      <c r="CY29" s="342"/>
      <c r="CZ29" s="342"/>
      <c r="DA29" s="342"/>
      <c r="DB29" s="342"/>
      <c r="DC29" s="342"/>
      <c r="DD29" s="342"/>
      <c r="DE29" s="342"/>
      <c r="DF29" s="342"/>
      <c r="DG29" s="342"/>
      <c r="DH29" s="342"/>
      <c r="DI29" s="342"/>
      <c r="DJ29" s="342"/>
      <c r="DK29" s="342"/>
      <c r="DL29" s="342"/>
      <c r="DM29" s="342"/>
      <c r="DN29" s="342"/>
      <c r="DO29" s="342"/>
      <c r="DP29" s="342"/>
      <c r="DQ29" s="342"/>
      <c r="DR29" s="342"/>
      <c r="DS29" s="342"/>
      <c r="DT29" s="342"/>
      <c r="DU29" s="342"/>
      <c r="DV29" s="342"/>
      <c r="DW29" s="342"/>
      <c r="DX29" s="342"/>
      <c r="DY29" s="342"/>
      <c r="DZ29" s="342"/>
      <c r="EA29" s="342"/>
      <c r="EB29" s="342"/>
      <c r="EC29" s="342"/>
      <c r="ED29" s="342"/>
      <c r="EE29" s="342"/>
      <c r="EF29" s="342"/>
      <c r="EG29" s="342"/>
      <c r="EH29" s="342"/>
      <c r="EI29" s="342"/>
      <c r="EJ29" s="342"/>
      <c r="EK29" s="342"/>
      <c r="EL29" s="342"/>
      <c r="EM29" s="342"/>
      <c r="EN29" s="342"/>
      <c r="EO29" s="342"/>
      <c r="EP29" s="342"/>
    </row>
    <row r="30" spans="1:146" ht="17" customHeight="1" thickTop="1">
      <c r="A30" s="528" t="str">
        <f>'Vic Oct 2019'!D24</f>
        <v>Ausnet Central 1</v>
      </c>
      <c r="B30" s="194" t="str">
        <f>'Vic Oct 2019'!F24</f>
        <v>AGL</v>
      </c>
      <c r="C30" s="194" t="str">
        <f>'Vic Oct 2019'!G24</f>
        <v>Business Essentials Saver</v>
      </c>
      <c r="D30" s="190">
        <f>365*'Vic Oct 2019'!H24/100</f>
        <v>303.87909090909091</v>
      </c>
      <c r="E30" s="415">
        <f>IF('Vic Oct 2019'!AQ24=3,0.5,IF('Vic Oct 2019'!AQ24=2,0.33,0))</f>
        <v>0.33</v>
      </c>
      <c r="F30" s="415">
        <f t="shared" si="3"/>
        <v>0.66999999999999993</v>
      </c>
      <c r="G30" s="190">
        <f>IF('Vic Oct 2019'!K24="",($C$5*E30/'Vic Oct 2019'!AQ24*'Vic Oct 2019'!W24/100)*'Vic Oct 2019'!AQ24,IF($C$5*E30/'Vic Oct 2019'!AQ24&gt;='Vic Oct 2019'!L24,('Vic Oct 2019'!L24*'Vic Oct 2019'!W24/100)*'Vic Oct 2019'!AQ24,($C$5*E30/'Vic Oct 2019'!AQ24*'Vic Oct 2019'!W24/100)*'Vic Oct 2019'!AQ24))</f>
        <v>455.99999999999994</v>
      </c>
      <c r="H30" s="190">
        <f>IF(AND('Vic Oct 2019'!L24&gt;0,'Vic Oct 2019'!M24&gt;0),IF($C$5*E30/'Vic Oct 2019'!AQ24&lt;'Vic Oct 2019'!L24,0,IF(($C$5*E30/'Vic Oct 2019'!AQ24-'Vic Oct 2019'!L24)&lt;=('Vic Oct 2019'!M24+'Vic Oct 2019'!L24),((($C$5*E30/'Vic Oct 2019'!AQ24-'Vic Oct 2019'!L24)*'Vic Oct 2019'!X24/100))*'Vic Oct 2019'!AQ24,((('Vic Oct 2019'!M24)*'Vic Oct 2019'!X24/100)*'Vic Oct 2019'!AQ24))),0)</f>
        <v>0</v>
      </c>
      <c r="I30" s="190">
        <f>IF(AND('Vic Oct 2019'!M24&gt;0,'Vic Oct 2019'!N24&gt;0),IF($C$5*E30/'Vic Oct 2019'!AQ24&lt;('Vic Oct 2019'!L24+'Vic Oct 2019'!M24),0,IF(($C$5*E30/'Vic Oct 2019'!AQ24-'Vic Oct 2019'!L24+'Vic Oct 2019'!M24)&lt;=('Vic Oct 2019'!L24+'Vic Oct 2019'!M24+'Vic Oct 2019'!N24),((($C$5*E30/'Vic Oct 2019'!AQ24-('Vic Oct 2019'!L24+'Vic Oct 2019'!M24))*'Vic Oct 2019'!Y24/100))*'Vic Oct 2019'!AQ24,('Vic Oct 2019'!N24*'Vic Oct 2019'!Y24/100)* 'Vic Oct 2019'!AQ24)),0)</f>
        <v>0</v>
      </c>
      <c r="J30" s="190">
        <f>IF(AND('Vic Oct 2019'!N24&gt;0,'Vic Oct 2019'!O24&gt;0),IF($C$5*E30/'Vic Oct 2019'!AQ24&lt;('Vic Oct 2019'!L24+'Vic Oct 2019'!M24+'Vic Oct 2019'!N24),0,IF(($C$5*E30/'Vic Oct 2019'!AQ24-'Vic Oct 2019'!L24+'Vic Oct 2019'!M24+'Vic Oct 2019'!N24)&lt;=('Vic Oct 2019'!L24+'Vic Oct 2019'!M24+'Vic Oct 2019'!N24+'Vic Oct 2019'!O24),(($C$5*E30/'Vic Oct 2019'!AQ24-('Vic Oct 2019'!L24+'Vic Oct 2019'!M24+'Vic Oct 2019'!N24))*'Vic Oct 2019'!Z24/100)*'Vic Oct 2019'!AQ24,('Vic Oct 2019'!O24*'Vic Oct 2019'!Z24/100)*'Vic Oct 2019'!AQ24)),0)</f>
        <v>0</v>
      </c>
      <c r="K30" s="190">
        <f>IF(AND('Vic Oct 2019'!P24&gt;0,'Vic Oct 2019'!O24&gt;0),IF(($C$5*E30/'Vic Oct 2019'!AQ24&lt;SUM('Vic Oct 2019'!L24:P24)),(0),($C$5*E30/'Vic Oct 2019'!AQ24-SUM('Vic Oct 2019'!L24:P24))*'Vic Oct 2019'!AB24/100)* 'Vic Oct 2019'!AQ24,IF(AND('Vic Oct 2019'!O24&gt;0,'Vic Oct 2019'!P24=""),IF(($C$5*E30/'Vic Oct 2019'!AQ24&lt; SUM('Vic Oct 2019'!L24:O24)),(0),($C$5*E30/'Vic Oct 2019'!AQ24-SUM('Vic Oct 2019'!L24:O24))*'Vic Oct 2019'!AA24/100)* 'Vic Oct 2019'!AQ24,IF(AND('Vic Oct 2019'!N24&gt;0,'Vic Oct 2019'!O24=""),IF(($C$5*E30/'Vic Oct 2019'!AQ24&lt; SUM('Vic Oct 2019'!L24:N24)),(0),($C$5*E30/'Vic Oct 2019'!AQ24-SUM('Vic Oct 2019'!L24:N24))*'Vic Oct 2019'!Z24/100)* 'Vic Oct 2019'!AQ24,IF(AND('Vic Oct 2019'!M24&gt;0,'Vic Oct 2019'!N24=""),IF(($C$5*E30/'Vic Oct 2019'!AQ24&lt;'Vic Oct 2019'!M24+'Vic Oct 2019'!L24),(0),(($C$5*E30/'Vic Oct 2019'!AQ24-('Vic Oct 2019'!M24+'Vic Oct 2019'!L24))*'Vic Oct 2019'!Y24/100))*'Vic Oct 2019'!AQ24,IF(AND('Vic Oct 2019'!L24&gt;0,'Vic Oct 2019'!M24=""&gt;0),IF(($C$5*E30/'Vic Oct 2019'!AQ24&lt;'Vic Oct 2019'!L24),(0),($C$5*E30/'Vic Oct 2019'!AQ24-'Vic Oct 2019'!L24)*'Vic Oct 2019'!X24/100)*'Vic Oct 2019'!AQ24,0)))))</f>
        <v>0</v>
      </c>
      <c r="L30" s="190">
        <f>IF('Vic Oct 2019'!K24="",($C$5*F30/'Vic Oct 2019'!AR24*'Vic Oct 2019'!AC24/100)*'Vic Oct 2019'!AR24,IF($C$5*F30/'Vic Oct 2019'!AR24&gt;='Vic Oct 2019'!L24,('Vic Oct 2019'!L24*'Vic Oct 2019'!AC24/100)*'Vic Oct 2019'!AR24,($C$5*F30/'Vic Oct 2019'!AR24*'Vic Oct 2019'!AC24/100)*'Vic Oct 2019'!AR24))</f>
        <v>919.72727272727263</v>
      </c>
      <c r="M30" s="190">
        <f>IF(AND('Vic Oct 2019'!L24&gt;0,'Vic Oct 2019'!M24&gt;0),IF($C$5*F30/'Vic Oct 2019'!AR24&lt;'Vic Oct 2019'!L24,0,IF(($C$5*F30/'Vic Oct 2019'!AR24-'Vic Oct 2019'!L24)&lt;=('Vic Oct 2019'!M24+'Vic Oct 2019'!L24),((($C$5*F30/'Vic Oct 2019'!AR24-'Vic Oct 2019'!L24)*'Vic Oct 2019'!AD24/100))*'Vic Oct 2019'!AR24,((('Vic Oct 2019'!M24)*'Vic Oct 2019'!AD24/100)*'Vic Oct 2019'!AR24))),0)</f>
        <v>0</v>
      </c>
      <c r="N30" s="190">
        <f>IF(AND('Vic Oct 2019'!M24&gt;0,'Vic Oct 2019'!N24&gt;0),IF($C$5*F30/'Vic Oct 2019'!AR24&lt;('Vic Oct 2019'!L24+'Vic Oct 2019'!M24),0,IF(($C$5*F30/'Vic Oct 2019'!AR24-'Vic Oct 2019'!L24+'Vic Oct 2019'!M24)&lt;=('Vic Oct 2019'!L24+'Vic Oct 2019'!M24+'Vic Oct 2019'!N24),((($C$5*F30/'Vic Oct 2019'!AR24-('Vic Oct 2019'!L24+'Vic Oct 2019'!M24))*'Vic Oct 2019'!AE24/100))*'Vic Oct 2019'!AR24,('Vic Oct 2019'!N24*'Vic Oct 2019'!AE24/100)*'Vic Oct 2019'!AR24)),0)</f>
        <v>0</v>
      </c>
      <c r="O30" s="190">
        <f>IF(AND('Vic Oct 2019'!N24&gt;0,'Vic Oct 2019'!O24&gt;0),IF($C$5*F30/'Vic Oct 2019'!AR24&lt;('Vic Oct 2019'!L24+'Vic Oct 2019'!M24+'Vic Oct 2019'!N24),0,IF(($C$5*F30/'Vic Oct 2019'!AR24-'Vic Oct 2019'!L24+'Vic Oct 2019'!M24+'Vic Oct 2019'!N24)&lt;=('Vic Oct 2019'!L24+'Vic Oct 2019'!M24+'Vic Oct 2019'!N24+'Vic Oct 2019'!O24),(($C$5*F30/'Vic Oct 2019'!AR24-('Vic Oct 2019'!L24+'Vic Oct 2019'!M24+'Vic Oct 2019'!N24))*'Vic Oct 2019'!AF24/100)*'Vic Oct 2019'!AR24,('Vic Oct 2019'!O24*'Vic Oct 2019'!AF24/100)*'Vic Oct 2019'!AR24)),0)</f>
        <v>0</v>
      </c>
      <c r="P30" s="190">
        <f>IF(AND('Vic Oct 2019'!P24&gt;0,'Vic Oct 2019'!O24&gt;0),IF(($C$5*F30/'Vic Oct 2019'!AR24&lt;SUM('Vic Oct 2019'!L24:P24)),(0),($C$5*F30/'Vic Oct 2019'!AR24-SUM('Vic Oct 2019'!L24:P24))*'Vic Oct 2019'!AB24/100)* 'Vic Oct 2019'!AR24,IF(AND('Vic Oct 2019'!O24&gt;0,'Vic Oct 2019'!P24=""),IF(($C$5*F30/'Vic Oct 2019'!AR24&lt; SUM('Vic Oct 2019'!L24:O24)),(0),($C$5*F30/'Vic Oct 2019'!AR24-SUM('Vic Oct 2019'!L24:O24))*'Vic Oct 2019'!AG24/100)* 'Vic Oct 2019'!AR24,IF(AND('Vic Oct 2019'!N24&gt;0,'Vic Oct 2019'!O24=""),IF(($C$5*F30/'Vic Oct 2019'!AR24&lt; SUM('Vic Oct 2019'!L24:N24)),(0),($C$5*F30/'Vic Oct 2019'!AR24-SUM('Vic Oct 2019'!L24:N24))*'Vic Oct 2019'!AF24/100)* 'Vic Oct 2019'!AR24,IF(AND('Vic Oct 2019'!M24&gt;0,'Vic Oct 2019'!N24=""),IF(($C$5*F30/'Vic Oct 2019'!AR24&lt;'Vic Oct 2019'!M24+'Vic Oct 2019'!L24),(0),(($C$5*F30/'Vic Oct 2019'!AR24-('Vic Oct 2019'!M24+'Vic Oct 2019'!L24))*'Vic Oct 2019'!AE24/100))*'Vic Oct 2019'!AR24,IF(AND('Vic Oct 2019'!L24&gt;0,'Vic Oct 2019'!M24=""&gt;0),IF(($C$5*F30/'Vic Oct 2019'!AR24&lt;'Vic Oct 2019'!L24),(0),($C$5*F30/'Vic Oct 2019'!AR24-'Vic Oct 2019'!L24)*'Vic Oct 2019'!AD24/100)*'Vic Oct 2019'!AR24,0)))))</f>
        <v>0</v>
      </c>
      <c r="Q30" s="394">
        <f t="shared" si="4"/>
        <v>1375.7272727272725</v>
      </c>
      <c r="R30" s="419">
        <f t="shared" si="5"/>
        <v>1679.6063636363633</v>
      </c>
      <c r="S30" s="193">
        <f t="shared" si="6"/>
        <v>1847.5669999999998</v>
      </c>
      <c r="T30" s="247">
        <f>'Vic Oct 2019'!AT24</f>
        <v>0</v>
      </c>
      <c r="U30" s="247">
        <f>'Vic Oct 2019'!AU24</f>
        <v>0</v>
      </c>
      <c r="V30" s="247">
        <f>'Vic Oct 2019'!AV24</f>
        <v>0</v>
      </c>
      <c r="W30" s="247">
        <f>'Vic Oct 2019'!AW24</f>
        <v>0</v>
      </c>
      <c r="X30" s="419" t="str">
        <f t="shared" si="11"/>
        <v>No discount</v>
      </c>
      <c r="Y30" s="419" t="str">
        <f t="shared" si="12"/>
        <v>Exclusive</v>
      </c>
      <c r="Z30" s="399">
        <f t="shared" si="7"/>
        <v>1679.6063636363633</v>
      </c>
      <c r="AA30" s="399">
        <f t="shared" si="8"/>
        <v>1679.6063636363633</v>
      </c>
      <c r="AB30" s="400">
        <f t="shared" si="9"/>
        <v>1847.5669999999998</v>
      </c>
      <c r="AC30" s="400">
        <f t="shared" si="10"/>
        <v>1847.5669999999998</v>
      </c>
      <c r="AD30" s="244">
        <f>'Vic Oct 2019'!BF24</f>
        <v>0</v>
      </c>
      <c r="AE30" s="196" t="str">
        <f>'Vic Oct 2019'!BG24</f>
        <v>n</v>
      </c>
      <c r="CO30" s="339"/>
      <c r="CP30" s="339"/>
      <c r="CQ30" s="339"/>
      <c r="CR30" s="339"/>
      <c r="CS30" s="339"/>
      <c r="CT30" s="339"/>
      <c r="CU30" s="339"/>
      <c r="CV30" s="339"/>
      <c r="CW30" s="339"/>
      <c r="CX30" s="339"/>
      <c r="CY30" s="339"/>
      <c r="CZ30" s="339"/>
      <c r="DA30" s="339"/>
      <c r="DB30" s="339"/>
      <c r="DC30" s="339"/>
      <c r="DD30" s="339"/>
      <c r="DE30" s="339"/>
      <c r="DF30" s="339"/>
      <c r="DG30" s="339"/>
      <c r="DH30" s="339"/>
      <c r="DI30" s="339"/>
      <c r="DJ30" s="339"/>
      <c r="DK30" s="339"/>
      <c r="DL30" s="339"/>
      <c r="DM30" s="339"/>
      <c r="DN30" s="339"/>
      <c r="DO30" s="339"/>
      <c r="DP30" s="339"/>
      <c r="DQ30" s="339"/>
      <c r="DR30" s="339"/>
      <c r="DS30" s="339"/>
      <c r="DT30" s="339"/>
      <c r="DU30" s="339"/>
      <c r="DV30" s="339"/>
      <c r="DW30" s="339"/>
      <c r="DX30" s="339"/>
      <c r="DY30" s="339"/>
      <c r="DZ30" s="339"/>
      <c r="EA30" s="339"/>
      <c r="EB30" s="339"/>
      <c r="EC30" s="339"/>
      <c r="ED30" s="339"/>
      <c r="EE30" s="339"/>
      <c r="EF30" s="339"/>
      <c r="EG30" s="339"/>
      <c r="EH30" s="339"/>
      <c r="EI30" s="339"/>
      <c r="EJ30" s="339"/>
      <c r="EK30" s="339"/>
      <c r="EL30" s="339"/>
      <c r="EM30" s="339"/>
      <c r="EN30" s="339"/>
      <c r="EO30" s="339"/>
      <c r="EP30" s="339"/>
    </row>
    <row r="31" spans="1:146" ht="17" customHeight="1">
      <c r="A31" s="528"/>
      <c r="B31" s="194" t="str">
        <f>'Vic Oct 2019'!F25</f>
        <v>Click Energy</v>
      </c>
      <c r="C31" s="194" t="str">
        <f>'Vic Oct 2019'!G25</f>
        <v>Business Start Gas</v>
      </c>
      <c r="D31" s="190">
        <f>365*'Vic Oct 2019'!H25/100</f>
        <v>315.79136363636366</v>
      </c>
      <c r="E31" s="415">
        <f>IF('Vic Oct 2019'!AQ25=3,0.5,IF('Vic Oct 2019'!AQ25=2,0.33,0))</f>
        <v>0.33</v>
      </c>
      <c r="F31" s="415">
        <f t="shared" si="3"/>
        <v>0.66999999999999993</v>
      </c>
      <c r="G31" s="190">
        <f>IF('Vic Oct 2019'!K25="",($C$5*E31/'Vic Oct 2019'!AQ25*'Vic Oct 2019'!W25/100)*'Vic Oct 2019'!AQ25,IF($C$5*E31/'Vic Oct 2019'!AQ25&gt;='Vic Oct 2019'!L25,('Vic Oct 2019'!L25*'Vic Oct 2019'!W25/100)*'Vic Oct 2019'!AQ25,($C$5*E31/'Vic Oct 2019'!AQ25*'Vic Oct 2019'!W25/100)*'Vic Oct 2019'!AQ25))</f>
        <v>207.27272727272725</v>
      </c>
      <c r="H31" s="190">
        <f>IF($C$5*E31/'Vic Oct 2019'!AQ25&lt;'Vic Oct 2019'!L25,0,IF($C$5*E31/'Vic Oct 2019'!AQ25&lt;='Vic Oct 2019'!M25,($C$5*E31/'Vic Oct 2019'!AQ25-'Vic Oct 2019'!L25)*('Vic Oct 2019'!X25/100)*'Vic Oct 2019'!AQ25,('Vic Oct 2019'!M25-'Vic Oct 2019'!L25)*('Vic Oct 2019'!X25/100)*'Vic Oct 2019'!AQ25))</f>
        <v>207.27272727272722</v>
      </c>
      <c r="I31" s="190">
        <f>IF($C$5*E31/'Vic Oct 2019'!AQ25&lt;'Vic Oct 2019'!M25,0,IF($C$5*E31/'Vic Oct 2019'!AQ25&lt;='Vic Oct 2019'!N25,($C$5*E31/'Vic Oct 2019'!AQ25-'Vic Oct 2019'!M25)*('Vic Oct 2019'!Y25/100)*'Vic Oct 2019'!AQ25,('Vic Oct 2019'!N25-'Vic Oct 2019'!M25)*('Vic Oct 2019'!Y25/100)*'Vic Oct 2019'!AQ25))</f>
        <v>152.18181818181819</v>
      </c>
      <c r="J31" s="190">
        <f>IF($C$5*E31/'Vic Oct 2019'!AQ25&lt;'Vic Oct 2019'!N25,0,IF($C$5*E31/'Vic Oct 2019'!AQ25&lt;='Vic Oct 2019'!O25,($C$5*E31/'Vic Oct 2019'!AQ25-'Vic Oct 2019'!N25)*('Vic Oct 2019'!Z25/100)*'Vic Oct 2019'!AQ25,('Vic Oct 2019'!O25-'Vic Oct 2019'!N25)*('Vic Oct 2019'!Z25/100)*'Vic Oct 2019'!AQ25))</f>
        <v>0</v>
      </c>
      <c r="K31" s="190">
        <f>IF(($C$5*E31/'Vic Oct 2019'!AQ25&gt;'Vic Oct 2019'!O25),($C$5*E31/'Vic Oct 2019'!AQ25-'Vic Oct 2019'!N25)*'Vic Oct 2019'!AA25/100*'Vic Oct 2019'!AQ25,0)</f>
        <v>0</v>
      </c>
      <c r="L31" s="190">
        <f>IF('Vic Oct 2019'!K25="",($C$5*F31/'Vic Oct 2019'!AR25*'Vic Oct 2019'!AC25/100)*'Vic Oct 2019'!AR25,IF($C$5*F31/'Vic Oct 2019'!AR25&gt;='Vic Oct 2019'!L25,('Vic Oct 2019'!L25*'Vic Oct 2019'!AC25/100)*'Vic Oct 2019'!AR25,($C$5*F31/'Vic Oct 2019'!AR25*'Vic Oct 2019'!AC25/100)*'Vic Oct 2019'!AR25))</f>
        <v>414.5454545454545</v>
      </c>
      <c r="M31" s="190">
        <f>IF($C$5*F31/'Vic Oct 2019'!AR25&lt;'Vic Oct 2019'!L25,0,IF($C$5*F31/'Vic Oct 2019'!AR25&lt;='Vic Oct 2019'!M25,($C$5*F31/'Vic Oct 2019'!AR25-'Vic Oct 2019'!L25)*('Vic Oct 2019'!AD25/100)*'Vic Oct 2019'!AR25,('Vic Oct 2019'!M25-'Vic Oct 2019'!L25)*('Vic Oct 2019'!AD25/100)*'Vic Oct 2019'!AR25))</f>
        <v>394.90909090909088</v>
      </c>
      <c r="N31" s="190">
        <f>IF($C$5*F31/'Vic Oct 2019'!AR25&lt;'Vic Oct 2019'!M25,0,IF($C$5*F31/'Vic Oct 2019'!AR25&lt;='Vic Oct 2019'!N25,($C$5*F31/'Vic Oct 2019'!AR25-'Vic Oct 2019'!M25)*('Vic Oct 2019'!AE25/100)*'Vic Oct 2019'!AR25,('Vic Oct 2019'!N25-'Vic Oct 2019'!M25)*('Vic Oct 2019'!AE25/100)*'Vic Oct 2019'!AR25))</f>
        <v>304</v>
      </c>
      <c r="O31" s="190">
        <f>IF($C$5*F31/'Vic Oct 2019'!AR25&lt;'Vic Oct 2019'!N25,0,IF($C$5*F31/'Vic Oct 2019'!AR25&lt;='Vic Oct 2019'!O25,($C$5*F31/'Vic Oct 2019'!AQ25-'Vic Oct 2019'!N25)*('Vic Oct 2019'!AF25/100)*'Vic Oct 2019'!AR25,('Vic Oct 2019'!O25-'Vic Oct 2019'!N25)*('Vic Oct 2019'!AF25/100)*'Vic Oct 2019'!AR25))</f>
        <v>0</v>
      </c>
      <c r="P31" s="190">
        <f>IF(($C$5*F31/'Vic Oct 2019'!AR25&gt;'Vic Oct 2019'!O25),($C$5*F31/'Vic Oct 2019'!AR25-'Vic Oct 2019'!N25)*'Vic Oct 2019'!AG25/100*'Vic Oct 2019'!AR25,0)</f>
        <v>0</v>
      </c>
      <c r="Q31" s="394">
        <f t="shared" si="4"/>
        <v>1680.181818181818</v>
      </c>
      <c r="R31" s="419">
        <f t="shared" si="5"/>
        <v>1995.9731818181817</v>
      </c>
      <c r="S31" s="193">
        <f t="shared" si="6"/>
        <v>2195.5705000000003</v>
      </c>
      <c r="T31" s="247">
        <f>'Vic Oct 2019'!AT25</f>
        <v>0</v>
      </c>
      <c r="U31" s="247">
        <f>'Vic Oct 2019'!AU25</f>
        <v>0</v>
      </c>
      <c r="V31" s="247">
        <f>'Vic Oct 2019'!AV25</f>
        <v>0</v>
      </c>
      <c r="W31" s="247">
        <f>'Vic Oct 2019'!AW25</f>
        <v>0</v>
      </c>
      <c r="X31" s="419" t="str">
        <f t="shared" si="11"/>
        <v>No discount</v>
      </c>
      <c r="Y31" s="419" t="str">
        <f t="shared" si="12"/>
        <v>Exclusive</v>
      </c>
      <c r="Z31" s="399">
        <f t="shared" si="7"/>
        <v>1995.9731818181817</v>
      </c>
      <c r="AA31" s="399">
        <f t="shared" si="8"/>
        <v>1995.9731818181817</v>
      </c>
      <c r="AB31" s="400">
        <f t="shared" si="9"/>
        <v>2195.5705000000003</v>
      </c>
      <c r="AC31" s="400">
        <f t="shared" si="10"/>
        <v>2195.5705000000003</v>
      </c>
      <c r="AD31" s="244">
        <f>'Vic Oct 2019'!BF25</f>
        <v>0</v>
      </c>
      <c r="AE31" s="196" t="str">
        <f>'Vic Oct 2019'!BG25</f>
        <v>n</v>
      </c>
      <c r="CO31" s="339"/>
      <c r="CP31" s="339"/>
      <c r="CQ31" s="339"/>
      <c r="CR31" s="339"/>
      <c r="CS31" s="339"/>
      <c r="CT31" s="339"/>
      <c r="CU31" s="339"/>
      <c r="CV31" s="339"/>
      <c r="CW31" s="339"/>
      <c r="CX31" s="339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39"/>
      <c r="DJ31" s="339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39"/>
      <c r="DV31" s="339"/>
      <c r="DW31" s="339"/>
      <c r="DX31" s="339"/>
      <c r="DY31" s="339"/>
      <c r="DZ31" s="339"/>
      <c r="EA31" s="339"/>
      <c r="EB31" s="339"/>
      <c r="EC31" s="339"/>
      <c r="ED31" s="339"/>
      <c r="EE31" s="339"/>
      <c r="EF31" s="339"/>
      <c r="EG31" s="339"/>
      <c r="EH31" s="339"/>
      <c r="EI31" s="339"/>
      <c r="EJ31" s="339"/>
      <c r="EK31" s="339"/>
      <c r="EL31" s="339"/>
      <c r="EM31" s="339"/>
      <c r="EN31" s="339"/>
      <c r="EO31" s="339"/>
      <c r="EP31" s="339"/>
    </row>
    <row r="32" spans="1:146" ht="17" customHeight="1">
      <c r="A32" s="528"/>
      <c r="B32" s="194" t="str">
        <f>'Vic Oct 2019'!F26</f>
        <v>Covau</v>
      </c>
      <c r="C32" s="194" t="str">
        <f>'Vic Oct 2019'!G26</f>
        <v>Smart Saver</v>
      </c>
      <c r="D32" s="190">
        <f>365*'Vic Oct 2019'!H26/100</f>
        <v>346.74999999999994</v>
      </c>
      <c r="E32" s="415">
        <f>IF('Vic Oct 2019'!AQ26=3,0.5,IF('Vic Oct 2019'!AQ26=2,0.33,0))</f>
        <v>0.33</v>
      </c>
      <c r="F32" s="415">
        <f t="shared" si="3"/>
        <v>0.66999999999999993</v>
      </c>
      <c r="G32" s="190">
        <f>IF('Vic Oct 2019'!K26="",($C$5*E32/'Vic Oct 2019'!AQ26*'Vic Oct 2019'!W26/100)*'Vic Oct 2019'!AQ26,IF($C$5*E32/'Vic Oct 2019'!AQ26&gt;='Vic Oct 2019'!L26,('Vic Oct 2019'!L26*'Vic Oct 2019'!W26/100)*'Vic Oct 2019'!AQ26,($C$5*E32/'Vic Oct 2019'!AQ26*'Vic Oct 2019'!W26/100)*'Vic Oct 2019'!AQ26))</f>
        <v>275.99999999999994</v>
      </c>
      <c r="H32" s="190">
        <f>IF($C$5*E32/'Vic Oct 2019'!AQ26&lt;'Vic Oct 2019'!L26,0,IF($C$5*E32/'Vic Oct 2019'!AQ26&lt;='Vic Oct 2019'!M26,($C$5*E32/'Vic Oct 2019'!AQ26-'Vic Oct 2019'!L26)*('Vic Oct 2019'!X26/100)*'Vic Oct 2019'!AQ26,('Vic Oct 2019'!M26-'Vic Oct 2019'!L26)*('Vic Oct 2019'!X26/100)*'Vic Oct 2019'!AQ26))</f>
        <v>261.81818181818181</v>
      </c>
      <c r="I32" s="190">
        <f>IF($C$5*E32/'Vic Oct 2019'!AQ26&lt;'Vic Oct 2019'!M26,0,IF($C$5*E32/'Vic Oct 2019'!AQ26&lt;='Vic Oct 2019'!N26,($C$5*E32/'Vic Oct 2019'!AQ26-'Vic Oct 2019'!M26)*('Vic Oct 2019'!Y26/100)*'Vic Oct 2019'!AQ26,('Vic Oct 2019'!N26-'Vic Oct 2019'!M26)*('Vic Oct 2019'!Y26/100)*'Vic Oct 2019'!AQ26))</f>
        <v>189</v>
      </c>
      <c r="J32" s="190">
        <f>IF($C$5*E32/'Vic Oct 2019'!AQ26&lt;'Vic Oct 2019'!N26,0,IF($C$5*E32/'Vic Oct 2019'!AQ26&lt;='Vic Oct 2019'!O26,($C$5*E32/'Vic Oct 2019'!AQ26-'Vic Oct 2019'!N26)*('Vic Oct 2019'!Z26/100)*'Vic Oct 2019'!AQ26,('Vic Oct 2019'!O26-'Vic Oct 2019'!N26)*('Vic Oct 2019'!Z26/100)*'Vic Oct 2019'!AQ26))</f>
        <v>0</v>
      </c>
      <c r="K32" s="190">
        <f>IF(($C$5*E32/'Vic Oct 2019'!AQ26&gt;'Vic Oct 2019'!O26),($C$5*E32/'Vic Oct 2019'!AQ26-'Vic Oct 2019'!N26)*'Vic Oct 2019'!AA26/100*'Vic Oct 2019'!AQ26,0)</f>
        <v>0</v>
      </c>
      <c r="L32" s="190">
        <f>IF('Vic Oct 2019'!K26="",($C$5*F32/'Vic Oct 2019'!AR26*'Vic Oct 2019'!AC26/100)*'Vic Oct 2019'!AR26,IF($C$5*F32/'Vic Oct 2019'!AR26&gt;='Vic Oct 2019'!L26,('Vic Oct 2019'!L26*'Vic Oct 2019'!AC26/100)*'Vic Oct 2019'!AR26,($C$5*F32/'Vic Oct 2019'!AR26*'Vic Oct 2019'!AC26/100)*'Vic Oct 2019'!AR26))</f>
        <v>504</v>
      </c>
      <c r="M32" s="190">
        <f>IF($C$5*F32/'Vic Oct 2019'!AR26&lt;'Vic Oct 2019'!L26,0,IF($C$5*F32/'Vic Oct 2019'!AR26&lt;='Vic Oct 2019'!M26,($C$5*F32/'Vic Oct 2019'!AR26-'Vic Oct 2019'!L26)*('Vic Oct 2019'!AD26/100)*'Vic Oct 2019'!AR26,('Vic Oct 2019'!M26-'Vic Oct 2019'!L26)*('Vic Oct 2019'!AD26/100)*'Vic Oct 2019'!AR26))</f>
        <v>469.09090909090901</v>
      </c>
      <c r="N32" s="190">
        <f>IF($C$5*F32/'Vic Oct 2019'!AR26&lt;'Vic Oct 2019'!M26,0,IF($C$5*F32/'Vic Oct 2019'!AR26&lt;='Vic Oct 2019'!N26,($C$5*F32/'Vic Oct 2019'!AR26-'Vic Oct 2019'!M26)*('Vic Oct 2019'!AE26/100)*'Vic Oct 2019'!AR26,('Vic Oct 2019'!N26-'Vic Oct 2019'!M26)*('Vic Oct 2019'!AE26/100)*'Vic Oct 2019'!AR26))</f>
        <v>348.90909090909088</v>
      </c>
      <c r="O32" s="190">
        <f>IF($C$5*F32/'Vic Oct 2019'!AR26&lt;'Vic Oct 2019'!N26,0,IF($C$5*F32/'Vic Oct 2019'!AR26&lt;='Vic Oct 2019'!O26,($C$5*F32/'Vic Oct 2019'!AQ26-'Vic Oct 2019'!N26)*('Vic Oct 2019'!AF26/100)*'Vic Oct 2019'!AR26,('Vic Oct 2019'!O26-'Vic Oct 2019'!N26)*('Vic Oct 2019'!AF26/100)*'Vic Oct 2019'!AR26))</f>
        <v>0</v>
      </c>
      <c r="P32" s="190">
        <f>IF(($C$5*F32/'Vic Oct 2019'!AR26&gt;'Vic Oct 2019'!O26),($C$5*F32/'Vic Oct 2019'!AR26-'Vic Oct 2019'!N26)*'Vic Oct 2019'!AG26/100*'Vic Oct 2019'!AR26,0)</f>
        <v>0</v>
      </c>
      <c r="Q32" s="394">
        <f t="shared" si="4"/>
        <v>2048.8181818181815</v>
      </c>
      <c r="R32" s="419">
        <f t="shared" si="5"/>
        <v>2395.5681818181815</v>
      </c>
      <c r="S32" s="193">
        <f t="shared" si="6"/>
        <v>2635.125</v>
      </c>
      <c r="T32" s="247">
        <f>'Vic Oct 2019'!AT26</f>
        <v>0</v>
      </c>
      <c r="U32" s="247">
        <f>'Vic Oct 2019'!AU26</f>
        <v>20</v>
      </c>
      <c r="V32" s="247">
        <f>'Vic Oct 2019'!AV26</f>
        <v>0</v>
      </c>
      <c r="W32" s="247">
        <f>'Vic Oct 2019'!AW26</f>
        <v>0</v>
      </c>
      <c r="X32" s="419" t="str">
        <f t="shared" si="11"/>
        <v>Guaranteed off usage</v>
      </c>
      <c r="Y32" s="419" t="str">
        <f t="shared" si="12"/>
        <v>Exclusive</v>
      </c>
      <c r="Z32" s="399">
        <f t="shared" si="7"/>
        <v>1985.8045454545452</v>
      </c>
      <c r="AA32" s="399">
        <f t="shared" si="8"/>
        <v>1985.8045454545452</v>
      </c>
      <c r="AB32" s="400">
        <f t="shared" si="9"/>
        <v>2184.3849999999998</v>
      </c>
      <c r="AC32" s="400">
        <f t="shared" si="10"/>
        <v>2184.3849999999998</v>
      </c>
      <c r="AD32" s="244">
        <f>'Vic Oct 2019'!BF26</f>
        <v>0</v>
      </c>
      <c r="AE32" s="196" t="str">
        <f>'Vic Oct 2019'!BG26</f>
        <v>n</v>
      </c>
      <c r="CO32" s="339"/>
      <c r="CP32" s="339"/>
      <c r="CQ32" s="339"/>
      <c r="CR32" s="339"/>
      <c r="CS32" s="339"/>
      <c r="CT32" s="339"/>
      <c r="CU32" s="339"/>
      <c r="CV32" s="339"/>
      <c r="CW32" s="339"/>
      <c r="CX32" s="339"/>
      <c r="CY32" s="339"/>
      <c r="CZ32" s="339"/>
      <c r="DA32" s="339"/>
      <c r="DB32" s="339"/>
      <c r="DC32" s="339"/>
      <c r="DD32" s="339"/>
      <c r="DE32" s="339"/>
      <c r="DF32" s="339"/>
      <c r="DG32" s="339"/>
      <c r="DH32" s="339"/>
      <c r="DI32" s="339"/>
      <c r="DJ32" s="339"/>
      <c r="DK32" s="339"/>
      <c r="DL32" s="339"/>
      <c r="DM32" s="339"/>
      <c r="DN32" s="339"/>
      <c r="DO32" s="339"/>
      <c r="DP32" s="339"/>
      <c r="DQ32" s="339"/>
      <c r="DR32" s="339"/>
      <c r="DS32" s="339"/>
      <c r="DT32" s="339"/>
      <c r="DU32" s="339"/>
      <c r="DV32" s="339"/>
      <c r="DW32" s="339"/>
      <c r="DX32" s="339"/>
      <c r="DY32" s="339"/>
      <c r="DZ32" s="339"/>
      <c r="EA32" s="339"/>
      <c r="EB32" s="339"/>
      <c r="EC32" s="339"/>
      <c r="ED32" s="339"/>
      <c r="EE32" s="339"/>
      <c r="EF32" s="339"/>
      <c r="EG32" s="339"/>
      <c r="EH32" s="339"/>
      <c r="EI32" s="339"/>
      <c r="EJ32" s="339"/>
      <c r="EK32" s="339"/>
      <c r="EL32" s="339"/>
      <c r="EM32" s="339"/>
      <c r="EN32" s="339"/>
      <c r="EO32" s="339"/>
      <c r="EP32" s="339"/>
    </row>
    <row r="33" spans="1:146" ht="17" customHeight="1">
      <c r="A33" s="528"/>
      <c r="B33" s="194" t="str">
        <f>'Vic Oct 2019'!F27</f>
        <v>EnergyAustralia</v>
      </c>
      <c r="C33" s="194" t="str">
        <f>'Vic Oct 2019'!G27</f>
        <v>Total Business</v>
      </c>
      <c r="D33" s="190">
        <f>365*'Vic Oct 2019'!H27/100</f>
        <v>437.99999999999994</v>
      </c>
      <c r="E33" s="415">
        <f>IF('Vic Oct 2019'!AQ27=3,0.5,IF('Vic Oct 2019'!AQ27=2,0.33,0))</f>
        <v>0.33</v>
      </c>
      <c r="F33" s="415">
        <f t="shared" si="3"/>
        <v>0.66999999999999993</v>
      </c>
      <c r="G33" s="190">
        <f>IF('Vic Oct 2019'!K27="",($C$5*E33/'Vic Oct 2019'!AQ27*'Vic Oct 2019'!W27/100)*'Vic Oct 2019'!AQ27,IF($C$5*E33/'Vic Oct 2019'!AQ27&gt;='Vic Oct 2019'!L27,('Vic Oct 2019'!L27*'Vic Oct 2019'!W27/100)*'Vic Oct 2019'!AQ27,($C$5*E33/'Vic Oct 2019'!AQ27*'Vic Oct 2019'!W27/100)*'Vic Oct 2019'!AQ27))</f>
        <v>243.27272727272725</v>
      </c>
      <c r="H33" s="190">
        <f>IF($C$5*E33/'Vic Oct 2019'!AQ27&lt;'Vic Oct 2019'!L27,0,IF($C$5*E33/'Vic Oct 2019'!AQ27&lt;='Vic Oct 2019'!M27,($C$5*E33/'Vic Oct 2019'!AQ27-'Vic Oct 2019'!L27)*('Vic Oct 2019'!X27/100)*'Vic Oct 2019'!AQ27,('Vic Oct 2019'!M27-'Vic Oct 2019'!L27)*('Vic Oct 2019'!X27/100)*'Vic Oct 2019'!AQ27))</f>
        <v>232.36363636363632</v>
      </c>
      <c r="I33" s="190">
        <f>IF($C$5*E33/'Vic Oct 2019'!AQ27&lt;'Vic Oct 2019'!M27,0,IF($C$5*E33/'Vic Oct 2019'!AQ27&lt;='Vic Oct 2019'!N27,($C$5*E33/'Vic Oct 2019'!AQ27-'Vic Oct 2019'!M27)*('Vic Oct 2019'!Y27/100)*'Vic Oct 2019'!AQ27,('Vic Oct 2019'!N27-'Vic Oct 2019'!M27)*('Vic Oct 2019'!Y27/100)*'Vic Oct 2019'!AQ27))</f>
        <v>173.45454545454544</v>
      </c>
      <c r="J33" s="190">
        <f>IF($C$5*E33/'Vic Oct 2019'!AQ27&lt;'Vic Oct 2019'!N27,0,IF($C$5*E33/'Vic Oct 2019'!AQ27&lt;='Vic Oct 2019'!O27,($C$5*E33/'Vic Oct 2019'!AQ27-'Vic Oct 2019'!N27)*('Vic Oct 2019'!Z27/100)*'Vic Oct 2019'!AQ27,('Vic Oct 2019'!O27-'Vic Oct 2019'!N27)*('Vic Oct 2019'!Z27/100)*'Vic Oct 2019'!AQ27))</f>
        <v>0</v>
      </c>
      <c r="K33" s="190">
        <f>IF(($C$5*E33/'Vic Oct 2019'!AQ27&gt;'Vic Oct 2019'!O27),($C$5*E33/'Vic Oct 2019'!AQ27-'Vic Oct 2019'!N27)*'Vic Oct 2019'!AA27/100*'Vic Oct 2019'!AQ27,0)</f>
        <v>0</v>
      </c>
      <c r="L33" s="190">
        <f>IF('Vic Oct 2019'!K27="",($C$5*F33/'Vic Oct 2019'!AR27*'Vic Oct 2019'!AC27/100)*'Vic Oct 2019'!AR27,IF($C$5*F33/'Vic Oct 2019'!AR27&gt;='Vic Oct 2019'!L27,('Vic Oct 2019'!L27*'Vic Oct 2019'!AC27/100)*'Vic Oct 2019'!AR27,($C$5*F33/'Vic Oct 2019'!AR27*'Vic Oct 2019'!AC27/100)*'Vic Oct 2019'!AR27))</f>
        <v>482.18181818181807</v>
      </c>
      <c r="M33" s="190">
        <f>IF($C$5*F33/'Vic Oct 2019'!AR27&lt;'Vic Oct 2019'!L27,0,IF($C$5*F33/'Vic Oct 2019'!AR27&lt;='Vic Oct 2019'!M27,($C$5*F33/'Vic Oct 2019'!AR27-'Vic Oct 2019'!L27)*('Vic Oct 2019'!AD27/100)*'Vic Oct 2019'!AR27,('Vic Oct 2019'!M27-'Vic Oct 2019'!L27)*('Vic Oct 2019'!AD27/100)*'Vic Oct 2019'!AR27))</f>
        <v>451.63636363636363</v>
      </c>
      <c r="N33" s="190">
        <f>IF($C$5*F33/'Vic Oct 2019'!AR27&lt;'Vic Oct 2019'!M27,0,IF($C$5*F33/'Vic Oct 2019'!AR27&lt;='Vic Oct 2019'!N27,($C$5*F33/'Vic Oct 2019'!AR27-'Vic Oct 2019'!M27)*('Vic Oct 2019'!AE27/100)*'Vic Oct 2019'!AR27,('Vic Oct 2019'!N27-'Vic Oct 2019'!M27)*('Vic Oct 2019'!AE27/100)*'Vic Oct 2019'!AR27))</f>
        <v>343.72727272727269</v>
      </c>
      <c r="O33" s="190">
        <f>IF($C$5*F33/'Vic Oct 2019'!AR27&lt;'Vic Oct 2019'!N27,0,IF($C$5*F33/'Vic Oct 2019'!AR27&lt;='Vic Oct 2019'!O27,($C$5*F33/'Vic Oct 2019'!AQ27-'Vic Oct 2019'!N27)*('Vic Oct 2019'!AF27/100)*'Vic Oct 2019'!AR27,('Vic Oct 2019'!O27-'Vic Oct 2019'!N27)*('Vic Oct 2019'!AF27/100)*'Vic Oct 2019'!AR27))</f>
        <v>0</v>
      </c>
      <c r="P33" s="190">
        <f>IF(($C$5*F33/'Vic Oct 2019'!AR27&gt;'Vic Oct 2019'!O27),($C$5*F33/'Vic Oct 2019'!AR27-'Vic Oct 2019'!N27)*'Vic Oct 2019'!AG27/100*'Vic Oct 2019'!AR27,0)</f>
        <v>0</v>
      </c>
      <c r="Q33" s="394">
        <f t="shared" si="4"/>
        <v>1926.6363636363633</v>
      </c>
      <c r="R33" s="419">
        <f t="shared" si="5"/>
        <v>2364.6363636363631</v>
      </c>
      <c r="S33" s="193">
        <f t="shared" si="6"/>
        <v>2601.0999999999995</v>
      </c>
      <c r="T33" s="247">
        <f>'Vic Oct 2019'!AT27</f>
        <v>21</v>
      </c>
      <c r="U33" s="247">
        <f>'Vic Oct 2019'!AU27</f>
        <v>0</v>
      </c>
      <c r="V33" s="247">
        <f>'Vic Oct 2019'!AV27</f>
        <v>0</v>
      </c>
      <c r="W33" s="247">
        <f>'Vic Oct 2019'!AW27</f>
        <v>0</v>
      </c>
      <c r="X33" s="419" t="str">
        <f t="shared" si="11"/>
        <v>Guaranteed off bill</v>
      </c>
      <c r="Y33" s="419" t="str">
        <f t="shared" si="12"/>
        <v>Exclusive</v>
      </c>
      <c r="Z33" s="399">
        <f t="shared" si="7"/>
        <v>1868.0627272727268</v>
      </c>
      <c r="AA33" s="399">
        <f t="shared" si="8"/>
        <v>1868.0627272727268</v>
      </c>
      <c r="AB33" s="400">
        <f t="shared" si="9"/>
        <v>2054.8689999999997</v>
      </c>
      <c r="AC33" s="400">
        <f t="shared" si="10"/>
        <v>2054.8689999999997</v>
      </c>
      <c r="AD33" s="244">
        <f>'Vic Oct 2019'!BF27</f>
        <v>0</v>
      </c>
      <c r="AE33" s="196" t="str">
        <f>'Vic Oct 2019'!BG27</f>
        <v>n</v>
      </c>
      <c r="CO33" s="339"/>
      <c r="CP33" s="339"/>
      <c r="CQ33" s="339"/>
      <c r="CR33" s="339"/>
      <c r="CS33" s="339"/>
      <c r="CT33" s="339"/>
      <c r="CU33" s="339"/>
      <c r="CV33" s="339"/>
      <c r="CW33" s="339"/>
      <c r="CX33" s="339"/>
      <c r="CY33" s="339"/>
      <c r="CZ33" s="339"/>
      <c r="DA33" s="339"/>
      <c r="DB33" s="339"/>
      <c r="DC33" s="339"/>
      <c r="DD33" s="339"/>
      <c r="DE33" s="339"/>
      <c r="DF33" s="339"/>
      <c r="DG33" s="339"/>
      <c r="DH33" s="339"/>
      <c r="DI33" s="339"/>
      <c r="DJ33" s="339"/>
      <c r="DK33" s="339"/>
      <c r="DL33" s="339"/>
      <c r="DM33" s="339"/>
      <c r="DN33" s="339"/>
      <c r="DO33" s="339"/>
      <c r="DP33" s="339"/>
      <c r="DQ33" s="339"/>
      <c r="DR33" s="339"/>
      <c r="DS33" s="339"/>
      <c r="DT33" s="339"/>
      <c r="DU33" s="339"/>
      <c r="DV33" s="339"/>
      <c r="DW33" s="339"/>
      <c r="DX33" s="339"/>
      <c r="DY33" s="339"/>
      <c r="DZ33" s="339"/>
      <c r="EA33" s="339"/>
      <c r="EB33" s="339"/>
      <c r="EC33" s="339"/>
      <c r="ED33" s="339"/>
      <c r="EE33" s="339"/>
      <c r="EF33" s="339"/>
      <c r="EG33" s="339"/>
      <c r="EH33" s="339"/>
      <c r="EI33" s="339"/>
      <c r="EJ33" s="339"/>
      <c r="EK33" s="339"/>
      <c r="EL33" s="339"/>
      <c r="EM33" s="339"/>
      <c r="EN33" s="339"/>
      <c r="EO33" s="339"/>
      <c r="EP33" s="339"/>
    </row>
    <row r="34" spans="1:146" ht="17" customHeight="1">
      <c r="A34" s="528"/>
      <c r="B34" s="194" t="str">
        <f>'Vic Oct 2019'!F28</f>
        <v>Lumo Energy</v>
      </c>
      <c r="C34" s="194" t="str">
        <f>'Vic Oct 2019'!G28</f>
        <v>Value</v>
      </c>
      <c r="D34" s="190">
        <f>365*'Vic Oct 2019'!H28/100</f>
        <v>299.3</v>
      </c>
      <c r="E34" s="415">
        <f>IF('Vic Oct 2019'!AQ28=3,0.5,IF('Vic Oct 2019'!AQ28=2,0.33,0))</f>
        <v>0.33</v>
      </c>
      <c r="F34" s="415">
        <f t="shared" si="3"/>
        <v>0.66999999999999993</v>
      </c>
      <c r="G34" s="190">
        <f>IF('Vic Oct 2019'!K28="",($C$5*E34/'Vic Oct 2019'!AQ28*'Vic Oct 2019'!W28/100)*'Vic Oct 2019'!AQ28,IF($C$5*E34/'Vic Oct 2019'!AQ28&gt;='Vic Oct 2019'!L28,('Vic Oct 2019'!L28*'Vic Oct 2019'!W28/100)*'Vic Oct 2019'!AQ28,($C$5*E34/'Vic Oct 2019'!AQ28*'Vic Oct 2019'!W28/100)*'Vic Oct 2019'!AQ28))</f>
        <v>191.33799999999999</v>
      </c>
      <c r="H34" s="190">
        <f>IF($C$5*E34/'Vic Oct 2019'!AQ28&lt;'Vic Oct 2019'!L28,0,IF($C$5*E34/'Vic Oct 2019'!AQ28&lt;='Vic Oct 2019'!M28,($C$5*E34/'Vic Oct 2019'!AQ28-'Vic Oct 2019'!L28)*('Vic Oct 2019'!X28/100)*'Vic Oct 2019'!AQ28,('Vic Oct 2019'!M28-'Vic Oct 2019'!L28)*('Vic Oct 2019'!X28/100)*'Vic Oct 2019'!AQ28))</f>
        <v>185.80799999999999</v>
      </c>
      <c r="I34" s="190">
        <f>IF($C$5*E34/'Vic Oct 2019'!AQ28&lt;'Vic Oct 2019'!M28,0,IF($C$5*E34/'Vic Oct 2019'!AQ28&lt;='Vic Oct 2019'!N28,($C$5*E34/'Vic Oct 2019'!AQ28-'Vic Oct 2019'!M28)*('Vic Oct 2019'!Y28/100)*'Vic Oct 2019'!AQ28,('Vic Oct 2019'!N28-'Vic Oct 2019'!M28)*('Vic Oct 2019'!Y28/100)*'Vic Oct 2019'!AQ28))</f>
        <v>127.65599999999999</v>
      </c>
      <c r="J34" s="190">
        <f>IF($C$5*E34/'Vic Oct 2019'!AQ28&lt;'Vic Oct 2019'!N28,0,IF($C$5*E34/'Vic Oct 2019'!AQ28&lt;='Vic Oct 2019'!O28,($C$5*E34/'Vic Oct 2019'!AQ28-'Vic Oct 2019'!N28)*('Vic Oct 2019'!Z28/100)*'Vic Oct 2019'!AQ28,('Vic Oct 2019'!O28-'Vic Oct 2019'!N28)*('Vic Oct 2019'!Z28/100)*'Vic Oct 2019'!AQ28))</f>
        <v>0</v>
      </c>
      <c r="K34" s="190">
        <f>IF(($C$5*E34/'Vic Oct 2019'!AQ28&gt;'Vic Oct 2019'!O28),($C$5*E34/'Vic Oct 2019'!AQ28-'Vic Oct 2019'!N28)*'Vic Oct 2019'!AA28/100*'Vic Oct 2019'!AQ28,0)</f>
        <v>0</v>
      </c>
      <c r="L34" s="190">
        <f>IF('Vic Oct 2019'!K28="",($C$5*F34/'Vic Oct 2019'!AR28*'Vic Oct 2019'!AC28/100)*'Vic Oct 2019'!AR28,IF($C$5*F34/'Vic Oct 2019'!AR28&gt;='Vic Oct 2019'!L28,('Vic Oct 2019'!L28*'Vic Oct 2019'!AC28/100)*'Vic Oct 2019'!AR28,($C$5*F34/'Vic Oct 2019'!AR28*'Vic Oct 2019'!AC28/100)*'Vic Oct 2019'!AR28))</f>
        <v>371.61599999999999</v>
      </c>
      <c r="M34" s="190">
        <f>IF($C$5*F34/'Vic Oct 2019'!AR28&lt;'Vic Oct 2019'!L28,0,IF($C$5*F34/'Vic Oct 2019'!AR28&lt;='Vic Oct 2019'!M28,($C$5*F34/'Vic Oct 2019'!AR28-'Vic Oct 2019'!L28)*('Vic Oct 2019'!AD28/100)*'Vic Oct 2019'!AR28,('Vic Oct 2019'!M28-'Vic Oct 2019'!L28)*('Vic Oct 2019'!AD28/100)*'Vic Oct 2019'!AR28))</f>
        <v>358.34399999999999</v>
      </c>
      <c r="N34" s="190">
        <f>IF($C$5*F34/'Vic Oct 2019'!AR28&lt;'Vic Oct 2019'!M28,0,IF($C$5*F34/'Vic Oct 2019'!AR28&lt;='Vic Oct 2019'!N28,($C$5*F34/'Vic Oct 2019'!AR28-'Vic Oct 2019'!M28)*('Vic Oct 2019'!AE28/100)*'Vic Oct 2019'!AR28,('Vic Oct 2019'!N28-'Vic Oct 2019'!M28)*('Vic Oct 2019'!AE28/100)*'Vic Oct 2019'!AR28))</f>
        <v>256.70399999999995</v>
      </c>
      <c r="O34" s="190">
        <f>IF($C$5*F34/'Vic Oct 2019'!AR28&lt;'Vic Oct 2019'!N28,0,IF($C$5*F34/'Vic Oct 2019'!AR28&lt;='Vic Oct 2019'!O28,($C$5*F34/'Vic Oct 2019'!AQ28-'Vic Oct 2019'!N28)*('Vic Oct 2019'!AF28/100)*'Vic Oct 2019'!AR28,('Vic Oct 2019'!O28-'Vic Oct 2019'!N28)*('Vic Oct 2019'!AF28/100)*'Vic Oct 2019'!AR28))</f>
        <v>0</v>
      </c>
      <c r="P34" s="190">
        <f>IF(($C$5*F34/'Vic Oct 2019'!AR28&gt;'Vic Oct 2019'!O28),($C$5*F34/'Vic Oct 2019'!AR28-'Vic Oct 2019'!N28)*'Vic Oct 2019'!AG28/100*'Vic Oct 2019'!AR28,0)</f>
        <v>0</v>
      </c>
      <c r="Q34" s="394">
        <f t="shared" si="4"/>
        <v>1491.4659999999999</v>
      </c>
      <c r="R34" s="419">
        <f t="shared" si="5"/>
        <v>1790.7659999999998</v>
      </c>
      <c r="S34" s="193">
        <f t="shared" si="6"/>
        <v>1969.8425999999999</v>
      </c>
      <c r="T34" s="247">
        <f>'Vic Oct 2019'!AT28</f>
        <v>0</v>
      </c>
      <c r="U34" s="247">
        <f>'Vic Oct 2019'!AU28</f>
        <v>0</v>
      </c>
      <c r="V34" s="247">
        <f>'Vic Oct 2019'!AV28</f>
        <v>3</v>
      </c>
      <c r="W34" s="247">
        <f>'Vic Oct 2019'!AW28</f>
        <v>0</v>
      </c>
      <c r="X34" s="419" t="str">
        <f t="shared" si="11"/>
        <v>Pay-on-time off bill</v>
      </c>
      <c r="Y34" s="419" t="str">
        <f t="shared" si="12"/>
        <v>Exclusive</v>
      </c>
      <c r="Z34" s="399">
        <f t="shared" si="7"/>
        <v>1790.7659999999998</v>
      </c>
      <c r="AA34" s="399">
        <f t="shared" si="8"/>
        <v>1737.0430199999998</v>
      </c>
      <c r="AB34" s="400">
        <f t="shared" si="9"/>
        <v>1969.8425999999999</v>
      </c>
      <c r="AC34" s="400">
        <f t="shared" si="10"/>
        <v>1910.7473219999999</v>
      </c>
      <c r="AD34" s="244">
        <f>'Vic Oct 2019'!BF28</f>
        <v>0</v>
      </c>
      <c r="AE34" s="196" t="str">
        <f>'Vic Oct 2019'!BG28</f>
        <v>n</v>
      </c>
      <c r="CO34" s="339"/>
      <c r="CP34" s="339"/>
      <c r="CQ34" s="339"/>
      <c r="CR34" s="339"/>
      <c r="CS34" s="339"/>
      <c r="CT34" s="339"/>
      <c r="CU34" s="339"/>
      <c r="CV34" s="339"/>
      <c r="CW34" s="339"/>
      <c r="CX34" s="339"/>
      <c r="CY34" s="339"/>
      <c r="CZ34" s="339"/>
      <c r="DA34" s="339"/>
      <c r="DB34" s="339"/>
      <c r="DC34" s="339"/>
      <c r="DD34" s="339"/>
      <c r="DE34" s="339"/>
      <c r="DF34" s="339"/>
      <c r="DG34" s="339"/>
      <c r="DH34" s="339"/>
      <c r="DI34" s="339"/>
      <c r="DJ34" s="339"/>
      <c r="DK34" s="339"/>
      <c r="DL34" s="339"/>
      <c r="DM34" s="339"/>
      <c r="DN34" s="339"/>
      <c r="DO34" s="339"/>
      <c r="DP34" s="339"/>
      <c r="DQ34" s="339"/>
      <c r="DR34" s="339"/>
      <c r="DS34" s="339"/>
      <c r="DT34" s="339"/>
      <c r="DU34" s="339"/>
      <c r="DV34" s="339"/>
      <c r="DW34" s="339"/>
      <c r="DX34" s="339"/>
      <c r="DY34" s="339"/>
      <c r="DZ34" s="339"/>
      <c r="EA34" s="339"/>
      <c r="EB34" s="339"/>
      <c r="EC34" s="339"/>
      <c r="ED34" s="339"/>
      <c r="EE34" s="339"/>
      <c r="EF34" s="339"/>
      <c r="EG34" s="339"/>
      <c r="EH34" s="339"/>
      <c r="EI34" s="339"/>
      <c r="EJ34" s="339"/>
      <c r="EK34" s="339"/>
      <c r="EL34" s="339"/>
      <c r="EM34" s="339"/>
      <c r="EN34" s="339"/>
      <c r="EO34" s="339"/>
      <c r="EP34" s="339"/>
    </row>
    <row r="35" spans="1:146" ht="17" customHeight="1">
      <c r="A35" s="528"/>
      <c r="B35" s="194" t="str">
        <f>'Vic Oct 2019'!F29</f>
        <v>Momentum Energy</v>
      </c>
      <c r="C35" s="194" t="str">
        <f>'Vic Oct 2019'!G29</f>
        <v>Market offer</v>
      </c>
      <c r="D35" s="190">
        <f>365*'Vic Oct 2019'!H29/100</f>
        <v>392.20909090909089</v>
      </c>
      <c r="E35" s="415">
        <f>IF('Vic Oct 2019'!AQ29=3,0.5,IF('Vic Oct 2019'!AQ29=2,0.33,0))</f>
        <v>0.33</v>
      </c>
      <c r="F35" s="415">
        <f t="shared" si="3"/>
        <v>0.66999999999999993</v>
      </c>
      <c r="G35" s="190">
        <f>IF('Vic Oct 2019'!K29="",($C$5*E35/'Vic Oct 2019'!AQ29*'Vic Oct 2019'!W29/100)*'Vic Oct 2019'!AQ29,IF($C$5*E35/'Vic Oct 2019'!AQ29&gt;='Vic Oct 2019'!L29,('Vic Oct 2019'!L29*'Vic Oct 2019'!W29/100)*'Vic Oct 2019'!AQ29,($C$5*E35/'Vic Oct 2019'!AQ29*'Vic Oct 2019'!W29/100)*'Vic Oct 2019'!AQ29))</f>
        <v>204</v>
      </c>
      <c r="H35" s="190">
        <f>IF($C$5*E35/'Vic Oct 2019'!AQ29&lt;'Vic Oct 2019'!L29,0,IF($C$5*E35/'Vic Oct 2019'!AQ29&lt;='Vic Oct 2019'!M29,($C$5*E35/'Vic Oct 2019'!AQ29-'Vic Oct 2019'!L29)*('Vic Oct 2019'!X29/100)*'Vic Oct 2019'!AQ29,('Vic Oct 2019'!M29-'Vic Oct 2019'!L29)*('Vic Oct 2019'!X29/100)*'Vic Oct 2019'!AQ29))</f>
        <v>202.90909090909091</v>
      </c>
      <c r="I35" s="190">
        <f>IF($C$5*E35/'Vic Oct 2019'!AQ29&lt;'Vic Oct 2019'!M29,0,IF($C$5*E35/'Vic Oct 2019'!AQ29&lt;='Vic Oct 2019'!N29,($C$5*E35/'Vic Oct 2019'!AQ29-'Vic Oct 2019'!M29)*('Vic Oct 2019'!Y29/100)*'Vic Oct 2019'!AQ29,('Vic Oct 2019'!N29-'Vic Oct 2019'!M29)*('Vic Oct 2019'!Y29/100)*'Vic Oct 2019'!AQ29))</f>
        <v>151.36363636363635</v>
      </c>
      <c r="J35" s="190">
        <f>IF($C$5*E35/'Vic Oct 2019'!AQ29&lt;'Vic Oct 2019'!N29,0,IF($C$5*E35/'Vic Oct 2019'!AQ29&lt;='Vic Oct 2019'!O29,($C$5*E35/'Vic Oct 2019'!AQ29-'Vic Oct 2019'!N29)*('Vic Oct 2019'!Z29/100)*'Vic Oct 2019'!AQ29,('Vic Oct 2019'!O29-'Vic Oct 2019'!N29)*('Vic Oct 2019'!Z29/100)*'Vic Oct 2019'!AQ29))</f>
        <v>0</v>
      </c>
      <c r="K35" s="190">
        <f>IF(($C$5*E35/'Vic Oct 2019'!AQ29&gt;'Vic Oct 2019'!O29),($C$5*E35/'Vic Oct 2019'!AQ29-'Vic Oct 2019'!N29)*'Vic Oct 2019'!AA29/100*'Vic Oct 2019'!AQ29,0)</f>
        <v>0</v>
      </c>
      <c r="L35" s="190">
        <f>IF('Vic Oct 2019'!K29="",($C$5*F35/'Vic Oct 2019'!AR29*'Vic Oct 2019'!AC29/100)*'Vic Oct 2019'!AR29,IF($C$5*F35/'Vic Oct 2019'!AR29&gt;='Vic Oct 2019'!L29,('Vic Oct 2019'!L29*'Vic Oct 2019'!AC29/100)*'Vic Oct 2019'!AR29,($C$5*F35/'Vic Oct 2019'!AR29*'Vic Oct 2019'!AC29/100)*'Vic Oct 2019'!AR29))</f>
        <v>338.18181818181819</v>
      </c>
      <c r="M35" s="190">
        <f>IF($C$5*F35/'Vic Oct 2019'!AR29&lt;'Vic Oct 2019'!L29,0,IF($C$5*F35/'Vic Oct 2019'!AR29&lt;='Vic Oct 2019'!M29,($C$5*F35/'Vic Oct 2019'!AR29-'Vic Oct 2019'!L29)*('Vic Oct 2019'!AD29/100)*'Vic Oct 2019'!AR29,('Vic Oct 2019'!M29-'Vic Oct 2019'!L29)*('Vic Oct 2019'!AD29/100)*'Vic Oct 2019'!AR29))</f>
        <v>329.45454545454538</v>
      </c>
      <c r="N35" s="190">
        <f>IF($C$5*F35/'Vic Oct 2019'!AR29&lt;'Vic Oct 2019'!M29,0,IF($C$5*F35/'Vic Oct 2019'!AR29&lt;='Vic Oct 2019'!N29,($C$5*F35/'Vic Oct 2019'!AR29-'Vic Oct 2019'!M29)*('Vic Oct 2019'!AE29/100)*'Vic Oct 2019'!AR29,('Vic Oct 2019'!N29-'Vic Oct 2019'!M29)*('Vic Oct 2019'!AE29/100)*'Vic Oct 2019'!AR29))</f>
        <v>259.09090909090907</v>
      </c>
      <c r="O35" s="190">
        <f>IF($C$5*F35/'Vic Oct 2019'!AR29&lt;'Vic Oct 2019'!N29,0,IF($C$5*F35/'Vic Oct 2019'!AR29&lt;='Vic Oct 2019'!O29,($C$5*F35/'Vic Oct 2019'!AQ29-'Vic Oct 2019'!N29)*('Vic Oct 2019'!AF29/100)*'Vic Oct 2019'!AR29,('Vic Oct 2019'!O29-'Vic Oct 2019'!N29)*('Vic Oct 2019'!AF29/100)*'Vic Oct 2019'!AR29))</f>
        <v>0</v>
      </c>
      <c r="P35" s="190">
        <f>IF(($C$5*F35/'Vic Oct 2019'!AR29&gt;'Vic Oct 2019'!O29),($C$5*F35/'Vic Oct 2019'!AR29-'Vic Oct 2019'!N29)*'Vic Oct 2019'!AG29/100*'Vic Oct 2019'!AR29,0)</f>
        <v>0</v>
      </c>
      <c r="Q35" s="394">
        <f t="shared" si="4"/>
        <v>1485</v>
      </c>
      <c r="R35" s="419">
        <f t="shared" si="5"/>
        <v>1877.2090909090909</v>
      </c>
      <c r="S35" s="193">
        <f t="shared" si="6"/>
        <v>2064.9300000000003</v>
      </c>
      <c r="T35" s="247">
        <f>'Vic Oct 2019'!AT29</f>
        <v>0</v>
      </c>
      <c r="U35" s="247">
        <f>'Vic Oct 2019'!AU29</f>
        <v>0</v>
      </c>
      <c r="V35" s="247">
        <f>'Vic Oct 2019'!AV29</f>
        <v>0</v>
      </c>
      <c r="W35" s="247">
        <f>'Vic Oct 2019'!AW29</f>
        <v>0</v>
      </c>
      <c r="X35" s="419" t="str">
        <f t="shared" si="11"/>
        <v>No discount</v>
      </c>
      <c r="Y35" s="419" t="str">
        <f t="shared" si="12"/>
        <v>Exclusive</v>
      </c>
      <c r="Z35" s="399">
        <f t="shared" ref="Z35:Z40" si="19">IF(AND(X35="Guaranteed off bill",Y35="Inclusive"),((R35*1.1)-((R35*1.1)*T35/100))/1.1,IF(AND(X35="Guaranteed off usage",Y35="Inclusive"),((R35*1.1)-((Q35*1.1)*U35/100))/1.1,IF(AND(X35="Guaranteed off bill",Y35="Exclusive"),R35-(R35*T35/100),IF(AND(X35="Guaranteed off usage",Y35="Exclusive"),R35-(Q35*U35/100),IF(Y35="Inclusive",((R35*1.1))/1.1,R35)))))</f>
        <v>1877.2090909090909</v>
      </c>
      <c r="AA35" s="399">
        <f t="shared" ref="AA35:AA40" si="20">IF(AND(X35="Pay-on-time off bill",Y35="Inclusive"),((Z35*1.1)-((Z35*1.1)*V35/100))/1.1,IF(AND(X35="Pay-on-time off usage",Y35="Inclusive"),((Z35*1.1)-((Q35*1.1)*W35/100))/1.1,IF(AND(X35="Pay-on-time off bill",Y35="Exclusive"),Z35-(Z35*V35/100),IF(AND(X35="Pay-on-time off usage",Y35="Exclusive"),Z35-(Q35*W35/100),IF(Y35="Inclusive",((Z35*1.1))/1.1,Z35)))))</f>
        <v>1877.2090909090909</v>
      </c>
      <c r="AB35" s="400">
        <f t="shared" si="9"/>
        <v>2064.9300000000003</v>
      </c>
      <c r="AC35" s="400">
        <f t="shared" si="10"/>
        <v>2064.9300000000003</v>
      </c>
      <c r="AD35" s="244">
        <f>'Vic Oct 2019'!BF29</f>
        <v>0</v>
      </c>
      <c r="AE35" s="196" t="str">
        <f>'Vic Oct 2019'!BG29</f>
        <v>n</v>
      </c>
      <c r="CO35" s="339"/>
      <c r="CP35" s="339"/>
      <c r="CQ35" s="339"/>
      <c r="CR35" s="339"/>
      <c r="CS35" s="339"/>
      <c r="CT35" s="339"/>
      <c r="CU35" s="339"/>
      <c r="CV35" s="339"/>
      <c r="CW35" s="339"/>
      <c r="CX35" s="339"/>
      <c r="CY35" s="339"/>
      <c r="CZ35" s="339"/>
      <c r="DA35" s="339"/>
      <c r="DB35" s="339"/>
      <c r="DC35" s="339"/>
      <c r="DD35" s="339"/>
      <c r="DE35" s="339"/>
      <c r="DF35" s="339"/>
      <c r="DG35" s="339"/>
      <c r="DH35" s="339"/>
      <c r="DI35" s="339"/>
      <c r="DJ35" s="339"/>
      <c r="DK35" s="339"/>
      <c r="DL35" s="339"/>
      <c r="DM35" s="339"/>
      <c r="DN35" s="339"/>
      <c r="DO35" s="339"/>
      <c r="DP35" s="339"/>
      <c r="DQ35" s="339"/>
      <c r="DR35" s="339"/>
      <c r="DS35" s="339"/>
      <c r="DT35" s="339"/>
      <c r="DU35" s="339"/>
      <c r="DV35" s="339"/>
      <c r="DW35" s="339"/>
      <c r="DX35" s="339"/>
      <c r="DY35" s="339"/>
      <c r="DZ35" s="339"/>
      <c r="EA35" s="339"/>
      <c r="EB35" s="339"/>
      <c r="EC35" s="339"/>
      <c r="ED35" s="339"/>
      <c r="EE35" s="339"/>
      <c r="EF35" s="339"/>
      <c r="EG35" s="339"/>
      <c r="EH35" s="339"/>
      <c r="EI35" s="339"/>
      <c r="EJ35" s="339"/>
      <c r="EK35" s="339"/>
      <c r="EL35" s="339"/>
      <c r="EM35" s="339"/>
      <c r="EN35" s="339"/>
      <c r="EO35" s="339"/>
      <c r="EP35" s="339"/>
    </row>
    <row r="36" spans="1:146" s="341" customFormat="1" ht="17" customHeight="1" thickBot="1">
      <c r="A36" s="528"/>
      <c r="B36" s="194" t="str">
        <f>'Vic Oct 2019'!F30</f>
        <v>Origin Energy</v>
      </c>
      <c r="C36" s="194" t="str">
        <f>'Vic Oct 2019'!G30</f>
        <v>Flexi</v>
      </c>
      <c r="D36" s="190">
        <f>365*'Vic Oct 2019'!H30/100</f>
        <v>339.44999999999993</v>
      </c>
      <c r="E36" s="415">
        <f>IF('Vic Oct 2019'!AQ30=3,0.5,IF('Vic Oct 2019'!AQ30=2,0.33,0))</f>
        <v>0.33</v>
      </c>
      <c r="F36" s="415">
        <f t="shared" si="3"/>
        <v>0.66999999999999993</v>
      </c>
      <c r="G36" s="190">
        <f>IF('Vic Oct 2019'!K30="",($C$5*E36/'Vic Oct 2019'!AQ30*'Vic Oct 2019'!W30/100)*'Vic Oct 2019'!AQ30,IF($C$5*E36/'Vic Oct 2019'!AQ30&gt;='Vic Oct 2019'!L30,('Vic Oct 2019'!L30*'Vic Oct 2019'!W30/100)*'Vic Oct 2019'!AQ30,($C$5*E36/'Vic Oct 2019'!AQ30*'Vic Oct 2019'!W30/100)*'Vic Oct 2019'!AQ30))</f>
        <v>561</v>
      </c>
      <c r="H36" s="190">
        <f>IF(AND('Vic Oct 2019'!L30&gt;0,'Vic Oct 2019'!M30&gt;0),IF($C$5*E36/'Vic Oct 2019'!AQ30&lt;'Vic Oct 2019'!L30,0,IF(($C$5*E36/'Vic Oct 2019'!AQ30-'Vic Oct 2019'!L30)&lt;=('Vic Oct 2019'!M30+'Vic Oct 2019'!L30),((($C$5*E36/'Vic Oct 2019'!AQ30-'Vic Oct 2019'!L30)*'Vic Oct 2019'!X30/100))*'Vic Oct 2019'!AQ30,((('Vic Oct 2019'!M30)*'Vic Oct 2019'!X30/100)*'Vic Oct 2019'!AQ30))),0)</f>
        <v>0</v>
      </c>
      <c r="I36" s="190">
        <f>IF(AND('Vic Oct 2019'!M30&gt;0,'Vic Oct 2019'!N30&gt;0),IF($C$5*E36/'Vic Oct 2019'!AQ30&lt;('Vic Oct 2019'!L30+'Vic Oct 2019'!M30),0,IF(($C$5*E36/'Vic Oct 2019'!AQ30-'Vic Oct 2019'!L30+'Vic Oct 2019'!M30)&lt;=('Vic Oct 2019'!L30+'Vic Oct 2019'!M30+'Vic Oct 2019'!N30),((($C$5*E36/'Vic Oct 2019'!AQ30-('Vic Oct 2019'!L30+'Vic Oct 2019'!M30))*'Vic Oct 2019'!Y30/100))*'Vic Oct 2019'!AQ30,('Vic Oct 2019'!N30*'Vic Oct 2019'!Y30/100)* 'Vic Oct 2019'!AQ30)),0)</f>
        <v>0</v>
      </c>
      <c r="J36" s="190">
        <f>IF(AND('Vic Oct 2019'!N30&gt;0,'Vic Oct 2019'!O30&gt;0),IF($C$5*E36/'Vic Oct 2019'!AQ30&lt;('Vic Oct 2019'!L30+'Vic Oct 2019'!M30+'Vic Oct 2019'!N30),0,IF(($C$5*E36/'Vic Oct 2019'!AQ30-'Vic Oct 2019'!L30+'Vic Oct 2019'!M30+'Vic Oct 2019'!N30)&lt;=('Vic Oct 2019'!L30+'Vic Oct 2019'!M30+'Vic Oct 2019'!N30+'Vic Oct 2019'!O30),(($C$5*E36/'Vic Oct 2019'!AQ30-('Vic Oct 2019'!L30+'Vic Oct 2019'!M30+'Vic Oct 2019'!N30))*'Vic Oct 2019'!Z30/100)*'Vic Oct 2019'!AQ30,('Vic Oct 2019'!O30*'Vic Oct 2019'!Z30/100)*'Vic Oct 2019'!AQ30)),0)</f>
        <v>0</v>
      </c>
      <c r="K36" s="190">
        <f>IF(AND('Vic Oct 2019'!P30&gt;0,'Vic Oct 2019'!O30&gt;0),IF(($C$5*E36/'Vic Oct 2019'!AQ30&lt;SUM('Vic Oct 2019'!L30:P30)),(0),($C$5*E36/'Vic Oct 2019'!AQ30-SUM('Vic Oct 2019'!L30:P30))*'Vic Oct 2019'!AB30/100)* 'Vic Oct 2019'!AQ30,IF(AND('Vic Oct 2019'!O30&gt;0,'Vic Oct 2019'!P30=""),IF(($C$5*E36/'Vic Oct 2019'!AQ30&lt; SUM('Vic Oct 2019'!L30:O30)),(0),($C$5*E36/'Vic Oct 2019'!AQ30-SUM('Vic Oct 2019'!L30:O30))*'Vic Oct 2019'!AA30/100)* 'Vic Oct 2019'!AQ30,IF(AND('Vic Oct 2019'!N30&gt;0,'Vic Oct 2019'!O30=""),IF(($C$5*E36/'Vic Oct 2019'!AQ30&lt; SUM('Vic Oct 2019'!L30:N30)),(0),($C$5*E36/'Vic Oct 2019'!AQ30-SUM('Vic Oct 2019'!L30:N30))*'Vic Oct 2019'!Z30/100)* 'Vic Oct 2019'!AQ30,IF(AND('Vic Oct 2019'!M30&gt;0,'Vic Oct 2019'!N30=""),IF(($C$5*E36/'Vic Oct 2019'!AQ30&lt;'Vic Oct 2019'!M30+'Vic Oct 2019'!L30),(0),(($C$5*E36/'Vic Oct 2019'!AQ30-('Vic Oct 2019'!M30+'Vic Oct 2019'!L30))*'Vic Oct 2019'!Y30/100))*'Vic Oct 2019'!AQ30,IF(AND('Vic Oct 2019'!L30&gt;0,'Vic Oct 2019'!M30=""&gt;0),IF(($C$5*E36/'Vic Oct 2019'!AQ30&lt;'Vic Oct 2019'!L30),(0),($C$5*E36/'Vic Oct 2019'!AQ30-'Vic Oct 2019'!L30)*'Vic Oct 2019'!X30/100)*'Vic Oct 2019'!AQ30,0)))))</f>
        <v>0</v>
      </c>
      <c r="L36" s="190">
        <f>IF('Vic Oct 2019'!K30="",($C$5*F36/'Vic Oct 2019'!AR30*'Vic Oct 2019'!AC30/100)*'Vic Oct 2019'!AR30,IF($C$5*F36/'Vic Oct 2019'!AR30&gt;='Vic Oct 2019'!L30,('Vic Oct 2019'!L30*'Vic Oct 2019'!AC30/100)*'Vic Oct 2019'!AR30,($C$5*F36/'Vic Oct 2019'!AR30*'Vic Oct 2019'!AC30/100)*'Vic Oct 2019'!AR30))</f>
        <v>1041.5454545454545</v>
      </c>
      <c r="M36" s="190">
        <f>IF(AND('Vic Oct 2019'!L30&gt;0,'Vic Oct 2019'!M30&gt;0),IF($C$5*F36/'Vic Oct 2019'!AR30&lt;'Vic Oct 2019'!L30,0,IF(($C$5*F36/'Vic Oct 2019'!AR30-'Vic Oct 2019'!L30)&lt;=('Vic Oct 2019'!M30+'Vic Oct 2019'!L30),((($C$5*F36/'Vic Oct 2019'!AR30-'Vic Oct 2019'!L30)*'Vic Oct 2019'!AD30/100))*'Vic Oct 2019'!AR30,((('Vic Oct 2019'!M30)*'Vic Oct 2019'!AD30/100)*'Vic Oct 2019'!AR30))),0)</f>
        <v>0</v>
      </c>
      <c r="N36" s="190">
        <f>IF(AND('Vic Oct 2019'!M30&gt;0,'Vic Oct 2019'!N30&gt;0),IF($C$5*F36/'Vic Oct 2019'!AR30&lt;('Vic Oct 2019'!L30+'Vic Oct 2019'!M30),0,IF(($C$5*F36/'Vic Oct 2019'!AR30-'Vic Oct 2019'!L30+'Vic Oct 2019'!M30)&lt;=('Vic Oct 2019'!L30+'Vic Oct 2019'!M30+'Vic Oct 2019'!N30),((($C$5*F36/'Vic Oct 2019'!AR30-('Vic Oct 2019'!L30+'Vic Oct 2019'!M30))*'Vic Oct 2019'!AE30/100))*'Vic Oct 2019'!AR30,('Vic Oct 2019'!N30*'Vic Oct 2019'!AE30/100)*'Vic Oct 2019'!AR30)),0)</f>
        <v>0</v>
      </c>
      <c r="O36" s="190">
        <f>IF(AND('Vic Oct 2019'!N30&gt;0,'Vic Oct 2019'!O30&gt;0),IF($C$5*F36/'Vic Oct 2019'!AR30&lt;('Vic Oct 2019'!L30+'Vic Oct 2019'!M30+'Vic Oct 2019'!N30),0,IF(($C$5*F36/'Vic Oct 2019'!AR30-'Vic Oct 2019'!L30+'Vic Oct 2019'!M30+'Vic Oct 2019'!N30)&lt;=('Vic Oct 2019'!L30+'Vic Oct 2019'!M30+'Vic Oct 2019'!N30+'Vic Oct 2019'!O30),(($C$5*F36/'Vic Oct 2019'!AR30-('Vic Oct 2019'!L30+'Vic Oct 2019'!M30+'Vic Oct 2019'!N30))*'Vic Oct 2019'!AF30/100)*'Vic Oct 2019'!AR30,('Vic Oct 2019'!O30*'Vic Oct 2019'!AF30/100)*'Vic Oct 2019'!AR30)),0)</f>
        <v>0</v>
      </c>
      <c r="P36" s="190">
        <f>IF(AND('Vic Oct 2019'!P30&gt;0,'Vic Oct 2019'!O30&gt;0),IF(($C$5*F36/'Vic Oct 2019'!AR30&lt;SUM('Vic Oct 2019'!L30:P30)),(0),($C$5*F36/'Vic Oct 2019'!AR30-SUM('Vic Oct 2019'!L30:P30))*'Vic Oct 2019'!AB30/100)* 'Vic Oct 2019'!AR30,IF(AND('Vic Oct 2019'!O30&gt;0,'Vic Oct 2019'!P30=""),IF(($C$5*F36/'Vic Oct 2019'!AR30&lt; SUM('Vic Oct 2019'!L30:O30)),(0),($C$5*F36/'Vic Oct 2019'!AR30-SUM('Vic Oct 2019'!L30:O30))*'Vic Oct 2019'!AG30/100)* 'Vic Oct 2019'!AR30,IF(AND('Vic Oct 2019'!N30&gt;0,'Vic Oct 2019'!O30=""),IF(($C$5*F36/'Vic Oct 2019'!AR30&lt; SUM('Vic Oct 2019'!L30:N30)),(0),($C$5*F36/'Vic Oct 2019'!AR30-SUM('Vic Oct 2019'!L30:N30))*'Vic Oct 2019'!AF30/100)* 'Vic Oct 2019'!AR30,IF(AND('Vic Oct 2019'!M30&gt;0,'Vic Oct 2019'!N30=""),IF(($C$5*F36/'Vic Oct 2019'!AR30&lt;'Vic Oct 2019'!M30+'Vic Oct 2019'!L30),(0),(($C$5*F36/'Vic Oct 2019'!AR30-('Vic Oct 2019'!M30+'Vic Oct 2019'!L30))*'Vic Oct 2019'!AE30/100))*'Vic Oct 2019'!AR30,IF(AND('Vic Oct 2019'!L30&gt;0,'Vic Oct 2019'!M30=""&gt;0),IF(($C$5*F36/'Vic Oct 2019'!AR30&lt;'Vic Oct 2019'!L30),(0),($C$5*F36/'Vic Oct 2019'!AR30-'Vic Oct 2019'!L30)*'Vic Oct 2019'!AD30/100)*'Vic Oct 2019'!AR30,0)))))</f>
        <v>0</v>
      </c>
      <c r="Q36" s="394">
        <f t="shared" si="4"/>
        <v>1602.5454545454545</v>
      </c>
      <c r="R36" s="419">
        <f t="shared" si="5"/>
        <v>1941.9954545454543</v>
      </c>
      <c r="S36" s="193">
        <f t="shared" si="6"/>
        <v>2136.1949999999997</v>
      </c>
      <c r="T36" s="247">
        <f>'Vic Oct 2019'!AT30</f>
        <v>0</v>
      </c>
      <c r="U36" s="247">
        <f>'Vic Oct 2019'!AU30</f>
        <v>23</v>
      </c>
      <c r="V36" s="247">
        <f>'Vic Oct 2019'!AV30</f>
        <v>0</v>
      </c>
      <c r="W36" s="247">
        <f>'Vic Oct 2019'!AW30</f>
        <v>0</v>
      </c>
      <c r="X36" s="419" t="str">
        <f t="shared" si="11"/>
        <v>Guaranteed off usage</v>
      </c>
      <c r="Y36" s="419" t="str">
        <f t="shared" si="12"/>
        <v>Inclusive</v>
      </c>
      <c r="Z36" s="399">
        <f t="shared" si="19"/>
        <v>1573.4099999999996</v>
      </c>
      <c r="AA36" s="399">
        <f t="shared" si="20"/>
        <v>1573.4099999999996</v>
      </c>
      <c r="AB36" s="400">
        <f t="shared" si="9"/>
        <v>1730.7509999999997</v>
      </c>
      <c r="AC36" s="400">
        <f t="shared" si="10"/>
        <v>1730.7509999999997</v>
      </c>
      <c r="AD36" s="244">
        <f>'Vic Oct 2019'!BF30</f>
        <v>0</v>
      </c>
      <c r="AE36" s="196" t="str">
        <f>'Vic Oct 2019'!BG30</f>
        <v>n</v>
      </c>
      <c r="AF36" s="336"/>
      <c r="AG36" s="336"/>
      <c r="AH36" s="336"/>
      <c r="AI36" s="336"/>
      <c r="AJ36" s="336"/>
      <c r="AK36" s="336"/>
      <c r="AL36" s="336"/>
      <c r="AM36" s="336"/>
      <c r="AN36" s="336"/>
      <c r="AO36" s="336"/>
      <c r="AP36" s="336"/>
      <c r="AQ36" s="336"/>
      <c r="AR36" s="336"/>
      <c r="AS36" s="336"/>
      <c r="AT36" s="336"/>
      <c r="AU36" s="336"/>
      <c r="AV36" s="336"/>
      <c r="AW36" s="336"/>
      <c r="AX36" s="336"/>
      <c r="AY36" s="336"/>
      <c r="AZ36" s="336"/>
      <c r="BA36" s="336"/>
      <c r="BB36" s="336"/>
      <c r="BC36" s="336"/>
      <c r="BD36" s="336"/>
      <c r="BE36" s="336"/>
      <c r="BF36" s="336"/>
      <c r="BG36" s="336"/>
      <c r="BH36" s="336"/>
      <c r="BI36" s="336"/>
      <c r="BJ36" s="336"/>
      <c r="BK36" s="336"/>
      <c r="BL36" s="336"/>
      <c r="BM36" s="336"/>
      <c r="BN36" s="336"/>
      <c r="BO36" s="336"/>
      <c r="BP36" s="336"/>
      <c r="BQ36" s="336"/>
      <c r="BR36" s="336"/>
      <c r="BS36" s="336"/>
      <c r="BT36" s="336"/>
      <c r="BU36" s="336"/>
      <c r="BV36" s="336"/>
      <c r="BW36" s="336"/>
      <c r="BX36" s="336"/>
      <c r="BY36" s="336"/>
      <c r="BZ36" s="336"/>
      <c r="CA36" s="336"/>
      <c r="CB36" s="336"/>
      <c r="CC36" s="336"/>
      <c r="CD36" s="336"/>
      <c r="CE36" s="336"/>
      <c r="CF36" s="336"/>
      <c r="CG36" s="336"/>
      <c r="CH36" s="336"/>
      <c r="CI36" s="336"/>
      <c r="CJ36" s="336"/>
      <c r="CK36" s="336"/>
      <c r="CL36" s="336"/>
      <c r="CM36" s="336"/>
      <c r="CN36" s="336"/>
      <c r="CO36" s="340"/>
      <c r="CP36" s="340"/>
      <c r="CQ36" s="340"/>
      <c r="CR36" s="340"/>
      <c r="CS36" s="340"/>
      <c r="CT36" s="340"/>
      <c r="CU36" s="340"/>
      <c r="CV36" s="340"/>
      <c r="CW36" s="340"/>
      <c r="CX36" s="340"/>
      <c r="CY36" s="340"/>
      <c r="CZ36" s="340"/>
      <c r="DA36" s="340"/>
      <c r="DB36" s="340"/>
      <c r="DC36" s="340"/>
      <c r="DD36" s="340"/>
      <c r="DE36" s="340"/>
      <c r="DF36" s="340"/>
      <c r="DG36" s="340"/>
      <c r="DH36" s="340"/>
      <c r="DI36" s="340"/>
      <c r="DJ36" s="340"/>
      <c r="DK36" s="340"/>
      <c r="DL36" s="340"/>
      <c r="DM36" s="340"/>
      <c r="DN36" s="340"/>
      <c r="DO36" s="340"/>
      <c r="DP36" s="340"/>
      <c r="DQ36" s="340"/>
      <c r="DR36" s="340"/>
      <c r="DS36" s="340"/>
      <c r="DT36" s="340"/>
      <c r="DU36" s="340"/>
      <c r="DV36" s="340"/>
      <c r="DW36" s="340"/>
      <c r="DX36" s="340"/>
      <c r="DY36" s="340"/>
      <c r="DZ36" s="340"/>
      <c r="EA36" s="340"/>
      <c r="EB36" s="340"/>
      <c r="EC36" s="340"/>
      <c r="ED36" s="340"/>
      <c r="EE36" s="340"/>
      <c r="EF36" s="340"/>
      <c r="EG36" s="340"/>
      <c r="EH36" s="340"/>
      <c r="EI36" s="340"/>
      <c r="EJ36" s="340"/>
      <c r="EK36" s="340"/>
      <c r="EL36" s="340"/>
      <c r="EM36" s="340"/>
      <c r="EN36" s="340"/>
      <c r="EO36" s="340"/>
      <c r="EP36" s="340"/>
    </row>
    <row r="37" spans="1:146" s="343" customFormat="1" ht="17" customHeight="1" thickTop="1">
      <c r="A37" s="528"/>
      <c r="B37" s="194" t="str">
        <f>'Vic Oct 2019'!F31</f>
        <v>Simply Energy</v>
      </c>
      <c r="C37" s="194" t="str">
        <f>'Vic Oct 2019'!G31</f>
        <v>Business Plus</v>
      </c>
      <c r="D37" s="190">
        <f>365*'Vic Oct 2019'!H31/100</f>
        <v>352.68954545454545</v>
      </c>
      <c r="E37" s="415">
        <f>IF('Vic Oct 2019'!AQ31=3,0.5,IF('Vic Oct 2019'!AQ31=2,0.33,0))</f>
        <v>0.33</v>
      </c>
      <c r="F37" s="415">
        <f t="shared" si="3"/>
        <v>0.66999999999999993</v>
      </c>
      <c r="G37" s="190">
        <f>IF('Vic Oct 2019'!K31="",($C$5*E37/'Vic Oct 2019'!AQ31*'Vic Oct 2019'!W31/100)*'Vic Oct 2019'!AQ31,IF($C$5*E37/'Vic Oct 2019'!AQ31&gt;='Vic Oct 2019'!L31,('Vic Oct 2019'!L31*'Vic Oct 2019'!W31/100)*'Vic Oct 2019'!AQ31,($C$5*E37/'Vic Oct 2019'!AQ31*'Vic Oct 2019'!W31/100)*'Vic Oct 2019'!AQ31))</f>
        <v>174.74799999999999</v>
      </c>
      <c r="H37" s="190">
        <f>IF($C$5*E37/'Vic Oct 2019'!AQ31&lt;'Vic Oct 2019'!L31,0,IF($C$5*E37/'Vic Oct 2019'!AQ31&lt;='Vic Oct 2019'!M31,($C$5*E37/'Vic Oct 2019'!AQ31-'Vic Oct 2019'!L31)*('Vic Oct 2019'!X31/100)*'Vic Oct 2019'!AQ31,('Vic Oct 2019'!M31-'Vic Oct 2019'!L31)*('Vic Oct 2019'!X31/100)*'Vic Oct 2019'!AQ31))</f>
        <v>174.74799999999999</v>
      </c>
      <c r="I37" s="190">
        <f>IF($C$5*E37/'Vic Oct 2019'!AQ31&lt;'Vic Oct 2019'!M31,0,IF($C$5*E37/'Vic Oct 2019'!AQ31&lt;='Vic Oct 2019'!N31,($C$5*E37/'Vic Oct 2019'!AQ31-'Vic Oct 2019'!M31)*('Vic Oct 2019'!Y31/100)*'Vic Oct 2019'!AQ31,('Vic Oct 2019'!N31-'Vic Oct 2019'!M31)*('Vic Oct 2019'!Y31/100)*'Vic Oct 2019'!AQ31))</f>
        <v>122.92800000000001</v>
      </c>
      <c r="J37" s="190">
        <f>IF($C$5*E37/'Vic Oct 2019'!AQ31&lt;'Vic Oct 2019'!N31,0,IF($C$5*E37/'Vic Oct 2019'!AQ31&lt;='Vic Oct 2019'!O31,($C$5*E37/'Vic Oct 2019'!AQ31-'Vic Oct 2019'!N31)*('Vic Oct 2019'!Z31/100)*'Vic Oct 2019'!AQ31,('Vic Oct 2019'!O31-'Vic Oct 2019'!N31)*('Vic Oct 2019'!Z31/100)*'Vic Oct 2019'!AQ31))</f>
        <v>0</v>
      </c>
      <c r="K37" s="190">
        <f>IF(($C$5*E37/'Vic Oct 2019'!AQ31&gt;'Vic Oct 2019'!O31),($C$5*E37/'Vic Oct 2019'!AQ31-'Vic Oct 2019'!N31)*'Vic Oct 2019'!AA31/100*'Vic Oct 2019'!AQ31,0)</f>
        <v>0</v>
      </c>
      <c r="L37" s="190">
        <f>IF('Vic Oct 2019'!K31="",($C$5*F37/'Vic Oct 2019'!AR31*'Vic Oct 2019'!AC31/100)*'Vic Oct 2019'!AR31,IF($C$5*F37/'Vic Oct 2019'!AR31&gt;='Vic Oct 2019'!L31,('Vic Oct 2019'!L31*'Vic Oct 2019'!AC31/100)*'Vic Oct 2019'!AR31,($C$5*F37/'Vic Oct 2019'!AR31*'Vic Oct 2019'!AC31/100)*'Vic Oct 2019'!AR31))</f>
        <v>349.49599999999998</v>
      </c>
      <c r="M37" s="190">
        <f>IF($C$5*F37/'Vic Oct 2019'!AR31&lt;'Vic Oct 2019'!L31,0,IF($C$5*F37/'Vic Oct 2019'!AR31&lt;='Vic Oct 2019'!M31,($C$5*F37/'Vic Oct 2019'!AR31-'Vic Oct 2019'!L31)*('Vic Oct 2019'!AD31/100)*'Vic Oct 2019'!AR31,('Vic Oct 2019'!M31-'Vic Oct 2019'!L31)*('Vic Oct 2019'!AD31/100)*'Vic Oct 2019'!AR31))</f>
        <v>340.64799999999997</v>
      </c>
      <c r="N37" s="190">
        <f>IF($C$5*F37/'Vic Oct 2019'!AR31&lt;'Vic Oct 2019'!M31,0,IF($C$5*F37/'Vic Oct 2019'!AR31&lt;='Vic Oct 2019'!N31,($C$5*F37/'Vic Oct 2019'!AR31-'Vic Oct 2019'!M31)*('Vic Oct 2019'!AE31/100)*'Vic Oct 2019'!AR31,('Vic Oct 2019'!N31-'Vic Oct 2019'!M31)*('Vic Oct 2019'!AE31/100)*'Vic Oct 2019'!AR31))</f>
        <v>253.37018181818178</v>
      </c>
      <c r="O37" s="190">
        <f>IF($C$5*F37/'Vic Oct 2019'!AR31&lt;'Vic Oct 2019'!N31,0,IF($C$5*F37/'Vic Oct 2019'!AR31&lt;='Vic Oct 2019'!O31,($C$5*F37/'Vic Oct 2019'!AQ31-'Vic Oct 2019'!N31)*('Vic Oct 2019'!AF31/100)*'Vic Oct 2019'!AR31,('Vic Oct 2019'!O31-'Vic Oct 2019'!N31)*('Vic Oct 2019'!AF31/100)*'Vic Oct 2019'!AR31))</f>
        <v>0</v>
      </c>
      <c r="P37" s="190">
        <f>IF(($C$5*F37/'Vic Oct 2019'!AR31&gt;'Vic Oct 2019'!O31),($C$5*F37/'Vic Oct 2019'!AR31-'Vic Oct 2019'!N31)*'Vic Oct 2019'!AG31/100*'Vic Oct 2019'!AR31,0)</f>
        <v>0</v>
      </c>
      <c r="Q37" s="394">
        <f t="shared" si="4"/>
        <v>1415.9381818181819</v>
      </c>
      <c r="R37" s="419">
        <f t="shared" si="5"/>
        <v>1768.6277272727273</v>
      </c>
      <c r="S37" s="193">
        <f t="shared" si="6"/>
        <v>1945.4905000000001</v>
      </c>
      <c r="T37" s="247">
        <f>'Vic Oct 2019'!AT31</f>
        <v>0</v>
      </c>
      <c r="U37" s="247">
        <f>'Vic Oct 2019'!AU31</f>
        <v>0</v>
      </c>
      <c r="V37" s="247">
        <f>'Vic Oct 2019'!AV31</f>
        <v>0</v>
      </c>
      <c r="W37" s="247">
        <f>'Vic Oct 2019'!AW31</f>
        <v>0</v>
      </c>
      <c r="X37" s="419" t="str">
        <f t="shared" si="11"/>
        <v>No discount</v>
      </c>
      <c r="Y37" s="419" t="str">
        <f t="shared" si="12"/>
        <v>Exclusive</v>
      </c>
      <c r="Z37" s="399">
        <f t="shared" si="19"/>
        <v>1768.6277272727273</v>
      </c>
      <c r="AA37" s="399">
        <f t="shared" si="20"/>
        <v>1768.6277272727273</v>
      </c>
      <c r="AB37" s="400">
        <f t="shared" si="9"/>
        <v>1945.4905000000001</v>
      </c>
      <c r="AC37" s="400">
        <f t="shared" si="10"/>
        <v>1945.4905000000001</v>
      </c>
      <c r="AD37" s="244">
        <f>'Vic Oct 2019'!BF31</f>
        <v>0</v>
      </c>
      <c r="AE37" s="196" t="str">
        <f>'Vic Oct 2019'!BG31</f>
        <v>n</v>
      </c>
      <c r="AF37" s="336"/>
      <c r="AG37" s="336"/>
      <c r="AH37" s="336"/>
      <c r="AI37" s="336"/>
      <c r="AJ37" s="336"/>
      <c r="AK37" s="336"/>
      <c r="AL37" s="336"/>
      <c r="AM37" s="336"/>
      <c r="AN37" s="336"/>
      <c r="AO37" s="336"/>
      <c r="AP37" s="336"/>
      <c r="AQ37" s="336"/>
      <c r="AR37" s="336"/>
      <c r="AS37" s="336"/>
      <c r="AT37" s="336"/>
      <c r="AU37" s="336"/>
      <c r="AV37" s="336"/>
      <c r="AW37" s="336"/>
      <c r="AX37" s="336"/>
      <c r="AY37" s="336"/>
      <c r="AZ37" s="336"/>
      <c r="BA37" s="336"/>
      <c r="BB37" s="336"/>
      <c r="BC37" s="336"/>
      <c r="BD37" s="336"/>
      <c r="BE37" s="336"/>
      <c r="BF37" s="336"/>
      <c r="BG37" s="336"/>
      <c r="BH37" s="336"/>
      <c r="BI37" s="336"/>
      <c r="BJ37" s="336"/>
      <c r="BK37" s="336"/>
      <c r="BL37" s="336"/>
      <c r="BM37" s="336"/>
      <c r="BN37" s="336"/>
      <c r="BO37" s="336"/>
      <c r="BP37" s="336"/>
      <c r="BQ37" s="336"/>
      <c r="BR37" s="336"/>
      <c r="BS37" s="336"/>
      <c r="BT37" s="336"/>
      <c r="BU37" s="336"/>
      <c r="BV37" s="336"/>
      <c r="BW37" s="336"/>
      <c r="BX37" s="336"/>
      <c r="BY37" s="336"/>
      <c r="BZ37" s="336"/>
      <c r="CA37" s="336"/>
      <c r="CB37" s="336"/>
      <c r="CC37" s="336"/>
      <c r="CD37" s="336"/>
      <c r="CE37" s="336"/>
      <c r="CF37" s="336"/>
      <c r="CG37" s="336"/>
      <c r="CH37" s="336"/>
      <c r="CI37" s="336"/>
      <c r="CJ37" s="336"/>
      <c r="CK37" s="336"/>
      <c r="CL37" s="336"/>
      <c r="CM37" s="336"/>
      <c r="CN37" s="336"/>
      <c r="CO37" s="342"/>
      <c r="CP37" s="342"/>
      <c r="CQ37" s="342"/>
      <c r="CR37" s="342"/>
      <c r="CS37" s="342"/>
      <c r="CT37" s="342"/>
      <c r="CU37" s="342"/>
      <c r="CV37" s="342"/>
      <c r="CW37" s="342"/>
      <c r="CX37" s="342"/>
      <c r="CY37" s="342"/>
      <c r="CZ37" s="342"/>
      <c r="DA37" s="342"/>
      <c r="DB37" s="342"/>
      <c r="DC37" s="342"/>
      <c r="DD37" s="342"/>
      <c r="DE37" s="342"/>
      <c r="DF37" s="342"/>
      <c r="DG37" s="342"/>
      <c r="DH37" s="342"/>
      <c r="DI37" s="342"/>
      <c r="DJ37" s="342"/>
      <c r="DK37" s="342"/>
      <c r="DL37" s="342"/>
      <c r="DM37" s="342"/>
      <c r="DN37" s="342"/>
      <c r="DO37" s="342"/>
      <c r="DP37" s="342"/>
      <c r="DQ37" s="342"/>
      <c r="DR37" s="342"/>
      <c r="DS37" s="342"/>
      <c r="DT37" s="342"/>
      <c r="DU37" s="342"/>
      <c r="DV37" s="342"/>
      <c r="DW37" s="342"/>
      <c r="DX37" s="342"/>
      <c r="DY37" s="342"/>
      <c r="DZ37" s="342"/>
      <c r="EA37" s="342"/>
      <c r="EB37" s="342"/>
      <c r="EC37" s="342"/>
      <c r="ED37" s="342"/>
      <c r="EE37" s="342"/>
      <c r="EF37" s="342"/>
      <c r="EG37" s="342"/>
      <c r="EH37" s="342"/>
      <c r="EI37" s="342"/>
      <c r="EJ37" s="342"/>
      <c r="EK37" s="342"/>
      <c r="EL37" s="342"/>
      <c r="EM37" s="342"/>
      <c r="EN37" s="342"/>
      <c r="EO37" s="342"/>
      <c r="EP37" s="342"/>
    </row>
    <row r="38" spans="1:146" s="343" customFormat="1" ht="17" customHeight="1">
      <c r="A38" s="528"/>
      <c r="B38" s="194" t="str">
        <f>'Vic Oct 2019'!F32</f>
        <v>Amaysim</v>
      </c>
      <c r="C38" s="194" t="str">
        <f>'Vic Oct 2019'!G32</f>
        <v>Gas as you go</v>
      </c>
      <c r="D38" s="190">
        <f>365*'Vic Oct 2019'!H32/100</f>
        <v>293.22772727272724</v>
      </c>
      <c r="E38" s="415">
        <f>IF('Vic Oct 2019'!AQ32=3,0.5,IF('Vic Oct 2019'!AQ32=2,0.33,0))</f>
        <v>0.33</v>
      </c>
      <c r="F38" s="415">
        <f t="shared" si="3"/>
        <v>0.66999999999999993</v>
      </c>
      <c r="G38" s="190">
        <f>IF('Vic Oct 2019'!K32="",($C$5*E38/'Vic Oct 2019'!AQ32*'Vic Oct 2019'!W32/100)*'Vic Oct 2019'!AQ32,IF($C$5*E38/'Vic Oct 2019'!AQ32&gt;='Vic Oct 2019'!L32,('Vic Oct 2019'!L32*'Vic Oct 2019'!W32/100)*'Vic Oct 2019'!AQ32,($C$5*E38/'Vic Oct 2019'!AQ32*'Vic Oct 2019'!W32/100)*'Vic Oct 2019'!AQ32))</f>
        <v>193.09090909090909</v>
      </c>
      <c r="H38" s="190">
        <f>IF($C$5*E38/'Vic Oct 2019'!AQ32&lt;'Vic Oct 2019'!L32,0,IF($C$5*E38/'Vic Oct 2019'!AQ32&lt;='Vic Oct 2019'!M32,($C$5*E38/'Vic Oct 2019'!AQ32-'Vic Oct 2019'!L32)*('Vic Oct 2019'!X32/100)*'Vic Oct 2019'!AQ32,('Vic Oct 2019'!M32-'Vic Oct 2019'!L32)*('Vic Oct 2019'!X32/100)*'Vic Oct 2019'!AQ32))</f>
        <v>193.09090909090907</v>
      </c>
      <c r="I38" s="190">
        <f>IF($C$5*E38/'Vic Oct 2019'!AQ32&lt;'Vic Oct 2019'!M32,0,IF($C$5*E38/'Vic Oct 2019'!AQ32&lt;='Vic Oct 2019'!N32,($C$5*E38/'Vic Oct 2019'!AQ32-'Vic Oct 2019'!M32)*('Vic Oct 2019'!Y32/100)*'Vic Oct 2019'!AQ32,('Vic Oct 2019'!N32-'Vic Oct 2019'!M32)*('Vic Oct 2019'!Y32/100)*'Vic Oct 2019'!AQ32))</f>
        <v>140.72727272727272</v>
      </c>
      <c r="J38" s="190">
        <f>IF($C$5*E38/'Vic Oct 2019'!AQ32&lt;'Vic Oct 2019'!N32,0,IF($C$5*E38/'Vic Oct 2019'!AQ32&lt;='Vic Oct 2019'!O32,($C$5*E38/'Vic Oct 2019'!AQ32-'Vic Oct 2019'!N32)*('Vic Oct 2019'!Z32/100)*'Vic Oct 2019'!AQ32,('Vic Oct 2019'!O32-'Vic Oct 2019'!N32)*('Vic Oct 2019'!Z32/100)*'Vic Oct 2019'!AQ32))</f>
        <v>0</v>
      </c>
      <c r="K38" s="190">
        <f>IF(($C$5*E38/'Vic Oct 2019'!AQ32&gt;'Vic Oct 2019'!O32),($C$5*E38/'Vic Oct 2019'!AQ32-'Vic Oct 2019'!N32)*'Vic Oct 2019'!AA32/100*'Vic Oct 2019'!AQ32,0)</f>
        <v>0</v>
      </c>
      <c r="L38" s="190">
        <f>IF('Vic Oct 2019'!K32="",($C$5*F38/'Vic Oct 2019'!AR32*'Vic Oct 2019'!AC32/100)*'Vic Oct 2019'!AR32,IF($C$5*F38/'Vic Oct 2019'!AR32&gt;='Vic Oct 2019'!L32,('Vic Oct 2019'!L32*'Vic Oct 2019'!AC32/100)*'Vic Oct 2019'!AR32,($C$5*F38/'Vic Oct 2019'!AR32*'Vic Oct 2019'!AC32/100)*'Vic Oct 2019'!AR32))</f>
        <v>386.18181818181819</v>
      </c>
      <c r="M38" s="190">
        <f>IF($C$5*F38/'Vic Oct 2019'!AR32&lt;'Vic Oct 2019'!L32,0,IF($C$5*F38/'Vic Oct 2019'!AR32&lt;='Vic Oct 2019'!M32,($C$5*F38/'Vic Oct 2019'!AR32-'Vic Oct 2019'!L32)*('Vic Oct 2019'!AD32/100)*'Vic Oct 2019'!AR32,('Vic Oct 2019'!M32-'Vic Oct 2019'!L32)*('Vic Oct 2019'!AD32/100)*'Vic Oct 2019'!AR32))</f>
        <v>366.5454545454545</v>
      </c>
      <c r="N38" s="190">
        <f>IF($C$5*F38/'Vic Oct 2019'!AR32&lt;'Vic Oct 2019'!M32,0,IF($C$5*F38/'Vic Oct 2019'!AR32&lt;='Vic Oct 2019'!N32,($C$5*F38/'Vic Oct 2019'!AR32-'Vic Oct 2019'!M32)*('Vic Oct 2019'!AE32/100)*'Vic Oct 2019'!AR32,('Vic Oct 2019'!N32-'Vic Oct 2019'!M32)*('Vic Oct 2019'!AE32/100)*'Vic Oct 2019'!AR32))</f>
        <v>283.27272727272725</v>
      </c>
      <c r="O38" s="190">
        <f>IF($C$5*F38/'Vic Oct 2019'!AR32&lt;'Vic Oct 2019'!N32,0,IF($C$5*F38/'Vic Oct 2019'!AR32&lt;='Vic Oct 2019'!O32,($C$5*F38/'Vic Oct 2019'!AQ32-'Vic Oct 2019'!N32)*('Vic Oct 2019'!AF32/100)*'Vic Oct 2019'!AR32,('Vic Oct 2019'!O32-'Vic Oct 2019'!N32)*('Vic Oct 2019'!AF32/100)*'Vic Oct 2019'!AR32))</f>
        <v>0</v>
      </c>
      <c r="P38" s="190">
        <f>IF(($C$5*F38/'Vic Oct 2019'!AR32&gt;'Vic Oct 2019'!O32),($C$5*F38/'Vic Oct 2019'!AR32-'Vic Oct 2019'!N32)*'Vic Oct 2019'!AG32/100*'Vic Oct 2019'!AR32,0)</f>
        <v>0</v>
      </c>
      <c r="Q38" s="394">
        <f t="shared" si="4"/>
        <v>1562.9090909090908</v>
      </c>
      <c r="R38" s="419">
        <f t="shared" si="5"/>
        <v>1856.1368181818179</v>
      </c>
      <c r="S38" s="193">
        <f t="shared" si="6"/>
        <v>2041.7504999999999</v>
      </c>
      <c r="T38" s="247">
        <f>'Vic Oct 2019'!AT32</f>
        <v>0</v>
      </c>
      <c r="U38" s="247">
        <f>'Vic Oct 2019'!AU32</f>
        <v>0</v>
      </c>
      <c r="V38" s="247">
        <f>'Vic Oct 2019'!AV32</f>
        <v>0</v>
      </c>
      <c r="W38" s="247">
        <f>'Vic Oct 2019'!AW32</f>
        <v>0</v>
      </c>
      <c r="X38" s="419" t="str">
        <f t="shared" si="11"/>
        <v>No discount</v>
      </c>
      <c r="Y38" s="419" t="str">
        <f t="shared" si="12"/>
        <v>Exclusive</v>
      </c>
      <c r="Z38" s="399">
        <f t="shared" si="19"/>
        <v>1856.1368181818179</v>
      </c>
      <c r="AA38" s="399">
        <f t="shared" si="20"/>
        <v>1856.1368181818179</v>
      </c>
      <c r="AB38" s="400">
        <f t="shared" si="9"/>
        <v>2041.7504999999999</v>
      </c>
      <c r="AC38" s="400">
        <f t="shared" si="10"/>
        <v>2041.7504999999999</v>
      </c>
      <c r="AD38" s="244">
        <f>'Vic Oct 2019'!BF32</f>
        <v>0</v>
      </c>
      <c r="AE38" s="196" t="str">
        <f>'Vic Oct 2019'!BG32</f>
        <v>n</v>
      </c>
      <c r="AF38" s="336"/>
      <c r="AG38" s="336"/>
      <c r="AH38" s="336"/>
      <c r="AI38" s="336"/>
      <c r="AJ38" s="336"/>
      <c r="AK38" s="336"/>
      <c r="AL38" s="336"/>
      <c r="AM38" s="336"/>
      <c r="AN38" s="336"/>
      <c r="AO38" s="336"/>
      <c r="AP38" s="336"/>
      <c r="AQ38" s="336"/>
      <c r="AR38" s="336"/>
      <c r="AS38" s="336"/>
      <c r="AT38" s="336"/>
      <c r="AU38" s="336"/>
      <c r="AV38" s="336"/>
      <c r="AW38" s="336"/>
      <c r="AX38" s="336"/>
      <c r="AY38" s="336"/>
      <c r="AZ38" s="336"/>
      <c r="BA38" s="336"/>
      <c r="BB38" s="336"/>
      <c r="BC38" s="336"/>
      <c r="BD38" s="336"/>
      <c r="BE38" s="336"/>
      <c r="BF38" s="336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42"/>
      <c r="CP38" s="342"/>
      <c r="CQ38" s="342"/>
      <c r="CR38" s="342"/>
      <c r="CS38" s="342"/>
      <c r="CT38" s="342"/>
      <c r="CU38" s="342"/>
      <c r="CV38" s="342"/>
      <c r="CW38" s="342"/>
      <c r="CX38" s="342"/>
      <c r="CY38" s="342"/>
      <c r="CZ38" s="342"/>
      <c r="DA38" s="342"/>
      <c r="DB38" s="342"/>
      <c r="DC38" s="342"/>
      <c r="DD38" s="342"/>
      <c r="DE38" s="342"/>
      <c r="DF38" s="342"/>
      <c r="DG38" s="342"/>
      <c r="DH38" s="342"/>
      <c r="DI38" s="342"/>
      <c r="DJ38" s="342"/>
      <c r="DK38" s="342"/>
      <c r="DL38" s="342"/>
      <c r="DM38" s="342"/>
      <c r="DN38" s="342"/>
      <c r="DO38" s="342"/>
      <c r="DP38" s="342"/>
      <c r="DQ38" s="342"/>
      <c r="DR38" s="342"/>
      <c r="DS38" s="342"/>
      <c r="DT38" s="342"/>
      <c r="DU38" s="342"/>
      <c r="DV38" s="342"/>
      <c r="DW38" s="342"/>
      <c r="DX38" s="342"/>
      <c r="DY38" s="342"/>
      <c r="DZ38" s="342"/>
      <c r="EA38" s="342"/>
      <c r="EB38" s="342"/>
      <c r="EC38" s="342"/>
      <c r="ED38" s="342"/>
      <c r="EE38" s="342"/>
      <c r="EF38" s="342"/>
      <c r="EG38" s="342"/>
      <c r="EH38" s="342"/>
      <c r="EI38" s="342"/>
      <c r="EJ38" s="342"/>
      <c r="EK38" s="342"/>
      <c r="EL38" s="342"/>
      <c r="EM38" s="342"/>
      <c r="EN38" s="342"/>
      <c r="EO38" s="342"/>
      <c r="EP38" s="342"/>
    </row>
    <row r="39" spans="1:146" s="343" customFormat="1" ht="17" customHeight="1">
      <c r="A39" s="528"/>
      <c r="B39" s="194" t="str">
        <f>'Vic Oct 2019'!F33</f>
        <v>Powershop</v>
      </c>
      <c r="C39" s="194" t="str">
        <f>'Vic Oct 2019'!G33</f>
        <v>Shopper</v>
      </c>
      <c r="D39" s="190">
        <f>365*'Vic Oct 2019'!H33/100</f>
        <v>386.9</v>
      </c>
      <c r="E39" s="415">
        <f>IF('Vic Oct 2019'!AQ33=3,0.5,IF('Vic Oct 2019'!AQ33=2,0.33,0))</f>
        <v>0.33</v>
      </c>
      <c r="F39" s="415">
        <f t="shared" si="3"/>
        <v>0.66999999999999993</v>
      </c>
      <c r="G39" s="190">
        <f>IF('Vic Oct 2019'!K33="",($C$5*E39/'Vic Oct 2019'!AQ33*'Vic Oct 2019'!W33/100)*'Vic Oct 2019'!AQ33,IF($C$5*E39/'Vic Oct 2019'!AQ33&gt;='Vic Oct 2019'!L33,('Vic Oct 2019'!L33*'Vic Oct 2019'!W33/100)*'Vic Oct 2019'!AQ33,($C$5*E39/'Vic Oct 2019'!AQ33*'Vic Oct 2019'!W33/100)*'Vic Oct 2019'!AQ33))</f>
        <v>495</v>
      </c>
      <c r="H39" s="190">
        <f>IF(AND('Vic Oct 2019'!L33&gt;0,'Vic Oct 2019'!M33&gt;0),IF($C$5*E39/'Vic Oct 2019'!AQ33&lt;'Vic Oct 2019'!L33,0,IF(($C$5*E39/'Vic Oct 2019'!AQ33-'Vic Oct 2019'!L33)&lt;=('Vic Oct 2019'!M33+'Vic Oct 2019'!L33),((($C$5*E39/'Vic Oct 2019'!AQ33-'Vic Oct 2019'!L33)*'Vic Oct 2019'!X33/100))*'Vic Oct 2019'!AQ33,((('Vic Oct 2019'!M33)*'Vic Oct 2019'!X33/100)*'Vic Oct 2019'!AQ33))),0)</f>
        <v>0</v>
      </c>
      <c r="I39" s="190">
        <f>IF(AND('Vic Oct 2019'!M33&gt;0,'Vic Oct 2019'!N33&gt;0),IF($C$5*E39/'Vic Oct 2019'!AQ33&lt;('Vic Oct 2019'!L33+'Vic Oct 2019'!M33),0,IF(($C$5*E39/'Vic Oct 2019'!AQ33-'Vic Oct 2019'!L33+'Vic Oct 2019'!M33)&lt;=('Vic Oct 2019'!L33+'Vic Oct 2019'!M33+'Vic Oct 2019'!N33),((($C$5*E39/'Vic Oct 2019'!AQ33-('Vic Oct 2019'!L33+'Vic Oct 2019'!M33))*'Vic Oct 2019'!Y33/100))*'Vic Oct 2019'!AQ33,('Vic Oct 2019'!N33*'Vic Oct 2019'!Y33/100)* 'Vic Oct 2019'!AQ33)),0)</f>
        <v>0</v>
      </c>
      <c r="J39" s="190">
        <f>IF(AND('Vic Oct 2019'!N33&gt;0,'Vic Oct 2019'!O33&gt;0),IF($C$5*E39/'Vic Oct 2019'!AQ33&lt;('Vic Oct 2019'!L33+'Vic Oct 2019'!M33+'Vic Oct 2019'!N33),0,IF(($C$5*E39/'Vic Oct 2019'!AQ33-'Vic Oct 2019'!L33+'Vic Oct 2019'!M33+'Vic Oct 2019'!N33)&lt;=('Vic Oct 2019'!L33+'Vic Oct 2019'!M33+'Vic Oct 2019'!N33+'Vic Oct 2019'!O33),(($C$5*E39/'Vic Oct 2019'!AQ33-('Vic Oct 2019'!L33+'Vic Oct 2019'!M33+'Vic Oct 2019'!N33))*'Vic Oct 2019'!Z33/100)*'Vic Oct 2019'!AQ33,('Vic Oct 2019'!O33*'Vic Oct 2019'!Z33/100)*'Vic Oct 2019'!AQ33)),0)</f>
        <v>0</v>
      </c>
      <c r="K39" s="190">
        <f>IF(AND('Vic Oct 2019'!P33&gt;0,'Vic Oct 2019'!O33&gt;0),IF(($C$5*E39/'Vic Oct 2019'!AQ33&lt;SUM('Vic Oct 2019'!L33:P33)),(0),($C$5*E39/'Vic Oct 2019'!AQ33-SUM('Vic Oct 2019'!L33:P33))*'Vic Oct 2019'!AB33/100)* 'Vic Oct 2019'!AQ33,IF(AND('Vic Oct 2019'!O33&gt;0,'Vic Oct 2019'!P33=""),IF(($C$5*E39/'Vic Oct 2019'!AQ33&lt; SUM('Vic Oct 2019'!L33:O33)),(0),($C$5*E39/'Vic Oct 2019'!AQ33-SUM('Vic Oct 2019'!L33:O33))*'Vic Oct 2019'!AA33/100)* 'Vic Oct 2019'!AQ33,IF(AND('Vic Oct 2019'!N33&gt;0,'Vic Oct 2019'!O33=""),IF(($C$5*E39/'Vic Oct 2019'!AQ33&lt; SUM('Vic Oct 2019'!L33:N33)),(0),($C$5*E39/'Vic Oct 2019'!AQ33-SUM('Vic Oct 2019'!L33:N33))*'Vic Oct 2019'!Z33/100)* 'Vic Oct 2019'!AQ33,IF(AND('Vic Oct 2019'!M33&gt;0,'Vic Oct 2019'!N33=""),IF(($C$5*E39/'Vic Oct 2019'!AQ33&lt;'Vic Oct 2019'!M33+'Vic Oct 2019'!L33),(0),(($C$5*E39/'Vic Oct 2019'!AQ33-('Vic Oct 2019'!M33+'Vic Oct 2019'!L33))*'Vic Oct 2019'!Y33/100))*'Vic Oct 2019'!AQ33,IF(AND('Vic Oct 2019'!L33&gt;0,'Vic Oct 2019'!M33=""&gt;0),IF(($C$5*E39/'Vic Oct 2019'!AQ33&lt;'Vic Oct 2019'!L33),(0),($C$5*E39/'Vic Oct 2019'!AQ33-'Vic Oct 2019'!L33)*'Vic Oct 2019'!X33/100)*'Vic Oct 2019'!AQ33,0)))))</f>
        <v>0</v>
      </c>
      <c r="L39" s="190">
        <f>IF('Vic Oct 2019'!K33="",($C$5*F39/'Vic Oct 2019'!AR33*'Vic Oct 2019'!AC33/100)*'Vic Oct 2019'!AR33,IF($C$5*F39/'Vic Oct 2019'!AR33&gt;='Vic Oct 2019'!L33,('Vic Oct 2019'!L33*'Vic Oct 2019'!AC33/100)*'Vic Oct 2019'!AR33,($C$5*F39/'Vic Oct 2019'!AR33*'Vic Oct 2019'!AC33/100)*'Vic Oct 2019'!AR33))</f>
        <v>958.1</v>
      </c>
      <c r="M39" s="190">
        <f>IF(AND('Vic Oct 2019'!L33&gt;0,'Vic Oct 2019'!M33&gt;0),IF($C$5*F39/'Vic Oct 2019'!AR33&lt;'Vic Oct 2019'!L33,0,IF(($C$5*F39/'Vic Oct 2019'!AR33-'Vic Oct 2019'!L33)&lt;=('Vic Oct 2019'!M33+'Vic Oct 2019'!L33),((($C$5*F39/'Vic Oct 2019'!AR33-'Vic Oct 2019'!L33)*'Vic Oct 2019'!AD33/100))*'Vic Oct 2019'!AR33,((('Vic Oct 2019'!M33)*'Vic Oct 2019'!AD33/100)*'Vic Oct 2019'!AR33))),0)</f>
        <v>0</v>
      </c>
      <c r="N39" s="190">
        <f>IF(AND('Vic Oct 2019'!M33&gt;0,'Vic Oct 2019'!N33&gt;0),IF($C$5*F39/'Vic Oct 2019'!AR33&lt;('Vic Oct 2019'!L33+'Vic Oct 2019'!M33),0,IF(($C$5*F39/'Vic Oct 2019'!AR33-'Vic Oct 2019'!L33+'Vic Oct 2019'!M33)&lt;=('Vic Oct 2019'!L33+'Vic Oct 2019'!M33+'Vic Oct 2019'!N33),((($C$5*F39/'Vic Oct 2019'!AR33-('Vic Oct 2019'!L33+'Vic Oct 2019'!M33))*'Vic Oct 2019'!AE33/100))*'Vic Oct 2019'!AR33,('Vic Oct 2019'!N33*'Vic Oct 2019'!AE33/100)*'Vic Oct 2019'!AR33)),0)</f>
        <v>0</v>
      </c>
      <c r="O39" s="190">
        <f>IF(AND('Vic Oct 2019'!N33&gt;0,'Vic Oct 2019'!O33&gt;0),IF($C$5*F39/'Vic Oct 2019'!AR33&lt;('Vic Oct 2019'!L33+'Vic Oct 2019'!M33+'Vic Oct 2019'!N33),0,IF(($C$5*F39/'Vic Oct 2019'!AR33-'Vic Oct 2019'!L33+'Vic Oct 2019'!M33+'Vic Oct 2019'!N33)&lt;=('Vic Oct 2019'!L33+'Vic Oct 2019'!M33+'Vic Oct 2019'!N33+'Vic Oct 2019'!O33),(($C$5*F39/'Vic Oct 2019'!AR33-('Vic Oct 2019'!L33+'Vic Oct 2019'!M33+'Vic Oct 2019'!N33))*'Vic Oct 2019'!AF33/100)*'Vic Oct 2019'!AR33,('Vic Oct 2019'!O33*'Vic Oct 2019'!AF33/100)*'Vic Oct 2019'!AR33)),0)</f>
        <v>0</v>
      </c>
      <c r="P39" s="190">
        <f>IF(AND('Vic Oct 2019'!P33&gt;0,'Vic Oct 2019'!O33&gt;0),IF(($C$5*F39/'Vic Oct 2019'!AR33&lt;SUM('Vic Oct 2019'!L33:P33)),(0),($C$5*F39/'Vic Oct 2019'!AR33-SUM('Vic Oct 2019'!L33:P33))*'Vic Oct 2019'!AB33/100)* 'Vic Oct 2019'!AR33,IF(AND('Vic Oct 2019'!O33&gt;0,'Vic Oct 2019'!P33=""),IF(($C$5*F39/'Vic Oct 2019'!AR33&lt; SUM('Vic Oct 2019'!L33:O33)),(0),($C$5*F39/'Vic Oct 2019'!AR33-SUM('Vic Oct 2019'!L33:O33))*'Vic Oct 2019'!AG33/100)* 'Vic Oct 2019'!AR33,IF(AND('Vic Oct 2019'!N33&gt;0,'Vic Oct 2019'!O33=""),IF(($C$5*F39/'Vic Oct 2019'!AR33&lt; SUM('Vic Oct 2019'!L33:N33)),(0),($C$5*F39/'Vic Oct 2019'!AR33-SUM('Vic Oct 2019'!L33:N33))*'Vic Oct 2019'!AF33/100)* 'Vic Oct 2019'!AR33,IF(AND('Vic Oct 2019'!M33&gt;0,'Vic Oct 2019'!N33=""),IF(($C$5*F39/'Vic Oct 2019'!AR33&lt;'Vic Oct 2019'!M33+'Vic Oct 2019'!L33),(0),(($C$5*F39/'Vic Oct 2019'!AR33-('Vic Oct 2019'!M33+'Vic Oct 2019'!L33))*'Vic Oct 2019'!AE33/100))*'Vic Oct 2019'!AR33,IF(AND('Vic Oct 2019'!L33&gt;0,'Vic Oct 2019'!M33=""&gt;0),IF(($C$5*F39/'Vic Oct 2019'!AR33&lt;'Vic Oct 2019'!L33),(0),($C$5*F39/'Vic Oct 2019'!AR33-'Vic Oct 2019'!L33)*'Vic Oct 2019'!AD33/100)*'Vic Oct 2019'!AR33,0)))))</f>
        <v>0</v>
      </c>
      <c r="Q39" s="394">
        <f t="shared" si="4"/>
        <v>1453.1</v>
      </c>
      <c r="R39" s="419">
        <f t="shared" si="5"/>
        <v>1840</v>
      </c>
      <c r="S39" s="193">
        <f t="shared" si="6"/>
        <v>2024.0000000000002</v>
      </c>
      <c r="T39" s="247">
        <f>'Vic Oct 2019'!AT33</f>
        <v>0</v>
      </c>
      <c r="U39" s="247">
        <f>'Vic Oct 2019'!AU33</f>
        <v>0</v>
      </c>
      <c r="V39" s="247">
        <f>'Vic Oct 2019'!AV33</f>
        <v>5</v>
      </c>
      <c r="W39" s="247">
        <f>'Vic Oct 2019'!AW33</f>
        <v>0</v>
      </c>
      <c r="X39" s="419" t="str">
        <f t="shared" si="11"/>
        <v>Pay-on-time off bill</v>
      </c>
      <c r="Y39" s="419" t="str">
        <f t="shared" si="12"/>
        <v>Inclusive</v>
      </c>
      <c r="Z39" s="399">
        <f t="shared" si="19"/>
        <v>1840</v>
      </c>
      <c r="AA39" s="399">
        <f t="shared" si="20"/>
        <v>1748</v>
      </c>
      <c r="AB39" s="400">
        <f t="shared" si="9"/>
        <v>2024.0000000000002</v>
      </c>
      <c r="AC39" s="400">
        <f t="shared" si="10"/>
        <v>1922.8000000000002</v>
      </c>
      <c r="AD39" s="244">
        <f>'Vic Oct 2019'!BF33</f>
        <v>0</v>
      </c>
      <c r="AE39" s="196" t="str">
        <f>'Vic Oct 2019'!BG33</f>
        <v>n</v>
      </c>
      <c r="AF39" s="336"/>
      <c r="AG39" s="336"/>
      <c r="AH39" s="336"/>
      <c r="AI39" s="336"/>
      <c r="AJ39" s="336"/>
      <c r="AK39" s="336"/>
      <c r="AL39" s="336"/>
      <c r="AM39" s="336"/>
      <c r="AN39" s="336"/>
      <c r="AO39" s="336"/>
      <c r="AP39" s="336"/>
      <c r="AQ39" s="336"/>
      <c r="AR39" s="336"/>
      <c r="AS39" s="336"/>
      <c r="AT39" s="336"/>
      <c r="AU39" s="336"/>
      <c r="AV39" s="336"/>
      <c r="AW39" s="336"/>
      <c r="AX39" s="336"/>
      <c r="AY39" s="336"/>
      <c r="AZ39" s="336"/>
      <c r="BA39" s="336"/>
      <c r="BB39" s="336"/>
      <c r="BC39" s="336"/>
      <c r="BD39" s="336"/>
      <c r="BE39" s="336"/>
      <c r="BF39" s="336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36"/>
      <c r="BS39" s="336"/>
      <c r="BT39" s="336"/>
      <c r="BU39" s="336"/>
      <c r="BV39" s="336"/>
      <c r="BW39" s="336"/>
      <c r="BX39" s="336"/>
      <c r="BY39" s="336"/>
      <c r="BZ39" s="336"/>
      <c r="CA39" s="336"/>
      <c r="CB39" s="336"/>
      <c r="CC39" s="336"/>
      <c r="CD39" s="336"/>
      <c r="CE39" s="336"/>
      <c r="CF39" s="336"/>
      <c r="CG39" s="336"/>
      <c r="CH39" s="336"/>
      <c r="CI39" s="336"/>
      <c r="CJ39" s="336"/>
      <c r="CK39" s="336"/>
      <c r="CL39" s="336"/>
      <c r="CM39" s="336"/>
      <c r="CN39" s="336"/>
      <c r="CO39" s="342"/>
      <c r="CP39" s="342"/>
      <c r="CQ39" s="342"/>
      <c r="CR39" s="342"/>
      <c r="CS39" s="342"/>
      <c r="CT39" s="342"/>
      <c r="CU39" s="342"/>
      <c r="CV39" s="342"/>
      <c r="CW39" s="342"/>
      <c r="CX39" s="342"/>
      <c r="CY39" s="342"/>
      <c r="CZ39" s="342"/>
      <c r="DA39" s="342"/>
      <c r="DB39" s="342"/>
      <c r="DC39" s="342"/>
      <c r="DD39" s="342"/>
      <c r="DE39" s="342"/>
      <c r="DF39" s="342"/>
      <c r="DG39" s="342"/>
      <c r="DH39" s="342"/>
      <c r="DI39" s="342"/>
      <c r="DJ39" s="342"/>
      <c r="DK39" s="342"/>
      <c r="DL39" s="342"/>
      <c r="DM39" s="342"/>
      <c r="DN39" s="342"/>
      <c r="DO39" s="342"/>
      <c r="DP39" s="342"/>
      <c r="DQ39" s="342"/>
      <c r="DR39" s="342"/>
      <c r="DS39" s="342"/>
      <c r="DT39" s="342"/>
      <c r="DU39" s="342"/>
      <c r="DV39" s="342"/>
      <c r="DW39" s="342"/>
      <c r="DX39" s="342"/>
      <c r="DY39" s="342"/>
      <c r="DZ39" s="342"/>
      <c r="EA39" s="342"/>
      <c r="EB39" s="342"/>
      <c r="EC39" s="342"/>
      <c r="ED39" s="342"/>
      <c r="EE39" s="342"/>
      <c r="EF39" s="342"/>
      <c r="EG39" s="342"/>
      <c r="EH39" s="342"/>
      <c r="EI39" s="342"/>
      <c r="EJ39" s="342"/>
      <c r="EK39" s="342"/>
      <c r="EL39" s="342"/>
      <c r="EM39" s="342"/>
      <c r="EN39" s="342"/>
      <c r="EO39" s="342"/>
      <c r="EP39" s="342"/>
    </row>
    <row r="40" spans="1:146" s="343" customFormat="1" ht="17" customHeight="1" thickBot="1">
      <c r="A40" s="373"/>
      <c r="B40" s="215" t="str">
        <f>'Vic Oct 2019'!F34</f>
        <v>Red Energy</v>
      </c>
      <c r="C40" s="215" t="str">
        <f>'Vic Oct 2019'!G34</f>
        <v>Red Saver</v>
      </c>
      <c r="D40" s="115">
        <f>365*'Vic Oct 2019'!H34/100</f>
        <v>293.45999999999998</v>
      </c>
      <c r="E40" s="416">
        <f>IF('Vic Oct 2019'!AQ34=3,0.5,IF('Vic Oct 2019'!AQ34=2,0.33,0))</f>
        <v>0.33</v>
      </c>
      <c r="F40" s="416">
        <f t="shared" si="3"/>
        <v>0.66999999999999993</v>
      </c>
      <c r="G40" s="115">
        <f>IF('Vic Oct 2019'!K34="",($C$5*E40/'Vic Oct 2019'!AQ34*'Vic Oct 2019'!W34/100)*'Vic Oct 2019'!AQ34,IF($C$5*E40/'Vic Oct 2019'!AQ34&gt;='Vic Oct 2019'!L34,('Vic Oct 2019'!L34*'Vic Oct 2019'!W34/100)*'Vic Oct 2019'!AQ34,($C$5*E40/'Vic Oct 2019'!AQ34*'Vic Oct 2019'!W34/100)*'Vic Oct 2019'!AQ34))</f>
        <v>159</v>
      </c>
      <c r="H40" s="115">
        <f>IF(AND('Vic Oct 2019'!L34&gt;0,'Vic Oct 2019'!M34&gt;0),IF($C$5*E40/'Vic Oct 2019'!AQ34&lt;'Vic Oct 2019'!L34,0,IF(($C$5*E40/'Vic Oct 2019'!AQ34-'Vic Oct 2019'!L34)&lt;=('Vic Oct 2019'!M34+'Vic Oct 2019'!L34),((($C$5*E40/'Vic Oct 2019'!AQ34-'Vic Oct 2019'!L34)*'Vic Oct 2019'!X34/100))*'Vic Oct 2019'!AQ34,((('Vic Oct 2019'!M34)*'Vic Oct 2019'!X34/100)*'Vic Oct 2019'!AQ34))),0)</f>
        <v>0</v>
      </c>
      <c r="I40" s="115">
        <f>IF(AND('Vic Oct 2019'!M34&gt;0,'Vic Oct 2019'!N34&gt;0),IF($C$5*E40/'Vic Oct 2019'!AQ34&lt;('Vic Oct 2019'!L34+'Vic Oct 2019'!M34),0,IF(($C$5*E40/'Vic Oct 2019'!AQ34-'Vic Oct 2019'!L34+'Vic Oct 2019'!M34)&lt;=('Vic Oct 2019'!L34+'Vic Oct 2019'!M34+'Vic Oct 2019'!N34),((($C$5*E40/'Vic Oct 2019'!AQ34-('Vic Oct 2019'!L34+'Vic Oct 2019'!M34))*'Vic Oct 2019'!Y34/100))*'Vic Oct 2019'!AQ34,('Vic Oct 2019'!N34*'Vic Oct 2019'!Y34/100)* 'Vic Oct 2019'!AQ34)),0)</f>
        <v>0</v>
      </c>
      <c r="J40" s="115">
        <f>IF(AND('Vic Oct 2019'!N34&gt;0,'Vic Oct 2019'!O34&gt;0),IF($C$5*E40/'Vic Oct 2019'!AQ34&lt;('Vic Oct 2019'!L34+'Vic Oct 2019'!M34+'Vic Oct 2019'!N34),0,IF(($C$5*E40/'Vic Oct 2019'!AQ34-'Vic Oct 2019'!L34+'Vic Oct 2019'!M34+'Vic Oct 2019'!N34)&lt;=('Vic Oct 2019'!L34+'Vic Oct 2019'!M34+'Vic Oct 2019'!N34+'Vic Oct 2019'!O34),(($C$5*E40/'Vic Oct 2019'!AQ34-('Vic Oct 2019'!L34+'Vic Oct 2019'!M34+'Vic Oct 2019'!N34))*'Vic Oct 2019'!Z34/100)*'Vic Oct 2019'!AQ34,('Vic Oct 2019'!O34*'Vic Oct 2019'!Z34/100)*'Vic Oct 2019'!AQ34)),0)</f>
        <v>0</v>
      </c>
      <c r="K40" s="115">
        <f>IF(AND('Vic Oct 2019'!P34&gt;0,'Vic Oct 2019'!O34&gt;0),IF(($C$5*E40/'Vic Oct 2019'!AQ34&lt;SUM('Vic Oct 2019'!L34:P34)),(0),($C$5*E40/'Vic Oct 2019'!AQ34-SUM('Vic Oct 2019'!L34:P34))*'Vic Oct 2019'!AB34/100)* 'Vic Oct 2019'!AQ34,IF(AND('Vic Oct 2019'!O34&gt;0,'Vic Oct 2019'!P34=""),IF(($C$5*E40/'Vic Oct 2019'!AQ34&lt; SUM('Vic Oct 2019'!L34:O34)),(0),($C$5*E40/'Vic Oct 2019'!AQ34-SUM('Vic Oct 2019'!L34:O34))*'Vic Oct 2019'!AA34/100)* 'Vic Oct 2019'!AQ34,IF(AND('Vic Oct 2019'!N34&gt;0,'Vic Oct 2019'!O34=""),IF(($C$5*E40/'Vic Oct 2019'!AQ34&lt; SUM('Vic Oct 2019'!L34:N34)),(0),($C$5*E40/'Vic Oct 2019'!AQ34-SUM('Vic Oct 2019'!L34:N34))*'Vic Oct 2019'!Z34/100)* 'Vic Oct 2019'!AQ34,IF(AND('Vic Oct 2019'!M34&gt;0,'Vic Oct 2019'!N34=""),IF(($C$5*E40/'Vic Oct 2019'!AQ34&lt;'Vic Oct 2019'!M34+'Vic Oct 2019'!L34),(0),(($C$5*E40/'Vic Oct 2019'!AQ34-('Vic Oct 2019'!M34+'Vic Oct 2019'!L34))*'Vic Oct 2019'!Y34/100))*'Vic Oct 2019'!AQ34,IF(AND('Vic Oct 2019'!L34&gt;0,'Vic Oct 2019'!M34=""&gt;0),IF(($C$5*E40/'Vic Oct 2019'!AQ34&lt;'Vic Oct 2019'!L34),(0),($C$5*E40/'Vic Oct 2019'!AQ34-'Vic Oct 2019'!L34)*'Vic Oct 2019'!X34/100)*'Vic Oct 2019'!AQ34,0)))))</f>
        <v>527.95636363636356</v>
      </c>
      <c r="L40" s="115">
        <f>IF('Vic Oct 2019'!K34="",($C$5*F40/'Vic Oct 2019'!AR34*'Vic Oct 2019'!AC34/100)*'Vic Oct 2019'!AR34,IF($C$5*F40/'Vic Oct 2019'!AR34&gt;='Vic Oct 2019'!L34,('Vic Oct 2019'!L34*'Vic Oct 2019'!AC34/100)*'Vic Oct 2019'!AR34,($C$5*F40/'Vic Oct 2019'!AR34*'Vic Oct 2019'!AC34/100)*'Vic Oct 2019'!AR34))</f>
        <v>245.14909090909092</v>
      </c>
      <c r="M40" s="115">
        <f>IF(AND('Vic Oct 2019'!L34&gt;0,'Vic Oct 2019'!M34&gt;0),IF($C$5*F40/'Vic Oct 2019'!AR34&lt;'Vic Oct 2019'!L34,0,IF(($C$5*F40/'Vic Oct 2019'!AR34-'Vic Oct 2019'!L34)&lt;=('Vic Oct 2019'!M34+'Vic Oct 2019'!L34),((($C$5*F40/'Vic Oct 2019'!AR34-'Vic Oct 2019'!L34)*'Vic Oct 2019'!AD34/100))*'Vic Oct 2019'!AR34,((('Vic Oct 2019'!M34)*'Vic Oct 2019'!AD34/100)*'Vic Oct 2019'!AR34))),0)</f>
        <v>0</v>
      </c>
      <c r="N40" s="115">
        <f>IF(AND('Vic Oct 2019'!M34&gt;0,'Vic Oct 2019'!N34&gt;0),IF($C$5*F40/'Vic Oct 2019'!AR34&lt;('Vic Oct 2019'!L34+'Vic Oct 2019'!M34),0,IF(($C$5*F40/'Vic Oct 2019'!AR34-'Vic Oct 2019'!L34+'Vic Oct 2019'!M34)&lt;=('Vic Oct 2019'!L34+'Vic Oct 2019'!M34+'Vic Oct 2019'!N34),((($C$5*F40/'Vic Oct 2019'!AR34-('Vic Oct 2019'!L34+'Vic Oct 2019'!M34))*'Vic Oct 2019'!AE34/100))*'Vic Oct 2019'!AR34,('Vic Oct 2019'!N34*'Vic Oct 2019'!AE34/100)*'Vic Oct 2019'!AR34)),0)</f>
        <v>0</v>
      </c>
      <c r="O40" s="115">
        <f>IF(AND('Vic Oct 2019'!N34&gt;0,'Vic Oct 2019'!O34&gt;0),IF($C$5*F40/'Vic Oct 2019'!AR34&lt;('Vic Oct 2019'!L34+'Vic Oct 2019'!M34+'Vic Oct 2019'!N34),0,IF(($C$5*F40/'Vic Oct 2019'!AR34-'Vic Oct 2019'!L34+'Vic Oct 2019'!M34+'Vic Oct 2019'!N34)&lt;=('Vic Oct 2019'!L34+'Vic Oct 2019'!M34+'Vic Oct 2019'!N34+'Vic Oct 2019'!O34),(($C$5*F40/'Vic Oct 2019'!AR34-('Vic Oct 2019'!L34+'Vic Oct 2019'!M34+'Vic Oct 2019'!N34))*'Vic Oct 2019'!AF34/100)*'Vic Oct 2019'!AR34,('Vic Oct 2019'!O34*'Vic Oct 2019'!AF34/100)*'Vic Oct 2019'!AR34)),0)</f>
        <v>0</v>
      </c>
      <c r="P40" s="115">
        <f>IF(AND('Vic Oct 2019'!P34&gt;0,'Vic Oct 2019'!O34&gt;0),IF(($C$5*F40/'Vic Oct 2019'!AR34&lt;SUM('Vic Oct 2019'!L34:P34)),(0),($C$5*F40/'Vic Oct 2019'!AR34-SUM('Vic Oct 2019'!L34:P34))*'Vic Oct 2019'!AB34/100)* 'Vic Oct 2019'!AR34,IF(AND('Vic Oct 2019'!O34&gt;0,'Vic Oct 2019'!P34=""),IF(($C$5*F40/'Vic Oct 2019'!AR34&lt; SUM('Vic Oct 2019'!L34:O34)),(0),($C$5*F40/'Vic Oct 2019'!AR34-SUM('Vic Oct 2019'!L34:O34))*'Vic Oct 2019'!AG34/100)* 'Vic Oct 2019'!AR34,IF(AND('Vic Oct 2019'!N34&gt;0,'Vic Oct 2019'!O34=""),IF(($C$5*F40/'Vic Oct 2019'!AR34&lt; SUM('Vic Oct 2019'!L34:N34)),(0),($C$5*F40/'Vic Oct 2019'!AR34-SUM('Vic Oct 2019'!L34:N34))*'Vic Oct 2019'!AF34/100)* 'Vic Oct 2019'!AR34,IF(AND('Vic Oct 2019'!M34&gt;0,'Vic Oct 2019'!N34=""),IF(($C$5*F40/'Vic Oct 2019'!AR34&lt;'Vic Oct 2019'!M34+'Vic Oct 2019'!L34),(0),(($C$5*F40/'Vic Oct 2019'!AR34-('Vic Oct 2019'!M34+'Vic Oct 2019'!L34))*'Vic Oct 2019'!AE34/100))*'Vic Oct 2019'!AR34,IF(AND('Vic Oct 2019'!L34&gt;0,'Vic Oct 2019'!M34=""&gt;0),IF(($C$5*F40/'Vic Oct 2019'!AR34&lt;'Vic Oct 2019'!L34),(0),($C$5*F40/'Vic Oct 2019'!AR34-'Vic Oct 2019'!L34)*'Vic Oct 2019'!AD34/100)*'Vic Oct 2019'!AR34,0)))))</f>
        <v>977.03999999999985</v>
      </c>
      <c r="Q40" s="395">
        <f t="shared" si="4"/>
        <v>1909.1454545454544</v>
      </c>
      <c r="R40" s="420">
        <f t="shared" si="5"/>
        <v>2202.6054545454544</v>
      </c>
      <c r="S40" s="214">
        <f t="shared" si="6"/>
        <v>2422.866</v>
      </c>
      <c r="T40" s="248">
        <f>'Vic Oct 2019'!AT34</f>
        <v>0</v>
      </c>
      <c r="U40" s="248">
        <f>'Vic Oct 2019'!AU34</f>
        <v>0</v>
      </c>
      <c r="V40" s="248">
        <f>'Vic Oct 2019'!AV34</f>
        <v>10</v>
      </c>
      <c r="W40" s="248">
        <f>'Vic Oct 2019'!AW34</f>
        <v>0</v>
      </c>
      <c r="X40" s="420" t="str">
        <f t="shared" si="11"/>
        <v>Pay-on-time off bill</v>
      </c>
      <c r="Y40" s="420" t="str">
        <f t="shared" si="12"/>
        <v>Inclusive</v>
      </c>
      <c r="Z40" s="401">
        <f t="shared" si="19"/>
        <v>2202.6054545454544</v>
      </c>
      <c r="AA40" s="402">
        <f t="shared" si="20"/>
        <v>1982.3449090909089</v>
      </c>
      <c r="AB40" s="403">
        <f t="shared" si="9"/>
        <v>2422.866</v>
      </c>
      <c r="AC40" s="403">
        <f t="shared" si="10"/>
        <v>2180.5794000000001</v>
      </c>
      <c r="AD40" s="245">
        <f>'Vic Oct 2019'!BF34</f>
        <v>0</v>
      </c>
      <c r="AE40" s="217" t="str">
        <f>'Vic Oct 2019'!BG34</f>
        <v>n</v>
      </c>
      <c r="CO40" s="342"/>
      <c r="CP40" s="342"/>
      <c r="CQ40" s="342"/>
      <c r="CR40" s="342"/>
      <c r="CS40" s="342"/>
      <c r="CT40" s="342"/>
      <c r="CU40" s="342"/>
      <c r="CV40" s="342"/>
      <c r="CW40" s="342"/>
      <c r="CX40" s="342"/>
      <c r="CY40" s="342"/>
      <c r="CZ40" s="342"/>
      <c r="DA40" s="342"/>
      <c r="DB40" s="342"/>
      <c r="DC40" s="342"/>
      <c r="DD40" s="342"/>
      <c r="DE40" s="342"/>
      <c r="DF40" s="342"/>
      <c r="DG40" s="342"/>
      <c r="DH40" s="342"/>
      <c r="DI40" s="342"/>
      <c r="DJ40" s="342"/>
      <c r="DK40" s="342"/>
      <c r="DL40" s="342"/>
      <c r="DM40" s="342"/>
      <c r="DN40" s="342"/>
      <c r="DO40" s="342"/>
      <c r="DP40" s="342"/>
      <c r="DQ40" s="342"/>
      <c r="DR40" s="342"/>
      <c r="DS40" s="342"/>
      <c r="DT40" s="342"/>
      <c r="DU40" s="342"/>
      <c r="DV40" s="342"/>
      <c r="DW40" s="342"/>
      <c r="DX40" s="342"/>
      <c r="DY40" s="342"/>
      <c r="DZ40" s="342"/>
      <c r="EA40" s="342"/>
      <c r="EB40" s="342"/>
      <c r="EC40" s="342"/>
      <c r="ED40" s="342"/>
      <c r="EE40" s="342"/>
      <c r="EF40" s="342"/>
      <c r="EG40" s="342"/>
      <c r="EH40" s="342"/>
      <c r="EI40" s="342"/>
      <c r="EJ40" s="342"/>
      <c r="EK40" s="342"/>
      <c r="EL40" s="342"/>
      <c r="EM40" s="342"/>
      <c r="EN40" s="342"/>
      <c r="EO40" s="342"/>
      <c r="EP40" s="342"/>
    </row>
    <row r="41" spans="1:146" ht="17" customHeight="1" thickTop="1">
      <c r="A41" s="528" t="str">
        <f>'Vic Oct 2019'!D35</f>
        <v>Ausnet Central 2</v>
      </c>
      <c r="B41" s="194" t="str">
        <f>'Vic Oct 2019'!F35</f>
        <v>AGL</v>
      </c>
      <c r="C41" s="194" t="str">
        <f>'Vic Oct 2019'!G35</f>
        <v>Business Essentials Saver</v>
      </c>
      <c r="D41" s="190">
        <f>365*'Vic Oct 2019'!H35/100</f>
        <v>300.57749999999999</v>
      </c>
      <c r="E41" s="415">
        <f>IF('Vic Oct 2019'!AQ35=3,0.5,IF('Vic Oct 2019'!AQ35=2,0.33,0))</f>
        <v>0.33</v>
      </c>
      <c r="F41" s="415">
        <f t="shared" si="3"/>
        <v>0.66999999999999993</v>
      </c>
      <c r="G41" s="190">
        <f>IF('Vic Oct 2019'!K35="",($C$5*E41/'Vic Oct 2019'!AQ35*'Vic Oct 2019'!W35/100)*'Vic Oct 2019'!AQ35,IF($C$5*E41/'Vic Oct 2019'!AQ35&gt;='Vic Oct 2019'!L35,('Vic Oct 2019'!L35*'Vic Oct 2019'!W35/100)*'Vic Oct 2019'!AQ35,($C$5*E41/'Vic Oct 2019'!AQ35*'Vic Oct 2019'!W35/100)*'Vic Oct 2019'!AQ35))</f>
        <v>455.4</v>
      </c>
      <c r="H41" s="190">
        <f>IF(AND('Vic Oct 2019'!L35&gt;0,'Vic Oct 2019'!M35&gt;0),IF($C$5*E41/'Vic Oct 2019'!AQ35&lt;'Vic Oct 2019'!L35,0,IF(($C$5*E41/'Vic Oct 2019'!AQ35-'Vic Oct 2019'!L35)&lt;=('Vic Oct 2019'!M35+'Vic Oct 2019'!L35),((($C$5*E41/'Vic Oct 2019'!AQ35-'Vic Oct 2019'!L35)*'Vic Oct 2019'!X35/100))*'Vic Oct 2019'!AQ35,((('Vic Oct 2019'!M35)*'Vic Oct 2019'!X35/100)*'Vic Oct 2019'!AQ35))),0)</f>
        <v>0</v>
      </c>
      <c r="I41" s="190">
        <f>IF(AND('Vic Oct 2019'!M35&gt;0,'Vic Oct 2019'!N35&gt;0),IF($C$5*E41/'Vic Oct 2019'!AQ35&lt;('Vic Oct 2019'!L35+'Vic Oct 2019'!M35),0,IF(($C$5*E41/'Vic Oct 2019'!AQ35-'Vic Oct 2019'!L35+'Vic Oct 2019'!M35)&lt;=('Vic Oct 2019'!L35+'Vic Oct 2019'!M35+'Vic Oct 2019'!N35),((($C$5*E41/'Vic Oct 2019'!AQ35-('Vic Oct 2019'!L35+'Vic Oct 2019'!M35))*'Vic Oct 2019'!Y35/100))*'Vic Oct 2019'!AQ35,('Vic Oct 2019'!N35*'Vic Oct 2019'!Y35/100)* 'Vic Oct 2019'!AQ35)),0)</f>
        <v>0</v>
      </c>
      <c r="J41" s="190">
        <f>IF(AND('Vic Oct 2019'!N35&gt;0,'Vic Oct 2019'!O35&gt;0),IF($C$5*E41/'Vic Oct 2019'!AQ35&lt;('Vic Oct 2019'!L35+'Vic Oct 2019'!M35+'Vic Oct 2019'!N35),0,IF(($C$5*E41/'Vic Oct 2019'!AQ35-'Vic Oct 2019'!L35+'Vic Oct 2019'!M35+'Vic Oct 2019'!N35)&lt;=('Vic Oct 2019'!L35+'Vic Oct 2019'!M35+'Vic Oct 2019'!N35+'Vic Oct 2019'!O35),(($C$5*E41/'Vic Oct 2019'!AQ35-('Vic Oct 2019'!L35+'Vic Oct 2019'!M35+'Vic Oct 2019'!N35))*'Vic Oct 2019'!Z35/100)*'Vic Oct 2019'!AQ35,('Vic Oct 2019'!O35*'Vic Oct 2019'!Z35/100)*'Vic Oct 2019'!AQ35)),0)</f>
        <v>0</v>
      </c>
      <c r="K41" s="190">
        <f>IF(AND('Vic Oct 2019'!P35&gt;0,'Vic Oct 2019'!O35&gt;0),IF(($C$5*E41/'Vic Oct 2019'!AQ35&lt;SUM('Vic Oct 2019'!L35:P35)),(0),($C$5*E41/'Vic Oct 2019'!AQ35-SUM('Vic Oct 2019'!L35:P35))*'Vic Oct 2019'!AB35/100)* 'Vic Oct 2019'!AQ35,IF(AND('Vic Oct 2019'!O35&gt;0,'Vic Oct 2019'!P35=""),IF(($C$5*E41/'Vic Oct 2019'!AQ35&lt; SUM('Vic Oct 2019'!L35:O35)),(0),($C$5*E41/'Vic Oct 2019'!AQ35-SUM('Vic Oct 2019'!L35:O35))*'Vic Oct 2019'!AA35/100)* 'Vic Oct 2019'!AQ35,IF(AND('Vic Oct 2019'!N35&gt;0,'Vic Oct 2019'!O35=""),IF(($C$5*E41/'Vic Oct 2019'!AQ35&lt; SUM('Vic Oct 2019'!L35:N35)),(0),($C$5*E41/'Vic Oct 2019'!AQ35-SUM('Vic Oct 2019'!L35:N35))*'Vic Oct 2019'!Z35/100)* 'Vic Oct 2019'!AQ35,IF(AND('Vic Oct 2019'!M35&gt;0,'Vic Oct 2019'!N35=""),IF(($C$5*E41/'Vic Oct 2019'!AQ35&lt;'Vic Oct 2019'!M35+'Vic Oct 2019'!L35),(0),(($C$5*E41/'Vic Oct 2019'!AQ35-('Vic Oct 2019'!M35+'Vic Oct 2019'!L35))*'Vic Oct 2019'!Y35/100))*'Vic Oct 2019'!AQ35,IF(AND('Vic Oct 2019'!L35&gt;0,'Vic Oct 2019'!M35=""&gt;0),IF(($C$5*E41/'Vic Oct 2019'!AQ35&lt;'Vic Oct 2019'!L35),(0),($C$5*E41/'Vic Oct 2019'!AQ35-'Vic Oct 2019'!L35)*'Vic Oct 2019'!X35/100)*'Vic Oct 2019'!AQ35,0)))))</f>
        <v>0</v>
      </c>
      <c r="L41" s="190">
        <f>IF('Vic Oct 2019'!K35="",($C$5*F41/'Vic Oct 2019'!AR35*'Vic Oct 2019'!AC35/100)*'Vic Oct 2019'!AR35,IF($C$5*F41/'Vic Oct 2019'!AR35&gt;='Vic Oct 2019'!L35,('Vic Oct 2019'!L35*'Vic Oct 2019'!AC35/100)*'Vic Oct 2019'!AR35,($C$5*F41/'Vic Oct 2019'!AR35*'Vic Oct 2019'!AC35/100)*'Vic Oct 2019'!AR35))</f>
        <v>919.72727272727263</v>
      </c>
      <c r="M41" s="190">
        <f>IF(AND('Vic Oct 2019'!L35&gt;0,'Vic Oct 2019'!M35&gt;0),IF($C$5*F41/'Vic Oct 2019'!AR35&lt;'Vic Oct 2019'!L35,0,IF(($C$5*F41/'Vic Oct 2019'!AR35-'Vic Oct 2019'!L35)&lt;=('Vic Oct 2019'!M35+'Vic Oct 2019'!L35),((($C$5*F41/'Vic Oct 2019'!AR35-'Vic Oct 2019'!L35)*'Vic Oct 2019'!AD35/100))*'Vic Oct 2019'!AR35,((('Vic Oct 2019'!M35)*'Vic Oct 2019'!AD35/100)*'Vic Oct 2019'!AR35))),0)</f>
        <v>0</v>
      </c>
      <c r="N41" s="190">
        <f>IF(AND('Vic Oct 2019'!M35&gt;0,'Vic Oct 2019'!N35&gt;0),IF($C$5*F41/'Vic Oct 2019'!AR35&lt;('Vic Oct 2019'!L35+'Vic Oct 2019'!M35),0,IF(($C$5*F41/'Vic Oct 2019'!AR35-'Vic Oct 2019'!L35+'Vic Oct 2019'!M35)&lt;=('Vic Oct 2019'!L35+'Vic Oct 2019'!M35+'Vic Oct 2019'!N35),((($C$5*F41/'Vic Oct 2019'!AR35-('Vic Oct 2019'!L35+'Vic Oct 2019'!M35))*'Vic Oct 2019'!AE35/100))*'Vic Oct 2019'!AR35,('Vic Oct 2019'!N35*'Vic Oct 2019'!AE35/100)*'Vic Oct 2019'!AR35)),0)</f>
        <v>0</v>
      </c>
      <c r="O41" s="190">
        <f>IF(AND('Vic Oct 2019'!N35&gt;0,'Vic Oct 2019'!O35&gt;0),IF($C$5*F41/'Vic Oct 2019'!AR35&lt;('Vic Oct 2019'!L35+'Vic Oct 2019'!M35+'Vic Oct 2019'!N35),0,IF(($C$5*F41/'Vic Oct 2019'!AR35-'Vic Oct 2019'!L35+'Vic Oct 2019'!M35+'Vic Oct 2019'!N35)&lt;=('Vic Oct 2019'!L35+'Vic Oct 2019'!M35+'Vic Oct 2019'!N35+'Vic Oct 2019'!O35),(($C$5*F41/'Vic Oct 2019'!AR35-('Vic Oct 2019'!L35+'Vic Oct 2019'!M35+'Vic Oct 2019'!N35))*'Vic Oct 2019'!AF35/100)*'Vic Oct 2019'!AR35,('Vic Oct 2019'!O35*'Vic Oct 2019'!AF35/100)*'Vic Oct 2019'!AR35)),0)</f>
        <v>0</v>
      </c>
      <c r="P41" s="190">
        <f>IF(AND('Vic Oct 2019'!P35&gt;0,'Vic Oct 2019'!O35&gt;0),IF(($C$5*F41/'Vic Oct 2019'!AR35&lt;SUM('Vic Oct 2019'!L35:P35)),(0),($C$5*F41/'Vic Oct 2019'!AR35-SUM('Vic Oct 2019'!L35:P35))*'Vic Oct 2019'!AB35/100)* 'Vic Oct 2019'!AR35,IF(AND('Vic Oct 2019'!O35&gt;0,'Vic Oct 2019'!P35=""),IF(($C$5*F41/'Vic Oct 2019'!AR35&lt; SUM('Vic Oct 2019'!L35:O35)),(0),($C$5*F41/'Vic Oct 2019'!AR35-SUM('Vic Oct 2019'!L35:O35))*'Vic Oct 2019'!AG35/100)* 'Vic Oct 2019'!AR35,IF(AND('Vic Oct 2019'!N35&gt;0,'Vic Oct 2019'!O35=""),IF(($C$5*F41/'Vic Oct 2019'!AR35&lt; SUM('Vic Oct 2019'!L35:N35)),(0),($C$5*F41/'Vic Oct 2019'!AR35-SUM('Vic Oct 2019'!L35:N35))*'Vic Oct 2019'!AF35/100)* 'Vic Oct 2019'!AR35,IF(AND('Vic Oct 2019'!M35&gt;0,'Vic Oct 2019'!N35=""),IF(($C$5*F41/'Vic Oct 2019'!AR35&lt;'Vic Oct 2019'!M35+'Vic Oct 2019'!L35),(0),(($C$5*F41/'Vic Oct 2019'!AR35-('Vic Oct 2019'!M35+'Vic Oct 2019'!L35))*'Vic Oct 2019'!AE35/100))*'Vic Oct 2019'!AR35,IF(AND('Vic Oct 2019'!L35&gt;0,'Vic Oct 2019'!M35=""&gt;0),IF(($C$5*F41/'Vic Oct 2019'!AR35&lt;'Vic Oct 2019'!L35),(0),($C$5*F41/'Vic Oct 2019'!AR35-'Vic Oct 2019'!L35)*'Vic Oct 2019'!AD35/100)*'Vic Oct 2019'!AR35,0)))))</f>
        <v>0</v>
      </c>
      <c r="Q41" s="394">
        <f t="shared" si="4"/>
        <v>1375.1272727272726</v>
      </c>
      <c r="R41" s="419">
        <f t="shared" si="5"/>
        <v>1675.7047727272725</v>
      </c>
      <c r="S41" s="193">
        <f t="shared" si="6"/>
        <v>1843.2752499999999</v>
      </c>
      <c r="T41" s="247">
        <f>'Vic Oct 2019'!AT35</f>
        <v>0</v>
      </c>
      <c r="U41" s="247">
        <f>'Vic Oct 2019'!AU35</f>
        <v>0</v>
      </c>
      <c r="V41" s="247">
        <f>'Vic Oct 2019'!AV35</f>
        <v>0</v>
      </c>
      <c r="W41" s="247">
        <f>'Vic Oct 2019'!AW35</f>
        <v>0</v>
      </c>
      <c r="X41" s="419" t="str">
        <f t="shared" si="11"/>
        <v>No discount</v>
      </c>
      <c r="Y41" s="419" t="str">
        <f t="shared" si="12"/>
        <v>Exclusive</v>
      </c>
      <c r="Z41" s="399">
        <f t="shared" si="7"/>
        <v>1675.7047727272725</v>
      </c>
      <c r="AA41" s="399">
        <f t="shared" si="8"/>
        <v>1675.7047727272725</v>
      </c>
      <c r="AB41" s="400">
        <f t="shared" si="9"/>
        <v>1843.2752499999999</v>
      </c>
      <c r="AC41" s="400">
        <f t="shared" si="10"/>
        <v>1843.2752499999999</v>
      </c>
      <c r="AD41" s="244">
        <f>'Vic Oct 2019'!BF35</f>
        <v>0</v>
      </c>
      <c r="AE41" s="196" t="str">
        <f>'Vic Oct 2019'!BG35</f>
        <v>n</v>
      </c>
      <c r="CO41" s="339"/>
      <c r="CP41" s="339"/>
      <c r="CQ41" s="339"/>
      <c r="CR41" s="339"/>
      <c r="CS41" s="339"/>
      <c r="CT41" s="339"/>
      <c r="CU41" s="339"/>
      <c r="CV41" s="339"/>
      <c r="CW41" s="339"/>
      <c r="CX41" s="339"/>
      <c r="CY41" s="339"/>
      <c r="CZ41" s="339"/>
      <c r="DA41" s="339"/>
      <c r="DB41" s="339"/>
      <c r="DC41" s="339"/>
      <c r="DD41" s="339"/>
      <c r="DE41" s="339"/>
      <c r="DF41" s="339"/>
      <c r="DG41" s="339"/>
      <c r="DH41" s="339"/>
      <c r="DI41" s="339"/>
      <c r="DJ41" s="339"/>
      <c r="DK41" s="339"/>
      <c r="DL41" s="339"/>
      <c r="DM41" s="339"/>
      <c r="DN41" s="339"/>
      <c r="DO41" s="339"/>
      <c r="DP41" s="339"/>
      <c r="DQ41" s="339"/>
      <c r="DR41" s="339"/>
      <c r="DS41" s="339"/>
      <c r="DT41" s="339"/>
      <c r="DU41" s="339"/>
      <c r="DV41" s="339"/>
      <c r="DW41" s="339"/>
      <c r="DX41" s="339"/>
      <c r="DY41" s="339"/>
      <c r="DZ41" s="339"/>
      <c r="EA41" s="339"/>
      <c r="EB41" s="339"/>
      <c r="EC41" s="339"/>
      <c r="ED41" s="339"/>
      <c r="EE41" s="339"/>
      <c r="EF41" s="339"/>
      <c r="EG41" s="339"/>
      <c r="EH41" s="339"/>
      <c r="EI41" s="339"/>
      <c r="EJ41" s="339"/>
      <c r="EK41" s="339"/>
      <c r="EL41" s="339"/>
      <c r="EM41" s="339"/>
      <c r="EN41" s="339"/>
      <c r="EO41" s="339"/>
      <c r="EP41" s="339"/>
    </row>
    <row r="42" spans="1:146" ht="17" customHeight="1">
      <c r="A42" s="528"/>
      <c r="B42" s="194" t="str">
        <f>'Vic Oct 2019'!F36</f>
        <v>Click Energy</v>
      </c>
      <c r="C42" s="194" t="str">
        <f>'Vic Oct 2019'!G36</f>
        <v>Business Start Gas</v>
      </c>
      <c r="D42" s="190">
        <f>365*'Vic Oct 2019'!H36/100</f>
        <v>315.79136363636366</v>
      </c>
      <c r="E42" s="415">
        <f>IF('Vic Oct 2019'!AQ36=3,0.5,IF('Vic Oct 2019'!AQ36=2,0.33,0))</f>
        <v>0.33</v>
      </c>
      <c r="F42" s="415">
        <f t="shared" si="3"/>
        <v>0.66999999999999993</v>
      </c>
      <c r="G42" s="190">
        <f>IF('Vic Oct 2019'!K36="",($C$5*E42/'Vic Oct 2019'!AQ36*'Vic Oct 2019'!W36/100)*'Vic Oct 2019'!AQ36,IF($C$5*E42/'Vic Oct 2019'!AQ36&gt;='Vic Oct 2019'!L36,('Vic Oct 2019'!L36*'Vic Oct 2019'!W36/100)*'Vic Oct 2019'!AQ36,($C$5*E42/'Vic Oct 2019'!AQ36*'Vic Oct 2019'!W36/100)*'Vic Oct 2019'!AQ36))</f>
        <v>207.27272727272725</v>
      </c>
      <c r="H42" s="190">
        <f>IF($C$5*E42/'Vic Oct 2019'!AQ36&lt;'Vic Oct 2019'!L36,0,IF($C$5*E42/'Vic Oct 2019'!AQ36&lt;='Vic Oct 2019'!M36,($C$5*E42/'Vic Oct 2019'!AQ36-'Vic Oct 2019'!L36)*('Vic Oct 2019'!X36/100)*'Vic Oct 2019'!AQ36,('Vic Oct 2019'!M36-'Vic Oct 2019'!L36)*('Vic Oct 2019'!X36/100)*'Vic Oct 2019'!AQ36))</f>
        <v>207.27272727272722</v>
      </c>
      <c r="I42" s="190">
        <f>IF($C$5*E42/'Vic Oct 2019'!AQ36&lt;'Vic Oct 2019'!M36,0,IF($C$5*E42/'Vic Oct 2019'!AQ36&lt;='Vic Oct 2019'!N36,($C$5*E42/'Vic Oct 2019'!AQ36-'Vic Oct 2019'!M36)*('Vic Oct 2019'!Y36/100)*'Vic Oct 2019'!AQ36,('Vic Oct 2019'!N36-'Vic Oct 2019'!M36)*('Vic Oct 2019'!Y36/100)*'Vic Oct 2019'!AQ36))</f>
        <v>152.18181818181819</v>
      </c>
      <c r="J42" s="190">
        <f>IF($C$5*E42/'Vic Oct 2019'!AQ36&lt;'Vic Oct 2019'!N36,0,IF($C$5*E42/'Vic Oct 2019'!AQ36&lt;='Vic Oct 2019'!O36,($C$5*E42/'Vic Oct 2019'!AQ36-'Vic Oct 2019'!N36)*('Vic Oct 2019'!Z36/100)*'Vic Oct 2019'!AQ36,('Vic Oct 2019'!O36-'Vic Oct 2019'!N36)*('Vic Oct 2019'!Z36/100)*'Vic Oct 2019'!AQ36))</f>
        <v>0</v>
      </c>
      <c r="K42" s="190">
        <f>IF(($C$5*E42/'Vic Oct 2019'!AQ36&gt;'Vic Oct 2019'!O36),($C$5*E42/'Vic Oct 2019'!AQ36-'Vic Oct 2019'!N36)*'Vic Oct 2019'!AA36/100*'Vic Oct 2019'!AQ36,0)</f>
        <v>0</v>
      </c>
      <c r="L42" s="190">
        <f>IF('Vic Oct 2019'!K36="",($C$5*F42/'Vic Oct 2019'!AR36*'Vic Oct 2019'!AC36/100)*'Vic Oct 2019'!AR36,IF($C$5*F42/'Vic Oct 2019'!AR36&gt;='Vic Oct 2019'!L36,('Vic Oct 2019'!L36*'Vic Oct 2019'!AC36/100)*'Vic Oct 2019'!AR36,($C$5*F42/'Vic Oct 2019'!AR36*'Vic Oct 2019'!AC36/100)*'Vic Oct 2019'!AR36))</f>
        <v>414.5454545454545</v>
      </c>
      <c r="M42" s="190">
        <f>IF($C$5*F42/'Vic Oct 2019'!AR36&lt;'Vic Oct 2019'!L36,0,IF($C$5*F42/'Vic Oct 2019'!AR36&lt;='Vic Oct 2019'!M36,($C$5*F42/'Vic Oct 2019'!AR36-'Vic Oct 2019'!L36)*('Vic Oct 2019'!AD36/100)*'Vic Oct 2019'!AR36,('Vic Oct 2019'!M36-'Vic Oct 2019'!L36)*('Vic Oct 2019'!AD36/100)*'Vic Oct 2019'!AR36))</f>
        <v>394.90909090909088</v>
      </c>
      <c r="N42" s="190">
        <f>IF($C$5*F42/'Vic Oct 2019'!AR36&lt;'Vic Oct 2019'!M36,0,IF($C$5*F42/'Vic Oct 2019'!AR36&lt;='Vic Oct 2019'!N36,($C$5*F42/'Vic Oct 2019'!AR36-'Vic Oct 2019'!M36)*('Vic Oct 2019'!AE36/100)*'Vic Oct 2019'!AR36,('Vic Oct 2019'!N36-'Vic Oct 2019'!M36)*('Vic Oct 2019'!AE36/100)*'Vic Oct 2019'!AR36))</f>
        <v>304</v>
      </c>
      <c r="O42" s="190">
        <f>IF($C$5*F42/'Vic Oct 2019'!AR36&lt;'Vic Oct 2019'!N36,0,IF($C$5*F42/'Vic Oct 2019'!AR36&lt;='Vic Oct 2019'!O36,($C$5*F42/'Vic Oct 2019'!AQ36-'Vic Oct 2019'!N36)*('Vic Oct 2019'!AF36/100)*'Vic Oct 2019'!AR36,('Vic Oct 2019'!O36-'Vic Oct 2019'!N36)*('Vic Oct 2019'!AF36/100)*'Vic Oct 2019'!AR36))</f>
        <v>0</v>
      </c>
      <c r="P42" s="190">
        <f>IF(($C$5*F42/'Vic Oct 2019'!AR36&gt;'Vic Oct 2019'!O36),($C$5*F42/'Vic Oct 2019'!AR36-'Vic Oct 2019'!N36)*'Vic Oct 2019'!AG36/100*'Vic Oct 2019'!AR36,0)</f>
        <v>0</v>
      </c>
      <c r="Q42" s="394">
        <f t="shared" si="4"/>
        <v>1680.181818181818</v>
      </c>
      <c r="R42" s="419">
        <f t="shared" si="5"/>
        <v>1995.9731818181817</v>
      </c>
      <c r="S42" s="193">
        <f t="shared" si="6"/>
        <v>2195.5705000000003</v>
      </c>
      <c r="T42" s="247">
        <f>'Vic Oct 2019'!AT36</f>
        <v>0</v>
      </c>
      <c r="U42" s="247">
        <f>'Vic Oct 2019'!AU36</f>
        <v>0</v>
      </c>
      <c r="V42" s="247">
        <f>'Vic Oct 2019'!AV36</f>
        <v>0</v>
      </c>
      <c r="W42" s="247">
        <f>'Vic Oct 2019'!AW36</f>
        <v>0</v>
      </c>
      <c r="X42" s="419" t="str">
        <f t="shared" si="11"/>
        <v>No discount</v>
      </c>
      <c r="Y42" s="419" t="str">
        <f t="shared" si="12"/>
        <v>Exclusive</v>
      </c>
      <c r="Z42" s="399">
        <f t="shared" si="7"/>
        <v>1995.9731818181817</v>
      </c>
      <c r="AA42" s="399">
        <f t="shared" si="8"/>
        <v>1995.9731818181817</v>
      </c>
      <c r="AB42" s="400">
        <f t="shared" si="9"/>
        <v>2195.5705000000003</v>
      </c>
      <c r="AC42" s="400">
        <f t="shared" si="10"/>
        <v>2195.5705000000003</v>
      </c>
      <c r="AD42" s="244">
        <f>'Vic Oct 2019'!BF36</f>
        <v>0</v>
      </c>
      <c r="AE42" s="196" t="str">
        <f>'Vic Oct 2019'!BG36</f>
        <v>n</v>
      </c>
      <c r="CO42" s="339"/>
      <c r="CP42" s="339"/>
      <c r="CQ42" s="339"/>
      <c r="CR42" s="339"/>
      <c r="CS42" s="339"/>
      <c r="CT42" s="339"/>
      <c r="CU42" s="339"/>
      <c r="CV42" s="339"/>
      <c r="CW42" s="339"/>
      <c r="CX42" s="339"/>
      <c r="CY42" s="339"/>
      <c r="CZ42" s="339"/>
      <c r="DA42" s="339"/>
      <c r="DB42" s="339"/>
      <c r="DC42" s="339"/>
      <c r="DD42" s="339"/>
      <c r="DE42" s="339"/>
      <c r="DF42" s="339"/>
      <c r="DG42" s="339"/>
      <c r="DH42" s="339"/>
      <c r="DI42" s="339"/>
      <c r="DJ42" s="339"/>
      <c r="DK42" s="339"/>
      <c r="DL42" s="339"/>
      <c r="DM42" s="339"/>
      <c r="DN42" s="339"/>
      <c r="DO42" s="339"/>
      <c r="DP42" s="339"/>
      <c r="DQ42" s="339"/>
      <c r="DR42" s="339"/>
      <c r="DS42" s="339"/>
      <c r="DT42" s="339"/>
      <c r="DU42" s="339"/>
      <c r="DV42" s="339"/>
      <c r="DW42" s="339"/>
      <c r="DX42" s="339"/>
      <c r="DY42" s="339"/>
      <c r="DZ42" s="339"/>
      <c r="EA42" s="339"/>
      <c r="EB42" s="339"/>
      <c r="EC42" s="339"/>
      <c r="ED42" s="339"/>
      <c r="EE42" s="339"/>
      <c r="EF42" s="339"/>
      <c r="EG42" s="339"/>
      <c r="EH42" s="339"/>
      <c r="EI42" s="339"/>
      <c r="EJ42" s="339"/>
      <c r="EK42" s="339"/>
      <c r="EL42" s="339"/>
      <c r="EM42" s="339"/>
      <c r="EN42" s="339"/>
      <c r="EO42" s="339"/>
      <c r="EP42" s="339"/>
    </row>
    <row r="43" spans="1:146" ht="17" customHeight="1">
      <c r="A43" s="528"/>
      <c r="B43" s="194" t="str">
        <f>'Vic Oct 2019'!F37</f>
        <v>Covau</v>
      </c>
      <c r="C43" s="194" t="str">
        <f>'Vic Oct 2019'!G37</f>
        <v>Smart Saver</v>
      </c>
      <c r="D43" s="190">
        <f>365*'Vic Oct 2019'!H37/100</f>
        <v>346.74999999999994</v>
      </c>
      <c r="E43" s="415">
        <f>IF('Vic Oct 2019'!AQ37=3,0.5,IF('Vic Oct 2019'!AQ37=2,0.33,0))</f>
        <v>0.33</v>
      </c>
      <c r="F43" s="415">
        <f t="shared" si="3"/>
        <v>0.66999999999999993</v>
      </c>
      <c r="G43" s="190">
        <f>IF('Vic Oct 2019'!K37="",($C$5*E43/'Vic Oct 2019'!AQ37*'Vic Oct 2019'!W37/100)*'Vic Oct 2019'!AQ37,IF($C$5*E43/'Vic Oct 2019'!AQ37&gt;='Vic Oct 2019'!L37,('Vic Oct 2019'!L37*'Vic Oct 2019'!W37/100)*'Vic Oct 2019'!AQ37,($C$5*E43/'Vic Oct 2019'!AQ37*'Vic Oct 2019'!W37/100)*'Vic Oct 2019'!AQ37))</f>
        <v>275.99999999999994</v>
      </c>
      <c r="H43" s="190">
        <f>IF($C$5*E43/'Vic Oct 2019'!AQ37&lt;'Vic Oct 2019'!L37,0,IF($C$5*E43/'Vic Oct 2019'!AQ37&lt;='Vic Oct 2019'!M37,($C$5*E43/'Vic Oct 2019'!AQ37-'Vic Oct 2019'!L37)*('Vic Oct 2019'!X37/100)*'Vic Oct 2019'!AQ37,('Vic Oct 2019'!M37-'Vic Oct 2019'!L37)*('Vic Oct 2019'!X37/100)*'Vic Oct 2019'!AQ37))</f>
        <v>261.81818181818181</v>
      </c>
      <c r="I43" s="190">
        <f>IF($C$5*E43/'Vic Oct 2019'!AQ37&lt;'Vic Oct 2019'!M37,0,IF($C$5*E43/'Vic Oct 2019'!AQ37&lt;='Vic Oct 2019'!N37,($C$5*E43/'Vic Oct 2019'!AQ37-'Vic Oct 2019'!M37)*('Vic Oct 2019'!Y37/100)*'Vic Oct 2019'!AQ37,('Vic Oct 2019'!N37-'Vic Oct 2019'!M37)*('Vic Oct 2019'!Y37/100)*'Vic Oct 2019'!AQ37))</f>
        <v>189</v>
      </c>
      <c r="J43" s="190">
        <f>IF($C$5*E43/'Vic Oct 2019'!AQ37&lt;'Vic Oct 2019'!N37,0,IF($C$5*E43/'Vic Oct 2019'!AQ37&lt;='Vic Oct 2019'!O37,($C$5*E43/'Vic Oct 2019'!AQ37-'Vic Oct 2019'!N37)*('Vic Oct 2019'!Z37/100)*'Vic Oct 2019'!AQ37,('Vic Oct 2019'!O37-'Vic Oct 2019'!N37)*('Vic Oct 2019'!Z37/100)*'Vic Oct 2019'!AQ37))</f>
        <v>0</v>
      </c>
      <c r="K43" s="190">
        <f>IF(($C$5*E43/'Vic Oct 2019'!AQ37&gt;'Vic Oct 2019'!O37),($C$5*E43/'Vic Oct 2019'!AQ37-'Vic Oct 2019'!N37)*'Vic Oct 2019'!AA37/100*'Vic Oct 2019'!AQ37,0)</f>
        <v>0</v>
      </c>
      <c r="L43" s="190">
        <f>IF('Vic Oct 2019'!K37="",($C$5*F43/'Vic Oct 2019'!AR37*'Vic Oct 2019'!AC37/100)*'Vic Oct 2019'!AR37,IF($C$5*F43/'Vic Oct 2019'!AR37&gt;='Vic Oct 2019'!L37,('Vic Oct 2019'!L37*'Vic Oct 2019'!AC37/100)*'Vic Oct 2019'!AR37,($C$5*F43/'Vic Oct 2019'!AR37*'Vic Oct 2019'!AC37/100)*'Vic Oct 2019'!AR37))</f>
        <v>504</v>
      </c>
      <c r="M43" s="190">
        <f>IF($C$5*F43/'Vic Oct 2019'!AR37&lt;'Vic Oct 2019'!L37,0,IF($C$5*F43/'Vic Oct 2019'!AR37&lt;='Vic Oct 2019'!M37,($C$5*F43/'Vic Oct 2019'!AR37-'Vic Oct 2019'!L37)*('Vic Oct 2019'!AD37/100)*'Vic Oct 2019'!AR37,('Vic Oct 2019'!M37-'Vic Oct 2019'!L37)*('Vic Oct 2019'!AD37/100)*'Vic Oct 2019'!AR37))</f>
        <v>469.09090909090901</v>
      </c>
      <c r="N43" s="190">
        <f>IF($C$5*F43/'Vic Oct 2019'!AR37&lt;'Vic Oct 2019'!M37,0,IF($C$5*F43/'Vic Oct 2019'!AR37&lt;='Vic Oct 2019'!N37,($C$5*F43/'Vic Oct 2019'!AR37-'Vic Oct 2019'!M37)*('Vic Oct 2019'!AE37/100)*'Vic Oct 2019'!AR37,('Vic Oct 2019'!N37-'Vic Oct 2019'!M37)*('Vic Oct 2019'!AE37/100)*'Vic Oct 2019'!AR37))</f>
        <v>348.90909090909088</v>
      </c>
      <c r="O43" s="190">
        <f>IF($C$5*F43/'Vic Oct 2019'!AR37&lt;'Vic Oct 2019'!N37,0,IF($C$5*F43/'Vic Oct 2019'!AR37&lt;='Vic Oct 2019'!O37,($C$5*F43/'Vic Oct 2019'!AQ37-'Vic Oct 2019'!N37)*('Vic Oct 2019'!AF37/100)*'Vic Oct 2019'!AR37,('Vic Oct 2019'!O37-'Vic Oct 2019'!N37)*('Vic Oct 2019'!AF37/100)*'Vic Oct 2019'!AR37))</f>
        <v>0</v>
      </c>
      <c r="P43" s="190">
        <f>IF(($C$5*F43/'Vic Oct 2019'!AR37&gt;'Vic Oct 2019'!O37),($C$5*F43/'Vic Oct 2019'!AR37-'Vic Oct 2019'!N37)*'Vic Oct 2019'!AG37/100*'Vic Oct 2019'!AR37,0)</f>
        <v>0</v>
      </c>
      <c r="Q43" s="394">
        <f t="shared" si="4"/>
        <v>2048.8181818181815</v>
      </c>
      <c r="R43" s="419">
        <f t="shared" si="5"/>
        <v>2395.5681818181815</v>
      </c>
      <c r="S43" s="193">
        <f t="shared" si="6"/>
        <v>2635.125</v>
      </c>
      <c r="T43" s="247">
        <f>'Vic Oct 2019'!AT37</f>
        <v>0</v>
      </c>
      <c r="U43" s="247">
        <f>'Vic Oct 2019'!AU37</f>
        <v>20</v>
      </c>
      <c r="V43" s="247">
        <f>'Vic Oct 2019'!AV37</f>
        <v>0</v>
      </c>
      <c r="W43" s="247">
        <f>'Vic Oct 2019'!AW37</f>
        <v>0</v>
      </c>
      <c r="X43" s="419" t="str">
        <f t="shared" si="11"/>
        <v>Guaranteed off usage</v>
      </c>
      <c r="Y43" s="419" t="str">
        <f t="shared" si="12"/>
        <v>Exclusive</v>
      </c>
      <c r="Z43" s="399">
        <f t="shared" si="7"/>
        <v>1985.8045454545452</v>
      </c>
      <c r="AA43" s="399">
        <f t="shared" si="8"/>
        <v>1985.8045454545452</v>
      </c>
      <c r="AB43" s="400">
        <f t="shared" si="9"/>
        <v>2184.3849999999998</v>
      </c>
      <c r="AC43" s="400">
        <f t="shared" si="10"/>
        <v>2184.3849999999998</v>
      </c>
      <c r="AD43" s="244">
        <f>'Vic Oct 2019'!BF37</f>
        <v>0</v>
      </c>
      <c r="AE43" s="196" t="str">
        <f>'Vic Oct 2019'!BG37</f>
        <v>n</v>
      </c>
      <c r="CO43" s="339"/>
      <c r="CP43" s="339"/>
      <c r="CQ43" s="339"/>
      <c r="CR43" s="339"/>
      <c r="CS43" s="339"/>
      <c r="CT43" s="339"/>
      <c r="CU43" s="339"/>
      <c r="CV43" s="339"/>
      <c r="CW43" s="339"/>
      <c r="CX43" s="339"/>
      <c r="CY43" s="339"/>
      <c r="CZ43" s="339"/>
      <c r="DA43" s="339"/>
      <c r="DB43" s="339"/>
      <c r="DC43" s="339"/>
      <c r="DD43" s="339"/>
      <c r="DE43" s="339"/>
      <c r="DF43" s="339"/>
      <c r="DG43" s="339"/>
      <c r="DH43" s="339"/>
      <c r="DI43" s="339"/>
      <c r="DJ43" s="339"/>
      <c r="DK43" s="339"/>
      <c r="DL43" s="339"/>
      <c r="DM43" s="339"/>
      <c r="DN43" s="339"/>
      <c r="DO43" s="339"/>
      <c r="DP43" s="339"/>
      <c r="DQ43" s="339"/>
      <c r="DR43" s="339"/>
      <c r="DS43" s="339"/>
      <c r="DT43" s="339"/>
      <c r="DU43" s="339"/>
      <c r="DV43" s="339"/>
      <c r="DW43" s="339"/>
      <c r="DX43" s="339"/>
      <c r="DY43" s="339"/>
      <c r="DZ43" s="339"/>
      <c r="EA43" s="339"/>
      <c r="EB43" s="339"/>
      <c r="EC43" s="339"/>
      <c r="ED43" s="339"/>
      <c r="EE43" s="339"/>
      <c r="EF43" s="339"/>
      <c r="EG43" s="339"/>
      <c r="EH43" s="339"/>
      <c r="EI43" s="339"/>
      <c r="EJ43" s="339"/>
      <c r="EK43" s="339"/>
      <c r="EL43" s="339"/>
      <c r="EM43" s="339"/>
      <c r="EN43" s="339"/>
      <c r="EO43" s="339"/>
      <c r="EP43" s="339"/>
    </row>
    <row r="44" spans="1:146" ht="17" customHeight="1">
      <c r="A44" s="528"/>
      <c r="B44" s="194" t="str">
        <f>'Vic Oct 2019'!F38</f>
        <v>EnergyAustralia</v>
      </c>
      <c r="C44" s="194" t="str">
        <f>'Vic Oct 2019'!G38</f>
        <v>Total Business</v>
      </c>
      <c r="D44" s="190">
        <f>365*'Vic Oct 2019'!H38/100</f>
        <v>448.95</v>
      </c>
      <c r="E44" s="415">
        <f>IF('Vic Oct 2019'!AQ38=3,0.5,IF('Vic Oct 2019'!AQ38=2,0.33,0))</f>
        <v>0.33</v>
      </c>
      <c r="F44" s="415">
        <f t="shared" si="3"/>
        <v>0.66999999999999993</v>
      </c>
      <c r="G44" s="190">
        <f>IF('Vic Oct 2019'!K38="",($C$5*E44/'Vic Oct 2019'!AQ38*'Vic Oct 2019'!W38/100)*'Vic Oct 2019'!AQ38,IF($C$5*E44/'Vic Oct 2019'!AQ38&gt;='Vic Oct 2019'!L38,('Vic Oct 2019'!L38*'Vic Oct 2019'!W38/100)*'Vic Oct 2019'!AQ38,($C$5*E44/'Vic Oct 2019'!AQ38*'Vic Oct 2019'!W38/100)*'Vic Oct 2019'!AQ38))</f>
        <v>240</v>
      </c>
      <c r="H44" s="190">
        <f>IF($C$5*E44/'Vic Oct 2019'!AQ38&lt;'Vic Oct 2019'!L38,0,IF($C$5*E44/'Vic Oct 2019'!AQ38&lt;='Vic Oct 2019'!M38,($C$5*E44/'Vic Oct 2019'!AQ38-'Vic Oct 2019'!L38)*('Vic Oct 2019'!X38/100)*'Vic Oct 2019'!AQ38,('Vic Oct 2019'!M38-'Vic Oct 2019'!L38)*('Vic Oct 2019'!X38/100)*'Vic Oct 2019'!AQ38))</f>
        <v>234.5454545454545</v>
      </c>
      <c r="I44" s="190">
        <f>IF($C$5*E44/'Vic Oct 2019'!AQ38&lt;'Vic Oct 2019'!M38,0,IF($C$5*E44/'Vic Oct 2019'!AQ38&lt;='Vic Oct 2019'!N38,($C$5*E44/'Vic Oct 2019'!AQ38-'Vic Oct 2019'!M38)*('Vic Oct 2019'!Y38/100)*'Vic Oct 2019'!AQ38,('Vic Oct 2019'!N38-'Vic Oct 2019'!M38)*('Vic Oct 2019'!Y38/100)*'Vic Oct 2019'!AQ38))</f>
        <v>173.45454545454544</v>
      </c>
      <c r="J44" s="190">
        <f>IF($C$5*E44/'Vic Oct 2019'!AQ38&lt;'Vic Oct 2019'!N38,0,IF($C$5*E44/'Vic Oct 2019'!AQ38&lt;='Vic Oct 2019'!O38,($C$5*E44/'Vic Oct 2019'!AQ38-'Vic Oct 2019'!N38)*('Vic Oct 2019'!Z38/100)*'Vic Oct 2019'!AQ38,('Vic Oct 2019'!O38-'Vic Oct 2019'!N38)*('Vic Oct 2019'!Z38/100)*'Vic Oct 2019'!AQ38))</f>
        <v>0</v>
      </c>
      <c r="K44" s="190">
        <f>IF(($C$5*E44/'Vic Oct 2019'!AQ38&gt;'Vic Oct 2019'!O38),($C$5*E44/'Vic Oct 2019'!AQ38-'Vic Oct 2019'!N38)*'Vic Oct 2019'!AA38/100*'Vic Oct 2019'!AQ38,0)</f>
        <v>0</v>
      </c>
      <c r="L44" s="190">
        <f>IF('Vic Oct 2019'!K38="",($C$5*F44/'Vic Oct 2019'!AR38*'Vic Oct 2019'!AC38/100)*'Vic Oct 2019'!AR38,IF($C$5*F44/'Vic Oct 2019'!AR38&gt;='Vic Oct 2019'!L38,('Vic Oct 2019'!L38*'Vic Oct 2019'!AC38/100)*'Vic Oct 2019'!AR38,($C$5*F44/'Vic Oct 2019'!AR38*'Vic Oct 2019'!AC38/100)*'Vic Oct 2019'!AR38))</f>
        <v>477.81818181818176</v>
      </c>
      <c r="M44" s="190">
        <f>IF($C$5*F44/'Vic Oct 2019'!AR38&lt;'Vic Oct 2019'!L38,0,IF($C$5*F44/'Vic Oct 2019'!AR38&lt;='Vic Oct 2019'!M38,($C$5*F44/'Vic Oct 2019'!AR38-'Vic Oct 2019'!L38)*('Vic Oct 2019'!AD38/100)*'Vic Oct 2019'!AR38,('Vic Oct 2019'!M38-'Vic Oct 2019'!L38)*('Vic Oct 2019'!AD38/100)*'Vic Oct 2019'!AR38))</f>
        <v>440.72727272727269</v>
      </c>
      <c r="N44" s="190">
        <f>IF($C$5*F44/'Vic Oct 2019'!AR38&lt;'Vic Oct 2019'!M38,0,IF($C$5*F44/'Vic Oct 2019'!AR38&lt;='Vic Oct 2019'!N38,($C$5*F44/'Vic Oct 2019'!AR38-'Vic Oct 2019'!M38)*('Vic Oct 2019'!AE38/100)*'Vic Oct 2019'!AR38,('Vic Oct 2019'!N38-'Vic Oct 2019'!M38)*('Vic Oct 2019'!AE38/100)*'Vic Oct 2019'!AR38))</f>
        <v>342</v>
      </c>
      <c r="O44" s="190">
        <f>IF($C$5*F44/'Vic Oct 2019'!AR38&lt;'Vic Oct 2019'!N38,0,IF($C$5*F44/'Vic Oct 2019'!AR38&lt;='Vic Oct 2019'!O38,($C$5*F44/'Vic Oct 2019'!AQ38-'Vic Oct 2019'!N38)*('Vic Oct 2019'!AF38/100)*'Vic Oct 2019'!AR38,('Vic Oct 2019'!O38-'Vic Oct 2019'!N38)*('Vic Oct 2019'!AF38/100)*'Vic Oct 2019'!AR38))</f>
        <v>0</v>
      </c>
      <c r="P44" s="190">
        <f>IF(($C$5*F44/'Vic Oct 2019'!AR38&gt;'Vic Oct 2019'!O38),($C$5*F44/'Vic Oct 2019'!AR38-'Vic Oct 2019'!N38)*'Vic Oct 2019'!AG38/100*'Vic Oct 2019'!AR38,0)</f>
        <v>0</v>
      </c>
      <c r="Q44" s="394">
        <f t="shared" si="4"/>
        <v>1908.5454545454545</v>
      </c>
      <c r="R44" s="419">
        <f t="shared" si="5"/>
        <v>2357.4954545454543</v>
      </c>
      <c r="S44" s="193">
        <f t="shared" si="6"/>
        <v>2593.2449999999999</v>
      </c>
      <c r="T44" s="247">
        <f>'Vic Oct 2019'!AT38</f>
        <v>21</v>
      </c>
      <c r="U44" s="247">
        <f>'Vic Oct 2019'!AU38</f>
        <v>0</v>
      </c>
      <c r="V44" s="247">
        <f>'Vic Oct 2019'!AV38</f>
        <v>0</v>
      </c>
      <c r="W44" s="247">
        <f>'Vic Oct 2019'!AW38</f>
        <v>0</v>
      </c>
      <c r="X44" s="419" t="str">
        <f t="shared" si="11"/>
        <v>Guaranteed off bill</v>
      </c>
      <c r="Y44" s="419" t="str">
        <f t="shared" si="12"/>
        <v>Exclusive</v>
      </c>
      <c r="Z44" s="399">
        <f t="shared" si="7"/>
        <v>1862.421409090909</v>
      </c>
      <c r="AA44" s="399">
        <f t="shared" si="8"/>
        <v>1862.421409090909</v>
      </c>
      <c r="AB44" s="400">
        <f t="shared" si="9"/>
        <v>2048.6635500000002</v>
      </c>
      <c r="AC44" s="400">
        <f t="shared" si="10"/>
        <v>2048.6635500000002</v>
      </c>
      <c r="AD44" s="244">
        <f>'Vic Oct 2019'!BF38</f>
        <v>0</v>
      </c>
      <c r="AE44" s="196" t="str">
        <f>'Vic Oct 2019'!BG38</f>
        <v>n</v>
      </c>
      <c r="CO44" s="339"/>
      <c r="CP44" s="339"/>
      <c r="CQ44" s="339"/>
      <c r="CR44" s="339"/>
      <c r="CS44" s="339"/>
      <c r="CT44" s="339"/>
      <c r="CU44" s="339"/>
      <c r="CV44" s="339"/>
      <c r="CW44" s="339"/>
      <c r="CX44" s="339"/>
      <c r="CY44" s="339"/>
      <c r="CZ44" s="339"/>
      <c r="DA44" s="339"/>
      <c r="DB44" s="339"/>
      <c r="DC44" s="339"/>
      <c r="DD44" s="339"/>
      <c r="DE44" s="339"/>
      <c r="DF44" s="339"/>
      <c r="DG44" s="339"/>
      <c r="DH44" s="339"/>
      <c r="DI44" s="339"/>
      <c r="DJ44" s="339"/>
      <c r="DK44" s="339"/>
      <c r="DL44" s="339"/>
      <c r="DM44" s="339"/>
      <c r="DN44" s="339"/>
      <c r="DO44" s="339"/>
      <c r="DP44" s="339"/>
      <c r="DQ44" s="339"/>
      <c r="DR44" s="339"/>
      <c r="DS44" s="339"/>
      <c r="DT44" s="339"/>
      <c r="DU44" s="339"/>
      <c r="DV44" s="339"/>
      <c r="DW44" s="339"/>
      <c r="DX44" s="339"/>
      <c r="DY44" s="339"/>
      <c r="DZ44" s="339"/>
      <c r="EA44" s="339"/>
      <c r="EB44" s="339"/>
      <c r="EC44" s="339"/>
      <c r="ED44" s="339"/>
      <c r="EE44" s="339"/>
      <c r="EF44" s="339"/>
      <c r="EG44" s="339"/>
      <c r="EH44" s="339"/>
      <c r="EI44" s="339"/>
      <c r="EJ44" s="339"/>
      <c r="EK44" s="339"/>
      <c r="EL44" s="339"/>
      <c r="EM44" s="339"/>
      <c r="EN44" s="339"/>
      <c r="EO44" s="339"/>
      <c r="EP44" s="339"/>
    </row>
    <row r="45" spans="1:146" ht="17" customHeight="1">
      <c r="A45" s="528"/>
      <c r="B45" s="194" t="str">
        <f>'Vic Oct 2019'!F39</f>
        <v>Lumo Energy</v>
      </c>
      <c r="C45" s="194" t="str">
        <f>'Vic Oct 2019'!G39</f>
        <v>Value</v>
      </c>
      <c r="D45" s="190">
        <f>365*'Vic Oct 2019'!H39/100</f>
        <v>364.99999999999994</v>
      </c>
      <c r="E45" s="415">
        <f>IF('Vic Oct 2019'!AQ39=3,0.5,IF('Vic Oct 2019'!AQ39=2,0.33,0))</f>
        <v>0.33</v>
      </c>
      <c r="F45" s="415">
        <f t="shared" si="3"/>
        <v>0.66999999999999993</v>
      </c>
      <c r="G45" s="190">
        <f>IF('Vic Oct 2019'!K39="",($C$5*E45/'Vic Oct 2019'!AQ39*'Vic Oct 2019'!W39/100)*'Vic Oct 2019'!AQ39,IF($C$5*E45/'Vic Oct 2019'!AQ39&gt;='Vic Oct 2019'!L39,('Vic Oct 2019'!L39*'Vic Oct 2019'!W39/100)*'Vic Oct 2019'!AQ39,($C$5*E45/'Vic Oct 2019'!AQ39*'Vic Oct 2019'!W39/100)*'Vic Oct 2019'!AQ39))</f>
        <v>183.59599999999995</v>
      </c>
      <c r="H45" s="190">
        <f>IF($C$5*E45/'Vic Oct 2019'!AQ39&lt;'Vic Oct 2019'!L39,0,IF($C$5*E45/'Vic Oct 2019'!AQ39&lt;='Vic Oct 2019'!M39,($C$5*E45/'Vic Oct 2019'!AQ39-'Vic Oct 2019'!L39)*('Vic Oct 2019'!X39/100)*'Vic Oct 2019'!AQ39,('Vic Oct 2019'!M39-'Vic Oct 2019'!L39)*('Vic Oct 2019'!X39/100)*'Vic Oct 2019'!AQ39))</f>
        <v>179.172</v>
      </c>
      <c r="I45" s="190">
        <f>IF($C$5*E45/'Vic Oct 2019'!AQ39&lt;'Vic Oct 2019'!M39,0,IF($C$5*E45/'Vic Oct 2019'!AQ39&lt;='Vic Oct 2019'!N39,($C$5*E45/'Vic Oct 2019'!AQ39-'Vic Oct 2019'!M39)*('Vic Oct 2019'!Y39/100)*'Vic Oct 2019'!AQ39,('Vic Oct 2019'!N39-'Vic Oct 2019'!M39)*('Vic Oct 2019'!Y39/100)*'Vic Oct 2019'!AQ39))</f>
        <v>122.92800000000001</v>
      </c>
      <c r="J45" s="190">
        <f>IF($C$5*E45/'Vic Oct 2019'!AQ39&lt;'Vic Oct 2019'!N39,0,IF($C$5*E45/'Vic Oct 2019'!AQ39&lt;='Vic Oct 2019'!O39,($C$5*E45/'Vic Oct 2019'!AQ39-'Vic Oct 2019'!N39)*('Vic Oct 2019'!Z39/100)*'Vic Oct 2019'!AQ39,('Vic Oct 2019'!O39-'Vic Oct 2019'!N39)*('Vic Oct 2019'!Z39/100)*'Vic Oct 2019'!AQ39))</f>
        <v>0</v>
      </c>
      <c r="K45" s="190">
        <f>IF(($C$5*E45/'Vic Oct 2019'!AQ39&gt;'Vic Oct 2019'!O39),($C$5*E45/'Vic Oct 2019'!AQ39-'Vic Oct 2019'!N39)*'Vic Oct 2019'!AA39/100*'Vic Oct 2019'!AQ39,0)</f>
        <v>0</v>
      </c>
      <c r="L45" s="190">
        <f>IF('Vic Oct 2019'!K39="",($C$5*F45/'Vic Oct 2019'!AR39*'Vic Oct 2019'!AC39/100)*'Vic Oct 2019'!AR39,IF($C$5*F45/'Vic Oct 2019'!AR39&gt;='Vic Oct 2019'!L39,('Vic Oct 2019'!L39*'Vic Oct 2019'!AC39/100)*'Vic Oct 2019'!AR39,($C$5*F45/'Vic Oct 2019'!AR39*'Vic Oct 2019'!AC39/100)*'Vic Oct 2019'!AR39))</f>
        <v>358.34399999999999</v>
      </c>
      <c r="M45" s="190">
        <f>IF($C$5*F45/'Vic Oct 2019'!AR39&lt;'Vic Oct 2019'!L39,0,IF($C$5*F45/'Vic Oct 2019'!AR39&lt;='Vic Oct 2019'!M39,($C$5*F45/'Vic Oct 2019'!AR39-'Vic Oct 2019'!L39)*('Vic Oct 2019'!AD39/100)*'Vic Oct 2019'!AR39,('Vic Oct 2019'!M39-'Vic Oct 2019'!L39)*('Vic Oct 2019'!AD39/100)*'Vic Oct 2019'!AR39))</f>
        <v>345.072</v>
      </c>
      <c r="N45" s="190">
        <f>IF($C$5*F45/'Vic Oct 2019'!AR39&lt;'Vic Oct 2019'!M39,0,IF($C$5*F45/'Vic Oct 2019'!AR39&lt;='Vic Oct 2019'!N39,($C$5*F45/'Vic Oct 2019'!AR39-'Vic Oct 2019'!M39)*('Vic Oct 2019'!AE39/100)*'Vic Oct 2019'!AR39,('Vic Oct 2019'!N39-'Vic Oct 2019'!M39)*('Vic Oct 2019'!AE39/100)*'Vic Oct 2019'!AR39))</f>
        <v>250.03636363636363</v>
      </c>
      <c r="O45" s="190">
        <f>IF($C$5*F45/'Vic Oct 2019'!AR39&lt;'Vic Oct 2019'!N39,0,IF($C$5*F45/'Vic Oct 2019'!AR39&lt;='Vic Oct 2019'!O39,($C$5*F45/'Vic Oct 2019'!AQ39-'Vic Oct 2019'!N39)*('Vic Oct 2019'!AF39/100)*'Vic Oct 2019'!AR39,('Vic Oct 2019'!O39-'Vic Oct 2019'!N39)*('Vic Oct 2019'!AF39/100)*'Vic Oct 2019'!AR39))</f>
        <v>0</v>
      </c>
      <c r="P45" s="190">
        <f>IF(($C$5*F45/'Vic Oct 2019'!AR39&gt;'Vic Oct 2019'!O39),($C$5*F45/'Vic Oct 2019'!AR39-'Vic Oct 2019'!N39)*'Vic Oct 2019'!AG39/100*'Vic Oct 2019'!AR39,0)</f>
        <v>0</v>
      </c>
      <c r="Q45" s="394">
        <f t="shared" si="4"/>
        <v>1439.1483636363637</v>
      </c>
      <c r="R45" s="419">
        <f t="shared" si="5"/>
        <v>1804.1483636363637</v>
      </c>
      <c r="S45" s="193">
        <f t="shared" si="6"/>
        <v>1984.5632000000003</v>
      </c>
      <c r="T45" s="247">
        <f>'Vic Oct 2019'!AT39</f>
        <v>0</v>
      </c>
      <c r="U45" s="247">
        <f>'Vic Oct 2019'!AU39</f>
        <v>0</v>
      </c>
      <c r="V45" s="247">
        <f>'Vic Oct 2019'!AV39</f>
        <v>3</v>
      </c>
      <c r="W45" s="247">
        <f>'Vic Oct 2019'!AW39</f>
        <v>0</v>
      </c>
      <c r="X45" s="419" t="str">
        <f t="shared" si="11"/>
        <v>Pay-on-time off bill</v>
      </c>
      <c r="Y45" s="419" t="str">
        <f t="shared" si="12"/>
        <v>Exclusive</v>
      </c>
      <c r="Z45" s="399">
        <f t="shared" si="7"/>
        <v>1804.1483636363637</v>
      </c>
      <c r="AA45" s="399">
        <f t="shared" si="8"/>
        <v>1750.0239127272728</v>
      </c>
      <c r="AB45" s="400">
        <f t="shared" si="9"/>
        <v>1984.5632000000003</v>
      </c>
      <c r="AC45" s="400">
        <f t="shared" si="10"/>
        <v>1925.0263040000002</v>
      </c>
      <c r="AD45" s="244">
        <f>'Vic Oct 2019'!BF39</f>
        <v>0</v>
      </c>
      <c r="AE45" s="196" t="str">
        <f>'Vic Oct 2019'!BG39</f>
        <v>n</v>
      </c>
      <c r="CO45" s="339"/>
      <c r="CP45" s="339"/>
      <c r="CQ45" s="339"/>
      <c r="CR45" s="339"/>
      <c r="CS45" s="339"/>
      <c r="CT45" s="339"/>
      <c r="CU45" s="339"/>
      <c r="CV45" s="339"/>
      <c r="CW45" s="339"/>
      <c r="CX45" s="339"/>
      <c r="CY45" s="339"/>
      <c r="CZ45" s="339"/>
      <c r="DA45" s="339"/>
      <c r="DB45" s="339"/>
      <c r="DC45" s="339"/>
      <c r="DD45" s="339"/>
      <c r="DE45" s="339"/>
      <c r="DF45" s="339"/>
      <c r="DG45" s="339"/>
      <c r="DH45" s="339"/>
      <c r="DI45" s="339"/>
      <c r="DJ45" s="339"/>
      <c r="DK45" s="339"/>
      <c r="DL45" s="339"/>
      <c r="DM45" s="339"/>
      <c r="DN45" s="339"/>
      <c r="DO45" s="339"/>
      <c r="DP45" s="339"/>
      <c r="DQ45" s="339"/>
      <c r="DR45" s="339"/>
      <c r="DS45" s="339"/>
      <c r="DT45" s="339"/>
      <c r="DU45" s="339"/>
      <c r="DV45" s="339"/>
      <c r="DW45" s="339"/>
      <c r="DX45" s="339"/>
      <c r="DY45" s="339"/>
      <c r="DZ45" s="339"/>
      <c r="EA45" s="339"/>
      <c r="EB45" s="339"/>
      <c r="EC45" s="339"/>
      <c r="ED45" s="339"/>
      <c r="EE45" s="339"/>
      <c r="EF45" s="339"/>
      <c r="EG45" s="339"/>
      <c r="EH45" s="339"/>
      <c r="EI45" s="339"/>
      <c r="EJ45" s="339"/>
      <c r="EK45" s="339"/>
      <c r="EL45" s="339"/>
      <c r="EM45" s="339"/>
      <c r="EN45" s="339"/>
      <c r="EO45" s="339"/>
      <c r="EP45" s="339"/>
    </row>
    <row r="46" spans="1:146" ht="17" customHeight="1">
      <c r="A46" s="528"/>
      <c r="B46" s="194" t="str">
        <f>'Vic Oct 2019'!F40</f>
        <v>Momentum Energy</v>
      </c>
      <c r="C46" s="194" t="str">
        <f>'Vic Oct 2019'!G40</f>
        <v>Market offer</v>
      </c>
      <c r="D46" s="190">
        <f>365*'Vic Oct 2019'!H40/100</f>
        <v>392.20909090909089</v>
      </c>
      <c r="E46" s="415">
        <f>IF('Vic Oct 2019'!AQ40=3,0.5,IF('Vic Oct 2019'!AQ40=2,0.33,0))</f>
        <v>0.33</v>
      </c>
      <c r="F46" s="415">
        <f t="shared" si="3"/>
        <v>0.66999999999999993</v>
      </c>
      <c r="G46" s="190">
        <f>IF('Vic Oct 2019'!K40="",($C$5*E46/'Vic Oct 2019'!AQ40*'Vic Oct 2019'!W40/100)*'Vic Oct 2019'!AQ40,IF($C$5*E46/'Vic Oct 2019'!AQ40&gt;='Vic Oct 2019'!L40,('Vic Oct 2019'!L40*'Vic Oct 2019'!W40/100)*'Vic Oct 2019'!AQ40,($C$5*E46/'Vic Oct 2019'!AQ40*'Vic Oct 2019'!W40/100)*'Vic Oct 2019'!AQ40))</f>
        <v>204</v>
      </c>
      <c r="H46" s="190">
        <f>IF($C$5*E46/'Vic Oct 2019'!AQ40&lt;'Vic Oct 2019'!L40,0,IF($C$5*E46/'Vic Oct 2019'!AQ40&lt;='Vic Oct 2019'!M40,($C$5*E46/'Vic Oct 2019'!AQ40-'Vic Oct 2019'!L40)*('Vic Oct 2019'!X40/100)*'Vic Oct 2019'!AQ40,('Vic Oct 2019'!M40-'Vic Oct 2019'!L40)*('Vic Oct 2019'!X40/100)*'Vic Oct 2019'!AQ40))</f>
        <v>202.90909090909091</v>
      </c>
      <c r="I46" s="190">
        <f>IF($C$5*E46/'Vic Oct 2019'!AQ40&lt;'Vic Oct 2019'!M40,0,IF($C$5*E46/'Vic Oct 2019'!AQ40&lt;='Vic Oct 2019'!N40,($C$5*E46/'Vic Oct 2019'!AQ40-'Vic Oct 2019'!M40)*('Vic Oct 2019'!Y40/100)*'Vic Oct 2019'!AQ40,('Vic Oct 2019'!N40-'Vic Oct 2019'!M40)*('Vic Oct 2019'!Y40/100)*'Vic Oct 2019'!AQ40))</f>
        <v>151.36363636363635</v>
      </c>
      <c r="J46" s="190">
        <f>IF($C$5*E46/'Vic Oct 2019'!AQ40&lt;'Vic Oct 2019'!N40,0,IF($C$5*E46/'Vic Oct 2019'!AQ40&lt;='Vic Oct 2019'!O40,($C$5*E46/'Vic Oct 2019'!AQ40-'Vic Oct 2019'!N40)*('Vic Oct 2019'!Z40/100)*'Vic Oct 2019'!AQ40,('Vic Oct 2019'!O40-'Vic Oct 2019'!N40)*('Vic Oct 2019'!Z40/100)*'Vic Oct 2019'!AQ40))</f>
        <v>0</v>
      </c>
      <c r="K46" s="190">
        <f>IF(($C$5*E46/'Vic Oct 2019'!AQ40&gt;'Vic Oct 2019'!O40),($C$5*E46/'Vic Oct 2019'!AQ40-'Vic Oct 2019'!N40)*'Vic Oct 2019'!AA40/100*'Vic Oct 2019'!AQ40,0)</f>
        <v>0</v>
      </c>
      <c r="L46" s="190">
        <f>IF('Vic Oct 2019'!K40="",($C$5*F46/'Vic Oct 2019'!AR40*'Vic Oct 2019'!AC40/100)*'Vic Oct 2019'!AR40,IF($C$5*F46/'Vic Oct 2019'!AR40&gt;='Vic Oct 2019'!L40,('Vic Oct 2019'!L40*'Vic Oct 2019'!AC40/100)*'Vic Oct 2019'!AR40,($C$5*F46/'Vic Oct 2019'!AR40*'Vic Oct 2019'!AC40/100)*'Vic Oct 2019'!AR40))</f>
        <v>338.18181818181819</v>
      </c>
      <c r="M46" s="190">
        <f>IF($C$5*F46/'Vic Oct 2019'!AR40&lt;'Vic Oct 2019'!L40,0,IF($C$5*F46/'Vic Oct 2019'!AR40&lt;='Vic Oct 2019'!M40,($C$5*F46/'Vic Oct 2019'!AR40-'Vic Oct 2019'!L40)*('Vic Oct 2019'!AD40/100)*'Vic Oct 2019'!AR40,('Vic Oct 2019'!M40-'Vic Oct 2019'!L40)*('Vic Oct 2019'!AD40/100)*'Vic Oct 2019'!AR40))</f>
        <v>329.45454545454538</v>
      </c>
      <c r="N46" s="190">
        <f>IF($C$5*F46/'Vic Oct 2019'!AR40&lt;'Vic Oct 2019'!M40,0,IF($C$5*F46/'Vic Oct 2019'!AR40&lt;='Vic Oct 2019'!N40,($C$5*F46/'Vic Oct 2019'!AR40-'Vic Oct 2019'!M40)*('Vic Oct 2019'!AE40/100)*'Vic Oct 2019'!AR40,('Vic Oct 2019'!N40-'Vic Oct 2019'!M40)*('Vic Oct 2019'!AE40/100)*'Vic Oct 2019'!AR40))</f>
        <v>259.09090909090907</v>
      </c>
      <c r="O46" s="190">
        <f>IF($C$5*F46/'Vic Oct 2019'!AR40&lt;'Vic Oct 2019'!N40,0,IF($C$5*F46/'Vic Oct 2019'!AR40&lt;='Vic Oct 2019'!O40,($C$5*F46/'Vic Oct 2019'!AQ40-'Vic Oct 2019'!N40)*('Vic Oct 2019'!AF40/100)*'Vic Oct 2019'!AR40,('Vic Oct 2019'!O40-'Vic Oct 2019'!N40)*('Vic Oct 2019'!AF40/100)*'Vic Oct 2019'!AR40))</f>
        <v>0</v>
      </c>
      <c r="P46" s="190">
        <f>IF(($C$5*F46/'Vic Oct 2019'!AR40&gt;'Vic Oct 2019'!O40),($C$5*F46/'Vic Oct 2019'!AR40-'Vic Oct 2019'!N40)*'Vic Oct 2019'!AG40/100*'Vic Oct 2019'!AR40,0)</f>
        <v>0</v>
      </c>
      <c r="Q46" s="394">
        <f t="shared" si="4"/>
        <v>1485</v>
      </c>
      <c r="R46" s="419">
        <f t="shared" si="5"/>
        <v>1877.2090909090909</v>
      </c>
      <c r="S46" s="193">
        <f t="shared" si="6"/>
        <v>2064.9300000000003</v>
      </c>
      <c r="T46" s="247">
        <f>'Vic Oct 2019'!AT40</f>
        <v>0</v>
      </c>
      <c r="U46" s="247">
        <f>'Vic Oct 2019'!AU40</f>
        <v>0</v>
      </c>
      <c r="V46" s="247">
        <f>'Vic Oct 2019'!AV40</f>
        <v>0</v>
      </c>
      <c r="W46" s="247">
        <f>'Vic Oct 2019'!AW40</f>
        <v>0</v>
      </c>
      <c r="X46" s="419" t="str">
        <f t="shared" si="11"/>
        <v>No discount</v>
      </c>
      <c r="Y46" s="419" t="str">
        <f t="shared" si="12"/>
        <v>Exclusive</v>
      </c>
      <c r="Z46" s="399">
        <f t="shared" si="7"/>
        <v>1877.2090909090909</v>
      </c>
      <c r="AA46" s="399">
        <f t="shared" si="8"/>
        <v>1877.2090909090909</v>
      </c>
      <c r="AB46" s="400">
        <f t="shared" si="9"/>
        <v>2064.9300000000003</v>
      </c>
      <c r="AC46" s="400">
        <f t="shared" si="10"/>
        <v>2064.9300000000003</v>
      </c>
      <c r="AD46" s="244">
        <f>'Vic Oct 2019'!BF40</f>
        <v>0</v>
      </c>
      <c r="AE46" s="196" t="str">
        <f>'Vic Oct 2019'!BG40</f>
        <v>n</v>
      </c>
      <c r="CO46" s="339"/>
      <c r="CP46" s="339"/>
      <c r="CQ46" s="339"/>
      <c r="CR46" s="339"/>
      <c r="CS46" s="339"/>
      <c r="CT46" s="339"/>
      <c r="CU46" s="339"/>
      <c r="CV46" s="339"/>
      <c r="CW46" s="339"/>
      <c r="CX46" s="339"/>
      <c r="CY46" s="339"/>
      <c r="CZ46" s="339"/>
      <c r="DA46" s="339"/>
      <c r="DB46" s="339"/>
      <c r="DC46" s="339"/>
      <c r="DD46" s="339"/>
      <c r="DE46" s="339"/>
      <c r="DF46" s="339"/>
      <c r="DG46" s="339"/>
      <c r="DH46" s="339"/>
      <c r="DI46" s="339"/>
      <c r="DJ46" s="339"/>
      <c r="DK46" s="339"/>
      <c r="DL46" s="339"/>
      <c r="DM46" s="339"/>
      <c r="DN46" s="339"/>
      <c r="DO46" s="339"/>
      <c r="DP46" s="339"/>
      <c r="DQ46" s="339"/>
      <c r="DR46" s="339"/>
      <c r="DS46" s="339"/>
      <c r="DT46" s="339"/>
      <c r="DU46" s="339"/>
      <c r="DV46" s="339"/>
      <c r="DW46" s="339"/>
      <c r="DX46" s="339"/>
      <c r="DY46" s="339"/>
      <c r="DZ46" s="339"/>
      <c r="EA46" s="339"/>
      <c r="EB46" s="339"/>
      <c r="EC46" s="339"/>
      <c r="ED46" s="339"/>
      <c r="EE46" s="339"/>
      <c r="EF46" s="339"/>
      <c r="EG46" s="339"/>
      <c r="EH46" s="339"/>
      <c r="EI46" s="339"/>
      <c r="EJ46" s="339"/>
      <c r="EK46" s="339"/>
      <c r="EL46" s="339"/>
      <c r="EM46" s="339"/>
      <c r="EN46" s="339"/>
      <c r="EO46" s="339"/>
      <c r="EP46" s="339"/>
    </row>
    <row r="47" spans="1:146" s="341" customFormat="1" ht="17" customHeight="1" thickBot="1">
      <c r="A47" s="528"/>
      <c r="B47" s="194" t="str">
        <f>'Vic Oct 2019'!F41</f>
        <v>Origin Energy</v>
      </c>
      <c r="C47" s="194" t="str">
        <f>'Vic Oct 2019'!G41</f>
        <v>Flexi</v>
      </c>
      <c r="D47" s="190">
        <f>365*'Vic Oct 2019'!H41/100</f>
        <v>339.44999999999993</v>
      </c>
      <c r="E47" s="415">
        <f>IF('Vic Oct 2019'!AQ41=3,0.5,IF('Vic Oct 2019'!AQ41=2,0.33,0))</f>
        <v>0.33</v>
      </c>
      <c r="F47" s="415">
        <f t="shared" si="3"/>
        <v>0.66999999999999993</v>
      </c>
      <c r="G47" s="190">
        <f>IF('Vic Oct 2019'!K41="",($C$5*E47/'Vic Oct 2019'!AQ41*'Vic Oct 2019'!W41/100)*'Vic Oct 2019'!AQ41,IF($C$5*E47/'Vic Oct 2019'!AQ41&gt;='Vic Oct 2019'!L41,('Vic Oct 2019'!L41*'Vic Oct 2019'!W41/100)*'Vic Oct 2019'!AQ41,($C$5*E47/'Vic Oct 2019'!AQ41*'Vic Oct 2019'!W41/100)*'Vic Oct 2019'!AQ41))</f>
        <v>561</v>
      </c>
      <c r="H47" s="190">
        <f>IF(AND('Vic Oct 2019'!L41&gt;0,'Vic Oct 2019'!M41&gt;0),IF($C$5*E47/'Vic Oct 2019'!AQ41&lt;'Vic Oct 2019'!L41,0,IF(($C$5*E47/'Vic Oct 2019'!AQ41-'Vic Oct 2019'!L41)&lt;=('Vic Oct 2019'!M41+'Vic Oct 2019'!L41),((($C$5*E47/'Vic Oct 2019'!AQ41-'Vic Oct 2019'!L41)*'Vic Oct 2019'!X41/100))*'Vic Oct 2019'!AQ41,((('Vic Oct 2019'!M41)*'Vic Oct 2019'!X41/100)*'Vic Oct 2019'!AQ41))),0)</f>
        <v>0</v>
      </c>
      <c r="I47" s="190">
        <f>IF(AND('Vic Oct 2019'!M41&gt;0,'Vic Oct 2019'!N41&gt;0),IF($C$5*E47/'Vic Oct 2019'!AQ41&lt;('Vic Oct 2019'!L41+'Vic Oct 2019'!M41),0,IF(($C$5*E47/'Vic Oct 2019'!AQ41-'Vic Oct 2019'!L41+'Vic Oct 2019'!M41)&lt;=('Vic Oct 2019'!L41+'Vic Oct 2019'!M41+'Vic Oct 2019'!N41),((($C$5*E47/'Vic Oct 2019'!AQ41-('Vic Oct 2019'!L41+'Vic Oct 2019'!M41))*'Vic Oct 2019'!Y41/100))*'Vic Oct 2019'!AQ41,('Vic Oct 2019'!N41*'Vic Oct 2019'!Y41/100)* 'Vic Oct 2019'!AQ41)),0)</f>
        <v>0</v>
      </c>
      <c r="J47" s="190">
        <f>IF(AND('Vic Oct 2019'!N41&gt;0,'Vic Oct 2019'!O41&gt;0),IF($C$5*E47/'Vic Oct 2019'!AQ41&lt;('Vic Oct 2019'!L41+'Vic Oct 2019'!M41+'Vic Oct 2019'!N41),0,IF(($C$5*E47/'Vic Oct 2019'!AQ41-'Vic Oct 2019'!L41+'Vic Oct 2019'!M41+'Vic Oct 2019'!N41)&lt;=('Vic Oct 2019'!L41+'Vic Oct 2019'!M41+'Vic Oct 2019'!N41+'Vic Oct 2019'!O41),(($C$5*E47/'Vic Oct 2019'!AQ41-('Vic Oct 2019'!L41+'Vic Oct 2019'!M41+'Vic Oct 2019'!N41))*'Vic Oct 2019'!Z41/100)*'Vic Oct 2019'!AQ41,('Vic Oct 2019'!O41*'Vic Oct 2019'!Z41/100)*'Vic Oct 2019'!AQ41)),0)</f>
        <v>0</v>
      </c>
      <c r="K47" s="190">
        <f>IF(AND('Vic Oct 2019'!P41&gt;0,'Vic Oct 2019'!O41&gt;0),IF(($C$5*E47/'Vic Oct 2019'!AQ41&lt;SUM('Vic Oct 2019'!L41:P41)),(0),($C$5*E47/'Vic Oct 2019'!AQ41-SUM('Vic Oct 2019'!L41:P41))*'Vic Oct 2019'!AB41/100)* 'Vic Oct 2019'!AQ41,IF(AND('Vic Oct 2019'!O41&gt;0,'Vic Oct 2019'!P41=""),IF(($C$5*E47/'Vic Oct 2019'!AQ41&lt; SUM('Vic Oct 2019'!L41:O41)),(0),($C$5*E47/'Vic Oct 2019'!AQ41-SUM('Vic Oct 2019'!L41:O41))*'Vic Oct 2019'!AA41/100)* 'Vic Oct 2019'!AQ41,IF(AND('Vic Oct 2019'!N41&gt;0,'Vic Oct 2019'!O41=""),IF(($C$5*E47/'Vic Oct 2019'!AQ41&lt; SUM('Vic Oct 2019'!L41:N41)),(0),($C$5*E47/'Vic Oct 2019'!AQ41-SUM('Vic Oct 2019'!L41:N41))*'Vic Oct 2019'!Z41/100)* 'Vic Oct 2019'!AQ41,IF(AND('Vic Oct 2019'!M41&gt;0,'Vic Oct 2019'!N41=""),IF(($C$5*E47/'Vic Oct 2019'!AQ41&lt;'Vic Oct 2019'!M41+'Vic Oct 2019'!L41),(0),(($C$5*E47/'Vic Oct 2019'!AQ41-('Vic Oct 2019'!M41+'Vic Oct 2019'!L41))*'Vic Oct 2019'!Y41/100))*'Vic Oct 2019'!AQ41,IF(AND('Vic Oct 2019'!L41&gt;0,'Vic Oct 2019'!M41=""&gt;0),IF(($C$5*E47/'Vic Oct 2019'!AQ41&lt;'Vic Oct 2019'!L41),(0),($C$5*E47/'Vic Oct 2019'!AQ41-'Vic Oct 2019'!L41)*'Vic Oct 2019'!X41/100)*'Vic Oct 2019'!AQ41,0)))))</f>
        <v>0</v>
      </c>
      <c r="L47" s="190">
        <f>IF('Vic Oct 2019'!K41="",($C$5*F47/'Vic Oct 2019'!AR41*'Vic Oct 2019'!AC41/100)*'Vic Oct 2019'!AR41,IF($C$5*F47/'Vic Oct 2019'!AR41&gt;='Vic Oct 2019'!L41,('Vic Oct 2019'!L41*'Vic Oct 2019'!AC41/100)*'Vic Oct 2019'!AR41,($C$5*F47/'Vic Oct 2019'!AR41*'Vic Oct 2019'!AC41/100)*'Vic Oct 2019'!AR41))</f>
        <v>1041.5454545454545</v>
      </c>
      <c r="M47" s="190">
        <f>IF(AND('Vic Oct 2019'!L41&gt;0,'Vic Oct 2019'!M41&gt;0),IF($C$5*F47/'Vic Oct 2019'!AR41&lt;'Vic Oct 2019'!L41,0,IF(($C$5*F47/'Vic Oct 2019'!AR41-'Vic Oct 2019'!L41)&lt;=('Vic Oct 2019'!M41+'Vic Oct 2019'!L41),((($C$5*F47/'Vic Oct 2019'!AR41-'Vic Oct 2019'!L41)*'Vic Oct 2019'!AD41/100))*'Vic Oct 2019'!AR41,((('Vic Oct 2019'!M41)*'Vic Oct 2019'!AD41/100)*'Vic Oct 2019'!AR41))),0)</f>
        <v>0</v>
      </c>
      <c r="N47" s="190">
        <f>IF(AND('Vic Oct 2019'!M41&gt;0,'Vic Oct 2019'!N41&gt;0),IF($C$5*F47/'Vic Oct 2019'!AR41&lt;('Vic Oct 2019'!L41+'Vic Oct 2019'!M41),0,IF(($C$5*F47/'Vic Oct 2019'!AR41-'Vic Oct 2019'!L41+'Vic Oct 2019'!M41)&lt;=('Vic Oct 2019'!L41+'Vic Oct 2019'!M41+'Vic Oct 2019'!N41),((($C$5*F47/'Vic Oct 2019'!AR41-('Vic Oct 2019'!L41+'Vic Oct 2019'!M41))*'Vic Oct 2019'!AE41/100))*'Vic Oct 2019'!AR41,('Vic Oct 2019'!N41*'Vic Oct 2019'!AE41/100)*'Vic Oct 2019'!AR41)),0)</f>
        <v>0</v>
      </c>
      <c r="O47" s="190">
        <f>IF(AND('Vic Oct 2019'!N41&gt;0,'Vic Oct 2019'!O41&gt;0),IF($C$5*F47/'Vic Oct 2019'!AR41&lt;('Vic Oct 2019'!L41+'Vic Oct 2019'!M41+'Vic Oct 2019'!N41),0,IF(($C$5*F47/'Vic Oct 2019'!AR41-'Vic Oct 2019'!L41+'Vic Oct 2019'!M41+'Vic Oct 2019'!N41)&lt;=('Vic Oct 2019'!L41+'Vic Oct 2019'!M41+'Vic Oct 2019'!N41+'Vic Oct 2019'!O41),(($C$5*F47/'Vic Oct 2019'!AR41-('Vic Oct 2019'!L41+'Vic Oct 2019'!M41+'Vic Oct 2019'!N41))*'Vic Oct 2019'!AF41/100)*'Vic Oct 2019'!AR41,('Vic Oct 2019'!O41*'Vic Oct 2019'!AF41/100)*'Vic Oct 2019'!AR41)),0)</f>
        <v>0</v>
      </c>
      <c r="P47" s="190">
        <f>IF(AND('Vic Oct 2019'!P41&gt;0,'Vic Oct 2019'!O41&gt;0),IF(($C$5*F47/'Vic Oct 2019'!AR41&lt;SUM('Vic Oct 2019'!L41:P41)),(0),($C$5*F47/'Vic Oct 2019'!AR41-SUM('Vic Oct 2019'!L41:P41))*'Vic Oct 2019'!AB41/100)* 'Vic Oct 2019'!AR41,IF(AND('Vic Oct 2019'!O41&gt;0,'Vic Oct 2019'!P41=""),IF(($C$5*F47/'Vic Oct 2019'!AR41&lt; SUM('Vic Oct 2019'!L41:O41)),(0),($C$5*F47/'Vic Oct 2019'!AR41-SUM('Vic Oct 2019'!L41:O41))*'Vic Oct 2019'!AG41/100)* 'Vic Oct 2019'!AR41,IF(AND('Vic Oct 2019'!N41&gt;0,'Vic Oct 2019'!O41=""),IF(($C$5*F47/'Vic Oct 2019'!AR41&lt; SUM('Vic Oct 2019'!L41:N41)),(0),($C$5*F47/'Vic Oct 2019'!AR41-SUM('Vic Oct 2019'!L41:N41))*'Vic Oct 2019'!AF41/100)* 'Vic Oct 2019'!AR41,IF(AND('Vic Oct 2019'!M41&gt;0,'Vic Oct 2019'!N41=""),IF(($C$5*F47/'Vic Oct 2019'!AR41&lt;'Vic Oct 2019'!M41+'Vic Oct 2019'!L41),(0),(($C$5*F47/'Vic Oct 2019'!AR41-('Vic Oct 2019'!M41+'Vic Oct 2019'!L41))*'Vic Oct 2019'!AE41/100))*'Vic Oct 2019'!AR41,IF(AND('Vic Oct 2019'!L41&gt;0,'Vic Oct 2019'!M41=""&gt;0),IF(($C$5*F47/'Vic Oct 2019'!AR41&lt;'Vic Oct 2019'!L41),(0),($C$5*F47/'Vic Oct 2019'!AR41-'Vic Oct 2019'!L41)*'Vic Oct 2019'!AD41/100)*'Vic Oct 2019'!AR41,0)))))</f>
        <v>0</v>
      </c>
      <c r="Q47" s="394">
        <f t="shared" si="4"/>
        <v>1602.5454545454545</v>
      </c>
      <c r="R47" s="419">
        <f t="shared" si="5"/>
        <v>1941.9954545454543</v>
      </c>
      <c r="S47" s="193">
        <f t="shared" si="6"/>
        <v>2136.1949999999997</v>
      </c>
      <c r="T47" s="247">
        <f>'Vic Oct 2019'!AT41</f>
        <v>0</v>
      </c>
      <c r="U47" s="247">
        <f>'Vic Oct 2019'!AU41</f>
        <v>23</v>
      </c>
      <c r="V47" s="247">
        <f>'Vic Oct 2019'!AV41</f>
        <v>0</v>
      </c>
      <c r="W47" s="247">
        <f>'Vic Oct 2019'!AW41</f>
        <v>0</v>
      </c>
      <c r="X47" s="419" t="str">
        <f t="shared" si="11"/>
        <v>Guaranteed off usage</v>
      </c>
      <c r="Y47" s="419" t="str">
        <f t="shared" si="12"/>
        <v>Inclusive</v>
      </c>
      <c r="Z47" s="399">
        <f t="shared" ref="Z47:Z51" si="21">IF(AND(X47="Guaranteed off bill",Y47="Inclusive"),((R47*1.1)-((R47*1.1)*T47/100))/1.1,IF(AND(X47="Guaranteed off usage",Y47="Inclusive"),((R47*1.1)-((Q47*1.1)*U47/100))/1.1,IF(AND(X47="Guaranteed off bill",Y47="Exclusive"),R47-(R47*T47/100),IF(AND(X47="Guaranteed off usage",Y47="Exclusive"),R47-(Q47*U47/100),IF(Y47="Inclusive",((R47*1.1))/1.1,R47)))))</f>
        <v>1573.4099999999996</v>
      </c>
      <c r="AA47" s="399">
        <f t="shared" ref="AA47:AA51" si="22">IF(AND(X47="Pay-on-time off bill",Y47="Inclusive"),((Z47*1.1)-((Z47*1.1)*V47/100))/1.1,IF(AND(X47="Pay-on-time off usage",Y47="Inclusive"),((Z47*1.1)-((Q47*1.1)*W47/100))/1.1,IF(AND(X47="Pay-on-time off bill",Y47="Exclusive"),Z47-(Z47*V47/100),IF(AND(X47="Pay-on-time off usage",Y47="Exclusive"),Z47-(Q47*W47/100),IF(Y47="Inclusive",((Z47*1.1))/1.1,Z47)))))</f>
        <v>1573.4099999999996</v>
      </c>
      <c r="AB47" s="400">
        <f t="shared" si="9"/>
        <v>1730.7509999999997</v>
      </c>
      <c r="AC47" s="400">
        <f t="shared" si="10"/>
        <v>1730.7509999999997</v>
      </c>
      <c r="AD47" s="244">
        <f>'Vic Oct 2019'!BF41</f>
        <v>0</v>
      </c>
      <c r="AE47" s="196" t="str">
        <f>'Vic Oct 2019'!BG41</f>
        <v>n</v>
      </c>
      <c r="AF47" s="336"/>
      <c r="AG47" s="336"/>
      <c r="AH47" s="336"/>
      <c r="AI47" s="336"/>
      <c r="AJ47" s="336"/>
      <c r="AK47" s="336"/>
      <c r="AL47" s="336"/>
      <c r="AM47" s="336"/>
      <c r="AN47" s="336"/>
      <c r="AO47" s="336"/>
      <c r="AP47" s="336"/>
      <c r="AQ47" s="336"/>
      <c r="AR47" s="336"/>
      <c r="AS47" s="336"/>
      <c r="AT47" s="336"/>
      <c r="AU47" s="336"/>
      <c r="AV47" s="336"/>
      <c r="AW47" s="336"/>
      <c r="AX47" s="336"/>
      <c r="AY47" s="336"/>
      <c r="AZ47" s="336"/>
      <c r="BA47" s="336"/>
      <c r="BB47" s="336"/>
      <c r="BC47" s="336"/>
      <c r="BD47" s="336"/>
      <c r="BE47" s="336"/>
      <c r="BF47" s="336"/>
      <c r="BG47" s="336"/>
      <c r="BH47" s="336"/>
      <c r="BI47" s="336"/>
      <c r="BJ47" s="336"/>
      <c r="BK47" s="336"/>
      <c r="BL47" s="336"/>
      <c r="BM47" s="336"/>
      <c r="BN47" s="336"/>
      <c r="BO47" s="336"/>
      <c r="BP47" s="336"/>
      <c r="BQ47" s="336"/>
      <c r="BR47" s="336"/>
      <c r="BS47" s="336"/>
      <c r="BT47" s="336"/>
      <c r="BU47" s="336"/>
      <c r="BV47" s="336"/>
      <c r="BW47" s="336"/>
      <c r="BX47" s="336"/>
      <c r="BY47" s="336"/>
      <c r="BZ47" s="336"/>
      <c r="CA47" s="336"/>
      <c r="CB47" s="336"/>
      <c r="CC47" s="336"/>
      <c r="CD47" s="336"/>
      <c r="CE47" s="336"/>
      <c r="CF47" s="336"/>
      <c r="CG47" s="336"/>
      <c r="CH47" s="336"/>
      <c r="CI47" s="336"/>
      <c r="CJ47" s="336"/>
      <c r="CK47" s="336"/>
      <c r="CL47" s="336"/>
      <c r="CM47" s="336"/>
      <c r="CN47" s="336"/>
      <c r="CO47" s="339"/>
      <c r="CP47" s="339"/>
      <c r="CQ47" s="339"/>
      <c r="CR47" s="339"/>
      <c r="CS47" s="339"/>
      <c r="CT47" s="339"/>
      <c r="CU47" s="339"/>
      <c r="CV47" s="339"/>
      <c r="CW47" s="339"/>
      <c r="CX47" s="339"/>
      <c r="CY47" s="339"/>
      <c r="CZ47" s="339"/>
      <c r="DA47" s="339"/>
      <c r="DB47" s="339"/>
      <c r="DC47" s="339"/>
      <c r="DD47" s="339"/>
      <c r="DE47" s="339"/>
      <c r="DF47" s="339"/>
      <c r="DG47" s="339"/>
      <c r="DH47" s="339"/>
      <c r="DI47" s="339"/>
      <c r="DJ47" s="339"/>
      <c r="DK47" s="339"/>
      <c r="DL47" s="339"/>
      <c r="DM47" s="339"/>
      <c r="DN47" s="340"/>
      <c r="DO47" s="340"/>
      <c r="DP47" s="340"/>
      <c r="DQ47" s="340"/>
      <c r="DR47" s="340"/>
      <c r="DS47" s="340"/>
      <c r="DT47" s="340"/>
      <c r="DU47" s="340"/>
      <c r="DV47" s="340"/>
      <c r="DW47" s="340"/>
      <c r="DX47" s="340"/>
      <c r="DY47" s="340"/>
      <c r="DZ47" s="340"/>
      <c r="EA47" s="340"/>
      <c r="EB47" s="340"/>
      <c r="EC47" s="340"/>
      <c r="ED47" s="340"/>
      <c r="EE47" s="340"/>
      <c r="EF47" s="340"/>
      <c r="EG47" s="340"/>
      <c r="EH47" s="340"/>
      <c r="EI47" s="340"/>
      <c r="EJ47" s="340"/>
      <c r="EK47" s="340"/>
      <c r="EL47" s="340"/>
      <c r="EM47" s="340"/>
      <c r="EN47" s="340"/>
      <c r="EO47" s="340"/>
      <c r="EP47" s="340"/>
    </row>
    <row r="48" spans="1:146" s="343" customFormat="1" ht="17" customHeight="1" thickTop="1">
      <c r="A48" s="528"/>
      <c r="B48" s="194" t="str">
        <f>'Vic Oct 2019'!F42</f>
        <v>Simply Energy</v>
      </c>
      <c r="C48" s="194" t="str">
        <f>'Vic Oct 2019'!G42</f>
        <v>Business Plus</v>
      </c>
      <c r="D48" s="190">
        <f>365*'Vic Oct 2019'!H42/100</f>
        <v>352.68954545454545</v>
      </c>
      <c r="E48" s="415">
        <f>IF('Vic Oct 2019'!AQ42=3,0.5,IF('Vic Oct 2019'!AQ42=2,0.33,0))</f>
        <v>0.33</v>
      </c>
      <c r="F48" s="415">
        <f t="shared" si="3"/>
        <v>0.66999999999999993</v>
      </c>
      <c r="G48" s="190">
        <f>IF('Vic Oct 2019'!K42="",($C$5*E48/'Vic Oct 2019'!AQ42*'Vic Oct 2019'!W42/100)*'Vic Oct 2019'!AQ42,IF($C$5*E48/'Vic Oct 2019'!AQ42&gt;='Vic Oct 2019'!L42,('Vic Oct 2019'!L42*'Vic Oct 2019'!W42/100)*'Vic Oct 2019'!AQ42,($C$5*E48/'Vic Oct 2019'!AQ42*'Vic Oct 2019'!W42/100)*'Vic Oct 2019'!AQ42))</f>
        <v>174.74799999999999</v>
      </c>
      <c r="H48" s="190">
        <f>IF($C$5*E48/'Vic Oct 2019'!AQ42&lt;'Vic Oct 2019'!L42,0,IF($C$5*E48/'Vic Oct 2019'!AQ42&lt;='Vic Oct 2019'!M42,($C$5*E48/'Vic Oct 2019'!AQ42-'Vic Oct 2019'!L42)*('Vic Oct 2019'!X42/100)*'Vic Oct 2019'!AQ42,('Vic Oct 2019'!M42-'Vic Oct 2019'!L42)*('Vic Oct 2019'!X42/100)*'Vic Oct 2019'!AQ42))</f>
        <v>174.74799999999999</v>
      </c>
      <c r="I48" s="190">
        <f>IF($C$5*E48/'Vic Oct 2019'!AQ42&lt;'Vic Oct 2019'!M42,0,IF($C$5*E48/'Vic Oct 2019'!AQ42&lt;='Vic Oct 2019'!N42,($C$5*E48/'Vic Oct 2019'!AQ42-'Vic Oct 2019'!M42)*('Vic Oct 2019'!Y42/100)*'Vic Oct 2019'!AQ42,('Vic Oct 2019'!N42-'Vic Oct 2019'!M42)*('Vic Oct 2019'!Y42/100)*'Vic Oct 2019'!AQ42))</f>
        <v>122.92800000000001</v>
      </c>
      <c r="J48" s="190">
        <f>IF($C$5*E48/'Vic Oct 2019'!AQ42&lt;'Vic Oct 2019'!N42,0,IF($C$5*E48/'Vic Oct 2019'!AQ42&lt;='Vic Oct 2019'!O42,($C$5*E48/'Vic Oct 2019'!AQ42-'Vic Oct 2019'!N42)*('Vic Oct 2019'!Z42/100)*'Vic Oct 2019'!AQ42,('Vic Oct 2019'!O42-'Vic Oct 2019'!N42)*('Vic Oct 2019'!Z42/100)*'Vic Oct 2019'!AQ42))</f>
        <v>0</v>
      </c>
      <c r="K48" s="190">
        <f>IF(($C$5*E48/'Vic Oct 2019'!AQ42&gt;'Vic Oct 2019'!O42),($C$5*E48/'Vic Oct 2019'!AQ42-'Vic Oct 2019'!N42)*'Vic Oct 2019'!AA42/100*'Vic Oct 2019'!AQ42,0)</f>
        <v>0</v>
      </c>
      <c r="L48" s="190">
        <f>IF('Vic Oct 2019'!K42="",($C$5*F48/'Vic Oct 2019'!AR42*'Vic Oct 2019'!AC42/100)*'Vic Oct 2019'!AR42,IF($C$5*F48/'Vic Oct 2019'!AR42&gt;='Vic Oct 2019'!L42,('Vic Oct 2019'!L42*'Vic Oct 2019'!AC42/100)*'Vic Oct 2019'!AR42,($C$5*F48/'Vic Oct 2019'!AR42*'Vic Oct 2019'!AC42/100)*'Vic Oct 2019'!AR42))</f>
        <v>349.49599999999998</v>
      </c>
      <c r="M48" s="190">
        <f>IF($C$5*F48/'Vic Oct 2019'!AR42&lt;'Vic Oct 2019'!L42,0,IF($C$5*F48/'Vic Oct 2019'!AR42&lt;='Vic Oct 2019'!M42,($C$5*F48/'Vic Oct 2019'!AR42-'Vic Oct 2019'!L42)*('Vic Oct 2019'!AD42/100)*'Vic Oct 2019'!AR42,('Vic Oct 2019'!M42-'Vic Oct 2019'!L42)*('Vic Oct 2019'!AD42/100)*'Vic Oct 2019'!AR42))</f>
        <v>340.64799999999997</v>
      </c>
      <c r="N48" s="190">
        <f>IF($C$5*F48/'Vic Oct 2019'!AR42&lt;'Vic Oct 2019'!M42,0,IF($C$5*F48/'Vic Oct 2019'!AR42&lt;='Vic Oct 2019'!N42,($C$5*F48/'Vic Oct 2019'!AR42-'Vic Oct 2019'!M42)*('Vic Oct 2019'!AE42/100)*'Vic Oct 2019'!AR42,('Vic Oct 2019'!N42-'Vic Oct 2019'!M42)*('Vic Oct 2019'!AE42/100)*'Vic Oct 2019'!AR42))</f>
        <v>253.37018181818178</v>
      </c>
      <c r="O48" s="190">
        <f>IF($C$5*F48/'Vic Oct 2019'!AR42&lt;'Vic Oct 2019'!N42,0,IF($C$5*F48/'Vic Oct 2019'!AR42&lt;='Vic Oct 2019'!O42,($C$5*F48/'Vic Oct 2019'!AQ42-'Vic Oct 2019'!N42)*('Vic Oct 2019'!AF42/100)*'Vic Oct 2019'!AR42,('Vic Oct 2019'!O42-'Vic Oct 2019'!N42)*('Vic Oct 2019'!AF42/100)*'Vic Oct 2019'!AR42))</f>
        <v>0</v>
      </c>
      <c r="P48" s="190">
        <f>IF(($C$5*F48/'Vic Oct 2019'!AR42&gt;'Vic Oct 2019'!O42),($C$5*F48/'Vic Oct 2019'!AR42-'Vic Oct 2019'!N42)*'Vic Oct 2019'!AG42/100*'Vic Oct 2019'!AR42,0)</f>
        <v>0</v>
      </c>
      <c r="Q48" s="394">
        <f t="shared" si="4"/>
        <v>1415.9381818181819</v>
      </c>
      <c r="R48" s="419">
        <f t="shared" si="5"/>
        <v>1768.6277272727273</v>
      </c>
      <c r="S48" s="193">
        <f t="shared" si="6"/>
        <v>1945.4905000000001</v>
      </c>
      <c r="T48" s="247">
        <f>'Vic Oct 2019'!AT42</f>
        <v>0</v>
      </c>
      <c r="U48" s="247">
        <f>'Vic Oct 2019'!AU42</f>
        <v>0</v>
      </c>
      <c r="V48" s="247">
        <f>'Vic Oct 2019'!AV42</f>
        <v>0</v>
      </c>
      <c r="W48" s="247">
        <f>'Vic Oct 2019'!AW42</f>
        <v>0</v>
      </c>
      <c r="X48" s="419" t="str">
        <f t="shared" si="11"/>
        <v>No discount</v>
      </c>
      <c r="Y48" s="419" t="str">
        <f t="shared" si="12"/>
        <v>Exclusive</v>
      </c>
      <c r="Z48" s="399">
        <f t="shared" si="21"/>
        <v>1768.6277272727273</v>
      </c>
      <c r="AA48" s="399">
        <f t="shared" si="22"/>
        <v>1768.6277272727273</v>
      </c>
      <c r="AB48" s="400">
        <f t="shared" si="9"/>
        <v>1945.4905000000001</v>
      </c>
      <c r="AC48" s="400">
        <f t="shared" si="10"/>
        <v>1945.4905000000001</v>
      </c>
      <c r="AD48" s="244">
        <f>'Vic Oct 2019'!BF42</f>
        <v>0</v>
      </c>
      <c r="AE48" s="196" t="str">
        <f>'Vic Oct 2019'!BG42</f>
        <v>n</v>
      </c>
      <c r="AF48" s="336"/>
      <c r="AG48" s="336"/>
      <c r="AH48" s="336"/>
      <c r="AI48" s="336"/>
      <c r="AJ48" s="336"/>
      <c r="AK48" s="336"/>
      <c r="AL48" s="336"/>
      <c r="AM48" s="336"/>
      <c r="AN48" s="336"/>
      <c r="AO48" s="336"/>
      <c r="AP48" s="336"/>
      <c r="AQ48" s="336"/>
      <c r="AR48" s="336"/>
      <c r="AS48" s="336"/>
      <c r="AT48" s="336"/>
      <c r="AU48" s="336"/>
      <c r="AV48" s="336"/>
      <c r="AW48" s="336"/>
      <c r="AX48" s="336"/>
      <c r="AY48" s="336"/>
      <c r="AZ48" s="336"/>
      <c r="BA48" s="336"/>
      <c r="BB48" s="336"/>
      <c r="BC48" s="336"/>
      <c r="BD48" s="336"/>
      <c r="BE48" s="336"/>
      <c r="BF48" s="336"/>
      <c r="BG48" s="336"/>
      <c r="BH48" s="336"/>
      <c r="BI48" s="336"/>
      <c r="BJ48" s="336"/>
      <c r="BK48" s="336"/>
      <c r="BL48" s="336"/>
      <c r="BM48" s="336"/>
      <c r="BN48" s="336"/>
      <c r="BO48" s="336"/>
      <c r="BP48" s="336"/>
      <c r="BQ48" s="336"/>
      <c r="BR48" s="336"/>
      <c r="BS48" s="336"/>
      <c r="BT48" s="336"/>
      <c r="BU48" s="336"/>
      <c r="BV48" s="336"/>
      <c r="BW48" s="336"/>
      <c r="BX48" s="336"/>
      <c r="BY48" s="336"/>
      <c r="BZ48" s="336"/>
      <c r="CA48" s="336"/>
      <c r="CB48" s="336"/>
      <c r="CC48" s="336"/>
      <c r="CD48" s="336"/>
      <c r="CE48" s="336"/>
      <c r="CF48" s="336"/>
      <c r="CG48" s="336"/>
      <c r="CH48" s="336"/>
      <c r="CI48" s="336"/>
      <c r="CJ48" s="336"/>
      <c r="CK48" s="336"/>
      <c r="CL48" s="336"/>
      <c r="CM48" s="336"/>
      <c r="CN48" s="336"/>
      <c r="CO48" s="339"/>
      <c r="CP48" s="339"/>
      <c r="CQ48" s="339"/>
      <c r="CR48" s="339"/>
      <c r="CS48" s="339"/>
      <c r="CT48" s="339"/>
      <c r="CU48" s="339"/>
      <c r="CV48" s="339"/>
      <c r="CW48" s="339"/>
      <c r="CX48" s="339"/>
      <c r="CY48" s="339"/>
      <c r="CZ48" s="339"/>
      <c r="DA48" s="339"/>
      <c r="DB48" s="339"/>
      <c r="DC48" s="339"/>
      <c r="DD48" s="339"/>
      <c r="DE48" s="339"/>
      <c r="DF48" s="339"/>
      <c r="DG48" s="339"/>
      <c r="DH48" s="339"/>
      <c r="DI48" s="339"/>
      <c r="DJ48" s="339"/>
      <c r="DK48" s="339"/>
      <c r="DL48" s="339"/>
      <c r="DM48" s="339"/>
      <c r="DN48" s="342"/>
      <c r="DO48" s="342"/>
      <c r="DP48" s="342"/>
      <c r="DQ48" s="342"/>
      <c r="DR48" s="342"/>
      <c r="DS48" s="342"/>
      <c r="DT48" s="342"/>
      <c r="DU48" s="342"/>
      <c r="DV48" s="342"/>
      <c r="DW48" s="342"/>
      <c r="DX48" s="342"/>
      <c r="DY48" s="342"/>
      <c r="DZ48" s="342"/>
      <c r="EA48" s="342"/>
      <c r="EB48" s="342"/>
      <c r="EC48" s="342"/>
      <c r="ED48" s="342"/>
      <c r="EE48" s="342"/>
      <c r="EF48" s="342"/>
      <c r="EG48" s="342"/>
      <c r="EH48" s="342"/>
      <c r="EI48" s="342"/>
      <c r="EJ48" s="342"/>
      <c r="EK48" s="342"/>
      <c r="EL48" s="342"/>
      <c r="EM48" s="342"/>
      <c r="EN48" s="342"/>
      <c r="EO48" s="342"/>
      <c r="EP48" s="342"/>
    </row>
    <row r="49" spans="1:146" s="343" customFormat="1" ht="17" customHeight="1">
      <c r="A49" s="528"/>
      <c r="B49" s="194" t="str">
        <f>'Vic Oct 2019'!F43</f>
        <v>Amaysim</v>
      </c>
      <c r="C49" s="194" t="str">
        <f>'Vic Oct 2019'!G43</f>
        <v>Gas as you go</v>
      </c>
      <c r="D49" s="190">
        <f>365*'Vic Oct 2019'!H43/100</f>
        <v>293.22772727272724</v>
      </c>
      <c r="E49" s="415">
        <f>IF('Vic Oct 2019'!AQ43=3,0.5,IF('Vic Oct 2019'!AQ43=2,0.33,0))</f>
        <v>0.33</v>
      </c>
      <c r="F49" s="415">
        <f t="shared" si="3"/>
        <v>0.66999999999999993</v>
      </c>
      <c r="G49" s="190">
        <f>IF('Vic Oct 2019'!K43="",($C$5*E49/'Vic Oct 2019'!AQ43*'Vic Oct 2019'!W43/100)*'Vic Oct 2019'!AQ43,IF($C$5*E49/'Vic Oct 2019'!AQ43&gt;='Vic Oct 2019'!L43,('Vic Oct 2019'!L43*'Vic Oct 2019'!W43/100)*'Vic Oct 2019'!AQ43,($C$5*E49/'Vic Oct 2019'!AQ43*'Vic Oct 2019'!W43/100)*'Vic Oct 2019'!AQ43))</f>
        <v>193.09090909090909</v>
      </c>
      <c r="H49" s="190">
        <f>IF($C$5*E49/'Vic Oct 2019'!AQ43&lt;'Vic Oct 2019'!L43,0,IF($C$5*E49/'Vic Oct 2019'!AQ43&lt;='Vic Oct 2019'!M43,($C$5*E49/'Vic Oct 2019'!AQ43-'Vic Oct 2019'!L43)*('Vic Oct 2019'!X43/100)*'Vic Oct 2019'!AQ43,('Vic Oct 2019'!M43-'Vic Oct 2019'!L43)*('Vic Oct 2019'!X43/100)*'Vic Oct 2019'!AQ43))</f>
        <v>193.09090909090907</v>
      </c>
      <c r="I49" s="190">
        <f>IF($C$5*E49/'Vic Oct 2019'!AQ43&lt;'Vic Oct 2019'!M43,0,IF($C$5*E49/'Vic Oct 2019'!AQ43&lt;='Vic Oct 2019'!N43,($C$5*E49/'Vic Oct 2019'!AQ43-'Vic Oct 2019'!M43)*('Vic Oct 2019'!Y43/100)*'Vic Oct 2019'!AQ43,('Vic Oct 2019'!N43-'Vic Oct 2019'!M43)*('Vic Oct 2019'!Y43/100)*'Vic Oct 2019'!AQ43))</f>
        <v>140.72727272727272</v>
      </c>
      <c r="J49" s="190">
        <f>IF($C$5*E49/'Vic Oct 2019'!AQ43&lt;'Vic Oct 2019'!N43,0,IF($C$5*E49/'Vic Oct 2019'!AQ43&lt;='Vic Oct 2019'!O43,($C$5*E49/'Vic Oct 2019'!AQ43-'Vic Oct 2019'!N43)*('Vic Oct 2019'!Z43/100)*'Vic Oct 2019'!AQ43,('Vic Oct 2019'!O43-'Vic Oct 2019'!N43)*('Vic Oct 2019'!Z43/100)*'Vic Oct 2019'!AQ43))</f>
        <v>0</v>
      </c>
      <c r="K49" s="190">
        <f>IF(($C$5*E49/'Vic Oct 2019'!AQ43&gt;'Vic Oct 2019'!O43),($C$5*E49/'Vic Oct 2019'!AQ43-'Vic Oct 2019'!N43)*'Vic Oct 2019'!AA43/100*'Vic Oct 2019'!AQ43,0)</f>
        <v>0</v>
      </c>
      <c r="L49" s="190">
        <f>IF('Vic Oct 2019'!K43="",($C$5*F49/'Vic Oct 2019'!AR43*'Vic Oct 2019'!AC43/100)*'Vic Oct 2019'!AR43,IF($C$5*F49/'Vic Oct 2019'!AR43&gt;='Vic Oct 2019'!L43,('Vic Oct 2019'!L43*'Vic Oct 2019'!AC43/100)*'Vic Oct 2019'!AR43,($C$5*F49/'Vic Oct 2019'!AR43*'Vic Oct 2019'!AC43/100)*'Vic Oct 2019'!AR43))</f>
        <v>386.18181818181819</v>
      </c>
      <c r="M49" s="190">
        <f>IF($C$5*F49/'Vic Oct 2019'!AR43&lt;'Vic Oct 2019'!L43,0,IF($C$5*F49/'Vic Oct 2019'!AR43&lt;='Vic Oct 2019'!M43,($C$5*F49/'Vic Oct 2019'!AR43-'Vic Oct 2019'!L43)*('Vic Oct 2019'!AD43/100)*'Vic Oct 2019'!AR43,('Vic Oct 2019'!M43-'Vic Oct 2019'!L43)*('Vic Oct 2019'!AD43/100)*'Vic Oct 2019'!AR43))</f>
        <v>366.5454545454545</v>
      </c>
      <c r="N49" s="190">
        <f>IF($C$5*F49/'Vic Oct 2019'!AR43&lt;'Vic Oct 2019'!M43,0,IF($C$5*F49/'Vic Oct 2019'!AR43&lt;='Vic Oct 2019'!N43,($C$5*F49/'Vic Oct 2019'!AR43-'Vic Oct 2019'!M43)*('Vic Oct 2019'!AE43/100)*'Vic Oct 2019'!AR43,('Vic Oct 2019'!N43-'Vic Oct 2019'!M43)*('Vic Oct 2019'!AE43/100)*'Vic Oct 2019'!AR43))</f>
        <v>283.27272727272725</v>
      </c>
      <c r="O49" s="190">
        <f>IF($C$5*F49/'Vic Oct 2019'!AR43&lt;'Vic Oct 2019'!N43,0,IF($C$5*F49/'Vic Oct 2019'!AR43&lt;='Vic Oct 2019'!O43,($C$5*F49/'Vic Oct 2019'!AQ43-'Vic Oct 2019'!N43)*('Vic Oct 2019'!AF43/100)*'Vic Oct 2019'!AR43,('Vic Oct 2019'!O43-'Vic Oct 2019'!N43)*('Vic Oct 2019'!AF43/100)*'Vic Oct 2019'!AR43))</f>
        <v>0</v>
      </c>
      <c r="P49" s="190">
        <f>IF(($C$5*F49/'Vic Oct 2019'!AR43&gt;'Vic Oct 2019'!O43),($C$5*F49/'Vic Oct 2019'!AR43-'Vic Oct 2019'!N43)*'Vic Oct 2019'!AG43/100*'Vic Oct 2019'!AR43,0)</f>
        <v>0</v>
      </c>
      <c r="Q49" s="394">
        <f t="shared" si="4"/>
        <v>1562.9090909090908</v>
      </c>
      <c r="R49" s="419">
        <f t="shared" si="5"/>
        <v>1856.1368181818179</v>
      </c>
      <c r="S49" s="193">
        <f t="shared" si="6"/>
        <v>2041.7504999999999</v>
      </c>
      <c r="T49" s="247">
        <f>'Vic Oct 2019'!AT43</f>
        <v>0</v>
      </c>
      <c r="U49" s="247">
        <f>'Vic Oct 2019'!AU43</f>
        <v>0</v>
      </c>
      <c r="V49" s="247">
        <f>'Vic Oct 2019'!AV43</f>
        <v>0</v>
      </c>
      <c r="W49" s="247">
        <f>'Vic Oct 2019'!AW43</f>
        <v>0</v>
      </c>
      <c r="X49" s="419" t="str">
        <f t="shared" si="11"/>
        <v>No discount</v>
      </c>
      <c r="Y49" s="419" t="str">
        <f t="shared" si="12"/>
        <v>Exclusive</v>
      </c>
      <c r="Z49" s="399">
        <f t="shared" si="21"/>
        <v>1856.1368181818179</v>
      </c>
      <c r="AA49" s="399">
        <f t="shared" si="22"/>
        <v>1856.1368181818179</v>
      </c>
      <c r="AB49" s="400">
        <f t="shared" si="9"/>
        <v>2041.7504999999999</v>
      </c>
      <c r="AC49" s="400">
        <f t="shared" si="10"/>
        <v>2041.7504999999999</v>
      </c>
      <c r="AD49" s="244">
        <f>'Vic Oct 2019'!BF43</f>
        <v>0</v>
      </c>
      <c r="AE49" s="196" t="str">
        <f>'Vic Oct 2019'!BG43</f>
        <v>n</v>
      </c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6"/>
      <c r="BW49" s="336"/>
      <c r="BX49" s="336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6"/>
      <c r="CK49" s="336"/>
      <c r="CL49" s="336"/>
      <c r="CM49" s="336"/>
      <c r="CN49" s="336"/>
      <c r="CO49" s="339"/>
      <c r="CP49" s="339"/>
      <c r="CQ49" s="339"/>
      <c r="CR49" s="339"/>
      <c r="CS49" s="339"/>
      <c r="CT49" s="339"/>
      <c r="CU49" s="339"/>
      <c r="CV49" s="339"/>
      <c r="CW49" s="339"/>
      <c r="CX49" s="339"/>
      <c r="CY49" s="339"/>
      <c r="CZ49" s="339"/>
      <c r="DA49" s="339"/>
      <c r="DB49" s="339"/>
      <c r="DC49" s="339"/>
      <c r="DD49" s="339"/>
      <c r="DE49" s="339"/>
      <c r="DF49" s="339"/>
      <c r="DG49" s="339"/>
      <c r="DH49" s="339"/>
      <c r="DI49" s="339"/>
      <c r="DJ49" s="339"/>
      <c r="DK49" s="339"/>
      <c r="DL49" s="339"/>
      <c r="DM49" s="339"/>
      <c r="DN49" s="342"/>
      <c r="DO49" s="342"/>
      <c r="DP49" s="342"/>
      <c r="DQ49" s="342"/>
      <c r="DR49" s="342"/>
      <c r="DS49" s="342"/>
      <c r="DT49" s="342"/>
      <c r="DU49" s="342"/>
      <c r="DV49" s="342"/>
      <c r="DW49" s="342"/>
      <c r="DX49" s="342"/>
      <c r="DY49" s="342"/>
      <c r="DZ49" s="342"/>
      <c r="EA49" s="342"/>
      <c r="EB49" s="342"/>
      <c r="EC49" s="342"/>
      <c r="ED49" s="342"/>
      <c r="EE49" s="342"/>
      <c r="EF49" s="342"/>
      <c r="EG49" s="342"/>
      <c r="EH49" s="342"/>
      <c r="EI49" s="342"/>
      <c r="EJ49" s="342"/>
      <c r="EK49" s="342"/>
      <c r="EL49" s="342"/>
      <c r="EM49" s="342"/>
      <c r="EN49" s="342"/>
      <c r="EO49" s="342"/>
      <c r="EP49" s="342"/>
    </row>
    <row r="50" spans="1:146" s="343" customFormat="1" ht="17" customHeight="1">
      <c r="A50" s="528"/>
      <c r="B50" s="194" t="str">
        <f>'Vic Oct 2019'!F44</f>
        <v>Powershop</v>
      </c>
      <c r="C50" s="194" t="str">
        <f>'Vic Oct 2019'!G44</f>
        <v>Shopper</v>
      </c>
      <c r="D50" s="190">
        <f>365*'Vic Oct 2019'!H44/100</f>
        <v>386.9</v>
      </c>
      <c r="E50" s="415">
        <f>IF('Vic Oct 2019'!AQ44=3,0.5,IF('Vic Oct 2019'!AQ44=2,0.33,0))</f>
        <v>0.33</v>
      </c>
      <c r="F50" s="415">
        <f t="shared" si="3"/>
        <v>0.66999999999999993</v>
      </c>
      <c r="G50" s="190">
        <f>IF('Vic Oct 2019'!K44="",($C$5*E50/'Vic Oct 2019'!AQ44*'Vic Oct 2019'!W44/100)*'Vic Oct 2019'!AQ44,IF($C$5*E50/'Vic Oct 2019'!AQ44&gt;='Vic Oct 2019'!L44,('Vic Oct 2019'!L44*'Vic Oct 2019'!W44/100)*'Vic Oct 2019'!AQ44,($C$5*E50/'Vic Oct 2019'!AQ44*'Vic Oct 2019'!W44/100)*'Vic Oct 2019'!AQ44))</f>
        <v>495</v>
      </c>
      <c r="H50" s="190">
        <f>IF(AND('Vic Oct 2019'!L44&gt;0,'Vic Oct 2019'!M44&gt;0),IF($C$5*E50/'Vic Oct 2019'!AQ44&lt;'Vic Oct 2019'!L44,0,IF(($C$5*E50/'Vic Oct 2019'!AQ44-'Vic Oct 2019'!L44)&lt;=('Vic Oct 2019'!M44+'Vic Oct 2019'!L44),((($C$5*E50/'Vic Oct 2019'!AQ44-'Vic Oct 2019'!L44)*'Vic Oct 2019'!X44/100))*'Vic Oct 2019'!AQ44,((('Vic Oct 2019'!M44)*'Vic Oct 2019'!X44/100)*'Vic Oct 2019'!AQ44))),0)</f>
        <v>0</v>
      </c>
      <c r="I50" s="190">
        <f>IF(AND('Vic Oct 2019'!M44&gt;0,'Vic Oct 2019'!N44&gt;0),IF($C$5*E50/'Vic Oct 2019'!AQ44&lt;('Vic Oct 2019'!L44+'Vic Oct 2019'!M44),0,IF(($C$5*E50/'Vic Oct 2019'!AQ44-'Vic Oct 2019'!L44+'Vic Oct 2019'!M44)&lt;=('Vic Oct 2019'!L44+'Vic Oct 2019'!M44+'Vic Oct 2019'!N44),((($C$5*E50/'Vic Oct 2019'!AQ44-('Vic Oct 2019'!L44+'Vic Oct 2019'!M44))*'Vic Oct 2019'!Y44/100))*'Vic Oct 2019'!AQ44,('Vic Oct 2019'!N44*'Vic Oct 2019'!Y44/100)* 'Vic Oct 2019'!AQ44)),0)</f>
        <v>0</v>
      </c>
      <c r="J50" s="190">
        <f>IF(AND('Vic Oct 2019'!N44&gt;0,'Vic Oct 2019'!O44&gt;0),IF($C$5*E50/'Vic Oct 2019'!AQ44&lt;('Vic Oct 2019'!L44+'Vic Oct 2019'!M44+'Vic Oct 2019'!N44),0,IF(($C$5*E50/'Vic Oct 2019'!AQ44-'Vic Oct 2019'!L44+'Vic Oct 2019'!M44+'Vic Oct 2019'!N44)&lt;=('Vic Oct 2019'!L44+'Vic Oct 2019'!M44+'Vic Oct 2019'!N44+'Vic Oct 2019'!O44),(($C$5*E50/'Vic Oct 2019'!AQ44-('Vic Oct 2019'!L44+'Vic Oct 2019'!M44+'Vic Oct 2019'!N44))*'Vic Oct 2019'!Z44/100)*'Vic Oct 2019'!AQ44,('Vic Oct 2019'!O44*'Vic Oct 2019'!Z44/100)*'Vic Oct 2019'!AQ44)),0)</f>
        <v>0</v>
      </c>
      <c r="K50" s="190">
        <f>IF(AND('Vic Oct 2019'!P44&gt;0,'Vic Oct 2019'!O44&gt;0),IF(($C$5*E50/'Vic Oct 2019'!AQ44&lt;SUM('Vic Oct 2019'!L44:P44)),(0),($C$5*E50/'Vic Oct 2019'!AQ44-SUM('Vic Oct 2019'!L44:P44))*'Vic Oct 2019'!AB44/100)* 'Vic Oct 2019'!AQ44,IF(AND('Vic Oct 2019'!O44&gt;0,'Vic Oct 2019'!P44=""),IF(($C$5*E50/'Vic Oct 2019'!AQ44&lt; SUM('Vic Oct 2019'!L44:O44)),(0),($C$5*E50/'Vic Oct 2019'!AQ44-SUM('Vic Oct 2019'!L44:O44))*'Vic Oct 2019'!AA44/100)* 'Vic Oct 2019'!AQ44,IF(AND('Vic Oct 2019'!N44&gt;0,'Vic Oct 2019'!O44=""),IF(($C$5*E50/'Vic Oct 2019'!AQ44&lt; SUM('Vic Oct 2019'!L44:N44)),(0),($C$5*E50/'Vic Oct 2019'!AQ44-SUM('Vic Oct 2019'!L44:N44))*'Vic Oct 2019'!Z44/100)* 'Vic Oct 2019'!AQ44,IF(AND('Vic Oct 2019'!M44&gt;0,'Vic Oct 2019'!N44=""),IF(($C$5*E50/'Vic Oct 2019'!AQ44&lt;'Vic Oct 2019'!M44+'Vic Oct 2019'!L44),(0),(($C$5*E50/'Vic Oct 2019'!AQ44-('Vic Oct 2019'!M44+'Vic Oct 2019'!L44))*'Vic Oct 2019'!Y44/100))*'Vic Oct 2019'!AQ44,IF(AND('Vic Oct 2019'!L44&gt;0,'Vic Oct 2019'!M44=""&gt;0),IF(($C$5*E50/'Vic Oct 2019'!AQ44&lt;'Vic Oct 2019'!L44),(0),($C$5*E50/'Vic Oct 2019'!AQ44-'Vic Oct 2019'!L44)*'Vic Oct 2019'!X44/100)*'Vic Oct 2019'!AQ44,0)))))</f>
        <v>0</v>
      </c>
      <c r="L50" s="190">
        <f>IF('Vic Oct 2019'!K44="",($C$5*F50/'Vic Oct 2019'!AR44*'Vic Oct 2019'!AC44/100)*'Vic Oct 2019'!AR44,IF($C$5*F50/'Vic Oct 2019'!AR44&gt;='Vic Oct 2019'!L44,('Vic Oct 2019'!L44*'Vic Oct 2019'!AC44/100)*'Vic Oct 2019'!AR44,($C$5*F50/'Vic Oct 2019'!AR44*'Vic Oct 2019'!AC44/100)*'Vic Oct 2019'!AR44))</f>
        <v>958.1</v>
      </c>
      <c r="M50" s="190">
        <f>IF(AND('Vic Oct 2019'!L44&gt;0,'Vic Oct 2019'!M44&gt;0),IF($C$5*F50/'Vic Oct 2019'!AR44&lt;'Vic Oct 2019'!L44,0,IF(($C$5*F50/'Vic Oct 2019'!AR44-'Vic Oct 2019'!L44)&lt;=('Vic Oct 2019'!M44+'Vic Oct 2019'!L44),((($C$5*F50/'Vic Oct 2019'!AR44-'Vic Oct 2019'!L44)*'Vic Oct 2019'!AD44/100))*'Vic Oct 2019'!AR44,((('Vic Oct 2019'!M44)*'Vic Oct 2019'!AD44/100)*'Vic Oct 2019'!AR44))),0)</f>
        <v>0</v>
      </c>
      <c r="N50" s="190">
        <f>IF(AND('Vic Oct 2019'!M44&gt;0,'Vic Oct 2019'!N44&gt;0),IF($C$5*F50/'Vic Oct 2019'!AR44&lt;('Vic Oct 2019'!L44+'Vic Oct 2019'!M44),0,IF(($C$5*F50/'Vic Oct 2019'!AR44-'Vic Oct 2019'!L44+'Vic Oct 2019'!M44)&lt;=('Vic Oct 2019'!L44+'Vic Oct 2019'!M44+'Vic Oct 2019'!N44),((($C$5*F50/'Vic Oct 2019'!AR44-('Vic Oct 2019'!L44+'Vic Oct 2019'!M44))*'Vic Oct 2019'!AE44/100))*'Vic Oct 2019'!AR44,('Vic Oct 2019'!N44*'Vic Oct 2019'!AE44/100)*'Vic Oct 2019'!AR44)),0)</f>
        <v>0</v>
      </c>
      <c r="O50" s="190">
        <f>IF(AND('Vic Oct 2019'!N44&gt;0,'Vic Oct 2019'!O44&gt;0),IF($C$5*F50/'Vic Oct 2019'!AR44&lt;('Vic Oct 2019'!L44+'Vic Oct 2019'!M44+'Vic Oct 2019'!N44),0,IF(($C$5*F50/'Vic Oct 2019'!AR44-'Vic Oct 2019'!L44+'Vic Oct 2019'!M44+'Vic Oct 2019'!N44)&lt;=('Vic Oct 2019'!L44+'Vic Oct 2019'!M44+'Vic Oct 2019'!N44+'Vic Oct 2019'!O44),(($C$5*F50/'Vic Oct 2019'!AR44-('Vic Oct 2019'!L44+'Vic Oct 2019'!M44+'Vic Oct 2019'!N44))*'Vic Oct 2019'!AF44/100)*'Vic Oct 2019'!AR44,('Vic Oct 2019'!O44*'Vic Oct 2019'!AF44/100)*'Vic Oct 2019'!AR44)),0)</f>
        <v>0</v>
      </c>
      <c r="P50" s="190">
        <f>IF(AND('Vic Oct 2019'!P44&gt;0,'Vic Oct 2019'!O44&gt;0),IF(($C$5*F50/'Vic Oct 2019'!AR44&lt;SUM('Vic Oct 2019'!L44:P44)),(0),($C$5*F50/'Vic Oct 2019'!AR44-SUM('Vic Oct 2019'!L44:P44))*'Vic Oct 2019'!AB44/100)* 'Vic Oct 2019'!AR44,IF(AND('Vic Oct 2019'!O44&gt;0,'Vic Oct 2019'!P44=""),IF(($C$5*F50/'Vic Oct 2019'!AR44&lt; SUM('Vic Oct 2019'!L44:O44)),(0),($C$5*F50/'Vic Oct 2019'!AR44-SUM('Vic Oct 2019'!L44:O44))*'Vic Oct 2019'!AG44/100)* 'Vic Oct 2019'!AR44,IF(AND('Vic Oct 2019'!N44&gt;0,'Vic Oct 2019'!O44=""),IF(($C$5*F50/'Vic Oct 2019'!AR44&lt; SUM('Vic Oct 2019'!L44:N44)),(0),($C$5*F50/'Vic Oct 2019'!AR44-SUM('Vic Oct 2019'!L44:N44))*'Vic Oct 2019'!AF44/100)* 'Vic Oct 2019'!AR44,IF(AND('Vic Oct 2019'!M44&gt;0,'Vic Oct 2019'!N44=""),IF(($C$5*F50/'Vic Oct 2019'!AR44&lt;'Vic Oct 2019'!M44+'Vic Oct 2019'!L44),(0),(($C$5*F50/'Vic Oct 2019'!AR44-('Vic Oct 2019'!M44+'Vic Oct 2019'!L44))*'Vic Oct 2019'!AE44/100))*'Vic Oct 2019'!AR44,IF(AND('Vic Oct 2019'!L44&gt;0,'Vic Oct 2019'!M44=""&gt;0),IF(($C$5*F50/'Vic Oct 2019'!AR44&lt;'Vic Oct 2019'!L44),(0),($C$5*F50/'Vic Oct 2019'!AR44-'Vic Oct 2019'!L44)*'Vic Oct 2019'!AD44/100)*'Vic Oct 2019'!AR44,0)))))</f>
        <v>0</v>
      </c>
      <c r="Q50" s="394">
        <f t="shared" si="4"/>
        <v>1453.1</v>
      </c>
      <c r="R50" s="419">
        <f t="shared" si="5"/>
        <v>1840</v>
      </c>
      <c r="S50" s="193">
        <f t="shared" si="6"/>
        <v>2024.0000000000002</v>
      </c>
      <c r="T50" s="247">
        <f>'Vic Oct 2019'!AT44</f>
        <v>0</v>
      </c>
      <c r="U50" s="247">
        <f>'Vic Oct 2019'!AU44</f>
        <v>0</v>
      </c>
      <c r="V50" s="247">
        <f>'Vic Oct 2019'!AV44</f>
        <v>5</v>
      </c>
      <c r="W50" s="247">
        <f>'Vic Oct 2019'!AW44</f>
        <v>0</v>
      </c>
      <c r="X50" s="419" t="str">
        <f t="shared" si="11"/>
        <v>Pay-on-time off bill</v>
      </c>
      <c r="Y50" s="419" t="str">
        <f t="shared" si="12"/>
        <v>Inclusive</v>
      </c>
      <c r="Z50" s="399">
        <f t="shared" si="21"/>
        <v>1840</v>
      </c>
      <c r="AA50" s="399">
        <f t="shared" si="22"/>
        <v>1748</v>
      </c>
      <c r="AB50" s="400">
        <f t="shared" si="9"/>
        <v>2024.0000000000002</v>
      </c>
      <c r="AC50" s="400">
        <f t="shared" si="10"/>
        <v>1922.8000000000002</v>
      </c>
      <c r="AD50" s="244">
        <f>'Vic Oct 2019'!BF44</f>
        <v>0</v>
      </c>
      <c r="AE50" s="196" t="str">
        <f>'Vic Oct 2019'!BG44</f>
        <v>n</v>
      </c>
      <c r="AF50" s="336"/>
      <c r="AG50" s="336"/>
      <c r="AH50" s="336"/>
      <c r="AI50" s="336"/>
      <c r="AJ50" s="336"/>
      <c r="AK50" s="336"/>
      <c r="AL50" s="336"/>
      <c r="AM50" s="336"/>
      <c r="AN50" s="336"/>
      <c r="AO50" s="336"/>
      <c r="AP50" s="336"/>
      <c r="AQ50" s="336"/>
      <c r="AR50" s="336"/>
      <c r="AS50" s="336"/>
      <c r="AT50" s="336"/>
      <c r="AU50" s="336"/>
      <c r="AV50" s="336"/>
      <c r="AW50" s="336"/>
      <c r="AX50" s="336"/>
      <c r="AY50" s="336"/>
      <c r="AZ50" s="336"/>
      <c r="BA50" s="336"/>
      <c r="BB50" s="336"/>
      <c r="BC50" s="336"/>
      <c r="BD50" s="336"/>
      <c r="BE50" s="336"/>
      <c r="BF50" s="336"/>
      <c r="BG50" s="336"/>
      <c r="BH50" s="336"/>
      <c r="BI50" s="336"/>
      <c r="BJ50" s="336"/>
      <c r="BK50" s="336"/>
      <c r="BL50" s="336"/>
      <c r="BM50" s="336"/>
      <c r="BN50" s="336"/>
      <c r="BO50" s="336"/>
      <c r="BP50" s="336"/>
      <c r="BQ50" s="336"/>
      <c r="BR50" s="336"/>
      <c r="BS50" s="336"/>
      <c r="BT50" s="336"/>
      <c r="BU50" s="336"/>
      <c r="BV50" s="336"/>
      <c r="BW50" s="336"/>
      <c r="BX50" s="336"/>
      <c r="BY50" s="336"/>
      <c r="BZ50" s="336"/>
      <c r="CA50" s="336"/>
      <c r="CB50" s="336"/>
      <c r="CC50" s="336"/>
      <c r="CD50" s="336"/>
      <c r="CE50" s="336"/>
      <c r="CF50" s="336"/>
      <c r="CG50" s="336"/>
      <c r="CH50" s="336"/>
      <c r="CI50" s="336"/>
      <c r="CJ50" s="336"/>
      <c r="CK50" s="336"/>
      <c r="CL50" s="336"/>
      <c r="CM50" s="336"/>
      <c r="CN50" s="336"/>
      <c r="CO50" s="339"/>
      <c r="CP50" s="339"/>
      <c r="CQ50" s="339"/>
      <c r="CR50" s="339"/>
      <c r="CS50" s="339"/>
      <c r="CT50" s="339"/>
      <c r="CU50" s="339"/>
      <c r="CV50" s="339"/>
      <c r="CW50" s="339"/>
      <c r="CX50" s="339"/>
      <c r="CY50" s="339"/>
      <c r="CZ50" s="339"/>
      <c r="DA50" s="339"/>
      <c r="DB50" s="339"/>
      <c r="DC50" s="339"/>
      <c r="DD50" s="339"/>
      <c r="DE50" s="339"/>
      <c r="DF50" s="339"/>
      <c r="DG50" s="339"/>
      <c r="DH50" s="339"/>
      <c r="DI50" s="339"/>
      <c r="DJ50" s="339"/>
      <c r="DK50" s="339"/>
      <c r="DL50" s="339"/>
      <c r="DM50" s="339"/>
      <c r="DN50" s="342"/>
      <c r="DO50" s="342"/>
      <c r="DP50" s="342"/>
      <c r="DQ50" s="342"/>
      <c r="DR50" s="342"/>
      <c r="DS50" s="342"/>
      <c r="DT50" s="342"/>
      <c r="DU50" s="342"/>
      <c r="DV50" s="342"/>
      <c r="DW50" s="342"/>
      <c r="DX50" s="342"/>
      <c r="DY50" s="342"/>
      <c r="DZ50" s="342"/>
      <c r="EA50" s="342"/>
      <c r="EB50" s="342"/>
      <c r="EC50" s="342"/>
      <c r="ED50" s="342"/>
      <c r="EE50" s="342"/>
      <c r="EF50" s="342"/>
      <c r="EG50" s="342"/>
      <c r="EH50" s="342"/>
      <c r="EI50" s="342"/>
      <c r="EJ50" s="342"/>
      <c r="EK50" s="342"/>
      <c r="EL50" s="342"/>
      <c r="EM50" s="342"/>
      <c r="EN50" s="342"/>
      <c r="EO50" s="342"/>
      <c r="EP50" s="342"/>
    </row>
    <row r="51" spans="1:146" s="116" customFormat="1" ht="17" customHeight="1" thickBot="1">
      <c r="A51" s="428"/>
      <c r="B51" s="215" t="str">
        <f>'Vic Oct 2019'!F45</f>
        <v>Red Energy</v>
      </c>
      <c r="C51" s="215" t="str">
        <f>'Vic Oct 2019'!G45</f>
        <v>Red Saver</v>
      </c>
      <c r="D51" s="115">
        <f>365*'Vic Oct 2019'!H45/100</f>
        <v>293.45999999999998</v>
      </c>
      <c r="E51" s="416">
        <f>IF('Vic Oct 2019'!AQ45=3,0.5,IF('Vic Oct 2019'!AQ45=2,0.33,0))</f>
        <v>0.33</v>
      </c>
      <c r="F51" s="416">
        <f t="shared" si="3"/>
        <v>0.66999999999999993</v>
      </c>
      <c r="G51" s="115">
        <f>IF('Vic Oct 2019'!K45="",($C$5*E51/'Vic Oct 2019'!AQ45*'Vic Oct 2019'!W45/100)*'Vic Oct 2019'!AQ45,IF($C$5*E51/'Vic Oct 2019'!AQ45&gt;='Vic Oct 2019'!L45,('Vic Oct 2019'!L45*'Vic Oct 2019'!W45/100)*'Vic Oct 2019'!AQ45,($C$5*E51/'Vic Oct 2019'!AQ45*'Vic Oct 2019'!W45/100)*'Vic Oct 2019'!AQ45))</f>
        <v>152.63999999999999</v>
      </c>
      <c r="H51" s="115">
        <f>IF(AND('Vic Oct 2019'!L45&gt;0,'Vic Oct 2019'!M45&gt;0),IF($C$5*E51/'Vic Oct 2019'!AQ45&lt;'Vic Oct 2019'!L45,0,IF(($C$5*E51/'Vic Oct 2019'!AQ45-'Vic Oct 2019'!L45)&lt;=('Vic Oct 2019'!M45+'Vic Oct 2019'!L45),((($C$5*E51/'Vic Oct 2019'!AQ45-'Vic Oct 2019'!L45)*'Vic Oct 2019'!X45/100))*'Vic Oct 2019'!AQ45,((('Vic Oct 2019'!M45)*'Vic Oct 2019'!X45/100)*'Vic Oct 2019'!AQ45))),0)</f>
        <v>0</v>
      </c>
      <c r="I51" s="115">
        <f>IF(AND('Vic Oct 2019'!M45&gt;0,'Vic Oct 2019'!N45&gt;0),IF($C$5*E51/'Vic Oct 2019'!AQ45&lt;('Vic Oct 2019'!L45+'Vic Oct 2019'!M45),0,IF(($C$5*E51/'Vic Oct 2019'!AQ45-'Vic Oct 2019'!L45+'Vic Oct 2019'!M45)&lt;=('Vic Oct 2019'!L45+'Vic Oct 2019'!M45+'Vic Oct 2019'!N45),((($C$5*E51/'Vic Oct 2019'!AQ45-('Vic Oct 2019'!L45+'Vic Oct 2019'!M45))*'Vic Oct 2019'!Y45/100))*'Vic Oct 2019'!AQ45,('Vic Oct 2019'!N45*'Vic Oct 2019'!Y45/100)* 'Vic Oct 2019'!AQ45)),0)</f>
        <v>0</v>
      </c>
      <c r="J51" s="115">
        <f>IF(AND('Vic Oct 2019'!N45&gt;0,'Vic Oct 2019'!O45&gt;0),IF($C$5*E51/'Vic Oct 2019'!AQ45&lt;('Vic Oct 2019'!L45+'Vic Oct 2019'!M45+'Vic Oct 2019'!N45),0,IF(($C$5*E51/'Vic Oct 2019'!AQ45-'Vic Oct 2019'!L45+'Vic Oct 2019'!M45+'Vic Oct 2019'!N45)&lt;=('Vic Oct 2019'!L45+'Vic Oct 2019'!M45+'Vic Oct 2019'!N45+'Vic Oct 2019'!O45),(($C$5*E51/'Vic Oct 2019'!AQ45-('Vic Oct 2019'!L45+'Vic Oct 2019'!M45+'Vic Oct 2019'!N45))*'Vic Oct 2019'!Z45/100)*'Vic Oct 2019'!AQ45,('Vic Oct 2019'!O45*'Vic Oct 2019'!Z45/100)*'Vic Oct 2019'!AQ45)),0)</f>
        <v>0</v>
      </c>
      <c r="K51" s="115">
        <f>IF(AND('Vic Oct 2019'!P45&gt;0,'Vic Oct 2019'!O45&gt;0),IF(($C$5*E51/'Vic Oct 2019'!AQ45&lt;SUM('Vic Oct 2019'!L45:P45)),(0),($C$5*E51/'Vic Oct 2019'!AQ45-SUM('Vic Oct 2019'!L45:P45))*'Vic Oct 2019'!AB45/100)* 'Vic Oct 2019'!AQ45,IF(AND('Vic Oct 2019'!O45&gt;0,'Vic Oct 2019'!P45=""),IF(($C$5*E51/'Vic Oct 2019'!AQ45&lt; SUM('Vic Oct 2019'!L45:O45)),(0),($C$5*E51/'Vic Oct 2019'!AQ45-SUM('Vic Oct 2019'!L45:O45))*'Vic Oct 2019'!AA45/100)* 'Vic Oct 2019'!AQ45,IF(AND('Vic Oct 2019'!N45&gt;0,'Vic Oct 2019'!O45=""),IF(($C$5*E51/'Vic Oct 2019'!AQ45&lt; SUM('Vic Oct 2019'!L45:N45)),(0),($C$5*E51/'Vic Oct 2019'!AQ45-SUM('Vic Oct 2019'!L45:N45))*'Vic Oct 2019'!Z45/100)* 'Vic Oct 2019'!AQ45,IF(AND('Vic Oct 2019'!M45&gt;0,'Vic Oct 2019'!N45=""),IF(($C$5*E51/'Vic Oct 2019'!AQ45&lt;'Vic Oct 2019'!M45+'Vic Oct 2019'!L45),(0),(($C$5*E51/'Vic Oct 2019'!AQ45-('Vic Oct 2019'!M45+'Vic Oct 2019'!L45))*'Vic Oct 2019'!Y45/100))*'Vic Oct 2019'!AQ45,IF(AND('Vic Oct 2019'!L45&gt;0,'Vic Oct 2019'!M45=""&gt;0),IF(($C$5*E51/'Vic Oct 2019'!AQ45&lt;'Vic Oct 2019'!L45),(0),($C$5*E51/'Vic Oct 2019'!AQ45-'Vic Oct 2019'!L45)*'Vic Oct 2019'!X45/100)*'Vic Oct 2019'!AQ45,0)))))</f>
        <v>559.44000000000005</v>
      </c>
      <c r="L51" s="115">
        <f>IF('Vic Oct 2019'!K45="",($C$5*F51/'Vic Oct 2019'!AR45*'Vic Oct 2019'!AC45/100)*'Vic Oct 2019'!AR45,IF($C$5*F51/'Vic Oct 2019'!AR45&gt;='Vic Oct 2019'!L45,('Vic Oct 2019'!L45*'Vic Oct 2019'!AC45/100)*'Vic Oct 2019'!AR45,($C$5*F51/'Vic Oct 2019'!AR45*'Vic Oct 2019'!AC45/100)*'Vic Oct 2019'!AR45))</f>
        <v>254.4</v>
      </c>
      <c r="M51" s="115">
        <f>IF(AND('Vic Oct 2019'!L45&gt;0,'Vic Oct 2019'!M45&gt;0),IF($C$5*F51/'Vic Oct 2019'!AR45&lt;'Vic Oct 2019'!L45,0,IF(($C$5*F51/'Vic Oct 2019'!AR45-'Vic Oct 2019'!L45)&lt;=('Vic Oct 2019'!M45+'Vic Oct 2019'!L45),((($C$5*F51/'Vic Oct 2019'!AR45-'Vic Oct 2019'!L45)*'Vic Oct 2019'!AD45/100))*'Vic Oct 2019'!AR45,((('Vic Oct 2019'!M45)*'Vic Oct 2019'!AD45/100)*'Vic Oct 2019'!AR45))),0)</f>
        <v>0</v>
      </c>
      <c r="N51" s="115">
        <f>IF(AND('Vic Oct 2019'!M45&gt;0,'Vic Oct 2019'!N45&gt;0),IF($C$5*F51/'Vic Oct 2019'!AR45&lt;('Vic Oct 2019'!L45+'Vic Oct 2019'!M45),0,IF(($C$5*F51/'Vic Oct 2019'!AR45-'Vic Oct 2019'!L45+'Vic Oct 2019'!M45)&lt;=('Vic Oct 2019'!L45+'Vic Oct 2019'!M45+'Vic Oct 2019'!N45),((($C$5*F51/'Vic Oct 2019'!AR45-('Vic Oct 2019'!L45+'Vic Oct 2019'!M45))*'Vic Oct 2019'!AE45/100))*'Vic Oct 2019'!AR45,('Vic Oct 2019'!N45*'Vic Oct 2019'!AE45/100)*'Vic Oct 2019'!AR45)),0)</f>
        <v>0</v>
      </c>
      <c r="O51" s="115">
        <f>IF(AND('Vic Oct 2019'!N45&gt;0,'Vic Oct 2019'!O45&gt;0),IF($C$5*F51/'Vic Oct 2019'!AR45&lt;('Vic Oct 2019'!L45+'Vic Oct 2019'!M45+'Vic Oct 2019'!N45),0,IF(($C$5*F51/'Vic Oct 2019'!AR45-'Vic Oct 2019'!L45+'Vic Oct 2019'!M45+'Vic Oct 2019'!N45)&lt;=('Vic Oct 2019'!L45+'Vic Oct 2019'!M45+'Vic Oct 2019'!N45+'Vic Oct 2019'!O45),(($C$5*F51/'Vic Oct 2019'!AR45-('Vic Oct 2019'!L45+'Vic Oct 2019'!M45+'Vic Oct 2019'!N45))*'Vic Oct 2019'!AF45/100)*'Vic Oct 2019'!AR45,('Vic Oct 2019'!O45*'Vic Oct 2019'!AF45/100)*'Vic Oct 2019'!AR45)),0)</f>
        <v>0</v>
      </c>
      <c r="P51" s="115">
        <f>IF(AND('Vic Oct 2019'!P45&gt;0,'Vic Oct 2019'!O45&gt;0),IF(($C$5*F51/'Vic Oct 2019'!AR45&lt;SUM('Vic Oct 2019'!L45:P45)),(0),($C$5*F51/'Vic Oct 2019'!AR45-SUM('Vic Oct 2019'!L45:P45))*'Vic Oct 2019'!AB45/100)* 'Vic Oct 2019'!AR45,IF(AND('Vic Oct 2019'!O45&gt;0,'Vic Oct 2019'!P45=""),IF(($C$5*F51/'Vic Oct 2019'!AR45&lt; SUM('Vic Oct 2019'!L45:O45)),(0),($C$5*F51/'Vic Oct 2019'!AR45-SUM('Vic Oct 2019'!L45:O45))*'Vic Oct 2019'!AG45/100)* 'Vic Oct 2019'!AR45,IF(AND('Vic Oct 2019'!N45&gt;0,'Vic Oct 2019'!O45=""),IF(($C$5*F51/'Vic Oct 2019'!AR45&lt; SUM('Vic Oct 2019'!L45:N45)),(0),($C$5*F51/'Vic Oct 2019'!AR45-SUM('Vic Oct 2019'!L45:N45))*'Vic Oct 2019'!AF45/100)* 'Vic Oct 2019'!AR45,IF(AND('Vic Oct 2019'!M45&gt;0,'Vic Oct 2019'!N45=""),IF(($C$5*F51/'Vic Oct 2019'!AR45&lt;'Vic Oct 2019'!M45+'Vic Oct 2019'!L45),(0),(($C$5*F51/'Vic Oct 2019'!AR45-('Vic Oct 2019'!M45+'Vic Oct 2019'!L45))*'Vic Oct 2019'!AE45/100))*'Vic Oct 2019'!AR45,IF(AND('Vic Oct 2019'!L45&gt;0,'Vic Oct 2019'!M45=""&gt;0),IF(($C$5*F51/'Vic Oct 2019'!AR45&lt;'Vic Oct 2019'!L45),(0),($C$5*F51/'Vic Oct 2019'!AR45-'Vic Oct 2019'!L45)*'Vic Oct 2019'!AD45/100)*'Vic Oct 2019'!AR45,0)))))</f>
        <v>922.76</v>
      </c>
      <c r="Q51" s="395">
        <f t="shared" si="4"/>
        <v>1889.24</v>
      </c>
      <c r="R51" s="420">
        <f t="shared" si="5"/>
        <v>2182.6999999999998</v>
      </c>
      <c r="S51" s="214">
        <f t="shared" si="6"/>
        <v>2400.9699999999998</v>
      </c>
      <c r="T51" s="248">
        <f>'Vic Oct 2019'!AT45</f>
        <v>0</v>
      </c>
      <c r="U51" s="248">
        <f>'Vic Oct 2019'!AU45</f>
        <v>0</v>
      </c>
      <c r="V51" s="248">
        <f>'Vic Oct 2019'!AV45</f>
        <v>10</v>
      </c>
      <c r="W51" s="248">
        <f>'Vic Oct 2019'!AW45</f>
        <v>0</v>
      </c>
      <c r="X51" s="420" t="str">
        <f t="shared" si="11"/>
        <v>Pay-on-time off bill</v>
      </c>
      <c r="Y51" s="420" t="str">
        <f t="shared" si="12"/>
        <v>Inclusive</v>
      </c>
      <c r="Z51" s="401">
        <f t="shared" si="21"/>
        <v>2182.6999999999998</v>
      </c>
      <c r="AA51" s="402">
        <f t="shared" si="22"/>
        <v>1964.4299999999994</v>
      </c>
      <c r="AB51" s="403">
        <f t="shared" si="9"/>
        <v>2400.9699999999998</v>
      </c>
      <c r="AC51" s="403">
        <f t="shared" si="10"/>
        <v>2160.8729999999996</v>
      </c>
      <c r="AD51" s="245">
        <f>'Vic Oct 2019'!BF45</f>
        <v>0</v>
      </c>
      <c r="AE51" s="217" t="str">
        <f>'Vic Oct 2019'!BG45</f>
        <v>n</v>
      </c>
      <c r="AF51" s="336"/>
      <c r="AG51" s="336"/>
      <c r="AH51" s="336"/>
      <c r="AI51" s="336"/>
      <c r="AJ51" s="336"/>
      <c r="AK51" s="336"/>
      <c r="AL51" s="336"/>
      <c r="AM51" s="336"/>
      <c r="AN51" s="336"/>
      <c r="AO51" s="336"/>
      <c r="AP51" s="336"/>
      <c r="AQ51" s="336"/>
      <c r="AR51" s="336"/>
      <c r="AS51" s="336"/>
      <c r="AT51" s="336"/>
      <c r="AU51" s="336"/>
      <c r="AV51" s="336"/>
      <c r="AW51" s="336"/>
      <c r="AX51" s="336"/>
      <c r="AY51" s="336"/>
      <c r="AZ51" s="336"/>
      <c r="BA51" s="336"/>
      <c r="BB51" s="336"/>
      <c r="BC51" s="336"/>
      <c r="BD51" s="336"/>
      <c r="BE51" s="336"/>
      <c r="BF51" s="336"/>
      <c r="BG51" s="336"/>
      <c r="BH51" s="336"/>
      <c r="BI51" s="336"/>
      <c r="BJ51" s="336"/>
      <c r="BK51" s="336"/>
      <c r="BL51" s="336"/>
      <c r="BM51" s="336"/>
      <c r="BN51" s="336"/>
      <c r="BO51" s="336"/>
      <c r="BP51" s="336"/>
      <c r="BQ51" s="336"/>
      <c r="BR51" s="336"/>
      <c r="BS51" s="336"/>
      <c r="BT51" s="336"/>
      <c r="BU51" s="336"/>
      <c r="BV51" s="336"/>
      <c r="BW51" s="336"/>
      <c r="BX51" s="336"/>
      <c r="BY51" s="336"/>
      <c r="BZ51" s="336"/>
      <c r="CA51" s="336"/>
      <c r="CB51" s="336"/>
      <c r="CC51" s="336"/>
      <c r="CD51" s="336"/>
      <c r="CE51" s="336"/>
      <c r="CF51" s="336"/>
      <c r="CG51" s="336"/>
      <c r="CH51" s="336"/>
      <c r="CI51" s="336"/>
      <c r="CJ51" s="336"/>
      <c r="CK51" s="336"/>
      <c r="CL51" s="336"/>
      <c r="CM51" s="336"/>
      <c r="CN51" s="336"/>
      <c r="CO51" s="339"/>
      <c r="CP51" s="339"/>
      <c r="CQ51" s="339"/>
      <c r="CR51" s="339"/>
      <c r="CS51" s="339"/>
      <c r="CT51" s="339"/>
      <c r="CU51" s="339"/>
      <c r="CV51" s="339"/>
      <c r="CW51" s="339"/>
      <c r="CX51" s="339"/>
      <c r="CY51" s="339"/>
      <c r="CZ51" s="339"/>
      <c r="DA51" s="339"/>
      <c r="DB51" s="339"/>
      <c r="DC51" s="339"/>
      <c r="DD51" s="339"/>
      <c r="DE51" s="339"/>
      <c r="DF51" s="339"/>
      <c r="DG51" s="339"/>
      <c r="DH51" s="339"/>
      <c r="DI51" s="339"/>
      <c r="DJ51" s="339"/>
      <c r="DK51" s="339"/>
      <c r="DL51" s="339"/>
      <c r="DM51" s="339"/>
      <c r="DN51" s="360"/>
      <c r="DO51" s="360"/>
      <c r="DP51" s="360"/>
      <c r="DQ51" s="360"/>
      <c r="DR51" s="360"/>
      <c r="DS51" s="360"/>
      <c r="DT51" s="360"/>
      <c r="DU51" s="360"/>
      <c r="DV51" s="360"/>
      <c r="DW51" s="360"/>
      <c r="DX51" s="360"/>
      <c r="DY51" s="360"/>
      <c r="DZ51" s="360"/>
      <c r="EA51" s="360"/>
      <c r="EB51" s="360"/>
      <c r="EC51" s="360"/>
      <c r="ED51" s="360"/>
      <c r="EE51" s="360"/>
      <c r="EF51" s="360"/>
      <c r="EG51" s="360"/>
      <c r="EH51" s="360"/>
      <c r="EI51" s="360"/>
      <c r="EJ51" s="360"/>
      <c r="EK51" s="360"/>
      <c r="EL51" s="360"/>
      <c r="EM51" s="360"/>
      <c r="EN51" s="360"/>
      <c r="EO51" s="360"/>
      <c r="EP51" s="360"/>
    </row>
    <row r="52" spans="1:146" ht="17" customHeight="1" thickTop="1">
      <c r="A52" s="528" t="str">
        <f>'Vic Oct 2019'!D46</f>
        <v>Ausnet West</v>
      </c>
      <c r="B52" s="194" t="str">
        <f>'Vic Oct 2019'!F46</f>
        <v>AGL</v>
      </c>
      <c r="C52" s="194" t="str">
        <f>'Vic Oct 2019'!G46</f>
        <v>Business Essentials Saver</v>
      </c>
      <c r="D52" s="190">
        <f>365*'Vic Oct 2019'!H46/100</f>
        <v>319.9722727272727</v>
      </c>
      <c r="E52" s="415">
        <f>IF('Vic Oct 2019'!AQ46=3,0.5,IF('Vic Oct 2019'!AQ46=2,0.33,0))</f>
        <v>0.33</v>
      </c>
      <c r="F52" s="415">
        <f t="shared" si="3"/>
        <v>0.66999999999999993</v>
      </c>
      <c r="G52" s="190">
        <f>IF('Vic Oct 2019'!K46="",($C$5*E52/'Vic Oct 2019'!AQ46*'Vic Oct 2019'!W46/100)*'Vic Oct 2019'!AQ46,IF($C$5*E52/'Vic Oct 2019'!AQ46&gt;='Vic Oct 2019'!L46,('Vic Oct 2019'!L46*'Vic Oct 2019'!W46/100)*'Vic Oct 2019'!AQ46,($C$5*E52/'Vic Oct 2019'!AQ46*'Vic Oct 2019'!W46/100)*'Vic Oct 2019'!AQ46))</f>
        <v>187.6363636363636</v>
      </c>
      <c r="H52" s="190">
        <f>IF($C$5*E52/'Vic Oct 2019'!AQ46&lt;'Vic Oct 2019'!L46,0,IF($C$5*E52/'Vic Oct 2019'!AQ46&lt;='Vic Oct 2019'!M46,($C$5*E52/'Vic Oct 2019'!AQ46-'Vic Oct 2019'!L46)*('Vic Oct 2019'!X46/100)*'Vic Oct 2019'!AQ46,('Vic Oct 2019'!M46-'Vic Oct 2019'!L46)*('Vic Oct 2019'!X46/100)*'Vic Oct 2019'!AQ46))</f>
        <v>182.18181818181816</v>
      </c>
      <c r="I52" s="190">
        <f>IF($C$5*E52/'Vic Oct 2019'!AQ46&lt;'Vic Oct 2019'!M46,0,IF($C$5*E52/'Vic Oct 2019'!AQ46&lt;='Vic Oct 2019'!N46,($C$5*E52/'Vic Oct 2019'!AQ46-'Vic Oct 2019'!M46)*('Vic Oct 2019'!Y46/100)*'Vic Oct 2019'!AQ46,('Vic Oct 2019'!N46-'Vic Oct 2019'!M46)*('Vic Oct 2019'!Y46/100)*'Vic Oct 2019'!AQ46))</f>
        <v>129.27272727272728</v>
      </c>
      <c r="J52" s="190">
        <f>IF($C$5*E52/'Vic Oct 2019'!AQ46&lt;'Vic Oct 2019'!N46,0,IF($C$5*E52/'Vic Oct 2019'!AQ46&lt;='Vic Oct 2019'!O46,($C$5*E52/'Vic Oct 2019'!AQ46-'Vic Oct 2019'!N46)*('Vic Oct 2019'!Z46/100)*'Vic Oct 2019'!AQ46,('Vic Oct 2019'!O46-'Vic Oct 2019'!N46)*('Vic Oct 2019'!Z46/100)*'Vic Oct 2019'!AQ46))</f>
        <v>0</v>
      </c>
      <c r="K52" s="190">
        <f>IF(($C$5*E52/'Vic Oct 2019'!AQ46&gt;'Vic Oct 2019'!O46),($C$5*E52/'Vic Oct 2019'!AQ46-'Vic Oct 2019'!N46)*'Vic Oct 2019'!AA46/100*'Vic Oct 2019'!AQ46,0)</f>
        <v>0</v>
      </c>
      <c r="L52" s="190">
        <f>IF('Vic Oct 2019'!K46="",($C$5*F52/'Vic Oct 2019'!AR46*'Vic Oct 2019'!AC46/100)*'Vic Oct 2019'!AR46,IF($C$5*F52/'Vic Oct 2019'!AR46&gt;='Vic Oct 2019'!L46,('Vic Oct 2019'!L46*'Vic Oct 2019'!AC46/100)*'Vic Oct 2019'!AR46,($C$5*F52/'Vic Oct 2019'!AR46*'Vic Oct 2019'!AC46/100)*'Vic Oct 2019'!AR46))</f>
        <v>364.36363636363632</v>
      </c>
      <c r="M52" s="190">
        <f>IF($C$5*F52/'Vic Oct 2019'!AR46&lt;'Vic Oct 2019'!L46,0,IF($C$5*F52/'Vic Oct 2019'!AR46&lt;='Vic Oct 2019'!M46,($C$5*F52/'Vic Oct 2019'!AR46-'Vic Oct 2019'!L46)*('Vic Oct 2019'!AD46/100)*'Vic Oct 2019'!AR46,('Vic Oct 2019'!M46-'Vic Oct 2019'!L46)*('Vic Oct 2019'!AD46/100)*'Vic Oct 2019'!AR46))</f>
        <v>359.99999999999994</v>
      </c>
      <c r="N52" s="190">
        <f>IF($C$5*F52/'Vic Oct 2019'!AR46&lt;'Vic Oct 2019'!M46,0,IF($C$5*F52/'Vic Oct 2019'!AR46&lt;='Vic Oct 2019'!N46,($C$5*F52/'Vic Oct 2019'!AR46-'Vic Oct 2019'!M46)*('Vic Oct 2019'!AE46/100)*'Vic Oct 2019'!AR46,('Vic Oct 2019'!N46-'Vic Oct 2019'!M46)*('Vic Oct 2019'!AE46/100)*'Vic Oct 2019'!AR46))</f>
        <v>264.27272727272725</v>
      </c>
      <c r="O52" s="190">
        <f>IF($C$5*F52/'Vic Oct 2019'!AR46&lt;'Vic Oct 2019'!N46,0,IF($C$5*F52/'Vic Oct 2019'!AR46&lt;='Vic Oct 2019'!O46,($C$5*F52/'Vic Oct 2019'!AQ46-'Vic Oct 2019'!N46)*('Vic Oct 2019'!AF46/100)*'Vic Oct 2019'!AR46,('Vic Oct 2019'!O46-'Vic Oct 2019'!N46)*('Vic Oct 2019'!AF46/100)*'Vic Oct 2019'!AR46))</f>
        <v>0</v>
      </c>
      <c r="P52" s="190">
        <f>IF(($C$5*F52/'Vic Oct 2019'!AR46&gt;'Vic Oct 2019'!O46),($C$5*F52/'Vic Oct 2019'!AR46-'Vic Oct 2019'!N46)*'Vic Oct 2019'!AG46/100*'Vic Oct 2019'!AR46,0)</f>
        <v>0</v>
      </c>
      <c r="Q52" s="394">
        <f t="shared" si="4"/>
        <v>1487.7272727272725</v>
      </c>
      <c r="R52" s="419">
        <f t="shared" si="5"/>
        <v>1807.6995454545452</v>
      </c>
      <c r="S52" s="193">
        <f t="shared" si="6"/>
        <v>1988.4694999999999</v>
      </c>
      <c r="T52" s="247">
        <f>'Vic Oct 2019'!AT46</f>
        <v>0</v>
      </c>
      <c r="U52" s="247">
        <f>'Vic Oct 2019'!AU46</f>
        <v>0</v>
      </c>
      <c r="V52" s="247">
        <f>'Vic Oct 2019'!AV46</f>
        <v>0</v>
      </c>
      <c r="W52" s="247">
        <f>'Vic Oct 2019'!AW46</f>
        <v>0</v>
      </c>
      <c r="X52" s="419" t="str">
        <f t="shared" si="11"/>
        <v>No discount</v>
      </c>
      <c r="Y52" s="419" t="str">
        <f t="shared" si="12"/>
        <v>Exclusive</v>
      </c>
      <c r="Z52" s="399">
        <f t="shared" si="7"/>
        <v>1807.6995454545452</v>
      </c>
      <c r="AA52" s="399">
        <f t="shared" si="8"/>
        <v>1807.6995454545452</v>
      </c>
      <c r="AB52" s="400">
        <f t="shared" si="9"/>
        <v>1988.4694999999999</v>
      </c>
      <c r="AC52" s="400">
        <f t="shared" si="10"/>
        <v>1988.4694999999999</v>
      </c>
      <c r="AD52" s="244">
        <f>'Vic Oct 2019'!BF46</f>
        <v>0</v>
      </c>
      <c r="AE52" s="196" t="str">
        <f>'Vic Oct 2019'!BG46</f>
        <v>n</v>
      </c>
      <c r="CO52" s="339"/>
      <c r="CP52" s="339"/>
      <c r="CQ52" s="339"/>
      <c r="CR52" s="339"/>
      <c r="CS52" s="339"/>
      <c r="CT52" s="339"/>
      <c r="CU52" s="339"/>
      <c r="CV52" s="339"/>
      <c r="CW52" s="339"/>
      <c r="CX52" s="339"/>
      <c r="CY52" s="339"/>
      <c r="CZ52" s="339"/>
      <c r="DA52" s="339"/>
      <c r="DB52" s="339"/>
      <c r="DC52" s="339"/>
      <c r="DD52" s="339"/>
      <c r="DE52" s="339"/>
      <c r="DF52" s="339"/>
      <c r="DG52" s="339"/>
      <c r="DH52" s="339"/>
      <c r="DI52" s="339"/>
      <c r="DJ52" s="339"/>
      <c r="DK52" s="339"/>
      <c r="DL52" s="339"/>
      <c r="DM52" s="339"/>
      <c r="DN52" s="339"/>
      <c r="DO52" s="339"/>
      <c r="DP52" s="339"/>
      <c r="DQ52" s="339"/>
      <c r="DR52" s="339"/>
      <c r="DS52" s="339"/>
      <c r="DT52" s="339"/>
      <c r="DU52" s="339"/>
      <c r="DV52" s="339"/>
      <c r="DW52" s="339"/>
      <c r="DX52" s="339"/>
      <c r="DY52" s="339"/>
      <c r="DZ52" s="339"/>
      <c r="EA52" s="339"/>
      <c r="EB52" s="339"/>
      <c r="EC52" s="339"/>
      <c r="ED52" s="339"/>
      <c r="EE52" s="339"/>
      <c r="EF52" s="339"/>
      <c r="EG52" s="339"/>
      <c r="EH52" s="339"/>
      <c r="EI52" s="339"/>
      <c r="EJ52" s="339"/>
      <c r="EK52" s="339"/>
      <c r="EL52" s="339"/>
      <c r="EM52" s="339"/>
      <c r="EN52" s="339"/>
      <c r="EO52" s="339"/>
      <c r="EP52" s="339"/>
    </row>
    <row r="53" spans="1:146" ht="17" customHeight="1">
      <c r="A53" s="528"/>
      <c r="B53" s="194" t="str">
        <f>'Vic Oct 2019'!F47</f>
        <v>Click Energy</v>
      </c>
      <c r="C53" s="194" t="str">
        <f>'Vic Oct 2019'!G47</f>
        <v>Business Start Gas</v>
      </c>
      <c r="D53" s="190">
        <f>365*'Vic Oct 2019'!H47/100</f>
        <v>315.79136363636366</v>
      </c>
      <c r="E53" s="415">
        <f>IF('Vic Oct 2019'!AQ47=3,0.5,IF('Vic Oct 2019'!AQ47=2,0.33,0))</f>
        <v>0.33</v>
      </c>
      <c r="F53" s="415">
        <f t="shared" si="3"/>
        <v>0.66999999999999993</v>
      </c>
      <c r="G53" s="190">
        <f>IF('Vic Oct 2019'!K47="",($C$5*E53/'Vic Oct 2019'!AQ47*'Vic Oct 2019'!W47/100)*'Vic Oct 2019'!AQ47,IF($C$5*E53/'Vic Oct 2019'!AQ47&gt;='Vic Oct 2019'!L47,('Vic Oct 2019'!L47*'Vic Oct 2019'!W47/100)*'Vic Oct 2019'!AQ47,($C$5*E53/'Vic Oct 2019'!AQ47*'Vic Oct 2019'!W47/100)*'Vic Oct 2019'!AQ47))</f>
        <v>222.54545454545453</v>
      </c>
      <c r="H53" s="190">
        <f>IF($C$5*E53/'Vic Oct 2019'!AQ47&lt;'Vic Oct 2019'!L47,0,IF($C$5*E53/'Vic Oct 2019'!AQ47&lt;='Vic Oct 2019'!M47,($C$5*E53/'Vic Oct 2019'!AQ47-'Vic Oct 2019'!L47)*('Vic Oct 2019'!X47/100)*'Vic Oct 2019'!AQ47,('Vic Oct 2019'!M47-'Vic Oct 2019'!L47)*('Vic Oct 2019'!X47/100)*'Vic Oct 2019'!AQ47))</f>
        <v>218.18181818181816</v>
      </c>
      <c r="I53" s="190">
        <f>IF($C$5*E53/'Vic Oct 2019'!AQ47&lt;'Vic Oct 2019'!M47,0,IF($C$5*E53/'Vic Oct 2019'!AQ47&lt;='Vic Oct 2019'!N47,($C$5*E53/'Vic Oct 2019'!AQ47-'Vic Oct 2019'!M47)*('Vic Oct 2019'!Y47/100)*'Vic Oct 2019'!AQ47,('Vic Oct 2019'!N47-'Vic Oct 2019'!M47)*('Vic Oct 2019'!Y47/100)*'Vic Oct 2019'!AQ47))</f>
        <v>155.45454545454544</v>
      </c>
      <c r="J53" s="190">
        <f>IF($C$5*E53/'Vic Oct 2019'!AQ47&lt;'Vic Oct 2019'!N47,0,IF($C$5*E53/'Vic Oct 2019'!AQ47&lt;='Vic Oct 2019'!O47,($C$5*E53/'Vic Oct 2019'!AQ47-'Vic Oct 2019'!N47)*('Vic Oct 2019'!Z47/100)*'Vic Oct 2019'!AQ47,('Vic Oct 2019'!O47-'Vic Oct 2019'!N47)*('Vic Oct 2019'!Z47/100)*'Vic Oct 2019'!AQ47))</f>
        <v>0</v>
      </c>
      <c r="K53" s="190">
        <f>IF(($C$5*E53/'Vic Oct 2019'!AQ47&gt;'Vic Oct 2019'!O47),($C$5*E53/'Vic Oct 2019'!AQ47-'Vic Oct 2019'!N47)*'Vic Oct 2019'!AA47/100*'Vic Oct 2019'!AQ47,0)</f>
        <v>0</v>
      </c>
      <c r="L53" s="190">
        <f>IF('Vic Oct 2019'!K47="",($C$5*F53/'Vic Oct 2019'!AR47*'Vic Oct 2019'!AC47/100)*'Vic Oct 2019'!AR47,IF($C$5*F53/'Vic Oct 2019'!AR47&gt;='Vic Oct 2019'!L47,('Vic Oct 2019'!L47*'Vic Oct 2019'!AC47/100)*'Vic Oct 2019'!AR47,($C$5*F53/'Vic Oct 2019'!AR47*'Vic Oct 2019'!AC47/100)*'Vic Oct 2019'!AR47))</f>
        <v>414.5454545454545</v>
      </c>
      <c r="M53" s="190">
        <f>IF($C$5*F53/'Vic Oct 2019'!AR47&lt;'Vic Oct 2019'!L47,0,IF($C$5*F53/'Vic Oct 2019'!AR47&lt;='Vic Oct 2019'!M47,($C$5*F53/'Vic Oct 2019'!AR47-'Vic Oct 2019'!L47)*('Vic Oct 2019'!AD47/100)*'Vic Oct 2019'!AR47,('Vic Oct 2019'!M47-'Vic Oct 2019'!L47)*('Vic Oct 2019'!AD47/100)*'Vic Oct 2019'!AR47))</f>
        <v>405.81818181818181</v>
      </c>
      <c r="N53" s="190">
        <f>IF($C$5*F53/'Vic Oct 2019'!AR47&lt;'Vic Oct 2019'!M47,0,IF($C$5*F53/'Vic Oct 2019'!AR47&lt;='Vic Oct 2019'!N47,($C$5*F53/'Vic Oct 2019'!AR47-'Vic Oct 2019'!M47)*('Vic Oct 2019'!AE47/100)*'Vic Oct 2019'!AR47,('Vic Oct 2019'!N47-'Vic Oct 2019'!M47)*('Vic Oct 2019'!AE47/100)*'Vic Oct 2019'!AR47))</f>
        <v>312.63636363636363</v>
      </c>
      <c r="O53" s="190">
        <f>IF($C$5*F53/'Vic Oct 2019'!AR47&lt;'Vic Oct 2019'!N47,0,IF($C$5*F53/'Vic Oct 2019'!AR47&lt;='Vic Oct 2019'!O47,($C$5*F53/'Vic Oct 2019'!AQ47-'Vic Oct 2019'!N47)*('Vic Oct 2019'!AF47/100)*'Vic Oct 2019'!AR47,('Vic Oct 2019'!O47-'Vic Oct 2019'!N47)*('Vic Oct 2019'!AF47/100)*'Vic Oct 2019'!AR47))</f>
        <v>0</v>
      </c>
      <c r="P53" s="190">
        <f>IF(($C$5*F53/'Vic Oct 2019'!AR47&gt;'Vic Oct 2019'!O47),($C$5*F53/'Vic Oct 2019'!AR47-'Vic Oct 2019'!N47)*'Vic Oct 2019'!AG47/100*'Vic Oct 2019'!AR47,0)</f>
        <v>0</v>
      </c>
      <c r="Q53" s="394">
        <f t="shared" si="4"/>
        <v>1729.181818181818</v>
      </c>
      <c r="R53" s="419">
        <f t="shared" si="5"/>
        <v>2044.9731818181817</v>
      </c>
      <c r="S53" s="193">
        <f t="shared" si="6"/>
        <v>2249.4704999999999</v>
      </c>
      <c r="T53" s="247">
        <f>'Vic Oct 2019'!AT47</f>
        <v>0</v>
      </c>
      <c r="U53" s="247">
        <f>'Vic Oct 2019'!AU47</f>
        <v>0</v>
      </c>
      <c r="V53" s="247">
        <f>'Vic Oct 2019'!AV47</f>
        <v>0</v>
      </c>
      <c r="W53" s="247">
        <f>'Vic Oct 2019'!AW47</f>
        <v>0</v>
      </c>
      <c r="X53" s="419" t="str">
        <f t="shared" si="11"/>
        <v>No discount</v>
      </c>
      <c r="Y53" s="419" t="str">
        <f t="shared" si="12"/>
        <v>Exclusive</v>
      </c>
      <c r="Z53" s="399">
        <f t="shared" si="7"/>
        <v>2044.9731818181817</v>
      </c>
      <c r="AA53" s="399">
        <f t="shared" si="8"/>
        <v>2044.9731818181817</v>
      </c>
      <c r="AB53" s="400">
        <f t="shared" si="9"/>
        <v>2249.4704999999999</v>
      </c>
      <c r="AC53" s="400">
        <f t="shared" si="10"/>
        <v>2249.4704999999999</v>
      </c>
      <c r="AD53" s="244">
        <f>'Vic Oct 2019'!BF47</f>
        <v>0</v>
      </c>
      <c r="AE53" s="196" t="str">
        <f>'Vic Oct 2019'!BG47</f>
        <v>n</v>
      </c>
      <c r="CO53" s="339"/>
      <c r="CP53" s="339"/>
      <c r="CQ53" s="339"/>
      <c r="CR53" s="339"/>
      <c r="CS53" s="339"/>
      <c r="CT53" s="339"/>
      <c r="CU53" s="339"/>
      <c r="CV53" s="339"/>
      <c r="CW53" s="339"/>
      <c r="CX53" s="339"/>
      <c r="CY53" s="339"/>
      <c r="CZ53" s="339"/>
      <c r="DA53" s="339"/>
      <c r="DB53" s="339"/>
      <c r="DC53" s="339"/>
      <c r="DD53" s="339"/>
      <c r="DE53" s="339"/>
      <c r="DF53" s="339"/>
      <c r="DG53" s="339"/>
      <c r="DH53" s="339"/>
      <c r="DI53" s="339"/>
      <c r="DJ53" s="339"/>
      <c r="DK53" s="339"/>
      <c r="DL53" s="339"/>
      <c r="DM53" s="339"/>
      <c r="DN53" s="339"/>
      <c r="DO53" s="339"/>
      <c r="DP53" s="339"/>
      <c r="DQ53" s="339"/>
      <c r="DR53" s="339"/>
      <c r="DS53" s="339"/>
      <c r="DT53" s="339"/>
      <c r="DU53" s="339"/>
      <c r="DV53" s="339"/>
      <c r="DW53" s="339"/>
      <c r="DX53" s="339"/>
      <c r="DY53" s="339"/>
      <c r="DZ53" s="339"/>
      <c r="EA53" s="339"/>
      <c r="EB53" s="339"/>
      <c r="EC53" s="339"/>
      <c r="ED53" s="339"/>
      <c r="EE53" s="339"/>
      <c r="EF53" s="339"/>
      <c r="EG53" s="339"/>
      <c r="EH53" s="339"/>
      <c r="EI53" s="339"/>
      <c r="EJ53" s="339"/>
      <c r="EK53" s="339"/>
      <c r="EL53" s="339"/>
      <c r="EM53" s="339"/>
      <c r="EN53" s="339"/>
      <c r="EO53" s="339"/>
      <c r="EP53" s="339"/>
    </row>
    <row r="54" spans="1:146" ht="17" customHeight="1">
      <c r="A54" s="528"/>
      <c r="B54" s="194" t="str">
        <f>'Vic Oct 2019'!F48</f>
        <v>Covau</v>
      </c>
      <c r="C54" s="194" t="str">
        <f>'Vic Oct 2019'!G48</f>
        <v>Smart Saver</v>
      </c>
      <c r="D54" s="190">
        <f>365*'Vic Oct 2019'!H48/100</f>
        <v>346.74999999999994</v>
      </c>
      <c r="E54" s="415">
        <f>IF('Vic Oct 2019'!AQ48=3,0.5,IF('Vic Oct 2019'!AQ48=2,0.33,0))</f>
        <v>0.33</v>
      </c>
      <c r="F54" s="415">
        <f t="shared" si="3"/>
        <v>0.66999999999999993</v>
      </c>
      <c r="G54" s="190">
        <f>IF('Vic Oct 2019'!K48="",($C$5*E54/'Vic Oct 2019'!AQ48*'Vic Oct 2019'!W48/100)*'Vic Oct 2019'!AQ48,IF($C$5*E54/'Vic Oct 2019'!AQ48&gt;='Vic Oct 2019'!L48,('Vic Oct 2019'!L48*'Vic Oct 2019'!W48/100)*'Vic Oct 2019'!AQ48,($C$5*E54/'Vic Oct 2019'!AQ48*'Vic Oct 2019'!W48/100)*'Vic Oct 2019'!AQ48))</f>
        <v>275.99999999999994</v>
      </c>
      <c r="H54" s="190">
        <f>IF($C$5*E54/'Vic Oct 2019'!AQ48&lt;'Vic Oct 2019'!L48,0,IF($C$5*E54/'Vic Oct 2019'!AQ48&lt;='Vic Oct 2019'!M48,($C$5*E54/'Vic Oct 2019'!AQ48-'Vic Oct 2019'!L48)*('Vic Oct 2019'!X48/100)*'Vic Oct 2019'!AQ48,('Vic Oct 2019'!M48-'Vic Oct 2019'!L48)*('Vic Oct 2019'!X48/100)*'Vic Oct 2019'!AQ48))</f>
        <v>264</v>
      </c>
      <c r="I54" s="190">
        <f>IF($C$5*E54/'Vic Oct 2019'!AQ48&lt;'Vic Oct 2019'!M48,0,IF($C$5*E54/'Vic Oct 2019'!AQ48&lt;='Vic Oct 2019'!N48,($C$5*E54/'Vic Oct 2019'!AQ48-'Vic Oct 2019'!M48)*('Vic Oct 2019'!Y48/100)*'Vic Oct 2019'!AQ48,('Vic Oct 2019'!N48-'Vic Oct 2019'!M48)*('Vic Oct 2019'!Y48/100)*'Vic Oct 2019'!AQ48))</f>
        <v>189</v>
      </c>
      <c r="J54" s="190">
        <f>IF($C$5*E54/'Vic Oct 2019'!AQ48&lt;'Vic Oct 2019'!N48,0,IF($C$5*E54/'Vic Oct 2019'!AQ48&lt;='Vic Oct 2019'!O48,($C$5*E54/'Vic Oct 2019'!AQ48-'Vic Oct 2019'!N48)*('Vic Oct 2019'!Z48/100)*'Vic Oct 2019'!AQ48,('Vic Oct 2019'!O48-'Vic Oct 2019'!N48)*('Vic Oct 2019'!Z48/100)*'Vic Oct 2019'!AQ48))</f>
        <v>0</v>
      </c>
      <c r="K54" s="190">
        <f>IF(($C$5*E54/'Vic Oct 2019'!AQ48&gt;'Vic Oct 2019'!O48),($C$5*E54/'Vic Oct 2019'!AQ48-'Vic Oct 2019'!N48)*'Vic Oct 2019'!AA48/100*'Vic Oct 2019'!AQ48,0)</f>
        <v>0</v>
      </c>
      <c r="L54" s="190">
        <f>IF('Vic Oct 2019'!K48="",($C$5*F54/'Vic Oct 2019'!AR48*'Vic Oct 2019'!AC48/100)*'Vic Oct 2019'!AR48,IF($C$5*F54/'Vic Oct 2019'!AR48&gt;='Vic Oct 2019'!L48,('Vic Oct 2019'!L48*'Vic Oct 2019'!AC48/100)*'Vic Oct 2019'!AR48,($C$5*F54/'Vic Oct 2019'!AR48*'Vic Oct 2019'!AC48/100)*'Vic Oct 2019'!AR48))</f>
        <v>527.99999999999989</v>
      </c>
      <c r="M54" s="190">
        <f>IF($C$5*F54/'Vic Oct 2019'!AR48&lt;'Vic Oct 2019'!L48,0,IF($C$5*F54/'Vic Oct 2019'!AR48&lt;='Vic Oct 2019'!M48,($C$5*F54/'Vic Oct 2019'!AR48-'Vic Oct 2019'!L48)*('Vic Oct 2019'!AD48/100)*'Vic Oct 2019'!AR48,('Vic Oct 2019'!M48-'Vic Oct 2019'!L48)*('Vic Oct 2019'!AD48/100)*'Vic Oct 2019'!AR48))</f>
        <v>504.00000000000006</v>
      </c>
      <c r="N54" s="190">
        <f>IF($C$5*F54/'Vic Oct 2019'!AR48&lt;'Vic Oct 2019'!M48,0,IF($C$5*F54/'Vic Oct 2019'!AR48&lt;='Vic Oct 2019'!N48,($C$5*F54/'Vic Oct 2019'!AR48-'Vic Oct 2019'!M48)*('Vic Oct 2019'!AE48/100)*'Vic Oct 2019'!AR48,('Vic Oct 2019'!N48-'Vic Oct 2019'!M48)*('Vic Oct 2019'!AE48/100)*'Vic Oct 2019'!AR48))</f>
        <v>364.45454545454538</v>
      </c>
      <c r="O54" s="190">
        <f>IF($C$5*F54/'Vic Oct 2019'!AR48&lt;'Vic Oct 2019'!N48,0,IF($C$5*F54/'Vic Oct 2019'!AR48&lt;='Vic Oct 2019'!O48,($C$5*F54/'Vic Oct 2019'!AQ48-'Vic Oct 2019'!N48)*('Vic Oct 2019'!AF48/100)*'Vic Oct 2019'!AR48,('Vic Oct 2019'!O48-'Vic Oct 2019'!N48)*('Vic Oct 2019'!AF48/100)*'Vic Oct 2019'!AR48))</f>
        <v>0</v>
      </c>
      <c r="P54" s="190">
        <f>IF(($C$5*F54/'Vic Oct 2019'!AR48&gt;'Vic Oct 2019'!O48),($C$5*F54/'Vic Oct 2019'!AR48-'Vic Oct 2019'!N48)*'Vic Oct 2019'!AG48/100*'Vic Oct 2019'!AR48,0)</f>
        <v>0</v>
      </c>
      <c r="Q54" s="394">
        <f t="shared" si="4"/>
        <v>2125.4545454545455</v>
      </c>
      <c r="R54" s="419">
        <f t="shared" si="5"/>
        <v>2472.2045454545455</v>
      </c>
      <c r="S54" s="193">
        <f t="shared" si="6"/>
        <v>2719.4250000000002</v>
      </c>
      <c r="T54" s="247">
        <f>'Vic Oct 2019'!AT48</f>
        <v>0</v>
      </c>
      <c r="U54" s="247">
        <f>'Vic Oct 2019'!AU48</f>
        <v>20</v>
      </c>
      <c r="V54" s="247">
        <f>'Vic Oct 2019'!AV48</f>
        <v>0</v>
      </c>
      <c r="W54" s="247">
        <f>'Vic Oct 2019'!AW48</f>
        <v>0</v>
      </c>
      <c r="X54" s="419" t="str">
        <f t="shared" si="11"/>
        <v>Guaranteed off usage</v>
      </c>
      <c r="Y54" s="419" t="str">
        <f t="shared" si="12"/>
        <v>Exclusive</v>
      </c>
      <c r="Z54" s="399">
        <f t="shared" si="7"/>
        <v>2047.1136363636365</v>
      </c>
      <c r="AA54" s="399">
        <f t="shared" si="8"/>
        <v>2047.1136363636365</v>
      </c>
      <c r="AB54" s="400">
        <f t="shared" si="9"/>
        <v>2251.8250000000003</v>
      </c>
      <c r="AC54" s="400">
        <f t="shared" si="10"/>
        <v>2251.8250000000003</v>
      </c>
      <c r="AD54" s="244">
        <f>'Vic Oct 2019'!BF48</f>
        <v>0</v>
      </c>
      <c r="AE54" s="196" t="str">
        <f>'Vic Oct 2019'!BG48</f>
        <v>n</v>
      </c>
      <c r="CO54" s="339"/>
      <c r="CP54" s="339"/>
      <c r="CQ54" s="339"/>
      <c r="CR54" s="339"/>
      <c r="CS54" s="339"/>
      <c r="CT54" s="339"/>
      <c r="CU54" s="339"/>
      <c r="CV54" s="339"/>
      <c r="CW54" s="339"/>
      <c r="CX54" s="339"/>
      <c r="CY54" s="339"/>
      <c r="CZ54" s="339"/>
      <c r="DA54" s="339"/>
      <c r="DB54" s="339"/>
      <c r="DC54" s="339"/>
      <c r="DD54" s="339"/>
      <c r="DE54" s="339"/>
      <c r="DF54" s="339"/>
      <c r="DG54" s="339"/>
      <c r="DH54" s="339"/>
      <c r="DI54" s="339"/>
      <c r="DJ54" s="339"/>
      <c r="DK54" s="339"/>
      <c r="DL54" s="339"/>
      <c r="DM54" s="339"/>
      <c r="DN54" s="339"/>
      <c r="DO54" s="339"/>
      <c r="DP54" s="339"/>
      <c r="DQ54" s="339"/>
      <c r="DR54" s="339"/>
      <c r="DS54" s="339"/>
      <c r="DT54" s="339"/>
      <c r="DU54" s="339"/>
      <c r="DV54" s="339"/>
      <c r="DW54" s="339"/>
      <c r="DX54" s="339"/>
      <c r="DY54" s="339"/>
      <c r="DZ54" s="339"/>
      <c r="EA54" s="339"/>
      <c r="EB54" s="339"/>
      <c r="EC54" s="339"/>
      <c r="ED54" s="339"/>
      <c r="EE54" s="339"/>
      <c r="EF54" s="339"/>
      <c r="EG54" s="339"/>
      <c r="EH54" s="339"/>
      <c r="EI54" s="339"/>
      <c r="EJ54" s="339"/>
      <c r="EK54" s="339"/>
      <c r="EL54" s="339"/>
      <c r="EM54" s="339"/>
      <c r="EN54" s="339"/>
      <c r="EO54" s="339"/>
      <c r="EP54" s="339"/>
    </row>
    <row r="55" spans="1:146" ht="17" customHeight="1">
      <c r="A55" s="528"/>
      <c r="B55" s="194" t="str">
        <f>'Vic Oct 2019'!F49</f>
        <v>EnergyAustralia</v>
      </c>
      <c r="C55" s="194" t="str">
        <f>'Vic Oct 2019'!G49</f>
        <v>Total Business</v>
      </c>
      <c r="D55" s="190">
        <f>365*'Vic Oct 2019'!H49/100</f>
        <v>445.29999999999995</v>
      </c>
      <c r="E55" s="415">
        <f>IF('Vic Oct 2019'!AQ49=3,0.5,IF('Vic Oct 2019'!AQ49=2,0.33,0))</f>
        <v>0.33</v>
      </c>
      <c r="F55" s="415">
        <f t="shared" si="3"/>
        <v>0.66999999999999993</v>
      </c>
      <c r="G55" s="190">
        <f>IF('Vic Oct 2019'!K49="",($C$5*E55/'Vic Oct 2019'!AQ49*'Vic Oct 2019'!W49/100)*'Vic Oct 2019'!AQ49,IF($C$5*E55/'Vic Oct 2019'!AQ49&gt;='Vic Oct 2019'!L49,('Vic Oct 2019'!L49*'Vic Oct 2019'!W49/100)*'Vic Oct 2019'!AQ49,($C$5*E55/'Vic Oct 2019'!AQ49*'Vic Oct 2019'!W49/100)*'Vic Oct 2019'!AQ49))</f>
        <v>290.18181818181819</v>
      </c>
      <c r="H55" s="190">
        <f>IF($C$5*E55/'Vic Oct 2019'!AQ49&lt;'Vic Oct 2019'!L49,0,IF($C$5*E55/'Vic Oct 2019'!AQ49&lt;='Vic Oct 2019'!M49,($C$5*E55/'Vic Oct 2019'!AQ49-'Vic Oct 2019'!L49)*('Vic Oct 2019'!X49/100)*'Vic Oct 2019'!AQ49,('Vic Oct 2019'!M49-'Vic Oct 2019'!L49)*('Vic Oct 2019'!X49/100)*'Vic Oct 2019'!AQ49))</f>
        <v>276</v>
      </c>
      <c r="I55" s="190">
        <f>IF($C$5*E55/'Vic Oct 2019'!AQ49&lt;'Vic Oct 2019'!M49,0,IF($C$5*E55/'Vic Oct 2019'!AQ49&lt;='Vic Oct 2019'!N49,($C$5*E55/'Vic Oct 2019'!AQ49-'Vic Oct 2019'!M49)*('Vic Oct 2019'!Y49/100)*'Vic Oct 2019'!AQ49,('Vic Oct 2019'!N49-'Vic Oct 2019'!M49)*('Vic Oct 2019'!Y49/100)*'Vic Oct 2019'!AQ49))</f>
        <v>183.27272727272728</v>
      </c>
      <c r="J55" s="190">
        <f>IF($C$5*E55/'Vic Oct 2019'!AQ49&lt;'Vic Oct 2019'!N49,0,IF($C$5*E55/'Vic Oct 2019'!AQ49&lt;='Vic Oct 2019'!O49,($C$5*E55/'Vic Oct 2019'!AQ49-'Vic Oct 2019'!N49)*('Vic Oct 2019'!Z49/100)*'Vic Oct 2019'!AQ49,('Vic Oct 2019'!O49-'Vic Oct 2019'!N49)*('Vic Oct 2019'!Z49/100)*'Vic Oct 2019'!AQ49))</f>
        <v>0</v>
      </c>
      <c r="K55" s="190">
        <f>IF(($C$5*E55/'Vic Oct 2019'!AQ49&gt;'Vic Oct 2019'!O49),($C$5*E55/'Vic Oct 2019'!AQ49-'Vic Oct 2019'!N49)*'Vic Oct 2019'!AA49/100*'Vic Oct 2019'!AQ49,0)</f>
        <v>0</v>
      </c>
      <c r="L55" s="190">
        <f>IF('Vic Oct 2019'!K49="",($C$5*F55/'Vic Oct 2019'!AR49*'Vic Oct 2019'!AC49/100)*'Vic Oct 2019'!AR49,IF($C$5*F55/'Vic Oct 2019'!AR49&gt;='Vic Oct 2019'!L49,('Vic Oct 2019'!L49*'Vic Oct 2019'!AC49/100)*'Vic Oct 2019'!AR49,($C$5*F55/'Vic Oct 2019'!AR49*'Vic Oct 2019'!AC49/100)*'Vic Oct 2019'!AR49))</f>
        <v>488.7272727272728</v>
      </c>
      <c r="M55" s="190">
        <f>IF($C$5*F55/'Vic Oct 2019'!AR49&lt;'Vic Oct 2019'!L49,0,IF($C$5*F55/'Vic Oct 2019'!AR49&lt;='Vic Oct 2019'!M49,($C$5*F55/'Vic Oct 2019'!AR49-'Vic Oct 2019'!L49)*('Vic Oct 2019'!AD49/100)*'Vic Oct 2019'!AR49,('Vic Oct 2019'!M49-'Vic Oct 2019'!L49)*('Vic Oct 2019'!AD49/100)*'Vic Oct 2019'!AR49))</f>
        <v>475.63636363636363</v>
      </c>
      <c r="N55" s="190">
        <f>IF($C$5*F55/'Vic Oct 2019'!AR49&lt;'Vic Oct 2019'!M49,0,IF($C$5*F55/'Vic Oct 2019'!AR49&lt;='Vic Oct 2019'!N49,($C$5*F55/'Vic Oct 2019'!AR49-'Vic Oct 2019'!M49)*('Vic Oct 2019'!AE49/100)*'Vic Oct 2019'!AR49,('Vic Oct 2019'!N49-'Vic Oct 2019'!M49)*('Vic Oct 2019'!AE49/100)*'Vic Oct 2019'!AR49))</f>
        <v>354.09090909090901</v>
      </c>
      <c r="O55" s="190">
        <f>IF($C$5*F55/'Vic Oct 2019'!AR49&lt;'Vic Oct 2019'!N49,0,IF($C$5*F55/'Vic Oct 2019'!AR49&lt;='Vic Oct 2019'!O49,($C$5*F55/'Vic Oct 2019'!AQ49-'Vic Oct 2019'!N49)*('Vic Oct 2019'!AF49/100)*'Vic Oct 2019'!AR49,('Vic Oct 2019'!O49-'Vic Oct 2019'!N49)*('Vic Oct 2019'!AF49/100)*'Vic Oct 2019'!AR49))</f>
        <v>0</v>
      </c>
      <c r="P55" s="190">
        <f>IF(($C$5*F55/'Vic Oct 2019'!AR49&gt;'Vic Oct 2019'!O49),($C$5*F55/'Vic Oct 2019'!AR49-'Vic Oct 2019'!N49)*'Vic Oct 2019'!AG49/100*'Vic Oct 2019'!AR49,0)</f>
        <v>0</v>
      </c>
      <c r="Q55" s="394">
        <f t="shared" si="4"/>
        <v>2067.909090909091</v>
      </c>
      <c r="R55" s="419">
        <f t="shared" si="5"/>
        <v>2513.2090909090912</v>
      </c>
      <c r="S55" s="193">
        <f t="shared" si="6"/>
        <v>2764.5300000000007</v>
      </c>
      <c r="T55" s="247">
        <f>'Vic Oct 2019'!AT49</f>
        <v>21</v>
      </c>
      <c r="U55" s="247">
        <f>'Vic Oct 2019'!AU49</f>
        <v>0</v>
      </c>
      <c r="V55" s="247">
        <f>'Vic Oct 2019'!AV49</f>
        <v>0</v>
      </c>
      <c r="W55" s="247">
        <f>'Vic Oct 2019'!AW49</f>
        <v>0</v>
      </c>
      <c r="X55" s="419" t="str">
        <f t="shared" si="11"/>
        <v>Guaranteed off bill</v>
      </c>
      <c r="Y55" s="419" t="str">
        <f t="shared" si="12"/>
        <v>Exclusive</v>
      </c>
      <c r="Z55" s="399">
        <f t="shared" si="7"/>
        <v>1985.4351818181822</v>
      </c>
      <c r="AA55" s="399">
        <f t="shared" si="8"/>
        <v>1985.4351818181822</v>
      </c>
      <c r="AB55" s="400">
        <f t="shared" si="9"/>
        <v>2183.9787000000006</v>
      </c>
      <c r="AC55" s="400">
        <f t="shared" si="10"/>
        <v>2183.9787000000006</v>
      </c>
      <c r="AD55" s="244">
        <f>'Vic Oct 2019'!BF49</f>
        <v>0</v>
      </c>
      <c r="AE55" s="196" t="str">
        <f>'Vic Oct 2019'!BG49</f>
        <v>n</v>
      </c>
      <c r="CO55" s="339"/>
      <c r="CP55" s="339"/>
      <c r="CQ55" s="339"/>
      <c r="CR55" s="339"/>
      <c r="CS55" s="339"/>
      <c r="CT55" s="339"/>
      <c r="CU55" s="339"/>
      <c r="CV55" s="339"/>
      <c r="CW55" s="339"/>
      <c r="CX55" s="339"/>
      <c r="CY55" s="339"/>
      <c r="CZ55" s="339"/>
      <c r="DA55" s="339"/>
      <c r="DB55" s="339"/>
      <c r="DC55" s="339"/>
      <c r="DD55" s="339"/>
      <c r="DE55" s="339"/>
      <c r="DF55" s="339"/>
      <c r="DG55" s="339"/>
      <c r="DH55" s="339"/>
      <c r="DI55" s="339"/>
      <c r="DJ55" s="339"/>
      <c r="DK55" s="339"/>
      <c r="DL55" s="339"/>
      <c r="DM55" s="339"/>
      <c r="DN55" s="339"/>
      <c r="DO55" s="339"/>
      <c r="DP55" s="339"/>
      <c r="DQ55" s="339"/>
      <c r="DR55" s="339"/>
      <c r="DS55" s="339"/>
      <c r="DT55" s="339"/>
      <c r="DU55" s="339"/>
      <c r="DV55" s="339"/>
      <c r="DW55" s="339"/>
      <c r="DX55" s="339"/>
      <c r="DY55" s="339"/>
      <c r="DZ55" s="339"/>
      <c r="EA55" s="339"/>
      <c r="EB55" s="339"/>
      <c r="EC55" s="339"/>
      <c r="ED55" s="339"/>
      <c r="EE55" s="339"/>
      <c r="EF55" s="339"/>
      <c r="EG55" s="339"/>
      <c r="EH55" s="339"/>
      <c r="EI55" s="339"/>
      <c r="EJ55" s="339"/>
      <c r="EK55" s="339"/>
      <c r="EL55" s="339"/>
      <c r="EM55" s="339"/>
      <c r="EN55" s="339"/>
      <c r="EO55" s="339"/>
      <c r="EP55" s="339"/>
    </row>
    <row r="56" spans="1:146" ht="17" customHeight="1">
      <c r="A56" s="528"/>
      <c r="B56" s="194" t="str">
        <f>'Vic Oct 2019'!F50</f>
        <v>Lumo Energy</v>
      </c>
      <c r="C56" s="194" t="str">
        <f>'Vic Oct 2019'!G50</f>
        <v>Value</v>
      </c>
      <c r="D56" s="190">
        <f>365*'Vic Oct 2019'!H50/100</f>
        <v>372.3</v>
      </c>
      <c r="E56" s="415">
        <f>IF('Vic Oct 2019'!AQ50=3,0.5,IF('Vic Oct 2019'!AQ50=2,0.33,0))</f>
        <v>0.33</v>
      </c>
      <c r="F56" s="415">
        <f t="shared" si="3"/>
        <v>0.66999999999999993</v>
      </c>
      <c r="G56" s="190">
        <f>IF('Vic Oct 2019'!K50="",($C$5*E56/'Vic Oct 2019'!AQ50*'Vic Oct 2019'!W50/100)*'Vic Oct 2019'!AQ50,IF($C$5*E56/'Vic Oct 2019'!AQ50&gt;='Vic Oct 2019'!L50,('Vic Oct 2019'!L50*'Vic Oct 2019'!W50/100)*'Vic Oct 2019'!AQ50,($C$5*E56/'Vic Oct 2019'!AQ50*'Vic Oct 2019'!W50/100)*'Vic Oct 2019'!AQ50))</f>
        <v>193.55</v>
      </c>
      <c r="H56" s="190">
        <f>IF($C$5*E56/'Vic Oct 2019'!AQ50&lt;'Vic Oct 2019'!L50,0,IF($C$5*E56/'Vic Oct 2019'!AQ50&lt;='Vic Oct 2019'!M50,($C$5*E56/'Vic Oct 2019'!AQ50-'Vic Oct 2019'!L50)*('Vic Oct 2019'!X50/100)*'Vic Oct 2019'!AQ50,('Vic Oct 2019'!M50-'Vic Oct 2019'!L50)*('Vic Oct 2019'!X50/100)*'Vic Oct 2019'!AQ50))</f>
        <v>189.12599999999998</v>
      </c>
      <c r="I56" s="190">
        <f>IF($C$5*E56/'Vic Oct 2019'!AQ50&lt;'Vic Oct 2019'!M50,0,IF($C$5*E56/'Vic Oct 2019'!AQ50&lt;='Vic Oct 2019'!N50,($C$5*E56/'Vic Oct 2019'!AQ50-'Vic Oct 2019'!M50)*('Vic Oct 2019'!Y50/100)*'Vic Oct 2019'!AQ50,('Vic Oct 2019'!N50-'Vic Oct 2019'!M50)*('Vic Oct 2019'!Y50/100)*'Vic Oct 2019'!AQ50))</f>
        <v>126.86799999999999</v>
      </c>
      <c r="J56" s="190">
        <f>IF($C$5*E56/'Vic Oct 2019'!AQ50&lt;'Vic Oct 2019'!N50,0,IF($C$5*E56/'Vic Oct 2019'!AQ50&lt;='Vic Oct 2019'!O50,($C$5*E56/'Vic Oct 2019'!AQ50-'Vic Oct 2019'!N50)*('Vic Oct 2019'!Z50/100)*'Vic Oct 2019'!AQ50,('Vic Oct 2019'!O50-'Vic Oct 2019'!N50)*('Vic Oct 2019'!Z50/100)*'Vic Oct 2019'!AQ50))</f>
        <v>0</v>
      </c>
      <c r="K56" s="190">
        <f>IF(($C$5*E56/'Vic Oct 2019'!AQ50&gt;'Vic Oct 2019'!O50),($C$5*E56/'Vic Oct 2019'!AQ50-'Vic Oct 2019'!N50)*'Vic Oct 2019'!AA50/100*'Vic Oct 2019'!AQ50,0)</f>
        <v>0</v>
      </c>
      <c r="L56" s="190">
        <f>IF('Vic Oct 2019'!K50="",($C$5*F56/'Vic Oct 2019'!AR50*'Vic Oct 2019'!AC50/100)*'Vic Oct 2019'!AR50,IF($C$5*F56/'Vic Oct 2019'!AR50&gt;='Vic Oct 2019'!L50,('Vic Oct 2019'!L50*'Vic Oct 2019'!AC50/100)*'Vic Oct 2019'!AR50,($C$5*F56/'Vic Oct 2019'!AR50*'Vic Oct 2019'!AC50/100)*'Vic Oct 2019'!AR50))</f>
        <v>367.19199999999989</v>
      </c>
      <c r="M56" s="190">
        <f>IF($C$5*F56/'Vic Oct 2019'!AR50&lt;'Vic Oct 2019'!L50,0,IF($C$5*F56/'Vic Oct 2019'!AR50&lt;='Vic Oct 2019'!M50,($C$5*F56/'Vic Oct 2019'!AR50-'Vic Oct 2019'!L50)*('Vic Oct 2019'!AD50/100)*'Vic Oct 2019'!AR50,('Vic Oct 2019'!M50-'Vic Oct 2019'!L50)*('Vic Oct 2019'!AD50/100)*'Vic Oct 2019'!AR50))</f>
        <v>362.76799999999992</v>
      </c>
      <c r="N56" s="190">
        <f>IF($C$5*F56/'Vic Oct 2019'!AR50&lt;'Vic Oct 2019'!M50,0,IF($C$5*F56/'Vic Oct 2019'!AR50&lt;='Vic Oct 2019'!N50,($C$5*F56/'Vic Oct 2019'!AR50-'Vic Oct 2019'!M50)*('Vic Oct 2019'!AE50/100)*'Vic Oct 2019'!AR50,('Vic Oct 2019'!N50-'Vic Oct 2019'!M50)*('Vic Oct 2019'!AE50/100)*'Vic Oct 2019'!AR50))</f>
        <v>263.37163636363636</v>
      </c>
      <c r="O56" s="190">
        <f>IF($C$5*F56/'Vic Oct 2019'!AR50&lt;'Vic Oct 2019'!N50,0,IF($C$5*F56/'Vic Oct 2019'!AR50&lt;='Vic Oct 2019'!O50,($C$5*F56/'Vic Oct 2019'!AQ50-'Vic Oct 2019'!N50)*('Vic Oct 2019'!AF50/100)*'Vic Oct 2019'!AR50,('Vic Oct 2019'!O50-'Vic Oct 2019'!N50)*('Vic Oct 2019'!AF50/100)*'Vic Oct 2019'!AR50))</f>
        <v>0</v>
      </c>
      <c r="P56" s="190">
        <f>IF(($C$5*F56/'Vic Oct 2019'!AR50&gt;'Vic Oct 2019'!O50),($C$5*F56/'Vic Oct 2019'!AR50-'Vic Oct 2019'!N50)*'Vic Oct 2019'!AG50/100*'Vic Oct 2019'!AR50,0)</f>
        <v>0</v>
      </c>
      <c r="Q56" s="394">
        <f t="shared" si="4"/>
        <v>1502.8756363636362</v>
      </c>
      <c r="R56" s="419">
        <f t="shared" si="5"/>
        <v>1875.1756363636362</v>
      </c>
      <c r="S56" s="193">
        <f t="shared" si="6"/>
        <v>2062.6932000000002</v>
      </c>
      <c r="T56" s="247">
        <f>'Vic Oct 2019'!AT50</f>
        <v>0</v>
      </c>
      <c r="U56" s="247">
        <f>'Vic Oct 2019'!AU50</f>
        <v>0</v>
      </c>
      <c r="V56" s="247">
        <f>'Vic Oct 2019'!AV50</f>
        <v>3</v>
      </c>
      <c r="W56" s="247">
        <f>'Vic Oct 2019'!AW50</f>
        <v>0</v>
      </c>
      <c r="X56" s="419" t="str">
        <f t="shared" si="11"/>
        <v>Pay-on-time off bill</v>
      </c>
      <c r="Y56" s="419" t="str">
        <f t="shared" si="12"/>
        <v>Exclusive</v>
      </c>
      <c r="Z56" s="399">
        <f t="shared" si="7"/>
        <v>1875.1756363636362</v>
      </c>
      <c r="AA56" s="399">
        <f t="shared" si="8"/>
        <v>1818.9203672727272</v>
      </c>
      <c r="AB56" s="400">
        <f t="shared" si="9"/>
        <v>2062.6932000000002</v>
      </c>
      <c r="AC56" s="400">
        <f t="shared" si="10"/>
        <v>2000.812404</v>
      </c>
      <c r="AD56" s="244">
        <f>'Vic Oct 2019'!BF50</f>
        <v>0</v>
      </c>
      <c r="AE56" s="196" t="str">
        <f>'Vic Oct 2019'!BG50</f>
        <v>n</v>
      </c>
      <c r="CO56" s="339"/>
      <c r="CP56" s="339"/>
      <c r="CQ56" s="339"/>
      <c r="CR56" s="339"/>
      <c r="CS56" s="339"/>
      <c r="CT56" s="339"/>
      <c r="CU56" s="339"/>
      <c r="CV56" s="339"/>
      <c r="CW56" s="339"/>
      <c r="CX56" s="339"/>
      <c r="CY56" s="339"/>
      <c r="CZ56" s="339"/>
      <c r="DA56" s="339"/>
      <c r="DB56" s="339"/>
      <c r="DC56" s="339"/>
      <c r="DD56" s="339"/>
      <c r="DE56" s="339"/>
      <c r="DF56" s="339"/>
      <c r="DG56" s="339"/>
      <c r="DH56" s="339"/>
      <c r="DI56" s="339"/>
      <c r="DJ56" s="339"/>
      <c r="DK56" s="339"/>
      <c r="DL56" s="339"/>
      <c r="DM56" s="339"/>
      <c r="DN56" s="339"/>
      <c r="DO56" s="339"/>
      <c r="DP56" s="339"/>
      <c r="DQ56" s="339"/>
      <c r="DR56" s="339"/>
      <c r="DS56" s="339"/>
      <c r="DT56" s="339"/>
      <c r="DU56" s="339"/>
      <c r="DV56" s="339"/>
      <c r="DW56" s="339"/>
      <c r="DX56" s="339"/>
      <c r="DY56" s="339"/>
      <c r="DZ56" s="339"/>
      <c r="EA56" s="339"/>
      <c r="EB56" s="339"/>
      <c r="EC56" s="339"/>
      <c r="ED56" s="339"/>
      <c r="EE56" s="339"/>
      <c r="EF56" s="339"/>
      <c r="EG56" s="339"/>
      <c r="EH56" s="339"/>
      <c r="EI56" s="339"/>
      <c r="EJ56" s="339"/>
      <c r="EK56" s="339"/>
      <c r="EL56" s="339"/>
      <c r="EM56" s="339"/>
      <c r="EN56" s="339"/>
      <c r="EO56" s="339"/>
      <c r="EP56" s="339"/>
    </row>
    <row r="57" spans="1:146" ht="17" customHeight="1">
      <c r="A57" s="528"/>
      <c r="B57" s="194" t="str">
        <f>'Vic Oct 2019'!F51</f>
        <v>Momentum Energy</v>
      </c>
      <c r="C57" s="194" t="str">
        <f>'Vic Oct 2019'!G51</f>
        <v>Market offer</v>
      </c>
      <c r="D57" s="190">
        <f>365*'Vic Oct 2019'!H51/100</f>
        <v>406.37772727272727</v>
      </c>
      <c r="E57" s="415">
        <f>IF('Vic Oct 2019'!AQ51=3,0.5,IF('Vic Oct 2019'!AQ51=2,0.33,0))</f>
        <v>0.33</v>
      </c>
      <c r="F57" s="415">
        <f t="shared" si="3"/>
        <v>0.66999999999999993</v>
      </c>
      <c r="G57" s="190">
        <f>IF('Vic Oct 2019'!K51="",($C$5*E57/'Vic Oct 2019'!AQ51*'Vic Oct 2019'!W51/100)*'Vic Oct 2019'!AQ51,IF($C$5*E57/'Vic Oct 2019'!AQ51&gt;='Vic Oct 2019'!L51,('Vic Oct 2019'!L51*'Vic Oct 2019'!W51/100)*'Vic Oct 2019'!AQ51,($C$5*E57/'Vic Oct 2019'!AQ51*'Vic Oct 2019'!W51/100)*'Vic Oct 2019'!AQ51))</f>
        <v>210.54545454545453</v>
      </c>
      <c r="H57" s="190">
        <f>IF($C$5*E57/'Vic Oct 2019'!AQ51&lt;'Vic Oct 2019'!L51,0,IF($C$5*E57/'Vic Oct 2019'!AQ51&lt;='Vic Oct 2019'!M51,($C$5*E57/'Vic Oct 2019'!AQ51-'Vic Oct 2019'!L51)*('Vic Oct 2019'!X51/100)*'Vic Oct 2019'!AQ51,('Vic Oct 2019'!M51-'Vic Oct 2019'!L51)*('Vic Oct 2019'!X51/100)*'Vic Oct 2019'!AQ51))</f>
        <v>206.18181818181816</v>
      </c>
      <c r="I57" s="190">
        <f>IF($C$5*E57/'Vic Oct 2019'!AQ51&lt;'Vic Oct 2019'!M51,0,IF($C$5*E57/'Vic Oct 2019'!AQ51&lt;='Vic Oct 2019'!N51,($C$5*E57/'Vic Oct 2019'!AQ51-'Vic Oct 2019'!M51)*('Vic Oct 2019'!Y51/100)*'Vic Oct 2019'!AQ51,('Vic Oct 2019'!N51-'Vic Oct 2019'!M51)*('Vic Oct 2019'!Y51/100)*'Vic Oct 2019'!AQ51))</f>
        <v>148.09090909090909</v>
      </c>
      <c r="J57" s="190">
        <f>IF($C$5*E57/'Vic Oct 2019'!AQ51&lt;'Vic Oct 2019'!N51,0,IF($C$5*E57/'Vic Oct 2019'!AQ51&lt;='Vic Oct 2019'!O51,($C$5*E57/'Vic Oct 2019'!AQ51-'Vic Oct 2019'!N51)*('Vic Oct 2019'!Z51/100)*'Vic Oct 2019'!AQ51,('Vic Oct 2019'!O51-'Vic Oct 2019'!N51)*('Vic Oct 2019'!Z51/100)*'Vic Oct 2019'!AQ51))</f>
        <v>0</v>
      </c>
      <c r="K57" s="190">
        <f>IF(($C$5*E57/'Vic Oct 2019'!AQ51&gt;'Vic Oct 2019'!O51),($C$5*E57/'Vic Oct 2019'!AQ51-'Vic Oct 2019'!N51)*'Vic Oct 2019'!AA51/100*'Vic Oct 2019'!AQ51,0)</f>
        <v>0</v>
      </c>
      <c r="L57" s="190">
        <f>IF('Vic Oct 2019'!K51="",($C$5*F57/'Vic Oct 2019'!AR51*'Vic Oct 2019'!AC51/100)*'Vic Oct 2019'!AR51,IF($C$5*F57/'Vic Oct 2019'!AR51&gt;='Vic Oct 2019'!L51,('Vic Oct 2019'!L51*'Vic Oct 2019'!AC51/100)*'Vic Oct 2019'!AR51,($C$5*F57/'Vic Oct 2019'!AR51*'Vic Oct 2019'!AC51/100)*'Vic Oct 2019'!AR51))</f>
        <v>331.63636363636363</v>
      </c>
      <c r="M57" s="190">
        <f>IF($C$5*F57/'Vic Oct 2019'!AR51&lt;'Vic Oct 2019'!L51,0,IF($C$5*F57/'Vic Oct 2019'!AR51&lt;='Vic Oct 2019'!M51,($C$5*F57/'Vic Oct 2019'!AR51-'Vic Oct 2019'!L51)*('Vic Oct 2019'!AD51/100)*'Vic Oct 2019'!AR51,('Vic Oct 2019'!M51-'Vic Oct 2019'!L51)*('Vic Oct 2019'!AD51/100)*'Vic Oct 2019'!AR51))</f>
        <v>329.45454545454538</v>
      </c>
      <c r="N57" s="190">
        <f>IF($C$5*F57/'Vic Oct 2019'!AR51&lt;'Vic Oct 2019'!M51,0,IF($C$5*F57/'Vic Oct 2019'!AR51&lt;='Vic Oct 2019'!N51,($C$5*F57/'Vic Oct 2019'!AR51-'Vic Oct 2019'!M51)*('Vic Oct 2019'!AE51/100)*'Vic Oct 2019'!AR51,('Vic Oct 2019'!N51-'Vic Oct 2019'!M51)*('Vic Oct 2019'!AE51/100)*'Vic Oct 2019'!AR51))</f>
        <v>255.63636363636357</v>
      </c>
      <c r="O57" s="190">
        <f>IF($C$5*F57/'Vic Oct 2019'!AR51&lt;'Vic Oct 2019'!N51,0,IF($C$5*F57/'Vic Oct 2019'!AR51&lt;='Vic Oct 2019'!O51,($C$5*F57/'Vic Oct 2019'!AQ51-'Vic Oct 2019'!N51)*('Vic Oct 2019'!AF51/100)*'Vic Oct 2019'!AR51,('Vic Oct 2019'!O51-'Vic Oct 2019'!N51)*('Vic Oct 2019'!AF51/100)*'Vic Oct 2019'!AR51))</f>
        <v>0</v>
      </c>
      <c r="P57" s="190">
        <f>IF(($C$5*F57/'Vic Oct 2019'!AR51&gt;'Vic Oct 2019'!O51),($C$5*F57/'Vic Oct 2019'!AR51-'Vic Oct 2019'!N51)*'Vic Oct 2019'!AG51/100*'Vic Oct 2019'!AR51,0)</f>
        <v>0</v>
      </c>
      <c r="Q57" s="394">
        <f t="shared" si="4"/>
        <v>1481.5454545454543</v>
      </c>
      <c r="R57" s="419">
        <f t="shared" si="5"/>
        <v>1887.9231818181815</v>
      </c>
      <c r="S57" s="193">
        <f t="shared" si="6"/>
        <v>2076.7154999999998</v>
      </c>
      <c r="T57" s="247">
        <f>'Vic Oct 2019'!AT51</f>
        <v>0</v>
      </c>
      <c r="U57" s="247">
        <f>'Vic Oct 2019'!AU51</f>
        <v>0</v>
      </c>
      <c r="V57" s="247">
        <f>'Vic Oct 2019'!AV51</f>
        <v>0</v>
      </c>
      <c r="W57" s="247">
        <f>'Vic Oct 2019'!AW51</f>
        <v>0</v>
      </c>
      <c r="X57" s="419" t="str">
        <f t="shared" si="11"/>
        <v>No discount</v>
      </c>
      <c r="Y57" s="419" t="str">
        <f t="shared" si="12"/>
        <v>Exclusive</v>
      </c>
      <c r="Z57" s="399">
        <f t="shared" si="7"/>
        <v>1887.9231818181815</v>
      </c>
      <c r="AA57" s="399">
        <f t="shared" si="8"/>
        <v>1887.9231818181815</v>
      </c>
      <c r="AB57" s="400">
        <f t="shared" si="9"/>
        <v>2076.7154999999998</v>
      </c>
      <c r="AC57" s="400">
        <f t="shared" si="10"/>
        <v>2076.7154999999998</v>
      </c>
      <c r="AD57" s="244">
        <f>'Vic Oct 2019'!BF51</f>
        <v>0</v>
      </c>
      <c r="AE57" s="196" t="str">
        <f>'Vic Oct 2019'!BG51</f>
        <v>n</v>
      </c>
      <c r="CO57" s="339"/>
      <c r="CP57" s="339"/>
      <c r="CQ57" s="339"/>
      <c r="CR57" s="339"/>
      <c r="CS57" s="339"/>
      <c r="CT57" s="339"/>
      <c r="CU57" s="339"/>
      <c r="CV57" s="339"/>
      <c r="CW57" s="339"/>
      <c r="CX57" s="339"/>
      <c r="CY57" s="339"/>
      <c r="CZ57" s="339"/>
      <c r="DA57" s="339"/>
      <c r="DB57" s="339"/>
      <c r="DC57" s="339"/>
      <c r="DD57" s="339"/>
      <c r="DE57" s="339"/>
      <c r="DF57" s="339"/>
      <c r="DG57" s="339"/>
      <c r="DH57" s="339"/>
      <c r="DI57" s="339"/>
      <c r="DJ57" s="339"/>
      <c r="DK57" s="339"/>
      <c r="DL57" s="339"/>
      <c r="DM57" s="339"/>
      <c r="DN57" s="339"/>
      <c r="DO57" s="339"/>
      <c r="DP57" s="339"/>
      <c r="DQ57" s="339"/>
      <c r="DR57" s="339"/>
      <c r="DS57" s="339"/>
      <c r="DT57" s="339"/>
      <c r="DU57" s="339"/>
      <c r="DV57" s="339"/>
      <c r="DW57" s="339"/>
      <c r="DX57" s="339"/>
      <c r="DY57" s="339"/>
      <c r="DZ57" s="339"/>
      <c r="EA57" s="339"/>
      <c r="EB57" s="339"/>
      <c r="EC57" s="339"/>
      <c r="ED57" s="339"/>
      <c r="EE57" s="339"/>
      <c r="EF57" s="339"/>
      <c r="EG57" s="339"/>
      <c r="EH57" s="339"/>
      <c r="EI57" s="339"/>
      <c r="EJ57" s="339"/>
      <c r="EK57" s="339"/>
      <c r="EL57" s="339"/>
      <c r="EM57" s="339"/>
      <c r="EN57" s="339"/>
      <c r="EO57" s="339"/>
      <c r="EP57" s="339"/>
    </row>
    <row r="58" spans="1:146" s="343" customFormat="1" ht="17" customHeight="1">
      <c r="A58" s="528"/>
      <c r="B58" s="194" t="str">
        <f>'Vic Oct 2019'!F52</f>
        <v>Origin Energy</v>
      </c>
      <c r="C58" s="194" t="str">
        <f>'Vic Oct 2019'!G52</f>
        <v>Flexi</v>
      </c>
      <c r="D58" s="190">
        <f>365*'Vic Oct 2019'!H52/100</f>
        <v>335.8</v>
      </c>
      <c r="E58" s="415">
        <f>IF('Vic Oct 2019'!AQ52=3,0.5,IF('Vic Oct 2019'!AQ52=2,0.33,0))</f>
        <v>0.33</v>
      </c>
      <c r="F58" s="415">
        <f t="shared" si="3"/>
        <v>0.66999999999999993</v>
      </c>
      <c r="G58" s="190">
        <f>IF('Vic Oct 2019'!K52="",($C$5*E58/'Vic Oct 2019'!AQ52*'Vic Oct 2019'!W52/100)*'Vic Oct 2019'!AQ52,IF($C$5*E58/'Vic Oct 2019'!AQ52&gt;='Vic Oct 2019'!L52,('Vic Oct 2019'!L52*'Vic Oct 2019'!W52/100)*'Vic Oct 2019'!AQ52,($C$5*E58/'Vic Oct 2019'!AQ52*'Vic Oct 2019'!W52/100)*'Vic Oct 2019'!AQ52))</f>
        <v>593.99999999999989</v>
      </c>
      <c r="H58" s="190">
        <f>IF(AND('Vic Oct 2019'!L52&gt;0,'Vic Oct 2019'!M52&gt;0),IF($C$5*E58/'Vic Oct 2019'!AQ52&lt;'Vic Oct 2019'!L52,0,IF(($C$5*E58/'Vic Oct 2019'!AQ52-'Vic Oct 2019'!L52)&lt;=('Vic Oct 2019'!M52+'Vic Oct 2019'!L52),((($C$5*E58/'Vic Oct 2019'!AQ52-'Vic Oct 2019'!L52)*'Vic Oct 2019'!X52/100))*'Vic Oct 2019'!AQ52,((('Vic Oct 2019'!M52)*'Vic Oct 2019'!X52/100)*'Vic Oct 2019'!AQ52))),0)</f>
        <v>0</v>
      </c>
      <c r="I58" s="190">
        <f>IF(AND('Vic Oct 2019'!M52&gt;0,'Vic Oct 2019'!N52&gt;0),IF($C$5*E58/'Vic Oct 2019'!AQ52&lt;('Vic Oct 2019'!L52+'Vic Oct 2019'!M52),0,IF(($C$5*E58/'Vic Oct 2019'!AQ52-'Vic Oct 2019'!L52+'Vic Oct 2019'!M52)&lt;=('Vic Oct 2019'!L52+'Vic Oct 2019'!M52+'Vic Oct 2019'!N52),((($C$5*E58/'Vic Oct 2019'!AQ52-('Vic Oct 2019'!L52+'Vic Oct 2019'!M52))*'Vic Oct 2019'!Y52/100))*'Vic Oct 2019'!AQ52,('Vic Oct 2019'!N52*'Vic Oct 2019'!Y52/100)* 'Vic Oct 2019'!AQ52)),0)</f>
        <v>0</v>
      </c>
      <c r="J58" s="190">
        <f>IF(AND('Vic Oct 2019'!N52&gt;0,'Vic Oct 2019'!O52&gt;0),IF($C$5*E58/'Vic Oct 2019'!AQ52&lt;('Vic Oct 2019'!L52+'Vic Oct 2019'!M52+'Vic Oct 2019'!N52),0,IF(($C$5*E58/'Vic Oct 2019'!AQ52-'Vic Oct 2019'!L52+'Vic Oct 2019'!M52+'Vic Oct 2019'!N52)&lt;=('Vic Oct 2019'!L52+'Vic Oct 2019'!M52+'Vic Oct 2019'!N52+'Vic Oct 2019'!O52),(($C$5*E58/'Vic Oct 2019'!AQ52-('Vic Oct 2019'!L52+'Vic Oct 2019'!M52+'Vic Oct 2019'!N52))*'Vic Oct 2019'!Z52/100)*'Vic Oct 2019'!AQ52,('Vic Oct 2019'!O52*'Vic Oct 2019'!Z52/100)*'Vic Oct 2019'!AQ52)),0)</f>
        <v>0</v>
      </c>
      <c r="K58" s="190">
        <f>IF(AND('Vic Oct 2019'!P52&gt;0,'Vic Oct 2019'!O52&gt;0),IF(($C$5*E58/'Vic Oct 2019'!AQ52&lt;SUM('Vic Oct 2019'!L52:P52)),(0),($C$5*E58/'Vic Oct 2019'!AQ52-SUM('Vic Oct 2019'!L52:P52))*'Vic Oct 2019'!AB52/100)* 'Vic Oct 2019'!AQ52,IF(AND('Vic Oct 2019'!O52&gt;0,'Vic Oct 2019'!P52=""),IF(($C$5*E58/'Vic Oct 2019'!AQ52&lt; SUM('Vic Oct 2019'!L52:O52)),(0),($C$5*E58/'Vic Oct 2019'!AQ52-SUM('Vic Oct 2019'!L52:O52))*'Vic Oct 2019'!AA52/100)* 'Vic Oct 2019'!AQ52,IF(AND('Vic Oct 2019'!N52&gt;0,'Vic Oct 2019'!O52=""),IF(($C$5*E58/'Vic Oct 2019'!AQ52&lt; SUM('Vic Oct 2019'!L52:N52)),(0),($C$5*E58/'Vic Oct 2019'!AQ52-SUM('Vic Oct 2019'!L52:N52))*'Vic Oct 2019'!Z52/100)* 'Vic Oct 2019'!AQ52,IF(AND('Vic Oct 2019'!M52&gt;0,'Vic Oct 2019'!N52=""),IF(($C$5*E58/'Vic Oct 2019'!AQ52&lt;'Vic Oct 2019'!M52+'Vic Oct 2019'!L52),(0),(($C$5*E58/'Vic Oct 2019'!AQ52-('Vic Oct 2019'!M52+'Vic Oct 2019'!L52))*'Vic Oct 2019'!Y52/100))*'Vic Oct 2019'!AQ52,IF(AND('Vic Oct 2019'!L52&gt;0,'Vic Oct 2019'!M52=""&gt;0),IF(($C$5*E58/'Vic Oct 2019'!AQ52&lt;'Vic Oct 2019'!L52),(0),($C$5*E58/'Vic Oct 2019'!AQ52-'Vic Oct 2019'!L52)*'Vic Oct 2019'!X52/100)*'Vic Oct 2019'!AQ52,0)))))</f>
        <v>0</v>
      </c>
      <c r="L58" s="190">
        <f>IF('Vic Oct 2019'!K52="",($C$5*F58/'Vic Oct 2019'!AR52*'Vic Oct 2019'!AC52/100)*'Vic Oct 2019'!AR52,IF($C$5*F58/'Vic Oct 2019'!AR52&gt;='Vic Oct 2019'!L52,('Vic Oct 2019'!L52*'Vic Oct 2019'!AC52/100)*'Vic Oct 2019'!AR52,($C$5*F58/'Vic Oct 2019'!AR52*'Vic Oct 2019'!AC52/100)*'Vic Oct 2019'!AR52))</f>
        <v>1108.5454545454545</v>
      </c>
      <c r="M58" s="190">
        <f>IF(AND('Vic Oct 2019'!L52&gt;0,'Vic Oct 2019'!M52&gt;0),IF($C$5*F58/'Vic Oct 2019'!AR52&lt;'Vic Oct 2019'!L52,0,IF(($C$5*F58/'Vic Oct 2019'!AR52-'Vic Oct 2019'!L52)&lt;=('Vic Oct 2019'!M52+'Vic Oct 2019'!L52),((($C$5*F58/'Vic Oct 2019'!AR52-'Vic Oct 2019'!L52)*'Vic Oct 2019'!AD52/100))*'Vic Oct 2019'!AR52,((('Vic Oct 2019'!M52)*'Vic Oct 2019'!AD52/100)*'Vic Oct 2019'!AR52))),0)</f>
        <v>0</v>
      </c>
      <c r="N58" s="190">
        <f>IF(AND('Vic Oct 2019'!M52&gt;0,'Vic Oct 2019'!N52&gt;0),IF($C$5*F58/'Vic Oct 2019'!AR52&lt;('Vic Oct 2019'!L52+'Vic Oct 2019'!M52),0,IF(($C$5*F58/'Vic Oct 2019'!AR52-'Vic Oct 2019'!L52+'Vic Oct 2019'!M52)&lt;=('Vic Oct 2019'!L52+'Vic Oct 2019'!M52+'Vic Oct 2019'!N52),((($C$5*F58/'Vic Oct 2019'!AR52-('Vic Oct 2019'!L52+'Vic Oct 2019'!M52))*'Vic Oct 2019'!AE52/100))*'Vic Oct 2019'!AR52,('Vic Oct 2019'!N52*'Vic Oct 2019'!AE52/100)*'Vic Oct 2019'!AR52)),0)</f>
        <v>0</v>
      </c>
      <c r="O58" s="190">
        <f>IF(AND('Vic Oct 2019'!N52&gt;0,'Vic Oct 2019'!O52&gt;0),IF($C$5*F58/'Vic Oct 2019'!AR52&lt;('Vic Oct 2019'!L52+'Vic Oct 2019'!M52+'Vic Oct 2019'!N52),0,IF(($C$5*F58/'Vic Oct 2019'!AR52-'Vic Oct 2019'!L52+'Vic Oct 2019'!M52+'Vic Oct 2019'!N52)&lt;=('Vic Oct 2019'!L52+'Vic Oct 2019'!M52+'Vic Oct 2019'!N52+'Vic Oct 2019'!O52),(($C$5*F58/'Vic Oct 2019'!AR52-('Vic Oct 2019'!L52+'Vic Oct 2019'!M52+'Vic Oct 2019'!N52))*'Vic Oct 2019'!AF52/100)*'Vic Oct 2019'!AR52,('Vic Oct 2019'!O52*'Vic Oct 2019'!AF52/100)*'Vic Oct 2019'!AR52)),0)</f>
        <v>0</v>
      </c>
      <c r="P58" s="190">
        <f>IF(AND('Vic Oct 2019'!P52&gt;0,'Vic Oct 2019'!O52&gt;0),IF(($C$5*F58/'Vic Oct 2019'!AR52&lt;SUM('Vic Oct 2019'!L52:P52)),(0),($C$5*F58/'Vic Oct 2019'!AR52-SUM('Vic Oct 2019'!L52:P52))*'Vic Oct 2019'!AB52/100)* 'Vic Oct 2019'!AR52,IF(AND('Vic Oct 2019'!O52&gt;0,'Vic Oct 2019'!P52=""),IF(($C$5*F58/'Vic Oct 2019'!AR52&lt; SUM('Vic Oct 2019'!L52:O52)),(0),($C$5*F58/'Vic Oct 2019'!AR52-SUM('Vic Oct 2019'!L52:O52))*'Vic Oct 2019'!AG52/100)* 'Vic Oct 2019'!AR52,IF(AND('Vic Oct 2019'!N52&gt;0,'Vic Oct 2019'!O52=""),IF(($C$5*F58/'Vic Oct 2019'!AR52&lt; SUM('Vic Oct 2019'!L52:N52)),(0),($C$5*F58/'Vic Oct 2019'!AR52-SUM('Vic Oct 2019'!L52:N52))*'Vic Oct 2019'!AF52/100)* 'Vic Oct 2019'!AR52,IF(AND('Vic Oct 2019'!M52&gt;0,'Vic Oct 2019'!N52=""),IF(($C$5*F58/'Vic Oct 2019'!AR52&lt;'Vic Oct 2019'!M52+'Vic Oct 2019'!L52),(0),(($C$5*F58/'Vic Oct 2019'!AR52-('Vic Oct 2019'!M52+'Vic Oct 2019'!L52))*'Vic Oct 2019'!AE52/100))*'Vic Oct 2019'!AR52,IF(AND('Vic Oct 2019'!L52&gt;0,'Vic Oct 2019'!M52=""&gt;0),IF(($C$5*F58/'Vic Oct 2019'!AR52&lt;'Vic Oct 2019'!L52),(0),($C$5*F58/'Vic Oct 2019'!AR52-'Vic Oct 2019'!L52)*'Vic Oct 2019'!AD52/100)*'Vic Oct 2019'!AR52,0)))))</f>
        <v>0</v>
      </c>
      <c r="Q58" s="394">
        <f t="shared" si="4"/>
        <v>1702.5454545454545</v>
      </c>
      <c r="R58" s="419">
        <f t="shared" si="5"/>
        <v>2038.3454545454545</v>
      </c>
      <c r="S58" s="193">
        <f t="shared" si="6"/>
        <v>2242.1800000000003</v>
      </c>
      <c r="T58" s="247">
        <f>'Vic Oct 2019'!AT52</f>
        <v>0</v>
      </c>
      <c r="U58" s="247">
        <f>'Vic Oct 2019'!AU52</f>
        <v>23</v>
      </c>
      <c r="V58" s="247">
        <f>'Vic Oct 2019'!AV52</f>
        <v>0</v>
      </c>
      <c r="W58" s="247">
        <f>'Vic Oct 2019'!AW52</f>
        <v>0</v>
      </c>
      <c r="X58" s="419" t="str">
        <f t="shared" si="11"/>
        <v>Guaranteed off usage</v>
      </c>
      <c r="Y58" s="419" t="str">
        <f t="shared" si="12"/>
        <v>Inclusive</v>
      </c>
      <c r="Z58" s="399">
        <f t="shared" ref="Z58:Z62" si="23">IF(AND(X58="Guaranteed off bill",Y58="Inclusive"),((R58*1.1)-((R58*1.1)*T58/100))/1.1,IF(AND(X58="Guaranteed off usage",Y58="Inclusive"),((R58*1.1)-((Q58*1.1)*U58/100))/1.1,IF(AND(X58="Guaranteed off bill",Y58="Exclusive"),R58-(R58*T58/100),IF(AND(X58="Guaranteed off usage",Y58="Exclusive"),R58-(Q58*U58/100),IF(Y58="Inclusive",((R58*1.1))/1.1,R58)))))</f>
        <v>1646.76</v>
      </c>
      <c r="AA58" s="399">
        <f t="shared" ref="AA58:AA62" si="24">IF(AND(X58="Pay-on-time off bill",Y58="Inclusive"),((Z58*1.1)-((Z58*1.1)*V58/100))/1.1,IF(AND(X58="Pay-on-time off usage",Y58="Inclusive"),((Z58*1.1)-((Q58*1.1)*W58/100))/1.1,IF(AND(X58="Pay-on-time off bill",Y58="Exclusive"),Z58-(Z58*V58/100),IF(AND(X58="Pay-on-time off usage",Y58="Exclusive"),Z58-(Q58*W58/100),IF(Y58="Inclusive",((Z58*1.1))/1.1,Z58)))))</f>
        <v>1646.76</v>
      </c>
      <c r="AB58" s="400">
        <f t="shared" si="9"/>
        <v>1811.4360000000001</v>
      </c>
      <c r="AC58" s="400">
        <f t="shared" si="10"/>
        <v>1811.4360000000001</v>
      </c>
      <c r="AD58" s="244">
        <f>'Vic Oct 2019'!BF52</f>
        <v>0</v>
      </c>
      <c r="AE58" s="196" t="str">
        <f>'Vic Oct 2019'!BG52</f>
        <v>n</v>
      </c>
      <c r="AF58" s="336"/>
      <c r="AG58" s="336"/>
      <c r="AH58" s="336"/>
      <c r="AI58" s="336"/>
      <c r="AJ58" s="336"/>
      <c r="AK58" s="336"/>
      <c r="AL58" s="336"/>
      <c r="AM58" s="336"/>
      <c r="AN58" s="336"/>
      <c r="AO58" s="336"/>
      <c r="AP58" s="336"/>
      <c r="AQ58" s="336"/>
      <c r="AR58" s="336"/>
      <c r="AS58" s="336"/>
      <c r="AT58" s="336"/>
      <c r="AU58" s="336"/>
      <c r="AV58" s="336"/>
      <c r="AW58" s="336"/>
      <c r="AX58" s="336"/>
      <c r="AY58" s="336"/>
      <c r="AZ58" s="336"/>
      <c r="BA58" s="336"/>
      <c r="BB58" s="336"/>
      <c r="BC58" s="336"/>
      <c r="BD58" s="336"/>
      <c r="BE58" s="336"/>
      <c r="BF58" s="336"/>
      <c r="BG58" s="336"/>
      <c r="BH58" s="336"/>
      <c r="BI58" s="336"/>
      <c r="BJ58" s="336"/>
      <c r="BK58" s="336"/>
      <c r="BL58" s="336"/>
      <c r="BM58" s="336"/>
      <c r="BN58" s="336"/>
      <c r="BO58" s="336"/>
      <c r="BP58" s="336"/>
      <c r="BQ58" s="336"/>
      <c r="BR58" s="336"/>
      <c r="BS58" s="336"/>
      <c r="BT58" s="336"/>
      <c r="BU58" s="336"/>
      <c r="BV58" s="336"/>
      <c r="BW58" s="336"/>
      <c r="BX58" s="336"/>
      <c r="BY58" s="336"/>
      <c r="BZ58" s="336"/>
      <c r="CA58" s="336"/>
      <c r="CB58" s="336"/>
      <c r="CC58" s="336"/>
      <c r="CD58" s="336"/>
      <c r="CE58" s="336"/>
      <c r="CF58" s="336"/>
      <c r="CG58" s="336"/>
      <c r="CH58" s="336"/>
      <c r="CI58" s="336"/>
      <c r="CJ58" s="336"/>
      <c r="CK58" s="336"/>
      <c r="CL58" s="336"/>
      <c r="CM58" s="336"/>
      <c r="CN58" s="336"/>
      <c r="CO58" s="339"/>
      <c r="CP58" s="339"/>
      <c r="CQ58" s="339"/>
      <c r="CR58" s="339"/>
      <c r="CS58" s="339"/>
      <c r="CT58" s="339"/>
      <c r="CU58" s="339"/>
      <c r="CV58" s="339"/>
      <c r="CW58" s="339"/>
      <c r="CX58" s="339"/>
      <c r="CY58" s="339"/>
      <c r="CZ58" s="339"/>
      <c r="DA58" s="339"/>
      <c r="DB58" s="339"/>
      <c r="DC58" s="339"/>
      <c r="DD58" s="339"/>
      <c r="DE58" s="339"/>
      <c r="DF58" s="339"/>
      <c r="DG58" s="339"/>
      <c r="DH58" s="339"/>
      <c r="DI58" s="339"/>
      <c r="DJ58" s="339"/>
      <c r="DK58" s="339"/>
      <c r="DL58" s="339"/>
      <c r="DM58" s="339"/>
      <c r="DN58" s="342"/>
      <c r="DO58" s="342"/>
      <c r="DP58" s="342"/>
      <c r="DQ58" s="342"/>
      <c r="DR58" s="342"/>
      <c r="DS58" s="342"/>
      <c r="DT58" s="342"/>
      <c r="DU58" s="342"/>
      <c r="DV58" s="342"/>
      <c r="DW58" s="342"/>
      <c r="DX58" s="342"/>
      <c r="DY58" s="342"/>
      <c r="DZ58" s="342"/>
      <c r="EA58" s="342"/>
      <c r="EB58" s="342"/>
      <c r="EC58" s="342"/>
      <c r="ED58" s="342"/>
      <c r="EE58" s="342"/>
      <c r="EF58" s="342"/>
      <c r="EG58" s="342"/>
      <c r="EH58" s="342"/>
      <c r="EI58" s="342"/>
      <c r="EJ58" s="342"/>
      <c r="EK58" s="342"/>
      <c r="EL58" s="342"/>
      <c r="EM58" s="342"/>
      <c r="EN58" s="342"/>
      <c r="EO58" s="342"/>
      <c r="EP58" s="342"/>
    </row>
    <row r="59" spans="1:146" s="343" customFormat="1" ht="17" customHeight="1">
      <c r="A59" s="528"/>
      <c r="B59" s="194" t="str">
        <f>'Vic Oct 2019'!F53</f>
        <v>Simply Energy</v>
      </c>
      <c r="C59" s="194" t="str">
        <f>'Vic Oct 2019'!G53</f>
        <v>Business Plus</v>
      </c>
      <c r="D59" s="190">
        <f>365*'Vic Oct 2019'!H53/100</f>
        <v>359.88999999999993</v>
      </c>
      <c r="E59" s="415">
        <f>IF('Vic Oct 2019'!AQ53=3,0.5,IF('Vic Oct 2019'!AQ53=2,0.33,0))</f>
        <v>0.33</v>
      </c>
      <c r="F59" s="415">
        <f t="shared" si="3"/>
        <v>0.66999999999999993</v>
      </c>
      <c r="G59" s="190">
        <f>IF('Vic Oct 2019'!K53="",($C$5*E59/'Vic Oct 2019'!AQ53*'Vic Oct 2019'!W53/100)*'Vic Oct 2019'!AQ53,IF($C$5*E59/'Vic Oct 2019'!AQ53&gt;='Vic Oct 2019'!L53,('Vic Oct 2019'!L53*'Vic Oct 2019'!W53/100)*'Vic Oct 2019'!AQ53,($C$5*E59/'Vic Oct 2019'!AQ53*'Vic Oct 2019'!W53/100)*'Vic Oct 2019'!AQ53))</f>
        <v>197.97399999999999</v>
      </c>
      <c r="H59" s="190">
        <f>IF($C$5*E59/'Vic Oct 2019'!AQ53&lt;'Vic Oct 2019'!L53,0,IF($C$5*E59/'Vic Oct 2019'!AQ53&lt;='Vic Oct 2019'!M53,($C$5*E59/'Vic Oct 2019'!AQ53-'Vic Oct 2019'!L53)*('Vic Oct 2019'!X53/100)*'Vic Oct 2019'!AQ53,('Vic Oct 2019'!M53-'Vic Oct 2019'!L53)*('Vic Oct 2019'!X53/100)*'Vic Oct 2019'!AQ53))</f>
        <v>193.54999999999998</v>
      </c>
      <c r="I59" s="190">
        <f>IF($C$5*E59/'Vic Oct 2019'!AQ53&lt;'Vic Oct 2019'!M53,0,IF($C$5*E59/'Vic Oct 2019'!AQ53&lt;='Vic Oct 2019'!N53,($C$5*E59/'Vic Oct 2019'!AQ53-'Vic Oct 2019'!M53)*('Vic Oct 2019'!Y53/100)*'Vic Oct 2019'!AQ53,('Vic Oct 2019'!N53-'Vic Oct 2019'!M53)*('Vic Oct 2019'!Y53/100)*'Vic Oct 2019'!AQ53))</f>
        <v>130.80799999999999</v>
      </c>
      <c r="J59" s="190">
        <f>IF($C$5*E59/'Vic Oct 2019'!AQ53&lt;'Vic Oct 2019'!N53,0,IF($C$5*E59/'Vic Oct 2019'!AQ53&lt;='Vic Oct 2019'!O53,($C$5*E59/'Vic Oct 2019'!AQ53-'Vic Oct 2019'!N53)*('Vic Oct 2019'!Z53/100)*'Vic Oct 2019'!AQ53,('Vic Oct 2019'!O53-'Vic Oct 2019'!N53)*('Vic Oct 2019'!Z53/100)*'Vic Oct 2019'!AQ53))</f>
        <v>0</v>
      </c>
      <c r="K59" s="190">
        <f>IF(($C$5*E59/'Vic Oct 2019'!AQ53&gt;'Vic Oct 2019'!O53),($C$5*E59/'Vic Oct 2019'!AQ53-'Vic Oct 2019'!N53)*'Vic Oct 2019'!AA53/100*'Vic Oct 2019'!AQ53,0)</f>
        <v>0</v>
      </c>
      <c r="L59" s="190">
        <f>IF('Vic Oct 2019'!K53="",($C$5*F59/'Vic Oct 2019'!AR53*'Vic Oct 2019'!AC53/100)*'Vic Oct 2019'!AR53,IF($C$5*F59/'Vic Oct 2019'!AR53&gt;='Vic Oct 2019'!L53,('Vic Oct 2019'!L53*'Vic Oct 2019'!AC53/100)*'Vic Oct 2019'!AR53,($C$5*F59/'Vic Oct 2019'!AR53*'Vic Oct 2019'!AC53/100)*'Vic Oct 2019'!AR53))</f>
        <v>364.9799999999999</v>
      </c>
      <c r="M59" s="190">
        <f>IF($C$5*F59/'Vic Oct 2019'!AR53&lt;'Vic Oct 2019'!L53,0,IF($C$5*F59/'Vic Oct 2019'!AR53&lt;='Vic Oct 2019'!M53,($C$5*F59/'Vic Oct 2019'!AR53-'Vic Oct 2019'!L53)*('Vic Oct 2019'!AD53/100)*'Vic Oct 2019'!AR53,('Vic Oct 2019'!M53-'Vic Oct 2019'!L53)*('Vic Oct 2019'!AD53/100)*'Vic Oct 2019'!AR53))</f>
        <v>360.55599999999998</v>
      </c>
      <c r="N59" s="190">
        <f>IF($C$5*F59/'Vic Oct 2019'!AR53&lt;'Vic Oct 2019'!M53,0,IF($C$5*F59/'Vic Oct 2019'!AR53&lt;='Vic Oct 2019'!N53,($C$5*F59/'Vic Oct 2019'!AR53-'Vic Oct 2019'!M53)*('Vic Oct 2019'!AE53/100)*'Vic Oct 2019'!AR53,('Vic Oct 2019'!N53-'Vic Oct 2019'!M53)*('Vic Oct 2019'!AE53/100)*'Vic Oct 2019'!AR53))</f>
        <v>261.70472727272727</v>
      </c>
      <c r="O59" s="190">
        <f>IF($C$5*F59/'Vic Oct 2019'!AR53&lt;'Vic Oct 2019'!N53,0,IF($C$5*F59/'Vic Oct 2019'!AR53&lt;='Vic Oct 2019'!O53,($C$5*F59/'Vic Oct 2019'!AQ53-'Vic Oct 2019'!N53)*('Vic Oct 2019'!AF53/100)*'Vic Oct 2019'!AR53,('Vic Oct 2019'!O53-'Vic Oct 2019'!N53)*('Vic Oct 2019'!AF53/100)*'Vic Oct 2019'!AR53))</f>
        <v>0</v>
      </c>
      <c r="P59" s="190">
        <f>IF(($C$5*F59/'Vic Oct 2019'!AR53&gt;'Vic Oct 2019'!O53),($C$5*F59/'Vic Oct 2019'!AR53-'Vic Oct 2019'!N53)*'Vic Oct 2019'!AG53/100*'Vic Oct 2019'!AR53,0)</f>
        <v>0</v>
      </c>
      <c r="Q59" s="394">
        <f t="shared" si="4"/>
        <v>1509.5727272727272</v>
      </c>
      <c r="R59" s="419">
        <f t="shared" si="5"/>
        <v>1869.4627272727271</v>
      </c>
      <c r="S59" s="193">
        <f t="shared" si="6"/>
        <v>2056.4090000000001</v>
      </c>
      <c r="T59" s="247">
        <f>'Vic Oct 2019'!AT53</f>
        <v>0</v>
      </c>
      <c r="U59" s="247">
        <f>'Vic Oct 2019'!AU53</f>
        <v>0</v>
      </c>
      <c r="V59" s="247">
        <f>'Vic Oct 2019'!AV53</f>
        <v>0</v>
      </c>
      <c r="W59" s="247">
        <f>'Vic Oct 2019'!AW53</f>
        <v>0</v>
      </c>
      <c r="X59" s="419" t="str">
        <f t="shared" si="11"/>
        <v>No discount</v>
      </c>
      <c r="Y59" s="419" t="str">
        <f t="shared" si="12"/>
        <v>Exclusive</v>
      </c>
      <c r="Z59" s="399">
        <f t="shared" si="23"/>
        <v>1869.4627272727271</v>
      </c>
      <c r="AA59" s="399">
        <f t="shared" si="24"/>
        <v>1869.4627272727271</v>
      </c>
      <c r="AB59" s="400">
        <f t="shared" si="9"/>
        <v>2056.4090000000001</v>
      </c>
      <c r="AC59" s="400">
        <f t="shared" si="10"/>
        <v>2056.4090000000001</v>
      </c>
      <c r="AD59" s="244">
        <f>'Vic Oct 2019'!BF53</f>
        <v>0</v>
      </c>
      <c r="AE59" s="196" t="str">
        <f>'Vic Oct 2019'!BG53</f>
        <v>n</v>
      </c>
      <c r="AF59" s="336"/>
      <c r="AG59" s="336"/>
      <c r="AH59" s="336"/>
      <c r="AI59" s="336"/>
      <c r="AJ59" s="336"/>
      <c r="AK59" s="336"/>
      <c r="AL59" s="336"/>
      <c r="AM59" s="336"/>
      <c r="AN59" s="336"/>
      <c r="AO59" s="336"/>
      <c r="AP59" s="336"/>
      <c r="AQ59" s="336"/>
      <c r="AR59" s="336"/>
      <c r="AS59" s="336"/>
      <c r="AT59" s="336"/>
      <c r="AU59" s="336"/>
      <c r="AV59" s="336"/>
      <c r="AW59" s="336"/>
      <c r="AX59" s="336"/>
      <c r="AY59" s="336"/>
      <c r="AZ59" s="336"/>
      <c r="BA59" s="336"/>
      <c r="BB59" s="336"/>
      <c r="BC59" s="336"/>
      <c r="BD59" s="336"/>
      <c r="BE59" s="336"/>
      <c r="BF59" s="336"/>
      <c r="BG59" s="336"/>
      <c r="BH59" s="336"/>
      <c r="BI59" s="336"/>
      <c r="BJ59" s="336"/>
      <c r="BK59" s="336"/>
      <c r="BL59" s="336"/>
      <c r="BM59" s="336"/>
      <c r="BN59" s="336"/>
      <c r="BO59" s="336"/>
      <c r="BP59" s="336"/>
      <c r="BQ59" s="336"/>
      <c r="BR59" s="336"/>
      <c r="BS59" s="336"/>
      <c r="BT59" s="336"/>
      <c r="BU59" s="336"/>
      <c r="BV59" s="336"/>
      <c r="BW59" s="336"/>
      <c r="BX59" s="336"/>
      <c r="BY59" s="336"/>
      <c r="BZ59" s="336"/>
      <c r="CA59" s="336"/>
      <c r="CB59" s="336"/>
      <c r="CC59" s="336"/>
      <c r="CD59" s="336"/>
      <c r="CE59" s="336"/>
      <c r="CF59" s="336"/>
      <c r="CG59" s="336"/>
      <c r="CH59" s="336"/>
      <c r="CI59" s="336"/>
      <c r="CJ59" s="336"/>
      <c r="CK59" s="336"/>
      <c r="CL59" s="336"/>
      <c r="CM59" s="336"/>
      <c r="CN59" s="336"/>
      <c r="CO59" s="339"/>
      <c r="CP59" s="339"/>
      <c r="CQ59" s="339"/>
      <c r="CR59" s="339"/>
      <c r="CS59" s="339"/>
      <c r="CT59" s="339"/>
      <c r="CU59" s="339"/>
      <c r="CV59" s="339"/>
      <c r="CW59" s="339"/>
      <c r="CX59" s="339"/>
      <c r="CY59" s="339"/>
      <c r="CZ59" s="339"/>
      <c r="DA59" s="339"/>
      <c r="DB59" s="339"/>
      <c r="DC59" s="339"/>
      <c r="DD59" s="339"/>
      <c r="DE59" s="339"/>
      <c r="DF59" s="339"/>
      <c r="DG59" s="339"/>
      <c r="DH59" s="339"/>
      <c r="DI59" s="339"/>
      <c r="DJ59" s="339"/>
      <c r="DK59" s="339"/>
      <c r="DL59" s="339"/>
      <c r="DM59" s="339"/>
      <c r="DN59" s="342"/>
      <c r="DO59" s="342"/>
      <c r="DP59" s="342"/>
      <c r="DQ59" s="342"/>
      <c r="DR59" s="342"/>
      <c r="DS59" s="342"/>
      <c r="DT59" s="342"/>
      <c r="DU59" s="342"/>
      <c r="DV59" s="342"/>
      <c r="DW59" s="342"/>
      <c r="DX59" s="342"/>
      <c r="DY59" s="342"/>
      <c r="DZ59" s="342"/>
      <c r="EA59" s="342"/>
      <c r="EB59" s="342"/>
      <c r="EC59" s="342"/>
      <c r="ED59" s="342"/>
      <c r="EE59" s="342"/>
      <c r="EF59" s="342"/>
      <c r="EG59" s="342"/>
      <c r="EH59" s="342"/>
      <c r="EI59" s="342"/>
      <c r="EJ59" s="342"/>
      <c r="EK59" s="342"/>
      <c r="EL59" s="342"/>
      <c r="EM59" s="342"/>
      <c r="EN59" s="342"/>
      <c r="EO59" s="342"/>
      <c r="EP59" s="342"/>
    </row>
    <row r="60" spans="1:146" s="343" customFormat="1" ht="17" customHeight="1">
      <c r="A60" s="528"/>
      <c r="B60" s="194" t="str">
        <f>'Vic Oct 2019'!F54</f>
        <v>Amaysim</v>
      </c>
      <c r="C60" s="194" t="str">
        <f>'Vic Oct 2019'!G54</f>
        <v>Gas as you go</v>
      </c>
      <c r="D60" s="190">
        <f>365*'Vic Oct 2019'!H54/100</f>
        <v>293.22772727272724</v>
      </c>
      <c r="E60" s="415">
        <f>IF('Vic Oct 2019'!AQ54=3,0.5,IF('Vic Oct 2019'!AQ54=2,0.33,0))</f>
        <v>0.33</v>
      </c>
      <c r="F60" s="415">
        <f t="shared" si="3"/>
        <v>0.66999999999999993</v>
      </c>
      <c r="G60" s="190">
        <f>IF('Vic Oct 2019'!K54="",($C$5*E60/'Vic Oct 2019'!AQ54*'Vic Oct 2019'!W54/100)*'Vic Oct 2019'!AQ54,IF($C$5*E60/'Vic Oct 2019'!AQ54&gt;='Vic Oct 2019'!L54,('Vic Oct 2019'!L54*'Vic Oct 2019'!W54/100)*'Vic Oct 2019'!AQ54,($C$5*E60/'Vic Oct 2019'!AQ54*'Vic Oct 2019'!W54/100)*'Vic Oct 2019'!AQ54))</f>
        <v>207.27272727272725</v>
      </c>
      <c r="H60" s="190">
        <f>IF($C$5*E60/'Vic Oct 2019'!AQ54&lt;'Vic Oct 2019'!L54,0,IF($C$5*E60/'Vic Oct 2019'!AQ54&lt;='Vic Oct 2019'!M54,($C$5*E60/'Vic Oct 2019'!AQ54-'Vic Oct 2019'!L54)*('Vic Oct 2019'!X54/100)*'Vic Oct 2019'!AQ54,('Vic Oct 2019'!M54-'Vic Oct 2019'!L54)*('Vic Oct 2019'!X54/100)*'Vic Oct 2019'!AQ54))</f>
        <v>201.81818181818178</v>
      </c>
      <c r="I60" s="190">
        <f>IF($C$5*E60/'Vic Oct 2019'!AQ54&lt;'Vic Oct 2019'!M54,0,IF($C$5*E60/'Vic Oct 2019'!AQ54&lt;='Vic Oct 2019'!N54,($C$5*E60/'Vic Oct 2019'!AQ54-'Vic Oct 2019'!M54)*('Vic Oct 2019'!Y54/100)*'Vic Oct 2019'!AQ54,('Vic Oct 2019'!N54-'Vic Oct 2019'!M54)*('Vic Oct 2019'!Y54/100)*'Vic Oct 2019'!AQ54))</f>
        <v>144.81818181818181</v>
      </c>
      <c r="J60" s="190">
        <f>IF($C$5*E60/'Vic Oct 2019'!AQ54&lt;'Vic Oct 2019'!N54,0,IF($C$5*E60/'Vic Oct 2019'!AQ54&lt;='Vic Oct 2019'!O54,($C$5*E60/'Vic Oct 2019'!AQ54-'Vic Oct 2019'!N54)*('Vic Oct 2019'!Z54/100)*'Vic Oct 2019'!AQ54,('Vic Oct 2019'!O54-'Vic Oct 2019'!N54)*('Vic Oct 2019'!Z54/100)*'Vic Oct 2019'!AQ54))</f>
        <v>0</v>
      </c>
      <c r="K60" s="190">
        <f>IF(($C$5*E60/'Vic Oct 2019'!AQ54&gt;'Vic Oct 2019'!O54),($C$5*E60/'Vic Oct 2019'!AQ54-'Vic Oct 2019'!N54)*'Vic Oct 2019'!AA54/100*'Vic Oct 2019'!AQ54,0)</f>
        <v>0</v>
      </c>
      <c r="L60" s="190">
        <f>IF('Vic Oct 2019'!K54="",($C$5*F60/'Vic Oct 2019'!AR54*'Vic Oct 2019'!AC54/100)*'Vic Oct 2019'!AR54,IF($C$5*F60/'Vic Oct 2019'!AR54&gt;='Vic Oct 2019'!L54,('Vic Oct 2019'!L54*'Vic Oct 2019'!AC54/100)*'Vic Oct 2019'!AR54,($C$5*F60/'Vic Oct 2019'!AR54*'Vic Oct 2019'!AC54/100)*'Vic Oct 2019'!AR54))</f>
        <v>386.18181818181819</v>
      </c>
      <c r="M60" s="190">
        <f>IF($C$5*F60/'Vic Oct 2019'!AR54&lt;'Vic Oct 2019'!L54,0,IF($C$5*F60/'Vic Oct 2019'!AR54&lt;='Vic Oct 2019'!M54,($C$5*F60/'Vic Oct 2019'!AR54-'Vic Oct 2019'!L54)*('Vic Oct 2019'!AD54/100)*'Vic Oct 2019'!AR54,('Vic Oct 2019'!M54-'Vic Oct 2019'!L54)*('Vic Oct 2019'!AD54/100)*'Vic Oct 2019'!AR54))</f>
        <v>375.27272727272725</v>
      </c>
      <c r="N60" s="190">
        <f>IF($C$5*F60/'Vic Oct 2019'!AR54&lt;'Vic Oct 2019'!M54,0,IF($C$5*F60/'Vic Oct 2019'!AR54&lt;='Vic Oct 2019'!N54,($C$5*F60/'Vic Oct 2019'!AR54-'Vic Oct 2019'!M54)*('Vic Oct 2019'!AE54/100)*'Vic Oct 2019'!AR54,('Vic Oct 2019'!N54-'Vic Oct 2019'!M54)*('Vic Oct 2019'!AE54/100)*'Vic Oct 2019'!AR54))</f>
        <v>290.18181818181813</v>
      </c>
      <c r="O60" s="190">
        <f>IF($C$5*F60/'Vic Oct 2019'!AR54&lt;'Vic Oct 2019'!N54,0,IF($C$5*F60/'Vic Oct 2019'!AR54&lt;='Vic Oct 2019'!O54,($C$5*F60/'Vic Oct 2019'!AQ54-'Vic Oct 2019'!N54)*('Vic Oct 2019'!AF54/100)*'Vic Oct 2019'!AR54,('Vic Oct 2019'!O54-'Vic Oct 2019'!N54)*('Vic Oct 2019'!AF54/100)*'Vic Oct 2019'!AR54))</f>
        <v>0</v>
      </c>
      <c r="P60" s="190">
        <f>IF(($C$5*F60/'Vic Oct 2019'!AR54&gt;'Vic Oct 2019'!O54),($C$5*F60/'Vic Oct 2019'!AR54-'Vic Oct 2019'!N54)*'Vic Oct 2019'!AG54/100*'Vic Oct 2019'!AR54,0)</f>
        <v>0</v>
      </c>
      <c r="Q60" s="394">
        <f t="shared" si="4"/>
        <v>1605.5454545454545</v>
      </c>
      <c r="R60" s="419">
        <f t="shared" si="5"/>
        <v>1898.7731818181817</v>
      </c>
      <c r="S60" s="193">
        <f t="shared" si="6"/>
        <v>2088.6505000000002</v>
      </c>
      <c r="T60" s="247">
        <f>'Vic Oct 2019'!AT54</f>
        <v>0</v>
      </c>
      <c r="U60" s="247">
        <f>'Vic Oct 2019'!AU54</f>
        <v>0</v>
      </c>
      <c r="V60" s="247">
        <f>'Vic Oct 2019'!AV54</f>
        <v>0</v>
      </c>
      <c r="W60" s="247">
        <f>'Vic Oct 2019'!AW54</f>
        <v>0</v>
      </c>
      <c r="X60" s="419" t="str">
        <f t="shared" si="11"/>
        <v>No discount</v>
      </c>
      <c r="Y60" s="419" t="str">
        <f t="shared" si="12"/>
        <v>Exclusive</v>
      </c>
      <c r="Z60" s="399">
        <f t="shared" si="23"/>
        <v>1898.7731818181817</v>
      </c>
      <c r="AA60" s="399">
        <f t="shared" si="24"/>
        <v>1898.7731818181817</v>
      </c>
      <c r="AB60" s="400">
        <f t="shared" si="9"/>
        <v>2088.6505000000002</v>
      </c>
      <c r="AC60" s="400">
        <f t="shared" si="10"/>
        <v>2088.6505000000002</v>
      </c>
      <c r="AD60" s="244">
        <f>'Vic Oct 2019'!BF54</f>
        <v>0</v>
      </c>
      <c r="AE60" s="196" t="str">
        <f>'Vic Oct 2019'!BG54</f>
        <v>n</v>
      </c>
      <c r="AF60" s="336"/>
      <c r="AG60" s="336"/>
      <c r="AH60" s="336"/>
      <c r="AI60" s="336"/>
      <c r="AJ60" s="336"/>
      <c r="AK60" s="336"/>
      <c r="AL60" s="336"/>
      <c r="AM60" s="336"/>
      <c r="AN60" s="336"/>
      <c r="AO60" s="336"/>
      <c r="AP60" s="336"/>
      <c r="AQ60" s="336"/>
      <c r="AR60" s="336"/>
      <c r="AS60" s="336"/>
      <c r="AT60" s="336"/>
      <c r="AU60" s="336"/>
      <c r="AV60" s="336"/>
      <c r="AW60" s="336"/>
      <c r="AX60" s="336"/>
      <c r="AY60" s="336"/>
      <c r="AZ60" s="336"/>
      <c r="BA60" s="336"/>
      <c r="BB60" s="336"/>
      <c r="BC60" s="336"/>
      <c r="BD60" s="336"/>
      <c r="BE60" s="336"/>
      <c r="BF60" s="336"/>
      <c r="BG60" s="336"/>
      <c r="BH60" s="336"/>
      <c r="BI60" s="336"/>
      <c r="BJ60" s="336"/>
      <c r="BK60" s="336"/>
      <c r="BL60" s="336"/>
      <c r="BM60" s="336"/>
      <c r="BN60" s="336"/>
      <c r="BO60" s="336"/>
      <c r="BP60" s="336"/>
      <c r="BQ60" s="336"/>
      <c r="BR60" s="336"/>
      <c r="BS60" s="336"/>
      <c r="BT60" s="336"/>
      <c r="BU60" s="336"/>
      <c r="BV60" s="336"/>
      <c r="BW60" s="336"/>
      <c r="BX60" s="336"/>
      <c r="BY60" s="336"/>
      <c r="BZ60" s="336"/>
      <c r="CA60" s="336"/>
      <c r="CB60" s="336"/>
      <c r="CC60" s="336"/>
      <c r="CD60" s="336"/>
      <c r="CE60" s="336"/>
      <c r="CF60" s="336"/>
      <c r="CG60" s="336"/>
      <c r="CH60" s="336"/>
      <c r="CI60" s="336"/>
      <c r="CJ60" s="336"/>
      <c r="CK60" s="336"/>
      <c r="CL60" s="336"/>
      <c r="CM60" s="336"/>
      <c r="CN60" s="336"/>
      <c r="CO60" s="339"/>
      <c r="CP60" s="339"/>
      <c r="CQ60" s="339"/>
      <c r="CR60" s="339"/>
      <c r="CS60" s="339"/>
      <c r="CT60" s="339"/>
      <c r="CU60" s="339"/>
      <c r="CV60" s="339"/>
      <c r="CW60" s="339"/>
      <c r="CX60" s="339"/>
      <c r="CY60" s="339"/>
      <c r="CZ60" s="339"/>
      <c r="DA60" s="339"/>
      <c r="DB60" s="339"/>
      <c r="DC60" s="339"/>
      <c r="DD60" s="339"/>
      <c r="DE60" s="339"/>
      <c r="DF60" s="339"/>
      <c r="DG60" s="339"/>
      <c r="DH60" s="339"/>
      <c r="DI60" s="339"/>
      <c r="DJ60" s="339"/>
      <c r="DK60" s="339"/>
      <c r="DL60" s="339"/>
      <c r="DM60" s="339"/>
      <c r="DN60" s="342"/>
      <c r="DO60" s="342"/>
      <c r="DP60" s="342"/>
      <c r="DQ60" s="342"/>
      <c r="DR60" s="342"/>
      <c r="DS60" s="342"/>
      <c r="DT60" s="342"/>
      <c r="DU60" s="342"/>
      <c r="DV60" s="342"/>
      <c r="DW60" s="342"/>
      <c r="DX60" s="342"/>
      <c r="DY60" s="342"/>
      <c r="DZ60" s="342"/>
      <c r="EA60" s="342"/>
      <c r="EB60" s="342"/>
      <c r="EC60" s="342"/>
      <c r="ED60" s="342"/>
      <c r="EE60" s="342"/>
      <c r="EF60" s="342"/>
      <c r="EG60" s="342"/>
      <c r="EH60" s="342"/>
      <c r="EI60" s="342"/>
      <c r="EJ60" s="342"/>
      <c r="EK60" s="342"/>
      <c r="EL60" s="342"/>
      <c r="EM60" s="342"/>
      <c r="EN60" s="342"/>
      <c r="EO60" s="342"/>
      <c r="EP60" s="342"/>
    </row>
    <row r="61" spans="1:146" s="343" customFormat="1" ht="17" customHeight="1">
      <c r="A61" s="528"/>
      <c r="B61" s="194" t="str">
        <f>'Vic Oct 2019'!F55</f>
        <v>Powershop</v>
      </c>
      <c r="C61" s="194" t="str">
        <f>'Vic Oct 2019'!G55</f>
        <v>Shopper</v>
      </c>
      <c r="D61" s="190">
        <f>365*'Vic Oct 2019'!H55/100</f>
        <v>386.89999999999992</v>
      </c>
      <c r="E61" s="415">
        <f>IF('Vic Oct 2019'!AQ55=3,0.5,IF('Vic Oct 2019'!AQ55=2,0.33,0))</f>
        <v>0.33</v>
      </c>
      <c r="F61" s="415">
        <f t="shared" si="3"/>
        <v>0.66999999999999993</v>
      </c>
      <c r="G61" s="190">
        <f>IF('Vic Oct 2019'!K55="",($C$5*E61/'Vic Oct 2019'!AQ55*'Vic Oct 2019'!W55/100)*'Vic Oct 2019'!AQ55,IF($C$5*E61/'Vic Oct 2019'!AQ55&gt;='Vic Oct 2019'!L55,('Vic Oct 2019'!L55*'Vic Oct 2019'!W55/100)*'Vic Oct 2019'!AQ55,($C$5*E61/'Vic Oct 2019'!AQ55*'Vic Oct 2019'!W55/100)*'Vic Oct 2019'!AQ55))</f>
        <v>501</v>
      </c>
      <c r="H61" s="190">
        <f>IF(AND('Vic Oct 2019'!L55&gt;0,'Vic Oct 2019'!M55&gt;0),IF($C$5*E61/'Vic Oct 2019'!AQ55&lt;'Vic Oct 2019'!L55,0,IF(($C$5*E61/'Vic Oct 2019'!AQ55-'Vic Oct 2019'!L55)&lt;=('Vic Oct 2019'!M55+'Vic Oct 2019'!L55),((($C$5*E61/'Vic Oct 2019'!AQ55-'Vic Oct 2019'!L55)*'Vic Oct 2019'!X55/100))*'Vic Oct 2019'!AQ55,((('Vic Oct 2019'!M55)*'Vic Oct 2019'!X55/100)*'Vic Oct 2019'!AQ55))),0)</f>
        <v>0</v>
      </c>
      <c r="I61" s="190">
        <f>IF(AND('Vic Oct 2019'!M55&gt;0,'Vic Oct 2019'!N55&gt;0),IF($C$5*E61/'Vic Oct 2019'!AQ55&lt;('Vic Oct 2019'!L55+'Vic Oct 2019'!M55),0,IF(($C$5*E61/'Vic Oct 2019'!AQ55-'Vic Oct 2019'!L55+'Vic Oct 2019'!M55)&lt;=('Vic Oct 2019'!L55+'Vic Oct 2019'!M55+'Vic Oct 2019'!N55),((($C$5*E61/'Vic Oct 2019'!AQ55-('Vic Oct 2019'!L55+'Vic Oct 2019'!M55))*'Vic Oct 2019'!Y55/100))*'Vic Oct 2019'!AQ55,('Vic Oct 2019'!N55*'Vic Oct 2019'!Y55/100)* 'Vic Oct 2019'!AQ55)),0)</f>
        <v>0</v>
      </c>
      <c r="J61" s="190">
        <f>IF(AND('Vic Oct 2019'!N55&gt;0,'Vic Oct 2019'!O55&gt;0),IF($C$5*E61/'Vic Oct 2019'!AQ55&lt;('Vic Oct 2019'!L55+'Vic Oct 2019'!M55+'Vic Oct 2019'!N55),0,IF(($C$5*E61/'Vic Oct 2019'!AQ55-'Vic Oct 2019'!L55+'Vic Oct 2019'!M55+'Vic Oct 2019'!N55)&lt;=('Vic Oct 2019'!L55+'Vic Oct 2019'!M55+'Vic Oct 2019'!N55+'Vic Oct 2019'!O55),(($C$5*E61/'Vic Oct 2019'!AQ55-('Vic Oct 2019'!L55+'Vic Oct 2019'!M55+'Vic Oct 2019'!N55))*'Vic Oct 2019'!Z55/100)*'Vic Oct 2019'!AQ55,('Vic Oct 2019'!O55*'Vic Oct 2019'!Z55/100)*'Vic Oct 2019'!AQ55)),0)</f>
        <v>0</v>
      </c>
      <c r="K61" s="190">
        <f>IF(AND('Vic Oct 2019'!P55&gt;0,'Vic Oct 2019'!O55&gt;0),IF(($C$5*E61/'Vic Oct 2019'!AQ55&lt;SUM('Vic Oct 2019'!L55:P55)),(0),($C$5*E61/'Vic Oct 2019'!AQ55-SUM('Vic Oct 2019'!L55:P55))*'Vic Oct 2019'!AB55/100)* 'Vic Oct 2019'!AQ55,IF(AND('Vic Oct 2019'!O55&gt;0,'Vic Oct 2019'!P55=""),IF(($C$5*E61/'Vic Oct 2019'!AQ55&lt; SUM('Vic Oct 2019'!L55:O55)),(0),($C$5*E61/'Vic Oct 2019'!AQ55-SUM('Vic Oct 2019'!L55:O55))*'Vic Oct 2019'!AA55/100)* 'Vic Oct 2019'!AQ55,IF(AND('Vic Oct 2019'!N55&gt;0,'Vic Oct 2019'!O55=""),IF(($C$5*E61/'Vic Oct 2019'!AQ55&lt; SUM('Vic Oct 2019'!L55:N55)),(0),($C$5*E61/'Vic Oct 2019'!AQ55-SUM('Vic Oct 2019'!L55:N55))*'Vic Oct 2019'!Z55/100)* 'Vic Oct 2019'!AQ55,IF(AND('Vic Oct 2019'!M55&gt;0,'Vic Oct 2019'!N55=""),IF(($C$5*E61/'Vic Oct 2019'!AQ55&lt;'Vic Oct 2019'!M55+'Vic Oct 2019'!L55),(0),(($C$5*E61/'Vic Oct 2019'!AQ55-('Vic Oct 2019'!M55+'Vic Oct 2019'!L55))*'Vic Oct 2019'!Y55/100))*'Vic Oct 2019'!AQ55,IF(AND('Vic Oct 2019'!L55&gt;0,'Vic Oct 2019'!M55=""&gt;0),IF(($C$5*E61/'Vic Oct 2019'!AQ55&lt;'Vic Oct 2019'!L55),(0),($C$5*E61/'Vic Oct 2019'!AQ55-'Vic Oct 2019'!L55)*'Vic Oct 2019'!X55/100)*'Vic Oct 2019'!AQ55,0)))))</f>
        <v>0</v>
      </c>
      <c r="L61" s="190">
        <f>IF('Vic Oct 2019'!K55="",($C$5*F61/'Vic Oct 2019'!AR55*'Vic Oct 2019'!AC55/100)*'Vic Oct 2019'!AR55,IF($C$5*F61/'Vic Oct 2019'!AR55&gt;='Vic Oct 2019'!L55,('Vic Oct 2019'!L55*'Vic Oct 2019'!AC55/100)*'Vic Oct 2019'!AR55,($C$5*F61/'Vic Oct 2019'!AR55*'Vic Oct 2019'!AC55/100)*'Vic Oct 2019'!AR55))</f>
        <v>938</v>
      </c>
      <c r="M61" s="190">
        <f>IF(AND('Vic Oct 2019'!L55&gt;0,'Vic Oct 2019'!M55&gt;0),IF($C$5*F61/'Vic Oct 2019'!AR55&lt;'Vic Oct 2019'!L55,0,IF(($C$5*F61/'Vic Oct 2019'!AR55-'Vic Oct 2019'!L55)&lt;=('Vic Oct 2019'!M55+'Vic Oct 2019'!L55),((($C$5*F61/'Vic Oct 2019'!AR55-'Vic Oct 2019'!L55)*'Vic Oct 2019'!AD55/100))*'Vic Oct 2019'!AR55,((('Vic Oct 2019'!M55)*'Vic Oct 2019'!AD55/100)*'Vic Oct 2019'!AR55))),0)</f>
        <v>0</v>
      </c>
      <c r="N61" s="190">
        <f>IF(AND('Vic Oct 2019'!M55&gt;0,'Vic Oct 2019'!N55&gt;0),IF($C$5*F61/'Vic Oct 2019'!AR55&lt;('Vic Oct 2019'!L55+'Vic Oct 2019'!M55),0,IF(($C$5*F61/'Vic Oct 2019'!AR55-'Vic Oct 2019'!L55+'Vic Oct 2019'!M55)&lt;=('Vic Oct 2019'!L55+'Vic Oct 2019'!M55+'Vic Oct 2019'!N55),((($C$5*F61/'Vic Oct 2019'!AR55-('Vic Oct 2019'!L55+'Vic Oct 2019'!M55))*'Vic Oct 2019'!AE55/100))*'Vic Oct 2019'!AR55,('Vic Oct 2019'!N55*'Vic Oct 2019'!AE55/100)*'Vic Oct 2019'!AR55)),0)</f>
        <v>0</v>
      </c>
      <c r="O61" s="190">
        <f>IF(AND('Vic Oct 2019'!N55&gt;0,'Vic Oct 2019'!O55&gt;0),IF($C$5*F61/'Vic Oct 2019'!AR55&lt;('Vic Oct 2019'!L55+'Vic Oct 2019'!M55+'Vic Oct 2019'!N55),0,IF(($C$5*F61/'Vic Oct 2019'!AR55-'Vic Oct 2019'!L55+'Vic Oct 2019'!M55+'Vic Oct 2019'!N55)&lt;=('Vic Oct 2019'!L55+'Vic Oct 2019'!M55+'Vic Oct 2019'!N55+'Vic Oct 2019'!O55),(($C$5*F61/'Vic Oct 2019'!AR55-('Vic Oct 2019'!L55+'Vic Oct 2019'!M55+'Vic Oct 2019'!N55))*'Vic Oct 2019'!AF55/100)*'Vic Oct 2019'!AR55,('Vic Oct 2019'!O55*'Vic Oct 2019'!AF55/100)*'Vic Oct 2019'!AR55)),0)</f>
        <v>0</v>
      </c>
      <c r="P61" s="190">
        <f>IF(AND('Vic Oct 2019'!P55&gt;0,'Vic Oct 2019'!O55&gt;0),IF(($C$5*F61/'Vic Oct 2019'!AR55&lt;SUM('Vic Oct 2019'!L55:P55)),(0),($C$5*F61/'Vic Oct 2019'!AR55-SUM('Vic Oct 2019'!L55:P55))*'Vic Oct 2019'!AB55/100)* 'Vic Oct 2019'!AR55,IF(AND('Vic Oct 2019'!O55&gt;0,'Vic Oct 2019'!P55=""),IF(($C$5*F61/'Vic Oct 2019'!AR55&lt; SUM('Vic Oct 2019'!L55:O55)),(0),($C$5*F61/'Vic Oct 2019'!AR55-SUM('Vic Oct 2019'!L55:O55))*'Vic Oct 2019'!AG55/100)* 'Vic Oct 2019'!AR55,IF(AND('Vic Oct 2019'!N55&gt;0,'Vic Oct 2019'!O55=""),IF(($C$5*F61/'Vic Oct 2019'!AR55&lt; SUM('Vic Oct 2019'!L55:N55)),(0),($C$5*F61/'Vic Oct 2019'!AR55-SUM('Vic Oct 2019'!L55:N55))*'Vic Oct 2019'!AF55/100)* 'Vic Oct 2019'!AR55,IF(AND('Vic Oct 2019'!M55&gt;0,'Vic Oct 2019'!N55=""),IF(($C$5*F61/'Vic Oct 2019'!AR55&lt;'Vic Oct 2019'!M55+'Vic Oct 2019'!L55),(0),(($C$5*F61/'Vic Oct 2019'!AR55-('Vic Oct 2019'!M55+'Vic Oct 2019'!L55))*'Vic Oct 2019'!AE55/100))*'Vic Oct 2019'!AR55,IF(AND('Vic Oct 2019'!L55&gt;0,'Vic Oct 2019'!M55=""&gt;0),IF(($C$5*F61/'Vic Oct 2019'!AR55&lt;'Vic Oct 2019'!L55),(0),($C$5*F61/'Vic Oct 2019'!AR55-'Vic Oct 2019'!L55)*'Vic Oct 2019'!AD55/100)*'Vic Oct 2019'!AR55,0)))))</f>
        <v>0</v>
      </c>
      <c r="Q61" s="394">
        <f t="shared" si="4"/>
        <v>1439</v>
      </c>
      <c r="R61" s="419">
        <f t="shared" si="5"/>
        <v>1825.8999999999999</v>
      </c>
      <c r="S61" s="193">
        <f t="shared" si="6"/>
        <v>2008.49</v>
      </c>
      <c r="T61" s="247">
        <f>'Vic Oct 2019'!AT55</f>
        <v>0</v>
      </c>
      <c r="U61" s="247">
        <f>'Vic Oct 2019'!AU55</f>
        <v>0</v>
      </c>
      <c r="V61" s="247">
        <f>'Vic Oct 2019'!AV55</f>
        <v>5</v>
      </c>
      <c r="W61" s="247">
        <f>'Vic Oct 2019'!AW55</f>
        <v>0</v>
      </c>
      <c r="X61" s="419" t="str">
        <f t="shared" si="11"/>
        <v>Pay-on-time off bill</v>
      </c>
      <c r="Y61" s="419" t="str">
        <f t="shared" si="12"/>
        <v>Inclusive</v>
      </c>
      <c r="Z61" s="399">
        <f t="shared" si="23"/>
        <v>1825.8999999999999</v>
      </c>
      <c r="AA61" s="399">
        <f t="shared" si="24"/>
        <v>1734.6049999999998</v>
      </c>
      <c r="AB61" s="400">
        <f t="shared" si="9"/>
        <v>2008.49</v>
      </c>
      <c r="AC61" s="400">
        <f t="shared" si="10"/>
        <v>1908.0654999999999</v>
      </c>
      <c r="AD61" s="244">
        <f>'Vic Oct 2019'!BF55</f>
        <v>0</v>
      </c>
      <c r="AE61" s="196" t="str">
        <f>'Vic Oct 2019'!BG55</f>
        <v>n</v>
      </c>
      <c r="AF61" s="336"/>
      <c r="AG61" s="336"/>
      <c r="AH61" s="336"/>
      <c r="AI61" s="336"/>
      <c r="AJ61" s="336"/>
      <c r="AK61" s="336"/>
      <c r="AL61" s="336"/>
      <c r="AM61" s="336"/>
      <c r="AN61" s="336"/>
      <c r="AO61" s="336"/>
      <c r="AP61" s="336"/>
      <c r="AQ61" s="336"/>
      <c r="AR61" s="336"/>
      <c r="AS61" s="336"/>
      <c r="AT61" s="336"/>
      <c r="AU61" s="336"/>
      <c r="AV61" s="336"/>
      <c r="AW61" s="336"/>
      <c r="AX61" s="336"/>
      <c r="AY61" s="336"/>
      <c r="AZ61" s="336"/>
      <c r="BA61" s="336"/>
      <c r="BB61" s="336"/>
      <c r="BC61" s="336"/>
      <c r="BD61" s="336"/>
      <c r="BE61" s="336"/>
      <c r="BF61" s="336"/>
      <c r="BG61" s="336"/>
      <c r="BH61" s="336"/>
      <c r="BI61" s="336"/>
      <c r="BJ61" s="336"/>
      <c r="BK61" s="336"/>
      <c r="BL61" s="336"/>
      <c r="BM61" s="336"/>
      <c r="BN61" s="336"/>
      <c r="BO61" s="336"/>
      <c r="BP61" s="336"/>
      <c r="BQ61" s="336"/>
      <c r="BR61" s="336"/>
      <c r="BS61" s="336"/>
      <c r="BT61" s="336"/>
      <c r="BU61" s="336"/>
      <c r="BV61" s="336"/>
      <c r="BW61" s="336"/>
      <c r="BX61" s="336"/>
      <c r="BY61" s="336"/>
      <c r="BZ61" s="336"/>
      <c r="CA61" s="336"/>
      <c r="CB61" s="336"/>
      <c r="CC61" s="336"/>
      <c r="CD61" s="336"/>
      <c r="CE61" s="336"/>
      <c r="CF61" s="336"/>
      <c r="CG61" s="336"/>
      <c r="CH61" s="336"/>
      <c r="CI61" s="336"/>
      <c r="CJ61" s="336"/>
      <c r="CK61" s="336"/>
      <c r="CL61" s="336"/>
      <c r="CM61" s="336"/>
      <c r="CN61" s="336"/>
      <c r="CO61" s="339"/>
      <c r="CP61" s="339"/>
      <c r="CQ61" s="339"/>
      <c r="CR61" s="339"/>
      <c r="CS61" s="339"/>
      <c r="CT61" s="339"/>
      <c r="CU61" s="339"/>
      <c r="CV61" s="339"/>
      <c r="CW61" s="339"/>
      <c r="CX61" s="339"/>
      <c r="CY61" s="339"/>
      <c r="CZ61" s="339"/>
      <c r="DA61" s="339"/>
      <c r="DB61" s="339"/>
      <c r="DC61" s="339"/>
      <c r="DD61" s="339"/>
      <c r="DE61" s="339"/>
      <c r="DF61" s="339"/>
      <c r="DG61" s="339"/>
      <c r="DH61" s="339"/>
      <c r="DI61" s="339"/>
      <c r="DJ61" s="339"/>
      <c r="DK61" s="339"/>
      <c r="DL61" s="339"/>
      <c r="DM61" s="339"/>
      <c r="DN61" s="342"/>
      <c r="DO61" s="342"/>
      <c r="DP61" s="342"/>
      <c r="DQ61" s="342"/>
      <c r="DR61" s="342"/>
      <c r="DS61" s="342"/>
      <c r="DT61" s="342"/>
      <c r="DU61" s="342"/>
      <c r="DV61" s="342"/>
      <c r="DW61" s="342"/>
      <c r="DX61" s="342"/>
      <c r="DY61" s="342"/>
      <c r="DZ61" s="342"/>
      <c r="EA61" s="342"/>
      <c r="EB61" s="342"/>
      <c r="EC61" s="342"/>
      <c r="ED61" s="342"/>
      <c r="EE61" s="342"/>
      <c r="EF61" s="342"/>
      <c r="EG61" s="342"/>
      <c r="EH61" s="342"/>
      <c r="EI61" s="342"/>
      <c r="EJ61" s="342"/>
      <c r="EK61" s="342"/>
      <c r="EL61" s="342"/>
      <c r="EM61" s="342"/>
      <c r="EN61" s="342"/>
      <c r="EO61" s="342"/>
      <c r="EP61" s="342"/>
    </row>
    <row r="62" spans="1:146" s="343" customFormat="1" ht="17" customHeight="1" thickBot="1">
      <c r="A62" s="373"/>
      <c r="B62" s="215" t="str">
        <f>'Vic Oct 2019'!F56</f>
        <v>Red Energy</v>
      </c>
      <c r="C62" s="215" t="str">
        <f>'Vic Oct 2019'!G56</f>
        <v>Red Saver</v>
      </c>
      <c r="D62" s="115">
        <f>365*'Vic Oct 2019'!H56/100</f>
        <v>293.45999999999998</v>
      </c>
      <c r="E62" s="416">
        <f>IF('Vic Oct 2019'!AQ56=3,0.5,IF('Vic Oct 2019'!AQ56=2,0.33,0))</f>
        <v>0.33</v>
      </c>
      <c r="F62" s="416">
        <f t="shared" si="3"/>
        <v>0.66999999999999993</v>
      </c>
      <c r="G62" s="115">
        <f>IF('Vic Oct 2019'!K56="",($C$5*E62/'Vic Oct 2019'!AQ56*'Vic Oct 2019'!W56/100)*'Vic Oct 2019'!AQ56,IF($C$5*E62/'Vic Oct 2019'!AQ56&gt;='Vic Oct 2019'!L56,('Vic Oct 2019'!L56*'Vic Oct 2019'!W56/100)*'Vic Oct 2019'!AQ56,($C$5*E62/'Vic Oct 2019'!AQ56*'Vic Oct 2019'!W56/100)*'Vic Oct 2019'!AQ56))</f>
        <v>141.07636363636362</v>
      </c>
      <c r="H62" s="115">
        <f>IF(AND('Vic Oct 2019'!L56&gt;0,'Vic Oct 2019'!M56&gt;0),IF($C$5*E62/'Vic Oct 2019'!AQ56&lt;'Vic Oct 2019'!L56,0,IF(($C$5*E62/'Vic Oct 2019'!AQ56-'Vic Oct 2019'!L56)&lt;=('Vic Oct 2019'!M56+'Vic Oct 2019'!L56),((($C$5*E62/'Vic Oct 2019'!AQ56-'Vic Oct 2019'!L56)*'Vic Oct 2019'!X56/100))*'Vic Oct 2019'!AQ56,((('Vic Oct 2019'!M56)*'Vic Oct 2019'!X56/100)*'Vic Oct 2019'!AQ56))),0)</f>
        <v>0</v>
      </c>
      <c r="I62" s="115">
        <f>IF(AND('Vic Oct 2019'!M56&gt;0,'Vic Oct 2019'!N56&gt;0),IF($C$5*E62/'Vic Oct 2019'!AQ56&lt;('Vic Oct 2019'!L56+'Vic Oct 2019'!M56),0,IF(($C$5*E62/'Vic Oct 2019'!AQ56-'Vic Oct 2019'!L56+'Vic Oct 2019'!M56)&lt;=('Vic Oct 2019'!L56+'Vic Oct 2019'!M56+'Vic Oct 2019'!N56),((($C$5*E62/'Vic Oct 2019'!AQ56-('Vic Oct 2019'!L56+'Vic Oct 2019'!M56))*'Vic Oct 2019'!Y56/100))*'Vic Oct 2019'!AQ56,('Vic Oct 2019'!N56*'Vic Oct 2019'!Y56/100)* 'Vic Oct 2019'!AQ56)),0)</f>
        <v>0</v>
      </c>
      <c r="J62" s="115">
        <f>IF(AND('Vic Oct 2019'!N56&gt;0,'Vic Oct 2019'!O56&gt;0),IF($C$5*E62/'Vic Oct 2019'!AQ56&lt;('Vic Oct 2019'!L56+'Vic Oct 2019'!M56+'Vic Oct 2019'!N56),0,IF(($C$5*E62/'Vic Oct 2019'!AQ56-'Vic Oct 2019'!L56+'Vic Oct 2019'!M56+'Vic Oct 2019'!N56)&lt;=('Vic Oct 2019'!L56+'Vic Oct 2019'!M56+'Vic Oct 2019'!N56+'Vic Oct 2019'!O56),(($C$5*E62/'Vic Oct 2019'!AQ56-('Vic Oct 2019'!L56+'Vic Oct 2019'!M56+'Vic Oct 2019'!N56))*'Vic Oct 2019'!Z56/100)*'Vic Oct 2019'!AQ56,('Vic Oct 2019'!O56*'Vic Oct 2019'!Z56/100)*'Vic Oct 2019'!AQ56)),0)</f>
        <v>0</v>
      </c>
      <c r="K62" s="115">
        <f>IF(AND('Vic Oct 2019'!P56&gt;0,'Vic Oct 2019'!O56&gt;0),IF(($C$5*E62/'Vic Oct 2019'!AQ56&lt;SUM('Vic Oct 2019'!L56:P56)),(0),($C$5*E62/'Vic Oct 2019'!AQ56-SUM('Vic Oct 2019'!L56:P56))*'Vic Oct 2019'!AB56/100)* 'Vic Oct 2019'!AQ56,IF(AND('Vic Oct 2019'!O56&gt;0,'Vic Oct 2019'!P56=""),IF(($C$5*E62/'Vic Oct 2019'!AQ56&lt; SUM('Vic Oct 2019'!L56:O56)),(0),($C$5*E62/'Vic Oct 2019'!AQ56-SUM('Vic Oct 2019'!L56:O56))*'Vic Oct 2019'!AA56/100)* 'Vic Oct 2019'!AQ56,IF(AND('Vic Oct 2019'!N56&gt;0,'Vic Oct 2019'!O56=""),IF(($C$5*E62/'Vic Oct 2019'!AQ56&lt; SUM('Vic Oct 2019'!L56:N56)),(0),($C$5*E62/'Vic Oct 2019'!AQ56-SUM('Vic Oct 2019'!L56:N56))*'Vic Oct 2019'!Z56/100)* 'Vic Oct 2019'!AQ56,IF(AND('Vic Oct 2019'!M56&gt;0,'Vic Oct 2019'!N56=""),IF(($C$5*E62/'Vic Oct 2019'!AQ56&lt;'Vic Oct 2019'!M56+'Vic Oct 2019'!L56),(0),(($C$5*E62/'Vic Oct 2019'!AQ56-('Vic Oct 2019'!M56+'Vic Oct 2019'!L56))*'Vic Oct 2019'!Y56/100))*'Vic Oct 2019'!AQ56,IF(AND('Vic Oct 2019'!L56&gt;0,'Vic Oct 2019'!M56=""&gt;0),IF(($C$5*E62/'Vic Oct 2019'!AQ56&lt;'Vic Oct 2019'!L56),(0),($C$5*E62/'Vic Oct 2019'!AQ56-'Vic Oct 2019'!L56)*'Vic Oct 2019'!X56/100)*'Vic Oct 2019'!AQ56,0)))))</f>
        <v>501.31636363636358</v>
      </c>
      <c r="L62" s="115">
        <f>IF('Vic Oct 2019'!K56="",($C$5*F62/'Vic Oct 2019'!AR56*'Vic Oct 2019'!AC56/100)*'Vic Oct 2019'!AR56,IF($C$5*F62/'Vic Oct 2019'!AR56&gt;='Vic Oct 2019'!L56,('Vic Oct 2019'!L56*'Vic Oct 2019'!AC56/100)*'Vic Oct 2019'!AR56,($C$5*F62/'Vic Oct 2019'!AR56*'Vic Oct 2019'!AC56/100)*'Vic Oct 2019'!AR56))</f>
        <v>261.33818181818174</v>
      </c>
      <c r="M62" s="115">
        <f>IF(AND('Vic Oct 2019'!L56&gt;0,'Vic Oct 2019'!M56&gt;0),IF($C$5*F62/'Vic Oct 2019'!AR56&lt;'Vic Oct 2019'!L56,0,IF(($C$5*F62/'Vic Oct 2019'!AR56-'Vic Oct 2019'!L56)&lt;=('Vic Oct 2019'!M56+'Vic Oct 2019'!L56),((($C$5*F62/'Vic Oct 2019'!AR56-'Vic Oct 2019'!L56)*'Vic Oct 2019'!AD56/100))*'Vic Oct 2019'!AR56,((('Vic Oct 2019'!M56)*'Vic Oct 2019'!AD56/100)*'Vic Oct 2019'!AR56))),0)</f>
        <v>0</v>
      </c>
      <c r="N62" s="115">
        <f>IF(AND('Vic Oct 2019'!M56&gt;0,'Vic Oct 2019'!N56&gt;0),IF($C$5*F62/'Vic Oct 2019'!AR56&lt;('Vic Oct 2019'!L56+'Vic Oct 2019'!M56),0,IF(($C$5*F62/'Vic Oct 2019'!AR56-'Vic Oct 2019'!L56+'Vic Oct 2019'!M56)&lt;=('Vic Oct 2019'!L56+'Vic Oct 2019'!M56+'Vic Oct 2019'!N56),((($C$5*F62/'Vic Oct 2019'!AR56-('Vic Oct 2019'!L56+'Vic Oct 2019'!M56))*'Vic Oct 2019'!AE56/100))*'Vic Oct 2019'!AR56,('Vic Oct 2019'!N56*'Vic Oct 2019'!AE56/100)*'Vic Oct 2019'!AR56)),0)</f>
        <v>0</v>
      </c>
      <c r="O62" s="115">
        <f>IF(AND('Vic Oct 2019'!N56&gt;0,'Vic Oct 2019'!O56&gt;0),IF($C$5*F62/'Vic Oct 2019'!AR56&lt;('Vic Oct 2019'!L56+'Vic Oct 2019'!M56+'Vic Oct 2019'!N56),0,IF(($C$5*F62/'Vic Oct 2019'!AR56-'Vic Oct 2019'!L56+'Vic Oct 2019'!M56+'Vic Oct 2019'!N56)&lt;=('Vic Oct 2019'!L56+'Vic Oct 2019'!M56+'Vic Oct 2019'!N56+'Vic Oct 2019'!O56),(($C$5*F62/'Vic Oct 2019'!AR56-('Vic Oct 2019'!L56+'Vic Oct 2019'!M56+'Vic Oct 2019'!N56))*'Vic Oct 2019'!AF56/100)*'Vic Oct 2019'!AR56,('Vic Oct 2019'!O56*'Vic Oct 2019'!AF56/100)*'Vic Oct 2019'!AR56)),0)</f>
        <v>0</v>
      </c>
      <c r="P62" s="115">
        <f>IF(AND('Vic Oct 2019'!P56&gt;0,'Vic Oct 2019'!O56&gt;0),IF(($C$5*F62/'Vic Oct 2019'!AR56&lt;SUM('Vic Oct 2019'!L56:P56)),(0),($C$5*F62/'Vic Oct 2019'!AR56-SUM('Vic Oct 2019'!L56:P56))*'Vic Oct 2019'!AB56/100)* 'Vic Oct 2019'!AR56,IF(AND('Vic Oct 2019'!O56&gt;0,'Vic Oct 2019'!P56=""),IF(($C$5*F62/'Vic Oct 2019'!AR56&lt; SUM('Vic Oct 2019'!L56:O56)),(0),($C$5*F62/'Vic Oct 2019'!AR56-SUM('Vic Oct 2019'!L56:O56))*'Vic Oct 2019'!AG56/100)* 'Vic Oct 2019'!AR56,IF(AND('Vic Oct 2019'!N56&gt;0,'Vic Oct 2019'!O56=""),IF(($C$5*F62/'Vic Oct 2019'!AR56&lt; SUM('Vic Oct 2019'!L56:N56)),(0),($C$5*F62/'Vic Oct 2019'!AR56-SUM('Vic Oct 2019'!L56:N56))*'Vic Oct 2019'!AF56/100)* 'Vic Oct 2019'!AR56,IF(AND('Vic Oct 2019'!M56&gt;0,'Vic Oct 2019'!N56=""),IF(($C$5*F62/'Vic Oct 2019'!AR56&lt;'Vic Oct 2019'!M56+'Vic Oct 2019'!L56),(0),(($C$5*F62/'Vic Oct 2019'!AR56-('Vic Oct 2019'!M56+'Vic Oct 2019'!L56))*'Vic Oct 2019'!AE56/100))*'Vic Oct 2019'!AR56,IF(AND('Vic Oct 2019'!L56&gt;0,'Vic Oct 2019'!M56=""&gt;0),IF(($C$5*F62/'Vic Oct 2019'!AR56&lt;'Vic Oct 2019'!L56),(0),($C$5*F62/'Vic Oct 2019'!AR56-'Vic Oct 2019'!L56)*'Vic Oct 2019'!AD56/100)*'Vic Oct 2019'!AR56,0)))))</f>
        <v>922.76</v>
      </c>
      <c r="Q62" s="395">
        <f t="shared" si="4"/>
        <v>1826.4909090909089</v>
      </c>
      <c r="R62" s="420">
        <f t="shared" si="5"/>
        <v>2119.9509090909087</v>
      </c>
      <c r="S62" s="214">
        <f t="shared" si="6"/>
        <v>2331.9459999999999</v>
      </c>
      <c r="T62" s="248">
        <f>'Vic Oct 2019'!AT56</f>
        <v>0</v>
      </c>
      <c r="U62" s="248">
        <f>'Vic Oct 2019'!AU56</f>
        <v>0</v>
      </c>
      <c r="V62" s="248">
        <f>'Vic Oct 2019'!AV56</f>
        <v>10</v>
      </c>
      <c r="W62" s="248">
        <f>'Vic Oct 2019'!AW56</f>
        <v>0</v>
      </c>
      <c r="X62" s="420" t="str">
        <f t="shared" si="11"/>
        <v>Pay-on-time off bill</v>
      </c>
      <c r="Y62" s="420" t="str">
        <f t="shared" si="12"/>
        <v>Inclusive</v>
      </c>
      <c r="Z62" s="401">
        <f t="shared" si="23"/>
        <v>2119.9509090909087</v>
      </c>
      <c r="AA62" s="402">
        <f t="shared" si="24"/>
        <v>1907.9558181818181</v>
      </c>
      <c r="AB62" s="403">
        <f t="shared" si="9"/>
        <v>2331.9459999999999</v>
      </c>
      <c r="AC62" s="403">
        <f t="shared" si="10"/>
        <v>2098.7514000000001</v>
      </c>
      <c r="AD62" s="245">
        <f>'Vic Oct 2019'!BF56</f>
        <v>0</v>
      </c>
      <c r="AE62" s="217" t="str">
        <f>'Vic Oct 2019'!BG56</f>
        <v>n</v>
      </c>
      <c r="AF62" s="336"/>
      <c r="AG62" s="336"/>
      <c r="AH62" s="336"/>
      <c r="AI62" s="336"/>
      <c r="AJ62" s="336"/>
      <c r="AK62" s="336"/>
      <c r="AL62" s="336"/>
      <c r="AM62" s="336"/>
      <c r="AN62" s="336"/>
      <c r="AO62" s="336"/>
      <c r="AP62" s="336"/>
      <c r="AQ62" s="336"/>
      <c r="AR62" s="336"/>
      <c r="AS62" s="336"/>
      <c r="AT62" s="336"/>
      <c r="AU62" s="336"/>
      <c r="AV62" s="336"/>
      <c r="AW62" s="336"/>
      <c r="AX62" s="336"/>
      <c r="AY62" s="336"/>
      <c r="AZ62" s="336"/>
      <c r="BA62" s="336"/>
      <c r="BB62" s="336"/>
      <c r="BC62" s="336"/>
      <c r="BD62" s="336"/>
      <c r="BE62" s="336"/>
      <c r="BF62" s="336"/>
      <c r="BG62" s="336"/>
      <c r="BH62" s="336"/>
      <c r="BI62" s="336"/>
      <c r="BJ62" s="336"/>
      <c r="BK62" s="336"/>
      <c r="BL62" s="336"/>
      <c r="BM62" s="336"/>
      <c r="BN62" s="336"/>
      <c r="BO62" s="336"/>
      <c r="BP62" s="336"/>
      <c r="BQ62" s="336"/>
      <c r="BR62" s="336"/>
      <c r="BS62" s="336"/>
      <c r="BT62" s="336"/>
      <c r="BU62" s="336"/>
      <c r="BV62" s="336"/>
      <c r="BW62" s="336"/>
      <c r="BX62" s="336"/>
      <c r="BY62" s="336"/>
      <c r="BZ62" s="336"/>
      <c r="CA62" s="336"/>
      <c r="CB62" s="336"/>
      <c r="CC62" s="336"/>
      <c r="CD62" s="336"/>
      <c r="CE62" s="336"/>
      <c r="CF62" s="336"/>
      <c r="CG62" s="336"/>
      <c r="CH62" s="336"/>
      <c r="CI62" s="336"/>
      <c r="CJ62" s="336"/>
      <c r="CK62" s="336"/>
      <c r="CL62" s="336"/>
      <c r="CM62" s="336"/>
      <c r="CN62" s="336"/>
      <c r="CO62" s="339"/>
      <c r="CP62" s="339"/>
      <c r="CQ62" s="339"/>
      <c r="CR62" s="339"/>
      <c r="CS62" s="339"/>
      <c r="CT62" s="339"/>
      <c r="CU62" s="339"/>
      <c r="CV62" s="339"/>
      <c r="CW62" s="339"/>
      <c r="CX62" s="339"/>
      <c r="CY62" s="339"/>
      <c r="CZ62" s="339"/>
      <c r="DA62" s="339"/>
      <c r="DB62" s="339"/>
      <c r="DC62" s="339"/>
      <c r="DD62" s="339"/>
      <c r="DE62" s="339"/>
      <c r="DF62" s="339"/>
      <c r="DG62" s="339"/>
      <c r="DH62" s="339"/>
      <c r="DI62" s="339"/>
      <c r="DJ62" s="339"/>
      <c r="DK62" s="339"/>
      <c r="DL62" s="339"/>
      <c r="DM62" s="339"/>
      <c r="DN62" s="342"/>
      <c r="DO62" s="342"/>
      <c r="DP62" s="342"/>
      <c r="DQ62" s="342"/>
      <c r="DR62" s="342"/>
      <c r="DS62" s="342"/>
      <c r="DT62" s="342"/>
      <c r="DU62" s="342"/>
      <c r="DV62" s="342"/>
      <c r="DW62" s="342"/>
      <c r="DX62" s="342"/>
      <c r="DY62" s="342"/>
      <c r="DZ62" s="342"/>
      <c r="EA62" s="342"/>
      <c r="EB62" s="342"/>
      <c r="EC62" s="342"/>
      <c r="ED62" s="342"/>
      <c r="EE62" s="342"/>
      <c r="EF62" s="342"/>
      <c r="EG62" s="342"/>
      <c r="EH62" s="342"/>
      <c r="EI62" s="342"/>
      <c r="EJ62" s="342"/>
      <c r="EK62" s="342"/>
      <c r="EL62" s="342"/>
      <c r="EM62" s="342"/>
      <c r="EN62" s="342"/>
      <c r="EO62" s="342"/>
      <c r="EP62" s="342"/>
    </row>
    <row r="63" spans="1:146" ht="17" customHeight="1" thickTop="1">
      <c r="A63" s="528" t="str">
        <f>'Vic Oct 2019'!D57</f>
        <v>AGN Central 1</v>
      </c>
      <c r="B63" s="194" t="str">
        <f>'Vic Oct 2019'!F57</f>
        <v>AGL</v>
      </c>
      <c r="C63" s="194" t="str">
        <f>'Vic Oct 2019'!G57</f>
        <v>Business Essentials Saver</v>
      </c>
      <c r="D63" s="190">
        <f>365*'Vic Oct 2019'!H57/100</f>
        <v>326.54227272727269</v>
      </c>
      <c r="E63" s="415">
        <f>IF('Vic Oct 2019'!AQ57=3,0.5,IF('Vic Oct 2019'!AQ57=2,0.33,0))</f>
        <v>0.5</v>
      </c>
      <c r="F63" s="415">
        <f t="shared" si="3"/>
        <v>0.5</v>
      </c>
      <c r="G63" s="190">
        <f>IF('Vic Oct 2019'!K57="",($C$5*E63/'Vic Oct 2019'!AQ57*'Vic Oct 2019'!W57/100)*'Vic Oct 2019'!AQ57,IF($C$5*E63/'Vic Oct 2019'!AQ57&gt;='Vic Oct 2019'!L57,('Vic Oct 2019'!L57*'Vic Oct 2019'!W57/100)*'Vic Oct 2019'!AQ57,($C$5*E63/'Vic Oct 2019'!AQ57*'Vic Oct 2019'!W57/100)*'Vic Oct 2019'!AQ57))</f>
        <v>166.90909090909091</v>
      </c>
      <c r="H63" s="190">
        <f>IF(AND('Vic Oct 2019'!L57&gt;0,'Vic Oct 2019'!M57&gt;0),IF($C$5*E63/'Vic Oct 2019'!AQ57&lt;'Vic Oct 2019'!L57,0,IF(($C$5*E63/'Vic Oct 2019'!AQ57-'Vic Oct 2019'!L57)&lt;=('Vic Oct 2019'!M57+'Vic Oct 2019'!L57),((($C$5*E63/'Vic Oct 2019'!AQ57-'Vic Oct 2019'!L57)*'Vic Oct 2019'!X57/100))*'Vic Oct 2019'!AQ57,((('Vic Oct 2019'!M57)*'Vic Oct 2019'!X57/100)*'Vic Oct 2019'!AQ57))),0)</f>
        <v>615</v>
      </c>
      <c r="I63" s="190">
        <f>IF(AND('Vic Oct 2019'!M57&gt;0,'Vic Oct 2019'!N57&gt;0),IF($C$5*E63/'Vic Oct 2019'!AQ57&lt;('Vic Oct 2019'!L57+'Vic Oct 2019'!M57),0,IF(($C$5*E63/'Vic Oct 2019'!AQ57-'Vic Oct 2019'!L57+'Vic Oct 2019'!M57)&lt;=('Vic Oct 2019'!L57+'Vic Oct 2019'!M57+'Vic Oct 2019'!N57),((($C$5*E63/'Vic Oct 2019'!AQ57-('Vic Oct 2019'!L57+'Vic Oct 2019'!M57))*'Vic Oct 2019'!Y57/100))*'Vic Oct 2019'!AQ57,('Vic Oct 2019'!N57*'Vic Oct 2019'!Y57/100)* 'Vic Oct 2019'!AQ57)),0)</f>
        <v>0</v>
      </c>
      <c r="J63" s="190">
        <f>IF(AND('Vic Oct 2019'!N57&gt;0,'Vic Oct 2019'!O57&gt;0),IF($C$5*E63/'Vic Oct 2019'!AQ57&lt;('Vic Oct 2019'!L57+'Vic Oct 2019'!M57+'Vic Oct 2019'!N57),0,IF(($C$5*E63/'Vic Oct 2019'!AQ57-'Vic Oct 2019'!L57+'Vic Oct 2019'!M57+'Vic Oct 2019'!N57)&lt;=('Vic Oct 2019'!L57+'Vic Oct 2019'!M57+'Vic Oct 2019'!N57+'Vic Oct 2019'!O57),(($C$5*E63/'Vic Oct 2019'!AQ57-('Vic Oct 2019'!L57+'Vic Oct 2019'!M57+'Vic Oct 2019'!N57))*'Vic Oct 2019'!Z57/100)*'Vic Oct 2019'!AQ57,('Vic Oct 2019'!O57*'Vic Oct 2019'!Z57/100)*'Vic Oct 2019'!AQ57)),0)</f>
        <v>0</v>
      </c>
      <c r="K63" s="190">
        <f>IF(AND('Vic Oct 2019'!P57&gt;0,'Vic Oct 2019'!O57&gt;0),IF(($C$5*E63/'Vic Oct 2019'!AQ57&lt;SUM('Vic Oct 2019'!L57:P57)),(0),($C$5*E63/'Vic Oct 2019'!AQ57-SUM('Vic Oct 2019'!L57:P57))*'Vic Oct 2019'!AB57/100)* 'Vic Oct 2019'!AQ57,IF(AND('Vic Oct 2019'!O57&gt;0,'Vic Oct 2019'!P57=""),IF(($C$5*E63/'Vic Oct 2019'!AQ57&lt; SUM('Vic Oct 2019'!L57:O57)),(0),($C$5*E63/'Vic Oct 2019'!AQ57-SUM('Vic Oct 2019'!L57:O57))*'Vic Oct 2019'!AA57/100)* 'Vic Oct 2019'!AQ57,IF(AND('Vic Oct 2019'!N57&gt;0,'Vic Oct 2019'!O57=""),IF(($C$5*E63/'Vic Oct 2019'!AQ57&lt; SUM('Vic Oct 2019'!L57:N57)),(0),($C$5*E63/'Vic Oct 2019'!AQ57-SUM('Vic Oct 2019'!L57:N57))*'Vic Oct 2019'!Z57/100)* 'Vic Oct 2019'!AQ57,IF(AND('Vic Oct 2019'!M57&gt;0,'Vic Oct 2019'!N57=""),IF(($C$5*E63/'Vic Oct 2019'!AQ57&lt;'Vic Oct 2019'!M57+'Vic Oct 2019'!L57),(0),(($C$5*E63/'Vic Oct 2019'!AQ57-('Vic Oct 2019'!M57+'Vic Oct 2019'!L57))*'Vic Oct 2019'!Y57/100))*'Vic Oct 2019'!AQ57,IF(AND('Vic Oct 2019'!L57&gt;0,'Vic Oct 2019'!M57=""&gt;0),IF(($C$5*E63/'Vic Oct 2019'!AQ57&lt;'Vic Oct 2019'!L57),(0),($C$5*E63/'Vic Oct 2019'!AQ57-'Vic Oct 2019'!L57)*'Vic Oct 2019'!X57/100)*'Vic Oct 2019'!AQ57,0)))))</f>
        <v>0</v>
      </c>
      <c r="L63" s="190">
        <f>IF('Vic Oct 2019'!K57="",($C$5*F63/'Vic Oct 2019'!AR57*'Vic Oct 2019'!AC57/100)*'Vic Oct 2019'!AR57,IF($C$5*F63/'Vic Oct 2019'!AR57&gt;='Vic Oct 2019'!L57,('Vic Oct 2019'!L57*'Vic Oct 2019'!AC57/100)*'Vic Oct 2019'!AR57,($C$5*F63/'Vic Oct 2019'!AR57*'Vic Oct 2019'!AC57/100)*'Vic Oct 2019'!AR57))</f>
        <v>166.90909090909091</v>
      </c>
      <c r="M63" s="190">
        <f>IF(AND('Vic Oct 2019'!L57&gt;0,'Vic Oct 2019'!M57&gt;0),IF($C$5*F63/'Vic Oct 2019'!AR57&lt;'Vic Oct 2019'!L57,0,IF(($C$5*F63/'Vic Oct 2019'!AR57-'Vic Oct 2019'!L57)&lt;=('Vic Oct 2019'!M57+'Vic Oct 2019'!L57),((($C$5*F63/'Vic Oct 2019'!AR57-'Vic Oct 2019'!L57)*'Vic Oct 2019'!AD57/100))*'Vic Oct 2019'!AR57,((('Vic Oct 2019'!M57)*'Vic Oct 2019'!AD57/100)*'Vic Oct 2019'!AR57))),0)</f>
        <v>615</v>
      </c>
      <c r="N63" s="190">
        <f>IF(AND('Vic Oct 2019'!M57&gt;0,'Vic Oct 2019'!N57&gt;0),IF($C$5*F63/'Vic Oct 2019'!AR57&lt;('Vic Oct 2019'!L57+'Vic Oct 2019'!M57),0,IF(($C$5*F63/'Vic Oct 2019'!AR57-'Vic Oct 2019'!L57+'Vic Oct 2019'!M57)&lt;=('Vic Oct 2019'!L57+'Vic Oct 2019'!M57+'Vic Oct 2019'!N57),((($C$5*F63/'Vic Oct 2019'!AR57-('Vic Oct 2019'!L57+'Vic Oct 2019'!M57))*'Vic Oct 2019'!AE57/100))*'Vic Oct 2019'!AR57,('Vic Oct 2019'!N57*'Vic Oct 2019'!AE57/100)*'Vic Oct 2019'!AR57)),0)</f>
        <v>0</v>
      </c>
      <c r="O63" s="190">
        <f>IF(AND('Vic Oct 2019'!N57&gt;0,'Vic Oct 2019'!O57&gt;0),IF($C$5*F63/'Vic Oct 2019'!AR57&lt;('Vic Oct 2019'!L57+'Vic Oct 2019'!M57+'Vic Oct 2019'!N57),0,IF(($C$5*F63/'Vic Oct 2019'!AR57-'Vic Oct 2019'!L57+'Vic Oct 2019'!M57+'Vic Oct 2019'!N57)&lt;=('Vic Oct 2019'!L57+'Vic Oct 2019'!M57+'Vic Oct 2019'!N57+'Vic Oct 2019'!O57),(($C$5*F63/'Vic Oct 2019'!AR57-('Vic Oct 2019'!L57+'Vic Oct 2019'!M57+'Vic Oct 2019'!N57))*'Vic Oct 2019'!AF57/100)*'Vic Oct 2019'!AR57,('Vic Oct 2019'!O57*'Vic Oct 2019'!AF57/100)*'Vic Oct 2019'!AR57)),0)</f>
        <v>0</v>
      </c>
      <c r="P63" s="190">
        <f>IF(AND('Vic Oct 2019'!P57&gt;0,'Vic Oct 2019'!O57&gt;0),IF(($C$5*F63/'Vic Oct 2019'!AR57&lt;SUM('Vic Oct 2019'!L57:P57)),(0),($C$5*F63/'Vic Oct 2019'!AR57-SUM('Vic Oct 2019'!L57:P57))*'Vic Oct 2019'!AB57/100)* 'Vic Oct 2019'!AR57,IF(AND('Vic Oct 2019'!O57&gt;0,'Vic Oct 2019'!P57=""),IF(($C$5*F63/'Vic Oct 2019'!AR57&lt; SUM('Vic Oct 2019'!L57:O57)),(0),($C$5*F63/'Vic Oct 2019'!AR57-SUM('Vic Oct 2019'!L57:O57))*'Vic Oct 2019'!AG57/100)* 'Vic Oct 2019'!AR57,IF(AND('Vic Oct 2019'!N57&gt;0,'Vic Oct 2019'!O57=""),IF(($C$5*F63/'Vic Oct 2019'!AR57&lt; SUM('Vic Oct 2019'!L57:N57)),(0),($C$5*F63/'Vic Oct 2019'!AR57-SUM('Vic Oct 2019'!L57:N57))*'Vic Oct 2019'!AF57/100)* 'Vic Oct 2019'!AR57,IF(AND('Vic Oct 2019'!M57&gt;0,'Vic Oct 2019'!N57=""),IF(($C$5*F63/'Vic Oct 2019'!AR57&lt;'Vic Oct 2019'!M57+'Vic Oct 2019'!L57),(0),(($C$5*F63/'Vic Oct 2019'!AR57-('Vic Oct 2019'!M57+'Vic Oct 2019'!L57))*'Vic Oct 2019'!AE57/100))*'Vic Oct 2019'!AR57,IF(AND('Vic Oct 2019'!L57&gt;0,'Vic Oct 2019'!M57=""&gt;0),IF(($C$5*F63/'Vic Oct 2019'!AR57&lt;'Vic Oct 2019'!L57),(0),($C$5*F63/'Vic Oct 2019'!AR57-'Vic Oct 2019'!L57)*'Vic Oct 2019'!AD57/100)*'Vic Oct 2019'!AR57,0)))))</f>
        <v>0</v>
      </c>
      <c r="Q63" s="394">
        <f t="shared" si="4"/>
        <v>1563.8181818181818</v>
      </c>
      <c r="R63" s="419">
        <f t="shared" si="5"/>
        <v>1890.3604545454546</v>
      </c>
      <c r="S63" s="193">
        <f t="shared" si="6"/>
        <v>2079.3965000000003</v>
      </c>
      <c r="T63" s="247">
        <f>'Vic Oct 2019'!AT57</f>
        <v>0</v>
      </c>
      <c r="U63" s="247">
        <f>'Vic Oct 2019'!AU57</f>
        <v>0</v>
      </c>
      <c r="V63" s="247">
        <f>'Vic Oct 2019'!AV57</f>
        <v>0</v>
      </c>
      <c r="W63" s="247">
        <f>'Vic Oct 2019'!AW57</f>
        <v>0</v>
      </c>
      <c r="X63" s="419" t="str">
        <f t="shared" si="11"/>
        <v>No discount</v>
      </c>
      <c r="Y63" s="419" t="str">
        <f t="shared" si="12"/>
        <v>Exclusive</v>
      </c>
      <c r="Z63" s="399">
        <f t="shared" si="7"/>
        <v>1890.3604545454546</v>
      </c>
      <c r="AA63" s="399">
        <f t="shared" si="8"/>
        <v>1890.3604545454546</v>
      </c>
      <c r="AB63" s="400">
        <f t="shared" si="9"/>
        <v>2079.3965000000003</v>
      </c>
      <c r="AC63" s="400">
        <f t="shared" si="10"/>
        <v>2079.3965000000003</v>
      </c>
      <c r="AD63" s="244">
        <f>'Vic Oct 2019'!BF57</f>
        <v>0</v>
      </c>
      <c r="AE63" s="196" t="str">
        <f>'Vic Oct 2019'!BG57</f>
        <v>n</v>
      </c>
      <c r="CO63" s="339"/>
      <c r="CP63" s="339"/>
      <c r="CQ63" s="339"/>
      <c r="CR63" s="339"/>
      <c r="CS63" s="339"/>
      <c r="CT63" s="339"/>
      <c r="CU63" s="339"/>
      <c r="CV63" s="339"/>
      <c r="CW63" s="339"/>
      <c r="CX63" s="339"/>
      <c r="CY63" s="339"/>
      <c r="CZ63" s="339"/>
      <c r="DA63" s="339"/>
      <c r="DB63" s="339"/>
      <c r="DC63" s="339"/>
      <c r="DD63" s="339"/>
      <c r="DE63" s="339"/>
      <c r="DF63" s="339"/>
      <c r="DG63" s="339"/>
      <c r="DH63" s="339"/>
      <c r="DI63" s="339"/>
      <c r="DJ63" s="339"/>
      <c r="DK63" s="339"/>
      <c r="DL63" s="339"/>
      <c r="DM63" s="339"/>
      <c r="DN63" s="339"/>
      <c r="DO63" s="339"/>
      <c r="DP63" s="339"/>
      <c r="DQ63" s="339"/>
      <c r="DR63" s="339"/>
      <c r="DS63" s="339"/>
      <c r="DT63" s="339"/>
      <c r="DU63" s="339"/>
      <c r="DV63" s="339"/>
      <c r="DW63" s="339"/>
      <c r="DX63" s="339"/>
      <c r="DY63" s="339"/>
      <c r="DZ63" s="339"/>
      <c r="EA63" s="339"/>
      <c r="EB63" s="339"/>
      <c r="EC63" s="339"/>
      <c r="ED63" s="339"/>
      <c r="EE63" s="339"/>
      <c r="EF63" s="339"/>
      <c r="EG63" s="339"/>
      <c r="EH63" s="339"/>
      <c r="EI63" s="339"/>
      <c r="EJ63" s="339"/>
      <c r="EK63" s="339"/>
      <c r="EL63" s="339"/>
      <c r="EM63" s="339"/>
      <c r="EN63" s="339"/>
      <c r="EO63" s="339"/>
      <c r="EP63" s="339"/>
    </row>
    <row r="64" spans="1:146" ht="17" customHeight="1">
      <c r="A64" s="528"/>
      <c r="B64" s="194" t="str">
        <f>'Vic Oct 2019'!F58</f>
        <v>Click Energy</v>
      </c>
      <c r="C64" s="194" t="str">
        <f>'Vic Oct 2019'!G58</f>
        <v>Business Start Gas</v>
      </c>
      <c r="D64" s="190">
        <f>365*'Vic Oct 2019'!H58/100</f>
        <v>263.06545454545454</v>
      </c>
      <c r="E64" s="415">
        <f>IF('Vic Oct 2019'!AQ58=3,0.5,IF('Vic Oct 2019'!AQ58=2,0.33,0))</f>
        <v>0.5</v>
      </c>
      <c r="F64" s="415">
        <f t="shared" si="3"/>
        <v>0.5</v>
      </c>
      <c r="G64" s="190">
        <f>IF('Vic Oct 2019'!K58="",($C$5*E64/'Vic Oct 2019'!AQ58*'Vic Oct 2019'!W58/100)*'Vic Oct 2019'!AQ58,IF($C$5*E64/'Vic Oct 2019'!AQ58&gt;='Vic Oct 2019'!L58,('Vic Oct 2019'!L58*'Vic Oct 2019'!W58/100)*'Vic Oct 2019'!AQ58,($C$5*E64/'Vic Oct 2019'!AQ58*'Vic Oct 2019'!W58/100)*'Vic Oct 2019'!AQ58))</f>
        <v>220.09090909090907</v>
      </c>
      <c r="H64" s="190">
        <f>IF(AND('Vic Oct 2019'!L58&gt;0,'Vic Oct 2019'!M58&gt;0),IF($C$5*E64/'Vic Oct 2019'!AQ58&lt;'Vic Oct 2019'!L58,0,IF(($C$5*E64/'Vic Oct 2019'!AQ58-'Vic Oct 2019'!L58)&lt;=('Vic Oct 2019'!M58+'Vic Oct 2019'!L58),((($C$5*E64/'Vic Oct 2019'!AQ58-'Vic Oct 2019'!L58)*'Vic Oct 2019'!X58/100))*'Vic Oct 2019'!AQ58,((('Vic Oct 2019'!M58)*'Vic Oct 2019'!X58/100)*'Vic Oct 2019'!AQ58))),0)</f>
        <v>778.99999999999989</v>
      </c>
      <c r="I64" s="190">
        <f>IF(AND('Vic Oct 2019'!M58&gt;0,'Vic Oct 2019'!N58&gt;0),IF($C$5*E64/'Vic Oct 2019'!AQ58&lt;('Vic Oct 2019'!L58+'Vic Oct 2019'!M58),0,IF(($C$5*E64/'Vic Oct 2019'!AQ58-'Vic Oct 2019'!L58+'Vic Oct 2019'!M58)&lt;=('Vic Oct 2019'!L58+'Vic Oct 2019'!M58+'Vic Oct 2019'!N58),((($C$5*E64/'Vic Oct 2019'!AQ58-('Vic Oct 2019'!L58+'Vic Oct 2019'!M58))*'Vic Oct 2019'!Y58/100))*'Vic Oct 2019'!AQ58,('Vic Oct 2019'!N58*'Vic Oct 2019'!Y58/100)* 'Vic Oct 2019'!AQ58)),0)</f>
        <v>0</v>
      </c>
      <c r="J64" s="190">
        <f>IF(AND('Vic Oct 2019'!N58&gt;0,'Vic Oct 2019'!O58&gt;0),IF($C$5*E64/'Vic Oct 2019'!AQ58&lt;('Vic Oct 2019'!L58+'Vic Oct 2019'!M58+'Vic Oct 2019'!N58),0,IF(($C$5*E64/'Vic Oct 2019'!AQ58-'Vic Oct 2019'!L58+'Vic Oct 2019'!M58+'Vic Oct 2019'!N58)&lt;=('Vic Oct 2019'!L58+'Vic Oct 2019'!M58+'Vic Oct 2019'!N58+'Vic Oct 2019'!O58),(($C$5*E64/'Vic Oct 2019'!AQ58-('Vic Oct 2019'!L58+'Vic Oct 2019'!M58+'Vic Oct 2019'!N58))*'Vic Oct 2019'!Z58/100)*'Vic Oct 2019'!AQ58,('Vic Oct 2019'!O58*'Vic Oct 2019'!Z58/100)*'Vic Oct 2019'!AQ58)),0)</f>
        <v>0</v>
      </c>
      <c r="K64" s="190">
        <f>IF(AND('Vic Oct 2019'!P58&gt;0,'Vic Oct 2019'!O58&gt;0),IF(($C$5*E64/'Vic Oct 2019'!AQ58&lt;SUM('Vic Oct 2019'!L58:P58)),(0),($C$5*E64/'Vic Oct 2019'!AQ58-SUM('Vic Oct 2019'!L58:P58))*'Vic Oct 2019'!AB58/100)* 'Vic Oct 2019'!AQ58,IF(AND('Vic Oct 2019'!O58&gt;0,'Vic Oct 2019'!P58=""),IF(($C$5*E64/'Vic Oct 2019'!AQ58&lt; SUM('Vic Oct 2019'!L58:O58)),(0),($C$5*E64/'Vic Oct 2019'!AQ58-SUM('Vic Oct 2019'!L58:O58))*'Vic Oct 2019'!AA58/100)* 'Vic Oct 2019'!AQ58,IF(AND('Vic Oct 2019'!N58&gt;0,'Vic Oct 2019'!O58=""),IF(($C$5*E64/'Vic Oct 2019'!AQ58&lt; SUM('Vic Oct 2019'!L58:N58)),(0),($C$5*E64/'Vic Oct 2019'!AQ58-SUM('Vic Oct 2019'!L58:N58))*'Vic Oct 2019'!Z58/100)* 'Vic Oct 2019'!AQ58,IF(AND('Vic Oct 2019'!M58&gt;0,'Vic Oct 2019'!N58=""),IF(($C$5*E64/'Vic Oct 2019'!AQ58&lt;'Vic Oct 2019'!M58+'Vic Oct 2019'!L58),(0),(($C$5*E64/'Vic Oct 2019'!AQ58-('Vic Oct 2019'!M58+'Vic Oct 2019'!L58))*'Vic Oct 2019'!Y58/100))*'Vic Oct 2019'!AQ58,IF(AND('Vic Oct 2019'!L58&gt;0,'Vic Oct 2019'!M58=""&gt;0),IF(($C$5*E64/'Vic Oct 2019'!AQ58&lt;'Vic Oct 2019'!L58),(0),($C$5*E64/'Vic Oct 2019'!AQ58-'Vic Oct 2019'!L58)*'Vic Oct 2019'!X58/100)*'Vic Oct 2019'!AQ58,0)))))</f>
        <v>0</v>
      </c>
      <c r="L64" s="190">
        <f>IF('Vic Oct 2019'!K58="",($C$5*F64/'Vic Oct 2019'!AR58*'Vic Oct 2019'!AC58/100)*'Vic Oct 2019'!AR58,IF($C$5*F64/'Vic Oct 2019'!AR58&gt;='Vic Oct 2019'!L58,('Vic Oct 2019'!L58*'Vic Oct 2019'!AC58/100)*'Vic Oct 2019'!AR58,($C$5*F64/'Vic Oct 2019'!AR58*'Vic Oct 2019'!AC58/100)*'Vic Oct 2019'!AR58))</f>
        <v>220.09090909090907</v>
      </c>
      <c r="M64" s="190">
        <f>IF(AND('Vic Oct 2019'!L58&gt;0,'Vic Oct 2019'!M58&gt;0),IF($C$5*F64/'Vic Oct 2019'!AR58&lt;'Vic Oct 2019'!L58,0,IF(($C$5*F64/'Vic Oct 2019'!AR58-'Vic Oct 2019'!L58)&lt;=('Vic Oct 2019'!M58+'Vic Oct 2019'!L58),((($C$5*F64/'Vic Oct 2019'!AR58-'Vic Oct 2019'!L58)*'Vic Oct 2019'!AD58/100))*'Vic Oct 2019'!AR58,((('Vic Oct 2019'!M58)*'Vic Oct 2019'!AD58/100)*'Vic Oct 2019'!AR58))),0)</f>
        <v>778.99999999999989</v>
      </c>
      <c r="N64" s="190">
        <f>IF(AND('Vic Oct 2019'!M58&gt;0,'Vic Oct 2019'!N58&gt;0),IF($C$5*F64/'Vic Oct 2019'!AR58&lt;('Vic Oct 2019'!L58+'Vic Oct 2019'!M58),0,IF(($C$5*F64/'Vic Oct 2019'!AR58-'Vic Oct 2019'!L58+'Vic Oct 2019'!M58)&lt;=('Vic Oct 2019'!L58+'Vic Oct 2019'!M58+'Vic Oct 2019'!N58),((($C$5*F64/'Vic Oct 2019'!AR58-('Vic Oct 2019'!L58+'Vic Oct 2019'!M58))*'Vic Oct 2019'!AE58/100))*'Vic Oct 2019'!AR58,('Vic Oct 2019'!N58*'Vic Oct 2019'!AE58/100)*'Vic Oct 2019'!AR58)),0)</f>
        <v>0</v>
      </c>
      <c r="O64" s="190">
        <f>IF(AND('Vic Oct 2019'!N58&gt;0,'Vic Oct 2019'!O58&gt;0),IF($C$5*F64/'Vic Oct 2019'!AR58&lt;('Vic Oct 2019'!L58+'Vic Oct 2019'!M58+'Vic Oct 2019'!N58),0,IF(($C$5*F64/'Vic Oct 2019'!AR58-'Vic Oct 2019'!L58+'Vic Oct 2019'!M58+'Vic Oct 2019'!N58)&lt;=('Vic Oct 2019'!L58+'Vic Oct 2019'!M58+'Vic Oct 2019'!N58+'Vic Oct 2019'!O58),(($C$5*F64/'Vic Oct 2019'!AR58-('Vic Oct 2019'!L58+'Vic Oct 2019'!M58+'Vic Oct 2019'!N58))*'Vic Oct 2019'!AF58/100)*'Vic Oct 2019'!AR58,('Vic Oct 2019'!O58*'Vic Oct 2019'!AF58/100)*'Vic Oct 2019'!AR58)),0)</f>
        <v>0</v>
      </c>
      <c r="P64" s="190">
        <f>IF(AND('Vic Oct 2019'!P58&gt;0,'Vic Oct 2019'!O58&gt;0),IF(($C$5*F64/'Vic Oct 2019'!AR58&lt;SUM('Vic Oct 2019'!L58:P58)),(0),($C$5*F64/'Vic Oct 2019'!AR58-SUM('Vic Oct 2019'!L58:P58))*'Vic Oct 2019'!AB58/100)* 'Vic Oct 2019'!AR58,IF(AND('Vic Oct 2019'!O58&gt;0,'Vic Oct 2019'!P58=""),IF(($C$5*F64/'Vic Oct 2019'!AR58&lt; SUM('Vic Oct 2019'!L58:O58)),(0),($C$5*F64/'Vic Oct 2019'!AR58-SUM('Vic Oct 2019'!L58:O58))*'Vic Oct 2019'!AG58/100)* 'Vic Oct 2019'!AR58,IF(AND('Vic Oct 2019'!N58&gt;0,'Vic Oct 2019'!O58=""),IF(($C$5*F64/'Vic Oct 2019'!AR58&lt; SUM('Vic Oct 2019'!L58:N58)),(0),($C$5*F64/'Vic Oct 2019'!AR58-SUM('Vic Oct 2019'!L58:N58))*'Vic Oct 2019'!AF58/100)* 'Vic Oct 2019'!AR58,IF(AND('Vic Oct 2019'!M58&gt;0,'Vic Oct 2019'!N58=""),IF(($C$5*F64/'Vic Oct 2019'!AR58&lt;'Vic Oct 2019'!M58+'Vic Oct 2019'!L58),(0),(($C$5*F64/'Vic Oct 2019'!AR58-('Vic Oct 2019'!M58+'Vic Oct 2019'!L58))*'Vic Oct 2019'!AE58/100))*'Vic Oct 2019'!AR58,IF(AND('Vic Oct 2019'!L58&gt;0,'Vic Oct 2019'!M58=""&gt;0),IF(($C$5*F64/'Vic Oct 2019'!AR58&lt;'Vic Oct 2019'!L58),(0),($C$5*F64/'Vic Oct 2019'!AR58-'Vic Oct 2019'!L58)*'Vic Oct 2019'!AD58/100)*'Vic Oct 2019'!AR58,0)))))</f>
        <v>0</v>
      </c>
      <c r="Q64" s="394">
        <f t="shared" si="4"/>
        <v>1998.181818181818</v>
      </c>
      <c r="R64" s="419">
        <f t="shared" si="5"/>
        <v>2261.2472727272725</v>
      </c>
      <c r="S64" s="193">
        <f t="shared" si="6"/>
        <v>2487.3719999999998</v>
      </c>
      <c r="T64" s="247">
        <f>'Vic Oct 2019'!AT58</f>
        <v>0</v>
      </c>
      <c r="U64" s="247">
        <f>'Vic Oct 2019'!AU58</f>
        <v>0</v>
      </c>
      <c r="V64" s="247">
        <f>'Vic Oct 2019'!AV58</f>
        <v>0</v>
      </c>
      <c r="W64" s="247">
        <f>'Vic Oct 2019'!AW58</f>
        <v>0</v>
      </c>
      <c r="X64" s="419" t="str">
        <f t="shared" si="11"/>
        <v>No discount</v>
      </c>
      <c r="Y64" s="419" t="str">
        <f t="shared" si="12"/>
        <v>Exclusive</v>
      </c>
      <c r="Z64" s="399">
        <f t="shared" si="7"/>
        <v>2261.2472727272725</v>
      </c>
      <c r="AA64" s="399">
        <f t="shared" si="8"/>
        <v>2261.2472727272725</v>
      </c>
      <c r="AB64" s="400">
        <f t="shared" si="9"/>
        <v>2487.3719999999998</v>
      </c>
      <c r="AC64" s="400">
        <f t="shared" si="10"/>
        <v>2487.3719999999998</v>
      </c>
      <c r="AD64" s="244">
        <f>'Vic Oct 2019'!BF58</f>
        <v>0</v>
      </c>
      <c r="AE64" s="196" t="str">
        <f>'Vic Oct 2019'!BG58</f>
        <v>n</v>
      </c>
      <c r="CO64" s="339"/>
      <c r="CP64" s="339"/>
      <c r="CQ64" s="339"/>
      <c r="CR64" s="339"/>
      <c r="CS64" s="339"/>
      <c r="CT64" s="339"/>
      <c r="CU64" s="339"/>
      <c r="CV64" s="339"/>
      <c r="CW64" s="339"/>
      <c r="CX64" s="339"/>
      <c r="CY64" s="339"/>
      <c r="CZ64" s="339"/>
      <c r="DA64" s="339"/>
      <c r="DB64" s="339"/>
      <c r="DC64" s="339"/>
      <c r="DD64" s="339"/>
      <c r="DE64" s="339"/>
      <c r="DF64" s="339"/>
      <c r="DG64" s="339"/>
      <c r="DH64" s="339"/>
      <c r="DI64" s="339"/>
      <c r="DJ64" s="339"/>
      <c r="DK64" s="339"/>
      <c r="DL64" s="339"/>
      <c r="DM64" s="339"/>
      <c r="DN64" s="339"/>
      <c r="DO64" s="339"/>
      <c r="DP64" s="339"/>
      <c r="DQ64" s="339"/>
      <c r="DR64" s="339"/>
      <c r="DS64" s="339"/>
      <c r="DT64" s="339"/>
      <c r="DU64" s="339"/>
      <c r="DV64" s="339"/>
      <c r="DW64" s="339"/>
      <c r="DX64" s="339"/>
      <c r="DY64" s="339"/>
      <c r="DZ64" s="339"/>
      <c r="EA64" s="339"/>
      <c r="EB64" s="339"/>
      <c r="EC64" s="339"/>
      <c r="ED64" s="339"/>
      <c r="EE64" s="339"/>
      <c r="EF64" s="339"/>
      <c r="EG64" s="339"/>
      <c r="EH64" s="339"/>
      <c r="EI64" s="339"/>
      <c r="EJ64" s="339"/>
      <c r="EK64" s="339"/>
      <c r="EL64" s="339"/>
      <c r="EM64" s="339"/>
      <c r="EN64" s="339"/>
      <c r="EO64" s="339"/>
      <c r="EP64" s="339"/>
    </row>
    <row r="65" spans="1:146" ht="17" customHeight="1">
      <c r="A65" s="528"/>
      <c r="B65" s="194" t="str">
        <f>'Vic Oct 2019'!F59</f>
        <v>Covau</v>
      </c>
      <c r="C65" s="194" t="str">
        <f>'Vic Oct 2019'!G59</f>
        <v>Smart Saver</v>
      </c>
      <c r="D65" s="190">
        <f>365*'Vic Oct 2019'!H59/100</f>
        <v>346.74999999999994</v>
      </c>
      <c r="E65" s="415">
        <f>IF('Vic Oct 2019'!AQ59=3,0.5,IF('Vic Oct 2019'!AQ59=2,0.33,0))</f>
        <v>0.5</v>
      </c>
      <c r="F65" s="415">
        <f t="shared" si="3"/>
        <v>0.5</v>
      </c>
      <c r="G65" s="190">
        <f>IF('Vic Oct 2019'!K59="",($C$5*E65/'Vic Oct 2019'!AQ59*'Vic Oct 2019'!W59/100)*'Vic Oct 2019'!AQ59,IF($C$5*E65/'Vic Oct 2019'!AQ59&gt;='Vic Oct 2019'!L59,('Vic Oct 2019'!L59*'Vic Oct 2019'!W59/100)*'Vic Oct 2019'!AQ59,($C$5*E65/'Vic Oct 2019'!AQ59*'Vic Oct 2019'!W59/100)*'Vic Oct 2019'!AQ59))</f>
        <v>268.36363636363632</v>
      </c>
      <c r="H65" s="190">
        <f>IF(AND('Vic Oct 2019'!L59&gt;0,'Vic Oct 2019'!M59&gt;0),IF($C$5*E65/'Vic Oct 2019'!AQ59&lt;'Vic Oct 2019'!L59,0,IF(($C$5*E65/'Vic Oct 2019'!AQ59-'Vic Oct 2019'!L59)&lt;=('Vic Oct 2019'!M59+'Vic Oct 2019'!L59),((($C$5*E65/'Vic Oct 2019'!AQ59-'Vic Oct 2019'!L59)*'Vic Oct 2019'!X59/100))*'Vic Oct 2019'!AQ59,((('Vic Oct 2019'!M59)*'Vic Oct 2019'!X59/100)*'Vic Oct 2019'!AQ59))),0)</f>
        <v>1006.3636363636365</v>
      </c>
      <c r="I65" s="190">
        <f>IF(AND('Vic Oct 2019'!M59&gt;0,'Vic Oct 2019'!N59&gt;0),IF($C$5*E65/'Vic Oct 2019'!AQ59&lt;('Vic Oct 2019'!L59+'Vic Oct 2019'!M59),0,IF(($C$5*E65/'Vic Oct 2019'!AQ59-'Vic Oct 2019'!L59+'Vic Oct 2019'!M59)&lt;=('Vic Oct 2019'!L59+'Vic Oct 2019'!M59+'Vic Oct 2019'!N59),((($C$5*E65/'Vic Oct 2019'!AQ59-('Vic Oct 2019'!L59+'Vic Oct 2019'!M59))*'Vic Oct 2019'!Y59/100))*'Vic Oct 2019'!AQ59,('Vic Oct 2019'!N59*'Vic Oct 2019'!Y59/100)* 'Vic Oct 2019'!AQ59)),0)</f>
        <v>0</v>
      </c>
      <c r="J65" s="190">
        <f>IF(AND('Vic Oct 2019'!N59&gt;0,'Vic Oct 2019'!O59&gt;0),IF($C$5*E65/'Vic Oct 2019'!AQ59&lt;('Vic Oct 2019'!L59+'Vic Oct 2019'!M59+'Vic Oct 2019'!N59),0,IF(($C$5*E65/'Vic Oct 2019'!AQ59-'Vic Oct 2019'!L59+'Vic Oct 2019'!M59+'Vic Oct 2019'!N59)&lt;=('Vic Oct 2019'!L59+'Vic Oct 2019'!M59+'Vic Oct 2019'!N59+'Vic Oct 2019'!O59),(($C$5*E65/'Vic Oct 2019'!AQ59-('Vic Oct 2019'!L59+'Vic Oct 2019'!M59+'Vic Oct 2019'!N59))*'Vic Oct 2019'!Z59/100)*'Vic Oct 2019'!AQ59,('Vic Oct 2019'!O59*'Vic Oct 2019'!Z59/100)*'Vic Oct 2019'!AQ59)),0)</f>
        <v>0</v>
      </c>
      <c r="K65" s="190">
        <f>IF(AND('Vic Oct 2019'!P59&gt;0,'Vic Oct 2019'!O59&gt;0),IF(($C$5*E65/'Vic Oct 2019'!AQ59&lt;SUM('Vic Oct 2019'!L59:P59)),(0),($C$5*E65/'Vic Oct 2019'!AQ59-SUM('Vic Oct 2019'!L59:P59))*'Vic Oct 2019'!AB59/100)* 'Vic Oct 2019'!AQ59,IF(AND('Vic Oct 2019'!O59&gt;0,'Vic Oct 2019'!P59=""),IF(($C$5*E65/'Vic Oct 2019'!AQ59&lt; SUM('Vic Oct 2019'!L59:O59)),(0),($C$5*E65/'Vic Oct 2019'!AQ59-SUM('Vic Oct 2019'!L59:O59))*'Vic Oct 2019'!AA59/100)* 'Vic Oct 2019'!AQ59,IF(AND('Vic Oct 2019'!N59&gt;0,'Vic Oct 2019'!O59=""),IF(($C$5*E65/'Vic Oct 2019'!AQ59&lt; SUM('Vic Oct 2019'!L59:N59)),(0),($C$5*E65/'Vic Oct 2019'!AQ59-SUM('Vic Oct 2019'!L59:N59))*'Vic Oct 2019'!Z59/100)* 'Vic Oct 2019'!AQ59,IF(AND('Vic Oct 2019'!M59&gt;0,'Vic Oct 2019'!N59=""),IF(($C$5*E65/'Vic Oct 2019'!AQ59&lt;'Vic Oct 2019'!M59+'Vic Oct 2019'!L59),(0),(($C$5*E65/'Vic Oct 2019'!AQ59-('Vic Oct 2019'!M59+'Vic Oct 2019'!L59))*'Vic Oct 2019'!Y59/100))*'Vic Oct 2019'!AQ59,IF(AND('Vic Oct 2019'!L59&gt;0,'Vic Oct 2019'!M59=""&gt;0),IF(($C$5*E65/'Vic Oct 2019'!AQ59&lt;'Vic Oct 2019'!L59),(0),($C$5*E65/'Vic Oct 2019'!AQ59-'Vic Oct 2019'!L59)*'Vic Oct 2019'!X59/100)*'Vic Oct 2019'!AQ59,0)))))</f>
        <v>0</v>
      </c>
      <c r="L65" s="190">
        <f>IF('Vic Oct 2019'!K59="",($C$5*F65/'Vic Oct 2019'!AR59*'Vic Oct 2019'!AC59/100)*'Vic Oct 2019'!AR59,IF($C$5*F65/'Vic Oct 2019'!AR59&gt;='Vic Oct 2019'!L59,('Vic Oct 2019'!L59*'Vic Oct 2019'!AC59/100)*'Vic Oct 2019'!AR59,($C$5*F65/'Vic Oct 2019'!AR59*'Vic Oct 2019'!AC59/100)*'Vic Oct 2019'!AR59))</f>
        <v>268.36363636363632</v>
      </c>
      <c r="M65" s="190">
        <f>IF(AND('Vic Oct 2019'!L59&gt;0,'Vic Oct 2019'!M59&gt;0),IF($C$5*F65/'Vic Oct 2019'!AR59&lt;'Vic Oct 2019'!L59,0,IF(($C$5*F65/'Vic Oct 2019'!AR59-'Vic Oct 2019'!L59)&lt;=('Vic Oct 2019'!M59+'Vic Oct 2019'!L59),((($C$5*F65/'Vic Oct 2019'!AR59-'Vic Oct 2019'!L59)*'Vic Oct 2019'!AD59/100))*'Vic Oct 2019'!AR59,((('Vic Oct 2019'!M59)*'Vic Oct 2019'!AD59/100)*'Vic Oct 2019'!AR59))),0)</f>
        <v>1006.3636363636365</v>
      </c>
      <c r="N65" s="190">
        <f>IF(AND('Vic Oct 2019'!M59&gt;0,'Vic Oct 2019'!N59&gt;0),IF($C$5*F65/'Vic Oct 2019'!AR59&lt;('Vic Oct 2019'!L59+'Vic Oct 2019'!M59),0,IF(($C$5*F65/'Vic Oct 2019'!AR59-'Vic Oct 2019'!L59+'Vic Oct 2019'!M59)&lt;=('Vic Oct 2019'!L59+'Vic Oct 2019'!M59+'Vic Oct 2019'!N59),((($C$5*F65/'Vic Oct 2019'!AR59-('Vic Oct 2019'!L59+'Vic Oct 2019'!M59))*'Vic Oct 2019'!AE59/100))*'Vic Oct 2019'!AR59,('Vic Oct 2019'!N59*'Vic Oct 2019'!AE59/100)*'Vic Oct 2019'!AR59)),0)</f>
        <v>0</v>
      </c>
      <c r="O65" s="190">
        <f>IF(AND('Vic Oct 2019'!N59&gt;0,'Vic Oct 2019'!O59&gt;0),IF($C$5*F65/'Vic Oct 2019'!AR59&lt;('Vic Oct 2019'!L59+'Vic Oct 2019'!M59+'Vic Oct 2019'!N59),0,IF(($C$5*F65/'Vic Oct 2019'!AR59-'Vic Oct 2019'!L59+'Vic Oct 2019'!M59+'Vic Oct 2019'!N59)&lt;=('Vic Oct 2019'!L59+'Vic Oct 2019'!M59+'Vic Oct 2019'!N59+'Vic Oct 2019'!O59),(($C$5*F65/'Vic Oct 2019'!AR59-('Vic Oct 2019'!L59+'Vic Oct 2019'!M59+'Vic Oct 2019'!N59))*'Vic Oct 2019'!AF59/100)*'Vic Oct 2019'!AR59,('Vic Oct 2019'!O59*'Vic Oct 2019'!AF59/100)*'Vic Oct 2019'!AR59)),0)</f>
        <v>0</v>
      </c>
      <c r="P65" s="190">
        <f>IF(AND('Vic Oct 2019'!P59&gt;0,'Vic Oct 2019'!O59&gt;0),IF(($C$5*F65/'Vic Oct 2019'!AR59&lt;SUM('Vic Oct 2019'!L59:P59)),(0),($C$5*F65/'Vic Oct 2019'!AR59-SUM('Vic Oct 2019'!L59:P59))*'Vic Oct 2019'!AB59/100)* 'Vic Oct 2019'!AR59,IF(AND('Vic Oct 2019'!O59&gt;0,'Vic Oct 2019'!P59=""),IF(($C$5*F65/'Vic Oct 2019'!AR59&lt; SUM('Vic Oct 2019'!L59:O59)),(0),($C$5*F65/'Vic Oct 2019'!AR59-SUM('Vic Oct 2019'!L59:O59))*'Vic Oct 2019'!AG59/100)* 'Vic Oct 2019'!AR59,IF(AND('Vic Oct 2019'!N59&gt;0,'Vic Oct 2019'!O59=""),IF(($C$5*F65/'Vic Oct 2019'!AR59&lt; SUM('Vic Oct 2019'!L59:N59)),(0),($C$5*F65/'Vic Oct 2019'!AR59-SUM('Vic Oct 2019'!L59:N59))*'Vic Oct 2019'!AF59/100)* 'Vic Oct 2019'!AR59,IF(AND('Vic Oct 2019'!M59&gt;0,'Vic Oct 2019'!N59=""),IF(($C$5*F65/'Vic Oct 2019'!AR59&lt;'Vic Oct 2019'!M59+'Vic Oct 2019'!L59),(0),(($C$5*F65/'Vic Oct 2019'!AR59-('Vic Oct 2019'!M59+'Vic Oct 2019'!L59))*'Vic Oct 2019'!AE59/100))*'Vic Oct 2019'!AR59,IF(AND('Vic Oct 2019'!L59&gt;0,'Vic Oct 2019'!M59=""&gt;0),IF(($C$5*F65/'Vic Oct 2019'!AR59&lt;'Vic Oct 2019'!L59),(0),($C$5*F65/'Vic Oct 2019'!AR59-'Vic Oct 2019'!L59)*'Vic Oct 2019'!AD59/100)*'Vic Oct 2019'!AR59,0)))))</f>
        <v>0</v>
      </c>
      <c r="Q65" s="394">
        <f t="shared" si="4"/>
        <v>2549.4545454545455</v>
      </c>
      <c r="R65" s="419">
        <f t="shared" si="5"/>
        <v>2896.2045454545455</v>
      </c>
      <c r="S65" s="193">
        <f t="shared" si="6"/>
        <v>3185.8250000000003</v>
      </c>
      <c r="T65" s="247">
        <f>'Vic Oct 2019'!AT59</f>
        <v>0</v>
      </c>
      <c r="U65" s="247">
        <f>'Vic Oct 2019'!AU59</f>
        <v>20</v>
      </c>
      <c r="V65" s="247">
        <f>'Vic Oct 2019'!AV59</f>
        <v>0</v>
      </c>
      <c r="W65" s="247">
        <f>'Vic Oct 2019'!AW59</f>
        <v>0</v>
      </c>
      <c r="X65" s="419" t="str">
        <f t="shared" si="11"/>
        <v>Guaranteed off usage</v>
      </c>
      <c r="Y65" s="419" t="str">
        <f t="shared" si="12"/>
        <v>Exclusive</v>
      </c>
      <c r="Z65" s="399">
        <f t="shared" si="7"/>
        <v>2386.3136363636363</v>
      </c>
      <c r="AA65" s="399">
        <f t="shared" si="8"/>
        <v>2386.3136363636363</v>
      </c>
      <c r="AB65" s="400">
        <f t="shared" si="9"/>
        <v>2624.9450000000002</v>
      </c>
      <c r="AC65" s="400">
        <f t="shared" si="10"/>
        <v>2624.9450000000002</v>
      </c>
      <c r="AD65" s="244">
        <f>'Vic Oct 2019'!BF59</f>
        <v>0</v>
      </c>
      <c r="AE65" s="196" t="str">
        <f>'Vic Oct 2019'!BG59</f>
        <v>n</v>
      </c>
      <c r="CO65" s="339"/>
      <c r="CP65" s="339"/>
      <c r="CQ65" s="339"/>
      <c r="CR65" s="339"/>
      <c r="CS65" s="339"/>
      <c r="CT65" s="339"/>
      <c r="CU65" s="339"/>
      <c r="CV65" s="339"/>
      <c r="CW65" s="339"/>
      <c r="CX65" s="339"/>
      <c r="CY65" s="339"/>
      <c r="CZ65" s="339"/>
      <c r="DA65" s="339"/>
      <c r="DB65" s="339"/>
      <c r="DC65" s="339"/>
      <c r="DD65" s="339"/>
      <c r="DE65" s="339"/>
      <c r="DF65" s="339"/>
      <c r="DG65" s="339"/>
      <c r="DH65" s="339"/>
      <c r="DI65" s="339"/>
      <c r="DJ65" s="339"/>
      <c r="DK65" s="339"/>
      <c r="DL65" s="339"/>
      <c r="DM65" s="339"/>
      <c r="DN65" s="339"/>
      <c r="DO65" s="339"/>
      <c r="DP65" s="339"/>
      <c r="DQ65" s="339"/>
      <c r="DR65" s="339"/>
      <c r="DS65" s="339"/>
      <c r="DT65" s="339"/>
      <c r="DU65" s="339"/>
      <c r="DV65" s="339"/>
      <c r="DW65" s="339"/>
      <c r="DX65" s="339"/>
      <c r="DY65" s="339"/>
      <c r="DZ65" s="339"/>
      <c r="EA65" s="339"/>
      <c r="EB65" s="339"/>
      <c r="EC65" s="339"/>
      <c r="ED65" s="339"/>
      <c r="EE65" s="339"/>
      <c r="EF65" s="339"/>
      <c r="EG65" s="339"/>
      <c r="EH65" s="339"/>
      <c r="EI65" s="339"/>
      <c r="EJ65" s="339"/>
      <c r="EK65" s="339"/>
      <c r="EL65" s="339"/>
      <c r="EM65" s="339"/>
      <c r="EN65" s="339"/>
      <c r="EO65" s="339"/>
      <c r="EP65" s="339"/>
    </row>
    <row r="66" spans="1:146" ht="17" customHeight="1">
      <c r="A66" s="528"/>
      <c r="B66" s="194" t="str">
        <f>'Vic Oct 2019'!F60</f>
        <v>EnergyAustralia</v>
      </c>
      <c r="C66" s="194" t="str">
        <f>'Vic Oct 2019'!G60</f>
        <v>Total Business</v>
      </c>
      <c r="D66" s="190">
        <f>365*'Vic Oct 2019'!H60/100</f>
        <v>383.24999999999994</v>
      </c>
      <c r="E66" s="415">
        <f>IF('Vic Oct 2019'!AQ60=3,0.5,IF('Vic Oct 2019'!AQ60=2,0.33,0))</f>
        <v>0.5</v>
      </c>
      <c r="F66" s="415">
        <f t="shared" si="3"/>
        <v>0.5</v>
      </c>
      <c r="G66" s="190">
        <f>IF('Vic Oct 2019'!K60="",($C$5*E66/'Vic Oct 2019'!AQ60*'Vic Oct 2019'!W60/100)*'Vic Oct 2019'!AQ60,IF($C$5*E66/'Vic Oct 2019'!AQ60&gt;='Vic Oct 2019'!L60,('Vic Oct 2019'!L60*'Vic Oct 2019'!W60/100)*'Vic Oct 2019'!AQ60,($C$5*E66/'Vic Oct 2019'!AQ60*'Vic Oct 2019'!W60/100)*'Vic Oct 2019'!AQ60))</f>
        <v>252</v>
      </c>
      <c r="H66" s="190">
        <f>IF(AND('Vic Oct 2019'!L60&gt;0,'Vic Oct 2019'!M60&gt;0),IF($C$5*E66/'Vic Oct 2019'!AQ60&lt;'Vic Oct 2019'!L60,0,IF(($C$5*E66/'Vic Oct 2019'!AQ60-'Vic Oct 2019'!L60)&lt;=('Vic Oct 2019'!M60+'Vic Oct 2019'!L60),((($C$5*E66/'Vic Oct 2019'!AQ60-'Vic Oct 2019'!L60)*'Vic Oct 2019'!X60/100))*'Vic Oct 2019'!AQ60,((('Vic Oct 2019'!M60)*'Vic Oct 2019'!X60/100)*'Vic Oct 2019'!AQ60))),0)</f>
        <v>868.4545454545455</v>
      </c>
      <c r="I66" s="190">
        <f>IF(AND('Vic Oct 2019'!M60&gt;0,'Vic Oct 2019'!N60&gt;0),IF($C$5*E66/'Vic Oct 2019'!AQ60&lt;('Vic Oct 2019'!L60+'Vic Oct 2019'!M60),0,IF(($C$5*E66/'Vic Oct 2019'!AQ60-'Vic Oct 2019'!L60+'Vic Oct 2019'!M60)&lt;=('Vic Oct 2019'!L60+'Vic Oct 2019'!M60+'Vic Oct 2019'!N60),((($C$5*E66/'Vic Oct 2019'!AQ60-('Vic Oct 2019'!L60+'Vic Oct 2019'!M60))*'Vic Oct 2019'!Y60/100))*'Vic Oct 2019'!AQ60,('Vic Oct 2019'!N60*'Vic Oct 2019'!Y60/100)* 'Vic Oct 2019'!AQ60)),0)</f>
        <v>0</v>
      </c>
      <c r="J66" s="190">
        <f>IF(AND('Vic Oct 2019'!N60&gt;0,'Vic Oct 2019'!O60&gt;0),IF($C$5*E66/'Vic Oct 2019'!AQ60&lt;('Vic Oct 2019'!L60+'Vic Oct 2019'!M60+'Vic Oct 2019'!N60),0,IF(($C$5*E66/'Vic Oct 2019'!AQ60-'Vic Oct 2019'!L60+'Vic Oct 2019'!M60+'Vic Oct 2019'!N60)&lt;=('Vic Oct 2019'!L60+'Vic Oct 2019'!M60+'Vic Oct 2019'!N60+'Vic Oct 2019'!O60),(($C$5*E66/'Vic Oct 2019'!AQ60-('Vic Oct 2019'!L60+'Vic Oct 2019'!M60+'Vic Oct 2019'!N60))*'Vic Oct 2019'!Z60/100)*'Vic Oct 2019'!AQ60,('Vic Oct 2019'!O60*'Vic Oct 2019'!Z60/100)*'Vic Oct 2019'!AQ60)),0)</f>
        <v>0</v>
      </c>
      <c r="K66" s="190">
        <f>IF(AND('Vic Oct 2019'!P60&gt;0,'Vic Oct 2019'!O60&gt;0),IF(($C$5*E66/'Vic Oct 2019'!AQ60&lt;SUM('Vic Oct 2019'!L60:P60)),(0),($C$5*E66/'Vic Oct 2019'!AQ60-SUM('Vic Oct 2019'!L60:P60))*'Vic Oct 2019'!AB60/100)* 'Vic Oct 2019'!AQ60,IF(AND('Vic Oct 2019'!O60&gt;0,'Vic Oct 2019'!P60=""),IF(($C$5*E66/'Vic Oct 2019'!AQ60&lt; SUM('Vic Oct 2019'!L60:O60)),(0),($C$5*E66/'Vic Oct 2019'!AQ60-SUM('Vic Oct 2019'!L60:O60))*'Vic Oct 2019'!AA60/100)* 'Vic Oct 2019'!AQ60,IF(AND('Vic Oct 2019'!N60&gt;0,'Vic Oct 2019'!O60=""),IF(($C$5*E66/'Vic Oct 2019'!AQ60&lt; SUM('Vic Oct 2019'!L60:N60)),(0),($C$5*E66/'Vic Oct 2019'!AQ60-SUM('Vic Oct 2019'!L60:N60))*'Vic Oct 2019'!Z60/100)* 'Vic Oct 2019'!AQ60,IF(AND('Vic Oct 2019'!M60&gt;0,'Vic Oct 2019'!N60=""),IF(($C$5*E66/'Vic Oct 2019'!AQ60&lt;'Vic Oct 2019'!M60+'Vic Oct 2019'!L60),(0),(($C$5*E66/'Vic Oct 2019'!AQ60-('Vic Oct 2019'!M60+'Vic Oct 2019'!L60))*'Vic Oct 2019'!Y60/100))*'Vic Oct 2019'!AQ60,IF(AND('Vic Oct 2019'!L60&gt;0,'Vic Oct 2019'!M60=""&gt;0),IF(($C$5*E66/'Vic Oct 2019'!AQ60&lt;'Vic Oct 2019'!L60),(0),($C$5*E66/'Vic Oct 2019'!AQ60-'Vic Oct 2019'!L60)*'Vic Oct 2019'!X60/100)*'Vic Oct 2019'!AQ60,0)))))</f>
        <v>0</v>
      </c>
      <c r="L66" s="190">
        <f>IF('Vic Oct 2019'!K60="",($C$5*F66/'Vic Oct 2019'!AR60*'Vic Oct 2019'!AC60/100)*'Vic Oct 2019'!AR60,IF($C$5*F66/'Vic Oct 2019'!AR60&gt;='Vic Oct 2019'!L60,('Vic Oct 2019'!L60*'Vic Oct 2019'!AC60/100)*'Vic Oct 2019'!AR60,($C$5*F66/'Vic Oct 2019'!AR60*'Vic Oct 2019'!AC60/100)*'Vic Oct 2019'!AR60))</f>
        <v>252</v>
      </c>
      <c r="M66" s="190">
        <f>IF(AND('Vic Oct 2019'!L60&gt;0,'Vic Oct 2019'!M60&gt;0),IF($C$5*F66/'Vic Oct 2019'!AR60&lt;'Vic Oct 2019'!L60,0,IF(($C$5*F66/'Vic Oct 2019'!AR60-'Vic Oct 2019'!L60)&lt;=('Vic Oct 2019'!M60+'Vic Oct 2019'!L60),((($C$5*F66/'Vic Oct 2019'!AR60-'Vic Oct 2019'!L60)*'Vic Oct 2019'!AD60/100))*'Vic Oct 2019'!AR60,((('Vic Oct 2019'!M60)*'Vic Oct 2019'!AD60/100)*'Vic Oct 2019'!AR60))),0)</f>
        <v>868.4545454545455</v>
      </c>
      <c r="N66" s="190">
        <f>IF(AND('Vic Oct 2019'!M60&gt;0,'Vic Oct 2019'!N60&gt;0),IF($C$5*F66/'Vic Oct 2019'!AR60&lt;('Vic Oct 2019'!L60+'Vic Oct 2019'!M60),0,IF(($C$5*F66/'Vic Oct 2019'!AR60-'Vic Oct 2019'!L60+'Vic Oct 2019'!M60)&lt;=('Vic Oct 2019'!L60+'Vic Oct 2019'!M60+'Vic Oct 2019'!N60),((($C$5*F66/'Vic Oct 2019'!AR60-('Vic Oct 2019'!L60+'Vic Oct 2019'!M60))*'Vic Oct 2019'!AE60/100))*'Vic Oct 2019'!AR60,('Vic Oct 2019'!N60*'Vic Oct 2019'!AE60/100)*'Vic Oct 2019'!AR60)),0)</f>
        <v>0</v>
      </c>
      <c r="O66" s="190">
        <f>IF(AND('Vic Oct 2019'!N60&gt;0,'Vic Oct 2019'!O60&gt;0),IF($C$5*F66/'Vic Oct 2019'!AR60&lt;('Vic Oct 2019'!L60+'Vic Oct 2019'!M60+'Vic Oct 2019'!N60),0,IF(($C$5*F66/'Vic Oct 2019'!AR60-'Vic Oct 2019'!L60+'Vic Oct 2019'!M60+'Vic Oct 2019'!N60)&lt;=('Vic Oct 2019'!L60+'Vic Oct 2019'!M60+'Vic Oct 2019'!N60+'Vic Oct 2019'!O60),(($C$5*F66/'Vic Oct 2019'!AR60-('Vic Oct 2019'!L60+'Vic Oct 2019'!M60+'Vic Oct 2019'!N60))*'Vic Oct 2019'!AF60/100)*'Vic Oct 2019'!AR60,('Vic Oct 2019'!O60*'Vic Oct 2019'!AF60/100)*'Vic Oct 2019'!AR60)),0)</f>
        <v>0</v>
      </c>
      <c r="P66" s="190">
        <f>IF(AND('Vic Oct 2019'!P60&gt;0,'Vic Oct 2019'!O60&gt;0),IF(($C$5*F66/'Vic Oct 2019'!AR60&lt;SUM('Vic Oct 2019'!L60:P60)),(0),($C$5*F66/'Vic Oct 2019'!AR60-SUM('Vic Oct 2019'!L60:P60))*'Vic Oct 2019'!AB60/100)* 'Vic Oct 2019'!AR60,IF(AND('Vic Oct 2019'!O60&gt;0,'Vic Oct 2019'!P60=""),IF(($C$5*F66/'Vic Oct 2019'!AR60&lt; SUM('Vic Oct 2019'!L60:O60)),(0),($C$5*F66/'Vic Oct 2019'!AR60-SUM('Vic Oct 2019'!L60:O60))*'Vic Oct 2019'!AG60/100)* 'Vic Oct 2019'!AR60,IF(AND('Vic Oct 2019'!N60&gt;0,'Vic Oct 2019'!O60=""),IF(($C$5*F66/'Vic Oct 2019'!AR60&lt; SUM('Vic Oct 2019'!L60:N60)),(0),($C$5*F66/'Vic Oct 2019'!AR60-SUM('Vic Oct 2019'!L60:N60))*'Vic Oct 2019'!AF60/100)* 'Vic Oct 2019'!AR60,IF(AND('Vic Oct 2019'!M60&gt;0,'Vic Oct 2019'!N60=""),IF(($C$5*F66/'Vic Oct 2019'!AR60&lt;'Vic Oct 2019'!M60+'Vic Oct 2019'!L60),(0),(($C$5*F66/'Vic Oct 2019'!AR60-('Vic Oct 2019'!M60+'Vic Oct 2019'!L60))*'Vic Oct 2019'!AE60/100))*'Vic Oct 2019'!AR60,IF(AND('Vic Oct 2019'!L60&gt;0,'Vic Oct 2019'!M60=""&gt;0),IF(($C$5*F66/'Vic Oct 2019'!AR60&lt;'Vic Oct 2019'!L60),(0),($C$5*F66/'Vic Oct 2019'!AR60-'Vic Oct 2019'!L60)*'Vic Oct 2019'!AD60/100)*'Vic Oct 2019'!AR60,0)))))</f>
        <v>0</v>
      </c>
      <c r="Q66" s="394">
        <f t="shared" si="4"/>
        <v>2240.909090909091</v>
      </c>
      <c r="R66" s="419">
        <f t="shared" si="5"/>
        <v>2624.159090909091</v>
      </c>
      <c r="S66" s="193">
        <f t="shared" si="6"/>
        <v>2886.5750000000003</v>
      </c>
      <c r="T66" s="247">
        <f>'Vic Oct 2019'!AT60</f>
        <v>21</v>
      </c>
      <c r="U66" s="247">
        <f>'Vic Oct 2019'!AU60</f>
        <v>0</v>
      </c>
      <c r="V66" s="247">
        <f>'Vic Oct 2019'!AV60</f>
        <v>0</v>
      </c>
      <c r="W66" s="247">
        <f>'Vic Oct 2019'!AW60</f>
        <v>0</v>
      </c>
      <c r="X66" s="419" t="str">
        <f t="shared" si="11"/>
        <v>Guaranteed off bill</v>
      </c>
      <c r="Y66" s="419" t="str">
        <f t="shared" si="12"/>
        <v>Exclusive</v>
      </c>
      <c r="Z66" s="399">
        <f t="shared" si="7"/>
        <v>2073.0856818181819</v>
      </c>
      <c r="AA66" s="399">
        <f t="shared" si="8"/>
        <v>2073.0856818181819</v>
      </c>
      <c r="AB66" s="400">
        <f t="shared" si="9"/>
        <v>2280.3942500000003</v>
      </c>
      <c r="AC66" s="400">
        <f t="shared" si="10"/>
        <v>2280.3942500000003</v>
      </c>
      <c r="AD66" s="244">
        <f>'Vic Oct 2019'!BF60</f>
        <v>0</v>
      </c>
      <c r="AE66" s="196" t="str">
        <f>'Vic Oct 2019'!BG60</f>
        <v>n</v>
      </c>
      <c r="CO66" s="339"/>
      <c r="CP66" s="339"/>
      <c r="CQ66" s="339"/>
      <c r="CR66" s="339"/>
      <c r="CS66" s="339"/>
      <c r="CT66" s="339"/>
      <c r="CU66" s="339"/>
      <c r="CV66" s="339"/>
      <c r="CW66" s="339"/>
      <c r="CX66" s="339"/>
      <c r="CY66" s="339"/>
      <c r="CZ66" s="339"/>
      <c r="DA66" s="339"/>
      <c r="DB66" s="339"/>
      <c r="DC66" s="339"/>
      <c r="DD66" s="339"/>
      <c r="DE66" s="339"/>
      <c r="DF66" s="339"/>
      <c r="DG66" s="339"/>
      <c r="DH66" s="339"/>
      <c r="DI66" s="339"/>
      <c r="DJ66" s="339"/>
      <c r="DK66" s="339"/>
      <c r="DL66" s="339"/>
      <c r="DM66" s="339"/>
      <c r="DN66" s="339"/>
      <c r="DO66" s="339"/>
      <c r="DP66" s="339"/>
      <c r="DQ66" s="339"/>
      <c r="DR66" s="339"/>
      <c r="DS66" s="339"/>
      <c r="DT66" s="339"/>
      <c r="DU66" s="339"/>
      <c r="DV66" s="339"/>
      <c r="DW66" s="339"/>
      <c r="DX66" s="339"/>
      <c r="DY66" s="339"/>
      <c r="DZ66" s="339"/>
      <c r="EA66" s="339"/>
      <c r="EB66" s="339"/>
      <c r="EC66" s="339"/>
      <c r="ED66" s="339"/>
      <c r="EE66" s="339"/>
      <c r="EF66" s="339"/>
      <c r="EG66" s="339"/>
      <c r="EH66" s="339"/>
      <c r="EI66" s="339"/>
      <c r="EJ66" s="339"/>
      <c r="EK66" s="339"/>
      <c r="EL66" s="339"/>
      <c r="EM66" s="339"/>
      <c r="EN66" s="339"/>
      <c r="EO66" s="339"/>
      <c r="EP66" s="339"/>
    </row>
    <row r="67" spans="1:146" ht="17" customHeight="1">
      <c r="A67" s="528"/>
      <c r="B67" s="194" t="str">
        <f>'Vic Oct 2019'!F61</f>
        <v>Lumo Energy</v>
      </c>
      <c r="C67" s="194" t="str">
        <f>'Vic Oct 2019'!G61</f>
        <v>Value</v>
      </c>
      <c r="D67" s="190">
        <f>365*'Vic Oct 2019'!H61/100</f>
        <v>284.7</v>
      </c>
      <c r="E67" s="415">
        <f>IF('Vic Oct 2019'!AQ61=3,0.5,IF('Vic Oct 2019'!AQ61=2,0.33,0))</f>
        <v>0.5</v>
      </c>
      <c r="F67" s="415">
        <f t="shared" si="3"/>
        <v>0.5</v>
      </c>
      <c r="G67" s="190">
        <f>IF('Vic Oct 2019'!K61="",($C$5*E67/'Vic Oct 2019'!AQ61*'Vic Oct 2019'!W61/100)*'Vic Oct 2019'!AQ61,IF($C$5*E67/'Vic Oct 2019'!AQ61&gt;='Vic Oct 2019'!L61,('Vic Oct 2019'!L61*'Vic Oct 2019'!W61/100)*'Vic Oct 2019'!AQ61,($C$5*E67/'Vic Oct 2019'!AQ61*'Vic Oct 2019'!W61/100)*'Vic Oct 2019'!AQ61))</f>
        <v>194.13490909090908</v>
      </c>
      <c r="H67" s="190">
        <f>IF(AND('Vic Oct 2019'!L61&gt;0,'Vic Oct 2019'!M61&gt;0),IF($C$5*E67/'Vic Oct 2019'!AQ61&lt;'Vic Oct 2019'!L61,0,IF(($C$5*E67/'Vic Oct 2019'!AQ61-'Vic Oct 2019'!L61)&lt;=('Vic Oct 2019'!M61+'Vic Oct 2019'!L61),((($C$5*E67/'Vic Oct 2019'!AQ61-'Vic Oct 2019'!L61)*'Vic Oct 2019'!X61/100))*'Vic Oct 2019'!AQ61,((('Vic Oct 2019'!M61)*'Vic Oct 2019'!X61/100)*'Vic Oct 2019'!AQ61))),0)</f>
        <v>698.57381818181807</v>
      </c>
      <c r="I67" s="190">
        <f>IF(AND('Vic Oct 2019'!M61&gt;0,'Vic Oct 2019'!N61&gt;0),IF($C$5*E67/'Vic Oct 2019'!AQ61&lt;('Vic Oct 2019'!L61+'Vic Oct 2019'!M61),0,IF(($C$5*E67/'Vic Oct 2019'!AQ61-'Vic Oct 2019'!L61+'Vic Oct 2019'!M61)&lt;=('Vic Oct 2019'!L61+'Vic Oct 2019'!M61+'Vic Oct 2019'!N61),((($C$5*E67/'Vic Oct 2019'!AQ61-('Vic Oct 2019'!L61+'Vic Oct 2019'!M61))*'Vic Oct 2019'!Y61/100))*'Vic Oct 2019'!AQ61,('Vic Oct 2019'!N61*'Vic Oct 2019'!Y61/100)* 'Vic Oct 2019'!AQ61)),0)</f>
        <v>0</v>
      </c>
      <c r="J67" s="190">
        <f>IF(AND('Vic Oct 2019'!N61&gt;0,'Vic Oct 2019'!O61&gt;0),IF($C$5*E67/'Vic Oct 2019'!AQ61&lt;('Vic Oct 2019'!L61+'Vic Oct 2019'!M61+'Vic Oct 2019'!N61),0,IF(($C$5*E67/'Vic Oct 2019'!AQ61-'Vic Oct 2019'!L61+'Vic Oct 2019'!M61+'Vic Oct 2019'!N61)&lt;=('Vic Oct 2019'!L61+'Vic Oct 2019'!M61+'Vic Oct 2019'!N61+'Vic Oct 2019'!O61),(($C$5*E67/'Vic Oct 2019'!AQ61-('Vic Oct 2019'!L61+'Vic Oct 2019'!M61+'Vic Oct 2019'!N61))*'Vic Oct 2019'!Z61/100)*'Vic Oct 2019'!AQ61,('Vic Oct 2019'!O61*'Vic Oct 2019'!Z61/100)*'Vic Oct 2019'!AQ61)),0)</f>
        <v>0</v>
      </c>
      <c r="K67" s="190">
        <f>IF(AND('Vic Oct 2019'!P61&gt;0,'Vic Oct 2019'!O61&gt;0),IF(($C$5*E67/'Vic Oct 2019'!AQ61&lt;SUM('Vic Oct 2019'!L61:P61)),(0),($C$5*E67/'Vic Oct 2019'!AQ61-SUM('Vic Oct 2019'!L61:P61))*'Vic Oct 2019'!AB61/100)* 'Vic Oct 2019'!AQ61,IF(AND('Vic Oct 2019'!O61&gt;0,'Vic Oct 2019'!P61=""),IF(($C$5*E67/'Vic Oct 2019'!AQ61&lt; SUM('Vic Oct 2019'!L61:O61)),(0),($C$5*E67/'Vic Oct 2019'!AQ61-SUM('Vic Oct 2019'!L61:O61))*'Vic Oct 2019'!AA61/100)* 'Vic Oct 2019'!AQ61,IF(AND('Vic Oct 2019'!N61&gt;0,'Vic Oct 2019'!O61=""),IF(($C$5*E67/'Vic Oct 2019'!AQ61&lt; SUM('Vic Oct 2019'!L61:N61)),(0),($C$5*E67/'Vic Oct 2019'!AQ61-SUM('Vic Oct 2019'!L61:N61))*'Vic Oct 2019'!Z61/100)* 'Vic Oct 2019'!AQ61,IF(AND('Vic Oct 2019'!M61&gt;0,'Vic Oct 2019'!N61=""),IF(($C$5*E67/'Vic Oct 2019'!AQ61&lt;'Vic Oct 2019'!M61+'Vic Oct 2019'!L61),(0),(($C$5*E67/'Vic Oct 2019'!AQ61-('Vic Oct 2019'!M61+'Vic Oct 2019'!L61))*'Vic Oct 2019'!Y61/100))*'Vic Oct 2019'!AQ61,IF(AND('Vic Oct 2019'!L61&gt;0,'Vic Oct 2019'!M61=""&gt;0),IF(($C$5*E67/'Vic Oct 2019'!AQ61&lt;'Vic Oct 2019'!L61),(0),($C$5*E67/'Vic Oct 2019'!AQ61-'Vic Oct 2019'!L61)*'Vic Oct 2019'!X61/100)*'Vic Oct 2019'!AQ61,0)))))</f>
        <v>0</v>
      </c>
      <c r="L67" s="190">
        <f>IF('Vic Oct 2019'!K61="",($C$5*F67/'Vic Oct 2019'!AR61*'Vic Oct 2019'!AC61/100)*'Vic Oct 2019'!AR61,IF($C$5*F67/'Vic Oct 2019'!AR61&gt;='Vic Oct 2019'!L61,('Vic Oct 2019'!L61*'Vic Oct 2019'!AC61/100)*'Vic Oct 2019'!AR61,($C$5*F67/'Vic Oct 2019'!AR61*'Vic Oct 2019'!AC61/100)*'Vic Oct 2019'!AR61))</f>
        <v>194.13490909090908</v>
      </c>
      <c r="M67" s="190">
        <f>IF(AND('Vic Oct 2019'!L61&gt;0,'Vic Oct 2019'!M61&gt;0),IF($C$5*F67/'Vic Oct 2019'!AR61&lt;'Vic Oct 2019'!L61,0,IF(($C$5*F67/'Vic Oct 2019'!AR61-'Vic Oct 2019'!L61)&lt;=('Vic Oct 2019'!M61+'Vic Oct 2019'!L61),((($C$5*F67/'Vic Oct 2019'!AR61-'Vic Oct 2019'!L61)*'Vic Oct 2019'!AD61/100))*'Vic Oct 2019'!AR61,((('Vic Oct 2019'!M61)*'Vic Oct 2019'!AD61/100)*'Vic Oct 2019'!AR61))),0)</f>
        <v>698.57381818181807</v>
      </c>
      <c r="N67" s="190">
        <f>IF(AND('Vic Oct 2019'!M61&gt;0,'Vic Oct 2019'!N61&gt;0),IF($C$5*F67/'Vic Oct 2019'!AR61&lt;('Vic Oct 2019'!L61+'Vic Oct 2019'!M61),0,IF(($C$5*F67/'Vic Oct 2019'!AR61-'Vic Oct 2019'!L61+'Vic Oct 2019'!M61)&lt;=('Vic Oct 2019'!L61+'Vic Oct 2019'!M61+'Vic Oct 2019'!N61),((($C$5*F67/'Vic Oct 2019'!AR61-('Vic Oct 2019'!L61+'Vic Oct 2019'!M61))*'Vic Oct 2019'!AE61/100))*'Vic Oct 2019'!AR61,('Vic Oct 2019'!N61*'Vic Oct 2019'!AE61/100)*'Vic Oct 2019'!AR61)),0)</f>
        <v>0</v>
      </c>
      <c r="O67" s="190">
        <f>IF(AND('Vic Oct 2019'!N61&gt;0,'Vic Oct 2019'!O61&gt;0),IF($C$5*F67/'Vic Oct 2019'!AR61&lt;('Vic Oct 2019'!L61+'Vic Oct 2019'!M61+'Vic Oct 2019'!N61),0,IF(($C$5*F67/'Vic Oct 2019'!AR61-'Vic Oct 2019'!L61+'Vic Oct 2019'!M61+'Vic Oct 2019'!N61)&lt;=('Vic Oct 2019'!L61+'Vic Oct 2019'!M61+'Vic Oct 2019'!N61+'Vic Oct 2019'!O61),(($C$5*F67/'Vic Oct 2019'!AR61-('Vic Oct 2019'!L61+'Vic Oct 2019'!M61+'Vic Oct 2019'!N61))*'Vic Oct 2019'!AF61/100)*'Vic Oct 2019'!AR61,('Vic Oct 2019'!O61*'Vic Oct 2019'!AF61/100)*'Vic Oct 2019'!AR61)),0)</f>
        <v>0</v>
      </c>
      <c r="P67" s="190">
        <f>IF(AND('Vic Oct 2019'!P61&gt;0,'Vic Oct 2019'!O61&gt;0),IF(($C$5*F67/'Vic Oct 2019'!AR61&lt;SUM('Vic Oct 2019'!L61:P61)),(0),($C$5*F67/'Vic Oct 2019'!AR61-SUM('Vic Oct 2019'!L61:P61))*'Vic Oct 2019'!AB61/100)* 'Vic Oct 2019'!AR61,IF(AND('Vic Oct 2019'!O61&gt;0,'Vic Oct 2019'!P61=""),IF(($C$5*F67/'Vic Oct 2019'!AR61&lt; SUM('Vic Oct 2019'!L61:O61)),(0),($C$5*F67/'Vic Oct 2019'!AR61-SUM('Vic Oct 2019'!L61:O61))*'Vic Oct 2019'!AG61/100)* 'Vic Oct 2019'!AR61,IF(AND('Vic Oct 2019'!N61&gt;0,'Vic Oct 2019'!O61=""),IF(($C$5*F67/'Vic Oct 2019'!AR61&lt; SUM('Vic Oct 2019'!L61:N61)),(0),($C$5*F67/'Vic Oct 2019'!AR61-SUM('Vic Oct 2019'!L61:N61))*'Vic Oct 2019'!AF61/100)* 'Vic Oct 2019'!AR61,IF(AND('Vic Oct 2019'!M61&gt;0,'Vic Oct 2019'!N61=""),IF(($C$5*F67/'Vic Oct 2019'!AR61&lt;'Vic Oct 2019'!M61+'Vic Oct 2019'!L61),(0),(($C$5*F67/'Vic Oct 2019'!AR61-('Vic Oct 2019'!M61+'Vic Oct 2019'!L61))*'Vic Oct 2019'!AE61/100))*'Vic Oct 2019'!AR61,IF(AND('Vic Oct 2019'!L61&gt;0,'Vic Oct 2019'!M61=""&gt;0),IF(($C$5*F67/'Vic Oct 2019'!AR61&lt;'Vic Oct 2019'!L61),(0),($C$5*F67/'Vic Oct 2019'!AR61-'Vic Oct 2019'!L61)*'Vic Oct 2019'!AD61/100)*'Vic Oct 2019'!AR61,0)))))</f>
        <v>0</v>
      </c>
      <c r="Q67" s="394">
        <f t="shared" si="4"/>
        <v>1785.4174545454543</v>
      </c>
      <c r="R67" s="419">
        <f t="shared" si="5"/>
        <v>2070.1174545454542</v>
      </c>
      <c r="S67" s="193">
        <f t="shared" si="6"/>
        <v>2277.1291999999999</v>
      </c>
      <c r="T67" s="247">
        <f>'Vic Oct 2019'!AT61</f>
        <v>0</v>
      </c>
      <c r="U67" s="247">
        <f>'Vic Oct 2019'!AU61</f>
        <v>0</v>
      </c>
      <c r="V67" s="247">
        <f>'Vic Oct 2019'!AV61</f>
        <v>3</v>
      </c>
      <c r="W67" s="247">
        <f>'Vic Oct 2019'!AW61</f>
        <v>0</v>
      </c>
      <c r="X67" s="419" t="str">
        <f t="shared" si="11"/>
        <v>Pay-on-time off bill</v>
      </c>
      <c r="Y67" s="419" t="str">
        <f t="shared" si="12"/>
        <v>Exclusive</v>
      </c>
      <c r="Z67" s="399">
        <f t="shared" si="7"/>
        <v>2070.1174545454542</v>
      </c>
      <c r="AA67" s="399">
        <f t="shared" si="8"/>
        <v>2008.0139309090905</v>
      </c>
      <c r="AB67" s="400">
        <f t="shared" si="9"/>
        <v>2277.1291999999999</v>
      </c>
      <c r="AC67" s="400">
        <f t="shared" si="10"/>
        <v>2208.8153239999997</v>
      </c>
      <c r="AD67" s="244">
        <f>'Vic Oct 2019'!BF61</f>
        <v>0</v>
      </c>
      <c r="AE67" s="196" t="str">
        <f>'Vic Oct 2019'!BG61</f>
        <v>n</v>
      </c>
      <c r="CO67" s="339"/>
      <c r="CP67" s="339"/>
      <c r="CQ67" s="339"/>
      <c r="CR67" s="339"/>
      <c r="CS67" s="339"/>
      <c r="CT67" s="339"/>
      <c r="CU67" s="339"/>
      <c r="CV67" s="339"/>
      <c r="CW67" s="339"/>
      <c r="CX67" s="339"/>
      <c r="CY67" s="339"/>
      <c r="CZ67" s="339"/>
      <c r="DA67" s="339"/>
      <c r="DB67" s="339"/>
      <c r="DC67" s="339"/>
      <c r="DD67" s="339"/>
      <c r="DE67" s="339"/>
      <c r="DF67" s="339"/>
      <c r="DG67" s="339"/>
      <c r="DH67" s="339"/>
      <c r="DI67" s="339"/>
      <c r="DJ67" s="339"/>
      <c r="DK67" s="339"/>
      <c r="DL67" s="339"/>
      <c r="DM67" s="339"/>
      <c r="DN67" s="339"/>
      <c r="DO67" s="339"/>
      <c r="DP67" s="339"/>
      <c r="DQ67" s="339"/>
      <c r="DR67" s="339"/>
      <c r="DS67" s="339"/>
      <c r="DT67" s="339"/>
      <c r="DU67" s="339"/>
      <c r="DV67" s="339"/>
      <c r="DW67" s="339"/>
      <c r="DX67" s="339"/>
      <c r="DY67" s="339"/>
      <c r="DZ67" s="339"/>
      <c r="EA67" s="339"/>
      <c r="EB67" s="339"/>
      <c r="EC67" s="339"/>
      <c r="ED67" s="339"/>
      <c r="EE67" s="339"/>
      <c r="EF67" s="339"/>
      <c r="EG67" s="339"/>
      <c r="EH67" s="339"/>
      <c r="EI67" s="339"/>
      <c r="EJ67" s="339"/>
      <c r="EK67" s="339"/>
      <c r="EL67" s="339"/>
      <c r="EM67" s="339"/>
      <c r="EN67" s="339"/>
      <c r="EO67" s="339"/>
      <c r="EP67" s="339"/>
    </row>
    <row r="68" spans="1:146" ht="17" customHeight="1">
      <c r="A68" s="528"/>
      <c r="B68" s="194" t="str">
        <f>'Vic Oct 2019'!F62</f>
        <v>Momentum Energy</v>
      </c>
      <c r="C68" s="194" t="str">
        <f>'Vic Oct 2019'!G62</f>
        <v>Market offer</v>
      </c>
      <c r="D68" s="190">
        <f>365*'Vic Oct 2019'!H62/100</f>
        <v>368.74954545454545</v>
      </c>
      <c r="E68" s="415">
        <f>IF('Vic Oct 2019'!AQ62=3,0.5,IF('Vic Oct 2019'!AQ62=2,0.33,0))</f>
        <v>0.33</v>
      </c>
      <c r="F68" s="415">
        <f t="shared" si="3"/>
        <v>0.66999999999999993</v>
      </c>
      <c r="G68" s="190">
        <f>IF('Vic Oct 2019'!K62="",($C$5*E68/'Vic Oct 2019'!AQ62*'Vic Oct 2019'!W62/100)*'Vic Oct 2019'!AQ62,IF($C$5*E68/'Vic Oct 2019'!AQ62&gt;='Vic Oct 2019'!L62,('Vic Oct 2019'!L62*'Vic Oct 2019'!W62/100)*'Vic Oct 2019'!AQ62,($C$5*E68/'Vic Oct 2019'!AQ62*'Vic Oct 2019'!W62/100)*'Vic Oct 2019'!AQ62))</f>
        <v>143.45454545454544</v>
      </c>
      <c r="H68" s="190">
        <f>IF(AND('Vic Oct 2019'!L62&gt;0,'Vic Oct 2019'!M62&gt;0),IF($C$5*E68/'Vic Oct 2019'!AQ62&lt;'Vic Oct 2019'!L62,0,IF(($C$5*E68/'Vic Oct 2019'!AQ62-'Vic Oct 2019'!L62)&lt;=('Vic Oct 2019'!M62+'Vic Oct 2019'!L62),((($C$5*E68/'Vic Oct 2019'!AQ62-'Vic Oct 2019'!L62)*'Vic Oct 2019'!X62/100))*'Vic Oct 2019'!AQ62,((('Vic Oct 2019'!M62)*'Vic Oct 2019'!X62/100)*'Vic Oct 2019'!AQ62))),0)</f>
        <v>527.72727272727263</v>
      </c>
      <c r="I68" s="190">
        <f>IF(AND('Vic Oct 2019'!M62&gt;0,'Vic Oct 2019'!N62&gt;0),IF($C$5*E68/'Vic Oct 2019'!AQ62&lt;('Vic Oct 2019'!L62+'Vic Oct 2019'!M62),0,IF(($C$5*E68/'Vic Oct 2019'!AQ62-'Vic Oct 2019'!L62+'Vic Oct 2019'!M62)&lt;=('Vic Oct 2019'!L62+'Vic Oct 2019'!M62+'Vic Oct 2019'!N62),((($C$5*E68/'Vic Oct 2019'!AQ62-('Vic Oct 2019'!L62+'Vic Oct 2019'!M62))*'Vic Oct 2019'!Y62/100))*'Vic Oct 2019'!AQ62,('Vic Oct 2019'!N62*'Vic Oct 2019'!Y62/100)* 'Vic Oct 2019'!AQ62)),0)</f>
        <v>0</v>
      </c>
      <c r="J68" s="190">
        <f>IF(AND('Vic Oct 2019'!N62&gt;0,'Vic Oct 2019'!O62&gt;0),IF($C$5*E68/'Vic Oct 2019'!AQ62&lt;('Vic Oct 2019'!L62+'Vic Oct 2019'!M62+'Vic Oct 2019'!N62),0,IF(($C$5*E68/'Vic Oct 2019'!AQ62-'Vic Oct 2019'!L62+'Vic Oct 2019'!M62+'Vic Oct 2019'!N62)&lt;=('Vic Oct 2019'!L62+'Vic Oct 2019'!M62+'Vic Oct 2019'!N62+'Vic Oct 2019'!O62),(($C$5*E68/'Vic Oct 2019'!AQ62-('Vic Oct 2019'!L62+'Vic Oct 2019'!M62+'Vic Oct 2019'!N62))*'Vic Oct 2019'!Z62/100)*'Vic Oct 2019'!AQ62,('Vic Oct 2019'!O62*'Vic Oct 2019'!Z62/100)*'Vic Oct 2019'!AQ62)),0)</f>
        <v>0</v>
      </c>
      <c r="K68" s="190">
        <f>IF(AND('Vic Oct 2019'!P62&gt;0,'Vic Oct 2019'!O62&gt;0),IF(($C$5*E68/'Vic Oct 2019'!AQ62&lt;SUM('Vic Oct 2019'!L62:P62)),(0),($C$5*E68/'Vic Oct 2019'!AQ62-SUM('Vic Oct 2019'!L62:P62))*'Vic Oct 2019'!AB62/100)* 'Vic Oct 2019'!AQ62,IF(AND('Vic Oct 2019'!O62&gt;0,'Vic Oct 2019'!P62=""),IF(($C$5*E68/'Vic Oct 2019'!AQ62&lt; SUM('Vic Oct 2019'!L62:O62)),(0),($C$5*E68/'Vic Oct 2019'!AQ62-SUM('Vic Oct 2019'!L62:O62))*'Vic Oct 2019'!AA62/100)* 'Vic Oct 2019'!AQ62,IF(AND('Vic Oct 2019'!N62&gt;0,'Vic Oct 2019'!O62=""),IF(($C$5*E68/'Vic Oct 2019'!AQ62&lt; SUM('Vic Oct 2019'!L62:N62)),(0),($C$5*E68/'Vic Oct 2019'!AQ62-SUM('Vic Oct 2019'!L62:N62))*'Vic Oct 2019'!Z62/100)* 'Vic Oct 2019'!AQ62,IF(AND('Vic Oct 2019'!M62&gt;0,'Vic Oct 2019'!N62=""),IF(($C$5*E68/'Vic Oct 2019'!AQ62&lt;'Vic Oct 2019'!M62+'Vic Oct 2019'!L62),(0),(($C$5*E68/'Vic Oct 2019'!AQ62-('Vic Oct 2019'!M62+'Vic Oct 2019'!L62))*'Vic Oct 2019'!Y62/100))*'Vic Oct 2019'!AQ62,IF(AND('Vic Oct 2019'!L62&gt;0,'Vic Oct 2019'!M62=""&gt;0),IF(($C$5*E68/'Vic Oct 2019'!AQ62&lt;'Vic Oct 2019'!L62),(0),($C$5*E68/'Vic Oct 2019'!AQ62-'Vic Oct 2019'!L62)*'Vic Oct 2019'!X62/100)*'Vic Oct 2019'!AQ62,0)))))</f>
        <v>0</v>
      </c>
      <c r="L68" s="190">
        <f>IF('Vic Oct 2019'!K62="",($C$5*F68/'Vic Oct 2019'!AR62*'Vic Oct 2019'!AC62/100)*'Vic Oct 2019'!AR62,IF($C$5*F68/'Vic Oct 2019'!AR62&gt;='Vic Oct 2019'!L62,('Vic Oct 2019'!L62*'Vic Oct 2019'!AC62/100)*'Vic Oct 2019'!AR62,($C$5*F68/'Vic Oct 2019'!AR62*'Vic Oct 2019'!AC62/100)*'Vic Oct 2019'!AR62))</f>
        <v>246.54545454545453</v>
      </c>
      <c r="M68" s="190">
        <f>IF(AND('Vic Oct 2019'!L62&gt;0,'Vic Oct 2019'!M62&gt;0),IF($C$5*F68/'Vic Oct 2019'!AR62&lt;'Vic Oct 2019'!L62,0,IF(($C$5*F68/'Vic Oct 2019'!AR62-'Vic Oct 2019'!L62)&lt;=('Vic Oct 2019'!M62+'Vic Oct 2019'!L62),((($C$5*F68/'Vic Oct 2019'!AR62-'Vic Oct 2019'!L62)*'Vic Oct 2019'!AD62/100))*'Vic Oct 2019'!AR62,((('Vic Oct 2019'!M62)*'Vic Oct 2019'!AD62/100)*'Vic Oct 2019'!AR62))),0)</f>
        <v>910</v>
      </c>
      <c r="N68" s="190">
        <f>IF(AND('Vic Oct 2019'!M62&gt;0,'Vic Oct 2019'!N62&gt;0),IF($C$5*F68/'Vic Oct 2019'!AR62&lt;('Vic Oct 2019'!L62+'Vic Oct 2019'!M62),0,IF(($C$5*F68/'Vic Oct 2019'!AR62-'Vic Oct 2019'!L62+'Vic Oct 2019'!M62)&lt;=('Vic Oct 2019'!L62+'Vic Oct 2019'!M62+'Vic Oct 2019'!N62),((($C$5*F68/'Vic Oct 2019'!AR62-('Vic Oct 2019'!L62+'Vic Oct 2019'!M62))*'Vic Oct 2019'!AE62/100))*'Vic Oct 2019'!AR62,('Vic Oct 2019'!N62*'Vic Oct 2019'!AE62/100)*'Vic Oct 2019'!AR62)),0)</f>
        <v>0</v>
      </c>
      <c r="O68" s="190">
        <f>IF(AND('Vic Oct 2019'!N62&gt;0,'Vic Oct 2019'!O62&gt;0),IF($C$5*F68/'Vic Oct 2019'!AR62&lt;('Vic Oct 2019'!L62+'Vic Oct 2019'!M62+'Vic Oct 2019'!N62),0,IF(($C$5*F68/'Vic Oct 2019'!AR62-'Vic Oct 2019'!L62+'Vic Oct 2019'!M62+'Vic Oct 2019'!N62)&lt;=('Vic Oct 2019'!L62+'Vic Oct 2019'!M62+'Vic Oct 2019'!N62+'Vic Oct 2019'!O62),(($C$5*F68/'Vic Oct 2019'!AR62-('Vic Oct 2019'!L62+'Vic Oct 2019'!M62+'Vic Oct 2019'!N62))*'Vic Oct 2019'!AF62/100)*'Vic Oct 2019'!AR62,('Vic Oct 2019'!O62*'Vic Oct 2019'!AF62/100)*'Vic Oct 2019'!AR62)),0)</f>
        <v>0</v>
      </c>
      <c r="P68" s="190">
        <f>IF(AND('Vic Oct 2019'!P62&gt;0,'Vic Oct 2019'!O62&gt;0),IF(($C$5*F68/'Vic Oct 2019'!AR62&lt;SUM('Vic Oct 2019'!L62:P62)),(0),($C$5*F68/'Vic Oct 2019'!AR62-SUM('Vic Oct 2019'!L62:P62))*'Vic Oct 2019'!AB62/100)* 'Vic Oct 2019'!AR62,IF(AND('Vic Oct 2019'!O62&gt;0,'Vic Oct 2019'!P62=""),IF(($C$5*F68/'Vic Oct 2019'!AR62&lt; SUM('Vic Oct 2019'!L62:O62)),(0),($C$5*F68/'Vic Oct 2019'!AR62-SUM('Vic Oct 2019'!L62:O62))*'Vic Oct 2019'!AG62/100)* 'Vic Oct 2019'!AR62,IF(AND('Vic Oct 2019'!N62&gt;0,'Vic Oct 2019'!O62=""),IF(($C$5*F68/'Vic Oct 2019'!AR62&lt; SUM('Vic Oct 2019'!L62:N62)),(0),($C$5*F68/'Vic Oct 2019'!AR62-SUM('Vic Oct 2019'!L62:N62))*'Vic Oct 2019'!AF62/100)* 'Vic Oct 2019'!AR62,IF(AND('Vic Oct 2019'!M62&gt;0,'Vic Oct 2019'!N62=""),IF(($C$5*F68/'Vic Oct 2019'!AR62&lt;'Vic Oct 2019'!M62+'Vic Oct 2019'!L62),(0),(($C$5*F68/'Vic Oct 2019'!AR62-('Vic Oct 2019'!M62+'Vic Oct 2019'!L62))*'Vic Oct 2019'!AE62/100))*'Vic Oct 2019'!AR62,IF(AND('Vic Oct 2019'!L62&gt;0,'Vic Oct 2019'!M62=""&gt;0),IF(($C$5*F68/'Vic Oct 2019'!AR62&lt;'Vic Oct 2019'!L62),(0),($C$5*F68/'Vic Oct 2019'!AR62-'Vic Oct 2019'!L62)*'Vic Oct 2019'!AD62/100)*'Vic Oct 2019'!AR62,0)))))</f>
        <v>0</v>
      </c>
      <c r="Q68" s="394">
        <f t="shared" si="4"/>
        <v>1827.7272727272725</v>
      </c>
      <c r="R68" s="419">
        <f t="shared" si="5"/>
        <v>2196.4768181818181</v>
      </c>
      <c r="S68" s="193">
        <f t="shared" si="6"/>
        <v>2416.1244999999999</v>
      </c>
      <c r="T68" s="247">
        <f>'Vic Oct 2019'!AT62</f>
        <v>0</v>
      </c>
      <c r="U68" s="247">
        <f>'Vic Oct 2019'!AU62</f>
        <v>0</v>
      </c>
      <c r="V68" s="247">
        <f>'Vic Oct 2019'!AV62</f>
        <v>0</v>
      </c>
      <c r="W68" s="247">
        <f>'Vic Oct 2019'!AW62</f>
        <v>0</v>
      </c>
      <c r="X68" s="419" t="str">
        <f t="shared" si="11"/>
        <v>No discount</v>
      </c>
      <c r="Y68" s="419" t="str">
        <f t="shared" si="12"/>
        <v>Exclusive</v>
      </c>
      <c r="Z68" s="399">
        <f t="shared" ref="Z68:Z73" si="25">IF(AND(X68="Guaranteed off bill",Y68="Inclusive"),((R68*1.1)-((R68*1.1)*T68/100))/1.1,IF(AND(X68="Guaranteed off usage",Y68="Inclusive"),((R68*1.1)-((Q68*1.1)*U68/100))/1.1,IF(AND(X68="Guaranteed off bill",Y68="Exclusive"),R68-(R68*T68/100),IF(AND(X68="Guaranteed off usage",Y68="Exclusive"),R68-(Q68*U68/100),IF(Y68="Inclusive",((R68*1.1))/1.1,R68)))))</f>
        <v>2196.4768181818181</v>
      </c>
      <c r="AA68" s="399">
        <f t="shared" ref="AA68:AA73" si="26">IF(AND(X68="Pay-on-time off bill",Y68="Inclusive"),((Z68*1.1)-((Z68*1.1)*V68/100))/1.1,IF(AND(X68="Pay-on-time off usage",Y68="Inclusive"),((Z68*1.1)-((Q68*1.1)*W68/100))/1.1,IF(AND(X68="Pay-on-time off bill",Y68="Exclusive"),Z68-(Z68*V68/100),IF(AND(X68="Pay-on-time off usage",Y68="Exclusive"),Z68-(Q68*W68/100),IF(Y68="Inclusive",((Z68*1.1))/1.1,Z68)))))</f>
        <v>2196.4768181818181</v>
      </c>
      <c r="AB68" s="400">
        <f t="shared" si="9"/>
        <v>2416.1244999999999</v>
      </c>
      <c r="AC68" s="400">
        <f t="shared" si="10"/>
        <v>2416.1244999999999</v>
      </c>
      <c r="AD68" s="244">
        <f>'Vic Oct 2019'!BF62</f>
        <v>0</v>
      </c>
      <c r="AE68" s="196" t="str">
        <f>'Vic Oct 2019'!BG62</f>
        <v>n</v>
      </c>
      <c r="CO68" s="339"/>
      <c r="CP68" s="339"/>
      <c r="CQ68" s="339"/>
      <c r="CR68" s="339"/>
      <c r="CS68" s="339"/>
      <c r="CT68" s="339"/>
      <c r="CU68" s="339"/>
      <c r="CV68" s="339"/>
      <c r="CW68" s="339"/>
      <c r="CX68" s="339"/>
      <c r="CY68" s="339"/>
      <c r="CZ68" s="339"/>
      <c r="DA68" s="339"/>
      <c r="DB68" s="339"/>
      <c r="DC68" s="339"/>
      <c r="DD68" s="339"/>
      <c r="DE68" s="339"/>
      <c r="DF68" s="339"/>
      <c r="DG68" s="339"/>
      <c r="DH68" s="339"/>
      <c r="DI68" s="339"/>
      <c r="DJ68" s="339"/>
      <c r="DK68" s="339"/>
      <c r="DL68" s="339"/>
      <c r="DM68" s="339"/>
      <c r="DN68" s="339"/>
      <c r="DO68" s="339"/>
      <c r="DP68" s="339"/>
      <c r="DQ68" s="339"/>
      <c r="DR68" s="339"/>
      <c r="DS68" s="339"/>
      <c r="DT68" s="339"/>
      <c r="DU68" s="339"/>
      <c r="DV68" s="339"/>
      <c r="DW68" s="339"/>
      <c r="DX68" s="339"/>
      <c r="DY68" s="339"/>
      <c r="DZ68" s="339"/>
      <c r="EA68" s="339"/>
      <c r="EB68" s="339"/>
      <c r="EC68" s="339"/>
      <c r="ED68" s="339"/>
      <c r="EE68" s="339"/>
      <c r="EF68" s="339"/>
      <c r="EG68" s="339"/>
      <c r="EH68" s="339"/>
      <c r="EI68" s="339"/>
      <c r="EJ68" s="339"/>
      <c r="EK68" s="339"/>
      <c r="EL68" s="339"/>
      <c r="EM68" s="339"/>
      <c r="EN68" s="339"/>
      <c r="EO68" s="339"/>
      <c r="EP68" s="339"/>
    </row>
    <row r="69" spans="1:146" s="343" customFormat="1" ht="17" customHeight="1">
      <c r="A69" s="528"/>
      <c r="B69" s="194" t="str">
        <f>'Vic Oct 2019'!F63</f>
        <v>Origin Energy</v>
      </c>
      <c r="C69" s="194" t="str">
        <f>'Vic Oct 2019'!G63</f>
        <v>Flexi</v>
      </c>
      <c r="D69" s="190">
        <f>365*'Vic Oct 2019'!H63/100</f>
        <v>277.39999999999998</v>
      </c>
      <c r="E69" s="415">
        <f>IF('Vic Oct 2019'!AQ63=3,0.5,IF('Vic Oct 2019'!AQ63=2,0.33,0))</f>
        <v>0.5</v>
      </c>
      <c r="F69" s="415">
        <f t="shared" si="3"/>
        <v>0.5</v>
      </c>
      <c r="G69" s="190">
        <f>IF('Vic Oct 2019'!K63="",($C$5*E69/'Vic Oct 2019'!AQ63*'Vic Oct 2019'!W63/100)*'Vic Oct 2019'!AQ63,IF($C$5*E69/'Vic Oct 2019'!AQ63&gt;='Vic Oct 2019'!L63,('Vic Oct 2019'!L63*'Vic Oct 2019'!W63/100)*'Vic Oct 2019'!AQ63,($C$5*E69/'Vic Oct 2019'!AQ63*'Vic Oct 2019'!W63/100)*'Vic Oct 2019'!AQ63))</f>
        <v>720</v>
      </c>
      <c r="H69" s="190">
        <f>IF(AND('Vic Oct 2019'!L63&gt;0,'Vic Oct 2019'!M63&gt;0),IF($C$5*E69/'Vic Oct 2019'!AQ63&lt;'Vic Oct 2019'!L63,0,IF(($C$5*E69/'Vic Oct 2019'!AQ63-'Vic Oct 2019'!L63)&lt;=('Vic Oct 2019'!M63+'Vic Oct 2019'!L63),((($C$5*E69/'Vic Oct 2019'!AQ63-'Vic Oct 2019'!L63)*'Vic Oct 2019'!X63/100))*'Vic Oct 2019'!AQ63,((('Vic Oct 2019'!M63)*'Vic Oct 2019'!X63/100)*'Vic Oct 2019'!AQ63))),0)</f>
        <v>231.63636363636368</v>
      </c>
      <c r="I69" s="190">
        <f>IF(AND('Vic Oct 2019'!M63&gt;0,'Vic Oct 2019'!N63&gt;0),IF($C$5*E69/'Vic Oct 2019'!AQ63&lt;('Vic Oct 2019'!L63+'Vic Oct 2019'!M63),0,IF(($C$5*E69/'Vic Oct 2019'!AQ63-'Vic Oct 2019'!L63+'Vic Oct 2019'!M63)&lt;=('Vic Oct 2019'!L63+'Vic Oct 2019'!M63+'Vic Oct 2019'!N63),((($C$5*E69/'Vic Oct 2019'!AQ63-('Vic Oct 2019'!L63+'Vic Oct 2019'!M63))*'Vic Oct 2019'!Y63/100))*'Vic Oct 2019'!AQ63,('Vic Oct 2019'!N63*'Vic Oct 2019'!Y63/100)* 'Vic Oct 2019'!AQ63)),0)</f>
        <v>0</v>
      </c>
      <c r="J69" s="190">
        <f>IF(AND('Vic Oct 2019'!N63&gt;0,'Vic Oct 2019'!O63&gt;0),IF($C$5*E69/'Vic Oct 2019'!AQ63&lt;('Vic Oct 2019'!L63+'Vic Oct 2019'!M63+'Vic Oct 2019'!N63),0,IF(($C$5*E69/'Vic Oct 2019'!AQ63-'Vic Oct 2019'!L63+'Vic Oct 2019'!M63+'Vic Oct 2019'!N63)&lt;=('Vic Oct 2019'!L63+'Vic Oct 2019'!M63+'Vic Oct 2019'!N63+'Vic Oct 2019'!O63),(($C$5*E69/'Vic Oct 2019'!AQ63-('Vic Oct 2019'!L63+'Vic Oct 2019'!M63+'Vic Oct 2019'!N63))*'Vic Oct 2019'!Z63/100)*'Vic Oct 2019'!AQ63,('Vic Oct 2019'!O63*'Vic Oct 2019'!Z63/100)*'Vic Oct 2019'!AQ63)),0)</f>
        <v>0</v>
      </c>
      <c r="K69" s="190">
        <f>IF(AND('Vic Oct 2019'!P63&gt;0,'Vic Oct 2019'!O63&gt;0),IF(($C$5*E69/'Vic Oct 2019'!AQ63&lt;SUM('Vic Oct 2019'!L63:P63)),(0),($C$5*E69/'Vic Oct 2019'!AQ63-SUM('Vic Oct 2019'!L63:P63))*'Vic Oct 2019'!AB63/100)* 'Vic Oct 2019'!AQ63,IF(AND('Vic Oct 2019'!O63&gt;0,'Vic Oct 2019'!P63=""),IF(($C$5*E69/'Vic Oct 2019'!AQ63&lt; SUM('Vic Oct 2019'!L63:O63)),(0),($C$5*E69/'Vic Oct 2019'!AQ63-SUM('Vic Oct 2019'!L63:O63))*'Vic Oct 2019'!AA63/100)* 'Vic Oct 2019'!AQ63,IF(AND('Vic Oct 2019'!N63&gt;0,'Vic Oct 2019'!O63=""),IF(($C$5*E69/'Vic Oct 2019'!AQ63&lt; SUM('Vic Oct 2019'!L63:N63)),(0),($C$5*E69/'Vic Oct 2019'!AQ63-SUM('Vic Oct 2019'!L63:N63))*'Vic Oct 2019'!Z63/100)* 'Vic Oct 2019'!AQ63,IF(AND('Vic Oct 2019'!M63&gt;0,'Vic Oct 2019'!N63=""),IF(($C$5*E69/'Vic Oct 2019'!AQ63&lt;'Vic Oct 2019'!M63+'Vic Oct 2019'!L63),(0),(($C$5*E69/'Vic Oct 2019'!AQ63-('Vic Oct 2019'!M63+'Vic Oct 2019'!L63))*'Vic Oct 2019'!Y63/100))*'Vic Oct 2019'!AQ63,IF(AND('Vic Oct 2019'!L63&gt;0,'Vic Oct 2019'!M63=""&gt;0),IF(($C$5*E69/'Vic Oct 2019'!AQ63&lt;'Vic Oct 2019'!L63),(0),($C$5*E69/'Vic Oct 2019'!AQ63-'Vic Oct 2019'!L63)*'Vic Oct 2019'!X63/100)*'Vic Oct 2019'!AQ63,0)))))</f>
        <v>0</v>
      </c>
      <c r="L69" s="190">
        <f>IF('Vic Oct 2019'!K63="",($C$5*F69/'Vic Oct 2019'!AR63*'Vic Oct 2019'!AC63/100)*'Vic Oct 2019'!AR63,IF($C$5*F69/'Vic Oct 2019'!AR63&gt;='Vic Oct 2019'!L63,('Vic Oct 2019'!L63*'Vic Oct 2019'!AC63/100)*'Vic Oct 2019'!AR63,($C$5*F69/'Vic Oct 2019'!AR63*'Vic Oct 2019'!AC63/100)*'Vic Oct 2019'!AR63))</f>
        <v>720</v>
      </c>
      <c r="M69" s="190">
        <f>IF(AND('Vic Oct 2019'!L63&gt;0,'Vic Oct 2019'!M63&gt;0),IF($C$5*F69/'Vic Oct 2019'!AR63&lt;'Vic Oct 2019'!L63,0,IF(($C$5*F69/'Vic Oct 2019'!AR63-'Vic Oct 2019'!L63)&lt;=('Vic Oct 2019'!M63+'Vic Oct 2019'!L63),((($C$5*F69/'Vic Oct 2019'!AR63-'Vic Oct 2019'!L63)*'Vic Oct 2019'!AD63/100))*'Vic Oct 2019'!AR63,((('Vic Oct 2019'!M63)*'Vic Oct 2019'!AD63/100)*'Vic Oct 2019'!AR63))),0)</f>
        <v>231.63636363636368</v>
      </c>
      <c r="N69" s="190">
        <f>IF(AND('Vic Oct 2019'!M63&gt;0,'Vic Oct 2019'!N63&gt;0),IF($C$5*F69/'Vic Oct 2019'!AR63&lt;('Vic Oct 2019'!L63+'Vic Oct 2019'!M63),0,IF(($C$5*F69/'Vic Oct 2019'!AR63-'Vic Oct 2019'!L63+'Vic Oct 2019'!M63)&lt;=('Vic Oct 2019'!L63+'Vic Oct 2019'!M63+'Vic Oct 2019'!N63),((($C$5*F69/'Vic Oct 2019'!AR63-('Vic Oct 2019'!L63+'Vic Oct 2019'!M63))*'Vic Oct 2019'!AE63/100))*'Vic Oct 2019'!AR63,('Vic Oct 2019'!N63*'Vic Oct 2019'!AE63/100)*'Vic Oct 2019'!AR63)),0)</f>
        <v>0</v>
      </c>
      <c r="O69" s="190">
        <f>IF(AND('Vic Oct 2019'!N63&gt;0,'Vic Oct 2019'!O63&gt;0),IF($C$5*F69/'Vic Oct 2019'!AR63&lt;('Vic Oct 2019'!L63+'Vic Oct 2019'!M63+'Vic Oct 2019'!N63),0,IF(($C$5*F69/'Vic Oct 2019'!AR63-'Vic Oct 2019'!L63+'Vic Oct 2019'!M63+'Vic Oct 2019'!N63)&lt;=('Vic Oct 2019'!L63+'Vic Oct 2019'!M63+'Vic Oct 2019'!N63+'Vic Oct 2019'!O63),(($C$5*F69/'Vic Oct 2019'!AR63-('Vic Oct 2019'!L63+'Vic Oct 2019'!M63+'Vic Oct 2019'!N63))*'Vic Oct 2019'!AF63/100)*'Vic Oct 2019'!AR63,('Vic Oct 2019'!O63*'Vic Oct 2019'!AF63/100)*'Vic Oct 2019'!AR63)),0)</f>
        <v>0</v>
      </c>
      <c r="P69" s="190">
        <f>IF(AND('Vic Oct 2019'!P63&gt;0,'Vic Oct 2019'!O63&gt;0),IF(($C$5*F69/'Vic Oct 2019'!AR63&lt;SUM('Vic Oct 2019'!L63:P63)),(0),($C$5*F69/'Vic Oct 2019'!AR63-SUM('Vic Oct 2019'!L63:P63))*'Vic Oct 2019'!AB63/100)* 'Vic Oct 2019'!AR63,IF(AND('Vic Oct 2019'!O63&gt;0,'Vic Oct 2019'!P63=""),IF(($C$5*F69/'Vic Oct 2019'!AR63&lt; SUM('Vic Oct 2019'!L63:O63)),(0),($C$5*F69/'Vic Oct 2019'!AR63-SUM('Vic Oct 2019'!L63:O63))*'Vic Oct 2019'!AG63/100)* 'Vic Oct 2019'!AR63,IF(AND('Vic Oct 2019'!N63&gt;0,'Vic Oct 2019'!O63=""),IF(($C$5*F69/'Vic Oct 2019'!AR63&lt; SUM('Vic Oct 2019'!L63:N63)),(0),($C$5*F69/'Vic Oct 2019'!AR63-SUM('Vic Oct 2019'!L63:N63))*'Vic Oct 2019'!AF63/100)* 'Vic Oct 2019'!AR63,IF(AND('Vic Oct 2019'!M63&gt;0,'Vic Oct 2019'!N63=""),IF(($C$5*F69/'Vic Oct 2019'!AR63&lt;'Vic Oct 2019'!M63+'Vic Oct 2019'!L63),(0),(($C$5*F69/'Vic Oct 2019'!AR63-('Vic Oct 2019'!M63+'Vic Oct 2019'!L63))*'Vic Oct 2019'!AE63/100))*'Vic Oct 2019'!AR63,IF(AND('Vic Oct 2019'!L63&gt;0,'Vic Oct 2019'!M63=""&gt;0),IF(($C$5*F69/'Vic Oct 2019'!AR63&lt;'Vic Oct 2019'!L63),(0),($C$5*F69/'Vic Oct 2019'!AR63-'Vic Oct 2019'!L63)*'Vic Oct 2019'!AD63/100)*'Vic Oct 2019'!AR63,0)))))</f>
        <v>0</v>
      </c>
      <c r="Q69" s="394">
        <f t="shared" si="4"/>
        <v>1903.2727272727275</v>
      </c>
      <c r="R69" s="419">
        <f t="shared" si="5"/>
        <v>2180.6727272727276</v>
      </c>
      <c r="S69" s="193">
        <f t="shared" si="6"/>
        <v>2398.7400000000007</v>
      </c>
      <c r="T69" s="247">
        <f>'Vic Oct 2019'!AT63</f>
        <v>0</v>
      </c>
      <c r="U69" s="247">
        <f>'Vic Oct 2019'!AU63</f>
        <v>23</v>
      </c>
      <c r="V69" s="247">
        <f>'Vic Oct 2019'!AV63</f>
        <v>0</v>
      </c>
      <c r="W69" s="247">
        <f>'Vic Oct 2019'!AW63</f>
        <v>0</v>
      </c>
      <c r="X69" s="419" t="str">
        <f t="shared" si="11"/>
        <v>Guaranteed off usage</v>
      </c>
      <c r="Y69" s="419" t="str">
        <f t="shared" si="12"/>
        <v>Inclusive</v>
      </c>
      <c r="Z69" s="399">
        <f t="shared" si="25"/>
        <v>1742.9200000000005</v>
      </c>
      <c r="AA69" s="399">
        <f t="shared" si="26"/>
        <v>1742.9200000000005</v>
      </c>
      <c r="AB69" s="400">
        <f t="shared" si="9"/>
        <v>1917.2120000000007</v>
      </c>
      <c r="AC69" s="400">
        <f t="shared" si="10"/>
        <v>1917.2120000000007</v>
      </c>
      <c r="AD69" s="244">
        <f>'Vic Oct 2019'!BF63</f>
        <v>0</v>
      </c>
      <c r="AE69" s="196" t="str">
        <f>'Vic Oct 2019'!BG63</f>
        <v>n</v>
      </c>
      <c r="AF69" s="336"/>
      <c r="AG69" s="336"/>
      <c r="AH69" s="336"/>
      <c r="AI69" s="336"/>
      <c r="AJ69" s="336"/>
      <c r="AK69" s="336"/>
      <c r="AL69" s="336"/>
      <c r="AM69" s="336"/>
      <c r="AN69" s="336"/>
      <c r="AO69" s="336"/>
      <c r="AP69" s="336"/>
      <c r="AQ69" s="336"/>
      <c r="AR69" s="336"/>
      <c r="AS69" s="336"/>
      <c r="AT69" s="336"/>
      <c r="AU69" s="336"/>
      <c r="AV69" s="336"/>
      <c r="AW69" s="336"/>
      <c r="AX69" s="336"/>
      <c r="AY69" s="336"/>
      <c r="AZ69" s="336"/>
      <c r="BA69" s="336"/>
      <c r="BB69" s="336"/>
      <c r="BC69" s="336"/>
      <c r="BD69" s="336"/>
      <c r="BE69" s="336"/>
      <c r="BF69" s="336"/>
      <c r="BG69" s="336"/>
      <c r="BH69" s="336"/>
      <c r="BI69" s="336"/>
      <c r="BJ69" s="336"/>
      <c r="BK69" s="336"/>
      <c r="BL69" s="336"/>
      <c r="BM69" s="336"/>
      <c r="BN69" s="336"/>
      <c r="BO69" s="336"/>
      <c r="BP69" s="336"/>
      <c r="BQ69" s="336"/>
      <c r="BR69" s="336"/>
      <c r="BS69" s="336"/>
      <c r="BT69" s="336"/>
      <c r="BU69" s="336"/>
      <c r="BV69" s="336"/>
      <c r="BW69" s="336"/>
      <c r="BX69" s="336"/>
      <c r="BY69" s="336"/>
      <c r="BZ69" s="336"/>
      <c r="CA69" s="336"/>
      <c r="CB69" s="336"/>
      <c r="CC69" s="336"/>
      <c r="CD69" s="336"/>
      <c r="CE69" s="336"/>
      <c r="CF69" s="336"/>
      <c r="CG69" s="336"/>
      <c r="CH69" s="336"/>
      <c r="CI69" s="336"/>
      <c r="CJ69" s="336"/>
      <c r="CK69" s="336"/>
      <c r="CL69" s="336"/>
      <c r="CM69" s="336"/>
      <c r="CN69" s="336"/>
      <c r="CO69" s="339"/>
      <c r="CP69" s="339"/>
      <c r="CQ69" s="339"/>
      <c r="CR69" s="339"/>
      <c r="CS69" s="339"/>
      <c r="CT69" s="339"/>
      <c r="CU69" s="339"/>
      <c r="CV69" s="339"/>
      <c r="CW69" s="339"/>
      <c r="CX69" s="339"/>
      <c r="CY69" s="339"/>
      <c r="CZ69" s="339"/>
      <c r="DA69" s="339"/>
      <c r="DB69" s="339"/>
      <c r="DC69" s="339"/>
      <c r="DD69" s="339"/>
      <c r="DE69" s="339"/>
      <c r="DF69" s="339"/>
      <c r="DG69" s="339"/>
      <c r="DH69" s="339"/>
      <c r="DI69" s="339"/>
      <c r="DJ69" s="339"/>
      <c r="DK69" s="339"/>
      <c r="DL69" s="339"/>
      <c r="DM69" s="339"/>
      <c r="DN69" s="342"/>
      <c r="DO69" s="342"/>
      <c r="DP69" s="342"/>
      <c r="DQ69" s="342"/>
      <c r="DR69" s="342"/>
      <c r="DS69" s="342"/>
      <c r="DT69" s="342"/>
      <c r="DU69" s="342"/>
      <c r="DV69" s="342"/>
      <c r="DW69" s="342"/>
      <c r="DX69" s="342"/>
      <c r="DY69" s="342"/>
      <c r="DZ69" s="342"/>
      <c r="EA69" s="342"/>
      <c r="EB69" s="342"/>
      <c r="EC69" s="342"/>
      <c r="ED69" s="342"/>
      <c r="EE69" s="342"/>
      <c r="EF69" s="342"/>
      <c r="EG69" s="342"/>
      <c r="EH69" s="342"/>
      <c r="EI69" s="342"/>
      <c r="EJ69" s="342"/>
      <c r="EK69" s="342"/>
      <c r="EL69" s="342"/>
      <c r="EM69" s="342"/>
      <c r="EN69" s="342"/>
      <c r="EO69" s="342"/>
      <c r="EP69" s="342"/>
    </row>
    <row r="70" spans="1:146" s="343" customFormat="1" ht="17" customHeight="1">
      <c r="A70" s="528"/>
      <c r="B70" s="194" t="str">
        <f>'Vic Oct 2019'!F64</f>
        <v>Simply Energy</v>
      </c>
      <c r="C70" s="194" t="str">
        <f>'Vic Oct 2019'!G64</f>
        <v>Business Plus</v>
      </c>
      <c r="D70" s="190">
        <f>365*'Vic Oct 2019'!H64/100</f>
        <v>322.49409090909086</v>
      </c>
      <c r="E70" s="415">
        <f>IF('Vic Oct 2019'!AQ64=3,0.5,IF('Vic Oct 2019'!AQ64=2,0.33,0))</f>
        <v>0.5</v>
      </c>
      <c r="F70" s="415">
        <f t="shared" si="3"/>
        <v>0.5</v>
      </c>
      <c r="G70" s="190">
        <f>IF('Vic Oct 2019'!K64="",($C$5*E70/'Vic Oct 2019'!AQ64*'Vic Oct 2019'!W64/100)*'Vic Oct 2019'!AQ64,IF($C$5*E70/'Vic Oct 2019'!AQ64&gt;='Vic Oct 2019'!L64,('Vic Oct 2019'!L64*'Vic Oct 2019'!W64/100)*'Vic Oct 2019'!AQ64,($C$5*E70/'Vic Oct 2019'!AQ64*'Vic Oct 2019'!W64/100)*'Vic Oct 2019'!AQ64))</f>
        <v>196.62381818181814</v>
      </c>
      <c r="H70" s="190">
        <f>IF(AND('Vic Oct 2019'!L64&gt;0,'Vic Oct 2019'!M64&gt;0),IF($C$5*E70/'Vic Oct 2019'!AQ64&lt;'Vic Oct 2019'!L64,0,IF(($C$5*E70/'Vic Oct 2019'!AQ64-'Vic Oct 2019'!L64)&lt;=('Vic Oct 2019'!M64+'Vic Oct 2019'!L64),((($C$5*E70/'Vic Oct 2019'!AQ64-'Vic Oct 2019'!L64)*'Vic Oct 2019'!X64/100))*'Vic Oct 2019'!AQ64,((('Vic Oct 2019'!M64)*'Vic Oct 2019'!X64/100)*'Vic Oct 2019'!AQ64))),0)</f>
        <v>683.71054545454547</v>
      </c>
      <c r="I70" s="190">
        <f>IF(AND('Vic Oct 2019'!M64&gt;0,'Vic Oct 2019'!N64&gt;0),IF($C$5*E70/'Vic Oct 2019'!AQ64&lt;('Vic Oct 2019'!L64+'Vic Oct 2019'!M64),0,IF(($C$5*E70/'Vic Oct 2019'!AQ64-'Vic Oct 2019'!L64+'Vic Oct 2019'!M64)&lt;=('Vic Oct 2019'!L64+'Vic Oct 2019'!M64+'Vic Oct 2019'!N64),((($C$5*E70/'Vic Oct 2019'!AQ64-('Vic Oct 2019'!L64+'Vic Oct 2019'!M64))*'Vic Oct 2019'!Y64/100))*'Vic Oct 2019'!AQ64,('Vic Oct 2019'!N64*'Vic Oct 2019'!Y64/100)* 'Vic Oct 2019'!AQ64)),0)</f>
        <v>0</v>
      </c>
      <c r="J70" s="190">
        <f>IF(AND('Vic Oct 2019'!N64&gt;0,'Vic Oct 2019'!O64&gt;0),IF($C$5*E70/'Vic Oct 2019'!AQ64&lt;('Vic Oct 2019'!L64+'Vic Oct 2019'!M64+'Vic Oct 2019'!N64),0,IF(($C$5*E70/'Vic Oct 2019'!AQ64-'Vic Oct 2019'!L64+'Vic Oct 2019'!M64+'Vic Oct 2019'!N64)&lt;=('Vic Oct 2019'!L64+'Vic Oct 2019'!M64+'Vic Oct 2019'!N64+'Vic Oct 2019'!O64),(($C$5*E70/'Vic Oct 2019'!AQ64-('Vic Oct 2019'!L64+'Vic Oct 2019'!M64+'Vic Oct 2019'!N64))*'Vic Oct 2019'!Z64/100)*'Vic Oct 2019'!AQ64,('Vic Oct 2019'!O64*'Vic Oct 2019'!Z64/100)*'Vic Oct 2019'!AQ64)),0)</f>
        <v>0</v>
      </c>
      <c r="K70" s="190">
        <f>IF(AND('Vic Oct 2019'!P64&gt;0,'Vic Oct 2019'!O64&gt;0),IF(($C$5*E70/'Vic Oct 2019'!AQ64&lt;SUM('Vic Oct 2019'!L64:P64)),(0),($C$5*E70/'Vic Oct 2019'!AQ64-SUM('Vic Oct 2019'!L64:P64))*'Vic Oct 2019'!AB64/100)* 'Vic Oct 2019'!AQ64,IF(AND('Vic Oct 2019'!O64&gt;0,'Vic Oct 2019'!P64=""),IF(($C$5*E70/'Vic Oct 2019'!AQ64&lt; SUM('Vic Oct 2019'!L64:O64)),(0),($C$5*E70/'Vic Oct 2019'!AQ64-SUM('Vic Oct 2019'!L64:O64))*'Vic Oct 2019'!AA64/100)* 'Vic Oct 2019'!AQ64,IF(AND('Vic Oct 2019'!N64&gt;0,'Vic Oct 2019'!O64=""),IF(($C$5*E70/'Vic Oct 2019'!AQ64&lt; SUM('Vic Oct 2019'!L64:N64)),(0),($C$5*E70/'Vic Oct 2019'!AQ64-SUM('Vic Oct 2019'!L64:N64))*'Vic Oct 2019'!Z64/100)* 'Vic Oct 2019'!AQ64,IF(AND('Vic Oct 2019'!M64&gt;0,'Vic Oct 2019'!N64=""),IF(($C$5*E70/'Vic Oct 2019'!AQ64&lt;'Vic Oct 2019'!M64+'Vic Oct 2019'!L64),(0),(($C$5*E70/'Vic Oct 2019'!AQ64-('Vic Oct 2019'!M64+'Vic Oct 2019'!L64))*'Vic Oct 2019'!Y64/100))*'Vic Oct 2019'!AQ64,IF(AND('Vic Oct 2019'!L64&gt;0,'Vic Oct 2019'!M64=""&gt;0),IF(($C$5*E70/'Vic Oct 2019'!AQ64&lt;'Vic Oct 2019'!L64),(0),($C$5*E70/'Vic Oct 2019'!AQ64-'Vic Oct 2019'!L64)*'Vic Oct 2019'!X64/100)*'Vic Oct 2019'!AQ64,0)))))</f>
        <v>0</v>
      </c>
      <c r="L70" s="190">
        <f>IF('Vic Oct 2019'!K64="",($C$5*F70/'Vic Oct 2019'!AR64*'Vic Oct 2019'!AC64/100)*'Vic Oct 2019'!AR64,IF($C$5*F70/'Vic Oct 2019'!AR64&gt;='Vic Oct 2019'!L64,('Vic Oct 2019'!L64*'Vic Oct 2019'!AC64/100)*'Vic Oct 2019'!AR64,($C$5*F70/'Vic Oct 2019'!AR64*'Vic Oct 2019'!AC64/100)*'Vic Oct 2019'!AR64))</f>
        <v>196.62381818181814</v>
      </c>
      <c r="M70" s="190">
        <f>IF(AND('Vic Oct 2019'!L64&gt;0,'Vic Oct 2019'!M64&gt;0),IF($C$5*F70/'Vic Oct 2019'!AR64&lt;'Vic Oct 2019'!L64,0,IF(($C$5*F70/'Vic Oct 2019'!AR64-'Vic Oct 2019'!L64)&lt;=('Vic Oct 2019'!M64+'Vic Oct 2019'!L64),((($C$5*F70/'Vic Oct 2019'!AR64-'Vic Oct 2019'!L64)*'Vic Oct 2019'!AD64/100))*'Vic Oct 2019'!AR64,((('Vic Oct 2019'!M64)*'Vic Oct 2019'!AD64/100)*'Vic Oct 2019'!AR64))),0)</f>
        <v>683.71054545454547</v>
      </c>
      <c r="N70" s="190">
        <f>IF(AND('Vic Oct 2019'!M64&gt;0,'Vic Oct 2019'!N64&gt;0),IF($C$5*F70/'Vic Oct 2019'!AR64&lt;('Vic Oct 2019'!L64+'Vic Oct 2019'!M64),0,IF(($C$5*F70/'Vic Oct 2019'!AR64-'Vic Oct 2019'!L64+'Vic Oct 2019'!M64)&lt;=('Vic Oct 2019'!L64+'Vic Oct 2019'!M64+'Vic Oct 2019'!N64),((($C$5*F70/'Vic Oct 2019'!AR64-('Vic Oct 2019'!L64+'Vic Oct 2019'!M64))*'Vic Oct 2019'!AE64/100))*'Vic Oct 2019'!AR64,('Vic Oct 2019'!N64*'Vic Oct 2019'!AE64/100)*'Vic Oct 2019'!AR64)),0)</f>
        <v>0</v>
      </c>
      <c r="O70" s="190">
        <f>IF(AND('Vic Oct 2019'!N64&gt;0,'Vic Oct 2019'!O64&gt;0),IF($C$5*F70/'Vic Oct 2019'!AR64&lt;('Vic Oct 2019'!L64+'Vic Oct 2019'!M64+'Vic Oct 2019'!N64),0,IF(($C$5*F70/'Vic Oct 2019'!AR64-'Vic Oct 2019'!L64+'Vic Oct 2019'!M64+'Vic Oct 2019'!N64)&lt;=('Vic Oct 2019'!L64+'Vic Oct 2019'!M64+'Vic Oct 2019'!N64+'Vic Oct 2019'!O64),(($C$5*F70/'Vic Oct 2019'!AR64-('Vic Oct 2019'!L64+'Vic Oct 2019'!M64+'Vic Oct 2019'!N64))*'Vic Oct 2019'!AF64/100)*'Vic Oct 2019'!AR64,('Vic Oct 2019'!O64*'Vic Oct 2019'!AF64/100)*'Vic Oct 2019'!AR64)),0)</f>
        <v>0</v>
      </c>
      <c r="P70" s="190">
        <f>IF(AND('Vic Oct 2019'!P64&gt;0,'Vic Oct 2019'!O64&gt;0),IF(($C$5*F70/'Vic Oct 2019'!AR64&lt;SUM('Vic Oct 2019'!L64:P64)),(0),($C$5*F70/'Vic Oct 2019'!AR64-SUM('Vic Oct 2019'!L64:P64))*'Vic Oct 2019'!AB64/100)* 'Vic Oct 2019'!AR64,IF(AND('Vic Oct 2019'!O64&gt;0,'Vic Oct 2019'!P64=""),IF(($C$5*F70/'Vic Oct 2019'!AR64&lt; SUM('Vic Oct 2019'!L64:O64)),(0),($C$5*F70/'Vic Oct 2019'!AR64-SUM('Vic Oct 2019'!L64:O64))*'Vic Oct 2019'!AG64/100)* 'Vic Oct 2019'!AR64,IF(AND('Vic Oct 2019'!N64&gt;0,'Vic Oct 2019'!O64=""),IF(($C$5*F70/'Vic Oct 2019'!AR64&lt; SUM('Vic Oct 2019'!L64:N64)),(0),($C$5*F70/'Vic Oct 2019'!AR64-SUM('Vic Oct 2019'!L64:N64))*'Vic Oct 2019'!AF64/100)* 'Vic Oct 2019'!AR64,IF(AND('Vic Oct 2019'!M64&gt;0,'Vic Oct 2019'!N64=""),IF(($C$5*F70/'Vic Oct 2019'!AR64&lt;'Vic Oct 2019'!M64+'Vic Oct 2019'!L64),(0),(($C$5*F70/'Vic Oct 2019'!AR64-('Vic Oct 2019'!M64+'Vic Oct 2019'!L64))*'Vic Oct 2019'!AE64/100))*'Vic Oct 2019'!AR64,IF(AND('Vic Oct 2019'!L64&gt;0,'Vic Oct 2019'!M64=""&gt;0),IF(($C$5*F70/'Vic Oct 2019'!AR64&lt;'Vic Oct 2019'!L64),(0),($C$5*F70/'Vic Oct 2019'!AR64-'Vic Oct 2019'!L64)*'Vic Oct 2019'!AD64/100)*'Vic Oct 2019'!AR64,0)))))</f>
        <v>0</v>
      </c>
      <c r="Q70" s="394">
        <f t="shared" si="4"/>
        <v>1760.6687272727272</v>
      </c>
      <c r="R70" s="419">
        <f t="shared" si="5"/>
        <v>2083.1628181818182</v>
      </c>
      <c r="S70" s="193">
        <f t="shared" si="6"/>
        <v>2291.4791000000005</v>
      </c>
      <c r="T70" s="247">
        <f>'Vic Oct 2019'!AT64</f>
        <v>0</v>
      </c>
      <c r="U70" s="247">
        <f>'Vic Oct 2019'!AU64</f>
        <v>0</v>
      </c>
      <c r="V70" s="247">
        <f>'Vic Oct 2019'!AV64</f>
        <v>0</v>
      </c>
      <c r="W70" s="247">
        <f>'Vic Oct 2019'!AW64</f>
        <v>0</v>
      </c>
      <c r="X70" s="419" t="str">
        <f t="shared" si="11"/>
        <v>No discount</v>
      </c>
      <c r="Y70" s="419" t="str">
        <f t="shared" si="12"/>
        <v>Exclusive</v>
      </c>
      <c r="Z70" s="399">
        <f t="shared" si="25"/>
        <v>2083.1628181818182</v>
      </c>
      <c r="AA70" s="399">
        <f t="shared" si="26"/>
        <v>2083.1628181818182</v>
      </c>
      <c r="AB70" s="400">
        <f t="shared" si="9"/>
        <v>2291.4791000000005</v>
      </c>
      <c r="AC70" s="400">
        <f t="shared" si="10"/>
        <v>2291.4791000000005</v>
      </c>
      <c r="AD70" s="244">
        <f>'Vic Oct 2019'!BF64</f>
        <v>0</v>
      </c>
      <c r="AE70" s="196" t="str">
        <f>'Vic Oct 2019'!BG64</f>
        <v>n</v>
      </c>
      <c r="AF70" s="336"/>
      <c r="AG70" s="336"/>
      <c r="AH70" s="336"/>
      <c r="AI70" s="336"/>
      <c r="AJ70" s="336"/>
      <c r="AK70" s="336"/>
      <c r="AL70" s="336"/>
      <c r="AM70" s="336"/>
      <c r="AN70" s="336"/>
      <c r="AO70" s="336"/>
      <c r="AP70" s="336"/>
      <c r="AQ70" s="336"/>
      <c r="AR70" s="336"/>
      <c r="AS70" s="336"/>
      <c r="AT70" s="336"/>
      <c r="AU70" s="336"/>
      <c r="AV70" s="336"/>
      <c r="AW70" s="336"/>
      <c r="AX70" s="336"/>
      <c r="AY70" s="336"/>
      <c r="AZ70" s="336"/>
      <c r="BA70" s="336"/>
      <c r="BB70" s="336"/>
      <c r="BC70" s="336"/>
      <c r="BD70" s="336"/>
      <c r="BE70" s="336"/>
      <c r="BF70" s="336"/>
      <c r="BG70" s="336"/>
      <c r="BH70" s="336"/>
      <c r="BI70" s="336"/>
      <c r="BJ70" s="336"/>
      <c r="BK70" s="336"/>
      <c r="BL70" s="336"/>
      <c r="BM70" s="336"/>
      <c r="BN70" s="336"/>
      <c r="BO70" s="336"/>
      <c r="BP70" s="336"/>
      <c r="BQ70" s="336"/>
      <c r="BR70" s="336"/>
      <c r="BS70" s="336"/>
      <c r="BT70" s="336"/>
      <c r="BU70" s="336"/>
      <c r="BV70" s="336"/>
      <c r="BW70" s="336"/>
      <c r="BX70" s="336"/>
      <c r="BY70" s="336"/>
      <c r="BZ70" s="336"/>
      <c r="CA70" s="336"/>
      <c r="CB70" s="336"/>
      <c r="CC70" s="336"/>
      <c r="CD70" s="336"/>
      <c r="CE70" s="336"/>
      <c r="CF70" s="336"/>
      <c r="CG70" s="336"/>
      <c r="CH70" s="336"/>
      <c r="CI70" s="336"/>
      <c r="CJ70" s="336"/>
      <c r="CK70" s="336"/>
      <c r="CL70" s="336"/>
      <c r="CM70" s="336"/>
      <c r="CN70" s="336"/>
      <c r="CO70" s="339"/>
      <c r="CP70" s="339"/>
      <c r="CQ70" s="339"/>
      <c r="CR70" s="339"/>
      <c r="CS70" s="339"/>
      <c r="CT70" s="339"/>
      <c r="CU70" s="339"/>
      <c r="CV70" s="339"/>
      <c r="CW70" s="339"/>
      <c r="CX70" s="339"/>
      <c r="CY70" s="339"/>
      <c r="CZ70" s="339"/>
      <c r="DA70" s="339"/>
      <c r="DB70" s="339"/>
      <c r="DC70" s="339"/>
      <c r="DD70" s="339"/>
      <c r="DE70" s="339"/>
      <c r="DF70" s="339"/>
      <c r="DG70" s="339"/>
      <c r="DH70" s="339"/>
      <c r="DI70" s="339"/>
      <c r="DJ70" s="339"/>
      <c r="DK70" s="339"/>
      <c r="DL70" s="339"/>
      <c r="DM70" s="339"/>
      <c r="DN70" s="342"/>
      <c r="DO70" s="342"/>
      <c r="DP70" s="342"/>
      <c r="DQ70" s="342"/>
      <c r="DR70" s="342"/>
      <c r="DS70" s="342"/>
      <c r="DT70" s="342"/>
      <c r="DU70" s="342"/>
      <c r="DV70" s="342"/>
      <c r="DW70" s="342"/>
      <c r="DX70" s="342"/>
      <c r="DY70" s="342"/>
      <c r="DZ70" s="342"/>
      <c r="EA70" s="342"/>
      <c r="EB70" s="342"/>
      <c r="EC70" s="342"/>
      <c r="ED70" s="342"/>
      <c r="EE70" s="342"/>
      <c r="EF70" s="342"/>
      <c r="EG70" s="342"/>
      <c r="EH70" s="342"/>
      <c r="EI70" s="342"/>
      <c r="EJ70" s="342"/>
      <c r="EK70" s="342"/>
      <c r="EL70" s="342"/>
      <c r="EM70" s="342"/>
      <c r="EN70" s="342"/>
      <c r="EO70" s="342"/>
      <c r="EP70" s="342"/>
    </row>
    <row r="71" spans="1:146" s="343" customFormat="1" ht="17" customHeight="1">
      <c r="A71" s="528"/>
      <c r="B71" s="194" t="str">
        <f>'Vic Oct 2019'!F65</f>
        <v>Amaysim</v>
      </c>
      <c r="C71" s="194" t="str">
        <f>'Vic Oct 2019'!G65</f>
        <v>Gas as you go</v>
      </c>
      <c r="D71" s="190">
        <f>365*'Vic Oct 2019'!H65/100</f>
        <v>244.28454545454545</v>
      </c>
      <c r="E71" s="415">
        <f>IF('Vic Oct 2019'!AQ65=3,0.5,IF('Vic Oct 2019'!AQ65=2,0.33,0))</f>
        <v>0.5</v>
      </c>
      <c r="F71" s="415">
        <f t="shared" si="3"/>
        <v>0.5</v>
      </c>
      <c r="G71" s="190">
        <f>IF('Vic Oct 2019'!K65="",($C$5*E71/'Vic Oct 2019'!AQ65*'Vic Oct 2019'!W65/100)*'Vic Oct 2019'!AQ65,IF($C$5*E71/'Vic Oct 2019'!AQ65&gt;='Vic Oct 2019'!L65,('Vic Oct 2019'!L65*'Vic Oct 2019'!W65/100)*'Vic Oct 2019'!AQ65,($C$5*E71/'Vic Oct 2019'!AQ65*'Vic Oct 2019'!W65/100)*'Vic Oct 2019'!AQ65))</f>
        <v>204.5454545454545</v>
      </c>
      <c r="H71" s="190">
        <f>IF(AND('Vic Oct 2019'!L65&gt;0,'Vic Oct 2019'!M65&gt;0),IF($C$5*E71/'Vic Oct 2019'!AQ65&lt;'Vic Oct 2019'!L65,0,IF(($C$5*E71/'Vic Oct 2019'!AQ65-'Vic Oct 2019'!L65)&lt;=('Vic Oct 2019'!M65+'Vic Oct 2019'!L65),((($C$5*E71/'Vic Oct 2019'!AQ65-'Vic Oct 2019'!L65)*'Vic Oct 2019'!X65/100))*'Vic Oct 2019'!AQ65,((('Vic Oct 2019'!M65)*'Vic Oct 2019'!X65/100)*'Vic Oct 2019'!AQ65))),0)</f>
        <v>723.09090909090912</v>
      </c>
      <c r="I71" s="190">
        <f>IF(AND('Vic Oct 2019'!M65&gt;0,'Vic Oct 2019'!N65&gt;0),IF($C$5*E71/'Vic Oct 2019'!AQ65&lt;('Vic Oct 2019'!L65+'Vic Oct 2019'!M65),0,IF(($C$5*E71/'Vic Oct 2019'!AQ65-'Vic Oct 2019'!L65+'Vic Oct 2019'!M65)&lt;=('Vic Oct 2019'!L65+'Vic Oct 2019'!M65+'Vic Oct 2019'!N65),((($C$5*E71/'Vic Oct 2019'!AQ65-('Vic Oct 2019'!L65+'Vic Oct 2019'!M65))*'Vic Oct 2019'!Y65/100))*'Vic Oct 2019'!AQ65,('Vic Oct 2019'!N65*'Vic Oct 2019'!Y65/100)* 'Vic Oct 2019'!AQ65)),0)</f>
        <v>0</v>
      </c>
      <c r="J71" s="190">
        <f>IF(AND('Vic Oct 2019'!N65&gt;0,'Vic Oct 2019'!O65&gt;0),IF($C$5*E71/'Vic Oct 2019'!AQ65&lt;('Vic Oct 2019'!L65+'Vic Oct 2019'!M65+'Vic Oct 2019'!N65),0,IF(($C$5*E71/'Vic Oct 2019'!AQ65-'Vic Oct 2019'!L65+'Vic Oct 2019'!M65+'Vic Oct 2019'!N65)&lt;=('Vic Oct 2019'!L65+'Vic Oct 2019'!M65+'Vic Oct 2019'!N65+'Vic Oct 2019'!O65),(($C$5*E71/'Vic Oct 2019'!AQ65-('Vic Oct 2019'!L65+'Vic Oct 2019'!M65+'Vic Oct 2019'!N65))*'Vic Oct 2019'!Z65/100)*'Vic Oct 2019'!AQ65,('Vic Oct 2019'!O65*'Vic Oct 2019'!Z65/100)*'Vic Oct 2019'!AQ65)),0)</f>
        <v>0</v>
      </c>
      <c r="K71" s="190">
        <f>IF(AND('Vic Oct 2019'!P65&gt;0,'Vic Oct 2019'!O65&gt;0),IF(($C$5*E71/'Vic Oct 2019'!AQ65&lt;SUM('Vic Oct 2019'!L65:P65)),(0),($C$5*E71/'Vic Oct 2019'!AQ65-SUM('Vic Oct 2019'!L65:P65))*'Vic Oct 2019'!AB65/100)* 'Vic Oct 2019'!AQ65,IF(AND('Vic Oct 2019'!O65&gt;0,'Vic Oct 2019'!P65=""),IF(($C$5*E71/'Vic Oct 2019'!AQ65&lt; SUM('Vic Oct 2019'!L65:O65)),(0),($C$5*E71/'Vic Oct 2019'!AQ65-SUM('Vic Oct 2019'!L65:O65))*'Vic Oct 2019'!AA65/100)* 'Vic Oct 2019'!AQ65,IF(AND('Vic Oct 2019'!N65&gt;0,'Vic Oct 2019'!O65=""),IF(($C$5*E71/'Vic Oct 2019'!AQ65&lt; SUM('Vic Oct 2019'!L65:N65)),(0),($C$5*E71/'Vic Oct 2019'!AQ65-SUM('Vic Oct 2019'!L65:N65))*'Vic Oct 2019'!Z65/100)* 'Vic Oct 2019'!AQ65,IF(AND('Vic Oct 2019'!M65&gt;0,'Vic Oct 2019'!N65=""),IF(($C$5*E71/'Vic Oct 2019'!AQ65&lt;'Vic Oct 2019'!M65+'Vic Oct 2019'!L65),(0),(($C$5*E71/'Vic Oct 2019'!AQ65-('Vic Oct 2019'!M65+'Vic Oct 2019'!L65))*'Vic Oct 2019'!Y65/100))*'Vic Oct 2019'!AQ65,IF(AND('Vic Oct 2019'!L65&gt;0,'Vic Oct 2019'!M65=""&gt;0),IF(($C$5*E71/'Vic Oct 2019'!AQ65&lt;'Vic Oct 2019'!L65),(0),($C$5*E71/'Vic Oct 2019'!AQ65-'Vic Oct 2019'!L65)*'Vic Oct 2019'!X65/100)*'Vic Oct 2019'!AQ65,0)))))</f>
        <v>0</v>
      </c>
      <c r="L71" s="190">
        <f>IF('Vic Oct 2019'!K65="",($C$5*F71/'Vic Oct 2019'!AR65*'Vic Oct 2019'!AC65/100)*'Vic Oct 2019'!AR65,IF($C$5*F71/'Vic Oct 2019'!AR65&gt;='Vic Oct 2019'!L65,('Vic Oct 2019'!L65*'Vic Oct 2019'!AC65/100)*'Vic Oct 2019'!AR65,($C$5*F71/'Vic Oct 2019'!AR65*'Vic Oct 2019'!AC65/100)*'Vic Oct 2019'!AR65))</f>
        <v>204.5454545454545</v>
      </c>
      <c r="M71" s="190">
        <f>IF(AND('Vic Oct 2019'!L65&gt;0,'Vic Oct 2019'!M65&gt;0),IF($C$5*F71/'Vic Oct 2019'!AR65&lt;'Vic Oct 2019'!L65,0,IF(($C$5*F71/'Vic Oct 2019'!AR65-'Vic Oct 2019'!L65)&lt;=('Vic Oct 2019'!M65+'Vic Oct 2019'!L65),((($C$5*F71/'Vic Oct 2019'!AR65-'Vic Oct 2019'!L65)*'Vic Oct 2019'!AD65/100))*'Vic Oct 2019'!AR65,((('Vic Oct 2019'!M65)*'Vic Oct 2019'!AD65/100)*'Vic Oct 2019'!AR65))),0)</f>
        <v>723.09090909090912</v>
      </c>
      <c r="N71" s="190">
        <f>IF(AND('Vic Oct 2019'!M65&gt;0,'Vic Oct 2019'!N65&gt;0),IF($C$5*F71/'Vic Oct 2019'!AR65&lt;('Vic Oct 2019'!L65+'Vic Oct 2019'!M65),0,IF(($C$5*F71/'Vic Oct 2019'!AR65-'Vic Oct 2019'!L65+'Vic Oct 2019'!M65)&lt;=('Vic Oct 2019'!L65+'Vic Oct 2019'!M65+'Vic Oct 2019'!N65),((($C$5*F71/'Vic Oct 2019'!AR65-('Vic Oct 2019'!L65+'Vic Oct 2019'!M65))*'Vic Oct 2019'!AE65/100))*'Vic Oct 2019'!AR65,('Vic Oct 2019'!N65*'Vic Oct 2019'!AE65/100)*'Vic Oct 2019'!AR65)),0)</f>
        <v>0</v>
      </c>
      <c r="O71" s="190">
        <f>IF(AND('Vic Oct 2019'!N65&gt;0,'Vic Oct 2019'!O65&gt;0),IF($C$5*F71/'Vic Oct 2019'!AR65&lt;('Vic Oct 2019'!L65+'Vic Oct 2019'!M65+'Vic Oct 2019'!N65),0,IF(($C$5*F71/'Vic Oct 2019'!AR65-'Vic Oct 2019'!L65+'Vic Oct 2019'!M65+'Vic Oct 2019'!N65)&lt;=('Vic Oct 2019'!L65+'Vic Oct 2019'!M65+'Vic Oct 2019'!N65+'Vic Oct 2019'!O65),(($C$5*F71/'Vic Oct 2019'!AR65-('Vic Oct 2019'!L65+'Vic Oct 2019'!M65+'Vic Oct 2019'!N65))*'Vic Oct 2019'!AF65/100)*'Vic Oct 2019'!AR65,('Vic Oct 2019'!O65*'Vic Oct 2019'!AF65/100)*'Vic Oct 2019'!AR65)),0)</f>
        <v>0</v>
      </c>
      <c r="P71" s="190">
        <f>IF(AND('Vic Oct 2019'!P65&gt;0,'Vic Oct 2019'!O65&gt;0),IF(($C$5*F71/'Vic Oct 2019'!AR65&lt;SUM('Vic Oct 2019'!L65:P65)),(0),($C$5*F71/'Vic Oct 2019'!AR65-SUM('Vic Oct 2019'!L65:P65))*'Vic Oct 2019'!AB65/100)* 'Vic Oct 2019'!AR65,IF(AND('Vic Oct 2019'!O65&gt;0,'Vic Oct 2019'!P65=""),IF(($C$5*F71/'Vic Oct 2019'!AR65&lt; SUM('Vic Oct 2019'!L65:O65)),(0),($C$5*F71/'Vic Oct 2019'!AR65-SUM('Vic Oct 2019'!L65:O65))*'Vic Oct 2019'!AG65/100)* 'Vic Oct 2019'!AR65,IF(AND('Vic Oct 2019'!N65&gt;0,'Vic Oct 2019'!O65=""),IF(($C$5*F71/'Vic Oct 2019'!AR65&lt; SUM('Vic Oct 2019'!L65:N65)),(0),($C$5*F71/'Vic Oct 2019'!AR65-SUM('Vic Oct 2019'!L65:N65))*'Vic Oct 2019'!AF65/100)* 'Vic Oct 2019'!AR65,IF(AND('Vic Oct 2019'!M65&gt;0,'Vic Oct 2019'!N65=""),IF(($C$5*F71/'Vic Oct 2019'!AR65&lt;'Vic Oct 2019'!M65+'Vic Oct 2019'!L65),(0),(($C$5*F71/'Vic Oct 2019'!AR65-('Vic Oct 2019'!M65+'Vic Oct 2019'!L65))*'Vic Oct 2019'!AE65/100))*'Vic Oct 2019'!AR65,IF(AND('Vic Oct 2019'!L65&gt;0,'Vic Oct 2019'!M65=""&gt;0),IF(($C$5*F71/'Vic Oct 2019'!AR65&lt;'Vic Oct 2019'!L65),(0),($C$5*F71/'Vic Oct 2019'!AR65-'Vic Oct 2019'!L65)*'Vic Oct 2019'!AD65/100)*'Vic Oct 2019'!AR65,0)))))</f>
        <v>0</v>
      </c>
      <c r="Q71" s="394">
        <f t="shared" si="4"/>
        <v>1855.272727272727</v>
      </c>
      <c r="R71" s="419">
        <f t="shared" si="5"/>
        <v>2099.5572727272724</v>
      </c>
      <c r="S71" s="193">
        <f t="shared" si="6"/>
        <v>2309.5129999999999</v>
      </c>
      <c r="T71" s="247">
        <f>'Vic Oct 2019'!AT65</f>
        <v>0</v>
      </c>
      <c r="U71" s="247">
        <f>'Vic Oct 2019'!AU65</f>
        <v>0</v>
      </c>
      <c r="V71" s="247">
        <f>'Vic Oct 2019'!AV65</f>
        <v>0</v>
      </c>
      <c r="W71" s="247">
        <f>'Vic Oct 2019'!AW65</f>
        <v>0</v>
      </c>
      <c r="X71" s="419" t="str">
        <f t="shared" si="11"/>
        <v>No discount</v>
      </c>
      <c r="Y71" s="419" t="str">
        <f t="shared" si="12"/>
        <v>Exclusive</v>
      </c>
      <c r="Z71" s="399">
        <f t="shared" si="25"/>
        <v>2099.5572727272724</v>
      </c>
      <c r="AA71" s="399">
        <f t="shared" si="26"/>
        <v>2099.5572727272724</v>
      </c>
      <c r="AB71" s="400">
        <f t="shared" si="9"/>
        <v>2309.5129999999999</v>
      </c>
      <c r="AC71" s="400">
        <f t="shared" si="10"/>
        <v>2309.5129999999999</v>
      </c>
      <c r="AD71" s="244">
        <f>'Vic Oct 2019'!BF65</f>
        <v>0</v>
      </c>
      <c r="AE71" s="196" t="str">
        <f>'Vic Oct 2019'!BG65</f>
        <v>n</v>
      </c>
      <c r="AF71" s="336"/>
      <c r="AG71" s="336"/>
      <c r="AH71" s="336"/>
      <c r="AI71" s="336"/>
      <c r="AJ71" s="336"/>
      <c r="AK71" s="336"/>
      <c r="AL71" s="336"/>
      <c r="AM71" s="336"/>
      <c r="AN71" s="336"/>
      <c r="AO71" s="336"/>
      <c r="AP71" s="336"/>
      <c r="AQ71" s="336"/>
      <c r="AR71" s="336"/>
      <c r="AS71" s="336"/>
      <c r="AT71" s="336"/>
      <c r="AU71" s="336"/>
      <c r="AV71" s="336"/>
      <c r="AW71" s="336"/>
      <c r="AX71" s="336"/>
      <c r="AY71" s="336"/>
      <c r="AZ71" s="336"/>
      <c r="BA71" s="336"/>
      <c r="BB71" s="336"/>
      <c r="BC71" s="336"/>
      <c r="BD71" s="336"/>
      <c r="BE71" s="336"/>
      <c r="BF71" s="336"/>
      <c r="BG71" s="336"/>
      <c r="BH71" s="336"/>
      <c r="BI71" s="336"/>
      <c r="BJ71" s="336"/>
      <c r="BK71" s="336"/>
      <c r="BL71" s="336"/>
      <c r="BM71" s="336"/>
      <c r="BN71" s="336"/>
      <c r="BO71" s="336"/>
      <c r="BP71" s="336"/>
      <c r="BQ71" s="336"/>
      <c r="BR71" s="336"/>
      <c r="BS71" s="336"/>
      <c r="BT71" s="336"/>
      <c r="BU71" s="336"/>
      <c r="BV71" s="336"/>
      <c r="BW71" s="336"/>
      <c r="BX71" s="336"/>
      <c r="BY71" s="336"/>
      <c r="BZ71" s="336"/>
      <c r="CA71" s="336"/>
      <c r="CB71" s="336"/>
      <c r="CC71" s="336"/>
      <c r="CD71" s="336"/>
      <c r="CE71" s="336"/>
      <c r="CF71" s="336"/>
      <c r="CG71" s="336"/>
      <c r="CH71" s="336"/>
      <c r="CI71" s="336"/>
      <c r="CJ71" s="336"/>
      <c r="CK71" s="336"/>
      <c r="CL71" s="336"/>
      <c r="CM71" s="336"/>
      <c r="CN71" s="336"/>
      <c r="CO71" s="339"/>
      <c r="CP71" s="339"/>
      <c r="CQ71" s="339"/>
      <c r="CR71" s="339"/>
      <c r="CS71" s="339"/>
      <c r="CT71" s="339"/>
      <c r="CU71" s="339"/>
      <c r="CV71" s="339"/>
      <c r="CW71" s="339"/>
      <c r="CX71" s="339"/>
      <c r="CY71" s="339"/>
      <c r="CZ71" s="339"/>
      <c r="DA71" s="339"/>
      <c r="DB71" s="339"/>
      <c r="DC71" s="339"/>
      <c r="DD71" s="339"/>
      <c r="DE71" s="339"/>
      <c r="DF71" s="339"/>
      <c r="DG71" s="339"/>
      <c r="DH71" s="339"/>
      <c r="DI71" s="339"/>
      <c r="DJ71" s="339"/>
      <c r="DK71" s="339"/>
      <c r="DL71" s="339"/>
      <c r="DM71" s="339"/>
      <c r="DN71" s="342"/>
      <c r="DO71" s="342"/>
      <c r="DP71" s="342"/>
      <c r="DQ71" s="342"/>
      <c r="DR71" s="342"/>
      <c r="DS71" s="342"/>
      <c r="DT71" s="342"/>
      <c r="DU71" s="342"/>
      <c r="DV71" s="342"/>
      <c r="DW71" s="342"/>
      <c r="DX71" s="342"/>
      <c r="DY71" s="342"/>
      <c r="DZ71" s="342"/>
      <c r="EA71" s="342"/>
      <c r="EB71" s="342"/>
      <c r="EC71" s="342"/>
      <c r="ED71" s="342"/>
      <c r="EE71" s="342"/>
      <c r="EF71" s="342"/>
      <c r="EG71" s="342"/>
      <c r="EH71" s="342"/>
      <c r="EI71" s="342"/>
      <c r="EJ71" s="342"/>
      <c r="EK71" s="342"/>
      <c r="EL71" s="342"/>
      <c r="EM71" s="342"/>
      <c r="EN71" s="342"/>
      <c r="EO71" s="342"/>
      <c r="EP71" s="342"/>
    </row>
    <row r="72" spans="1:146" s="343" customFormat="1" ht="17" customHeight="1">
      <c r="A72" s="528"/>
      <c r="B72" s="194" t="str">
        <f>'Vic Oct 2019'!F66</f>
        <v>Powershop</v>
      </c>
      <c r="C72" s="194" t="str">
        <f>'Vic Oct 2019'!G66</f>
        <v>Shopper</v>
      </c>
      <c r="D72" s="190">
        <f>365*'Vic Oct 2019'!H66/100</f>
        <v>357.69999999999993</v>
      </c>
      <c r="E72" s="415">
        <f>IF('Vic Oct 2019'!AQ66=3,0.5,IF('Vic Oct 2019'!AQ66=2,0.33,0))</f>
        <v>0.5</v>
      </c>
      <c r="F72" s="415">
        <f t="shared" si="3"/>
        <v>0.5</v>
      </c>
      <c r="G72" s="190">
        <f>IF('Vic Oct 2019'!K66="",($C$5*E72/'Vic Oct 2019'!AQ66*'Vic Oct 2019'!W66/100)*'Vic Oct 2019'!AQ66,IF($C$5*E72/'Vic Oct 2019'!AQ66&gt;='Vic Oct 2019'!L66,('Vic Oct 2019'!L66*'Vic Oct 2019'!W66/100)*'Vic Oct 2019'!AQ66,($C$5*E72/'Vic Oct 2019'!AQ66*'Vic Oct 2019'!W66/100)*'Vic Oct 2019'!AQ66))</f>
        <v>840.90909090909076</v>
      </c>
      <c r="H72" s="190">
        <f>IF(AND('Vic Oct 2019'!L66&gt;0,'Vic Oct 2019'!M66&gt;0),IF($C$5*E72/'Vic Oct 2019'!AQ66&lt;'Vic Oct 2019'!L66,0,IF(($C$5*E72/'Vic Oct 2019'!AQ66-'Vic Oct 2019'!L66)&lt;=('Vic Oct 2019'!M66+'Vic Oct 2019'!L66),((($C$5*E72/'Vic Oct 2019'!AQ66-'Vic Oct 2019'!L66)*'Vic Oct 2019'!X66/100))*'Vic Oct 2019'!AQ66,((('Vic Oct 2019'!M66)*'Vic Oct 2019'!X66/100)*'Vic Oct 2019'!AQ66))),0)</f>
        <v>0</v>
      </c>
      <c r="I72" s="190">
        <f>IF(AND('Vic Oct 2019'!M66&gt;0,'Vic Oct 2019'!N66&gt;0),IF($C$5*E72/'Vic Oct 2019'!AQ66&lt;('Vic Oct 2019'!L66+'Vic Oct 2019'!M66),0,IF(($C$5*E72/'Vic Oct 2019'!AQ66-'Vic Oct 2019'!L66+'Vic Oct 2019'!M66)&lt;=('Vic Oct 2019'!L66+'Vic Oct 2019'!M66+'Vic Oct 2019'!N66),((($C$5*E72/'Vic Oct 2019'!AQ66-('Vic Oct 2019'!L66+'Vic Oct 2019'!M66))*'Vic Oct 2019'!Y66/100))*'Vic Oct 2019'!AQ66,('Vic Oct 2019'!N66*'Vic Oct 2019'!Y66/100)* 'Vic Oct 2019'!AQ66)),0)</f>
        <v>0</v>
      </c>
      <c r="J72" s="190">
        <f>IF(AND('Vic Oct 2019'!N66&gt;0,'Vic Oct 2019'!O66&gt;0),IF($C$5*E72/'Vic Oct 2019'!AQ66&lt;('Vic Oct 2019'!L66+'Vic Oct 2019'!M66+'Vic Oct 2019'!N66),0,IF(($C$5*E72/'Vic Oct 2019'!AQ66-'Vic Oct 2019'!L66+'Vic Oct 2019'!M66+'Vic Oct 2019'!N66)&lt;=('Vic Oct 2019'!L66+'Vic Oct 2019'!M66+'Vic Oct 2019'!N66+'Vic Oct 2019'!O66),(($C$5*E72/'Vic Oct 2019'!AQ66-('Vic Oct 2019'!L66+'Vic Oct 2019'!M66+'Vic Oct 2019'!N66))*'Vic Oct 2019'!Z66/100)*'Vic Oct 2019'!AQ66,('Vic Oct 2019'!O66*'Vic Oct 2019'!Z66/100)*'Vic Oct 2019'!AQ66)),0)</f>
        <v>0</v>
      </c>
      <c r="K72" s="190">
        <f>IF(AND('Vic Oct 2019'!P66&gt;0,'Vic Oct 2019'!O66&gt;0),IF(($C$5*E72/'Vic Oct 2019'!AQ66&lt;SUM('Vic Oct 2019'!L66:P66)),(0),($C$5*E72/'Vic Oct 2019'!AQ66-SUM('Vic Oct 2019'!L66:P66))*'Vic Oct 2019'!AB66/100)* 'Vic Oct 2019'!AQ66,IF(AND('Vic Oct 2019'!O66&gt;0,'Vic Oct 2019'!P66=""),IF(($C$5*E72/'Vic Oct 2019'!AQ66&lt; SUM('Vic Oct 2019'!L66:O66)),(0),($C$5*E72/'Vic Oct 2019'!AQ66-SUM('Vic Oct 2019'!L66:O66))*'Vic Oct 2019'!AA66/100)* 'Vic Oct 2019'!AQ66,IF(AND('Vic Oct 2019'!N66&gt;0,'Vic Oct 2019'!O66=""),IF(($C$5*E72/'Vic Oct 2019'!AQ66&lt; SUM('Vic Oct 2019'!L66:N66)),(0),($C$5*E72/'Vic Oct 2019'!AQ66-SUM('Vic Oct 2019'!L66:N66))*'Vic Oct 2019'!Z66/100)* 'Vic Oct 2019'!AQ66,IF(AND('Vic Oct 2019'!M66&gt;0,'Vic Oct 2019'!N66=""),IF(($C$5*E72/'Vic Oct 2019'!AQ66&lt;'Vic Oct 2019'!M66+'Vic Oct 2019'!L66),(0),(($C$5*E72/'Vic Oct 2019'!AQ66-('Vic Oct 2019'!M66+'Vic Oct 2019'!L66))*'Vic Oct 2019'!Y66/100))*'Vic Oct 2019'!AQ66,IF(AND('Vic Oct 2019'!L66&gt;0,'Vic Oct 2019'!M66=""&gt;0),IF(($C$5*E72/'Vic Oct 2019'!AQ66&lt;'Vic Oct 2019'!L66),(0),($C$5*E72/'Vic Oct 2019'!AQ66-'Vic Oct 2019'!L66)*'Vic Oct 2019'!X66/100)*'Vic Oct 2019'!AQ66,0)))))</f>
        <v>0</v>
      </c>
      <c r="L72" s="190">
        <f>IF('Vic Oct 2019'!K66="",($C$5*F72/'Vic Oct 2019'!AR66*'Vic Oct 2019'!AC66/100)*'Vic Oct 2019'!AR66,IF($C$5*F72/'Vic Oct 2019'!AR66&gt;='Vic Oct 2019'!L66,('Vic Oct 2019'!L66*'Vic Oct 2019'!AC66/100)*'Vic Oct 2019'!AR66,($C$5*F72/'Vic Oct 2019'!AR66*'Vic Oct 2019'!AC66/100)*'Vic Oct 2019'!AR66))</f>
        <v>840.90909090909076</v>
      </c>
      <c r="M72" s="190">
        <f>IF(AND('Vic Oct 2019'!L66&gt;0,'Vic Oct 2019'!M66&gt;0),IF($C$5*F72/'Vic Oct 2019'!AR66&lt;'Vic Oct 2019'!L66,0,IF(($C$5*F72/'Vic Oct 2019'!AR66-'Vic Oct 2019'!L66)&lt;=('Vic Oct 2019'!M66+'Vic Oct 2019'!L66),((($C$5*F72/'Vic Oct 2019'!AR66-'Vic Oct 2019'!L66)*'Vic Oct 2019'!AD66/100))*'Vic Oct 2019'!AR66,((('Vic Oct 2019'!M66)*'Vic Oct 2019'!AD66/100)*'Vic Oct 2019'!AR66))),0)</f>
        <v>0</v>
      </c>
      <c r="N72" s="190">
        <f>IF(AND('Vic Oct 2019'!M66&gt;0,'Vic Oct 2019'!N66&gt;0),IF($C$5*F72/'Vic Oct 2019'!AR66&lt;('Vic Oct 2019'!L66+'Vic Oct 2019'!M66),0,IF(($C$5*F72/'Vic Oct 2019'!AR66-'Vic Oct 2019'!L66+'Vic Oct 2019'!M66)&lt;=('Vic Oct 2019'!L66+'Vic Oct 2019'!M66+'Vic Oct 2019'!N66),((($C$5*F72/'Vic Oct 2019'!AR66-('Vic Oct 2019'!L66+'Vic Oct 2019'!M66))*'Vic Oct 2019'!AE66/100))*'Vic Oct 2019'!AR66,('Vic Oct 2019'!N66*'Vic Oct 2019'!AE66/100)*'Vic Oct 2019'!AR66)),0)</f>
        <v>0</v>
      </c>
      <c r="O72" s="190">
        <f>IF(AND('Vic Oct 2019'!N66&gt;0,'Vic Oct 2019'!O66&gt;0),IF($C$5*F72/'Vic Oct 2019'!AR66&lt;('Vic Oct 2019'!L66+'Vic Oct 2019'!M66+'Vic Oct 2019'!N66),0,IF(($C$5*F72/'Vic Oct 2019'!AR66-'Vic Oct 2019'!L66+'Vic Oct 2019'!M66+'Vic Oct 2019'!N66)&lt;=('Vic Oct 2019'!L66+'Vic Oct 2019'!M66+'Vic Oct 2019'!N66+'Vic Oct 2019'!O66),(($C$5*F72/'Vic Oct 2019'!AR66-('Vic Oct 2019'!L66+'Vic Oct 2019'!M66+'Vic Oct 2019'!N66))*'Vic Oct 2019'!AF66/100)*'Vic Oct 2019'!AR66,('Vic Oct 2019'!O66*'Vic Oct 2019'!AF66/100)*'Vic Oct 2019'!AR66)),0)</f>
        <v>0</v>
      </c>
      <c r="P72" s="190">
        <f>IF(AND('Vic Oct 2019'!P66&gt;0,'Vic Oct 2019'!O66&gt;0),IF(($C$5*F72/'Vic Oct 2019'!AR66&lt;SUM('Vic Oct 2019'!L66:P66)),(0),($C$5*F72/'Vic Oct 2019'!AR66-SUM('Vic Oct 2019'!L66:P66))*'Vic Oct 2019'!AB66/100)* 'Vic Oct 2019'!AR66,IF(AND('Vic Oct 2019'!O66&gt;0,'Vic Oct 2019'!P66=""),IF(($C$5*F72/'Vic Oct 2019'!AR66&lt; SUM('Vic Oct 2019'!L66:O66)),(0),($C$5*F72/'Vic Oct 2019'!AR66-SUM('Vic Oct 2019'!L66:O66))*'Vic Oct 2019'!AG66/100)* 'Vic Oct 2019'!AR66,IF(AND('Vic Oct 2019'!N66&gt;0,'Vic Oct 2019'!O66=""),IF(($C$5*F72/'Vic Oct 2019'!AR66&lt; SUM('Vic Oct 2019'!L66:N66)),(0),($C$5*F72/'Vic Oct 2019'!AR66-SUM('Vic Oct 2019'!L66:N66))*'Vic Oct 2019'!AF66/100)* 'Vic Oct 2019'!AR66,IF(AND('Vic Oct 2019'!M66&gt;0,'Vic Oct 2019'!N66=""),IF(($C$5*F72/'Vic Oct 2019'!AR66&lt;'Vic Oct 2019'!M66+'Vic Oct 2019'!L66),(0),(($C$5*F72/'Vic Oct 2019'!AR66-('Vic Oct 2019'!M66+'Vic Oct 2019'!L66))*'Vic Oct 2019'!AE66/100))*'Vic Oct 2019'!AR66,IF(AND('Vic Oct 2019'!L66&gt;0,'Vic Oct 2019'!M66=""&gt;0),IF(($C$5*F72/'Vic Oct 2019'!AR66&lt;'Vic Oct 2019'!L66),(0),($C$5*F72/'Vic Oct 2019'!AR66-'Vic Oct 2019'!L66)*'Vic Oct 2019'!AD66/100)*'Vic Oct 2019'!AR66,0)))))</f>
        <v>0</v>
      </c>
      <c r="Q72" s="394">
        <f t="shared" si="4"/>
        <v>1681.8181818181815</v>
      </c>
      <c r="R72" s="419">
        <f t="shared" si="5"/>
        <v>2039.5181818181813</v>
      </c>
      <c r="S72" s="193">
        <f t="shared" si="6"/>
        <v>2243.4699999999998</v>
      </c>
      <c r="T72" s="247">
        <f>'Vic Oct 2019'!AT66</f>
        <v>0</v>
      </c>
      <c r="U72" s="247">
        <f>'Vic Oct 2019'!AU66</f>
        <v>0</v>
      </c>
      <c r="V72" s="247">
        <f>'Vic Oct 2019'!AV66</f>
        <v>5</v>
      </c>
      <c r="W72" s="247">
        <f>'Vic Oct 2019'!AW66</f>
        <v>0</v>
      </c>
      <c r="X72" s="419" t="str">
        <f t="shared" si="11"/>
        <v>Pay-on-time off bill</v>
      </c>
      <c r="Y72" s="419" t="str">
        <f t="shared" si="12"/>
        <v>Inclusive</v>
      </c>
      <c r="Z72" s="399">
        <f t="shared" si="25"/>
        <v>2039.5181818181816</v>
      </c>
      <c r="AA72" s="399">
        <f t="shared" si="26"/>
        <v>1937.5422727272726</v>
      </c>
      <c r="AB72" s="400">
        <f t="shared" si="9"/>
        <v>2243.4699999999998</v>
      </c>
      <c r="AC72" s="400">
        <f t="shared" si="10"/>
        <v>2131.2964999999999</v>
      </c>
      <c r="AD72" s="244">
        <f>'Vic Oct 2019'!BF66</f>
        <v>0</v>
      </c>
      <c r="AE72" s="196" t="str">
        <f>'Vic Oct 2019'!BG66</f>
        <v>n</v>
      </c>
      <c r="AF72" s="336"/>
      <c r="AG72" s="336"/>
      <c r="AH72" s="336"/>
      <c r="AI72" s="336"/>
      <c r="AJ72" s="336"/>
      <c r="AK72" s="336"/>
      <c r="AL72" s="336"/>
      <c r="AM72" s="336"/>
      <c r="AN72" s="336"/>
      <c r="AO72" s="336"/>
      <c r="AP72" s="336"/>
      <c r="AQ72" s="336"/>
      <c r="AR72" s="336"/>
      <c r="AS72" s="336"/>
      <c r="AT72" s="336"/>
      <c r="AU72" s="336"/>
      <c r="AV72" s="336"/>
      <c r="AW72" s="336"/>
      <c r="AX72" s="336"/>
      <c r="AY72" s="336"/>
      <c r="AZ72" s="336"/>
      <c r="BA72" s="336"/>
      <c r="BB72" s="336"/>
      <c r="BC72" s="336"/>
      <c r="BD72" s="336"/>
      <c r="BE72" s="336"/>
      <c r="BF72" s="336"/>
      <c r="BG72" s="336"/>
      <c r="BH72" s="336"/>
      <c r="BI72" s="336"/>
      <c r="BJ72" s="336"/>
      <c r="BK72" s="336"/>
      <c r="BL72" s="336"/>
      <c r="BM72" s="336"/>
      <c r="BN72" s="336"/>
      <c r="BO72" s="336"/>
      <c r="BP72" s="336"/>
      <c r="BQ72" s="336"/>
      <c r="BR72" s="336"/>
      <c r="BS72" s="336"/>
      <c r="BT72" s="336"/>
      <c r="BU72" s="336"/>
      <c r="BV72" s="336"/>
      <c r="BW72" s="336"/>
      <c r="BX72" s="336"/>
      <c r="BY72" s="336"/>
      <c r="BZ72" s="336"/>
      <c r="CA72" s="336"/>
      <c r="CB72" s="336"/>
      <c r="CC72" s="336"/>
      <c r="CD72" s="336"/>
      <c r="CE72" s="336"/>
      <c r="CF72" s="336"/>
      <c r="CG72" s="336"/>
      <c r="CH72" s="336"/>
      <c r="CI72" s="336"/>
      <c r="CJ72" s="336"/>
      <c r="CK72" s="336"/>
      <c r="CL72" s="336"/>
      <c r="CM72" s="336"/>
      <c r="CN72" s="336"/>
      <c r="CO72" s="339"/>
      <c r="CP72" s="339"/>
      <c r="CQ72" s="339"/>
      <c r="CR72" s="339"/>
      <c r="CS72" s="339"/>
      <c r="CT72" s="339"/>
      <c r="CU72" s="339"/>
      <c r="CV72" s="339"/>
      <c r="CW72" s="339"/>
      <c r="CX72" s="339"/>
      <c r="CY72" s="339"/>
      <c r="CZ72" s="339"/>
      <c r="DA72" s="339"/>
      <c r="DB72" s="339"/>
      <c r="DC72" s="339"/>
      <c r="DD72" s="339"/>
      <c r="DE72" s="339"/>
      <c r="DF72" s="339"/>
      <c r="DG72" s="339"/>
      <c r="DH72" s="339"/>
      <c r="DI72" s="339"/>
      <c r="DJ72" s="339"/>
      <c r="DK72" s="339"/>
      <c r="DL72" s="339"/>
      <c r="DM72" s="339"/>
      <c r="DN72" s="342"/>
      <c r="DO72" s="342"/>
      <c r="DP72" s="342"/>
      <c r="DQ72" s="342"/>
      <c r="DR72" s="342"/>
      <c r="DS72" s="342"/>
      <c r="DT72" s="342"/>
      <c r="DU72" s="342"/>
      <c r="DV72" s="342"/>
      <c r="DW72" s="342"/>
      <c r="DX72" s="342"/>
      <c r="DY72" s="342"/>
      <c r="DZ72" s="342"/>
      <c r="EA72" s="342"/>
      <c r="EB72" s="342"/>
      <c r="EC72" s="342"/>
      <c r="ED72" s="342"/>
      <c r="EE72" s="342"/>
      <c r="EF72" s="342"/>
      <c r="EG72" s="342"/>
      <c r="EH72" s="342"/>
      <c r="EI72" s="342"/>
      <c r="EJ72" s="342"/>
      <c r="EK72" s="342"/>
      <c r="EL72" s="342"/>
      <c r="EM72" s="342"/>
      <c r="EN72" s="342"/>
      <c r="EO72" s="342"/>
      <c r="EP72" s="342"/>
    </row>
    <row r="73" spans="1:146" s="343" customFormat="1" ht="17" customHeight="1" thickBot="1">
      <c r="A73" s="373"/>
      <c r="B73" s="215" t="str">
        <f>'Vic Oct 2019'!F67</f>
        <v>Red Energy</v>
      </c>
      <c r="C73" s="215" t="str">
        <f>'Vic Oct 2019'!G67</f>
        <v>Red Saver</v>
      </c>
      <c r="D73" s="115">
        <f>365*'Vic Oct 2019'!H67/100</f>
        <v>256.95999999999998</v>
      </c>
      <c r="E73" s="416">
        <f>IF('Vic Oct 2019'!AQ67=3,0.5,IF('Vic Oct 2019'!AQ67=2,0.33,0))</f>
        <v>0.5</v>
      </c>
      <c r="F73" s="416">
        <f t="shared" ref="F73:F95" si="27">1-E73</f>
        <v>0.5</v>
      </c>
      <c r="G73" s="115">
        <f>IF('Vic Oct 2019'!K67="",($C$5*E73/'Vic Oct 2019'!AQ67*'Vic Oct 2019'!W67/100)*'Vic Oct 2019'!AQ67,IF($C$5*E73/'Vic Oct 2019'!AQ67&gt;='Vic Oct 2019'!L67,('Vic Oct 2019'!L67*'Vic Oct 2019'!W67/100)*'Vic Oct 2019'!AQ67,($C$5*E73/'Vic Oct 2019'!AQ67*'Vic Oct 2019'!W67/100)*'Vic Oct 2019'!AQ67))</f>
        <v>212.976</v>
      </c>
      <c r="H73" s="115">
        <f>IF(AND('Vic Oct 2019'!L67&gt;0,'Vic Oct 2019'!M67&gt;0),IF($C$5*E73/'Vic Oct 2019'!AQ67&lt;'Vic Oct 2019'!L67,0,IF(($C$5*E73/'Vic Oct 2019'!AQ67-'Vic Oct 2019'!L67)&lt;=('Vic Oct 2019'!M67+'Vic Oct 2019'!L67),((($C$5*E73/'Vic Oct 2019'!AQ67-'Vic Oct 2019'!L67)*'Vic Oct 2019'!X67/100))*'Vic Oct 2019'!AQ67,((('Vic Oct 2019'!M67)*'Vic Oct 2019'!X67/100)*'Vic Oct 2019'!AQ67))),0)</f>
        <v>0</v>
      </c>
      <c r="I73" s="115">
        <f>IF(AND('Vic Oct 2019'!M67&gt;0,'Vic Oct 2019'!N67&gt;0),IF($C$5*E73/'Vic Oct 2019'!AQ67&lt;('Vic Oct 2019'!L67+'Vic Oct 2019'!M67),0,IF(($C$5*E73/'Vic Oct 2019'!AQ67-'Vic Oct 2019'!L67+'Vic Oct 2019'!M67)&lt;=('Vic Oct 2019'!L67+'Vic Oct 2019'!M67+'Vic Oct 2019'!N67),((($C$5*E73/'Vic Oct 2019'!AQ67-('Vic Oct 2019'!L67+'Vic Oct 2019'!M67))*'Vic Oct 2019'!Y67/100))*'Vic Oct 2019'!AQ67,('Vic Oct 2019'!N67*'Vic Oct 2019'!Y67/100)* 'Vic Oct 2019'!AQ67)),0)</f>
        <v>0</v>
      </c>
      <c r="J73" s="115">
        <f>IF(AND('Vic Oct 2019'!N67&gt;0,'Vic Oct 2019'!O67&gt;0),IF($C$5*E73/'Vic Oct 2019'!AQ67&lt;('Vic Oct 2019'!L67+'Vic Oct 2019'!M67+'Vic Oct 2019'!N67),0,IF(($C$5*E73/'Vic Oct 2019'!AQ67-'Vic Oct 2019'!L67+'Vic Oct 2019'!M67+'Vic Oct 2019'!N67)&lt;=('Vic Oct 2019'!L67+'Vic Oct 2019'!M67+'Vic Oct 2019'!N67+'Vic Oct 2019'!O67),(($C$5*E73/'Vic Oct 2019'!AQ67-('Vic Oct 2019'!L67+'Vic Oct 2019'!M67+'Vic Oct 2019'!N67))*'Vic Oct 2019'!Z67/100)*'Vic Oct 2019'!AQ67,('Vic Oct 2019'!O67*'Vic Oct 2019'!Z67/100)*'Vic Oct 2019'!AQ67)),0)</f>
        <v>0</v>
      </c>
      <c r="K73" s="115">
        <f>IF(AND('Vic Oct 2019'!P67&gt;0,'Vic Oct 2019'!O67&gt;0),IF(($C$5*E73/'Vic Oct 2019'!AQ67&lt;SUM('Vic Oct 2019'!L67:P67)),(0),($C$5*E73/'Vic Oct 2019'!AQ67-SUM('Vic Oct 2019'!L67:P67))*'Vic Oct 2019'!AB67/100)* 'Vic Oct 2019'!AQ67,IF(AND('Vic Oct 2019'!O67&gt;0,'Vic Oct 2019'!P67=""),IF(($C$5*E73/'Vic Oct 2019'!AQ67&lt; SUM('Vic Oct 2019'!L67:O67)),(0),($C$5*E73/'Vic Oct 2019'!AQ67-SUM('Vic Oct 2019'!L67:O67))*'Vic Oct 2019'!AA67/100)* 'Vic Oct 2019'!AQ67,IF(AND('Vic Oct 2019'!N67&gt;0,'Vic Oct 2019'!O67=""),IF(($C$5*E73/'Vic Oct 2019'!AQ67&lt; SUM('Vic Oct 2019'!L67:N67)),(0),($C$5*E73/'Vic Oct 2019'!AQ67-SUM('Vic Oct 2019'!L67:N67))*'Vic Oct 2019'!Z67/100)* 'Vic Oct 2019'!AQ67,IF(AND('Vic Oct 2019'!M67&gt;0,'Vic Oct 2019'!N67=""),IF(($C$5*E73/'Vic Oct 2019'!AQ67&lt;'Vic Oct 2019'!M67+'Vic Oct 2019'!L67),(0),(($C$5*E73/'Vic Oct 2019'!AQ67-('Vic Oct 2019'!M67+'Vic Oct 2019'!L67))*'Vic Oct 2019'!Y67/100))*'Vic Oct 2019'!AQ67,IF(AND('Vic Oct 2019'!L67&gt;0,'Vic Oct 2019'!M67=""&gt;0),IF(($C$5*E73/'Vic Oct 2019'!AQ67&lt;'Vic Oct 2019'!L67),(0),($C$5*E73/'Vic Oct 2019'!AQ67-'Vic Oct 2019'!L67)*'Vic Oct 2019'!X67/100)*'Vic Oct 2019'!AQ67,0)))))</f>
        <v>773.91654545454548</v>
      </c>
      <c r="L73" s="115">
        <f>IF('Vic Oct 2019'!K67="",($C$5*F73/'Vic Oct 2019'!AR67*'Vic Oct 2019'!AC67/100)*'Vic Oct 2019'!AR67,IF($C$5*F73/'Vic Oct 2019'!AR67&gt;='Vic Oct 2019'!L67,('Vic Oct 2019'!L67*'Vic Oct 2019'!AC67/100)*'Vic Oct 2019'!AR67,($C$5*F73/'Vic Oct 2019'!AR67*'Vic Oct 2019'!AC67/100)*'Vic Oct 2019'!AR67))</f>
        <v>212.976</v>
      </c>
      <c r="M73" s="115">
        <f>IF(AND('Vic Oct 2019'!L67&gt;0,'Vic Oct 2019'!M67&gt;0),IF($C$5*F73/'Vic Oct 2019'!AR67&lt;'Vic Oct 2019'!L67,0,IF(($C$5*F73/'Vic Oct 2019'!AR67-'Vic Oct 2019'!L67)&lt;=('Vic Oct 2019'!M67+'Vic Oct 2019'!L67),((($C$5*F73/'Vic Oct 2019'!AR67-'Vic Oct 2019'!L67)*'Vic Oct 2019'!AD67/100))*'Vic Oct 2019'!AR67,((('Vic Oct 2019'!M67)*'Vic Oct 2019'!AD67/100)*'Vic Oct 2019'!AR67))),0)</f>
        <v>0</v>
      </c>
      <c r="N73" s="115">
        <f>IF(AND('Vic Oct 2019'!M67&gt;0,'Vic Oct 2019'!N67&gt;0),IF($C$5*F73/'Vic Oct 2019'!AR67&lt;('Vic Oct 2019'!L67+'Vic Oct 2019'!M67),0,IF(($C$5*F73/'Vic Oct 2019'!AR67-'Vic Oct 2019'!L67+'Vic Oct 2019'!M67)&lt;=('Vic Oct 2019'!L67+'Vic Oct 2019'!M67+'Vic Oct 2019'!N67),((($C$5*F73/'Vic Oct 2019'!AR67-('Vic Oct 2019'!L67+'Vic Oct 2019'!M67))*'Vic Oct 2019'!AE67/100))*'Vic Oct 2019'!AR67,('Vic Oct 2019'!N67*'Vic Oct 2019'!AE67/100)*'Vic Oct 2019'!AR67)),0)</f>
        <v>0</v>
      </c>
      <c r="O73" s="115">
        <f>IF(AND('Vic Oct 2019'!N67&gt;0,'Vic Oct 2019'!O67&gt;0),IF($C$5*F73/'Vic Oct 2019'!AR67&lt;('Vic Oct 2019'!L67+'Vic Oct 2019'!M67+'Vic Oct 2019'!N67),0,IF(($C$5*F73/'Vic Oct 2019'!AR67-'Vic Oct 2019'!L67+'Vic Oct 2019'!M67+'Vic Oct 2019'!N67)&lt;=('Vic Oct 2019'!L67+'Vic Oct 2019'!M67+'Vic Oct 2019'!N67+'Vic Oct 2019'!O67),(($C$5*F73/'Vic Oct 2019'!AR67-('Vic Oct 2019'!L67+'Vic Oct 2019'!M67+'Vic Oct 2019'!N67))*'Vic Oct 2019'!AF67/100)*'Vic Oct 2019'!AR67,('Vic Oct 2019'!O67*'Vic Oct 2019'!AF67/100)*'Vic Oct 2019'!AR67)),0)</f>
        <v>0</v>
      </c>
      <c r="P73" s="115">
        <f>IF(AND('Vic Oct 2019'!P67&gt;0,'Vic Oct 2019'!O67&gt;0),IF(($C$5*F73/'Vic Oct 2019'!AR67&lt;SUM('Vic Oct 2019'!L67:P67)),(0),($C$5*F73/'Vic Oct 2019'!AR67-SUM('Vic Oct 2019'!L67:P67))*'Vic Oct 2019'!AB67/100)* 'Vic Oct 2019'!AR67,IF(AND('Vic Oct 2019'!O67&gt;0,'Vic Oct 2019'!P67=""),IF(($C$5*F73/'Vic Oct 2019'!AR67&lt; SUM('Vic Oct 2019'!L67:O67)),(0),($C$5*F73/'Vic Oct 2019'!AR67-SUM('Vic Oct 2019'!L67:O67))*'Vic Oct 2019'!AG67/100)* 'Vic Oct 2019'!AR67,IF(AND('Vic Oct 2019'!N67&gt;0,'Vic Oct 2019'!O67=""),IF(($C$5*F73/'Vic Oct 2019'!AR67&lt; SUM('Vic Oct 2019'!L67:N67)),(0),($C$5*F73/'Vic Oct 2019'!AR67-SUM('Vic Oct 2019'!L67:N67))*'Vic Oct 2019'!AF67/100)* 'Vic Oct 2019'!AR67,IF(AND('Vic Oct 2019'!M67&gt;0,'Vic Oct 2019'!N67=""),IF(($C$5*F73/'Vic Oct 2019'!AR67&lt;'Vic Oct 2019'!M67+'Vic Oct 2019'!L67),(0),(($C$5*F73/'Vic Oct 2019'!AR67-('Vic Oct 2019'!M67+'Vic Oct 2019'!L67))*'Vic Oct 2019'!AE67/100))*'Vic Oct 2019'!AR67,IF(AND('Vic Oct 2019'!L67&gt;0,'Vic Oct 2019'!M67=""&gt;0),IF(($C$5*F73/'Vic Oct 2019'!AR67&lt;'Vic Oct 2019'!L67),(0),($C$5*F73/'Vic Oct 2019'!AR67-'Vic Oct 2019'!L67)*'Vic Oct 2019'!AD67/100)*'Vic Oct 2019'!AR67,0)))))</f>
        <v>773.91654545454548</v>
      </c>
      <c r="Q73" s="395">
        <f t="shared" ref="Q73:Q95" si="28">SUM(G73:P73)</f>
        <v>1973.785090909091</v>
      </c>
      <c r="R73" s="420">
        <f t="shared" ref="R73:R95" si="29">Q73+D73</f>
        <v>2230.7450909090908</v>
      </c>
      <c r="S73" s="214">
        <f t="shared" ref="S73:S95" si="30">R73*1.1</f>
        <v>2453.8196000000003</v>
      </c>
      <c r="T73" s="248">
        <f>'Vic Oct 2019'!AT67</f>
        <v>0</v>
      </c>
      <c r="U73" s="248">
        <f>'Vic Oct 2019'!AU67</f>
        <v>0</v>
      </c>
      <c r="V73" s="248">
        <f>'Vic Oct 2019'!AV67</f>
        <v>10</v>
      </c>
      <c r="W73" s="248">
        <f>'Vic Oct 2019'!AW67</f>
        <v>0</v>
      </c>
      <c r="X73" s="420" t="str">
        <f t="shared" si="11"/>
        <v>Pay-on-time off bill</v>
      </c>
      <c r="Y73" s="420" t="str">
        <f t="shared" si="12"/>
        <v>Inclusive</v>
      </c>
      <c r="Z73" s="401">
        <f t="shared" si="25"/>
        <v>2230.7450909090908</v>
      </c>
      <c r="AA73" s="402">
        <f t="shared" si="26"/>
        <v>2007.6705818181817</v>
      </c>
      <c r="AB73" s="403">
        <f t="shared" ref="AB73:AB95" si="31">Z73*1.1</f>
        <v>2453.8196000000003</v>
      </c>
      <c r="AC73" s="403">
        <f t="shared" ref="AC73:AC95" si="32">AA73*1.1</f>
        <v>2208.4376400000001</v>
      </c>
      <c r="AD73" s="245">
        <f>'Vic Oct 2019'!BF67</f>
        <v>0</v>
      </c>
      <c r="AE73" s="217" t="str">
        <f>'Vic Oct 2019'!BG67</f>
        <v>n</v>
      </c>
      <c r="AF73" s="336"/>
      <c r="AG73" s="336"/>
      <c r="AH73" s="336"/>
      <c r="AI73" s="336"/>
      <c r="AJ73" s="336"/>
      <c r="AK73" s="336"/>
      <c r="AL73" s="336"/>
      <c r="AM73" s="336"/>
      <c r="AN73" s="336"/>
      <c r="AO73" s="336"/>
      <c r="AP73" s="336"/>
      <c r="AQ73" s="336"/>
      <c r="AR73" s="336"/>
      <c r="AS73" s="336"/>
      <c r="AT73" s="336"/>
      <c r="AU73" s="336"/>
      <c r="AV73" s="336"/>
      <c r="AW73" s="336"/>
      <c r="AX73" s="336"/>
      <c r="AY73" s="336"/>
      <c r="AZ73" s="336"/>
      <c r="BA73" s="336"/>
      <c r="BB73" s="336"/>
      <c r="BC73" s="336"/>
      <c r="BD73" s="336"/>
      <c r="BE73" s="336"/>
      <c r="BF73" s="336"/>
      <c r="BG73" s="336"/>
      <c r="BH73" s="336"/>
      <c r="BI73" s="336"/>
      <c r="BJ73" s="336"/>
      <c r="BK73" s="336"/>
      <c r="BL73" s="336"/>
      <c r="BM73" s="336"/>
      <c r="BN73" s="336"/>
      <c r="BO73" s="336"/>
      <c r="BP73" s="336"/>
      <c r="BQ73" s="336"/>
      <c r="BR73" s="336"/>
      <c r="BS73" s="336"/>
      <c r="BT73" s="336"/>
      <c r="BU73" s="336"/>
      <c r="BV73" s="336"/>
      <c r="BW73" s="336"/>
      <c r="BX73" s="336"/>
      <c r="BY73" s="336"/>
      <c r="BZ73" s="336"/>
      <c r="CA73" s="336"/>
      <c r="CB73" s="336"/>
      <c r="CC73" s="336"/>
      <c r="CD73" s="336"/>
      <c r="CE73" s="336"/>
      <c r="CF73" s="336"/>
      <c r="CG73" s="336"/>
      <c r="CH73" s="336"/>
      <c r="CI73" s="336"/>
      <c r="CJ73" s="336"/>
      <c r="CK73" s="336"/>
      <c r="CL73" s="336"/>
      <c r="CM73" s="336"/>
      <c r="CN73" s="336"/>
      <c r="CO73" s="339"/>
      <c r="CP73" s="339"/>
      <c r="CQ73" s="339"/>
      <c r="CR73" s="339"/>
      <c r="CS73" s="339"/>
      <c r="CT73" s="339"/>
      <c r="CU73" s="339"/>
      <c r="CV73" s="339"/>
      <c r="CW73" s="339"/>
      <c r="CX73" s="339"/>
      <c r="CY73" s="339"/>
      <c r="CZ73" s="339"/>
      <c r="DA73" s="339"/>
      <c r="DB73" s="339"/>
      <c r="DC73" s="339"/>
      <c r="DD73" s="339"/>
      <c r="DE73" s="339"/>
      <c r="DF73" s="339"/>
      <c r="DG73" s="339"/>
      <c r="DH73" s="339"/>
      <c r="DI73" s="339"/>
      <c r="DJ73" s="339"/>
      <c r="DK73" s="339"/>
      <c r="DL73" s="339"/>
      <c r="DM73" s="339"/>
      <c r="DN73" s="342"/>
      <c r="DO73" s="342"/>
      <c r="DP73" s="342"/>
      <c r="DQ73" s="342"/>
      <c r="DR73" s="342"/>
      <c r="DS73" s="342"/>
      <c r="DT73" s="342"/>
      <c r="DU73" s="342"/>
      <c r="DV73" s="342"/>
      <c r="DW73" s="342"/>
      <c r="DX73" s="342"/>
      <c r="DY73" s="342"/>
      <c r="DZ73" s="342"/>
      <c r="EA73" s="342"/>
      <c r="EB73" s="342"/>
      <c r="EC73" s="342"/>
      <c r="ED73" s="342"/>
      <c r="EE73" s="342"/>
      <c r="EF73" s="342"/>
      <c r="EG73" s="342"/>
      <c r="EH73" s="342"/>
      <c r="EI73" s="342"/>
      <c r="EJ73" s="342"/>
      <c r="EK73" s="342"/>
      <c r="EL73" s="342"/>
      <c r="EM73" s="342"/>
      <c r="EN73" s="342"/>
      <c r="EO73" s="342"/>
      <c r="EP73" s="342"/>
    </row>
    <row r="74" spans="1:146" ht="17" customHeight="1" thickTop="1">
      <c r="A74" s="528" t="str">
        <f>'Vic Oct 2019'!D68</f>
        <v>AGN Central 2</v>
      </c>
      <c r="B74" s="194" t="str">
        <f>'Vic Oct 2019'!F68</f>
        <v>AGL</v>
      </c>
      <c r="C74" s="194" t="str">
        <f>'Vic Oct 2019'!G68</f>
        <v>Business Essentials Saver</v>
      </c>
      <c r="D74" s="190">
        <f>365*'Vic Oct 2019'!H68/100</f>
        <v>297.30909090909086</v>
      </c>
      <c r="E74" s="415">
        <f>IF('Vic Oct 2019'!AQ68=3,0.5,IF('Vic Oct 2019'!AQ68=2,0.33,0))</f>
        <v>0.5</v>
      </c>
      <c r="F74" s="415">
        <f t="shared" si="27"/>
        <v>0.5</v>
      </c>
      <c r="G74" s="190">
        <f>IF('Vic Oct 2019'!K68="",($C$5*E74/'Vic Oct 2019'!AQ68*'Vic Oct 2019'!W68/100)*'Vic Oct 2019'!AQ68,IF($C$5*E74/'Vic Oct 2019'!AQ68&gt;='Vic Oct 2019'!L68,('Vic Oct 2019'!L68*'Vic Oct 2019'!W68/100)*'Vic Oct 2019'!AQ68,($C$5*E74/'Vic Oct 2019'!AQ68*'Vic Oct 2019'!W68/100)*'Vic Oct 2019'!AQ68))</f>
        <v>157.90909090909091</v>
      </c>
      <c r="H74" s="190">
        <f>IF(AND('Vic Oct 2019'!L68&gt;0,'Vic Oct 2019'!M68&gt;0),IF($C$5*E74/'Vic Oct 2019'!AQ68&lt;'Vic Oct 2019'!L68,0,IF(($C$5*E74/'Vic Oct 2019'!AQ68-'Vic Oct 2019'!L68)&lt;=('Vic Oct 2019'!M68+'Vic Oct 2019'!L68),((($C$5*E74/'Vic Oct 2019'!AQ68-'Vic Oct 2019'!L68)*'Vic Oct 2019'!X68/100))*'Vic Oct 2019'!AQ68,((('Vic Oct 2019'!M68)*'Vic Oct 2019'!X68/100)*'Vic Oct 2019'!AQ68))),0)</f>
        <v>626.18181818181813</v>
      </c>
      <c r="I74" s="190">
        <f>IF(AND('Vic Oct 2019'!M68&gt;0,'Vic Oct 2019'!N68&gt;0),IF($C$5*E74/'Vic Oct 2019'!AQ68&lt;('Vic Oct 2019'!L68+'Vic Oct 2019'!M68),0,IF(($C$5*E74/'Vic Oct 2019'!AQ68-'Vic Oct 2019'!L68+'Vic Oct 2019'!M68)&lt;=('Vic Oct 2019'!L68+'Vic Oct 2019'!M68+'Vic Oct 2019'!N68),((($C$5*E74/'Vic Oct 2019'!AQ68-('Vic Oct 2019'!L68+'Vic Oct 2019'!M68))*'Vic Oct 2019'!Y68/100))*'Vic Oct 2019'!AQ68,('Vic Oct 2019'!N68*'Vic Oct 2019'!Y68/100)* 'Vic Oct 2019'!AQ68)),0)</f>
        <v>0</v>
      </c>
      <c r="J74" s="190">
        <f>IF(AND('Vic Oct 2019'!N68&gt;0,'Vic Oct 2019'!O68&gt;0),IF($C$5*E74/'Vic Oct 2019'!AQ68&lt;('Vic Oct 2019'!L68+'Vic Oct 2019'!M68+'Vic Oct 2019'!N68),0,IF(($C$5*E74/'Vic Oct 2019'!AQ68-'Vic Oct 2019'!L68+'Vic Oct 2019'!M68+'Vic Oct 2019'!N68)&lt;=('Vic Oct 2019'!L68+'Vic Oct 2019'!M68+'Vic Oct 2019'!N68+'Vic Oct 2019'!O68),(($C$5*E74/'Vic Oct 2019'!AQ68-('Vic Oct 2019'!L68+'Vic Oct 2019'!M68+'Vic Oct 2019'!N68))*'Vic Oct 2019'!Z68/100)*'Vic Oct 2019'!AQ68,('Vic Oct 2019'!O68*'Vic Oct 2019'!Z68/100)*'Vic Oct 2019'!AQ68)),0)</f>
        <v>0</v>
      </c>
      <c r="K74" s="190">
        <f>IF(AND('Vic Oct 2019'!P68&gt;0,'Vic Oct 2019'!O68&gt;0),IF(($C$5*E74/'Vic Oct 2019'!AQ68&lt;SUM('Vic Oct 2019'!L68:P68)),(0),($C$5*E74/'Vic Oct 2019'!AQ68-SUM('Vic Oct 2019'!L68:P68))*'Vic Oct 2019'!AB68/100)* 'Vic Oct 2019'!AQ68,IF(AND('Vic Oct 2019'!O68&gt;0,'Vic Oct 2019'!P68=""),IF(($C$5*E74/'Vic Oct 2019'!AQ68&lt; SUM('Vic Oct 2019'!L68:O68)),(0),($C$5*E74/'Vic Oct 2019'!AQ68-SUM('Vic Oct 2019'!L68:O68))*'Vic Oct 2019'!AA68/100)* 'Vic Oct 2019'!AQ68,IF(AND('Vic Oct 2019'!N68&gt;0,'Vic Oct 2019'!O68=""),IF(($C$5*E74/'Vic Oct 2019'!AQ68&lt; SUM('Vic Oct 2019'!L68:N68)),(0),($C$5*E74/'Vic Oct 2019'!AQ68-SUM('Vic Oct 2019'!L68:N68))*'Vic Oct 2019'!Z68/100)* 'Vic Oct 2019'!AQ68,IF(AND('Vic Oct 2019'!M68&gt;0,'Vic Oct 2019'!N68=""),IF(($C$5*E74/'Vic Oct 2019'!AQ68&lt;'Vic Oct 2019'!M68+'Vic Oct 2019'!L68),(0),(($C$5*E74/'Vic Oct 2019'!AQ68-('Vic Oct 2019'!M68+'Vic Oct 2019'!L68))*'Vic Oct 2019'!Y68/100))*'Vic Oct 2019'!AQ68,IF(AND('Vic Oct 2019'!L68&gt;0,'Vic Oct 2019'!M68=""&gt;0),IF(($C$5*E74/'Vic Oct 2019'!AQ68&lt;'Vic Oct 2019'!L68),(0),($C$5*E74/'Vic Oct 2019'!AQ68-'Vic Oct 2019'!L68)*'Vic Oct 2019'!X68/100)*'Vic Oct 2019'!AQ68,0)))))</f>
        <v>0</v>
      </c>
      <c r="L74" s="190">
        <f>IF('Vic Oct 2019'!K68="",($C$5*F74/'Vic Oct 2019'!AR68*'Vic Oct 2019'!AC68/100)*'Vic Oct 2019'!AR68,IF($C$5*F74/'Vic Oct 2019'!AR68&gt;='Vic Oct 2019'!L68,('Vic Oct 2019'!L68*'Vic Oct 2019'!AC68/100)*'Vic Oct 2019'!AR68,($C$5*F74/'Vic Oct 2019'!AR68*'Vic Oct 2019'!AC68/100)*'Vic Oct 2019'!AR68))</f>
        <v>157.90909090909091</v>
      </c>
      <c r="M74" s="190">
        <f>IF(AND('Vic Oct 2019'!L68&gt;0,'Vic Oct 2019'!M68&gt;0),IF($C$5*F74/'Vic Oct 2019'!AR68&lt;'Vic Oct 2019'!L68,0,IF(($C$5*F74/'Vic Oct 2019'!AR68-'Vic Oct 2019'!L68)&lt;=('Vic Oct 2019'!M68+'Vic Oct 2019'!L68),((($C$5*F74/'Vic Oct 2019'!AR68-'Vic Oct 2019'!L68)*'Vic Oct 2019'!AD68/100))*'Vic Oct 2019'!AR68,((('Vic Oct 2019'!M68)*'Vic Oct 2019'!AD68/100)*'Vic Oct 2019'!AR68))),0)</f>
        <v>626.18181818181813</v>
      </c>
      <c r="N74" s="190">
        <f>IF(AND('Vic Oct 2019'!M68&gt;0,'Vic Oct 2019'!N68&gt;0),IF($C$5*F74/'Vic Oct 2019'!AR68&lt;('Vic Oct 2019'!L68+'Vic Oct 2019'!M68),0,IF(($C$5*F74/'Vic Oct 2019'!AR68-'Vic Oct 2019'!L68+'Vic Oct 2019'!M68)&lt;=('Vic Oct 2019'!L68+'Vic Oct 2019'!M68+'Vic Oct 2019'!N68),((($C$5*F74/'Vic Oct 2019'!AR68-('Vic Oct 2019'!L68+'Vic Oct 2019'!M68))*'Vic Oct 2019'!AE68/100))*'Vic Oct 2019'!AR68,('Vic Oct 2019'!N68*'Vic Oct 2019'!AE68/100)*'Vic Oct 2019'!AR68)),0)</f>
        <v>0</v>
      </c>
      <c r="O74" s="190">
        <f>IF(AND('Vic Oct 2019'!N68&gt;0,'Vic Oct 2019'!O68&gt;0),IF($C$5*F74/'Vic Oct 2019'!AR68&lt;('Vic Oct 2019'!L68+'Vic Oct 2019'!M68+'Vic Oct 2019'!N68),0,IF(($C$5*F74/'Vic Oct 2019'!AR68-'Vic Oct 2019'!L68+'Vic Oct 2019'!M68+'Vic Oct 2019'!N68)&lt;=('Vic Oct 2019'!L68+'Vic Oct 2019'!M68+'Vic Oct 2019'!N68+'Vic Oct 2019'!O68),(($C$5*F74/'Vic Oct 2019'!AR68-('Vic Oct 2019'!L68+'Vic Oct 2019'!M68+'Vic Oct 2019'!N68))*'Vic Oct 2019'!AF68/100)*'Vic Oct 2019'!AR68,('Vic Oct 2019'!O68*'Vic Oct 2019'!AF68/100)*'Vic Oct 2019'!AR68)),0)</f>
        <v>0</v>
      </c>
      <c r="P74" s="190">
        <f>IF(AND('Vic Oct 2019'!P68&gt;0,'Vic Oct 2019'!O68&gt;0),IF(($C$5*F74/'Vic Oct 2019'!AR68&lt;SUM('Vic Oct 2019'!L68:P68)),(0),($C$5*F74/'Vic Oct 2019'!AR68-SUM('Vic Oct 2019'!L68:P68))*'Vic Oct 2019'!AB68/100)* 'Vic Oct 2019'!AR68,IF(AND('Vic Oct 2019'!O68&gt;0,'Vic Oct 2019'!P68=""),IF(($C$5*F74/'Vic Oct 2019'!AR68&lt; SUM('Vic Oct 2019'!L68:O68)),(0),($C$5*F74/'Vic Oct 2019'!AR68-SUM('Vic Oct 2019'!L68:O68))*'Vic Oct 2019'!AG68/100)* 'Vic Oct 2019'!AR68,IF(AND('Vic Oct 2019'!N68&gt;0,'Vic Oct 2019'!O68=""),IF(($C$5*F74/'Vic Oct 2019'!AR68&lt; SUM('Vic Oct 2019'!L68:N68)),(0),($C$5*F74/'Vic Oct 2019'!AR68-SUM('Vic Oct 2019'!L68:N68))*'Vic Oct 2019'!AF68/100)* 'Vic Oct 2019'!AR68,IF(AND('Vic Oct 2019'!M68&gt;0,'Vic Oct 2019'!N68=""),IF(($C$5*F74/'Vic Oct 2019'!AR68&lt;'Vic Oct 2019'!M68+'Vic Oct 2019'!L68),(0),(($C$5*F74/'Vic Oct 2019'!AR68-('Vic Oct 2019'!M68+'Vic Oct 2019'!L68))*'Vic Oct 2019'!AE68/100))*'Vic Oct 2019'!AR68,IF(AND('Vic Oct 2019'!L68&gt;0,'Vic Oct 2019'!M68=""&gt;0),IF(($C$5*F74/'Vic Oct 2019'!AR68&lt;'Vic Oct 2019'!L68),(0),($C$5*F74/'Vic Oct 2019'!AR68-'Vic Oct 2019'!L68)*'Vic Oct 2019'!AD68/100)*'Vic Oct 2019'!AR68,0)))))</f>
        <v>0</v>
      </c>
      <c r="Q74" s="394">
        <f t="shared" si="28"/>
        <v>1568.181818181818</v>
      </c>
      <c r="R74" s="419">
        <f t="shared" si="29"/>
        <v>1865.4909090909089</v>
      </c>
      <c r="S74" s="193">
        <f t="shared" si="30"/>
        <v>2052.04</v>
      </c>
      <c r="T74" s="247">
        <f>'Vic Oct 2019'!AT68</f>
        <v>0</v>
      </c>
      <c r="U74" s="247">
        <f>'Vic Oct 2019'!AU68</f>
        <v>0</v>
      </c>
      <c r="V74" s="247">
        <f>'Vic Oct 2019'!AV68</f>
        <v>0</v>
      </c>
      <c r="W74" s="247">
        <f>'Vic Oct 2019'!AW68</f>
        <v>0</v>
      </c>
      <c r="X74" s="419" t="str">
        <f t="shared" ref="X74:X95" si="33">IF(SUM(T74:W74)=0,"No discount",IF(T74&gt;0,"Guaranteed off bill",IF(U74&gt;0,"Guaranteed off usage",IF(V74&gt;0,"Pay-on-time off bill","Pay-on-time off usage"))))</f>
        <v>No discount</v>
      </c>
      <c r="Y74" s="419" t="str">
        <f t="shared" ref="Y74:Y95" si="34">IF(OR(B74="Origin Energy",B74="Red Energy",B74="Powershop"),"Inclusive","Exclusive")</f>
        <v>Exclusive</v>
      </c>
      <c r="Z74" s="399">
        <f t="shared" ref="Z74:Z89" si="35">IF(AND(X74="Guaranteed off bill",Y74="Inclusive"),((R74*1.1)-((R74*1.1)*T74/100))/1.1,IF(AND(X74="Guaranteed off usage",Y74="Inclusive"),((R74*1.1)-((Q74*1.1)*U74/100))/1.1,IF(AND(X74="Guaranteed off bill",Y74="Exclusive"),R74-(R74*T74/100),IF(AND(X74="Guaranteed off usage",Y74="Exclusive"),R74-(Q74*U74/100),IF(Y74="Inclusive",((R74*1.1))/1.1,R74)))))</f>
        <v>1865.4909090909089</v>
      </c>
      <c r="AA74" s="399">
        <f t="shared" ref="AA74:AA89" si="36">IF(AND(X74="Pay-on-time off bill",Y74="Inclusive"),((Z74*1.1)-((Z74*1.1)*V74/100))/1.1,IF(AND(X74="Pay-on-time off usage",Y74="Inclusive"),((Z74*1.1)-((Q74*1.1)*W74/100))/1.1,IF(AND(X74="Pay-on-time off bill",Y74="Exclusive"),Z74-(Z74*V74/100),IF(AND(X74="Pay-on-time off usage",Y74="Exclusive"),Z74-(Q74*W74/100),IF(Y74="Inclusive",((Z74*1.1))/1.1,Z74)))))</f>
        <v>1865.4909090909089</v>
      </c>
      <c r="AB74" s="400">
        <f t="shared" si="31"/>
        <v>2052.04</v>
      </c>
      <c r="AC74" s="400">
        <f t="shared" si="32"/>
        <v>2052.04</v>
      </c>
      <c r="AD74" s="244">
        <f>'Vic Oct 2019'!BF68</f>
        <v>0</v>
      </c>
      <c r="AE74" s="196" t="str">
        <f>'Vic Oct 2019'!BG68</f>
        <v>n</v>
      </c>
      <c r="CO74" s="339"/>
      <c r="CP74" s="339"/>
      <c r="CQ74" s="339"/>
      <c r="CR74" s="339"/>
      <c r="CS74" s="339"/>
      <c r="CT74" s="339"/>
      <c r="CU74" s="339"/>
      <c r="CV74" s="339"/>
      <c r="CW74" s="339"/>
      <c r="CX74" s="339"/>
      <c r="CY74" s="339"/>
      <c r="CZ74" s="339"/>
      <c r="DA74" s="339"/>
      <c r="DB74" s="339"/>
      <c r="DC74" s="339"/>
      <c r="DD74" s="339"/>
      <c r="DE74" s="339"/>
      <c r="DF74" s="339"/>
      <c r="DG74" s="339"/>
      <c r="DH74" s="339"/>
      <c r="DI74" s="339"/>
      <c r="DJ74" s="339"/>
      <c r="DK74" s="339"/>
      <c r="DL74" s="339"/>
      <c r="DM74" s="339"/>
      <c r="DN74" s="339"/>
      <c r="DO74" s="339"/>
      <c r="DP74" s="339"/>
      <c r="DQ74" s="339"/>
      <c r="DR74" s="339"/>
      <c r="DS74" s="339"/>
      <c r="DT74" s="339"/>
      <c r="DU74" s="339"/>
      <c r="DV74" s="339"/>
      <c r="DW74" s="339"/>
      <c r="DX74" s="339"/>
      <c r="DY74" s="339"/>
      <c r="DZ74" s="339"/>
      <c r="EA74" s="339"/>
      <c r="EB74" s="339"/>
      <c r="EC74" s="339"/>
      <c r="ED74" s="339"/>
      <c r="EE74" s="339"/>
      <c r="EF74" s="339"/>
      <c r="EG74" s="339"/>
      <c r="EH74" s="339"/>
      <c r="EI74" s="339"/>
      <c r="EJ74" s="339"/>
      <c r="EK74" s="339"/>
      <c r="EL74" s="339"/>
      <c r="EM74" s="339"/>
      <c r="EN74" s="339"/>
      <c r="EO74" s="339"/>
      <c r="EP74" s="339"/>
    </row>
    <row r="75" spans="1:146" ht="17" customHeight="1">
      <c r="A75" s="528"/>
      <c r="B75" s="194" t="str">
        <f>'Vic Oct 2019'!F69</f>
        <v>Click Energy</v>
      </c>
      <c r="C75" s="194" t="str">
        <f>'Vic Oct 2019'!G69</f>
        <v>Business Start Gas</v>
      </c>
      <c r="D75" s="190">
        <f>365*'Vic Oct 2019'!H69/100</f>
        <v>263.06545454545454</v>
      </c>
      <c r="E75" s="415">
        <f>IF('Vic Oct 2019'!AQ69=3,0.5,IF('Vic Oct 2019'!AQ69=2,0.33,0))</f>
        <v>0.5</v>
      </c>
      <c r="F75" s="415">
        <f t="shared" si="27"/>
        <v>0.5</v>
      </c>
      <c r="G75" s="190">
        <f>IF('Vic Oct 2019'!K69="",($C$5*E75/'Vic Oct 2019'!AQ69*'Vic Oct 2019'!W69/100)*'Vic Oct 2019'!AQ69,IF($C$5*E75/'Vic Oct 2019'!AQ69&gt;='Vic Oct 2019'!L69,('Vic Oct 2019'!L69*'Vic Oct 2019'!W69/100)*'Vic Oct 2019'!AQ69,($C$5*E75/'Vic Oct 2019'!AQ69*'Vic Oct 2019'!W69/100)*'Vic Oct 2019'!AQ69))</f>
        <v>220.09090909090907</v>
      </c>
      <c r="H75" s="190">
        <f>IF(AND('Vic Oct 2019'!L69&gt;0,'Vic Oct 2019'!M69&gt;0),IF($C$5*E75/'Vic Oct 2019'!AQ69&lt;'Vic Oct 2019'!L69,0,IF(($C$5*E75/'Vic Oct 2019'!AQ69-'Vic Oct 2019'!L69)&lt;=('Vic Oct 2019'!M69+'Vic Oct 2019'!L69),((($C$5*E75/'Vic Oct 2019'!AQ69-'Vic Oct 2019'!L69)*'Vic Oct 2019'!X69/100))*'Vic Oct 2019'!AQ69,((('Vic Oct 2019'!M69)*'Vic Oct 2019'!X69/100)*'Vic Oct 2019'!AQ69))),0)</f>
        <v>778.99999999999989</v>
      </c>
      <c r="I75" s="190">
        <f>IF(AND('Vic Oct 2019'!M69&gt;0,'Vic Oct 2019'!N69&gt;0),IF($C$5*E75/'Vic Oct 2019'!AQ69&lt;('Vic Oct 2019'!L69+'Vic Oct 2019'!M69),0,IF(($C$5*E75/'Vic Oct 2019'!AQ69-'Vic Oct 2019'!L69+'Vic Oct 2019'!M69)&lt;=('Vic Oct 2019'!L69+'Vic Oct 2019'!M69+'Vic Oct 2019'!N69),((($C$5*E75/'Vic Oct 2019'!AQ69-('Vic Oct 2019'!L69+'Vic Oct 2019'!M69))*'Vic Oct 2019'!Y69/100))*'Vic Oct 2019'!AQ69,('Vic Oct 2019'!N69*'Vic Oct 2019'!Y69/100)* 'Vic Oct 2019'!AQ69)),0)</f>
        <v>0</v>
      </c>
      <c r="J75" s="190">
        <f>IF(AND('Vic Oct 2019'!N69&gt;0,'Vic Oct 2019'!O69&gt;0),IF($C$5*E75/'Vic Oct 2019'!AQ69&lt;('Vic Oct 2019'!L69+'Vic Oct 2019'!M69+'Vic Oct 2019'!N69),0,IF(($C$5*E75/'Vic Oct 2019'!AQ69-'Vic Oct 2019'!L69+'Vic Oct 2019'!M69+'Vic Oct 2019'!N69)&lt;=('Vic Oct 2019'!L69+'Vic Oct 2019'!M69+'Vic Oct 2019'!N69+'Vic Oct 2019'!O69),(($C$5*E75/'Vic Oct 2019'!AQ69-('Vic Oct 2019'!L69+'Vic Oct 2019'!M69+'Vic Oct 2019'!N69))*'Vic Oct 2019'!Z69/100)*'Vic Oct 2019'!AQ69,('Vic Oct 2019'!O69*'Vic Oct 2019'!Z69/100)*'Vic Oct 2019'!AQ69)),0)</f>
        <v>0</v>
      </c>
      <c r="K75" s="190">
        <f>IF(AND('Vic Oct 2019'!P69&gt;0,'Vic Oct 2019'!O69&gt;0),IF(($C$5*E75/'Vic Oct 2019'!AQ69&lt;SUM('Vic Oct 2019'!L69:P69)),(0),($C$5*E75/'Vic Oct 2019'!AQ69-SUM('Vic Oct 2019'!L69:P69))*'Vic Oct 2019'!AB69/100)* 'Vic Oct 2019'!AQ69,IF(AND('Vic Oct 2019'!O69&gt;0,'Vic Oct 2019'!P69=""),IF(($C$5*E75/'Vic Oct 2019'!AQ69&lt; SUM('Vic Oct 2019'!L69:O69)),(0),($C$5*E75/'Vic Oct 2019'!AQ69-SUM('Vic Oct 2019'!L69:O69))*'Vic Oct 2019'!AA69/100)* 'Vic Oct 2019'!AQ69,IF(AND('Vic Oct 2019'!N69&gt;0,'Vic Oct 2019'!O69=""),IF(($C$5*E75/'Vic Oct 2019'!AQ69&lt; SUM('Vic Oct 2019'!L69:N69)),(0),($C$5*E75/'Vic Oct 2019'!AQ69-SUM('Vic Oct 2019'!L69:N69))*'Vic Oct 2019'!Z69/100)* 'Vic Oct 2019'!AQ69,IF(AND('Vic Oct 2019'!M69&gt;0,'Vic Oct 2019'!N69=""),IF(($C$5*E75/'Vic Oct 2019'!AQ69&lt;'Vic Oct 2019'!M69+'Vic Oct 2019'!L69),(0),(($C$5*E75/'Vic Oct 2019'!AQ69-('Vic Oct 2019'!M69+'Vic Oct 2019'!L69))*'Vic Oct 2019'!Y69/100))*'Vic Oct 2019'!AQ69,IF(AND('Vic Oct 2019'!L69&gt;0,'Vic Oct 2019'!M69=""&gt;0),IF(($C$5*E75/'Vic Oct 2019'!AQ69&lt;'Vic Oct 2019'!L69),(0),($C$5*E75/'Vic Oct 2019'!AQ69-'Vic Oct 2019'!L69)*'Vic Oct 2019'!X69/100)*'Vic Oct 2019'!AQ69,0)))))</f>
        <v>0</v>
      </c>
      <c r="L75" s="190">
        <f>IF('Vic Oct 2019'!K69="",($C$5*F75/'Vic Oct 2019'!AR69*'Vic Oct 2019'!AC69/100)*'Vic Oct 2019'!AR69,IF($C$5*F75/'Vic Oct 2019'!AR69&gt;='Vic Oct 2019'!L69,('Vic Oct 2019'!L69*'Vic Oct 2019'!AC69/100)*'Vic Oct 2019'!AR69,($C$5*F75/'Vic Oct 2019'!AR69*'Vic Oct 2019'!AC69/100)*'Vic Oct 2019'!AR69))</f>
        <v>220.09090909090907</v>
      </c>
      <c r="M75" s="190">
        <f>IF(AND('Vic Oct 2019'!L69&gt;0,'Vic Oct 2019'!M69&gt;0),IF($C$5*F75/'Vic Oct 2019'!AR69&lt;'Vic Oct 2019'!L69,0,IF(($C$5*F75/'Vic Oct 2019'!AR69-'Vic Oct 2019'!L69)&lt;=('Vic Oct 2019'!M69+'Vic Oct 2019'!L69),((($C$5*F75/'Vic Oct 2019'!AR69-'Vic Oct 2019'!L69)*'Vic Oct 2019'!AD69/100))*'Vic Oct 2019'!AR69,((('Vic Oct 2019'!M69)*'Vic Oct 2019'!AD69/100)*'Vic Oct 2019'!AR69))),0)</f>
        <v>778.99999999999989</v>
      </c>
      <c r="N75" s="190">
        <f>IF(AND('Vic Oct 2019'!M69&gt;0,'Vic Oct 2019'!N69&gt;0),IF($C$5*F75/'Vic Oct 2019'!AR69&lt;('Vic Oct 2019'!L69+'Vic Oct 2019'!M69),0,IF(($C$5*F75/'Vic Oct 2019'!AR69-'Vic Oct 2019'!L69+'Vic Oct 2019'!M69)&lt;=('Vic Oct 2019'!L69+'Vic Oct 2019'!M69+'Vic Oct 2019'!N69),((($C$5*F75/'Vic Oct 2019'!AR69-('Vic Oct 2019'!L69+'Vic Oct 2019'!M69))*'Vic Oct 2019'!AE69/100))*'Vic Oct 2019'!AR69,('Vic Oct 2019'!N69*'Vic Oct 2019'!AE69/100)*'Vic Oct 2019'!AR69)),0)</f>
        <v>0</v>
      </c>
      <c r="O75" s="190">
        <f>IF(AND('Vic Oct 2019'!N69&gt;0,'Vic Oct 2019'!O69&gt;0),IF($C$5*F75/'Vic Oct 2019'!AR69&lt;('Vic Oct 2019'!L69+'Vic Oct 2019'!M69+'Vic Oct 2019'!N69),0,IF(($C$5*F75/'Vic Oct 2019'!AR69-'Vic Oct 2019'!L69+'Vic Oct 2019'!M69+'Vic Oct 2019'!N69)&lt;=('Vic Oct 2019'!L69+'Vic Oct 2019'!M69+'Vic Oct 2019'!N69+'Vic Oct 2019'!O69),(($C$5*F75/'Vic Oct 2019'!AR69-('Vic Oct 2019'!L69+'Vic Oct 2019'!M69+'Vic Oct 2019'!N69))*'Vic Oct 2019'!AF69/100)*'Vic Oct 2019'!AR69,('Vic Oct 2019'!O69*'Vic Oct 2019'!AF69/100)*'Vic Oct 2019'!AR69)),0)</f>
        <v>0</v>
      </c>
      <c r="P75" s="190">
        <f>IF(AND('Vic Oct 2019'!P69&gt;0,'Vic Oct 2019'!O69&gt;0),IF(($C$5*F75/'Vic Oct 2019'!AR69&lt;SUM('Vic Oct 2019'!L69:P69)),(0),($C$5*F75/'Vic Oct 2019'!AR69-SUM('Vic Oct 2019'!L69:P69))*'Vic Oct 2019'!AB69/100)* 'Vic Oct 2019'!AR69,IF(AND('Vic Oct 2019'!O69&gt;0,'Vic Oct 2019'!P69=""),IF(($C$5*F75/'Vic Oct 2019'!AR69&lt; SUM('Vic Oct 2019'!L69:O69)),(0),($C$5*F75/'Vic Oct 2019'!AR69-SUM('Vic Oct 2019'!L69:O69))*'Vic Oct 2019'!AG69/100)* 'Vic Oct 2019'!AR69,IF(AND('Vic Oct 2019'!N69&gt;0,'Vic Oct 2019'!O69=""),IF(($C$5*F75/'Vic Oct 2019'!AR69&lt; SUM('Vic Oct 2019'!L69:N69)),(0),($C$5*F75/'Vic Oct 2019'!AR69-SUM('Vic Oct 2019'!L69:N69))*'Vic Oct 2019'!AF69/100)* 'Vic Oct 2019'!AR69,IF(AND('Vic Oct 2019'!M69&gt;0,'Vic Oct 2019'!N69=""),IF(($C$5*F75/'Vic Oct 2019'!AR69&lt;'Vic Oct 2019'!M69+'Vic Oct 2019'!L69),(0),(($C$5*F75/'Vic Oct 2019'!AR69-('Vic Oct 2019'!M69+'Vic Oct 2019'!L69))*'Vic Oct 2019'!AE69/100))*'Vic Oct 2019'!AR69,IF(AND('Vic Oct 2019'!L69&gt;0,'Vic Oct 2019'!M69=""&gt;0),IF(($C$5*F75/'Vic Oct 2019'!AR69&lt;'Vic Oct 2019'!L69),(0),($C$5*F75/'Vic Oct 2019'!AR69-'Vic Oct 2019'!L69)*'Vic Oct 2019'!AD69/100)*'Vic Oct 2019'!AR69,0)))))</f>
        <v>0</v>
      </c>
      <c r="Q75" s="394">
        <f t="shared" si="28"/>
        <v>1998.181818181818</v>
      </c>
      <c r="R75" s="419">
        <f t="shared" si="29"/>
        <v>2261.2472727272725</v>
      </c>
      <c r="S75" s="193">
        <f t="shared" si="30"/>
        <v>2487.3719999999998</v>
      </c>
      <c r="T75" s="247">
        <f>'Vic Oct 2019'!AT69</f>
        <v>0</v>
      </c>
      <c r="U75" s="247">
        <f>'Vic Oct 2019'!AU69</f>
        <v>0</v>
      </c>
      <c r="V75" s="247">
        <f>'Vic Oct 2019'!AV69</f>
        <v>0</v>
      </c>
      <c r="W75" s="247">
        <f>'Vic Oct 2019'!AW69</f>
        <v>0</v>
      </c>
      <c r="X75" s="419" t="str">
        <f t="shared" si="33"/>
        <v>No discount</v>
      </c>
      <c r="Y75" s="419" t="str">
        <f t="shared" si="34"/>
        <v>Exclusive</v>
      </c>
      <c r="Z75" s="399">
        <f t="shared" si="35"/>
        <v>2261.2472727272725</v>
      </c>
      <c r="AA75" s="399">
        <f t="shared" si="36"/>
        <v>2261.2472727272725</v>
      </c>
      <c r="AB75" s="400">
        <f t="shared" si="31"/>
        <v>2487.3719999999998</v>
      </c>
      <c r="AC75" s="400">
        <f t="shared" si="32"/>
        <v>2487.3719999999998</v>
      </c>
      <c r="AD75" s="244">
        <f>'Vic Oct 2019'!BF69</f>
        <v>0</v>
      </c>
      <c r="AE75" s="196" t="str">
        <f>'Vic Oct 2019'!BG69</f>
        <v>n</v>
      </c>
      <c r="CO75" s="339"/>
      <c r="CP75" s="339"/>
      <c r="CQ75" s="339"/>
      <c r="CR75" s="339"/>
      <c r="CS75" s="339"/>
      <c r="CT75" s="339"/>
      <c r="CU75" s="339"/>
      <c r="CV75" s="339"/>
      <c r="CW75" s="339"/>
      <c r="CX75" s="339"/>
      <c r="CY75" s="339"/>
      <c r="CZ75" s="339"/>
      <c r="DA75" s="339"/>
      <c r="DB75" s="339"/>
      <c r="DC75" s="339"/>
      <c r="DD75" s="339"/>
      <c r="DE75" s="339"/>
      <c r="DF75" s="339"/>
      <c r="DG75" s="339"/>
      <c r="DH75" s="339"/>
      <c r="DI75" s="339"/>
      <c r="DJ75" s="339"/>
      <c r="DK75" s="339"/>
      <c r="DL75" s="339"/>
      <c r="DM75" s="339"/>
      <c r="DN75" s="339"/>
      <c r="DO75" s="339"/>
      <c r="DP75" s="339"/>
      <c r="DQ75" s="339"/>
      <c r="DR75" s="339"/>
      <c r="DS75" s="339"/>
      <c r="DT75" s="339"/>
      <c r="DU75" s="339"/>
      <c r="DV75" s="339"/>
      <c r="DW75" s="339"/>
      <c r="DX75" s="339"/>
      <c r="DY75" s="339"/>
      <c r="DZ75" s="339"/>
      <c r="EA75" s="339"/>
      <c r="EB75" s="339"/>
      <c r="EC75" s="339"/>
      <c r="ED75" s="339"/>
      <c r="EE75" s="339"/>
      <c r="EF75" s="339"/>
      <c r="EG75" s="339"/>
      <c r="EH75" s="339"/>
      <c r="EI75" s="339"/>
      <c r="EJ75" s="339"/>
      <c r="EK75" s="339"/>
      <c r="EL75" s="339"/>
      <c r="EM75" s="339"/>
      <c r="EN75" s="339"/>
      <c r="EO75" s="339"/>
      <c r="EP75" s="339"/>
    </row>
    <row r="76" spans="1:146" ht="17" customHeight="1">
      <c r="A76" s="528"/>
      <c r="B76" s="194" t="str">
        <f>'Vic Oct 2019'!F70</f>
        <v>Covau</v>
      </c>
      <c r="C76" s="194" t="str">
        <f>'Vic Oct 2019'!G70</f>
        <v>Smart Saver</v>
      </c>
      <c r="D76" s="190">
        <f>365*'Vic Oct 2019'!H70/100</f>
        <v>346.74999999999994</v>
      </c>
      <c r="E76" s="415">
        <f>IF('Vic Oct 2019'!AQ70=3,0.5,IF('Vic Oct 2019'!AQ70=2,0.33,0))</f>
        <v>0.5</v>
      </c>
      <c r="F76" s="415">
        <f t="shared" si="27"/>
        <v>0.5</v>
      </c>
      <c r="G76" s="190">
        <f>IF('Vic Oct 2019'!K70="",($C$5*E76/'Vic Oct 2019'!AQ70*'Vic Oct 2019'!W70/100)*'Vic Oct 2019'!AQ70,IF($C$5*E76/'Vic Oct 2019'!AQ70&gt;='Vic Oct 2019'!L70,('Vic Oct 2019'!L70*'Vic Oct 2019'!W70/100)*'Vic Oct 2019'!AQ70,($C$5*E76/'Vic Oct 2019'!AQ70*'Vic Oct 2019'!W70/100)*'Vic Oct 2019'!AQ70))</f>
        <v>268.36363636363632</v>
      </c>
      <c r="H76" s="190">
        <f>IF(AND('Vic Oct 2019'!L70&gt;0,'Vic Oct 2019'!M70&gt;0),IF($C$5*E76/'Vic Oct 2019'!AQ70&lt;'Vic Oct 2019'!L70,0,IF(($C$5*E76/'Vic Oct 2019'!AQ70-'Vic Oct 2019'!L70)&lt;=('Vic Oct 2019'!M70+'Vic Oct 2019'!L70),((($C$5*E76/'Vic Oct 2019'!AQ70-'Vic Oct 2019'!L70)*'Vic Oct 2019'!X70/100))*'Vic Oct 2019'!AQ70,((('Vic Oct 2019'!M70)*'Vic Oct 2019'!X70/100)*'Vic Oct 2019'!AQ70))),0)</f>
        <v>1006.3636363636365</v>
      </c>
      <c r="I76" s="190">
        <f>IF(AND('Vic Oct 2019'!M70&gt;0,'Vic Oct 2019'!N70&gt;0),IF($C$5*E76/'Vic Oct 2019'!AQ70&lt;('Vic Oct 2019'!L70+'Vic Oct 2019'!M70),0,IF(($C$5*E76/'Vic Oct 2019'!AQ70-'Vic Oct 2019'!L70+'Vic Oct 2019'!M70)&lt;=('Vic Oct 2019'!L70+'Vic Oct 2019'!M70+'Vic Oct 2019'!N70),((($C$5*E76/'Vic Oct 2019'!AQ70-('Vic Oct 2019'!L70+'Vic Oct 2019'!M70))*'Vic Oct 2019'!Y70/100))*'Vic Oct 2019'!AQ70,('Vic Oct 2019'!N70*'Vic Oct 2019'!Y70/100)* 'Vic Oct 2019'!AQ70)),0)</f>
        <v>0</v>
      </c>
      <c r="J76" s="190">
        <f>IF(AND('Vic Oct 2019'!N70&gt;0,'Vic Oct 2019'!O70&gt;0),IF($C$5*E76/'Vic Oct 2019'!AQ70&lt;('Vic Oct 2019'!L70+'Vic Oct 2019'!M70+'Vic Oct 2019'!N70),0,IF(($C$5*E76/'Vic Oct 2019'!AQ70-'Vic Oct 2019'!L70+'Vic Oct 2019'!M70+'Vic Oct 2019'!N70)&lt;=('Vic Oct 2019'!L70+'Vic Oct 2019'!M70+'Vic Oct 2019'!N70+'Vic Oct 2019'!O70),(($C$5*E76/'Vic Oct 2019'!AQ70-('Vic Oct 2019'!L70+'Vic Oct 2019'!M70+'Vic Oct 2019'!N70))*'Vic Oct 2019'!Z70/100)*'Vic Oct 2019'!AQ70,('Vic Oct 2019'!O70*'Vic Oct 2019'!Z70/100)*'Vic Oct 2019'!AQ70)),0)</f>
        <v>0</v>
      </c>
      <c r="K76" s="190">
        <f>IF(AND('Vic Oct 2019'!P70&gt;0,'Vic Oct 2019'!O70&gt;0),IF(($C$5*E76/'Vic Oct 2019'!AQ70&lt;SUM('Vic Oct 2019'!L70:P70)),(0),($C$5*E76/'Vic Oct 2019'!AQ70-SUM('Vic Oct 2019'!L70:P70))*'Vic Oct 2019'!AB70/100)* 'Vic Oct 2019'!AQ70,IF(AND('Vic Oct 2019'!O70&gt;0,'Vic Oct 2019'!P70=""),IF(($C$5*E76/'Vic Oct 2019'!AQ70&lt; SUM('Vic Oct 2019'!L70:O70)),(0),($C$5*E76/'Vic Oct 2019'!AQ70-SUM('Vic Oct 2019'!L70:O70))*'Vic Oct 2019'!AA70/100)* 'Vic Oct 2019'!AQ70,IF(AND('Vic Oct 2019'!N70&gt;0,'Vic Oct 2019'!O70=""),IF(($C$5*E76/'Vic Oct 2019'!AQ70&lt; SUM('Vic Oct 2019'!L70:N70)),(0),($C$5*E76/'Vic Oct 2019'!AQ70-SUM('Vic Oct 2019'!L70:N70))*'Vic Oct 2019'!Z70/100)* 'Vic Oct 2019'!AQ70,IF(AND('Vic Oct 2019'!M70&gt;0,'Vic Oct 2019'!N70=""),IF(($C$5*E76/'Vic Oct 2019'!AQ70&lt;'Vic Oct 2019'!M70+'Vic Oct 2019'!L70),(0),(($C$5*E76/'Vic Oct 2019'!AQ70-('Vic Oct 2019'!M70+'Vic Oct 2019'!L70))*'Vic Oct 2019'!Y70/100))*'Vic Oct 2019'!AQ70,IF(AND('Vic Oct 2019'!L70&gt;0,'Vic Oct 2019'!M70=""&gt;0),IF(($C$5*E76/'Vic Oct 2019'!AQ70&lt;'Vic Oct 2019'!L70),(0),($C$5*E76/'Vic Oct 2019'!AQ70-'Vic Oct 2019'!L70)*'Vic Oct 2019'!X70/100)*'Vic Oct 2019'!AQ70,0)))))</f>
        <v>0</v>
      </c>
      <c r="L76" s="190">
        <f>IF('Vic Oct 2019'!K70="",($C$5*F76/'Vic Oct 2019'!AR70*'Vic Oct 2019'!AC70/100)*'Vic Oct 2019'!AR70,IF($C$5*F76/'Vic Oct 2019'!AR70&gt;='Vic Oct 2019'!L70,('Vic Oct 2019'!L70*'Vic Oct 2019'!AC70/100)*'Vic Oct 2019'!AR70,($C$5*F76/'Vic Oct 2019'!AR70*'Vic Oct 2019'!AC70/100)*'Vic Oct 2019'!AR70))</f>
        <v>268.36363636363632</v>
      </c>
      <c r="M76" s="190">
        <f>IF(AND('Vic Oct 2019'!L70&gt;0,'Vic Oct 2019'!M70&gt;0),IF($C$5*F76/'Vic Oct 2019'!AR70&lt;'Vic Oct 2019'!L70,0,IF(($C$5*F76/'Vic Oct 2019'!AR70-'Vic Oct 2019'!L70)&lt;=('Vic Oct 2019'!M70+'Vic Oct 2019'!L70),((($C$5*F76/'Vic Oct 2019'!AR70-'Vic Oct 2019'!L70)*'Vic Oct 2019'!AD70/100))*'Vic Oct 2019'!AR70,((('Vic Oct 2019'!M70)*'Vic Oct 2019'!AD70/100)*'Vic Oct 2019'!AR70))),0)</f>
        <v>1006.3636363636365</v>
      </c>
      <c r="N76" s="190">
        <f>IF(AND('Vic Oct 2019'!M70&gt;0,'Vic Oct 2019'!N70&gt;0),IF($C$5*F76/'Vic Oct 2019'!AR70&lt;('Vic Oct 2019'!L70+'Vic Oct 2019'!M70),0,IF(($C$5*F76/'Vic Oct 2019'!AR70-'Vic Oct 2019'!L70+'Vic Oct 2019'!M70)&lt;=('Vic Oct 2019'!L70+'Vic Oct 2019'!M70+'Vic Oct 2019'!N70),((($C$5*F76/'Vic Oct 2019'!AR70-('Vic Oct 2019'!L70+'Vic Oct 2019'!M70))*'Vic Oct 2019'!AE70/100))*'Vic Oct 2019'!AR70,('Vic Oct 2019'!N70*'Vic Oct 2019'!AE70/100)*'Vic Oct 2019'!AR70)),0)</f>
        <v>0</v>
      </c>
      <c r="O76" s="190">
        <f>IF(AND('Vic Oct 2019'!N70&gt;0,'Vic Oct 2019'!O70&gt;0),IF($C$5*F76/'Vic Oct 2019'!AR70&lt;('Vic Oct 2019'!L70+'Vic Oct 2019'!M70+'Vic Oct 2019'!N70),0,IF(($C$5*F76/'Vic Oct 2019'!AR70-'Vic Oct 2019'!L70+'Vic Oct 2019'!M70+'Vic Oct 2019'!N70)&lt;=('Vic Oct 2019'!L70+'Vic Oct 2019'!M70+'Vic Oct 2019'!N70+'Vic Oct 2019'!O70),(($C$5*F76/'Vic Oct 2019'!AR70-('Vic Oct 2019'!L70+'Vic Oct 2019'!M70+'Vic Oct 2019'!N70))*'Vic Oct 2019'!AF70/100)*'Vic Oct 2019'!AR70,('Vic Oct 2019'!O70*'Vic Oct 2019'!AF70/100)*'Vic Oct 2019'!AR70)),0)</f>
        <v>0</v>
      </c>
      <c r="P76" s="190">
        <f>IF(AND('Vic Oct 2019'!P70&gt;0,'Vic Oct 2019'!O70&gt;0),IF(($C$5*F76/'Vic Oct 2019'!AR70&lt;SUM('Vic Oct 2019'!L70:P70)),(0),($C$5*F76/'Vic Oct 2019'!AR70-SUM('Vic Oct 2019'!L70:P70))*'Vic Oct 2019'!AB70/100)* 'Vic Oct 2019'!AR70,IF(AND('Vic Oct 2019'!O70&gt;0,'Vic Oct 2019'!P70=""),IF(($C$5*F76/'Vic Oct 2019'!AR70&lt; SUM('Vic Oct 2019'!L70:O70)),(0),($C$5*F76/'Vic Oct 2019'!AR70-SUM('Vic Oct 2019'!L70:O70))*'Vic Oct 2019'!AG70/100)* 'Vic Oct 2019'!AR70,IF(AND('Vic Oct 2019'!N70&gt;0,'Vic Oct 2019'!O70=""),IF(($C$5*F76/'Vic Oct 2019'!AR70&lt; SUM('Vic Oct 2019'!L70:N70)),(0),($C$5*F76/'Vic Oct 2019'!AR70-SUM('Vic Oct 2019'!L70:N70))*'Vic Oct 2019'!AF70/100)* 'Vic Oct 2019'!AR70,IF(AND('Vic Oct 2019'!M70&gt;0,'Vic Oct 2019'!N70=""),IF(($C$5*F76/'Vic Oct 2019'!AR70&lt;'Vic Oct 2019'!M70+'Vic Oct 2019'!L70),(0),(($C$5*F76/'Vic Oct 2019'!AR70-('Vic Oct 2019'!M70+'Vic Oct 2019'!L70))*'Vic Oct 2019'!AE70/100))*'Vic Oct 2019'!AR70,IF(AND('Vic Oct 2019'!L70&gt;0,'Vic Oct 2019'!M70=""&gt;0),IF(($C$5*F76/'Vic Oct 2019'!AR70&lt;'Vic Oct 2019'!L70),(0),($C$5*F76/'Vic Oct 2019'!AR70-'Vic Oct 2019'!L70)*'Vic Oct 2019'!AD70/100)*'Vic Oct 2019'!AR70,0)))))</f>
        <v>0</v>
      </c>
      <c r="Q76" s="394">
        <f t="shared" si="28"/>
        <v>2549.4545454545455</v>
      </c>
      <c r="R76" s="419">
        <f t="shared" si="29"/>
        <v>2896.2045454545455</v>
      </c>
      <c r="S76" s="193">
        <f t="shared" si="30"/>
        <v>3185.8250000000003</v>
      </c>
      <c r="T76" s="247">
        <f>'Vic Oct 2019'!AT70</f>
        <v>0</v>
      </c>
      <c r="U76" s="247">
        <f>'Vic Oct 2019'!AU70</f>
        <v>20</v>
      </c>
      <c r="V76" s="247">
        <f>'Vic Oct 2019'!AV70</f>
        <v>0</v>
      </c>
      <c r="W76" s="247">
        <f>'Vic Oct 2019'!AW70</f>
        <v>0</v>
      </c>
      <c r="X76" s="419" t="str">
        <f t="shared" si="33"/>
        <v>Guaranteed off usage</v>
      </c>
      <c r="Y76" s="419" t="str">
        <f t="shared" si="34"/>
        <v>Exclusive</v>
      </c>
      <c r="Z76" s="399">
        <f t="shared" si="35"/>
        <v>2386.3136363636363</v>
      </c>
      <c r="AA76" s="399">
        <f t="shared" si="36"/>
        <v>2386.3136363636363</v>
      </c>
      <c r="AB76" s="400">
        <f t="shared" si="31"/>
        <v>2624.9450000000002</v>
      </c>
      <c r="AC76" s="400">
        <f t="shared" si="32"/>
        <v>2624.9450000000002</v>
      </c>
      <c r="AD76" s="244">
        <f>'Vic Oct 2019'!BF70</f>
        <v>0</v>
      </c>
      <c r="AE76" s="196" t="str">
        <f>'Vic Oct 2019'!BG70</f>
        <v>n</v>
      </c>
      <c r="CO76" s="339"/>
      <c r="CP76" s="339"/>
      <c r="CQ76" s="339"/>
      <c r="CR76" s="339"/>
      <c r="CS76" s="339"/>
      <c r="CT76" s="339"/>
      <c r="CU76" s="339"/>
      <c r="CV76" s="339"/>
      <c r="CW76" s="339"/>
      <c r="CX76" s="339"/>
      <c r="CY76" s="339"/>
      <c r="CZ76" s="339"/>
      <c r="DA76" s="339"/>
      <c r="DB76" s="339"/>
      <c r="DC76" s="339"/>
      <c r="DD76" s="339"/>
      <c r="DE76" s="339"/>
      <c r="DF76" s="339"/>
      <c r="DG76" s="339"/>
      <c r="DH76" s="339"/>
      <c r="DI76" s="339"/>
      <c r="DJ76" s="339"/>
      <c r="DK76" s="339"/>
      <c r="DL76" s="339"/>
      <c r="DM76" s="339"/>
      <c r="DN76" s="339"/>
      <c r="DO76" s="339"/>
      <c r="DP76" s="339"/>
      <c r="DQ76" s="339"/>
      <c r="DR76" s="339"/>
      <c r="DS76" s="339"/>
      <c r="DT76" s="339"/>
      <c r="DU76" s="339"/>
      <c r="DV76" s="339"/>
      <c r="DW76" s="339"/>
      <c r="DX76" s="339"/>
      <c r="DY76" s="339"/>
      <c r="DZ76" s="339"/>
      <c r="EA76" s="339"/>
      <c r="EB76" s="339"/>
      <c r="EC76" s="339"/>
      <c r="ED76" s="339"/>
      <c r="EE76" s="339"/>
      <c r="EF76" s="339"/>
      <c r="EG76" s="339"/>
      <c r="EH76" s="339"/>
      <c r="EI76" s="339"/>
      <c r="EJ76" s="339"/>
      <c r="EK76" s="339"/>
      <c r="EL76" s="339"/>
      <c r="EM76" s="339"/>
      <c r="EN76" s="339"/>
      <c r="EO76" s="339"/>
      <c r="EP76" s="339"/>
    </row>
    <row r="77" spans="1:146" ht="17" customHeight="1">
      <c r="A77" s="528"/>
      <c r="B77" s="194" t="str">
        <f>'Vic Oct 2019'!F71</f>
        <v>EnergyAustralia</v>
      </c>
      <c r="C77" s="194" t="str">
        <f>'Vic Oct 2019'!G71</f>
        <v>Total Business</v>
      </c>
      <c r="D77" s="190">
        <f>365*'Vic Oct 2019'!H71/100</f>
        <v>383.24999999999994</v>
      </c>
      <c r="E77" s="415">
        <f>IF('Vic Oct 2019'!AQ71=3,0.5,IF('Vic Oct 2019'!AQ71=2,0.33,0))</f>
        <v>0.5</v>
      </c>
      <c r="F77" s="415">
        <f t="shared" si="27"/>
        <v>0.5</v>
      </c>
      <c r="G77" s="190">
        <f>IF('Vic Oct 2019'!K71="",($C$5*E77/'Vic Oct 2019'!AQ71*'Vic Oct 2019'!W71/100)*'Vic Oct 2019'!AQ71,IF($C$5*E77/'Vic Oct 2019'!AQ71&gt;='Vic Oct 2019'!L71,('Vic Oct 2019'!L71*'Vic Oct 2019'!W71/100)*'Vic Oct 2019'!AQ71,($C$5*E77/'Vic Oct 2019'!AQ71*'Vic Oct 2019'!W71/100)*'Vic Oct 2019'!AQ71))</f>
        <v>254.45454545454538</v>
      </c>
      <c r="H77" s="190">
        <f>IF(AND('Vic Oct 2019'!L71&gt;0,'Vic Oct 2019'!M71&gt;0),IF($C$5*E77/'Vic Oct 2019'!AQ71&lt;'Vic Oct 2019'!L71,0,IF(($C$5*E77/'Vic Oct 2019'!AQ71-'Vic Oct 2019'!L71)&lt;=('Vic Oct 2019'!M71+'Vic Oct 2019'!L71),((($C$5*E77/'Vic Oct 2019'!AQ71-'Vic Oct 2019'!L71)*'Vic Oct 2019'!X71/100))*'Vic Oct 2019'!AQ71,((('Vic Oct 2019'!M71)*'Vic Oct 2019'!X71/100)*'Vic Oct 2019'!AQ71))),0)</f>
        <v>872.18181818181824</v>
      </c>
      <c r="I77" s="190">
        <f>IF(AND('Vic Oct 2019'!M71&gt;0,'Vic Oct 2019'!N71&gt;0),IF($C$5*E77/'Vic Oct 2019'!AQ71&lt;('Vic Oct 2019'!L71+'Vic Oct 2019'!M71),0,IF(($C$5*E77/'Vic Oct 2019'!AQ71-'Vic Oct 2019'!L71+'Vic Oct 2019'!M71)&lt;=('Vic Oct 2019'!L71+'Vic Oct 2019'!M71+'Vic Oct 2019'!N71),((($C$5*E77/'Vic Oct 2019'!AQ71-('Vic Oct 2019'!L71+'Vic Oct 2019'!M71))*'Vic Oct 2019'!Y71/100))*'Vic Oct 2019'!AQ71,('Vic Oct 2019'!N71*'Vic Oct 2019'!Y71/100)* 'Vic Oct 2019'!AQ71)),0)</f>
        <v>0</v>
      </c>
      <c r="J77" s="190">
        <f>IF(AND('Vic Oct 2019'!N71&gt;0,'Vic Oct 2019'!O71&gt;0),IF($C$5*E77/'Vic Oct 2019'!AQ71&lt;('Vic Oct 2019'!L71+'Vic Oct 2019'!M71+'Vic Oct 2019'!N71),0,IF(($C$5*E77/'Vic Oct 2019'!AQ71-'Vic Oct 2019'!L71+'Vic Oct 2019'!M71+'Vic Oct 2019'!N71)&lt;=('Vic Oct 2019'!L71+'Vic Oct 2019'!M71+'Vic Oct 2019'!N71+'Vic Oct 2019'!O71),(($C$5*E77/'Vic Oct 2019'!AQ71-('Vic Oct 2019'!L71+'Vic Oct 2019'!M71+'Vic Oct 2019'!N71))*'Vic Oct 2019'!Z71/100)*'Vic Oct 2019'!AQ71,('Vic Oct 2019'!O71*'Vic Oct 2019'!Z71/100)*'Vic Oct 2019'!AQ71)),0)</f>
        <v>0</v>
      </c>
      <c r="K77" s="190">
        <f>IF(AND('Vic Oct 2019'!P71&gt;0,'Vic Oct 2019'!O71&gt;0),IF(($C$5*E77/'Vic Oct 2019'!AQ71&lt;SUM('Vic Oct 2019'!L71:P71)),(0),($C$5*E77/'Vic Oct 2019'!AQ71-SUM('Vic Oct 2019'!L71:P71))*'Vic Oct 2019'!AB71/100)* 'Vic Oct 2019'!AQ71,IF(AND('Vic Oct 2019'!O71&gt;0,'Vic Oct 2019'!P71=""),IF(($C$5*E77/'Vic Oct 2019'!AQ71&lt; SUM('Vic Oct 2019'!L71:O71)),(0),($C$5*E77/'Vic Oct 2019'!AQ71-SUM('Vic Oct 2019'!L71:O71))*'Vic Oct 2019'!AA71/100)* 'Vic Oct 2019'!AQ71,IF(AND('Vic Oct 2019'!N71&gt;0,'Vic Oct 2019'!O71=""),IF(($C$5*E77/'Vic Oct 2019'!AQ71&lt; SUM('Vic Oct 2019'!L71:N71)),(0),($C$5*E77/'Vic Oct 2019'!AQ71-SUM('Vic Oct 2019'!L71:N71))*'Vic Oct 2019'!Z71/100)* 'Vic Oct 2019'!AQ71,IF(AND('Vic Oct 2019'!M71&gt;0,'Vic Oct 2019'!N71=""),IF(($C$5*E77/'Vic Oct 2019'!AQ71&lt;'Vic Oct 2019'!M71+'Vic Oct 2019'!L71),(0),(($C$5*E77/'Vic Oct 2019'!AQ71-('Vic Oct 2019'!M71+'Vic Oct 2019'!L71))*'Vic Oct 2019'!Y71/100))*'Vic Oct 2019'!AQ71,IF(AND('Vic Oct 2019'!L71&gt;0,'Vic Oct 2019'!M71=""&gt;0),IF(($C$5*E77/'Vic Oct 2019'!AQ71&lt;'Vic Oct 2019'!L71),(0),($C$5*E77/'Vic Oct 2019'!AQ71-'Vic Oct 2019'!L71)*'Vic Oct 2019'!X71/100)*'Vic Oct 2019'!AQ71,0)))))</f>
        <v>0</v>
      </c>
      <c r="L77" s="190">
        <f>IF('Vic Oct 2019'!K71="",($C$5*F77/'Vic Oct 2019'!AR71*'Vic Oct 2019'!AC71/100)*'Vic Oct 2019'!AR71,IF($C$5*F77/'Vic Oct 2019'!AR71&gt;='Vic Oct 2019'!L71,('Vic Oct 2019'!L71*'Vic Oct 2019'!AC71/100)*'Vic Oct 2019'!AR71,($C$5*F77/'Vic Oct 2019'!AR71*'Vic Oct 2019'!AC71/100)*'Vic Oct 2019'!AR71))</f>
        <v>254.45454545454538</v>
      </c>
      <c r="M77" s="190">
        <f>IF(AND('Vic Oct 2019'!L71&gt;0,'Vic Oct 2019'!M71&gt;0),IF($C$5*F77/'Vic Oct 2019'!AR71&lt;'Vic Oct 2019'!L71,0,IF(($C$5*F77/'Vic Oct 2019'!AR71-'Vic Oct 2019'!L71)&lt;=('Vic Oct 2019'!M71+'Vic Oct 2019'!L71),((($C$5*F77/'Vic Oct 2019'!AR71-'Vic Oct 2019'!L71)*'Vic Oct 2019'!AD71/100))*'Vic Oct 2019'!AR71,((('Vic Oct 2019'!M71)*'Vic Oct 2019'!AD71/100)*'Vic Oct 2019'!AR71))),0)</f>
        <v>872.18181818181824</v>
      </c>
      <c r="N77" s="190">
        <f>IF(AND('Vic Oct 2019'!M71&gt;0,'Vic Oct 2019'!N71&gt;0),IF($C$5*F77/'Vic Oct 2019'!AR71&lt;('Vic Oct 2019'!L71+'Vic Oct 2019'!M71),0,IF(($C$5*F77/'Vic Oct 2019'!AR71-'Vic Oct 2019'!L71+'Vic Oct 2019'!M71)&lt;=('Vic Oct 2019'!L71+'Vic Oct 2019'!M71+'Vic Oct 2019'!N71),((($C$5*F77/'Vic Oct 2019'!AR71-('Vic Oct 2019'!L71+'Vic Oct 2019'!M71))*'Vic Oct 2019'!AE71/100))*'Vic Oct 2019'!AR71,('Vic Oct 2019'!N71*'Vic Oct 2019'!AE71/100)*'Vic Oct 2019'!AR71)),0)</f>
        <v>0</v>
      </c>
      <c r="O77" s="190">
        <f>IF(AND('Vic Oct 2019'!N71&gt;0,'Vic Oct 2019'!O71&gt;0),IF($C$5*F77/'Vic Oct 2019'!AR71&lt;('Vic Oct 2019'!L71+'Vic Oct 2019'!M71+'Vic Oct 2019'!N71),0,IF(($C$5*F77/'Vic Oct 2019'!AR71-'Vic Oct 2019'!L71+'Vic Oct 2019'!M71+'Vic Oct 2019'!N71)&lt;=('Vic Oct 2019'!L71+'Vic Oct 2019'!M71+'Vic Oct 2019'!N71+'Vic Oct 2019'!O71),(($C$5*F77/'Vic Oct 2019'!AR71-('Vic Oct 2019'!L71+'Vic Oct 2019'!M71+'Vic Oct 2019'!N71))*'Vic Oct 2019'!AF71/100)*'Vic Oct 2019'!AR71,('Vic Oct 2019'!O71*'Vic Oct 2019'!AF71/100)*'Vic Oct 2019'!AR71)),0)</f>
        <v>0</v>
      </c>
      <c r="P77" s="190">
        <f>IF(AND('Vic Oct 2019'!P71&gt;0,'Vic Oct 2019'!O71&gt;0),IF(($C$5*F77/'Vic Oct 2019'!AR71&lt;SUM('Vic Oct 2019'!L71:P71)),(0),($C$5*F77/'Vic Oct 2019'!AR71-SUM('Vic Oct 2019'!L71:P71))*'Vic Oct 2019'!AB71/100)* 'Vic Oct 2019'!AR71,IF(AND('Vic Oct 2019'!O71&gt;0,'Vic Oct 2019'!P71=""),IF(($C$5*F77/'Vic Oct 2019'!AR71&lt; SUM('Vic Oct 2019'!L71:O71)),(0),($C$5*F77/'Vic Oct 2019'!AR71-SUM('Vic Oct 2019'!L71:O71))*'Vic Oct 2019'!AG71/100)* 'Vic Oct 2019'!AR71,IF(AND('Vic Oct 2019'!N71&gt;0,'Vic Oct 2019'!O71=""),IF(($C$5*F77/'Vic Oct 2019'!AR71&lt; SUM('Vic Oct 2019'!L71:N71)),(0),($C$5*F77/'Vic Oct 2019'!AR71-SUM('Vic Oct 2019'!L71:N71))*'Vic Oct 2019'!AF71/100)* 'Vic Oct 2019'!AR71,IF(AND('Vic Oct 2019'!M71&gt;0,'Vic Oct 2019'!N71=""),IF(($C$5*F77/'Vic Oct 2019'!AR71&lt;'Vic Oct 2019'!M71+'Vic Oct 2019'!L71),(0),(($C$5*F77/'Vic Oct 2019'!AR71-('Vic Oct 2019'!M71+'Vic Oct 2019'!L71))*'Vic Oct 2019'!AE71/100))*'Vic Oct 2019'!AR71,IF(AND('Vic Oct 2019'!L71&gt;0,'Vic Oct 2019'!M71=""&gt;0),IF(($C$5*F77/'Vic Oct 2019'!AR71&lt;'Vic Oct 2019'!L71),(0),($C$5*F77/'Vic Oct 2019'!AR71-'Vic Oct 2019'!L71)*'Vic Oct 2019'!AD71/100)*'Vic Oct 2019'!AR71,0)))))</f>
        <v>0</v>
      </c>
      <c r="Q77" s="394">
        <f t="shared" si="28"/>
        <v>2253.272727272727</v>
      </c>
      <c r="R77" s="419">
        <f t="shared" si="29"/>
        <v>2636.522727272727</v>
      </c>
      <c r="S77" s="193">
        <f t="shared" si="30"/>
        <v>2900.1750000000002</v>
      </c>
      <c r="T77" s="247">
        <f>'Vic Oct 2019'!AT71</f>
        <v>21</v>
      </c>
      <c r="U77" s="247">
        <f>'Vic Oct 2019'!AU71</f>
        <v>0</v>
      </c>
      <c r="V77" s="247">
        <f>'Vic Oct 2019'!AV71</f>
        <v>0</v>
      </c>
      <c r="W77" s="247">
        <f>'Vic Oct 2019'!AW71</f>
        <v>0</v>
      </c>
      <c r="X77" s="419" t="str">
        <f t="shared" si="33"/>
        <v>Guaranteed off bill</v>
      </c>
      <c r="Y77" s="419" t="str">
        <f t="shared" si="34"/>
        <v>Exclusive</v>
      </c>
      <c r="Z77" s="399">
        <f t="shared" si="35"/>
        <v>2082.8529545454544</v>
      </c>
      <c r="AA77" s="399">
        <f t="shared" si="36"/>
        <v>2082.8529545454544</v>
      </c>
      <c r="AB77" s="400">
        <f t="shared" si="31"/>
        <v>2291.13825</v>
      </c>
      <c r="AC77" s="400">
        <f t="shared" si="32"/>
        <v>2291.13825</v>
      </c>
      <c r="AD77" s="244">
        <f>'Vic Oct 2019'!BF71</f>
        <v>0</v>
      </c>
      <c r="AE77" s="196" t="str">
        <f>'Vic Oct 2019'!BG71</f>
        <v>n</v>
      </c>
      <c r="CO77" s="339"/>
      <c r="CP77" s="339"/>
      <c r="CQ77" s="339"/>
      <c r="CR77" s="339"/>
      <c r="CS77" s="339"/>
      <c r="CT77" s="339"/>
      <c r="CU77" s="339"/>
      <c r="CV77" s="339"/>
      <c r="CW77" s="339"/>
      <c r="CX77" s="339"/>
      <c r="CY77" s="339"/>
      <c r="CZ77" s="339"/>
      <c r="DA77" s="339"/>
      <c r="DB77" s="339"/>
      <c r="DC77" s="339"/>
      <c r="DD77" s="339"/>
      <c r="DE77" s="339"/>
      <c r="DF77" s="339"/>
      <c r="DG77" s="339"/>
      <c r="DH77" s="339"/>
      <c r="DI77" s="339"/>
      <c r="DJ77" s="339"/>
      <c r="DK77" s="339"/>
      <c r="DL77" s="339"/>
      <c r="DM77" s="339"/>
      <c r="DN77" s="339"/>
      <c r="DO77" s="339"/>
      <c r="DP77" s="339"/>
      <c r="DQ77" s="339"/>
      <c r="DR77" s="339"/>
      <c r="DS77" s="339"/>
      <c r="DT77" s="339"/>
      <c r="DU77" s="339"/>
      <c r="DV77" s="339"/>
      <c r="DW77" s="339"/>
      <c r="DX77" s="339"/>
      <c r="DY77" s="339"/>
      <c r="DZ77" s="339"/>
      <c r="EA77" s="339"/>
      <c r="EB77" s="339"/>
      <c r="EC77" s="339"/>
      <c r="ED77" s="339"/>
      <c r="EE77" s="339"/>
      <c r="EF77" s="339"/>
      <c r="EG77" s="339"/>
      <c r="EH77" s="339"/>
      <c r="EI77" s="339"/>
      <c r="EJ77" s="339"/>
      <c r="EK77" s="339"/>
      <c r="EL77" s="339"/>
      <c r="EM77" s="339"/>
      <c r="EN77" s="339"/>
      <c r="EO77" s="339"/>
      <c r="EP77" s="339"/>
    </row>
    <row r="78" spans="1:146" ht="17" customHeight="1">
      <c r="A78" s="528"/>
      <c r="B78" s="194" t="str">
        <f>'Vic Oct 2019'!F72</f>
        <v>Lumo Energy</v>
      </c>
      <c r="C78" s="194" t="str">
        <f>'Vic Oct 2019'!G72</f>
        <v>Value</v>
      </c>
      <c r="D78" s="190">
        <f>365*'Vic Oct 2019'!H72/100</f>
        <v>317.55</v>
      </c>
      <c r="E78" s="415">
        <f>IF('Vic Oct 2019'!AQ72=3,0.5,IF('Vic Oct 2019'!AQ72=2,0.33,0))</f>
        <v>0.5</v>
      </c>
      <c r="F78" s="415">
        <f t="shared" si="27"/>
        <v>0.5</v>
      </c>
      <c r="G78" s="190">
        <f>IF('Vic Oct 2019'!K72="",($C$5*E78/'Vic Oct 2019'!AQ72*'Vic Oct 2019'!W72/100)*'Vic Oct 2019'!AQ72,IF($C$5*E78/'Vic Oct 2019'!AQ72&gt;='Vic Oct 2019'!L72,('Vic Oct 2019'!L72*'Vic Oct 2019'!W72/100)*'Vic Oct 2019'!AQ72,($C$5*E78/'Vic Oct 2019'!AQ72*'Vic Oct 2019'!W72/100)*'Vic Oct 2019'!AQ72))</f>
        <v>200.77199999999999</v>
      </c>
      <c r="H78" s="190">
        <f>IF(AND('Vic Oct 2019'!L72&gt;0,'Vic Oct 2019'!M72&gt;0),IF($C$5*E78/'Vic Oct 2019'!AQ72&lt;'Vic Oct 2019'!L72,0,IF(($C$5*E78/'Vic Oct 2019'!AQ72-'Vic Oct 2019'!L72)&lt;=('Vic Oct 2019'!M72+'Vic Oct 2019'!L72),((($C$5*E78/'Vic Oct 2019'!AQ72-'Vic Oct 2019'!L72)*'Vic Oct 2019'!X72/100))*'Vic Oct 2019'!AQ72,((('Vic Oct 2019'!M72)*'Vic Oct 2019'!X72/100)*'Vic Oct 2019'!AQ72))),0)</f>
        <v>694.85800000000006</v>
      </c>
      <c r="I78" s="190">
        <f>IF(AND('Vic Oct 2019'!M72&gt;0,'Vic Oct 2019'!N72&gt;0),IF($C$5*E78/'Vic Oct 2019'!AQ72&lt;('Vic Oct 2019'!L72+'Vic Oct 2019'!M72),0,IF(($C$5*E78/'Vic Oct 2019'!AQ72-'Vic Oct 2019'!L72+'Vic Oct 2019'!M72)&lt;=('Vic Oct 2019'!L72+'Vic Oct 2019'!M72+'Vic Oct 2019'!N72),((($C$5*E78/'Vic Oct 2019'!AQ72-('Vic Oct 2019'!L72+'Vic Oct 2019'!M72))*'Vic Oct 2019'!Y72/100))*'Vic Oct 2019'!AQ72,('Vic Oct 2019'!N72*'Vic Oct 2019'!Y72/100)* 'Vic Oct 2019'!AQ72)),0)</f>
        <v>0</v>
      </c>
      <c r="J78" s="190">
        <f>IF(AND('Vic Oct 2019'!N72&gt;0,'Vic Oct 2019'!O72&gt;0),IF($C$5*E78/'Vic Oct 2019'!AQ72&lt;('Vic Oct 2019'!L72+'Vic Oct 2019'!M72+'Vic Oct 2019'!N72),0,IF(($C$5*E78/'Vic Oct 2019'!AQ72-'Vic Oct 2019'!L72+'Vic Oct 2019'!M72+'Vic Oct 2019'!N72)&lt;=('Vic Oct 2019'!L72+'Vic Oct 2019'!M72+'Vic Oct 2019'!N72+'Vic Oct 2019'!O72),(($C$5*E78/'Vic Oct 2019'!AQ72-('Vic Oct 2019'!L72+'Vic Oct 2019'!M72+'Vic Oct 2019'!N72))*'Vic Oct 2019'!Z72/100)*'Vic Oct 2019'!AQ72,('Vic Oct 2019'!O72*'Vic Oct 2019'!Z72/100)*'Vic Oct 2019'!AQ72)),0)</f>
        <v>0</v>
      </c>
      <c r="K78" s="190">
        <f>IF(AND('Vic Oct 2019'!P72&gt;0,'Vic Oct 2019'!O72&gt;0),IF(($C$5*E78/'Vic Oct 2019'!AQ72&lt;SUM('Vic Oct 2019'!L72:P72)),(0),($C$5*E78/'Vic Oct 2019'!AQ72-SUM('Vic Oct 2019'!L72:P72))*'Vic Oct 2019'!AB72/100)* 'Vic Oct 2019'!AQ72,IF(AND('Vic Oct 2019'!O72&gt;0,'Vic Oct 2019'!P72=""),IF(($C$5*E78/'Vic Oct 2019'!AQ72&lt; SUM('Vic Oct 2019'!L72:O72)),(0),($C$5*E78/'Vic Oct 2019'!AQ72-SUM('Vic Oct 2019'!L72:O72))*'Vic Oct 2019'!AA72/100)* 'Vic Oct 2019'!AQ72,IF(AND('Vic Oct 2019'!N72&gt;0,'Vic Oct 2019'!O72=""),IF(($C$5*E78/'Vic Oct 2019'!AQ72&lt; SUM('Vic Oct 2019'!L72:N72)),(0),($C$5*E78/'Vic Oct 2019'!AQ72-SUM('Vic Oct 2019'!L72:N72))*'Vic Oct 2019'!Z72/100)* 'Vic Oct 2019'!AQ72,IF(AND('Vic Oct 2019'!M72&gt;0,'Vic Oct 2019'!N72=""),IF(($C$5*E78/'Vic Oct 2019'!AQ72&lt;'Vic Oct 2019'!M72+'Vic Oct 2019'!L72),(0),(($C$5*E78/'Vic Oct 2019'!AQ72-('Vic Oct 2019'!M72+'Vic Oct 2019'!L72))*'Vic Oct 2019'!Y72/100))*'Vic Oct 2019'!AQ72,IF(AND('Vic Oct 2019'!L72&gt;0,'Vic Oct 2019'!M72=""&gt;0),IF(($C$5*E78/'Vic Oct 2019'!AQ72&lt;'Vic Oct 2019'!L72),(0),($C$5*E78/'Vic Oct 2019'!AQ72-'Vic Oct 2019'!L72)*'Vic Oct 2019'!X72/100)*'Vic Oct 2019'!AQ72,0)))))</f>
        <v>0</v>
      </c>
      <c r="L78" s="190">
        <f>IF('Vic Oct 2019'!K72="",($C$5*F78/'Vic Oct 2019'!AR72*'Vic Oct 2019'!AC72/100)*'Vic Oct 2019'!AR72,IF($C$5*F78/'Vic Oct 2019'!AR72&gt;='Vic Oct 2019'!L72,('Vic Oct 2019'!L72*'Vic Oct 2019'!AC72/100)*'Vic Oct 2019'!AR72,($C$5*F78/'Vic Oct 2019'!AR72*'Vic Oct 2019'!AC72/100)*'Vic Oct 2019'!AR72))</f>
        <v>200.77199999999999</v>
      </c>
      <c r="M78" s="190">
        <f>IF(AND('Vic Oct 2019'!L72&gt;0,'Vic Oct 2019'!M72&gt;0),IF($C$5*F78/'Vic Oct 2019'!AR72&lt;'Vic Oct 2019'!L72,0,IF(($C$5*F78/'Vic Oct 2019'!AR72-'Vic Oct 2019'!L72)&lt;=('Vic Oct 2019'!M72+'Vic Oct 2019'!L72),((($C$5*F78/'Vic Oct 2019'!AR72-'Vic Oct 2019'!L72)*'Vic Oct 2019'!AD72/100))*'Vic Oct 2019'!AR72,((('Vic Oct 2019'!M72)*'Vic Oct 2019'!AD72/100)*'Vic Oct 2019'!AR72))),0)</f>
        <v>694.85800000000006</v>
      </c>
      <c r="N78" s="190">
        <f>IF(AND('Vic Oct 2019'!M72&gt;0,'Vic Oct 2019'!N72&gt;0),IF($C$5*F78/'Vic Oct 2019'!AR72&lt;('Vic Oct 2019'!L72+'Vic Oct 2019'!M72),0,IF(($C$5*F78/'Vic Oct 2019'!AR72-'Vic Oct 2019'!L72+'Vic Oct 2019'!M72)&lt;=('Vic Oct 2019'!L72+'Vic Oct 2019'!M72+'Vic Oct 2019'!N72),((($C$5*F78/'Vic Oct 2019'!AR72-('Vic Oct 2019'!L72+'Vic Oct 2019'!M72))*'Vic Oct 2019'!AE72/100))*'Vic Oct 2019'!AR72,('Vic Oct 2019'!N72*'Vic Oct 2019'!AE72/100)*'Vic Oct 2019'!AR72)),0)</f>
        <v>0</v>
      </c>
      <c r="O78" s="190">
        <f>IF(AND('Vic Oct 2019'!N72&gt;0,'Vic Oct 2019'!O72&gt;0),IF($C$5*F78/'Vic Oct 2019'!AR72&lt;('Vic Oct 2019'!L72+'Vic Oct 2019'!M72+'Vic Oct 2019'!N72),0,IF(($C$5*F78/'Vic Oct 2019'!AR72-'Vic Oct 2019'!L72+'Vic Oct 2019'!M72+'Vic Oct 2019'!N72)&lt;=('Vic Oct 2019'!L72+'Vic Oct 2019'!M72+'Vic Oct 2019'!N72+'Vic Oct 2019'!O72),(($C$5*F78/'Vic Oct 2019'!AR72-('Vic Oct 2019'!L72+'Vic Oct 2019'!M72+'Vic Oct 2019'!N72))*'Vic Oct 2019'!AF72/100)*'Vic Oct 2019'!AR72,('Vic Oct 2019'!O72*'Vic Oct 2019'!AF72/100)*'Vic Oct 2019'!AR72)),0)</f>
        <v>0</v>
      </c>
      <c r="P78" s="190">
        <f>IF(AND('Vic Oct 2019'!P72&gt;0,'Vic Oct 2019'!O72&gt;0),IF(($C$5*F78/'Vic Oct 2019'!AR72&lt;SUM('Vic Oct 2019'!L72:P72)),(0),($C$5*F78/'Vic Oct 2019'!AR72-SUM('Vic Oct 2019'!L72:P72))*'Vic Oct 2019'!AB72/100)* 'Vic Oct 2019'!AR72,IF(AND('Vic Oct 2019'!O72&gt;0,'Vic Oct 2019'!P72=""),IF(($C$5*F78/'Vic Oct 2019'!AR72&lt; SUM('Vic Oct 2019'!L72:O72)),(0),($C$5*F78/'Vic Oct 2019'!AR72-SUM('Vic Oct 2019'!L72:O72))*'Vic Oct 2019'!AG72/100)* 'Vic Oct 2019'!AR72,IF(AND('Vic Oct 2019'!N72&gt;0,'Vic Oct 2019'!O72=""),IF(($C$5*F78/'Vic Oct 2019'!AR72&lt; SUM('Vic Oct 2019'!L72:N72)),(0),($C$5*F78/'Vic Oct 2019'!AR72-SUM('Vic Oct 2019'!L72:N72))*'Vic Oct 2019'!AF72/100)* 'Vic Oct 2019'!AR72,IF(AND('Vic Oct 2019'!M72&gt;0,'Vic Oct 2019'!N72=""),IF(($C$5*F78/'Vic Oct 2019'!AR72&lt;'Vic Oct 2019'!M72+'Vic Oct 2019'!L72),(0),(($C$5*F78/'Vic Oct 2019'!AR72-('Vic Oct 2019'!M72+'Vic Oct 2019'!L72))*'Vic Oct 2019'!AE72/100))*'Vic Oct 2019'!AR72,IF(AND('Vic Oct 2019'!L72&gt;0,'Vic Oct 2019'!M72=""&gt;0),IF(($C$5*F78/'Vic Oct 2019'!AR72&lt;'Vic Oct 2019'!L72),(0),($C$5*F78/'Vic Oct 2019'!AR72-'Vic Oct 2019'!L72)*'Vic Oct 2019'!AD72/100)*'Vic Oct 2019'!AR72,0)))))</f>
        <v>0</v>
      </c>
      <c r="Q78" s="394">
        <f t="shared" si="28"/>
        <v>1791.2600000000002</v>
      </c>
      <c r="R78" s="419">
        <f t="shared" si="29"/>
        <v>2108.8100000000004</v>
      </c>
      <c r="S78" s="193">
        <f t="shared" si="30"/>
        <v>2319.6910000000007</v>
      </c>
      <c r="T78" s="247">
        <f>'Vic Oct 2019'!AT72</f>
        <v>0</v>
      </c>
      <c r="U78" s="247">
        <f>'Vic Oct 2019'!AU72</f>
        <v>0</v>
      </c>
      <c r="V78" s="247">
        <f>'Vic Oct 2019'!AV72</f>
        <v>3</v>
      </c>
      <c r="W78" s="247">
        <f>'Vic Oct 2019'!AW72</f>
        <v>0</v>
      </c>
      <c r="X78" s="419" t="str">
        <f t="shared" si="33"/>
        <v>Pay-on-time off bill</v>
      </c>
      <c r="Y78" s="419" t="str">
        <f t="shared" si="34"/>
        <v>Exclusive</v>
      </c>
      <c r="Z78" s="399">
        <f t="shared" si="35"/>
        <v>2108.8100000000004</v>
      </c>
      <c r="AA78" s="399">
        <f t="shared" si="36"/>
        <v>2045.5457000000004</v>
      </c>
      <c r="AB78" s="400">
        <f t="shared" si="31"/>
        <v>2319.6910000000007</v>
      </c>
      <c r="AC78" s="400">
        <f t="shared" si="32"/>
        <v>2250.1002700000004</v>
      </c>
      <c r="AD78" s="244">
        <f>'Vic Oct 2019'!BF72</f>
        <v>0</v>
      </c>
      <c r="AE78" s="196" t="str">
        <f>'Vic Oct 2019'!BG72</f>
        <v>n</v>
      </c>
      <c r="CO78" s="339"/>
      <c r="CP78" s="339"/>
      <c r="CQ78" s="339"/>
      <c r="CR78" s="339"/>
      <c r="CS78" s="339"/>
      <c r="CT78" s="339"/>
      <c r="CU78" s="339"/>
      <c r="CV78" s="339"/>
      <c r="CW78" s="339"/>
      <c r="CX78" s="339"/>
      <c r="CY78" s="339"/>
      <c r="CZ78" s="339"/>
      <c r="DA78" s="339"/>
      <c r="DB78" s="339"/>
      <c r="DC78" s="339"/>
      <c r="DD78" s="339"/>
      <c r="DE78" s="339"/>
      <c r="DF78" s="339"/>
      <c r="DG78" s="339"/>
      <c r="DH78" s="339"/>
      <c r="DI78" s="339"/>
      <c r="DJ78" s="339"/>
      <c r="DK78" s="339"/>
      <c r="DL78" s="339"/>
      <c r="DM78" s="339"/>
      <c r="DN78" s="339"/>
      <c r="DO78" s="339"/>
      <c r="DP78" s="339"/>
      <c r="DQ78" s="339"/>
      <c r="DR78" s="339"/>
      <c r="DS78" s="339"/>
      <c r="DT78" s="339"/>
      <c r="DU78" s="339"/>
      <c r="DV78" s="339"/>
      <c r="DW78" s="339"/>
      <c r="DX78" s="339"/>
      <c r="DY78" s="339"/>
      <c r="DZ78" s="339"/>
      <c r="EA78" s="339"/>
      <c r="EB78" s="339"/>
      <c r="EC78" s="339"/>
      <c r="ED78" s="339"/>
      <c r="EE78" s="339"/>
      <c r="EF78" s="339"/>
      <c r="EG78" s="339"/>
      <c r="EH78" s="339"/>
      <c r="EI78" s="339"/>
      <c r="EJ78" s="339"/>
      <c r="EK78" s="339"/>
      <c r="EL78" s="339"/>
      <c r="EM78" s="339"/>
      <c r="EN78" s="339"/>
      <c r="EO78" s="339"/>
      <c r="EP78" s="339"/>
    </row>
    <row r="79" spans="1:146" ht="17" customHeight="1">
      <c r="A79" s="528"/>
      <c r="B79" s="194" t="str">
        <f>'Vic Oct 2019'!F73</f>
        <v>Momentum Energy</v>
      </c>
      <c r="C79" s="194" t="str">
        <f>'Vic Oct 2019'!G73</f>
        <v>Market offer</v>
      </c>
      <c r="D79" s="190">
        <f>365*'Vic Oct 2019'!H73/100</f>
        <v>368.74954545454545</v>
      </c>
      <c r="E79" s="415">
        <f>IF('Vic Oct 2019'!AQ73=3,0.5,IF('Vic Oct 2019'!AQ73=2,0.33,0))</f>
        <v>0.33</v>
      </c>
      <c r="F79" s="415">
        <f t="shared" si="27"/>
        <v>0.66999999999999993</v>
      </c>
      <c r="G79" s="190">
        <f>IF('Vic Oct 2019'!K73="",($C$5*E79/'Vic Oct 2019'!AQ73*'Vic Oct 2019'!W73/100)*'Vic Oct 2019'!AQ73,IF($C$5*E79/'Vic Oct 2019'!AQ73&gt;='Vic Oct 2019'!L73,('Vic Oct 2019'!L73*'Vic Oct 2019'!W73/100)*'Vic Oct 2019'!AQ73,($C$5*E79/'Vic Oct 2019'!AQ73*'Vic Oct 2019'!W73/100)*'Vic Oct 2019'!AQ73))</f>
        <v>143.45454545454544</v>
      </c>
      <c r="H79" s="190">
        <f>IF(AND('Vic Oct 2019'!L73&gt;0,'Vic Oct 2019'!M73&gt;0),IF($C$5*E79/'Vic Oct 2019'!AQ73&lt;'Vic Oct 2019'!L73,0,IF(($C$5*E79/'Vic Oct 2019'!AQ73-'Vic Oct 2019'!L73)&lt;=('Vic Oct 2019'!M73+'Vic Oct 2019'!L73),((($C$5*E79/'Vic Oct 2019'!AQ73-'Vic Oct 2019'!L73)*'Vic Oct 2019'!X73/100))*'Vic Oct 2019'!AQ73,((('Vic Oct 2019'!M73)*'Vic Oct 2019'!X73/100)*'Vic Oct 2019'!AQ73))),0)</f>
        <v>527.72727272727263</v>
      </c>
      <c r="I79" s="190">
        <f>IF(AND('Vic Oct 2019'!M73&gt;0,'Vic Oct 2019'!N73&gt;0),IF($C$5*E79/'Vic Oct 2019'!AQ73&lt;('Vic Oct 2019'!L73+'Vic Oct 2019'!M73),0,IF(($C$5*E79/'Vic Oct 2019'!AQ73-'Vic Oct 2019'!L73+'Vic Oct 2019'!M73)&lt;=('Vic Oct 2019'!L73+'Vic Oct 2019'!M73+'Vic Oct 2019'!N73),((($C$5*E79/'Vic Oct 2019'!AQ73-('Vic Oct 2019'!L73+'Vic Oct 2019'!M73))*'Vic Oct 2019'!Y73/100))*'Vic Oct 2019'!AQ73,('Vic Oct 2019'!N73*'Vic Oct 2019'!Y73/100)* 'Vic Oct 2019'!AQ73)),0)</f>
        <v>0</v>
      </c>
      <c r="J79" s="190">
        <f>IF(AND('Vic Oct 2019'!N73&gt;0,'Vic Oct 2019'!O73&gt;0),IF($C$5*E79/'Vic Oct 2019'!AQ73&lt;('Vic Oct 2019'!L73+'Vic Oct 2019'!M73+'Vic Oct 2019'!N73),0,IF(($C$5*E79/'Vic Oct 2019'!AQ73-'Vic Oct 2019'!L73+'Vic Oct 2019'!M73+'Vic Oct 2019'!N73)&lt;=('Vic Oct 2019'!L73+'Vic Oct 2019'!M73+'Vic Oct 2019'!N73+'Vic Oct 2019'!O73),(($C$5*E79/'Vic Oct 2019'!AQ73-('Vic Oct 2019'!L73+'Vic Oct 2019'!M73+'Vic Oct 2019'!N73))*'Vic Oct 2019'!Z73/100)*'Vic Oct 2019'!AQ73,('Vic Oct 2019'!O73*'Vic Oct 2019'!Z73/100)*'Vic Oct 2019'!AQ73)),0)</f>
        <v>0</v>
      </c>
      <c r="K79" s="190">
        <f>IF(AND('Vic Oct 2019'!P73&gt;0,'Vic Oct 2019'!O73&gt;0),IF(($C$5*E79/'Vic Oct 2019'!AQ73&lt;SUM('Vic Oct 2019'!L73:P73)),(0),($C$5*E79/'Vic Oct 2019'!AQ73-SUM('Vic Oct 2019'!L73:P73))*'Vic Oct 2019'!AB73/100)* 'Vic Oct 2019'!AQ73,IF(AND('Vic Oct 2019'!O73&gt;0,'Vic Oct 2019'!P73=""),IF(($C$5*E79/'Vic Oct 2019'!AQ73&lt; SUM('Vic Oct 2019'!L73:O73)),(0),($C$5*E79/'Vic Oct 2019'!AQ73-SUM('Vic Oct 2019'!L73:O73))*'Vic Oct 2019'!AA73/100)* 'Vic Oct 2019'!AQ73,IF(AND('Vic Oct 2019'!N73&gt;0,'Vic Oct 2019'!O73=""),IF(($C$5*E79/'Vic Oct 2019'!AQ73&lt; SUM('Vic Oct 2019'!L73:N73)),(0),($C$5*E79/'Vic Oct 2019'!AQ73-SUM('Vic Oct 2019'!L73:N73))*'Vic Oct 2019'!Z73/100)* 'Vic Oct 2019'!AQ73,IF(AND('Vic Oct 2019'!M73&gt;0,'Vic Oct 2019'!N73=""),IF(($C$5*E79/'Vic Oct 2019'!AQ73&lt;'Vic Oct 2019'!M73+'Vic Oct 2019'!L73),(0),(($C$5*E79/'Vic Oct 2019'!AQ73-('Vic Oct 2019'!M73+'Vic Oct 2019'!L73))*'Vic Oct 2019'!Y73/100))*'Vic Oct 2019'!AQ73,IF(AND('Vic Oct 2019'!L73&gt;0,'Vic Oct 2019'!M73=""&gt;0),IF(($C$5*E79/'Vic Oct 2019'!AQ73&lt;'Vic Oct 2019'!L73),(0),($C$5*E79/'Vic Oct 2019'!AQ73-'Vic Oct 2019'!L73)*'Vic Oct 2019'!X73/100)*'Vic Oct 2019'!AQ73,0)))))</f>
        <v>0</v>
      </c>
      <c r="L79" s="190">
        <f>IF('Vic Oct 2019'!K73="",($C$5*F79/'Vic Oct 2019'!AR73*'Vic Oct 2019'!AC73/100)*'Vic Oct 2019'!AR73,IF($C$5*F79/'Vic Oct 2019'!AR73&gt;='Vic Oct 2019'!L73,('Vic Oct 2019'!L73*'Vic Oct 2019'!AC73/100)*'Vic Oct 2019'!AR73,($C$5*F79/'Vic Oct 2019'!AR73*'Vic Oct 2019'!AC73/100)*'Vic Oct 2019'!AR73))</f>
        <v>246.54545454545453</v>
      </c>
      <c r="M79" s="190">
        <f>IF(AND('Vic Oct 2019'!L73&gt;0,'Vic Oct 2019'!M73&gt;0),IF($C$5*F79/'Vic Oct 2019'!AR73&lt;'Vic Oct 2019'!L73,0,IF(($C$5*F79/'Vic Oct 2019'!AR73-'Vic Oct 2019'!L73)&lt;=('Vic Oct 2019'!M73+'Vic Oct 2019'!L73),((($C$5*F79/'Vic Oct 2019'!AR73-'Vic Oct 2019'!L73)*'Vic Oct 2019'!AD73/100))*'Vic Oct 2019'!AR73,((('Vic Oct 2019'!M73)*'Vic Oct 2019'!AD73/100)*'Vic Oct 2019'!AR73))),0)</f>
        <v>910</v>
      </c>
      <c r="N79" s="190">
        <f>IF(AND('Vic Oct 2019'!M73&gt;0,'Vic Oct 2019'!N73&gt;0),IF($C$5*F79/'Vic Oct 2019'!AR73&lt;('Vic Oct 2019'!L73+'Vic Oct 2019'!M73),0,IF(($C$5*F79/'Vic Oct 2019'!AR73-'Vic Oct 2019'!L73+'Vic Oct 2019'!M73)&lt;=('Vic Oct 2019'!L73+'Vic Oct 2019'!M73+'Vic Oct 2019'!N73),((($C$5*F79/'Vic Oct 2019'!AR73-('Vic Oct 2019'!L73+'Vic Oct 2019'!M73))*'Vic Oct 2019'!AE73/100))*'Vic Oct 2019'!AR73,('Vic Oct 2019'!N73*'Vic Oct 2019'!AE73/100)*'Vic Oct 2019'!AR73)),0)</f>
        <v>0</v>
      </c>
      <c r="O79" s="190">
        <f>IF(AND('Vic Oct 2019'!N73&gt;0,'Vic Oct 2019'!O73&gt;0),IF($C$5*F79/'Vic Oct 2019'!AR73&lt;('Vic Oct 2019'!L73+'Vic Oct 2019'!M73+'Vic Oct 2019'!N73),0,IF(($C$5*F79/'Vic Oct 2019'!AR73-'Vic Oct 2019'!L73+'Vic Oct 2019'!M73+'Vic Oct 2019'!N73)&lt;=('Vic Oct 2019'!L73+'Vic Oct 2019'!M73+'Vic Oct 2019'!N73+'Vic Oct 2019'!O73),(($C$5*F79/'Vic Oct 2019'!AR73-('Vic Oct 2019'!L73+'Vic Oct 2019'!M73+'Vic Oct 2019'!N73))*'Vic Oct 2019'!AF73/100)*'Vic Oct 2019'!AR73,('Vic Oct 2019'!O73*'Vic Oct 2019'!AF73/100)*'Vic Oct 2019'!AR73)),0)</f>
        <v>0</v>
      </c>
      <c r="P79" s="190">
        <f>IF(AND('Vic Oct 2019'!P73&gt;0,'Vic Oct 2019'!O73&gt;0),IF(($C$5*F79/'Vic Oct 2019'!AR73&lt;SUM('Vic Oct 2019'!L73:P73)),(0),($C$5*F79/'Vic Oct 2019'!AR73-SUM('Vic Oct 2019'!L73:P73))*'Vic Oct 2019'!AB73/100)* 'Vic Oct 2019'!AR73,IF(AND('Vic Oct 2019'!O73&gt;0,'Vic Oct 2019'!P73=""),IF(($C$5*F79/'Vic Oct 2019'!AR73&lt; SUM('Vic Oct 2019'!L73:O73)),(0),($C$5*F79/'Vic Oct 2019'!AR73-SUM('Vic Oct 2019'!L73:O73))*'Vic Oct 2019'!AG73/100)* 'Vic Oct 2019'!AR73,IF(AND('Vic Oct 2019'!N73&gt;0,'Vic Oct 2019'!O73=""),IF(($C$5*F79/'Vic Oct 2019'!AR73&lt; SUM('Vic Oct 2019'!L73:N73)),(0),($C$5*F79/'Vic Oct 2019'!AR73-SUM('Vic Oct 2019'!L73:N73))*'Vic Oct 2019'!AF73/100)* 'Vic Oct 2019'!AR73,IF(AND('Vic Oct 2019'!M73&gt;0,'Vic Oct 2019'!N73=""),IF(($C$5*F79/'Vic Oct 2019'!AR73&lt;'Vic Oct 2019'!M73+'Vic Oct 2019'!L73),(0),(($C$5*F79/'Vic Oct 2019'!AR73-('Vic Oct 2019'!M73+'Vic Oct 2019'!L73))*'Vic Oct 2019'!AE73/100))*'Vic Oct 2019'!AR73,IF(AND('Vic Oct 2019'!L73&gt;0,'Vic Oct 2019'!M73=""&gt;0),IF(($C$5*F79/'Vic Oct 2019'!AR73&lt;'Vic Oct 2019'!L73),(0),($C$5*F79/'Vic Oct 2019'!AR73-'Vic Oct 2019'!L73)*'Vic Oct 2019'!AD73/100)*'Vic Oct 2019'!AR73,0)))))</f>
        <v>0</v>
      </c>
      <c r="Q79" s="394">
        <f t="shared" si="28"/>
        <v>1827.7272727272725</v>
      </c>
      <c r="R79" s="419">
        <f t="shared" si="29"/>
        <v>2196.4768181818181</v>
      </c>
      <c r="S79" s="193">
        <f t="shared" si="30"/>
        <v>2416.1244999999999</v>
      </c>
      <c r="T79" s="247">
        <f>'Vic Oct 2019'!AT73</f>
        <v>0</v>
      </c>
      <c r="U79" s="247">
        <f>'Vic Oct 2019'!AU73</f>
        <v>0</v>
      </c>
      <c r="V79" s="247">
        <f>'Vic Oct 2019'!AV73</f>
        <v>0</v>
      </c>
      <c r="W79" s="247">
        <f>'Vic Oct 2019'!AW73</f>
        <v>0</v>
      </c>
      <c r="X79" s="419" t="str">
        <f t="shared" si="33"/>
        <v>No discount</v>
      </c>
      <c r="Y79" s="419" t="str">
        <f t="shared" si="34"/>
        <v>Exclusive</v>
      </c>
      <c r="Z79" s="399">
        <f t="shared" si="35"/>
        <v>2196.4768181818181</v>
      </c>
      <c r="AA79" s="399">
        <f t="shared" si="36"/>
        <v>2196.4768181818181</v>
      </c>
      <c r="AB79" s="400">
        <f t="shared" si="31"/>
        <v>2416.1244999999999</v>
      </c>
      <c r="AC79" s="400">
        <f t="shared" si="32"/>
        <v>2416.1244999999999</v>
      </c>
      <c r="AD79" s="244">
        <f>'Vic Oct 2019'!BF73</f>
        <v>0</v>
      </c>
      <c r="AE79" s="196" t="str">
        <f>'Vic Oct 2019'!BG73</f>
        <v>n</v>
      </c>
      <c r="CO79" s="339"/>
      <c r="CP79" s="339"/>
      <c r="CQ79" s="339"/>
      <c r="CR79" s="339"/>
      <c r="CS79" s="339"/>
      <c r="CT79" s="339"/>
      <c r="CU79" s="339"/>
      <c r="CV79" s="339"/>
      <c r="CW79" s="339"/>
      <c r="CX79" s="339"/>
      <c r="CY79" s="339"/>
      <c r="CZ79" s="339"/>
      <c r="DA79" s="339"/>
      <c r="DB79" s="339"/>
      <c r="DC79" s="339"/>
      <c r="DD79" s="339"/>
      <c r="DE79" s="339"/>
      <c r="DF79" s="339"/>
      <c r="DG79" s="339"/>
      <c r="DH79" s="339"/>
      <c r="DI79" s="339"/>
      <c r="DJ79" s="339"/>
      <c r="DK79" s="339"/>
      <c r="DL79" s="339"/>
      <c r="DM79" s="339"/>
      <c r="DN79" s="339"/>
      <c r="DO79" s="339"/>
      <c r="DP79" s="339"/>
      <c r="DQ79" s="339"/>
      <c r="DR79" s="339"/>
      <c r="DS79" s="339"/>
      <c r="DT79" s="339"/>
      <c r="DU79" s="339"/>
      <c r="DV79" s="339"/>
      <c r="DW79" s="339"/>
      <c r="DX79" s="339"/>
      <c r="DY79" s="339"/>
      <c r="DZ79" s="339"/>
      <c r="EA79" s="339"/>
      <c r="EB79" s="339"/>
      <c r="EC79" s="339"/>
      <c r="ED79" s="339"/>
      <c r="EE79" s="339"/>
      <c r="EF79" s="339"/>
      <c r="EG79" s="339"/>
      <c r="EH79" s="339"/>
      <c r="EI79" s="339"/>
      <c r="EJ79" s="339"/>
      <c r="EK79" s="339"/>
      <c r="EL79" s="339"/>
      <c r="EM79" s="339"/>
      <c r="EN79" s="339"/>
      <c r="EO79" s="339"/>
      <c r="EP79" s="339"/>
    </row>
    <row r="80" spans="1:146" s="343" customFormat="1" ht="17" customHeight="1">
      <c r="A80" s="528"/>
      <c r="B80" s="194" t="str">
        <f>'Vic Oct 2019'!F74</f>
        <v>Origin Energy</v>
      </c>
      <c r="C80" s="194" t="str">
        <f>'Vic Oct 2019'!G74</f>
        <v>Flexi</v>
      </c>
      <c r="D80" s="190">
        <f>365*'Vic Oct 2019'!H74/100</f>
        <v>277.39999999999998</v>
      </c>
      <c r="E80" s="415">
        <f>IF('Vic Oct 2019'!AQ74=3,0.5,IF('Vic Oct 2019'!AQ74=2,0.33,0))</f>
        <v>0.5</v>
      </c>
      <c r="F80" s="415">
        <f t="shared" si="27"/>
        <v>0.5</v>
      </c>
      <c r="G80" s="190">
        <f>IF('Vic Oct 2019'!K74="",($C$5*E80/'Vic Oct 2019'!AQ74*'Vic Oct 2019'!W74/100)*'Vic Oct 2019'!AQ74,IF($C$5*E80/'Vic Oct 2019'!AQ74&gt;='Vic Oct 2019'!L74,('Vic Oct 2019'!L74*'Vic Oct 2019'!W74/100)*'Vic Oct 2019'!AQ74,($C$5*E80/'Vic Oct 2019'!AQ74*'Vic Oct 2019'!W74/100)*'Vic Oct 2019'!AQ74))</f>
        <v>720</v>
      </c>
      <c r="H80" s="190">
        <f>IF(AND('Vic Oct 2019'!L74&gt;0,'Vic Oct 2019'!M74&gt;0),IF($C$5*E80/'Vic Oct 2019'!AQ74&lt;'Vic Oct 2019'!L74,0,IF(($C$5*E80/'Vic Oct 2019'!AQ74-'Vic Oct 2019'!L74)&lt;=('Vic Oct 2019'!M74+'Vic Oct 2019'!L74),((($C$5*E80/'Vic Oct 2019'!AQ74-'Vic Oct 2019'!L74)*'Vic Oct 2019'!X74/100))*'Vic Oct 2019'!AQ74,((('Vic Oct 2019'!M74)*'Vic Oct 2019'!X74/100)*'Vic Oct 2019'!AQ74))),0)</f>
        <v>231.00000000000006</v>
      </c>
      <c r="I80" s="190">
        <f>IF(AND('Vic Oct 2019'!M74&gt;0,'Vic Oct 2019'!N74&gt;0),IF($C$5*E80/'Vic Oct 2019'!AQ74&lt;('Vic Oct 2019'!L74+'Vic Oct 2019'!M74),0,IF(($C$5*E80/'Vic Oct 2019'!AQ74-'Vic Oct 2019'!L74+'Vic Oct 2019'!M74)&lt;=('Vic Oct 2019'!L74+'Vic Oct 2019'!M74+'Vic Oct 2019'!N74),((($C$5*E80/'Vic Oct 2019'!AQ74-('Vic Oct 2019'!L74+'Vic Oct 2019'!M74))*'Vic Oct 2019'!Y74/100))*'Vic Oct 2019'!AQ74,('Vic Oct 2019'!N74*'Vic Oct 2019'!Y74/100)* 'Vic Oct 2019'!AQ74)),0)</f>
        <v>0</v>
      </c>
      <c r="J80" s="190">
        <f>IF(AND('Vic Oct 2019'!N74&gt;0,'Vic Oct 2019'!O74&gt;0),IF($C$5*E80/'Vic Oct 2019'!AQ74&lt;('Vic Oct 2019'!L74+'Vic Oct 2019'!M74+'Vic Oct 2019'!N74),0,IF(($C$5*E80/'Vic Oct 2019'!AQ74-'Vic Oct 2019'!L74+'Vic Oct 2019'!M74+'Vic Oct 2019'!N74)&lt;=('Vic Oct 2019'!L74+'Vic Oct 2019'!M74+'Vic Oct 2019'!N74+'Vic Oct 2019'!O74),(($C$5*E80/'Vic Oct 2019'!AQ74-('Vic Oct 2019'!L74+'Vic Oct 2019'!M74+'Vic Oct 2019'!N74))*'Vic Oct 2019'!Z74/100)*'Vic Oct 2019'!AQ74,('Vic Oct 2019'!O74*'Vic Oct 2019'!Z74/100)*'Vic Oct 2019'!AQ74)),0)</f>
        <v>0</v>
      </c>
      <c r="K80" s="190">
        <f>IF(AND('Vic Oct 2019'!P74&gt;0,'Vic Oct 2019'!O74&gt;0),IF(($C$5*E80/'Vic Oct 2019'!AQ74&lt;SUM('Vic Oct 2019'!L74:P74)),(0),($C$5*E80/'Vic Oct 2019'!AQ74-SUM('Vic Oct 2019'!L74:P74))*'Vic Oct 2019'!AB74/100)* 'Vic Oct 2019'!AQ74,IF(AND('Vic Oct 2019'!O74&gt;0,'Vic Oct 2019'!P74=""),IF(($C$5*E80/'Vic Oct 2019'!AQ74&lt; SUM('Vic Oct 2019'!L74:O74)),(0),($C$5*E80/'Vic Oct 2019'!AQ74-SUM('Vic Oct 2019'!L74:O74))*'Vic Oct 2019'!AA74/100)* 'Vic Oct 2019'!AQ74,IF(AND('Vic Oct 2019'!N74&gt;0,'Vic Oct 2019'!O74=""),IF(($C$5*E80/'Vic Oct 2019'!AQ74&lt; SUM('Vic Oct 2019'!L74:N74)),(0),($C$5*E80/'Vic Oct 2019'!AQ74-SUM('Vic Oct 2019'!L74:N74))*'Vic Oct 2019'!Z74/100)* 'Vic Oct 2019'!AQ74,IF(AND('Vic Oct 2019'!M74&gt;0,'Vic Oct 2019'!N74=""),IF(($C$5*E80/'Vic Oct 2019'!AQ74&lt;'Vic Oct 2019'!M74+'Vic Oct 2019'!L74),(0),(($C$5*E80/'Vic Oct 2019'!AQ74-('Vic Oct 2019'!M74+'Vic Oct 2019'!L74))*'Vic Oct 2019'!Y74/100))*'Vic Oct 2019'!AQ74,IF(AND('Vic Oct 2019'!L74&gt;0,'Vic Oct 2019'!M74=""&gt;0),IF(($C$5*E80/'Vic Oct 2019'!AQ74&lt;'Vic Oct 2019'!L74),(0),($C$5*E80/'Vic Oct 2019'!AQ74-'Vic Oct 2019'!L74)*'Vic Oct 2019'!X74/100)*'Vic Oct 2019'!AQ74,0)))))</f>
        <v>0</v>
      </c>
      <c r="L80" s="190">
        <f>IF('Vic Oct 2019'!K74="",($C$5*F80/'Vic Oct 2019'!AR74*'Vic Oct 2019'!AC74/100)*'Vic Oct 2019'!AR74,IF($C$5*F80/'Vic Oct 2019'!AR74&gt;='Vic Oct 2019'!L74,('Vic Oct 2019'!L74*'Vic Oct 2019'!AC74/100)*'Vic Oct 2019'!AR74,($C$5*F80/'Vic Oct 2019'!AR74*'Vic Oct 2019'!AC74/100)*'Vic Oct 2019'!AR74))</f>
        <v>720</v>
      </c>
      <c r="M80" s="190">
        <f>IF(AND('Vic Oct 2019'!L74&gt;0,'Vic Oct 2019'!M74&gt;0),IF($C$5*F80/'Vic Oct 2019'!AR74&lt;'Vic Oct 2019'!L74,0,IF(($C$5*F80/'Vic Oct 2019'!AR74-'Vic Oct 2019'!L74)&lt;=('Vic Oct 2019'!M74+'Vic Oct 2019'!L74),((($C$5*F80/'Vic Oct 2019'!AR74-'Vic Oct 2019'!L74)*'Vic Oct 2019'!AD74/100))*'Vic Oct 2019'!AR74,((('Vic Oct 2019'!M74)*'Vic Oct 2019'!AD74/100)*'Vic Oct 2019'!AR74))),0)</f>
        <v>231.00000000000006</v>
      </c>
      <c r="N80" s="190">
        <f>IF(AND('Vic Oct 2019'!M74&gt;0,'Vic Oct 2019'!N74&gt;0),IF($C$5*F80/'Vic Oct 2019'!AR74&lt;('Vic Oct 2019'!L74+'Vic Oct 2019'!M74),0,IF(($C$5*F80/'Vic Oct 2019'!AR74-'Vic Oct 2019'!L74+'Vic Oct 2019'!M74)&lt;=('Vic Oct 2019'!L74+'Vic Oct 2019'!M74+'Vic Oct 2019'!N74),((($C$5*F80/'Vic Oct 2019'!AR74-('Vic Oct 2019'!L74+'Vic Oct 2019'!M74))*'Vic Oct 2019'!AE74/100))*'Vic Oct 2019'!AR74,('Vic Oct 2019'!N74*'Vic Oct 2019'!AE74/100)*'Vic Oct 2019'!AR74)),0)</f>
        <v>0</v>
      </c>
      <c r="O80" s="190">
        <f>IF(AND('Vic Oct 2019'!N74&gt;0,'Vic Oct 2019'!O74&gt;0),IF($C$5*F80/'Vic Oct 2019'!AR74&lt;('Vic Oct 2019'!L74+'Vic Oct 2019'!M74+'Vic Oct 2019'!N74),0,IF(($C$5*F80/'Vic Oct 2019'!AR74-'Vic Oct 2019'!L74+'Vic Oct 2019'!M74+'Vic Oct 2019'!N74)&lt;=('Vic Oct 2019'!L74+'Vic Oct 2019'!M74+'Vic Oct 2019'!N74+'Vic Oct 2019'!O74),(($C$5*F80/'Vic Oct 2019'!AR74-('Vic Oct 2019'!L74+'Vic Oct 2019'!M74+'Vic Oct 2019'!N74))*'Vic Oct 2019'!AF74/100)*'Vic Oct 2019'!AR74,('Vic Oct 2019'!O74*'Vic Oct 2019'!AF74/100)*'Vic Oct 2019'!AR74)),0)</f>
        <v>0</v>
      </c>
      <c r="P80" s="190">
        <f>IF(AND('Vic Oct 2019'!P74&gt;0,'Vic Oct 2019'!O74&gt;0),IF(($C$5*F80/'Vic Oct 2019'!AR74&lt;SUM('Vic Oct 2019'!L74:P74)),(0),($C$5*F80/'Vic Oct 2019'!AR74-SUM('Vic Oct 2019'!L74:P74))*'Vic Oct 2019'!AB74/100)* 'Vic Oct 2019'!AR74,IF(AND('Vic Oct 2019'!O74&gt;0,'Vic Oct 2019'!P74=""),IF(($C$5*F80/'Vic Oct 2019'!AR74&lt; SUM('Vic Oct 2019'!L74:O74)),(0),($C$5*F80/'Vic Oct 2019'!AR74-SUM('Vic Oct 2019'!L74:O74))*'Vic Oct 2019'!AG74/100)* 'Vic Oct 2019'!AR74,IF(AND('Vic Oct 2019'!N74&gt;0,'Vic Oct 2019'!O74=""),IF(($C$5*F80/'Vic Oct 2019'!AR74&lt; SUM('Vic Oct 2019'!L74:N74)),(0),($C$5*F80/'Vic Oct 2019'!AR74-SUM('Vic Oct 2019'!L74:N74))*'Vic Oct 2019'!AF74/100)* 'Vic Oct 2019'!AR74,IF(AND('Vic Oct 2019'!M74&gt;0,'Vic Oct 2019'!N74=""),IF(($C$5*F80/'Vic Oct 2019'!AR74&lt;'Vic Oct 2019'!M74+'Vic Oct 2019'!L74),(0),(($C$5*F80/'Vic Oct 2019'!AR74-('Vic Oct 2019'!M74+'Vic Oct 2019'!L74))*'Vic Oct 2019'!AE74/100))*'Vic Oct 2019'!AR74,IF(AND('Vic Oct 2019'!L74&gt;0,'Vic Oct 2019'!M74=""&gt;0),IF(($C$5*F80/'Vic Oct 2019'!AR74&lt;'Vic Oct 2019'!L74),(0),($C$5*F80/'Vic Oct 2019'!AR74-'Vic Oct 2019'!L74)*'Vic Oct 2019'!AD74/100)*'Vic Oct 2019'!AR74,0)))))</f>
        <v>0</v>
      </c>
      <c r="Q80" s="394">
        <f t="shared" si="28"/>
        <v>1902</v>
      </c>
      <c r="R80" s="419">
        <f t="shared" si="29"/>
        <v>2179.4</v>
      </c>
      <c r="S80" s="193">
        <f t="shared" si="30"/>
        <v>2397.34</v>
      </c>
      <c r="T80" s="247">
        <f>'Vic Oct 2019'!AT74</f>
        <v>0</v>
      </c>
      <c r="U80" s="247">
        <f>'Vic Oct 2019'!AU74</f>
        <v>23</v>
      </c>
      <c r="V80" s="247">
        <f>'Vic Oct 2019'!AV74</f>
        <v>0</v>
      </c>
      <c r="W80" s="247">
        <f>'Vic Oct 2019'!AW74</f>
        <v>0</v>
      </c>
      <c r="X80" s="419" t="str">
        <f t="shared" si="33"/>
        <v>Guaranteed off usage</v>
      </c>
      <c r="Y80" s="419" t="str">
        <f t="shared" si="34"/>
        <v>Inclusive</v>
      </c>
      <c r="Z80" s="399">
        <f t="shared" ref="Z80:Z84" si="37">IF(AND(X80="Guaranteed off bill",Y80="Inclusive"),((R80*1.1)-((R80*1.1)*T80/100))/1.1,IF(AND(X80="Guaranteed off usage",Y80="Inclusive"),((R80*1.1)-((Q80*1.1)*U80/100))/1.1,IF(AND(X80="Guaranteed off bill",Y80="Exclusive"),R80-(R80*T80/100),IF(AND(X80="Guaranteed off usage",Y80="Exclusive"),R80-(Q80*U80/100),IF(Y80="Inclusive",((R80*1.1))/1.1,R80)))))</f>
        <v>1741.9399999999998</v>
      </c>
      <c r="AA80" s="399">
        <f t="shared" ref="AA80:AA84" si="38">IF(AND(X80="Pay-on-time off bill",Y80="Inclusive"),((Z80*1.1)-((Z80*1.1)*V80/100))/1.1,IF(AND(X80="Pay-on-time off usage",Y80="Inclusive"),((Z80*1.1)-((Q80*1.1)*W80/100))/1.1,IF(AND(X80="Pay-on-time off bill",Y80="Exclusive"),Z80-(Z80*V80/100),IF(AND(X80="Pay-on-time off usage",Y80="Exclusive"),Z80-(Q80*W80/100),IF(Y80="Inclusive",((Z80*1.1))/1.1,Z80)))))</f>
        <v>1741.9399999999998</v>
      </c>
      <c r="AB80" s="400">
        <f t="shared" si="31"/>
        <v>1916.134</v>
      </c>
      <c r="AC80" s="400">
        <f t="shared" si="32"/>
        <v>1916.134</v>
      </c>
      <c r="AD80" s="244">
        <f>'Vic Oct 2019'!BF74</f>
        <v>0</v>
      </c>
      <c r="AE80" s="196" t="str">
        <f>'Vic Oct 2019'!BG74</f>
        <v>n</v>
      </c>
      <c r="AF80" s="336"/>
      <c r="AG80" s="336"/>
      <c r="AH80" s="336"/>
      <c r="AI80" s="336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  <c r="AT80" s="336"/>
      <c r="AU80" s="336"/>
      <c r="AV80" s="336"/>
      <c r="AW80" s="336"/>
      <c r="AX80" s="336"/>
      <c r="AY80" s="336"/>
      <c r="AZ80" s="336"/>
      <c r="BA80" s="336"/>
      <c r="BB80" s="336"/>
      <c r="BC80" s="336"/>
      <c r="BD80" s="336"/>
      <c r="BE80" s="336"/>
      <c r="BF80" s="336"/>
      <c r="BG80" s="336"/>
      <c r="BH80" s="336"/>
      <c r="BI80" s="336"/>
      <c r="BJ80" s="336"/>
      <c r="BK80" s="336"/>
      <c r="BL80" s="336"/>
      <c r="BM80" s="336"/>
      <c r="BN80" s="336"/>
      <c r="BO80" s="336"/>
      <c r="BP80" s="336"/>
      <c r="BQ80" s="336"/>
      <c r="BR80" s="336"/>
      <c r="BS80" s="336"/>
      <c r="BT80" s="336"/>
      <c r="BU80" s="336"/>
      <c r="BV80" s="336"/>
      <c r="BW80" s="336"/>
      <c r="BX80" s="336"/>
      <c r="BY80" s="336"/>
      <c r="BZ80" s="336"/>
      <c r="CA80" s="336"/>
      <c r="CB80" s="336"/>
      <c r="CC80" s="336"/>
      <c r="CD80" s="336"/>
      <c r="CE80" s="336"/>
      <c r="CF80" s="336"/>
      <c r="CG80" s="336"/>
      <c r="CH80" s="336"/>
      <c r="CI80" s="336"/>
      <c r="CJ80" s="336"/>
      <c r="CK80" s="336"/>
      <c r="CL80" s="336"/>
      <c r="CM80" s="336"/>
      <c r="CN80" s="336"/>
      <c r="CO80" s="339"/>
      <c r="CP80" s="339"/>
      <c r="CQ80" s="339"/>
      <c r="CR80" s="339"/>
      <c r="CS80" s="339"/>
      <c r="CT80" s="339"/>
      <c r="CU80" s="339"/>
      <c r="CV80" s="339"/>
      <c r="CW80" s="339"/>
      <c r="CX80" s="339"/>
      <c r="CY80" s="339"/>
      <c r="CZ80" s="339"/>
      <c r="DA80" s="339"/>
      <c r="DB80" s="339"/>
      <c r="DC80" s="339"/>
      <c r="DD80" s="339"/>
      <c r="DE80" s="339"/>
      <c r="DF80" s="339"/>
      <c r="DG80" s="339"/>
      <c r="DH80" s="339"/>
      <c r="DI80" s="339"/>
      <c r="DJ80" s="339"/>
      <c r="DK80" s="339"/>
      <c r="DL80" s="339"/>
      <c r="DM80" s="339"/>
      <c r="DN80" s="342"/>
      <c r="DO80" s="342"/>
      <c r="DP80" s="342"/>
      <c r="DQ80" s="342"/>
      <c r="DR80" s="342"/>
      <c r="DS80" s="342"/>
      <c r="DT80" s="342"/>
      <c r="DU80" s="342"/>
      <c r="DV80" s="342"/>
      <c r="DW80" s="342"/>
      <c r="DX80" s="342"/>
      <c r="DY80" s="342"/>
      <c r="DZ80" s="342"/>
      <c r="EA80" s="342"/>
      <c r="EB80" s="342"/>
      <c r="EC80" s="342"/>
      <c r="ED80" s="342"/>
      <c r="EE80" s="342"/>
      <c r="EF80" s="342"/>
      <c r="EG80" s="342"/>
      <c r="EH80" s="342"/>
      <c r="EI80" s="342"/>
      <c r="EJ80" s="342"/>
      <c r="EK80" s="342"/>
      <c r="EL80" s="342"/>
      <c r="EM80" s="342"/>
      <c r="EN80" s="342"/>
      <c r="EO80" s="342"/>
      <c r="EP80" s="342"/>
    </row>
    <row r="81" spans="1:146" s="343" customFormat="1" ht="17" customHeight="1">
      <c r="A81" s="528"/>
      <c r="B81" s="194" t="str">
        <f>'Vic Oct 2019'!F75</f>
        <v>Simply Energy</v>
      </c>
      <c r="C81" s="194" t="str">
        <f>'Vic Oct 2019'!G75</f>
        <v>Business Plus</v>
      </c>
      <c r="D81" s="190">
        <f>365*'Vic Oct 2019'!H75/100</f>
        <v>322.49409090909086</v>
      </c>
      <c r="E81" s="415">
        <f>IF('Vic Oct 2019'!AQ75=3,0.5,IF('Vic Oct 2019'!AQ75=2,0.33,0))</f>
        <v>0.5</v>
      </c>
      <c r="F81" s="415">
        <f t="shared" si="27"/>
        <v>0.5</v>
      </c>
      <c r="G81" s="190">
        <f>IF('Vic Oct 2019'!K75="",($C$5*E81/'Vic Oct 2019'!AQ75*'Vic Oct 2019'!W75/100)*'Vic Oct 2019'!AQ75,IF($C$5*E81/'Vic Oct 2019'!AQ75&gt;='Vic Oct 2019'!L75,('Vic Oct 2019'!L75*'Vic Oct 2019'!W75/100)*'Vic Oct 2019'!AQ75,($C$5*E81/'Vic Oct 2019'!AQ75*'Vic Oct 2019'!W75/100)*'Vic Oct 2019'!AQ75))</f>
        <v>196.62381818181814</v>
      </c>
      <c r="H81" s="190">
        <f>IF(AND('Vic Oct 2019'!L75&gt;0,'Vic Oct 2019'!M75&gt;0),IF($C$5*E81/'Vic Oct 2019'!AQ75&lt;'Vic Oct 2019'!L75,0,IF(($C$5*E81/'Vic Oct 2019'!AQ75-'Vic Oct 2019'!L75)&lt;=('Vic Oct 2019'!M75+'Vic Oct 2019'!L75),((($C$5*E81/'Vic Oct 2019'!AQ75-'Vic Oct 2019'!L75)*'Vic Oct 2019'!X75/100))*'Vic Oct 2019'!AQ75,((('Vic Oct 2019'!M75)*'Vic Oct 2019'!X75/100)*'Vic Oct 2019'!AQ75))),0)</f>
        <v>683.71054545454547</v>
      </c>
      <c r="I81" s="190">
        <f>IF(AND('Vic Oct 2019'!M75&gt;0,'Vic Oct 2019'!N75&gt;0),IF($C$5*E81/'Vic Oct 2019'!AQ75&lt;('Vic Oct 2019'!L75+'Vic Oct 2019'!M75),0,IF(($C$5*E81/'Vic Oct 2019'!AQ75-'Vic Oct 2019'!L75+'Vic Oct 2019'!M75)&lt;=('Vic Oct 2019'!L75+'Vic Oct 2019'!M75+'Vic Oct 2019'!N75),((($C$5*E81/'Vic Oct 2019'!AQ75-('Vic Oct 2019'!L75+'Vic Oct 2019'!M75))*'Vic Oct 2019'!Y75/100))*'Vic Oct 2019'!AQ75,('Vic Oct 2019'!N75*'Vic Oct 2019'!Y75/100)* 'Vic Oct 2019'!AQ75)),0)</f>
        <v>0</v>
      </c>
      <c r="J81" s="190">
        <f>IF(AND('Vic Oct 2019'!N75&gt;0,'Vic Oct 2019'!O75&gt;0),IF($C$5*E81/'Vic Oct 2019'!AQ75&lt;('Vic Oct 2019'!L75+'Vic Oct 2019'!M75+'Vic Oct 2019'!N75),0,IF(($C$5*E81/'Vic Oct 2019'!AQ75-'Vic Oct 2019'!L75+'Vic Oct 2019'!M75+'Vic Oct 2019'!N75)&lt;=('Vic Oct 2019'!L75+'Vic Oct 2019'!M75+'Vic Oct 2019'!N75+'Vic Oct 2019'!O75),(($C$5*E81/'Vic Oct 2019'!AQ75-('Vic Oct 2019'!L75+'Vic Oct 2019'!M75+'Vic Oct 2019'!N75))*'Vic Oct 2019'!Z75/100)*'Vic Oct 2019'!AQ75,('Vic Oct 2019'!O75*'Vic Oct 2019'!Z75/100)*'Vic Oct 2019'!AQ75)),0)</f>
        <v>0</v>
      </c>
      <c r="K81" s="190">
        <f>IF(AND('Vic Oct 2019'!P75&gt;0,'Vic Oct 2019'!O75&gt;0),IF(($C$5*E81/'Vic Oct 2019'!AQ75&lt;SUM('Vic Oct 2019'!L75:P75)),(0),($C$5*E81/'Vic Oct 2019'!AQ75-SUM('Vic Oct 2019'!L75:P75))*'Vic Oct 2019'!AB75/100)* 'Vic Oct 2019'!AQ75,IF(AND('Vic Oct 2019'!O75&gt;0,'Vic Oct 2019'!P75=""),IF(($C$5*E81/'Vic Oct 2019'!AQ75&lt; SUM('Vic Oct 2019'!L75:O75)),(0),($C$5*E81/'Vic Oct 2019'!AQ75-SUM('Vic Oct 2019'!L75:O75))*'Vic Oct 2019'!AA75/100)* 'Vic Oct 2019'!AQ75,IF(AND('Vic Oct 2019'!N75&gt;0,'Vic Oct 2019'!O75=""),IF(($C$5*E81/'Vic Oct 2019'!AQ75&lt; SUM('Vic Oct 2019'!L75:N75)),(0),($C$5*E81/'Vic Oct 2019'!AQ75-SUM('Vic Oct 2019'!L75:N75))*'Vic Oct 2019'!Z75/100)* 'Vic Oct 2019'!AQ75,IF(AND('Vic Oct 2019'!M75&gt;0,'Vic Oct 2019'!N75=""),IF(($C$5*E81/'Vic Oct 2019'!AQ75&lt;'Vic Oct 2019'!M75+'Vic Oct 2019'!L75),(0),(($C$5*E81/'Vic Oct 2019'!AQ75-('Vic Oct 2019'!M75+'Vic Oct 2019'!L75))*'Vic Oct 2019'!Y75/100))*'Vic Oct 2019'!AQ75,IF(AND('Vic Oct 2019'!L75&gt;0,'Vic Oct 2019'!M75=""&gt;0),IF(($C$5*E81/'Vic Oct 2019'!AQ75&lt;'Vic Oct 2019'!L75),(0),($C$5*E81/'Vic Oct 2019'!AQ75-'Vic Oct 2019'!L75)*'Vic Oct 2019'!X75/100)*'Vic Oct 2019'!AQ75,0)))))</f>
        <v>0</v>
      </c>
      <c r="L81" s="190">
        <f>IF('Vic Oct 2019'!K75="",($C$5*F81/'Vic Oct 2019'!AR75*'Vic Oct 2019'!AC75/100)*'Vic Oct 2019'!AR75,IF($C$5*F81/'Vic Oct 2019'!AR75&gt;='Vic Oct 2019'!L75,('Vic Oct 2019'!L75*'Vic Oct 2019'!AC75/100)*'Vic Oct 2019'!AR75,($C$5*F81/'Vic Oct 2019'!AR75*'Vic Oct 2019'!AC75/100)*'Vic Oct 2019'!AR75))</f>
        <v>196.62381818181814</v>
      </c>
      <c r="M81" s="190">
        <f>IF(AND('Vic Oct 2019'!L75&gt;0,'Vic Oct 2019'!M75&gt;0),IF($C$5*F81/'Vic Oct 2019'!AR75&lt;'Vic Oct 2019'!L75,0,IF(($C$5*F81/'Vic Oct 2019'!AR75-'Vic Oct 2019'!L75)&lt;=('Vic Oct 2019'!M75+'Vic Oct 2019'!L75),((($C$5*F81/'Vic Oct 2019'!AR75-'Vic Oct 2019'!L75)*'Vic Oct 2019'!AD75/100))*'Vic Oct 2019'!AR75,((('Vic Oct 2019'!M75)*'Vic Oct 2019'!AD75/100)*'Vic Oct 2019'!AR75))),0)</f>
        <v>683.71054545454547</v>
      </c>
      <c r="N81" s="190">
        <f>IF(AND('Vic Oct 2019'!M75&gt;0,'Vic Oct 2019'!N75&gt;0),IF($C$5*F81/'Vic Oct 2019'!AR75&lt;('Vic Oct 2019'!L75+'Vic Oct 2019'!M75),0,IF(($C$5*F81/'Vic Oct 2019'!AR75-'Vic Oct 2019'!L75+'Vic Oct 2019'!M75)&lt;=('Vic Oct 2019'!L75+'Vic Oct 2019'!M75+'Vic Oct 2019'!N75),((($C$5*F81/'Vic Oct 2019'!AR75-('Vic Oct 2019'!L75+'Vic Oct 2019'!M75))*'Vic Oct 2019'!AE75/100))*'Vic Oct 2019'!AR75,('Vic Oct 2019'!N75*'Vic Oct 2019'!AE75/100)*'Vic Oct 2019'!AR75)),0)</f>
        <v>0</v>
      </c>
      <c r="O81" s="190">
        <f>IF(AND('Vic Oct 2019'!N75&gt;0,'Vic Oct 2019'!O75&gt;0),IF($C$5*F81/'Vic Oct 2019'!AR75&lt;('Vic Oct 2019'!L75+'Vic Oct 2019'!M75+'Vic Oct 2019'!N75),0,IF(($C$5*F81/'Vic Oct 2019'!AR75-'Vic Oct 2019'!L75+'Vic Oct 2019'!M75+'Vic Oct 2019'!N75)&lt;=('Vic Oct 2019'!L75+'Vic Oct 2019'!M75+'Vic Oct 2019'!N75+'Vic Oct 2019'!O75),(($C$5*F81/'Vic Oct 2019'!AR75-('Vic Oct 2019'!L75+'Vic Oct 2019'!M75+'Vic Oct 2019'!N75))*'Vic Oct 2019'!AF75/100)*'Vic Oct 2019'!AR75,('Vic Oct 2019'!O75*'Vic Oct 2019'!AF75/100)*'Vic Oct 2019'!AR75)),0)</f>
        <v>0</v>
      </c>
      <c r="P81" s="190">
        <f>IF(AND('Vic Oct 2019'!P75&gt;0,'Vic Oct 2019'!O75&gt;0),IF(($C$5*F81/'Vic Oct 2019'!AR75&lt;SUM('Vic Oct 2019'!L75:P75)),(0),($C$5*F81/'Vic Oct 2019'!AR75-SUM('Vic Oct 2019'!L75:P75))*'Vic Oct 2019'!AB75/100)* 'Vic Oct 2019'!AR75,IF(AND('Vic Oct 2019'!O75&gt;0,'Vic Oct 2019'!P75=""),IF(($C$5*F81/'Vic Oct 2019'!AR75&lt; SUM('Vic Oct 2019'!L75:O75)),(0),($C$5*F81/'Vic Oct 2019'!AR75-SUM('Vic Oct 2019'!L75:O75))*'Vic Oct 2019'!AG75/100)* 'Vic Oct 2019'!AR75,IF(AND('Vic Oct 2019'!N75&gt;0,'Vic Oct 2019'!O75=""),IF(($C$5*F81/'Vic Oct 2019'!AR75&lt; SUM('Vic Oct 2019'!L75:N75)),(0),($C$5*F81/'Vic Oct 2019'!AR75-SUM('Vic Oct 2019'!L75:N75))*'Vic Oct 2019'!AF75/100)* 'Vic Oct 2019'!AR75,IF(AND('Vic Oct 2019'!M75&gt;0,'Vic Oct 2019'!N75=""),IF(($C$5*F81/'Vic Oct 2019'!AR75&lt;'Vic Oct 2019'!M75+'Vic Oct 2019'!L75),(0),(($C$5*F81/'Vic Oct 2019'!AR75-('Vic Oct 2019'!M75+'Vic Oct 2019'!L75))*'Vic Oct 2019'!AE75/100))*'Vic Oct 2019'!AR75,IF(AND('Vic Oct 2019'!L75&gt;0,'Vic Oct 2019'!M75=""&gt;0),IF(($C$5*F81/'Vic Oct 2019'!AR75&lt;'Vic Oct 2019'!L75),(0),($C$5*F81/'Vic Oct 2019'!AR75-'Vic Oct 2019'!L75)*'Vic Oct 2019'!AD75/100)*'Vic Oct 2019'!AR75,0)))))</f>
        <v>0</v>
      </c>
      <c r="Q81" s="394">
        <f t="shared" si="28"/>
        <v>1760.6687272727272</v>
      </c>
      <c r="R81" s="419">
        <f t="shared" si="29"/>
        <v>2083.1628181818182</v>
      </c>
      <c r="S81" s="193">
        <f t="shared" si="30"/>
        <v>2291.4791000000005</v>
      </c>
      <c r="T81" s="247">
        <f>'Vic Oct 2019'!AT75</f>
        <v>0</v>
      </c>
      <c r="U81" s="247">
        <f>'Vic Oct 2019'!AU75</f>
        <v>0</v>
      </c>
      <c r="V81" s="247">
        <f>'Vic Oct 2019'!AV75</f>
        <v>0</v>
      </c>
      <c r="W81" s="247">
        <f>'Vic Oct 2019'!AW75</f>
        <v>0</v>
      </c>
      <c r="X81" s="419" t="str">
        <f t="shared" si="33"/>
        <v>No discount</v>
      </c>
      <c r="Y81" s="419" t="str">
        <f t="shared" si="34"/>
        <v>Exclusive</v>
      </c>
      <c r="Z81" s="399">
        <f t="shared" si="37"/>
        <v>2083.1628181818182</v>
      </c>
      <c r="AA81" s="399">
        <f t="shared" si="38"/>
        <v>2083.1628181818182</v>
      </c>
      <c r="AB81" s="400">
        <f t="shared" si="31"/>
        <v>2291.4791000000005</v>
      </c>
      <c r="AC81" s="400">
        <f t="shared" si="32"/>
        <v>2291.4791000000005</v>
      </c>
      <c r="AD81" s="244">
        <f>'Vic Oct 2019'!BF75</f>
        <v>0</v>
      </c>
      <c r="AE81" s="196" t="str">
        <f>'Vic Oct 2019'!BG75</f>
        <v>n</v>
      </c>
      <c r="AF81" s="336"/>
      <c r="AG81" s="336"/>
      <c r="AH81" s="336"/>
      <c r="AI81" s="336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  <c r="AT81" s="336"/>
      <c r="AU81" s="336"/>
      <c r="AV81" s="336"/>
      <c r="AW81" s="336"/>
      <c r="AX81" s="336"/>
      <c r="AY81" s="336"/>
      <c r="AZ81" s="336"/>
      <c r="BA81" s="336"/>
      <c r="BB81" s="336"/>
      <c r="BC81" s="336"/>
      <c r="BD81" s="336"/>
      <c r="BE81" s="336"/>
      <c r="BF81" s="336"/>
      <c r="BG81" s="336"/>
      <c r="BH81" s="336"/>
      <c r="BI81" s="336"/>
      <c r="BJ81" s="336"/>
      <c r="BK81" s="336"/>
      <c r="BL81" s="336"/>
      <c r="BM81" s="336"/>
      <c r="BN81" s="336"/>
      <c r="BO81" s="336"/>
      <c r="BP81" s="336"/>
      <c r="BQ81" s="336"/>
      <c r="BR81" s="336"/>
      <c r="BS81" s="336"/>
      <c r="BT81" s="336"/>
      <c r="BU81" s="336"/>
      <c r="BV81" s="336"/>
      <c r="BW81" s="336"/>
      <c r="BX81" s="336"/>
      <c r="BY81" s="336"/>
      <c r="BZ81" s="336"/>
      <c r="CA81" s="336"/>
      <c r="CB81" s="336"/>
      <c r="CC81" s="336"/>
      <c r="CD81" s="336"/>
      <c r="CE81" s="336"/>
      <c r="CF81" s="336"/>
      <c r="CG81" s="336"/>
      <c r="CH81" s="336"/>
      <c r="CI81" s="336"/>
      <c r="CJ81" s="336"/>
      <c r="CK81" s="336"/>
      <c r="CL81" s="336"/>
      <c r="CM81" s="336"/>
      <c r="CN81" s="336"/>
      <c r="CO81" s="339"/>
      <c r="CP81" s="339"/>
      <c r="CQ81" s="339"/>
      <c r="CR81" s="339"/>
      <c r="CS81" s="339"/>
      <c r="CT81" s="339"/>
      <c r="CU81" s="339"/>
      <c r="CV81" s="339"/>
      <c r="CW81" s="339"/>
      <c r="CX81" s="339"/>
      <c r="CY81" s="339"/>
      <c r="CZ81" s="339"/>
      <c r="DA81" s="339"/>
      <c r="DB81" s="339"/>
      <c r="DC81" s="339"/>
      <c r="DD81" s="339"/>
      <c r="DE81" s="339"/>
      <c r="DF81" s="339"/>
      <c r="DG81" s="339"/>
      <c r="DH81" s="339"/>
      <c r="DI81" s="339"/>
      <c r="DJ81" s="339"/>
      <c r="DK81" s="339"/>
      <c r="DL81" s="339"/>
      <c r="DM81" s="339"/>
      <c r="DN81" s="342"/>
      <c r="DO81" s="342"/>
      <c r="DP81" s="342"/>
      <c r="DQ81" s="342"/>
      <c r="DR81" s="342"/>
      <c r="DS81" s="342"/>
      <c r="DT81" s="342"/>
      <c r="DU81" s="342"/>
      <c r="DV81" s="342"/>
      <c r="DW81" s="342"/>
      <c r="DX81" s="342"/>
      <c r="DY81" s="342"/>
      <c r="DZ81" s="342"/>
      <c r="EA81" s="342"/>
      <c r="EB81" s="342"/>
      <c r="EC81" s="342"/>
      <c r="ED81" s="342"/>
      <c r="EE81" s="342"/>
      <c r="EF81" s="342"/>
      <c r="EG81" s="342"/>
      <c r="EH81" s="342"/>
      <c r="EI81" s="342"/>
      <c r="EJ81" s="342"/>
      <c r="EK81" s="342"/>
      <c r="EL81" s="342"/>
      <c r="EM81" s="342"/>
      <c r="EN81" s="342"/>
      <c r="EO81" s="342"/>
      <c r="EP81" s="342"/>
    </row>
    <row r="82" spans="1:146" s="343" customFormat="1" ht="17" customHeight="1">
      <c r="A82" s="528"/>
      <c r="B82" s="194" t="str">
        <f>'Vic Oct 2019'!F76</f>
        <v>Amaysim</v>
      </c>
      <c r="C82" s="194" t="str">
        <f>'Vic Oct 2019'!G76</f>
        <v>Gas as you go</v>
      </c>
      <c r="D82" s="190">
        <f>365*'Vic Oct 2019'!H76/100</f>
        <v>244.28454545454545</v>
      </c>
      <c r="E82" s="415">
        <f>IF('Vic Oct 2019'!AQ76=3,0.5,IF('Vic Oct 2019'!AQ76=2,0.33,0))</f>
        <v>0.5</v>
      </c>
      <c r="F82" s="415">
        <f t="shared" si="27"/>
        <v>0.5</v>
      </c>
      <c r="G82" s="190">
        <f>IF('Vic Oct 2019'!K76="",($C$5*E82/'Vic Oct 2019'!AQ76*'Vic Oct 2019'!W76/100)*'Vic Oct 2019'!AQ76,IF($C$5*E82/'Vic Oct 2019'!AQ76&gt;='Vic Oct 2019'!L76,('Vic Oct 2019'!L76*'Vic Oct 2019'!W76/100)*'Vic Oct 2019'!AQ76,($C$5*E82/'Vic Oct 2019'!AQ76*'Vic Oct 2019'!W76/100)*'Vic Oct 2019'!AQ76))</f>
        <v>204.5454545454545</v>
      </c>
      <c r="H82" s="190">
        <f>IF(AND('Vic Oct 2019'!L76&gt;0,'Vic Oct 2019'!M76&gt;0),IF($C$5*E82/'Vic Oct 2019'!AQ76&lt;'Vic Oct 2019'!L76,0,IF(($C$5*E82/'Vic Oct 2019'!AQ76-'Vic Oct 2019'!L76)&lt;=('Vic Oct 2019'!M76+'Vic Oct 2019'!L76),((($C$5*E82/'Vic Oct 2019'!AQ76-'Vic Oct 2019'!L76)*'Vic Oct 2019'!X76/100))*'Vic Oct 2019'!AQ76,((('Vic Oct 2019'!M76)*'Vic Oct 2019'!X76/100)*'Vic Oct 2019'!AQ76))),0)</f>
        <v>723.09090909090912</v>
      </c>
      <c r="I82" s="190">
        <f>IF(AND('Vic Oct 2019'!M76&gt;0,'Vic Oct 2019'!N76&gt;0),IF($C$5*E82/'Vic Oct 2019'!AQ76&lt;('Vic Oct 2019'!L76+'Vic Oct 2019'!M76),0,IF(($C$5*E82/'Vic Oct 2019'!AQ76-'Vic Oct 2019'!L76+'Vic Oct 2019'!M76)&lt;=('Vic Oct 2019'!L76+'Vic Oct 2019'!M76+'Vic Oct 2019'!N76),((($C$5*E82/'Vic Oct 2019'!AQ76-('Vic Oct 2019'!L76+'Vic Oct 2019'!M76))*'Vic Oct 2019'!Y76/100))*'Vic Oct 2019'!AQ76,('Vic Oct 2019'!N76*'Vic Oct 2019'!Y76/100)* 'Vic Oct 2019'!AQ76)),0)</f>
        <v>0</v>
      </c>
      <c r="J82" s="190">
        <f>IF(AND('Vic Oct 2019'!N76&gt;0,'Vic Oct 2019'!O76&gt;0),IF($C$5*E82/'Vic Oct 2019'!AQ76&lt;('Vic Oct 2019'!L76+'Vic Oct 2019'!M76+'Vic Oct 2019'!N76),0,IF(($C$5*E82/'Vic Oct 2019'!AQ76-'Vic Oct 2019'!L76+'Vic Oct 2019'!M76+'Vic Oct 2019'!N76)&lt;=('Vic Oct 2019'!L76+'Vic Oct 2019'!M76+'Vic Oct 2019'!N76+'Vic Oct 2019'!O76),(($C$5*E82/'Vic Oct 2019'!AQ76-('Vic Oct 2019'!L76+'Vic Oct 2019'!M76+'Vic Oct 2019'!N76))*'Vic Oct 2019'!Z76/100)*'Vic Oct 2019'!AQ76,('Vic Oct 2019'!O76*'Vic Oct 2019'!Z76/100)*'Vic Oct 2019'!AQ76)),0)</f>
        <v>0</v>
      </c>
      <c r="K82" s="190">
        <f>IF(AND('Vic Oct 2019'!P76&gt;0,'Vic Oct 2019'!O76&gt;0),IF(($C$5*E82/'Vic Oct 2019'!AQ76&lt;SUM('Vic Oct 2019'!L76:P76)),(0),($C$5*E82/'Vic Oct 2019'!AQ76-SUM('Vic Oct 2019'!L76:P76))*'Vic Oct 2019'!AB76/100)* 'Vic Oct 2019'!AQ76,IF(AND('Vic Oct 2019'!O76&gt;0,'Vic Oct 2019'!P76=""),IF(($C$5*E82/'Vic Oct 2019'!AQ76&lt; SUM('Vic Oct 2019'!L76:O76)),(0),($C$5*E82/'Vic Oct 2019'!AQ76-SUM('Vic Oct 2019'!L76:O76))*'Vic Oct 2019'!AA76/100)* 'Vic Oct 2019'!AQ76,IF(AND('Vic Oct 2019'!N76&gt;0,'Vic Oct 2019'!O76=""),IF(($C$5*E82/'Vic Oct 2019'!AQ76&lt; SUM('Vic Oct 2019'!L76:N76)),(0),($C$5*E82/'Vic Oct 2019'!AQ76-SUM('Vic Oct 2019'!L76:N76))*'Vic Oct 2019'!Z76/100)* 'Vic Oct 2019'!AQ76,IF(AND('Vic Oct 2019'!M76&gt;0,'Vic Oct 2019'!N76=""),IF(($C$5*E82/'Vic Oct 2019'!AQ76&lt;'Vic Oct 2019'!M76+'Vic Oct 2019'!L76),(0),(($C$5*E82/'Vic Oct 2019'!AQ76-('Vic Oct 2019'!M76+'Vic Oct 2019'!L76))*'Vic Oct 2019'!Y76/100))*'Vic Oct 2019'!AQ76,IF(AND('Vic Oct 2019'!L76&gt;0,'Vic Oct 2019'!M76=""&gt;0),IF(($C$5*E82/'Vic Oct 2019'!AQ76&lt;'Vic Oct 2019'!L76),(0),($C$5*E82/'Vic Oct 2019'!AQ76-'Vic Oct 2019'!L76)*'Vic Oct 2019'!X76/100)*'Vic Oct 2019'!AQ76,0)))))</f>
        <v>0</v>
      </c>
      <c r="L82" s="190">
        <f>IF('Vic Oct 2019'!K76="",($C$5*F82/'Vic Oct 2019'!AR76*'Vic Oct 2019'!AC76/100)*'Vic Oct 2019'!AR76,IF($C$5*F82/'Vic Oct 2019'!AR76&gt;='Vic Oct 2019'!L76,('Vic Oct 2019'!L76*'Vic Oct 2019'!AC76/100)*'Vic Oct 2019'!AR76,($C$5*F82/'Vic Oct 2019'!AR76*'Vic Oct 2019'!AC76/100)*'Vic Oct 2019'!AR76))</f>
        <v>204.5454545454545</v>
      </c>
      <c r="M82" s="190">
        <f>IF(AND('Vic Oct 2019'!L76&gt;0,'Vic Oct 2019'!M76&gt;0),IF($C$5*F82/'Vic Oct 2019'!AR76&lt;'Vic Oct 2019'!L76,0,IF(($C$5*F82/'Vic Oct 2019'!AR76-'Vic Oct 2019'!L76)&lt;=('Vic Oct 2019'!M76+'Vic Oct 2019'!L76),((($C$5*F82/'Vic Oct 2019'!AR76-'Vic Oct 2019'!L76)*'Vic Oct 2019'!AD76/100))*'Vic Oct 2019'!AR76,((('Vic Oct 2019'!M76)*'Vic Oct 2019'!AD76/100)*'Vic Oct 2019'!AR76))),0)</f>
        <v>723.09090909090912</v>
      </c>
      <c r="N82" s="190">
        <f>IF(AND('Vic Oct 2019'!M76&gt;0,'Vic Oct 2019'!N76&gt;0),IF($C$5*F82/'Vic Oct 2019'!AR76&lt;('Vic Oct 2019'!L76+'Vic Oct 2019'!M76),0,IF(($C$5*F82/'Vic Oct 2019'!AR76-'Vic Oct 2019'!L76+'Vic Oct 2019'!M76)&lt;=('Vic Oct 2019'!L76+'Vic Oct 2019'!M76+'Vic Oct 2019'!N76),((($C$5*F82/'Vic Oct 2019'!AR76-('Vic Oct 2019'!L76+'Vic Oct 2019'!M76))*'Vic Oct 2019'!AE76/100))*'Vic Oct 2019'!AR76,('Vic Oct 2019'!N76*'Vic Oct 2019'!AE76/100)*'Vic Oct 2019'!AR76)),0)</f>
        <v>0</v>
      </c>
      <c r="O82" s="190">
        <f>IF(AND('Vic Oct 2019'!N76&gt;0,'Vic Oct 2019'!O76&gt;0),IF($C$5*F82/'Vic Oct 2019'!AR76&lt;('Vic Oct 2019'!L76+'Vic Oct 2019'!M76+'Vic Oct 2019'!N76),0,IF(($C$5*F82/'Vic Oct 2019'!AR76-'Vic Oct 2019'!L76+'Vic Oct 2019'!M76+'Vic Oct 2019'!N76)&lt;=('Vic Oct 2019'!L76+'Vic Oct 2019'!M76+'Vic Oct 2019'!N76+'Vic Oct 2019'!O76),(($C$5*F82/'Vic Oct 2019'!AR76-('Vic Oct 2019'!L76+'Vic Oct 2019'!M76+'Vic Oct 2019'!N76))*'Vic Oct 2019'!AF76/100)*'Vic Oct 2019'!AR76,('Vic Oct 2019'!O76*'Vic Oct 2019'!AF76/100)*'Vic Oct 2019'!AR76)),0)</f>
        <v>0</v>
      </c>
      <c r="P82" s="190">
        <f>IF(AND('Vic Oct 2019'!P76&gt;0,'Vic Oct 2019'!O76&gt;0),IF(($C$5*F82/'Vic Oct 2019'!AR76&lt;SUM('Vic Oct 2019'!L76:P76)),(0),($C$5*F82/'Vic Oct 2019'!AR76-SUM('Vic Oct 2019'!L76:P76))*'Vic Oct 2019'!AB76/100)* 'Vic Oct 2019'!AR76,IF(AND('Vic Oct 2019'!O76&gt;0,'Vic Oct 2019'!P76=""),IF(($C$5*F82/'Vic Oct 2019'!AR76&lt; SUM('Vic Oct 2019'!L76:O76)),(0),($C$5*F82/'Vic Oct 2019'!AR76-SUM('Vic Oct 2019'!L76:O76))*'Vic Oct 2019'!AG76/100)* 'Vic Oct 2019'!AR76,IF(AND('Vic Oct 2019'!N76&gt;0,'Vic Oct 2019'!O76=""),IF(($C$5*F82/'Vic Oct 2019'!AR76&lt; SUM('Vic Oct 2019'!L76:N76)),(0),($C$5*F82/'Vic Oct 2019'!AR76-SUM('Vic Oct 2019'!L76:N76))*'Vic Oct 2019'!AF76/100)* 'Vic Oct 2019'!AR76,IF(AND('Vic Oct 2019'!M76&gt;0,'Vic Oct 2019'!N76=""),IF(($C$5*F82/'Vic Oct 2019'!AR76&lt;'Vic Oct 2019'!M76+'Vic Oct 2019'!L76),(0),(($C$5*F82/'Vic Oct 2019'!AR76-('Vic Oct 2019'!M76+'Vic Oct 2019'!L76))*'Vic Oct 2019'!AE76/100))*'Vic Oct 2019'!AR76,IF(AND('Vic Oct 2019'!L76&gt;0,'Vic Oct 2019'!M76=""&gt;0),IF(($C$5*F82/'Vic Oct 2019'!AR76&lt;'Vic Oct 2019'!L76),(0),($C$5*F82/'Vic Oct 2019'!AR76-'Vic Oct 2019'!L76)*'Vic Oct 2019'!AD76/100)*'Vic Oct 2019'!AR76,0)))))</f>
        <v>0</v>
      </c>
      <c r="Q82" s="394">
        <f t="shared" si="28"/>
        <v>1855.272727272727</v>
      </c>
      <c r="R82" s="419">
        <f t="shared" si="29"/>
        <v>2099.5572727272724</v>
      </c>
      <c r="S82" s="193">
        <f t="shared" si="30"/>
        <v>2309.5129999999999</v>
      </c>
      <c r="T82" s="247">
        <f>'Vic Oct 2019'!AT76</f>
        <v>0</v>
      </c>
      <c r="U82" s="247">
        <f>'Vic Oct 2019'!AU76</f>
        <v>0</v>
      </c>
      <c r="V82" s="247">
        <f>'Vic Oct 2019'!AV76</f>
        <v>0</v>
      </c>
      <c r="W82" s="247">
        <f>'Vic Oct 2019'!AW76</f>
        <v>0</v>
      </c>
      <c r="X82" s="419" t="str">
        <f t="shared" si="33"/>
        <v>No discount</v>
      </c>
      <c r="Y82" s="419" t="str">
        <f t="shared" si="34"/>
        <v>Exclusive</v>
      </c>
      <c r="Z82" s="399">
        <f t="shared" si="37"/>
        <v>2099.5572727272724</v>
      </c>
      <c r="AA82" s="399">
        <f t="shared" si="38"/>
        <v>2099.5572727272724</v>
      </c>
      <c r="AB82" s="400">
        <f t="shared" si="31"/>
        <v>2309.5129999999999</v>
      </c>
      <c r="AC82" s="400">
        <f t="shared" si="32"/>
        <v>2309.5129999999999</v>
      </c>
      <c r="AD82" s="244">
        <f>'Vic Oct 2019'!BF76</f>
        <v>0</v>
      </c>
      <c r="AE82" s="196" t="str">
        <f>'Vic Oct 2019'!BG76</f>
        <v>n</v>
      </c>
      <c r="AF82" s="336"/>
      <c r="AG82" s="336"/>
      <c r="AH82" s="336"/>
      <c r="AI82" s="336"/>
      <c r="AJ82" s="336"/>
      <c r="AK82" s="336"/>
      <c r="AL82" s="336"/>
      <c r="AM82" s="336"/>
      <c r="AN82" s="336"/>
      <c r="AO82" s="336"/>
      <c r="AP82" s="336"/>
      <c r="AQ82" s="336"/>
      <c r="AR82" s="336"/>
      <c r="AS82" s="336"/>
      <c r="AT82" s="336"/>
      <c r="AU82" s="336"/>
      <c r="AV82" s="336"/>
      <c r="AW82" s="336"/>
      <c r="AX82" s="336"/>
      <c r="AY82" s="336"/>
      <c r="AZ82" s="336"/>
      <c r="BA82" s="336"/>
      <c r="BB82" s="336"/>
      <c r="BC82" s="336"/>
      <c r="BD82" s="336"/>
      <c r="BE82" s="336"/>
      <c r="BF82" s="336"/>
      <c r="BG82" s="336"/>
      <c r="BH82" s="336"/>
      <c r="BI82" s="336"/>
      <c r="BJ82" s="336"/>
      <c r="BK82" s="336"/>
      <c r="BL82" s="336"/>
      <c r="BM82" s="336"/>
      <c r="BN82" s="336"/>
      <c r="BO82" s="336"/>
      <c r="BP82" s="336"/>
      <c r="BQ82" s="336"/>
      <c r="BR82" s="336"/>
      <c r="BS82" s="336"/>
      <c r="BT82" s="336"/>
      <c r="BU82" s="336"/>
      <c r="BV82" s="336"/>
      <c r="BW82" s="336"/>
      <c r="BX82" s="336"/>
      <c r="BY82" s="336"/>
      <c r="BZ82" s="336"/>
      <c r="CA82" s="336"/>
      <c r="CB82" s="336"/>
      <c r="CC82" s="336"/>
      <c r="CD82" s="336"/>
      <c r="CE82" s="336"/>
      <c r="CF82" s="336"/>
      <c r="CG82" s="336"/>
      <c r="CH82" s="336"/>
      <c r="CI82" s="336"/>
      <c r="CJ82" s="336"/>
      <c r="CK82" s="336"/>
      <c r="CL82" s="336"/>
      <c r="CM82" s="336"/>
      <c r="CN82" s="336"/>
      <c r="CO82" s="339"/>
      <c r="CP82" s="339"/>
      <c r="CQ82" s="339"/>
      <c r="CR82" s="339"/>
      <c r="CS82" s="339"/>
      <c r="CT82" s="339"/>
      <c r="CU82" s="339"/>
      <c r="CV82" s="339"/>
      <c r="CW82" s="339"/>
      <c r="CX82" s="339"/>
      <c r="CY82" s="339"/>
      <c r="CZ82" s="339"/>
      <c r="DA82" s="339"/>
      <c r="DB82" s="339"/>
      <c r="DC82" s="339"/>
      <c r="DD82" s="339"/>
      <c r="DE82" s="339"/>
      <c r="DF82" s="339"/>
      <c r="DG82" s="339"/>
      <c r="DH82" s="339"/>
      <c r="DI82" s="339"/>
      <c r="DJ82" s="339"/>
      <c r="DK82" s="339"/>
      <c r="DL82" s="339"/>
      <c r="DM82" s="339"/>
      <c r="DN82" s="342"/>
      <c r="DO82" s="342"/>
      <c r="DP82" s="342"/>
      <c r="DQ82" s="342"/>
      <c r="DR82" s="342"/>
      <c r="DS82" s="342"/>
      <c r="DT82" s="342"/>
      <c r="DU82" s="342"/>
      <c r="DV82" s="342"/>
      <c r="DW82" s="342"/>
      <c r="DX82" s="342"/>
      <c r="DY82" s="342"/>
      <c r="DZ82" s="342"/>
      <c r="EA82" s="342"/>
      <c r="EB82" s="342"/>
      <c r="EC82" s="342"/>
      <c r="ED82" s="342"/>
      <c r="EE82" s="342"/>
      <c r="EF82" s="342"/>
      <c r="EG82" s="342"/>
      <c r="EH82" s="342"/>
      <c r="EI82" s="342"/>
      <c r="EJ82" s="342"/>
      <c r="EK82" s="342"/>
      <c r="EL82" s="342"/>
      <c r="EM82" s="342"/>
      <c r="EN82" s="342"/>
      <c r="EO82" s="342"/>
      <c r="EP82" s="342"/>
    </row>
    <row r="83" spans="1:146" s="343" customFormat="1" ht="17" customHeight="1">
      <c r="A83" s="528"/>
      <c r="B83" s="194" t="str">
        <f>'Vic Oct 2019'!F77</f>
        <v>Powershop</v>
      </c>
      <c r="C83" s="194" t="str">
        <f>'Vic Oct 2019'!G77</f>
        <v>Shopper</v>
      </c>
      <c r="D83" s="190">
        <f>365*'Vic Oct 2019'!H77/100</f>
        <v>357.69999999999993</v>
      </c>
      <c r="E83" s="415">
        <f>IF('Vic Oct 2019'!AQ77=3,0.5,IF('Vic Oct 2019'!AQ77=2,0.33,0))</f>
        <v>0.5</v>
      </c>
      <c r="F83" s="415">
        <f t="shared" si="27"/>
        <v>0.5</v>
      </c>
      <c r="G83" s="190">
        <f>IF('Vic Oct 2019'!K77="",($C$5*E83/'Vic Oct 2019'!AQ77*'Vic Oct 2019'!W77/100)*'Vic Oct 2019'!AQ77,IF($C$5*E83/'Vic Oct 2019'!AQ77&gt;='Vic Oct 2019'!L77,('Vic Oct 2019'!L77*'Vic Oct 2019'!W77/100)*'Vic Oct 2019'!AQ77,($C$5*E83/'Vic Oct 2019'!AQ77*'Vic Oct 2019'!W77/100)*'Vic Oct 2019'!AQ77))</f>
        <v>840.90909090909076</v>
      </c>
      <c r="H83" s="190">
        <f>IF(AND('Vic Oct 2019'!L77&gt;0,'Vic Oct 2019'!M77&gt;0),IF($C$5*E83/'Vic Oct 2019'!AQ77&lt;'Vic Oct 2019'!L77,0,IF(($C$5*E83/'Vic Oct 2019'!AQ77-'Vic Oct 2019'!L77)&lt;=('Vic Oct 2019'!M77+'Vic Oct 2019'!L77),((($C$5*E83/'Vic Oct 2019'!AQ77-'Vic Oct 2019'!L77)*'Vic Oct 2019'!X77/100))*'Vic Oct 2019'!AQ77,((('Vic Oct 2019'!M77)*'Vic Oct 2019'!X77/100)*'Vic Oct 2019'!AQ77))),0)</f>
        <v>0</v>
      </c>
      <c r="I83" s="190">
        <f>IF(AND('Vic Oct 2019'!M77&gt;0,'Vic Oct 2019'!N77&gt;0),IF($C$5*E83/'Vic Oct 2019'!AQ77&lt;('Vic Oct 2019'!L77+'Vic Oct 2019'!M77),0,IF(($C$5*E83/'Vic Oct 2019'!AQ77-'Vic Oct 2019'!L77+'Vic Oct 2019'!M77)&lt;=('Vic Oct 2019'!L77+'Vic Oct 2019'!M77+'Vic Oct 2019'!N77),((($C$5*E83/'Vic Oct 2019'!AQ77-('Vic Oct 2019'!L77+'Vic Oct 2019'!M77))*'Vic Oct 2019'!Y77/100))*'Vic Oct 2019'!AQ77,('Vic Oct 2019'!N77*'Vic Oct 2019'!Y77/100)* 'Vic Oct 2019'!AQ77)),0)</f>
        <v>0</v>
      </c>
      <c r="J83" s="190">
        <f>IF(AND('Vic Oct 2019'!N77&gt;0,'Vic Oct 2019'!O77&gt;0),IF($C$5*E83/'Vic Oct 2019'!AQ77&lt;('Vic Oct 2019'!L77+'Vic Oct 2019'!M77+'Vic Oct 2019'!N77),0,IF(($C$5*E83/'Vic Oct 2019'!AQ77-'Vic Oct 2019'!L77+'Vic Oct 2019'!M77+'Vic Oct 2019'!N77)&lt;=('Vic Oct 2019'!L77+'Vic Oct 2019'!M77+'Vic Oct 2019'!N77+'Vic Oct 2019'!O77),(($C$5*E83/'Vic Oct 2019'!AQ77-('Vic Oct 2019'!L77+'Vic Oct 2019'!M77+'Vic Oct 2019'!N77))*'Vic Oct 2019'!Z77/100)*'Vic Oct 2019'!AQ77,('Vic Oct 2019'!O77*'Vic Oct 2019'!Z77/100)*'Vic Oct 2019'!AQ77)),0)</f>
        <v>0</v>
      </c>
      <c r="K83" s="190">
        <f>IF(AND('Vic Oct 2019'!P77&gt;0,'Vic Oct 2019'!O77&gt;0),IF(($C$5*E83/'Vic Oct 2019'!AQ77&lt;SUM('Vic Oct 2019'!L77:P77)),(0),($C$5*E83/'Vic Oct 2019'!AQ77-SUM('Vic Oct 2019'!L77:P77))*'Vic Oct 2019'!AB77/100)* 'Vic Oct 2019'!AQ77,IF(AND('Vic Oct 2019'!O77&gt;0,'Vic Oct 2019'!P77=""),IF(($C$5*E83/'Vic Oct 2019'!AQ77&lt; SUM('Vic Oct 2019'!L77:O77)),(0),($C$5*E83/'Vic Oct 2019'!AQ77-SUM('Vic Oct 2019'!L77:O77))*'Vic Oct 2019'!AA77/100)* 'Vic Oct 2019'!AQ77,IF(AND('Vic Oct 2019'!N77&gt;0,'Vic Oct 2019'!O77=""),IF(($C$5*E83/'Vic Oct 2019'!AQ77&lt; SUM('Vic Oct 2019'!L77:N77)),(0),($C$5*E83/'Vic Oct 2019'!AQ77-SUM('Vic Oct 2019'!L77:N77))*'Vic Oct 2019'!Z77/100)* 'Vic Oct 2019'!AQ77,IF(AND('Vic Oct 2019'!M77&gt;0,'Vic Oct 2019'!N77=""),IF(($C$5*E83/'Vic Oct 2019'!AQ77&lt;'Vic Oct 2019'!M77+'Vic Oct 2019'!L77),(0),(($C$5*E83/'Vic Oct 2019'!AQ77-('Vic Oct 2019'!M77+'Vic Oct 2019'!L77))*'Vic Oct 2019'!Y77/100))*'Vic Oct 2019'!AQ77,IF(AND('Vic Oct 2019'!L77&gt;0,'Vic Oct 2019'!M77=""&gt;0),IF(($C$5*E83/'Vic Oct 2019'!AQ77&lt;'Vic Oct 2019'!L77),(0),($C$5*E83/'Vic Oct 2019'!AQ77-'Vic Oct 2019'!L77)*'Vic Oct 2019'!X77/100)*'Vic Oct 2019'!AQ77,0)))))</f>
        <v>0</v>
      </c>
      <c r="L83" s="190">
        <f>IF('Vic Oct 2019'!K77="",($C$5*F83/'Vic Oct 2019'!AR77*'Vic Oct 2019'!AC77/100)*'Vic Oct 2019'!AR77,IF($C$5*F83/'Vic Oct 2019'!AR77&gt;='Vic Oct 2019'!L77,('Vic Oct 2019'!L77*'Vic Oct 2019'!AC77/100)*'Vic Oct 2019'!AR77,($C$5*F83/'Vic Oct 2019'!AR77*'Vic Oct 2019'!AC77/100)*'Vic Oct 2019'!AR77))</f>
        <v>840.90909090909076</v>
      </c>
      <c r="M83" s="190">
        <f>IF(AND('Vic Oct 2019'!L77&gt;0,'Vic Oct 2019'!M77&gt;0),IF($C$5*F83/'Vic Oct 2019'!AR77&lt;'Vic Oct 2019'!L77,0,IF(($C$5*F83/'Vic Oct 2019'!AR77-'Vic Oct 2019'!L77)&lt;=('Vic Oct 2019'!M77+'Vic Oct 2019'!L77),((($C$5*F83/'Vic Oct 2019'!AR77-'Vic Oct 2019'!L77)*'Vic Oct 2019'!AD77/100))*'Vic Oct 2019'!AR77,((('Vic Oct 2019'!M77)*'Vic Oct 2019'!AD77/100)*'Vic Oct 2019'!AR77))),0)</f>
        <v>0</v>
      </c>
      <c r="N83" s="190">
        <f>IF(AND('Vic Oct 2019'!M77&gt;0,'Vic Oct 2019'!N77&gt;0),IF($C$5*F83/'Vic Oct 2019'!AR77&lt;('Vic Oct 2019'!L77+'Vic Oct 2019'!M77),0,IF(($C$5*F83/'Vic Oct 2019'!AR77-'Vic Oct 2019'!L77+'Vic Oct 2019'!M77)&lt;=('Vic Oct 2019'!L77+'Vic Oct 2019'!M77+'Vic Oct 2019'!N77),((($C$5*F83/'Vic Oct 2019'!AR77-('Vic Oct 2019'!L77+'Vic Oct 2019'!M77))*'Vic Oct 2019'!AE77/100))*'Vic Oct 2019'!AR77,('Vic Oct 2019'!N77*'Vic Oct 2019'!AE77/100)*'Vic Oct 2019'!AR77)),0)</f>
        <v>0</v>
      </c>
      <c r="O83" s="190">
        <f>IF(AND('Vic Oct 2019'!N77&gt;0,'Vic Oct 2019'!O77&gt;0),IF($C$5*F83/'Vic Oct 2019'!AR77&lt;('Vic Oct 2019'!L77+'Vic Oct 2019'!M77+'Vic Oct 2019'!N77),0,IF(($C$5*F83/'Vic Oct 2019'!AR77-'Vic Oct 2019'!L77+'Vic Oct 2019'!M77+'Vic Oct 2019'!N77)&lt;=('Vic Oct 2019'!L77+'Vic Oct 2019'!M77+'Vic Oct 2019'!N77+'Vic Oct 2019'!O77),(($C$5*F83/'Vic Oct 2019'!AR77-('Vic Oct 2019'!L77+'Vic Oct 2019'!M77+'Vic Oct 2019'!N77))*'Vic Oct 2019'!AF77/100)*'Vic Oct 2019'!AR77,('Vic Oct 2019'!O77*'Vic Oct 2019'!AF77/100)*'Vic Oct 2019'!AR77)),0)</f>
        <v>0</v>
      </c>
      <c r="P83" s="190">
        <f>IF(AND('Vic Oct 2019'!P77&gt;0,'Vic Oct 2019'!O77&gt;0),IF(($C$5*F83/'Vic Oct 2019'!AR77&lt;SUM('Vic Oct 2019'!L77:P77)),(0),($C$5*F83/'Vic Oct 2019'!AR77-SUM('Vic Oct 2019'!L77:P77))*'Vic Oct 2019'!AB77/100)* 'Vic Oct 2019'!AR77,IF(AND('Vic Oct 2019'!O77&gt;0,'Vic Oct 2019'!P77=""),IF(($C$5*F83/'Vic Oct 2019'!AR77&lt; SUM('Vic Oct 2019'!L77:O77)),(0),($C$5*F83/'Vic Oct 2019'!AR77-SUM('Vic Oct 2019'!L77:O77))*'Vic Oct 2019'!AG77/100)* 'Vic Oct 2019'!AR77,IF(AND('Vic Oct 2019'!N77&gt;0,'Vic Oct 2019'!O77=""),IF(($C$5*F83/'Vic Oct 2019'!AR77&lt; SUM('Vic Oct 2019'!L77:N77)),(0),($C$5*F83/'Vic Oct 2019'!AR77-SUM('Vic Oct 2019'!L77:N77))*'Vic Oct 2019'!AF77/100)* 'Vic Oct 2019'!AR77,IF(AND('Vic Oct 2019'!M77&gt;0,'Vic Oct 2019'!N77=""),IF(($C$5*F83/'Vic Oct 2019'!AR77&lt;'Vic Oct 2019'!M77+'Vic Oct 2019'!L77),(0),(($C$5*F83/'Vic Oct 2019'!AR77-('Vic Oct 2019'!M77+'Vic Oct 2019'!L77))*'Vic Oct 2019'!AE77/100))*'Vic Oct 2019'!AR77,IF(AND('Vic Oct 2019'!L77&gt;0,'Vic Oct 2019'!M77=""&gt;0),IF(($C$5*F83/'Vic Oct 2019'!AR77&lt;'Vic Oct 2019'!L77),(0),($C$5*F83/'Vic Oct 2019'!AR77-'Vic Oct 2019'!L77)*'Vic Oct 2019'!AD77/100)*'Vic Oct 2019'!AR77,0)))))</f>
        <v>0</v>
      </c>
      <c r="Q83" s="394">
        <f t="shared" si="28"/>
        <v>1681.8181818181815</v>
      </c>
      <c r="R83" s="419">
        <f t="shared" si="29"/>
        <v>2039.5181818181813</v>
      </c>
      <c r="S83" s="193">
        <f t="shared" si="30"/>
        <v>2243.4699999999998</v>
      </c>
      <c r="T83" s="247">
        <f>'Vic Oct 2019'!AT77</f>
        <v>0</v>
      </c>
      <c r="U83" s="247">
        <f>'Vic Oct 2019'!AU77</f>
        <v>0</v>
      </c>
      <c r="V83" s="247">
        <f>'Vic Oct 2019'!AV77</f>
        <v>5</v>
      </c>
      <c r="W83" s="247">
        <f>'Vic Oct 2019'!AW77</f>
        <v>0</v>
      </c>
      <c r="X83" s="419" t="str">
        <f t="shared" si="33"/>
        <v>Pay-on-time off bill</v>
      </c>
      <c r="Y83" s="419" t="str">
        <f t="shared" si="34"/>
        <v>Inclusive</v>
      </c>
      <c r="Z83" s="399">
        <f t="shared" si="37"/>
        <v>2039.5181818181816</v>
      </c>
      <c r="AA83" s="399">
        <f t="shared" si="38"/>
        <v>1937.5422727272726</v>
      </c>
      <c r="AB83" s="400">
        <f t="shared" si="31"/>
        <v>2243.4699999999998</v>
      </c>
      <c r="AC83" s="400">
        <f t="shared" si="32"/>
        <v>2131.2964999999999</v>
      </c>
      <c r="AD83" s="244">
        <f>'Vic Oct 2019'!BF77</f>
        <v>0</v>
      </c>
      <c r="AE83" s="196" t="str">
        <f>'Vic Oct 2019'!BG77</f>
        <v>n</v>
      </c>
      <c r="AF83" s="336"/>
      <c r="AG83" s="336"/>
      <c r="AH83" s="336"/>
      <c r="AI83" s="336"/>
      <c r="AJ83" s="336"/>
      <c r="AK83" s="336"/>
      <c r="AL83" s="336"/>
      <c r="AM83" s="336"/>
      <c r="AN83" s="336"/>
      <c r="AO83" s="336"/>
      <c r="AP83" s="336"/>
      <c r="AQ83" s="336"/>
      <c r="AR83" s="336"/>
      <c r="AS83" s="336"/>
      <c r="AT83" s="336"/>
      <c r="AU83" s="336"/>
      <c r="AV83" s="336"/>
      <c r="AW83" s="336"/>
      <c r="AX83" s="336"/>
      <c r="AY83" s="336"/>
      <c r="AZ83" s="336"/>
      <c r="BA83" s="336"/>
      <c r="BB83" s="336"/>
      <c r="BC83" s="336"/>
      <c r="BD83" s="336"/>
      <c r="BE83" s="336"/>
      <c r="BF83" s="336"/>
      <c r="BG83" s="336"/>
      <c r="BH83" s="336"/>
      <c r="BI83" s="336"/>
      <c r="BJ83" s="336"/>
      <c r="BK83" s="336"/>
      <c r="BL83" s="336"/>
      <c r="BM83" s="336"/>
      <c r="BN83" s="336"/>
      <c r="BO83" s="336"/>
      <c r="BP83" s="336"/>
      <c r="BQ83" s="336"/>
      <c r="BR83" s="336"/>
      <c r="BS83" s="336"/>
      <c r="BT83" s="336"/>
      <c r="BU83" s="336"/>
      <c r="BV83" s="336"/>
      <c r="BW83" s="336"/>
      <c r="BX83" s="336"/>
      <c r="BY83" s="336"/>
      <c r="BZ83" s="336"/>
      <c r="CA83" s="336"/>
      <c r="CB83" s="336"/>
      <c r="CC83" s="336"/>
      <c r="CD83" s="336"/>
      <c r="CE83" s="336"/>
      <c r="CF83" s="336"/>
      <c r="CG83" s="336"/>
      <c r="CH83" s="336"/>
      <c r="CI83" s="336"/>
      <c r="CJ83" s="336"/>
      <c r="CK83" s="336"/>
      <c r="CL83" s="336"/>
      <c r="CM83" s="336"/>
      <c r="CN83" s="336"/>
      <c r="CO83" s="339"/>
      <c r="CP83" s="339"/>
      <c r="CQ83" s="339"/>
      <c r="CR83" s="339"/>
      <c r="CS83" s="339"/>
      <c r="CT83" s="339"/>
      <c r="CU83" s="339"/>
      <c r="CV83" s="339"/>
      <c r="CW83" s="339"/>
      <c r="CX83" s="339"/>
      <c r="CY83" s="339"/>
      <c r="CZ83" s="339"/>
      <c r="DA83" s="339"/>
      <c r="DB83" s="339"/>
      <c r="DC83" s="339"/>
      <c r="DD83" s="339"/>
      <c r="DE83" s="339"/>
      <c r="DF83" s="339"/>
      <c r="DG83" s="339"/>
      <c r="DH83" s="339"/>
      <c r="DI83" s="339"/>
      <c r="DJ83" s="339"/>
      <c r="DK83" s="339"/>
      <c r="DL83" s="339"/>
      <c r="DM83" s="339"/>
      <c r="DN83" s="342"/>
      <c r="DO83" s="342"/>
      <c r="DP83" s="342"/>
      <c r="DQ83" s="342"/>
      <c r="DR83" s="342"/>
      <c r="DS83" s="342"/>
      <c r="DT83" s="342"/>
      <c r="DU83" s="342"/>
      <c r="DV83" s="342"/>
      <c r="DW83" s="342"/>
      <c r="DX83" s="342"/>
      <c r="DY83" s="342"/>
      <c r="DZ83" s="342"/>
      <c r="EA83" s="342"/>
      <c r="EB83" s="342"/>
      <c r="EC83" s="342"/>
      <c r="ED83" s="342"/>
      <c r="EE83" s="342"/>
      <c r="EF83" s="342"/>
      <c r="EG83" s="342"/>
      <c r="EH83" s="342"/>
      <c r="EI83" s="342"/>
      <c r="EJ83" s="342"/>
      <c r="EK83" s="342"/>
      <c r="EL83" s="342"/>
      <c r="EM83" s="342"/>
      <c r="EN83" s="342"/>
      <c r="EO83" s="342"/>
      <c r="EP83" s="342"/>
    </row>
    <row r="84" spans="1:146" s="116" customFormat="1" ht="17" customHeight="1" thickBot="1">
      <c r="A84" s="428"/>
      <c r="B84" s="215" t="str">
        <f>'Vic Oct 2019'!F78</f>
        <v>Red Energy</v>
      </c>
      <c r="C84" s="215" t="str">
        <f>'Vic Oct 2019'!G78</f>
        <v>Red Saver</v>
      </c>
      <c r="D84" s="115">
        <f>365*'Vic Oct 2019'!H78/100</f>
        <v>256.95999999999998</v>
      </c>
      <c r="E84" s="416">
        <f>IF('Vic Oct 2019'!AQ78=3,0.5,IF('Vic Oct 2019'!AQ78=2,0.33,0))</f>
        <v>0.5</v>
      </c>
      <c r="F84" s="416">
        <f t="shared" si="27"/>
        <v>0.5</v>
      </c>
      <c r="G84" s="115">
        <f>IF('Vic Oct 2019'!K78="",($C$5*E84/'Vic Oct 2019'!AQ78*'Vic Oct 2019'!W78/100)*'Vic Oct 2019'!AQ78,IF($C$5*E84/'Vic Oct 2019'!AQ78&gt;='Vic Oct 2019'!L78,('Vic Oct 2019'!L78*'Vic Oct 2019'!W78/100)*'Vic Oct 2019'!AQ78,($C$5*E84/'Vic Oct 2019'!AQ78*'Vic Oct 2019'!W78/100)*'Vic Oct 2019'!AQ78))</f>
        <v>212.976</v>
      </c>
      <c r="H84" s="115">
        <f>IF(AND('Vic Oct 2019'!L78&gt;0,'Vic Oct 2019'!M78&gt;0),IF($C$5*E84/'Vic Oct 2019'!AQ78&lt;'Vic Oct 2019'!L78,0,IF(($C$5*E84/'Vic Oct 2019'!AQ78-'Vic Oct 2019'!L78)&lt;=('Vic Oct 2019'!M78+'Vic Oct 2019'!L78),((($C$5*E84/'Vic Oct 2019'!AQ78-'Vic Oct 2019'!L78)*'Vic Oct 2019'!X78/100))*'Vic Oct 2019'!AQ78,((('Vic Oct 2019'!M78)*'Vic Oct 2019'!X78/100)*'Vic Oct 2019'!AQ78))),0)</f>
        <v>0</v>
      </c>
      <c r="I84" s="115">
        <f>IF(AND('Vic Oct 2019'!M78&gt;0,'Vic Oct 2019'!N78&gt;0),IF($C$5*E84/'Vic Oct 2019'!AQ78&lt;('Vic Oct 2019'!L78+'Vic Oct 2019'!M78),0,IF(($C$5*E84/'Vic Oct 2019'!AQ78-'Vic Oct 2019'!L78+'Vic Oct 2019'!M78)&lt;=('Vic Oct 2019'!L78+'Vic Oct 2019'!M78+'Vic Oct 2019'!N78),((($C$5*E84/'Vic Oct 2019'!AQ78-('Vic Oct 2019'!L78+'Vic Oct 2019'!M78))*'Vic Oct 2019'!Y78/100))*'Vic Oct 2019'!AQ78,('Vic Oct 2019'!N78*'Vic Oct 2019'!Y78/100)* 'Vic Oct 2019'!AQ78)),0)</f>
        <v>0</v>
      </c>
      <c r="J84" s="115">
        <f>IF(AND('Vic Oct 2019'!N78&gt;0,'Vic Oct 2019'!O78&gt;0),IF($C$5*E84/'Vic Oct 2019'!AQ78&lt;('Vic Oct 2019'!L78+'Vic Oct 2019'!M78+'Vic Oct 2019'!N78),0,IF(($C$5*E84/'Vic Oct 2019'!AQ78-'Vic Oct 2019'!L78+'Vic Oct 2019'!M78+'Vic Oct 2019'!N78)&lt;=('Vic Oct 2019'!L78+'Vic Oct 2019'!M78+'Vic Oct 2019'!N78+'Vic Oct 2019'!O78),(($C$5*E84/'Vic Oct 2019'!AQ78-('Vic Oct 2019'!L78+'Vic Oct 2019'!M78+'Vic Oct 2019'!N78))*'Vic Oct 2019'!Z78/100)*'Vic Oct 2019'!AQ78,('Vic Oct 2019'!O78*'Vic Oct 2019'!Z78/100)*'Vic Oct 2019'!AQ78)),0)</f>
        <v>0</v>
      </c>
      <c r="K84" s="115">
        <f>IF(AND('Vic Oct 2019'!P78&gt;0,'Vic Oct 2019'!O78&gt;0),IF(($C$5*E84/'Vic Oct 2019'!AQ78&lt;SUM('Vic Oct 2019'!L78:P78)),(0),($C$5*E84/'Vic Oct 2019'!AQ78-SUM('Vic Oct 2019'!L78:P78))*'Vic Oct 2019'!AB78/100)* 'Vic Oct 2019'!AQ78,IF(AND('Vic Oct 2019'!O78&gt;0,'Vic Oct 2019'!P78=""),IF(($C$5*E84/'Vic Oct 2019'!AQ78&lt; SUM('Vic Oct 2019'!L78:O78)),(0),($C$5*E84/'Vic Oct 2019'!AQ78-SUM('Vic Oct 2019'!L78:O78))*'Vic Oct 2019'!AA78/100)* 'Vic Oct 2019'!AQ78,IF(AND('Vic Oct 2019'!N78&gt;0,'Vic Oct 2019'!O78=""),IF(($C$5*E84/'Vic Oct 2019'!AQ78&lt; SUM('Vic Oct 2019'!L78:N78)),(0),($C$5*E84/'Vic Oct 2019'!AQ78-SUM('Vic Oct 2019'!L78:N78))*'Vic Oct 2019'!Z78/100)* 'Vic Oct 2019'!AQ78,IF(AND('Vic Oct 2019'!M78&gt;0,'Vic Oct 2019'!N78=""),IF(($C$5*E84/'Vic Oct 2019'!AQ78&lt;'Vic Oct 2019'!M78+'Vic Oct 2019'!L78),(0),(($C$5*E84/'Vic Oct 2019'!AQ78-('Vic Oct 2019'!M78+'Vic Oct 2019'!L78))*'Vic Oct 2019'!Y78/100))*'Vic Oct 2019'!AQ78,IF(AND('Vic Oct 2019'!L78&gt;0,'Vic Oct 2019'!M78=""&gt;0),IF(($C$5*E84/'Vic Oct 2019'!AQ78&lt;'Vic Oct 2019'!L78),(0),($C$5*E84/'Vic Oct 2019'!AQ78-'Vic Oct 2019'!L78)*'Vic Oct 2019'!X78/100)*'Vic Oct 2019'!AQ78,0)))))</f>
        <v>777.65527272727275</v>
      </c>
      <c r="L84" s="115">
        <f>IF('Vic Oct 2019'!K78="",($C$5*F84/'Vic Oct 2019'!AR78*'Vic Oct 2019'!AC78/100)*'Vic Oct 2019'!AR78,IF($C$5*F84/'Vic Oct 2019'!AR78&gt;='Vic Oct 2019'!L78,('Vic Oct 2019'!L78*'Vic Oct 2019'!AC78/100)*'Vic Oct 2019'!AR78,($C$5*F84/'Vic Oct 2019'!AR78*'Vic Oct 2019'!AC78/100)*'Vic Oct 2019'!AR78))</f>
        <v>212.976</v>
      </c>
      <c r="M84" s="115">
        <f>IF(AND('Vic Oct 2019'!L78&gt;0,'Vic Oct 2019'!M78&gt;0),IF($C$5*F84/'Vic Oct 2019'!AR78&lt;'Vic Oct 2019'!L78,0,IF(($C$5*F84/'Vic Oct 2019'!AR78-'Vic Oct 2019'!L78)&lt;=('Vic Oct 2019'!M78+'Vic Oct 2019'!L78),((($C$5*F84/'Vic Oct 2019'!AR78-'Vic Oct 2019'!L78)*'Vic Oct 2019'!AD78/100))*'Vic Oct 2019'!AR78,((('Vic Oct 2019'!M78)*'Vic Oct 2019'!AD78/100)*'Vic Oct 2019'!AR78))),0)</f>
        <v>0</v>
      </c>
      <c r="N84" s="115">
        <f>IF(AND('Vic Oct 2019'!M78&gt;0,'Vic Oct 2019'!N78&gt;0),IF($C$5*F84/'Vic Oct 2019'!AR78&lt;('Vic Oct 2019'!L78+'Vic Oct 2019'!M78),0,IF(($C$5*F84/'Vic Oct 2019'!AR78-'Vic Oct 2019'!L78+'Vic Oct 2019'!M78)&lt;=('Vic Oct 2019'!L78+'Vic Oct 2019'!M78+'Vic Oct 2019'!N78),((($C$5*F84/'Vic Oct 2019'!AR78-('Vic Oct 2019'!L78+'Vic Oct 2019'!M78))*'Vic Oct 2019'!AE78/100))*'Vic Oct 2019'!AR78,('Vic Oct 2019'!N78*'Vic Oct 2019'!AE78/100)*'Vic Oct 2019'!AR78)),0)</f>
        <v>0</v>
      </c>
      <c r="O84" s="115">
        <f>IF(AND('Vic Oct 2019'!N78&gt;0,'Vic Oct 2019'!O78&gt;0),IF($C$5*F84/'Vic Oct 2019'!AR78&lt;('Vic Oct 2019'!L78+'Vic Oct 2019'!M78+'Vic Oct 2019'!N78),0,IF(($C$5*F84/'Vic Oct 2019'!AR78-'Vic Oct 2019'!L78+'Vic Oct 2019'!M78+'Vic Oct 2019'!N78)&lt;=('Vic Oct 2019'!L78+'Vic Oct 2019'!M78+'Vic Oct 2019'!N78+'Vic Oct 2019'!O78),(($C$5*F84/'Vic Oct 2019'!AR78-('Vic Oct 2019'!L78+'Vic Oct 2019'!M78+'Vic Oct 2019'!N78))*'Vic Oct 2019'!AF78/100)*'Vic Oct 2019'!AR78,('Vic Oct 2019'!O78*'Vic Oct 2019'!AF78/100)*'Vic Oct 2019'!AR78)),0)</f>
        <v>0</v>
      </c>
      <c r="P84" s="115">
        <f>IF(AND('Vic Oct 2019'!P78&gt;0,'Vic Oct 2019'!O78&gt;0),IF(($C$5*F84/'Vic Oct 2019'!AR78&lt;SUM('Vic Oct 2019'!L78:P78)),(0),($C$5*F84/'Vic Oct 2019'!AR78-SUM('Vic Oct 2019'!L78:P78))*'Vic Oct 2019'!AB78/100)* 'Vic Oct 2019'!AR78,IF(AND('Vic Oct 2019'!O78&gt;0,'Vic Oct 2019'!P78=""),IF(($C$5*F84/'Vic Oct 2019'!AR78&lt; SUM('Vic Oct 2019'!L78:O78)),(0),($C$5*F84/'Vic Oct 2019'!AR78-SUM('Vic Oct 2019'!L78:O78))*'Vic Oct 2019'!AG78/100)* 'Vic Oct 2019'!AR78,IF(AND('Vic Oct 2019'!N78&gt;0,'Vic Oct 2019'!O78=""),IF(($C$5*F84/'Vic Oct 2019'!AR78&lt; SUM('Vic Oct 2019'!L78:N78)),(0),($C$5*F84/'Vic Oct 2019'!AR78-SUM('Vic Oct 2019'!L78:N78))*'Vic Oct 2019'!AF78/100)* 'Vic Oct 2019'!AR78,IF(AND('Vic Oct 2019'!M78&gt;0,'Vic Oct 2019'!N78=""),IF(($C$5*F84/'Vic Oct 2019'!AR78&lt;'Vic Oct 2019'!M78+'Vic Oct 2019'!L78),(0),(($C$5*F84/'Vic Oct 2019'!AR78-('Vic Oct 2019'!M78+'Vic Oct 2019'!L78))*'Vic Oct 2019'!AE78/100))*'Vic Oct 2019'!AR78,IF(AND('Vic Oct 2019'!L78&gt;0,'Vic Oct 2019'!M78=""&gt;0),IF(($C$5*F84/'Vic Oct 2019'!AR78&lt;'Vic Oct 2019'!L78),(0),($C$5*F84/'Vic Oct 2019'!AR78-'Vic Oct 2019'!L78)*'Vic Oct 2019'!AD78/100)*'Vic Oct 2019'!AR78,0)))))</f>
        <v>777.65527272727275</v>
      </c>
      <c r="Q84" s="395">
        <f t="shared" si="28"/>
        <v>1981.2625454545455</v>
      </c>
      <c r="R84" s="420">
        <f t="shared" si="29"/>
        <v>2238.2225454545455</v>
      </c>
      <c r="S84" s="214">
        <f t="shared" si="30"/>
        <v>2462.0448000000001</v>
      </c>
      <c r="T84" s="248">
        <f>'Vic Oct 2019'!AT78</f>
        <v>0</v>
      </c>
      <c r="U84" s="248">
        <f>'Vic Oct 2019'!AU78</f>
        <v>0</v>
      </c>
      <c r="V84" s="248">
        <f>'Vic Oct 2019'!AV78</f>
        <v>10</v>
      </c>
      <c r="W84" s="248">
        <f>'Vic Oct 2019'!AW78</f>
        <v>0</v>
      </c>
      <c r="X84" s="420" t="str">
        <f t="shared" si="33"/>
        <v>Pay-on-time off bill</v>
      </c>
      <c r="Y84" s="420" t="str">
        <f t="shared" si="34"/>
        <v>Inclusive</v>
      </c>
      <c r="Z84" s="401">
        <f t="shared" si="37"/>
        <v>2238.2225454545455</v>
      </c>
      <c r="AA84" s="402">
        <f t="shared" si="38"/>
        <v>2014.4002909090909</v>
      </c>
      <c r="AB84" s="403">
        <f t="shared" si="31"/>
        <v>2462.0448000000001</v>
      </c>
      <c r="AC84" s="403">
        <f t="shared" si="32"/>
        <v>2215.8403200000002</v>
      </c>
      <c r="AD84" s="245">
        <f>'Vic Oct 2019'!BF78</f>
        <v>0</v>
      </c>
      <c r="AE84" s="217" t="str">
        <f>'Vic Oct 2019'!BG78</f>
        <v>n</v>
      </c>
      <c r="AF84" s="336"/>
      <c r="AG84" s="336"/>
      <c r="AH84" s="336"/>
      <c r="AI84" s="336"/>
      <c r="AJ84" s="336"/>
      <c r="AK84" s="336"/>
      <c r="AL84" s="336"/>
      <c r="AM84" s="336"/>
      <c r="AN84" s="336"/>
      <c r="AO84" s="336"/>
      <c r="AP84" s="336"/>
      <c r="AQ84" s="336"/>
      <c r="AR84" s="336"/>
      <c r="AS84" s="336"/>
      <c r="AT84" s="336"/>
      <c r="AU84" s="336"/>
      <c r="AV84" s="336"/>
      <c r="AW84" s="336"/>
      <c r="AX84" s="336"/>
      <c r="AY84" s="336"/>
      <c r="AZ84" s="336"/>
      <c r="BA84" s="336"/>
      <c r="BB84" s="336"/>
      <c r="BC84" s="336"/>
      <c r="BD84" s="336"/>
      <c r="BE84" s="336"/>
      <c r="BF84" s="336"/>
      <c r="BG84" s="336"/>
      <c r="BH84" s="336"/>
      <c r="BI84" s="336"/>
      <c r="BJ84" s="336"/>
      <c r="BK84" s="336"/>
      <c r="BL84" s="336"/>
      <c r="BM84" s="336"/>
      <c r="BN84" s="336"/>
      <c r="BO84" s="336"/>
      <c r="BP84" s="336"/>
      <c r="BQ84" s="336"/>
      <c r="BR84" s="336"/>
      <c r="BS84" s="336"/>
      <c r="BT84" s="336"/>
      <c r="BU84" s="336"/>
      <c r="BV84" s="336"/>
      <c r="BW84" s="336"/>
      <c r="BX84" s="336"/>
      <c r="BY84" s="336"/>
      <c r="BZ84" s="336"/>
      <c r="CA84" s="336"/>
      <c r="CB84" s="336"/>
      <c r="CC84" s="336"/>
      <c r="CD84" s="336"/>
      <c r="CE84" s="336"/>
      <c r="CF84" s="336"/>
      <c r="CG84" s="336"/>
      <c r="CH84" s="336"/>
      <c r="CI84" s="336"/>
      <c r="CJ84" s="336"/>
      <c r="CK84" s="336"/>
      <c r="CL84" s="336"/>
      <c r="CM84" s="336"/>
      <c r="CN84" s="336"/>
      <c r="CO84" s="339"/>
      <c r="CP84" s="339"/>
      <c r="CQ84" s="339"/>
      <c r="CR84" s="339"/>
      <c r="CS84" s="339"/>
      <c r="CT84" s="339"/>
      <c r="CU84" s="339"/>
      <c r="CV84" s="339"/>
      <c r="CW84" s="339"/>
      <c r="CX84" s="339"/>
      <c r="CY84" s="339"/>
      <c r="CZ84" s="339"/>
      <c r="DA84" s="339"/>
      <c r="DB84" s="339"/>
      <c r="DC84" s="339"/>
      <c r="DD84" s="339"/>
      <c r="DE84" s="339"/>
      <c r="DF84" s="339"/>
      <c r="DG84" s="339"/>
      <c r="DH84" s="339"/>
      <c r="DI84" s="339"/>
      <c r="DJ84" s="339"/>
      <c r="DK84" s="339"/>
      <c r="DL84" s="339"/>
      <c r="DM84" s="339"/>
      <c r="DN84" s="360"/>
      <c r="DO84" s="360"/>
      <c r="DP84" s="360"/>
      <c r="DQ84" s="360"/>
      <c r="DR84" s="360"/>
      <c r="DS84" s="360"/>
      <c r="DT84" s="360"/>
      <c r="DU84" s="360"/>
      <c r="DV84" s="360"/>
      <c r="DW84" s="360"/>
      <c r="DX84" s="360"/>
      <c r="DY84" s="360"/>
      <c r="DZ84" s="360"/>
      <c r="EA84" s="360"/>
      <c r="EB84" s="360"/>
      <c r="EC84" s="360"/>
      <c r="ED84" s="360"/>
      <c r="EE84" s="360"/>
      <c r="EF84" s="360"/>
      <c r="EG84" s="360"/>
      <c r="EH84" s="360"/>
      <c r="EI84" s="360"/>
      <c r="EJ84" s="360"/>
      <c r="EK84" s="360"/>
      <c r="EL84" s="360"/>
      <c r="EM84" s="360"/>
      <c r="EN84" s="360"/>
      <c r="EO84" s="360"/>
      <c r="EP84" s="360"/>
    </row>
    <row r="85" spans="1:146" ht="17" customHeight="1" thickTop="1">
      <c r="A85" s="528" t="str">
        <f>'Vic Oct 2019'!D79</f>
        <v>AGN North</v>
      </c>
      <c r="B85" s="194" t="str">
        <f>'Vic Oct 2019'!F79</f>
        <v>AGL</v>
      </c>
      <c r="C85" s="194" t="str">
        <f>'Vic Oct 2019'!G79</f>
        <v>Business Essentials Saver</v>
      </c>
      <c r="D85" s="190">
        <f>365*'Vic Oct 2019'!H79/100</f>
        <v>310.11727272727268</v>
      </c>
      <c r="E85" s="415">
        <f>IF('Vic Oct 2019'!AQ79=3,0.5,IF('Vic Oct 2019'!AQ79=2,0.33,0))</f>
        <v>0.5</v>
      </c>
      <c r="F85" s="415">
        <f t="shared" si="27"/>
        <v>0.5</v>
      </c>
      <c r="G85" s="190">
        <f>IF('Vic Oct 2019'!K79="",($C$5*E85/'Vic Oct 2019'!AQ79*'Vic Oct 2019'!W79/100)*'Vic Oct 2019'!AQ79,IF($C$5*E85/'Vic Oct 2019'!AQ79&gt;='Vic Oct 2019'!L79,('Vic Oct 2019'!L79*'Vic Oct 2019'!W79/100)*'Vic Oct 2019'!AQ79,($C$5*E85/'Vic Oct 2019'!AQ79*'Vic Oct 2019'!W79/100)*'Vic Oct 2019'!AQ79))</f>
        <v>161.99999999999997</v>
      </c>
      <c r="H85" s="190">
        <f>IF(AND('Vic Oct 2019'!L79&gt;0,'Vic Oct 2019'!M79&gt;0),IF($C$5*E85/'Vic Oct 2019'!AQ79&lt;'Vic Oct 2019'!L79,0,IF(($C$5*E85/'Vic Oct 2019'!AQ79-'Vic Oct 2019'!L79)&lt;=('Vic Oct 2019'!M79+'Vic Oct 2019'!L79),((($C$5*E85/'Vic Oct 2019'!AQ79-'Vic Oct 2019'!L79)*'Vic Oct 2019'!X79/100))*'Vic Oct 2019'!AQ79,((('Vic Oct 2019'!M79)*'Vic Oct 2019'!X79/100)*'Vic Oct 2019'!AQ79))),0)</f>
        <v>607.54545454545462</v>
      </c>
      <c r="I85" s="190">
        <f>IF(AND('Vic Oct 2019'!M79&gt;0,'Vic Oct 2019'!N79&gt;0),IF($C$5*E85/'Vic Oct 2019'!AQ79&lt;('Vic Oct 2019'!L79+'Vic Oct 2019'!M79),0,IF(($C$5*E85/'Vic Oct 2019'!AQ79-'Vic Oct 2019'!L79+'Vic Oct 2019'!M79)&lt;=('Vic Oct 2019'!L79+'Vic Oct 2019'!M79+'Vic Oct 2019'!N79),((($C$5*E85/'Vic Oct 2019'!AQ79-('Vic Oct 2019'!L79+'Vic Oct 2019'!M79))*'Vic Oct 2019'!Y79/100))*'Vic Oct 2019'!AQ79,('Vic Oct 2019'!N79*'Vic Oct 2019'!Y79/100)* 'Vic Oct 2019'!AQ79)),0)</f>
        <v>0</v>
      </c>
      <c r="J85" s="190">
        <f>IF(AND('Vic Oct 2019'!N79&gt;0,'Vic Oct 2019'!O79&gt;0),IF($C$5*E85/'Vic Oct 2019'!AQ79&lt;('Vic Oct 2019'!L79+'Vic Oct 2019'!M79+'Vic Oct 2019'!N79),0,IF(($C$5*E85/'Vic Oct 2019'!AQ79-'Vic Oct 2019'!L79+'Vic Oct 2019'!M79+'Vic Oct 2019'!N79)&lt;=('Vic Oct 2019'!L79+'Vic Oct 2019'!M79+'Vic Oct 2019'!N79+'Vic Oct 2019'!O79),(($C$5*E85/'Vic Oct 2019'!AQ79-('Vic Oct 2019'!L79+'Vic Oct 2019'!M79+'Vic Oct 2019'!N79))*'Vic Oct 2019'!Z79/100)*'Vic Oct 2019'!AQ79,('Vic Oct 2019'!O79*'Vic Oct 2019'!Z79/100)*'Vic Oct 2019'!AQ79)),0)</f>
        <v>0</v>
      </c>
      <c r="K85" s="190">
        <f>IF(AND('Vic Oct 2019'!P79&gt;0,'Vic Oct 2019'!O79&gt;0),IF(($C$5*E85/'Vic Oct 2019'!AQ79&lt;SUM('Vic Oct 2019'!L79:P79)),(0),($C$5*E85/'Vic Oct 2019'!AQ79-SUM('Vic Oct 2019'!L79:P79))*'Vic Oct 2019'!AB79/100)* 'Vic Oct 2019'!AQ79,IF(AND('Vic Oct 2019'!O79&gt;0,'Vic Oct 2019'!P79=""),IF(($C$5*E85/'Vic Oct 2019'!AQ79&lt; SUM('Vic Oct 2019'!L79:O79)),(0),($C$5*E85/'Vic Oct 2019'!AQ79-SUM('Vic Oct 2019'!L79:O79))*'Vic Oct 2019'!AA79/100)* 'Vic Oct 2019'!AQ79,IF(AND('Vic Oct 2019'!N79&gt;0,'Vic Oct 2019'!O79=""),IF(($C$5*E85/'Vic Oct 2019'!AQ79&lt; SUM('Vic Oct 2019'!L79:N79)),(0),($C$5*E85/'Vic Oct 2019'!AQ79-SUM('Vic Oct 2019'!L79:N79))*'Vic Oct 2019'!Z79/100)* 'Vic Oct 2019'!AQ79,IF(AND('Vic Oct 2019'!M79&gt;0,'Vic Oct 2019'!N79=""),IF(($C$5*E85/'Vic Oct 2019'!AQ79&lt;'Vic Oct 2019'!M79+'Vic Oct 2019'!L79),(0),(($C$5*E85/'Vic Oct 2019'!AQ79-('Vic Oct 2019'!M79+'Vic Oct 2019'!L79))*'Vic Oct 2019'!Y79/100))*'Vic Oct 2019'!AQ79,IF(AND('Vic Oct 2019'!L79&gt;0,'Vic Oct 2019'!M79=""&gt;0),IF(($C$5*E85/'Vic Oct 2019'!AQ79&lt;'Vic Oct 2019'!L79),(0),($C$5*E85/'Vic Oct 2019'!AQ79-'Vic Oct 2019'!L79)*'Vic Oct 2019'!X79/100)*'Vic Oct 2019'!AQ79,0)))))</f>
        <v>0</v>
      </c>
      <c r="L85" s="190">
        <f>IF('Vic Oct 2019'!K79="",($C$5*F85/'Vic Oct 2019'!AR79*'Vic Oct 2019'!AC79/100)*'Vic Oct 2019'!AR79,IF($C$5*F85/'Vic Oct 2019'!AR79&gt;='Vic Oct 2019'!L79,('Vic Oct 2019'!L79*'Vic Oct 2019'!AC79/100)*'Vic Oct 2019'!AR79,($C$5*F85/'Vic Oct 2019'!AR79*'Vic Oct 2019'!AC79/100)*'Vic Oct 2019'!AR79))</f>
        <v>161.99999999999997</v>
      </c>
      <c r="M85" s="190">
        <f>IF(AND('Vic Oct 2019'!L79&gt;0,'Vic Oct 2019'!M79&gt;0),IF($C$5*F85/'Vic Oct 2019'!AR79&lt;'Vic Oct 2019'!L79,0,IF(($C$5*F85/'Vic Oct 2019'!AR79-'Vic Oct 2019'!L79)&lt;=('Vic Oct 2019'!M79+'Vic Oct 2019'!L79),((($C$5*F85/'Vic Oct 2019'!AR79-'Vic Oct 2019'!L79)*'Vic Oct 2019'!AD79/100))*'Vic Oct 2019'!AR79,((('Vic Oct 2019'!M79)*'Vic Oct 2019'!AD79/100)*'Vic Oct 2019'!AR79))),0)</f>
        <v>607.54545454545462</v>
      </c>
      <c r="N85" s="190">
        <f>IF(AND('Vic Oct 2019'!M79&gt;0,'Vic Oct 2019'!N79&gt;0),IF($C$5*F85/'Vic Oct 2019'!AR79&lt;('Vic Oct 2019'!L79+'Vic Oct 2019'!M79),0,IF(($C$5*F85/'Vic Oct 2019'!AR79-'Vic Oct 2019'!L79+'Vic Oct 2019'!M79)&lt;=('Vic Oct 2019'!L79+'Vic Oct 2019'!M79+'Vic Oct 2019'!N79),((($C$5*F85/'Vic Oct 2019'!AR79-('Vic Oct 2019'!L79+'Vic Oct 2019'!M79))*'Vic Oct 2019'!AE79/100))*'Vic Oct 2019'!AR79,('Vic Oct 2019'!N79*'Vic Oct 2019'!AE79/100)*'Vic Oct 2019'!AR79)),0)</f>
        <v>0</v>
      </c>
      <c r="O85" s="190">
        <f>IF(AND('Vic Oct 2019'!N79&gt;0,'Vic Oct 2019'!O79&gt;0),IF($C$5*F85/'Vic Oct 2019'!AR79&lt;('Vic Oct 2019'!L79+'Vic Oct 2019'!M79+'Vic Oct 2019'!N79),0,IF(($C$5*F85/'Vic Oct 2019'!AR79-'Vic Oct 2019'!L79+'Vic Oct 2019'!M79+'Vic Oct 2019'!N79)&lt;=('Vic Oct 2019'!L79+'Vic Oct 2019'!M79+'Vic Oct 2019'!N79+'Vic Oct 2019'!O79),(($C$5*F85/'Vic Oct 2019'!AR79-('Vic Oct 2019'!L79+'Vic Oct 2019'!M79+'Vic Oct 2019'!N79))*'Vic Oct 2019'!AF79/100)*'Vic Oct 2019'!AR79,('Vic Oct 2019'!O79*'Vic Oct 2019'!AF79/100)*'Vic Oct 2019'!AR79)),0)</f>
        <v>0</v>
      </c>
      <c r="P85" s="190">
        <f>IF(AND('Vic Oct 2019'!P79&gt;0,'Vic Oct 2019'!O79&gt;0),IF(($C$5*F85/'Vic Oct 2019'!AR79&lt;SUM('Vic Oct 2019'!L79:P79)),(0),($C$5*F85/'Vic Oct 2019'!AR79-SUM('Vic Oct 2019'!L79:P79))*'Vic Oct 2019'!AB79/100)* 'Vic Oct 2019'!AR79,IF(AND('Vic Oct 2019'!O79&gt;0,'Vic Oct 2019'!P79=""),IF(($C$5*F85/'Vic Oct 2019'!AR79&lt; SUM('Vic Oct 2019'!L79:O79)),(0),($C$5*F85/'Vic Oct 2019'!AR79-SUM('Vic Oct 2019'!L79:O79))*'Vic Oct 2019'!AG79/100)* 'Vic Oct 2019'!AR79,IF(AND('Vic Oct 2019'!N79&gt;0,'Vic Oct 2019'!O79=""),IF(($C$5*F85/'Vic Oct 2019'!AR79&lt; SUM('Vic Oct 2019'!L79:N79)),(0),($C$5*F85/'Vic Oct 2019'!AR79-SUM('Vic Oct 2019'!L79:N79))*'Vic Oct 2019'!AF79/100)* 'Vic Oct 2019'!AR79,IF(AND('Vic Oct 2019'!M79&gt;0,'Vic Oct 2019'!N79=""),IF(($C$5*F85/'Vic Oct 2019'!AR79&lt;'Vic Oct 2019'!M79+'Vic Oct 2019'!L79),(0),(($C$5*F85/'Vic Oct 2019'!AR79-('Vic Oct 2019'!M79+'Vic Oct 2019'!L79))*'Vic Oct 2019'!AE79/100))*'Vic Oct 2019'!AR79,IF(AND('Vic Oct 2019'!L79&gt;0,'Vic Oct 2019'!M79=""&gt;0),IF(($C$5*F85/'Vic Oct 2019'!AR79&lt;'Vic Oct 2019'!L79),(0),($C$5*F85/'Vic Oct 2019'!AR79-'Vic Oct 2019'!L79)*'Vic Oct 2019'!AD79/100)*'Vic Oct 2019'!AR79,0)))))</f>
        <v>0</v>
      </c>
      <c r="Q85" s="394">
        <f t="shared" si="28"/>
        <v>1539.0909090909092</v>
      </c>
      <c r="R85" s="419">
        <f t="shared" si="29"/>
        <v>1849.2081818181819</v>
      </c>
      <c r="S85" s="193">
        <f t="shared" si="30"/>
        <v>2034.1290000000001</v>
      </c>
      <c r="T85" s="247">
        <f>'Vic Oct 2019'!AT79</f>
        <v>0</v>
      </c>
      <c r="U85" s="247">
        <f>'Vic Oct 2019'!AU79</f>
        <v>0</v>
      </c>
      <c r="V85" s="247">
        <f>'Vic Oct 2019'!AV79</f>
        <v>0</v>
      </c>
      <c r="W85" s="247">
        <f>'Vic Oct 2019'!AW79</f>
        <v>0</v>
      </c>
      <c r="X85" s="419" t="str">
        <f t="shared" si="33"/>
        <v>No discount</v>
      </c>
      <c r="Y85" s="419" t="str">
        <f t="shared" si="34"/>
        <v>Exclusive</v>
      </c>
      <c r="Z85" s="399">
        <f t="shared" si="35"/>
        <v>1849.2081818181819</v>
      </c>
      <c r="AA85" s="399">
        <f t="shared" si="36"/>
        <v>1849.2081818181819</v>
      </c>
      <c r="AB85" s="400">
        <f t="shared" si="31"/>
        <v>2034.1290000000001</v>
      </c>
      <c r="AC85" s="400">
        <f t="shared" si="32"/>
        <v>2034.1290000000001</v>
      </c>
      <c r="AD85" s="244">
        <f>'Vic Oct 2019'!BF79</f>
        <v>0</v>
      </c>
      <c r="AE85" s="196" t="str">
        <f>'Vic Oct 2019'!BG79</f>
        <v>n</v>
      </c>
      <c r="CO85" s="339"/>
      <c r="CP85" s="339"/>
      <c r="CQ85" s="339"/>
      <c r="CR85" s="339"/>
      <c r="CS85" s="339"/>
      <c r="CT85" s="339"/>
      <c r="CU85" s="339"/>
      <c r="CV85" s="339"/>
      <c r="CW85" s="339"/>
      <c r="CX85" s="339"/>
      <c r="CY85" s="339"/>
      <c r="CZ85" s="339"/>
      <c r="DA85" s="339"/>
      <c r="DB85" s="339"/>
      <c r="DC85" s="339"/>
      <c r="DD85" s="339"/>
      <c r="DE85" s="339"/>
      <c r="DF85" s="339"/>
      <c r="DG85" s="339"/>
      <c r="DH85" s="339"/>
      <c r="DI85" s="339"/>
      <c r="DJ85" s="339"/>
      <c r="DK85" s="339"/>
      <c r="DL85" s="339"/>
      <c r="DM85" s="339"/>
      <c r="DN85" s="339"/>
      <c r="DO85" s="339"/>
      <c r="DP85" s="339"/>
      <c r="DQ85" s="339"/>
      <c r="DR85" s="339"/>
      <c r="DS85" s="339"/>
      <c r="DT85" s="339"/>
      <c r="DU85" s="339"/>
      <c r="DV85" s="339"/>
      <c r="DW85" s="339"/>
      <c r="DX85" s="339"/>
      <c r="DY85" s="339"/>
      <c r="DZ85" s="339"/>
      <c r="EA85" s="339"/>
      <c r="EB85" s="339"/>
      <c r="EC85" s="339"/>
      <c r="ED85" s="339"/>
      <c r="EE85" s="339"/>
      <c r="EF85" s="339"/>
      <c r="EG85" s="339"/>
      <c r="EH85" s="339"/>
      <c r="EI85" s="339"/>
      <c r="EJ85" s="339"/>
      <c r="EK85" s="339"/>
      <c r="EL85" s="339"/>
      <c r="EM85" s="339"/>
      <c r="EN85" s="339"/>
      <c r="EO85" s="339"/>
      <c r="EP85" s="339"/>
    </row>
    <row r="86" spans="1:146" ht="17" customHeight="1">
      <c r="A86" s="528"/>
      <c r="B86" s="194" t="str">
        <f>'Vic Oct 2019'!F80</f>
        <v>Click Energy</v>
      </c>
      <c r="C86" s="194" t="str">
        <f>'Vic Oct 2019'!G80</f>
        <v>Business Start Gas</v>
      </c>
      <c r="D86" s="190">
        <f>365*'Vic Oct 2019'!H80/100</f>
        <v>263.06545454545454</v>
      </c>
      <c r="E86" s="415">
        <f>IF('Vic Oct 2019'!AQ80=3,0.5,IF('Vic Oct 2019'!AQ80=2,0.33,0))</f>
        <v>0.5</v>
      </c>
      <c r="F86" s="415">
        <f t="shared" si="27"/>
        <v>0.5</v>
      </c>
      <c r="G86" s="190">
        <f>IF('Vic Oct 2019'!K80="",($C$5*E86/'Vic Oct 2019'!AQ80*'Vic Oct 2019'!W80/100)*'Vic Oct 2019'!AQ80,IF($C$5*E86/'Vic Oct 2019'!AQ80&gt;='Vic Oct 2019'!L80,('Vic Oct 2019'!L80*'Vic Oct 2019'!W80/100)*'Vic Oct 2019'!AQ80,($C$5*E86/'Vic Oct 2019'!AQ80*'Vic Oct 2019'!W80/100)*'Vic Oct 2019'!AQ80))</f>
        <v>216</v>
      </c>
      <c r="H86" s="190">
        <f>IF(AND('Vic Oct 2019'!L80&gt;0,'Vic Oct 2019'!M80&gt;0),IF($C$5*E86/'Vic Oct 2019'!AQ80&lt;'Vic Oct 2019'!L80,0,IF(($C$5*E86/'Vic Oct 2019'!AQ80-'Vic Oct 2019'!L80)&lt;=('Vic Oct 2019'!M80+'Vic Oct 2019'!L80),((($C$5*E86/'Vic Oct 2019'!AQ80-'Vic Oct 2019'!L80)*'Vic Oct 2019'!X80/100))*'Vic Oct 2019'!AQ80,((('Vic Oct 2019'!M80)*'Vic Oct 2019'!X80/100)*'Vic Oct 2019'!AQ80))),0)</f>
        <v>812.5454545454545</v>
      </c>
      <c r="I86" s="190">
        <f>IF(AND('Vic Oct 2019'!M80&gt;0,'Vic Oct 2019'!N80&gt;0),IF($C$5*E86/'Vic Oct 2019'!AQ80&lt;('Vic Oct 2019'!L80+'Vic Oct 2019'!M80),0,IF(($C$5*E86/'Vic Oct 2019'!AQ80-'Vic Oct 2019'!L80+'Vic Oct 2019'!M80)&lt;=('Vic Oct 2019'!L80+'Vic Oct 2019'!M80+'Vic Oct 2019'!N80),((($C$5*E86/'Vic Oct 2019'!AQ80-('Vic Oct 2019'!L80+'Vic Oct 2019'!M80))*'Vic Oct 2019'!Y80/100))*'Vic Oct 2019'!AQ80,('Vic Oct 2019'!N80*'Vic Oct 2019'!Y80/100)* 'Vic Oct 2019'!AQ80)),0)</f>
        <v>0</v>
      </c>
      <c r="J86" s="190">
        <f>IF(AND('Vic Oct 2019'!N80&gt;0,'Vic Oct 2019'!O80&gt;0),IF($C$5*E86/'Vic Oct 2019'!AQ80&lt;('Vic Oct 2019'!L80+'Vic Oct 2019'!M80+'Vic Oct 2019'!N80),0,IF(($C$5*E86/'Vic Oct 2019'!AQ80-'Vic Oct 2019'!L80+'Vic Oct 2019'!M80+'Vic Oct 2019'!N80)&lt;=('Vic Oct 2019'!L80+'Vic Oct 2019'!M80+'Vic Oct 2019'!N80+'Vic Oct 2019'!O80),(($C$5*E86/'Vic Oct 2019'!AQ80-('Vic Oct 2019'!L80+'Vic Oct 2019'!M80+'Vic Oct 2019'!N80))*'Vic Oct 2019'!Z80/100)*'Vic Oct 2019'!AQ80,('Vic Oct 2019'!O80*'Vic Oct 2019'!Z80/100)*'Vic Oct 2019'!AQ80)),0)</f>
        <v>0</v>
      </c>
      <c r="K86" s="190">
        <f>IF(AND('Vic Oct 2019'!P80&gt;0,'Vic Oct 2019'!O80&gt;0),IF(($C$5*E86/'Vic Oct 2019'!AQ80&lt;SUM('Vic Oct 2019'!L80:P80)),(0),($C$5*E86/'Vic Oct 2019'!AQ80-SUM('Vic Oct 2019'!L80:P80))*'Vic Oct 2019'!AB80/100)* 'Vic Oct 2019'!AQ80,IF(AND('Vic Oct 2019'!O80&gt;0,'Vic Oct 2019'!P80=""),IF(($C$5*E86/'Vic Oct 2019'!AQ80&lt; SUM('Vic Oct 2019'!L80:O80)),(0),($C$5*E86/'Vic Oct 2019'!AQ80-SUM('Vic Oct 2019'!L80:O80))*'Vic Oct 2019'!AA80/100)* 'Vic Oct 2019'!AQ80,IF(AND('Vic Oct 2019'!N80&gt;0,'Vic Oct 2019'!O80=""),IF(($C$5*E86/'Vic Oct 2019'!AQ80&lt; SUM('Vic Oct 2019'!L80:N80)),(0),($C$5*E86/'Vic Oct 2019'!AQ80-SUM('Vic Oct 2019'!L80:N80))*'Vic Oct 2019'!Z80/100)* 'Vic Oct 2019'!AQ80,IF(AND('Vic Oct 2019'!M80&gt;0,'Vic Oct 2019'!N80=""),IF(($C$5*E86/'Vic Oct 2019'!AQ80&lt;'Vic Oct 2019'!M80+'Vic Oct 2019'!L80),(0),(($C$5*E86/'Vic Oct 2019'!AQ80-('Vic Oct 2019'!M80+'Vic Oct 2019'!L80))*'Vic Oct 2019'!Y80/100))*'Vic Oct 2019'!AQ80,IF(AND('Vic Oct 2019'!L80&gt;0,'Vic Oct 2019'!M80=""&gt;0),IF(($C$5*E86/'Vic Oct 2019'!AQ80&lt;'Vic Oct 2019'!L80),(0),($C$5*E86/'Vic Oct 2019'!AQ80-'Vic Oct 2019'!L80)*'Vic Oct 2019'!X80/100)*'Vic Oct 2019'!AQ80,0)))))</f>
        <v>0</v>
      </c>
      <c r="L86" s="190">
        <f>IF('Vic Oct 2019'!K80="",($C$5*F86/'Vic Oct 2019'!AR80*'Vic Oct 2019'!AC80/100)*'Vic Oct 2019'!AR80,IF($C$5*F86/'Vic Oct 2019'!AR80&gt;='Vic Oct 2019'!L80,('Vic Oct 2019'!L80*'Vic Oct 2019'!AC80/100)*'Vic Oct 2019'!AR80,($C$5*F86/'Vic Oct 2019'!AR80*'Vic Oct 2019'!AC80/100)*'Vic Oct 2019'!AR80))</f>
        <v>216</v>
      </c>
      <c r="M86" s="190">
        <f>IF(AND('Vic Oct 2019'!L80&gt;0,'Vic Oct 2019'!M80&gt;0),IF($C$5*F86/'Vic Oct 2019'!AR80&lt;'Vic Oct 2019'!L80,0,IF(($C$5*F86/'Vic Oct 2019'!AR80-'Vic Oct 2019'!L80)&lt;=('Vic Oct 2019'!M80+'Vic Oct 2019'!L80),((($C$5*F86/'Vic Oct 2019'!AR80-'Vic Oct 2019'!L80)*'Vic Oct 2019'!AD80/100))*'Vic Oct 2019'!AR80,((('Vic Oct 2019'!M80)*'Vic Oct 2019'!AD80/100)*'Vic Oct 2019'!AR80))),0)</f>
        <v>812.5454545454545</v>
      </c>
      <c r="N86" s="190">
        <f>IF(AND('Vic Oct 2019'!M80&gt;0,'Vic Oct 2019'!N80&gt;0),IF($C$5*F86/'Vic Oct 2019'!AR80&lt;('Vic Oct 2019'!L80+'Vic Oct 2019'!M80),0,IF(($C$5*F86/'Vic Oct 2019'!AR80-'Vic Oct 2019'!L80+'Vic Oct 2019'!M80)&lt;=('Vic Oct 2019'!L80+'Vic Oct 2019'!M80+'Vic Oct 2019'!N80),((($C$5*F86/'Vic Oct 2019'!AR80-('Vic Oct 2019'!L80+'Vic Oct 2019'!M80))*'Vic Oct 2019'!AE80/100))*'Vic Oct 2019'!AR80,('Vic Oct 2019'!N80*'Vic Oct 2019'!AE80/100)*'Vic Oct 2019'!AR80)),0)</f>
        <v>0</v>
      </c>
      <c r="O86" s="190">
        <f>IF(AND('Vic Oct 2019'!N80&gt;0,'Vic Oct 2019'!O80&gt;0),IF($C$5*F86/'Vic Oct 2019'!AR80&lt;('Vic Oct 2019'!L80+'Vic Oct 2019'!M80+'Vic Oct 2019'!N80),0,IF(($C$5*F86/'Vic Oct 2019'!AR80-'Vic Oct 2019'!L80+'Vic Oct 2019'!M80+'Vic Oct 2019'!N80)&lt;=('Vic Oct 2019'!L80+'Vic Oct 2019'!M80+'Vic Oct 2019'!N80+'Vic Oct 2019'!O80),(($C$5*F86/'Vic Oct 2019'!AR80-('Vic Oct 2019'!L80+'Vic Oct 2019'!M80+'Vic Oct 2019'!N80))*'Vic Oct 2019'!AF80/100)*'Vic Oct 2019'!AR80,('Vic Oct 2019'!O80*'Vic Oct 2019'!AF80/100)*'Vic Oct 2019'!AR80)),0)</f>
        <v>0</v>
      </c>
      <c r="P86" s="190">
        <f>IF(AND('Vic Oct 2019'!P80&gt;0,'Vic Oct 2019'!O80&gt;0),IF(($C$5*F86/'Vic Oct 2019'!AR80&lt;SUM('Vic Oct 2019'!L80:P80)),(0),($C$5*F86/'Vic Oct 2019'!AR80-SUM('Vic Oct 2019'!L80:P80))*'Vic Oct 2019'!AB80/100)* 'Vic Oct 2019'!AR80,IF(AND('Vic Oct 2019'!O80&gt;0,'Vic Oct 2019'!P80=""),IF(($C$5*F86/'Vic Oct 2019'!AR80&lt; SUM('Vic Oct 2019'!L80:O80)),(0),($C$5*F86/'Vic Oct 2019'!AR80-SUM('Vic Oct 2019'!L80:O80))*'Vic Oct 2019'!AG80/100)* 'Vic Oct 2019'!AR80,IF(AND('Vic Oct 2019'!N80&gt;0,'Vic Oct 2019'!O80=""),IF(($C$5*F86/'Vic Oct 2019'!AR80&lt; SUM('Vic Oct 2019'!L80:N80)),(0),($C$5*F86/'Vic Oct 2019'!AR80-SUM('Vic Oct 2019'!L80:N80))*'Vic Oct 2019'!AF80/100)* 'Vic Oct 2019'!AR80,IF(AND('Vic Oct 2019'!M80&gt;0,'Vic Oct 2019'!N80=""),IF(($C$5*F86/'Vic Oct 2019'!AR80&lt;'Vic Oct 2019'!M80+'Vic Oct 2019'!L80),(0),(($C$5*F86/'Vic Oct 2019'!AR80-('Vic Oct 2019'!M80+'Vic Oct 2019'!L80))*'Vic Oct 2019'!AE80/100))*'Vic Oct 2019'!AR80,IF(AND('Vic Oct 2019'!L80&gt;0,'Vic Oct 2019'!M80=""&gt;0),IF(($C$5*F86/'Vic Oct 2019'!AR80&lt;'Vic Oct 2019'!L80),(0),($C$5*F86/'Vic Oct 2019'!AR80-'Vic Oct 2019'!L80)*'Vic Oct 2019'!AD80/100)*'Vic Oct 2019'!AR80,0)))))</f>
        <v>0</v>
      </c>
      <c r="Q86" s="394">
        <f t="shared" si="28"/>
        <v>2057.090909090909</v>
      </c>
      <c r="R86" s="419">
        <f t="shared" si="29"/>
        <v>2320.1563636363635</v>
      </c>
      <c r="S86" s="193">
        <f t="shared" si="30"/>
        <v>2552.172</v>
      </c>
      <c r="T86" s="247">
        <f>'Vic Oct 2019'!AT80</f>
        <v>0</v>
      </c>
      <c r="U86" s="247">
        <f>'Vic Oct 2019'!AU80</f>
        <v>0</v>
      </c>
      <c r="V86" s="247">
        <f>'Vic Oct 2019'!AV80</f>
        <v>0</v>
      </c>
      <c r="W86" s="247">
        <f>'Vic Oct 2019'!AW80</f>
        <v>0</v>
      </c>
      <c r="X86" s="419" t="str">
        <f t="shared" si="33"/>
        <v>No discount</v>
      </c>
      <c r="Y86" s="419" t="str">
        <f t="shared" si="34"/>
        <v>Exclusive</v>
      </c>
      <c r="Z86" s="399">
        <f t="shared" si="35"/>
        <v>2320.1563636363635</v>
      </c>
      <c r="AA86" s="399">
        <f t="shared" si="36"/>
        <v>2320.1563636363635</v>
      </c>
      <c r="AB86" s="400">
        <f t="shared" si="31"/>
        <v>2552.172</v>
      </c>
      <c r="AC86" s="400">
        <f t="shared" si="32"/>
        <v>2552.172</v>
      </c>
      <c r="AD86" s="244">
        <f>'Vic Oct 2019'!BF80</f>
        <v>0</v>
      </c>
      <c r="AE86" s="196" t="str">
        <f>'Vic Oct 2019'!BG80</f>
        <v>n</v>
      </c>
      <c r="CO86" s="339"/>
      <c r="CP86" s="339"/>
      <c r="CQ86" s="339"/>
      <c r="CR86" s="339"/>
      <c r="CS86" s="339"/>
      <c r="CT86" s="339"/>
      <c r="CU86" s="339"/>
      <c r="CV86" s="339"/>
      <c r="CW86" s="339"/>
      <c r="CX86" s="339"/>
      <c r="CY86" s="339"/>
      <c r="CZ86" s="339"/>
      <c r="DA86" s="339"/>
      <c r="DB86" s="339"/>
      <c r="DC86" s="339"/>
      <c r="DD86" s="339"/>
      <c r="DE86" s="339"/>
      <c r="DF86" s="339"/>
      <c r="DG86" s="339"/>
      <c r="DH86" s="339"/>
      <c r="DI86" s="339"/>
      <c r="DJ86" s="339"/>
      <c r="DK86" s="339"/>
      <c r="DL86" s="339"/>
      <c r="DM86" s="339"/>
      <c r="DN86" s="339"/>
      <c r="DO86" s="339"/>
      <c r="DP86" s="339"/>
      <c r="DQ86" s="339"/>
      <c r="DR86" s="339"/>
      <c r="DS86" s="339"/>
      <c r="DT86" s="339"/>
      <c r="DU86" s="339"/>
      <c r="DV86" s="339"/>
      <c r="DW86" s="339"/>
      <c r="DX86" s="339"/>
      <c r="DY86" s="339"/>
      <c r="DZ86" s="339"/>
      <c r="EA86" s="339"/>
      <c r="EB86" s="339"/>
      <c r="EC86" s="339"/>
      <c r="ED86" s="339"/>
      <c r="EE86" s="339"/>
      <c r="EF86" s="339"/>
      <c r="EG86" s="339"/>
      <c r="EH86" s="339"/>
      <c r="EI86" s="339"/>
      <c r="EJ86" s="339"/>
      <c r="EK86" s="339"/>
      <c r="EL86" s="339"/>
      <c r="EM86" s="339"/>
      <c r="EN86" s="339"/>
      <c r="EO86" s="339"/>
      <c r="EP86" s="339"/>
    </row>
    <row r="87" spans="1:146" ht="17" customHeight="1">
      <c r="A87" s="528"/>
      <c r="B87" s="194" t="str">
        <f>'Vic Oct 2019'!F81</f>
        <v>Covau</v>
      </c>
      <c r="C87" s="194" t="str">
        <f>'Vic Oct 2019'!G81</f>
        <v>Smart Saver</v>
      </c>
      <c r="D87" s="190">
        <f>365*'Vic Oct 2019'!H81/100</f>
        <v>346.74999999999994</v>
      </c>
      <c r="E87" s="415">
        <f>IF('Vic Oct 2019'!AQ81=3,0.5,IF('Vic Oct 2019'!AQ81=2,0.33,0))</f>
        <v>0.5</v>
      </c>
      <c r="F87" s="415">
        <f t="shared" si="27"/>
        <v>0.5</v>
      </c>
      <c r="G87" s="190">
        <f>IF('Vic Oct 2019'!K81="",($C$5*E87/'Vic Oct 2019'!AQ81*'Vic Oct 2019'!W81/100)*'Vic Oct 2019'!AQ81,IF($C$5*E87/'Vic Oct 2019'!AQ81&gt;='Vic Oct 2019'!L81,('Vic Oct 2019'!L81*'Vic Oct 2019'!W81/100)*'Vic Oct 2019'!AQ81,($C$5*E87/'Vic Oct 2019'!AQ81*'Vic Oct 2019'!W81/100)*'Vic Oct 2019'!AQ81))</f>
        <v>268.36363636363632</v>
      </c>
      <c r="H87" s="190">
        <f>IF(AND('Vic Oct 2019'!L81&gt;0,'Vic Oct 2019'!M81&gt;0),IF($C$5*E87/'Vic Oct 2019'!AQ81&lt;'Vic Oct 2019'!L81,0,IF(($C$5*E87/'Vic Oct 2019'!AQ81-'Vic Oct 2019'!L81)&lt;=('Vic Oct 2019'!M81+'Vic Oct 2019'!L81),((($C$5*E87/'Vic Oct 2019'!AQ81-'Vic Oct 2019'!L81)*'Vic Oct 2019'!X81/100))*'Vic Oct 2019'!AQ81,((('Vic Oct 2019'!M81)*'Vic Oct 2019'!X81/100)*'Vic Oct 2019'!AQ81))),0)</f>
        <v>1006.3636363636365</v>
      </c>
      <c r="I87" s="190">
        <f>IF(AND('Vic Oct 2019'!M81&gt;0,'Vic Oct 2019'!N81&gt;0),IF($C$5*E87/'Vic Oct 2019'!AQ81&lt;('Vic Oct 2019'!L81+'Vic Oct 2019'!M81),0,IF(($C$5*E87/'Vic Oct 2019'!AQ81-'Vic Oct 2019'!L81+'Vic Oct 2019'!M81)&lt;=('Vic Oct 2019'!L81+'Vic Oct 2019'!M81+'Vic Oct 2019'!N81),((($C$5*E87/'Vic Oct 2019'!AQ81-('Vic Oct 2019'!L81+'Vic Oct 2019'!M81))*'Vic Oct 2019'!Y81/100))*'Vic Oct 2019'!AQ81,('Vic Oct 2019'!N81*'Vic Oct 2019'!Y81/100)* 'Vic Oct 2019'!AQ81)),0)</f>
        <v>0</v>
      </c>
      <c r="J87" s="190">
        <f>IF(AND('Vic Oct 2019'!N81&gt;0,'Vic Oct 2019'!O81&gt;0),IF($C$5*E87/'Vic Oct 2019'!AQ81&lt;('Vic Oct 2019'!L81+'Vic Oct 2019'!M81+'Vic Oct 2019'!N81),0,IF(($C$5*E87/'Vic Oct 2019'!AQ81-'Vic Oct 2019'!L81+'Vic Oct 2019'!M81+'Vic Oct 2019'!N81)&lt;=('Vic Oct 2019'!L81+'Vic Oct 2019'!M81+'Vic Oct 2019'!N81+'Vic Oct 2019'!O81),(($C$5*E87/'Vic Oct 2019'!AQ81-('Vic Oct 2019'!L81+'Vic Oct 2019'!M81+'Vic Oct 2019'!N81))*'Vic Oct 2019'!Z81/100)*'Vic Oct 2019'!AQ81,('Vic Oct 2019'!O81*'Vic Oct 2019'!Z81/100)*'Vic Oct 2019'!AQ81)),0)</f>
        <v>0</v>
      </c>
      <c r="K87" s="190">
        <f>IF(AND('Vic Oct 2019'!P81&gt;0,'Vic Oct 2019'!O81&gt;0),IF(($C$5*E87/'Vic Oct 2019'!AQ81&lt;SUM('Vic Oct 2019'!L81:P81)),(0),($C$5*E87/'Vic Oct 2019'!AQ81-SUM('Vic Oct 2019'!L81:P81))*'Vic Oct 2019'!AB81/100)* 'Vic Oct 2019'!AQ81,IF(AND('Vic Oct 2019'!O81&gt;0,'Vic Oct 2019'!P81=""),IF(($C$5*E87/'Vic Oct 2019'!AQ81&lt; SUM('Vic Oct 2019'!L81:O81)),(0),($C$5*E87/'Vic Oct 2019'!AQ81-SUM('Vic Oct 2019'!L81:O81))*'Vic Oct 2019'!AA81/100)* 'Vic Oct 2019'!AQ81,IF(AND('Vic Oct 2019'!N81&gt;0,'Vic Oct 2019'!O81=""),IF(($C$5*E87/'Vic Oct 2019'!AQ81&lt; SUM('Vic Oct 2019'!L81:N81)),(0),($C$5*E87/'Vic Oct 2019'!AQ81-SUM('Vic Oct 2019'!L81:N81))*'Vic Oct 2019'!Z81/100)* 'Vic Oct 2019'!AQ81,IF(AND('Vic Oct 2019'!M81&gt;0,'Vic Oct 2019'!N81=""),IF(($C$5*E87/'Vic Oct 2019'!AQ81&lt;'Vic Oct 2019'!M81+'Vic Oct 2019'!L81),(0),(($C$5*E87/'Vic Oct 2019'!AQ81-('Vic Oct 2019'!M81+'Vic Oct 2019'!L81))*'Vic Oct 2019'!Y81/100))*'Vic Oct 2019'!AQ81,IF(AND('Vic Oct 2019'!L81&gt;0,'Vic Oct 2019'!M81=""&gt;0),IF(($C$5*E87/'Vic Oct 2019'!AQ81&lt;'Vic Oct 2019'!L81),(0),($C$5*E87/'Vic Oct 2019'!AQ81-'Vic Oct 2019'!L81)*'Vic Oct 2019'!X81/100)*'Vic Oct 2019'!AQ81,0)))))</f>
        <v>0</v>
      </c>
      <c r="L87" s="190">
        <f>IF('Vic Oct 2019'!K81="",($C$5*F87/'Vic Oct 2019'!AR81*'Vic Oct 2019'!AC81/100)*'Vic Oct 2019'!AR81,IF($C$5*F87/'Vic Oct 2019'!AR81&gt;='Vic Oct 2019'!L81,('Vic Oct 2019'!L81*'Vic Oct 2019'!AC81/100)*'Vic Oct 2019'!AR81,($C$5*F87/'Vic Oct 2019'!AR81*'Vic Oct 2019'!AC81/100)*'Vic Oct 2019'!AR81))</f>
        <v>268.36363636363632</v>
      </c>
      <c r="M87" s="190">
        <f>IF(AND('Vic Oct 2019'!L81&gt;0,'Vic Oct 2019'!M81&gt;0),IF($C$5*F87/'Vic Oct 2019'!AR81&lt;'Vic Oct 2019'!L81,0,IF(($C$5*F87/'Vic Oct 2019'!AR81-'Vic Oct 2019'!L81)&lt;=('Vic Oct 2019'!M81+'Vic Oct 2019'!L81),((($C$5*F87/'Vic Oct 2019'!AR81-'Vic Oct 2019'!L81)*'Vic Oct 2019'!AD81/100))*'Vic Oct 2019'!AR81,((('Vic Oct 2019'!M81)*'Vic Oct 2019'!AD81/100)*'Vic Oct 2019'!AR81))),0)</f>
        <v>1006.3636363636365</v>
      </c>
      <c r="N87" s="190">
        <f>IF(AND('Vic Oct 2019'!M81&gt;0,'Vic Oct 2019'!N81&gt;0),IF($C$5*F87/'Vic Oct 2019'!AR81&lt;('Vic Oct 2019'!L81+'Vic Oct 2019'!M81),0,IF(($C$5*F87/'Vic Oct 2019'!AR81-'Vic Oct 2019'!L81+'Vic Oct 2019'!M81)&lt;=('Vic Oct 2019'!L81+'Vic Oct 2019'!M81+'Vic Oct 2019'!N81),((($C$5*F87/'Vic Oct 2019'!AR81-('Vic Oct 2019'!L81+'Vic Oct 2019'!M81))*'Vic Oct 2019'!AE81/100))*'Vic Oct 2019'!AR81,('Vic Oct 2019'!N81*'Vic Oct 2019'!AE81/100)*'Vic Oct 2019'!AR81)),0)</f>
        <v>0</v>
      </c>
      <c r="O87" s="190">
        <f>IF(AND('Vic Oct 2019'!N81&gt;0,'Vic Oct 2019'!O81&gt;0),IF($C$5*F87/'Vic Oct 2019'!AR81&lt;('Vic Oct 2019'!L81+'Vic Oct 2019'!M81+'Vic Oct 2019'!N81),0,IF(($C$5*F87/'Vic Oct 2019'!AR81-'Vic Oct 2019'!L81+'Vic Oct 2019'!M81+'Vic Oct 2019'!N81)&lt;=('Vic Oct 2019'!L81+'Vic Oct 2019'!M81+'Vic Oct 2019'!N81+'Vic Oct 2019'!O81),(($C$5*F87/'Vic Oct 2019'!AR81-('Vic Oct 2019'!L81+'Vic Oct 2019'!M81+'Vic Oct 2019'!N81))*'Vic Oct 2019'!AF81/100)*'Vic Oct 2019'!AR81,('Vic Oct 2019'!O81*'Vic Oct 2019'!AF81/100)*'Vic Oct 2019'!AR81)),0)</f>
        <v>0</v>
      </c>
      <c r="P87" s="190">
        <f>IF(AND('Vic Oct 2019'!P81&gt;0,'Vic Oct 2019'!O81&gt;0),IF(($C$5*F87/'Vic Oct 2019'!AR81&lt;SUM('Vic Oct 2019'!L81:P81)),(0),($C$5*F87/'Vic Oct 2019'!AR81-SUM('Vic Oct 2019'!L81:P81))*'Vic Oct 2019'!AB81/100)* 'Vic Oct 2019'!AR81,IF(AND('Vic Oct 2019'!O81&gt;0,'Vic Oct 2019'!P81=""),IF(($C$5*F87/'Vic Oct 2019'!AR81&lt; SUM('Vic Oct 2019'!L81:O81)),(0),($C$5*F87/'Vic Oct 2019'!AR81-SUM('Vic Oct 2019'!L81:O81))*'Vic Oct 2019'!AG81/100)* 'Vic Oct 2019'!AR81,IF(AND('Vic Oct 2019'!N81&gt;0,'Vic Oct 2019'!O81=""),IF(($C$5*F87/'Vic Oct 2019'!AR81&lt; SUM('Vic Oct 2019'!L81:N81)),(0),($C$5*F87/'Vic Oct 2019'!AR81-SUM('Vic Oct 2019'!L81:N81))*'Vic Oct 2019'!AF81/100)* 'Vic Oct 2019'!AR81,IF(AND('Vic Oct 2019'!M81&gt;0,'Vic Oct 2019'!N81=""),IF(($C$5*F87/'Vic Oct 2019'!AR81&lt;'Vic Oct 2019'!M81+'Vic Oct 2019'!L81),(0),(($C$5*F87/'Vic Oct 2019'!AR81-('Vic Oct 2019'!M81+'Vic Oct 2019'!L81))*'Vic Oct 2019'!AE81/100))*'Vic Oct 2019'!AR81,IF(AND('Vic Oct 2019'!L81&gt;0,'Vic Oct 2019'!M81=""&gt;0),IF(($C$5*F87/'Vic Oct 2019'!AR81&lt;'Vic Oct 2019'!L81),(0),($C$5*F87/'Vic Oct 2019'!AR81-'Vic Oct 2019'!L81)*'Vic Oct 2019'!AD81/100)*'Vic Oct 2019'!AR81,0)))))</f>
        <v>0</v>
      </c>
      <c r="Q87" s="394">
        <f t="shared" si="28"/>
        <v>2549.4545454545455</v>
      </c>
      <c r="R87" s="419">
        <f t="shared" si="29"/>
        <v>2896.2045454545455</v>
      </c>
      <c r="S87" s="193">
        <f t="shared" si="30"/>
        <v>3185.8250000000003</v>
      </c>
      <c r="T87" s="247">
        <f>'Vic Oct 2019'!AT81</f>
        <v>0</v>
      </c>
      <c r="U87" s="247">
        <f>'Vic Oct 2019'!AU81</f>
        <v>20</v>
      </c>
      <c r="V87" s="247">
        <f>'Vic Oct 2019'!AV81</f>
        <v>0</v>
      </c>
      <c r="W87" s="247">
        <f>'Vic Oct 2019'!AW81</f>
        <v>0</v>
      </c>
      <c r="X87" s="419" t="str">
        <f t="shared" si="33"/>
        <v>Guaranteed off usage</v>
      </c>
      <c r="Y87" s="419" t="str">
        <f t="shared" si="34"/>
        <v>Exclusive</v>
      </c>
      <c r="Z87" s="399">
        <f t="shared" si="35"/>
        <v>2386.3136363636363</v>
      </c>
      <c r="AA87" s="399">
        <f t="shared" si="36"/>
        <v>2386.3136363636363</v>
      </c>
      <c r="AB87" s="400">
        <f t="shared" si="31"/>
        <v>2624.9450000000002</v>
      </c>
      <c r="AC87" s="400">
        <f t="shared" si="32"/>
        <v>2624.9450000000002</v>
      </c>
      <c r="AD87" s="244">
        <f>'Vic Oct 2019'!BF81</f>
        <v>0</v>
      </c>
      <c r="AE87" s="196" t="str">
        <f>'Vic Oct 2019'!BG81</f>
        <v>n</v>
      </c>
      <c r="CO87" s="339"/>
      <c r="CP87" s="339"/>
      <c r="CQ87" s="339"/>
      <c r="CR87" s="339"/>
      <c r="CS87" s="339"/>
      <c r="CT87" s="339"/>
      <c r="CU87" s="339"/>
      <c r="CV87" s="339"/>
      <c r="CW87" s="339"/>
      <c r="CX87" s="339"/>
      <c r="CY87" s="339"/>
      <c r="CZ87" s="339"/>
      <c r="DA87" s="339"/>
      <c r="DB87" s="339"/>
      <c r="DC87" s="339"/>
      <c r="DD87" s="339"/>
      <c r="DE87" s="339"/>
      <c r="DF87" s="339"/>
      <c r="DG87" s="339"/>
      <c r="DH87" s="339"/>
      <c r="DI87" s="339"/>
      <c r="DJ87" s="339"/>
      <c r="DK87" s="339"/>
      <c r="DL87" s="339"/>
      <c r="DM87" s="339"/>
      <c r="DN87" s="339"/>
      <c r="DO87" s="339"/>
      <c r="DP87" s="339"/>
      <c r="DQ87" s="339"/>
      <c r="DR87" s="339"/>
      <c r="DS87" s="339"/>
      <c r="DT87" s="339"/>
      <c r="DU87" s="339"/>
      <c r="DV87" s="339"/>
      <c r="DW87" s="339"/>
      <c r="DX87" s="339"/>
      <c r="DY87" s="339"/>
      <c r="DZ87" s="339"/>
      <c r="EA87" s="339"/>
      <c r="EB87" s="339"/>
      <c r="EC87" s="339"/>
      <c r="ED87" s="339"/>
      <c r="EE87" s="339"/>
      <c r="EF87" s="339"/>
      <c r="EG87" s="339"/>
      <c r="EH87" s="339"/>
      <c r="EI87" s="339"/>
      <c r="EJ87" s="339"/>
      <c r="EK87" s="339"/>
      <c r="EL87" s="339"/>
      <c r="EM87" s="339"/>
      <c r="EN87" s="339"/>
      <c r="EO87" s="339"/>
      <c r="EP87" s="339"/>
    </row>
    <row r="88" spans="1:146" ht="17" customHeight="1">
      <c r="A88" s="528"/>
      <c r="B88" s="194" t="str">
        <f>'Vic Oct 2019'!F82</f>
        <v>EnergyAustralia</v>
      </c>
      <c r="C88" s="194" t="str">
        <f>'Vic Oct 2019'!G82</f>
        <v>Total Business</v>
      </c>
      <c r="D88" s="190">
        <f>365*'Vic Oct 2019'!H82/100</f>
        <v>352.95499999999998</v>
      </c>
      <c r="E88" s="415">
        <f>IF('Vic Oct 2019'!AQ82=3,0.5,IF('Vic Oct 2019'!AQ82=2,0.33,0))</f>
        <v>0.5</v>
      </c>
      <c r="F88" s="415">
        <f t="shared" si="27"/>
        <v>0.5</v>
      </c>
      <c r="G88" s="190">
        <f>IF('Vic Oct 2019'!K82="",($C$5*E88/'Vic Oct 2019'!AQ82*'Vic Oct 2019'!W82/100)*'Vic Oct 2019'!AQ82,IF($C$5*E88/'Vic Oct 2019'!AQ82&gt;='Vic Oct 2019'!L82,('Vic Oct 2019'!L82*'Vic Oct 2019'!W82/100)*'Vic Oct 2019'!AQ82,($C$5*E88/'Vic Oct 2019'!AQ82*'Vic Oct 2019'!W82/100)*'Vic Oct 2019'!AQ82))</f>
        <v>252</v>
      </c>
      <c r="H88" s="190">
        <f>IF(AND('Vic Oct 2019'!L82&gt;0,'Vic Oct 2019'!M82&gt;0),IF($C$5*E88/'Vic Oct 2019'!AQ82&lt;'Vic Oct 2019'!L82,0,IF(($C$5*E88/'Vic Oct 2019'!AQ82-'Vic Oct 2019'!L82)&lt;=('Vic Oct 2019'!M82+'Vic Oct 2019'!L82),((($C$5*E88/'Vic Oct 2019'!AQ82-'Vic Oct 2019'!L82)*'Vic Oct 2019'!X82/100))*'Vic Oct 2019'!AQ82,((('Vic Oct 2019'!M82)*'Vic Oct 2019'!X82/100)*'Vic Oct 2019'!AQ82))),0)</f>
        <v>872.18181818181824</v>
      </c>
      <c r="I88" s="190">
        <f>IF(AND('Vic Oct 2019'!M82&gt;0,'Vic Oct 2019'!N82&gt;0),IF($C$5*E88/'Vic Oct 2019'!AQ82&lt;('Vic Oct 2019'!L82+'Vic Oct 2019'!M82),0,IF(($C$5*E88/'Vic Oct 2019'!AQ82-'Vic Oct 2019'!L82+'Vic Oct 2019'!M82)&lt;=('Vic Oct 2019'!L82+'Vic Oct 2019'!M82+'Vic Oct 2019'!N82),((($C$5*E88/'Vic Oct 2019'!AQ82-('Vic Oct 2019'!L82+'Vic Oct 2019'!M82))*'Vic Oct 2019'!Y82/100))*'Vic Oct 2019'!AQ82,('Vic Oct 2019'!N82*'Vic Oct 2019'!Y82/100)* 'Vic Oct 2019'!AQ82)),0)</f>
        <v>0</v>
      </c>
      <c r="J88" s="190">
        <f>IF(AND('Vic Oct 2019'!N82&gt;0,'Vic Oct 2019'!O82&gt;0),IF($C$5*E88/'Vic Oct 2019'!AQ82&lt;('Vic Oct 2019'!L82+'Vic Oct 2019'!M82+'Vic Oct 2019'!N82),0,IF(($C$5*E88/'Vic Oct 2019'!AQ82-'Vic Oct 2019'!L82+'Vic Oct 2019'!M82+'Vic Oct 2019'!N82)&lt;=('Vic Oct 2019'!L82+'Vic Oct 2019'!M82+'Vic Oct 2019'!N82+'Vic Oct 2019'!O82),(($C$5*E88/'Vic Oct 2019'!AQ82-('Vic Oct 2019'!L82+'Vic Oct 2019'!M82+'Vic Oct 2019'!N82))*'Vic Oct 2019'!Z82/100)*'Vic Oct 2019'!AQ82,('Vic Oct 2019'!O82*'Vic Oct 2019'!Z82/100)*'Vic Oct 2019'!AQ82)),0)</f>
        <v>0</v>
      </c>
      <c r="K88" s="190">
        <f>IF(AND('Vic Oct 2019'!P82&gt;0,'Vic Oct 2019'!O82&gt;0),IF(($C$5*E88/'Vic Oct 2019'!AQ82&lt;SUM('Vic Oct 2019'!L82:P82)),(0),($C$5*E88/'Vic Oct 2019'!AQ82-SUM('Vic Oct 2019'!L82:P82))*'Vic Oct 2019'!AB82/100)* 'Vic Oct 2019'!AQ82,IF(AND('Vic Oct 2019'!O82&gt;0,'Vic Oct 2019'!P82=""),IF(($C$5*E88/'Vic Oct 2019'!AQ82&lt; SUM('Vic Oct 2019'!L82:O82)),(0),($C$5*E88/'Vic Oct 2019'!AQ82-SUM('Vic Oct 2019'!L82:O82))*'Vic Oct 2019'!AA82/100)* 'Vic Oct 2019'!AQ82,IF(AND('Vic Oct 2019'!N82&gt;0,'Vic Oct 2019'!O82=""),IF(($C$5*E88/'Vic Oct 2019'!AQ82&lt; SUM('Vic Oct 2019'!L82:N82)),(0),($C$5*E88/'Vic Oct 2019'!AQ82-SUM('Vic Oct 2019'!L82:N82))*'Vic Oct 2019'!Z82/100)* 'Vic Oct 2019'!AQ82,IF(AND('Vic Oct 2019'!M82&gt;0,'Vic Oct 2019'!N82=""),IF(($C$5*E88/'Vic Oct 2019'!AQ82&lt;'Vic Oct 2019'!M82+'Vic Oct 2019'!L82),(0),(($C$5*E88/'Vic Oct 2019'!AQ82-('Vic Oct 2019'!M82+'Vic Oct 2019'!L82))*'Vic Oct 2019'!Y82/100))*'Vic Oct 2019'!AQ82,IF(AND('Vic Oct 2019'!L82&gt;0,'Vic Oct 2019'!M82=""&gt;0),IF(($C$5*E88/'Vic Oct 2019'!AQ82&lt;'Vic Oct 2019'!L82),(0),($C$5*E88/'Vic Oct 2019'!AQ82-'Vic Oct 2019'!L82)*'Vic Oct 2019'!X82/100)*'Vic Oct 2019'!AQ82,0)))))</f>
        <v>0</v>
      </c>
      <c r="L88" s="190">
        <f>IF('Vic Oct 2019'!K82="",($C$5*F88/'Vic Oct 2019'!AR82*'Vic Oct 2019'!AC82/100)*'Vic Oct 2019'!AR82,IF($C$5*F88/'Vic Oct 2019'!AR82&gt;='Vic Oct 2019'!L82,('Vic Oct 2019'!L82*'Vic Oct 2019'!AC82/100)*'Vic Oct 2019'!AR82,($C$5*F88/'Vic Oct 2019'!AR82*'Vic Oct 2019'!AC82/100)*'Vic Oct 2019'!AR82))</f>
        <v>252</v>
      </c>
      <c r="M88" s="190">
        <f>IF(AND('Vic Oct 2019'!L82&gt;0,'Vic Oct 2019'!M82&gt;0),IF($C$5*F88/'Vic Oct 2019'!AR82&lt;'Vic Oct 2019'!L82,0,IF(($C$5*F88/'Vic Oct 2019'!AR82-'Vic Oct 2019'!L82)&lt;=('Vic Oct 2019'!M82+'Vic Oct 2019'!L82),((($C$5*F88/'Vic Oct 2019'!AR82-'Vic Oct 2019'!L82)*'Vic Oct 2019'!AD82/100))*'Vic Oct 2019'!AR82,((('Vic Oct 2019'!M82)*'Vic Oct 2019'!AD82/100)*'Vic Oct 2019'!AR82))),0)</f>
        <v>872.18181818181824</v>
      </c>
      <c r="N88" s="190">
        <f>IF(AND('Vic Oct 2019'!M82&gt;0,'Vic Oct 2019'!N82&gt;0),IF($C$5*F88/'Vic Oct 2019'!AR82&lt;('Vic Oct 2019'!L82+'Vic Oct 2019'!M82),0,IF(($C$5*F88/'Vic Oct 2019'!AR82-'Vic Oct 2019'!L82+'Vic Oct 2019'!M82)&lt;=('Vic Oct 2019'!L82+'Vic Oct 2019'!M82+'Vic Oct 2019'!N82),((($C$5*F88/'Vic Oct 2019'!AR82-('Vic Oct 2019'!L82+'Vic Oct 2019'!M82))*'Vic Oct 2019'!AE82/100))*'Vic Oct 2019'!AR82,('Vic Oct 2019'!N82*'Vic Oct 2019'!AE82/100)*'Vic Oct 2019'!AR82)),0)</f>
        <v>0</v>
      </c>
      <c r="O88" s="190">
        <f>IF(AND('Vic Oct 2019'!N82&gt;0,'Vic Oct 2019'!O82&gt;0),IF($C$5*F88/'Vic Oct 2019'!AR82&lt;('Vic Oct 2019'!L82+'Vic Oct 2019'!M82+'Vic Oct 2019'!N82),0,IF(($C$5*F88/'Vic Oct 2019'!AR82-'Vic Oct 2019'!L82+'Vic Oct 2019'!M82+'Vic Oct 2019'!N82)&lt;=('Vic Oct 2019'!L82+'Vic Oct 2019'!M82+'Vic Oct 2019'!N82+'Vic Oct 2019'!O82),(($C$5*F88/'Vic Oct 2019'!AR82-('Vic Oct 2019'!L82+'Vic Oct 2019'!M82+'Vic Oct 2019'!N82))*'Vic Oct 2019'!AF82/100)*'Vic Oct 2019'!AR82,('Vic Oct 2019'!O82*'Vic Oct 2019'!AF82/100)*'Vic Oct 2019'!AR82)),0)</f>
        <v>0</v>
      </c>
      <c r="P88" s="190">
        <f>IF(AND('Vic Oct 2019'!P82&gt;0,'Vic Oct 2019'!O82&gt;0),IF(($C$5*F88/'Vic Oct 2019'!AR82&lt;SUM('Vic Oct 2019'!L82:P82)),(0),($C$5*F88/'Vic Oct 2019'!AR82-SUM('Vic Oct 2019'!L82:P82))*'Vic Oct 2019'!AB82/100)* 'Vic Oct 2019'!AR82,IF(AND('Vic Oct 2019'!O82&gt;0,'Vic Oct 2019'!P82=""),IF(($C$5*F88/'Vic Oct 2019'!AR82&lt; SUM('Vic Oct 2019'!L82:O82)),(0),($C$5*F88/'Vic Oct 2019'!AR82-SUM('Vic Oct 2019'!L82:O82))*'Vic Oct 2019'!AG82/100)* 'Vic Oct 2019'!AR82,IF(AND('Vic Oct 2019'!N82&gt;0,'Vic Oct 2019'!O82=""),IF(($C$5*F88/'Vic Oct 2019'!AR82&lt; SUM('Vic Oct 2019'!L82:N82)),(0),($C$5*F88/'Vic Oct 2019'!AR82-SUM('Vic Oct 2019'!L82:N82))*'Vic Oct 2019'!AF82/100)* 'Vic Oct 2019'!AR82,IF(AND('Vic Oct 2019'!M82&gt;0,'Vic Oct 2019'!N82=""),IF(($C$5*F88/'Vic Oct 2019'!AR82&lt;'Vic Oct 2019'!M82+'Vic Oct 2019'!L82),(0),(($C$5*F88/'Vic Oct 2019'!AR82-('Vic Oct 2019'!M82+'Vic Oct 2019'!L82))*'Vic Oct 2019'!AE82/100))*'Vic Oct 2019'!AR82,IF(AND('Vic Oct 2019'!L82&gt;0,'Vic Oct 2019'!M82=""&gt;0),IF(($C$5*F88/'Vic Oct 2019'!AR82&lt;'Vic Oct 2019'!L82),(0),($C$5*F88/'Vic Oct 2019'!AR82-'Vic Oct 2019'!L82)*'Vic Oct 2019'!AD82/100)*'Vic Oct 2019'!AR82,0)))))</f>
        <v>0</v>
      </c>
      <c r="Q88" s="394">
        <f t="shared" si="28"/>
        <v>2248.3636363636365</v>
      </c>
      <c r="R88" s="419">
        <f t="shared" si="29"/>
        <v>2601.3186363636364</v>
      </c>
      <c r="S88" s="193">
        <f t="shared" si="30"/>
        <v>2861.4505000000004</v>
      </c>
      <c r="T88" s="247">
        <f>'Vic Oct 2019'!AT82</f>
        <v>21</v>
      </c>
      <c r="U88" s="247">
        <f>'Vic Oct 2019'!AU82</f>
        <v>0</v>
      </c>
      <c r="V88" s="247">
        <f>'Vic Oct 2019'!AV82</f>
        <v>0</v>
      </c>
      <c r="W88" s="247">
        <f>'Vic Oct 2019'!AW82</f>
        <v>0</v>
      </c>
      <c r="X88" s="419" t="str">
        <f t="shared" si="33"/>
        <v>Guaranteed off bill</v>
      </c>
      <c r="Y88" s="419" t="str">
        <f t="shared" si="34"/>
        <v>Exclusive</v>
      </c>
      <c r="Z88" s="399">
        <f t="shared" si="35"/>
        <v>2055.0417227272728</v>
      </c>
      <c r="AA88" s="399">
        <f t="shared" si="36"/>
        <v>2055.0417227272728</v>
      </c>
      <c r="AB88" s="400">
        <f t="shared" si="31"/>
        <v>2260.5458950000002</v>
      </c>
      <c r="AC88" s="400">
        <f t="shared" si="32"/>
        <v>2260.5458950000002</v>
      </c>
      <c r="AD88" s="244">
        <f>'Vic Oct 2019'!BF82</f>
        <v>0</v>
      </c>
      <c r="AE88" s="196" t="str">
        <f>'Vic Oct 2019'!BG82</f>
        <v>n</v>
      </c>
      <c r="CO88" s="339"/>
      <c r="CP88" s="339"/>
      <c r="CQ88" s="339"/>
      <c r="CR88" s="339"/>
      <c r="CS88" s="339"/>
      <c r="CT88" s="339"/>
      <c r="CU88" s="339"/>
      <c r="CV88" s="339"/>
      <c r="CW88" s="339"/>
      <c r="CX88" s="339"/>
      <c r="CY88" s="339"/>
      <c r="CZ88" s="339"/>
      <c r="DA88" s="339"/>
      <c r="DB88" s="339"/>
      <c r="DC88" s="339"/>
      <c r="DD88" s="339"/>
      <c r="DE88" s="339"/>
      <c r="DF88" s="339"/>
      <c r="DG88" s="339"/>
      <c r="DH88" s="339"/>
      <c r="DI88" s="339"/>
      <c r="DJ88" s="339"/>
      <c r="DK88" s="339"/>
      <c r="DL88" s="339"/>
      <c r="DM88" s="339"/>
      <c r="DN88" s="339"/>
      <c r="DO88" s="339"/>
      <c r="DP88" s="339"/>
      <c r="DQ88" s="339"/>
      <c r="DR88" s="339"/>
      <c r="DS88" s="339"/>
      <c r="DT88" s="339"/>
      <c r="DU88" s="339"/>
      <c r="DV88" s="339"/>
      <c r="DW88" s="339"/>
      <c r="DX88" s="339"/>
      <c r="DY88" s="339"/>
      <c r="DZ88" s="339"/>
      <c r="EA88" s="339"/>
      <c r="EB88" s="339"/>
      <c r="EC88" s="339"/>
      <c r="ED88" s="339"/>
      <c r="EE88" s="339"/>
      <c r="EF88" s="339"/>
      <c r="EG88" s="339"/>
      <c r="EH88" s="339"/>
      <c r="EI88" s="339"/>
      <c r="EJ88" s="339"/>
      <c r="EK88" s="339"/>
      <c r="EL88" s="339"/>
      <c r="EM88" s="339"/>
      <c r="EN88" s="339"/>
      <c r="EO88" s="339"/>
      <c r="EP88" s="339"/>
    </row>
    <row r="89" spans="1:146" ht="17" customHeight="1">
      <c r="A89" s="528"/>
      <c r="B89" s="194" t="str">
        <f>'Vic Oct 2019'!F83</f>
        <v>Lumo Energy</v>
      </c>
      <c r="C89" s="194" t="str">
        <f>'Vic Oct 2019'!G83</f>
        <v>Value</v>
      </c>
      <c r="D89" s="190">
        <f>365*'Vic Oct 2019'!H83/100</f>
        <v>292</v>
      </c>
      <c r="E89" s="415">
        <f>IF('Vic Oct 2019'!AQ83=3,0.5,IF('Vic Oct 2019'!AQ83=2,0.33,0))</f>
        <v>0.5</v>
      </c>
      <c r="F89" s="415">
        <f t="shared" si="27"/>
        <v>0.5</v>
      </c>
      <c r="G89" s="190">
        <f>IF('Vic Oct 2019'!K83="",($C$5*E89/'Vic Oct 2019'!AQ83*'Vic Oct 2019'!W83/100)*'Vic Oct 2019'!AQ83,IF($C$5*E89/'Vic Oct 2019'!AQ83&gt;='Vic Oct 2019'!L83,('Vic Oct 2019'!L83*'Vic Oct 2019'!W83/100)*'Vic Oct 2019'!AQ83,($C$5*E89/'Vic Oct 2019'!AQ83*'Vic Oct 2019'!W83/100)*'Vic Oct 2019'!AQ83))</f>
        <v>196.62381818181814</v>
      </c>
      <c r="H89" s="190">
        <f>IF(AND('Vic Oct 2019'!L83&gt;0,'Vic Oct 2019'!M83&gt;0),IF($C$5*E89/'Vic Oct 2019'!AQ83&lt;'Vic Oct 2019'!L83,0,IF(($C$5*E89/'Vic Oct 2019'!AQ83-'Vic Oct 2019'!L83)&lt;=('Vic Oct 2019'!M83+'Vic Oct 2019'!L83),((($C$5*E89/'Vic Oct 2019'!AQ83-'Vic Oct 2019'!L83)*'Vic Oct 2019'!X83/100))*'Vic Oct 2019'!AQ83,((('Vic Oct 2019'!M83)*'Vic Oct 2019'!X83/100)*'Vic Oct 2019'!AQ83))),0)</f>
        <v>724.58454545454538</v>
      </c>
      <c r="I89" s="190">
        <f>IF(AND('Vic Oct 2019'!M83&gt;0,'Vic Oct 2019'!N83&gt;0),IF($C$5*E89/'Vic Oct 2019'!AQ83&lt;('Vic Oct 2019'!L83+'Vic Oct 2019'!M83),0,IF(($C$5*E89/'Vic Oct 2019'!AQ83-'Vic Oct 2019'!L83+'Vic Oct 2019'!M83)&lt;=('Vic Oct 2019'!L83+'Vic Oct 2019'!M83+'Vic Oct 2019'!N83),((($C$5*E89/'Vic Oct 2019'!AQ83-('Vic Oct 2019'!L83+'Vic Oct 2019'!M83))*'Vic Oct 2019'!Y83/100))*'Vic Oct 2019'!AQ83,('Vic Oct 2019'!N83*'Vic Oct 2019'!Y83/100)* 'Vic Oct 2019'!AQ83)),0)</f>
        <v>0</v>
      </c>
      <c r="J89" s="190">
        <f>IF(AND('Vic Oct 2019'!N83&gt;0,'Vic Oct 2019'!O83&gt;0),IF($C$5*E89/'Vic Oct 2019'!AQ83&lt;('Vic Oct 2019'!L83+'Vic Oct 2019'!M83+'Vic Oct 2019'!N83),0,IF(($C$5*E89/'Vic Oct 2019'!AQ83-'Vic Oct 2019'!L83+'Vic Oct 2019'!M83+'Vic Oct 2019'!N83)&lt;=('Vic Oct 2019'!L83+'Vic Oct 2019'!M83+'Vic Oct 2019'!N83+'Vic Oct 2019'!O83),(($C$5*E89/'Vic Oct 2019'!AQ83-('Vic Oct 2019'!L83+'Vic Oct 2019'!M83+'Vic Oct 2019'!N83))*'Vic Oct 2019'!Z83/100)*'Vic Oct 2019'!AQ83,('Vic Oct 2019'!O83*'Vic Oct 2019'!Z83/100)*'Vic Oct 2019'!AQ83)),0)</f>
        <v>0</v>
      </c>
      <c r="K89" s="190">
        <f>IF(AND('Vic Oct 2019'!P83&gt;0,'Vic Oct 2019'!O83&gt;0),IF(($C$5*E89/'Vic Oct 2019'!AQ83&lt;SUM('Vic Oct 2019'!L83:P83)),(0),($C$5*E89/'Vic Oct 2019'!AQ83-SUM('Vic Oct 2019'!L83:P83))*'Vic Oct 2019'!AB83/100)* 'Vic Oct 2019'!AQ83,IF(AND('Vic Oct 2019'!O83&gt;0,'Vic Oct 2019'!P83=""),IF(($C$5*E89/'Vic Oct 2019'!AQ83&lt; SUM('Vic Oct 2019'!L83:O83)),(0),($C$5*E89/'Vic Oct 2019'!AQ83-SUM('Vic Oct 2019'!L83:O83))*'Vic Oct 2019'!AA83/100)* 'Vic Oct 2019'!AQ83,IF(AND('Vic Oct 2019'!N83&gt;0,'Vic Oct 2019'!O83=""),IF(($C$5*E89/'Vic Oct 2019'!AQ83&lt; SUM('Vic Oct 2019'!L83:N83)),(0),($C$5*E89/'Vic Oct 2019'!AQ83-SUM('Vic Oct 2019'!L83:N83))*'Vic Oct 2019'!Z83/100)* 'Vic Oct 2019'!AQ83,IF(AND('Vic Oct 2019'!M83&gt;0,'Vic Oct 2019'!N83=""),IF(($C$5*E89/'Vic Oct 2019'!AQ83&lt;'Vic Oct 2019'!M83+'Vic Oct 2019'!L83),(0),(($C$5*E89/'Vic Oct 2019'!AQ83-('Vic Oct 2019'!M83+'Vic Oct 2019'!L83))*'Vic Oct 2019'!Y83/100))*'Vic Oct 2019'!AQ83,IF(AND('Vic Oct 2019'!L83&gt;0,'Vic Oct 2019'!M83=""&gt;0),IF(($C$5*E89/'Vic Oct 2019'!AQ83&lt;'Vic Oct 2019'!L83),(0),($C$5*E89/'Vic Oct 2019'!AQ83-'Vic Oct 2019'!L83)*'Vic Oct 2019'!X83/100)*'Vic Oct 2019'!AQ83,0)))))</f>
        <v>0</v>
      </c>
      <c r="L89" s="190">
        <f>IF('Vic Oct 2019'!K83="",($C$5*F89/'Vic Oct 2019'!AR83*'Vic Oct 2019'!AC83/100)*'Vic Oct 2019'!AR83,IF($C$5*F89/'Vic Oct 2019'!AR83&gt;='Vic Oct 2019'!L83,('Vic Oct 2019'!L83*'Vic Oct 2019'!AC83/100)*'Vic Oct 2019'!AR83,($C$5*F89/'Vic Oct 2019'!AR83*'Vic Oct 2019'!AC83/100)*'Vic Oct 2019'!AR83))</f>
        <v>196.62381818181814</v>
      </c>
      <c r="M89" s="190">
        <f>IF(AND('Vic Oct 2019'!L83&gt;0,'Vic Oct 2019'!M83&gt;0),IF($C$5*F89/'Vic Oct 2019'!AR83&lt;'Vic Oct 2019'!L83,0,IF(($C$5*F89/'Vic Oct 2019'!AR83-'Vic Oct 2019'!L83)&lt;=('Vic Oct 2019'!M83+'Vic Oct 2019'!L83),((($C$5*F89/'Vic Oct 2019'!AR83-'Vic Oct 2019'!L83)*'Vic Oct 2019'!AD83/100))*'Vic Oct 2019'!AR83,((('Vic Oct 2019'!M83)*'Vic Oct 2019'!AD83/100)*'Vic Oct 2019'!AR83))),0)</f>
        <v>724.58454545454538</v>
      </c>
      <c r="N89" s="190">
        <f>IF(AND('Vic Oct 2019'!M83&gt;0,'Vic Oct 2019'!N83&gt;0),IF($C$5*F89/'Vic Oct 2019'!AR83&lt;('Vic Oct 2019'!L83+'Vic Oct 2019'!M83),0,IF(($C$5*F89/'Vic Oct 2019'!AR83-'Vic Oct 2019'!L83+'Vic Oct 2019'!M83)&lt;=('Vic Oct 2019'!L83+'Vic Oct 2019'!M83+'Vic Oct 2019'!N83),((($C$5*F89/'Vic Oct 2019'!AR83-('Vic Oct 2019'!L83+'Vic Oct 2019'!M83))*'Vic Oct 2019'!AE83/100))*'Vic Oct 2019'!AR83,('Vic Oct 2019'!N83*'Vic Oct 2019'!AE83/100)*'Vic Oct 2019'!AR83)),0)</f>
        <v>0</v>
      </c>
      <c r="O89" s="190">
        <f>IF(AND('Vic Oct 2019'!N83&gt;0,'Vic Oct 2019'!O83&gt;0),IF($C$5*F89/'Vic Oct 2019'!AR83&lt;('Vic Oct 2019'!L83+'Vic Oct 2019'!M83+'Vic Oct 2019'!N83),0,IF(($C$5*F89/'Vic Oct 2019'!AR83-'Vic Oct 2019'!L83+'Vic Oct 2019'!M83+'Vic Oct 2019'!N83)&lt;=('Vic Oct 2019'!L83+'Vic Oct 2019'!M83+'Vic Oct 2019'!N83+'Vic Oct 2019'!O83),(($C$5*F89/'Vic Oct 2019'!AR83-('Vic Oct 2019'!L83+'Vic Oct 2019'!M83+'Vic Oct 2019'!N83))*'Vic Oct 2019'!AF83/100)*'Vic Oct 2019'!AR83,('Vic Oct 2019'!O83*'Vic Oct 2019'!AF83/100)*'Vic Oct 2019'!AR83)),0)</f>
        <v>0</v>
      </c>
      <c r="P89" s="190">
        <f>IF(AND('Vic Oct 2019'!P83&gt;0,'Vic Oct 2019'!O83&gt;0),IF(($C$5*F89/'Vic Oct 2019'!AR83&lt;SUM('Vic Oct 2019'!L83:P83)),(0),($C$5*F89/'Vic Oct 2019'!AR83-SUM('Vic Oct 2019'!L83:P83))*'Vic Oct 2019'!AB83/100)* 'Vic Oct 2019'!AR83,IF(AND('Vic Oct 2019'!O83&gt;0,'Vic Oct 2019'!P83=""),IF(($C$5*F89/'Vic Oct 2019'!AR83&lt; SUM('Vic Oct 2019'!L83:O83)),(0),($C$5*F89/'Vic Oct 2019'!AR83-SUM('Vic Oct 2019'!L83:O83))*'Vic Oct 2019'!AG83/100)* 'Vic Oct 2019'!AR83,IF(AND('Vic Oct 2019'!N83&gt;0,'Vic Oct 2019'!O83=""),IF(($C$5*F89/'Vic Oct 2019'!AR83&lt; SUM('Vic Oct 2019'!L83:N83)),(0),($C$5*F89/'Vic Oct 2019'!AR83-SUM('Vic Oct 2019'!L83:N83))*'Vic Oct 2019'!AF83/100)* 'Vic Oct 2019'!AR83,IF(AND('Vic Oct 2019'!M83&gt;0,'Vic Oct 2019'!N83=""),IF(($C$5*F89/'Vic Oct 2019'!AR83&lt;'Vic Oct 2019'!M83+'Vic Oct 2019'!L83),(0),(($C$5*F89/'Vic Oct 2019'!AR83-('Vic Oct 2019'!M83+'Vic Oct 2019'!L83))*'Vic Oct 2019'!AE83/100))*'Vic Oct 2019'!AR83,IF(AND('Vic Oct 2019'!L83&gt;0,'Vic Oct 2019'!M83=""&gt;0),IF(($C$5*F89/'Vic Oct 2019'!AR83&lt;'Vic Oct 2019'!L83),(0),($C$5*F89/'Vic Oct 2019'!AR83-'Vic Oct 2019'!L83)*'Vic Oct 2019'!AD83/100)*'Vic Oct 2019'!AR83,0)))))</f>
        <v>0</v>
      </c>
      <c r="Q89" s="394">
        <f t="shared" si="28"/>
        <v>1842.416727272727</v>
      </c>
      <c r="R89" s="419">
        <f t="shared" si="29"/>
        <v>2134.4167272727273</v>
      </c>
      <c r="S89" s="193">
        <f t="shared" si="30"/>
        <v>2347.8584000000001</v>
      </c>
      <c r="T89" s="247">
        <f>'Vic Oct 2019'!AT83</f>
        <v>0</v>
      </c>
      <c r="U89" s="247">
        <f>'Vic Oct 2019'!AU83</f>
        <v>0</v>
      </c>
      <c r="V89" s="247">
        <f>'Vic Oct 2019'!AV83</f>
        <v>3</v>
      </c>
      <c r="W89" s="247">
        <f>'Vic Oct 2019'!AW83</f>
        <v>0</v>
      </c>
      <c r="X89" s="419" t="str">
        <f t="shared" si="33"/>
        <v>Pay-on-time off bill</v>
      </c>
      <c r="Y89" s="419" t="str">
        <f t="shared" si="34"/>
        <v>Exclusive</v>
      </c>
      <c r="Z89" s="399">
        <f t="shared" si="35"/>
        <v>2134.4167272727273</v>
      </c>
      <c r="AA89" s="399">
        <f t="shared" si="36"/>
        <v>2070.3842254545452</v>
      </c>
      <c r="AB89" s="400">
        <f t="shared" si="31"/>
        <v>2347.8584000000001</v>
      </c>
      <c r="AC89" s="400">
        <f t="shared" si="32"/>
        <v>2277.4226479999998</v>
      </c>
      <c r="AD89" s="244">
        <f>'Vic Oct 2019'!BF83</f>
        <v>0</v>
      </c>
      <c r="AE89" s="196" t="str">
        <f>'Vic Oct 2019'!BG83</f>
        <v>n</v>
      </c>
      <c r="CO89" s="339"/>
      <c r="CP89" s="339"/>
      <c r="CQ89" s="339"/>
      <c r="CR89" s="339"/>
      <c r="CS89" s="339"/>
      <c r="CT89" s="339"/>
      <c r="CU89" s="339"/>
      <c r="CV89" s="339"/>
      <c r="CW89" s="339"/>
      <c r="CX89" s="339"/>
      <c r="CY89" s="339"/>
      <c r="CZ89" s="339"/>
      <c r="DA89" s="339"/>
      <c r="DB89" s="339"/>
      <c r="DC89" s="339"/>
      <c r="DD89" s="339"/>
      <c r="DE89" s="339"/>
      <c r="DF89" s="339"/>
      <c r="DG89" s="339"/>
      <c r="DH89" s="339"/>
      <c r="DI89" s="339"/>
      <c r="DJ89" s="339"/>
      <c r="DK89" s="339"/>
      <c r="DL89" s="339"/>
      <c r="DM89" s="339"/>
      <c r="DN89" s="339"/>
      <c r="DO89" s="339"/>
      <c r="DP89" s="339"/>
      <c r="DQ89" s="339"/>
      <c r="DR89" s="339"/>
      <c r="DS89" s="339"/>
      <c r="DT89" s="339"/>
      <c r="DU89" s="339"/>
      <c r="DV89" s="339"/>
      <c r="DW89" s="339"/>
      <c r="DX89" s="339"/>
      <c r="DY89" s="339"/>
      <c r="DZ89" s="339"/>
      <c r="EA89" s="339"/>
      <c r="EB89" s="339"/>
      <c r="EC89" s="339"/>
      <c r="ED89" s="339"/>
      <c r="EE89" s="339"/>
      <c r="EF89" s="339"/>
      <c r="EG89" s="339"/>
      <c r="EH89" s="339"/>
      <c r="EI89" s="339"/>
      <c r="EJ89" s="339"/>
      <c r="EK89" s="339"/>
      <c r="EL89" s="339"/>
      <c r="EM89" s="339"/>
      <c r="EN89" s="339"/>
      <c r="EO89" s="339"/>
      <c r="EP89" s="339"/>
    </row>
    <row r="90" spans="1:146" ht="17" customHeight="1">
      <c r="A90" s="528"/>
      <c r="B90" s="194" t="str">
        <f>'Vic Oct 2019'!F84</f>
        <v>Momentum Energy</v>
      </c>
      <c r="C90" s="194" t="str">
        <f>'Vic Oct 2019'!G84</f>
        <v>Market offer</v>
      </c>
      <c r="D90" s="190">
        <f>365*'Vic Oct 2019'!H84/100</f>
        <v>346.35181818181815</v>
      </c>
      <c r="E90" s="415">
        <f>IF('Vic Oct 2019'!AQ84=3,0.5,IF('Vic Oct 2019'!AQ84=2,0.33,0))</f>
        <v>0.33</v>
      </c>
      <c r="F90" s="415">
        <f t="shared" si="27"/>
        <v>0.66999999999999993</v>
      </c>
      <c r="G90" s="190">
        <f>IF('Vic Oct 2019'!K84="",($C$5*E90/'Vic Oct 2019'!AQ84*'Vic Oct 2019'!W84/100)*'Vic Oct 2019'!AQ84,IF($C$5*E90/'Vic Oct 2019'!AQ84&gt;='Vic Oct 2019'!L84,('Vic Oct 2019'!L84*'Vic Oct 2019'!W84/100)*'Vic Oct 2019'!AQ84,($C$5*E90/'Vic Oct 2019'!AQ84*'Vic Oct 2019'!W84/100)*'Vic Oct 2019'!AQ84))</f>
        <v>135.81818181818181</v>
      </c>
      <c r="H90" s="190">
        <f>IF(AND('Vic Oct 2019'!L84&gt;0,'Vic Oct 2019'!M84&gt;0),IF($C$5*E90/'Vic Oct 2019'!AQ84&lt;'Vic Oct 2019'!L84,0,IF(($C$5*E90/'Vic Oct 2019'!AQ84-'Vic Oct 2019'!L84)&lt;=('Vic Oct 2019'!M84+'Vic Oct 2019'!L84),((($C$5*E90/'Vic Oct 2019'!AQ84-'Vic Oct 2019'!L84)*'Vic Oct 2019'!X84/100))*'Vic Oct 2019'!AQ84,((('Vic Oct 2019'!M84)*'Vic Oct 2019'!X84/100)*'Vic Oct 2019'!AQ84))),0)</f>
        <v>520.36363636363637</v>
      </c>
      <c r="I90" s="190">
        <f>IF(AND('Vic Oct 2019'!M84&gt;0,'Vic Oct 2019'!N84&gt;0),IF($C$5*E90/'Vic Oct 2019'!AQ84&lt;('Vic Oct 2019'!L84+'Vic Oct 2019'!M84),0,IF(($C$5*E90/'Vic Oct 2019'!AQ84-'Vic Oct 2019'!L84+'Vic Oct 2019'!M84)&lt;=('Vic Oct 2019'!L84+'Vic Oct 2019'!M84+'Vic Oct 2019'!N84),((($C$5*E90/'Vic Oct 2019'!AQ84-('Vic Oct 2019'!L84+'Vic Oct 2019'!M84))*'Vic Oct 2019'!Y84/100))*'Vic Oct 2019'!AQ84,('Vic Oct 2019'!N84*'Vic Oct 2019'!Y84/100)* 'Vic Oct 2019'!AQ84)),0)</f>
        <v>0</v>
      </c>
      <c r="J90" s="190">
        <f>IF(AND('Vic Oct 2019'!N84&gt;0,'Vic Oct 2019'!O84&gt;0),IF($C$5*E90/'Vic Oct 2019'!AQ84&lt;('Vic Oct 2019'!L84+'Vic Oct 2019'!M84+'Vic Oct 2019'!N84),0,IF(($C$5*E90/'Vic Oct 2019'!AQ84-'Vic Oct 2019'!L84+'Vic Oct 2019'!M84+'Vic Oct 2019'!N84)&lt;=('Vic Oct 2019'!L84+'Vic Oct 2019'!M84+'Vic Oct 2019'!N84+'Vic Oct 2019'!O84),(($C$5*E90/'Vic Oct 2019'!AQ84-('Vic Oct 2019'!L84+'Vic Oct 2019'!M84+'Vic Oct 2019'!N84))*'Vic Oct 2019'!Z84/100)*'Vic Oct 2019'!AQ84,('Vic Oct 2019'!O84*'Vic Oct 2019'!Z84/100)*'Vic Oct 2019'!AQ84)),0)</f>
        <v>0</v>
      </c>
      <c r="K90" s="190">
        <f>IF(AND('Vic Oct 2019'!P84&gt;0,'Vic Oct 2019'!O84&gt;0),IF(($C$5*E90/'Vic Oct 2019'!AQ84&lt;SUM('Vic Oct 2019'!L84:P84)),(0),($C$5*E90/'Vic Oct 2019'!AQ84-SUM('Vic Oct 2019'!L84:P84))*'Vic Oct 2019'!AB84/100)* 'Vic Oct 2019'!AQ84,IF(AND('Vic Oct 2019'!O84&gt;0,'Vic Oct 2019'!P84=""),IF(($C$5*E90/'Vic Oct 2019'!AQ84&lt; SUM('Vic Oct 2019'!L84:O84)),(0),($C$5*E90/'Vic Oct 2019'!AQ84-SUM('Vic Oct 2019'!L84:O84))*'Vic Oct 2019'!AA84/100)* 'Vic Oct 2019'!AQ84,IF(AND('Vic Oct 2019'!N84&gt;0,'Vic Oct 2019'!O84=""),IF(($C$5*E90/'Vic Oct 2019'!AQ84&lt; SUM('Vic Oct 2019'!L84:N84)),(0),($C$5*E90/'Vic Oct 2019'!AQ84-SUM('Vic Oct 2019'!L84:N84))*'Vic Oct 2019'!Z84/100)* 'Vic Oct 2019'!AQ84,IF(AND('Vic Oct 2019'!M84&gt;0,'Vic Oct 2019'!N84=""),IF(($C$5*E90/'Vic Oct 2019'!AQ84&lt;'Vic Oct 2019'!M84+'Vic Oct 2019'!L84),(0),(($C$5*E90/'Vic Oct 2019'!AQ84-('Vic Oct 2019'!M84+'Vic Oct 2019'!L84))*'Vic Oct 2019'!Y84/100))*'Vic Oct 2019'!AQ84,IF(AND('Vic Oct 2019'!L84&gt;0,'Vic Oct 2019'!M84=""&gt;0),IF(($C$5*E90/'Vic Oct 2019'!AQ84&lt;'Vic Oct 2019'!L84),(0),($C$5*E90/'Vic Oct 2019'!AQ84-'Vic Oct 2019'!L84)*'Vic Oct 2019'!X84/100)*'Vic Oct 2019'!AQ84,0)))))</f>
        <v>0</v>
      </c>
      <c r="L90" s="190">
        <f>IF('Vic Oct 2019'!K84="",($C$5*F90/'Vic Oct 2019'!AR84*'Vic Oct 2019'!AC84/100)*'Vic Oct 2019'!AR84,IF($C$5*F90/'Vic Oct 2019'!AR84&gt;='Vic Oct 2019'!L84,('Vic Oct 2019'!L84*'Vic Oct 2019'!AC84/100)*'Vic Oct 2019'!AR84,($C$5*F90/'Vic Oct 2019'!AR84*'Vic Oct 2019'!AC84/100)*'Vic Oct 2019'!AR84))</f>
        <v>232.36363636363632</v>
      </c>
      <c r="M90" s="190">
        <f>IF(AND('Vic Oct 2019'!L84&gt;0,'Vic Oct 2019'!M84&gt;0),IF($C$5*F90/'Vic Oct 2019'!AR84&lt;'Vic Oct 2019'!L84,0,IF(($C$5*F90/'Vic Oct 2019'!AR84-'Vic Oct 2019'!L84)&lt;=('Vic Oct 2019'!M84+'Vic Oct 2019'!L84),((($C$5*F90/'Vic Oct 2019'!AR84-'Vic Oct 2019'!L84)*'Vic Oct 2019'!AD84/100))*'Vic Oct 2019'!AR84,((('Vic Oct 2019'!M84)*'Vic Oct 2019'!AD84/100)*'Vic Oct 2019'!AR84))),0)</f>
        <v>904.99999999999989</v>
      </c>
      <c r="N90" s="190">
        <f>IF(AND('Vic Oct 2019'!M84&gt;0,'Vic Oct 2019'!N84&gt;0),IF($C$5*F90/'Vic Oct 2019'!AR84&lt;('Vic Oct 2019'!L84+'Vic Oct 2019'!M84),0,IF(($C$5*F90/'Vic Oct 2019'!AR84-'Vic Oct 2019'!L84+'Vic Oct 2019'!M84)&lt;=('Vic Oct 2019'!L84+'Vic Oct 2019'!M84+'Vic Oct 2019'!N84),((($C$5*F90/'Vic Oct 2019'!AR84-('Vic Oct 2019'!L84+'Vic Oct 2019'!M84))*'Vic Oct 2019'!AE84/100))*'Vic Oct 2019'!AR84,('Vic Oct 2019'!N84*'Vic Oct 2019'!AE84/100)*'Vic Oct 2019'!AR84)),0)</f>
        <v>0</v>
      </c>
      <c r="O90" s="190">
        <f>IF(AND('Vic Oct 2019'!N84&gt;0,'Vic Oct 2019'!O84&gt;0),IF($C$5*F90/'Vic Oct 2019'!AR84&lt;('Vic Oct 2019'!L84+'Vic Oct 2019'!M84+'Vic Oct 2019'!N84),0,IF(($C$5*F90/'Vic Oct 2019'!AR84-'Vic Oct 2019'!L84+'Vic Oct 2019'!M84+'Vic Oct 2019'!N84)&lt;=('Vic Oct 2019'!L84+'Vic Oct 2019'!M84+'Vic Oct 2019'!N84+'Vic Oct 2019'!O84),(($C$5*F90/'Vic Oct 2019'!AR84-('Vic Oct 2019'!L84+'Vic Oct 2019'!M84+'Vic Oct 2019'!N84))*'Vic Oct 2019'!AF84/100)*'Vic Oct 2019'!AR84,('Vic Oct 2019'!O84*'Vic Oct 2019'!AF84/100)*'Vic Oct 2019'!AR84)),0)</f>
        <v>0</v>
      </c>
      <c r="P90" s="190">
        <f>IF(AND('Vic Oct 2019'!P84&gt;0,'Vic Oct 2019'!O84&gt;0),IF(($C$5*F90/'Vic Oct 2019'!AR84&lt;SUM('Vic Oct 2019'!L84:P84)),(0),($C$5*F90/'Vic Oct 2019'!AR84-SUM('Vic Oct 2019'!L84:P84))*'Vic Oct 2019'!AB84/100)* 'Vic Oct 2019'!AR84,IF(AND('Vic Oct 2019'!O84&gt;0,'Vic Oct 2019'!P84=""),IF(($C$5*F90/'Vic Oct 2019'!AR84&lt; SUM('Vic Oct 2019'!L84:O84)),(0),($C$5*F90/'Vic Oct 2019'!AR84-SUM('Vic Oct 2019'!L84:O84))*'Vic Oct 2019'!AG84/100)* 'Vic Oct 2019'!AR84,IF(AND('Vic Oct 2019'!N84&gt;0,'Vic Oct 2019'!O84=""),IF(($C$5*F90/'Vic Oct 2019'!AR84&lt; SUM('Vic Oct 2019'!L84:N84)),(0),($C$5*F90/'Vic Oct 2019'!AR84-SUM('Vic Oct 2019'!L84:N84))*'Vic Oct 2019'!AF84/100)* 'Vic Oct 2019'!AR84,IF(AND('Vic Oct 2019'!M84&gt;0,'Vic Oct 2019'!N84=""),IF(($C$5*F90/'Vic Oct 2019'!AR84&lt;'Vic Oct 2019'!M84+'Vic Oct 2019'!L84),(0),(($C$5*F90/'Vic Oct 2019'!AR84-('Vic Oct 2019'!M84+'Vic Oct 2019'!L84))*'Vic Oct 2019'!AE84/100))*'Vic Oct 2019'!AR84,IF(AND('Vic Oct 2019'!L84&gt;0,'Vic Oct 2019'!M84=""&gt;0),IF(($C$5*F90/'Vic Oct 2019'!AR84&lt;'Vic Oct 2019'!L84),(0),($C$5*F90/'Vic Oct 2019'!AR84-'Vic Oct 2019'!L84)*'Vic Oct 2019'!AD84/100)*'Vic Oct 2019'!AR84,0)))))</f>
        <v>0</v>
      </c>
      <c r="Q90" s="394">
        <f t="shared" si="28"/>
        <v>1793.5454545454545</v>
      </c>
      <c r="R90" s="419">
        <f t="shared" si="29"/>
        <v>2139.8972727272726</v>
      </c>
      <c r="S90" s="193">
        <f t="shared" si="30"/>
        <v>2353.8870000000002</v>
      </c>
      <c r="T90" s="247">
        <f>'Vic Oct 2019'!AT84</f>
        <v>0</v>
      </c>
      <c r="U90" s="247">
        <f>'Vic Oct 2019'!AU84</f>
        <v>0</v>
      </c>
      <c r="V90" s="247">
        <f>'Vic Oct 2019'!AV84</f>
        <v>0</v>
      </c>
      <c r="W90" s="247">
        <f>'Vic Oct 2019'!AW84</f>
        <v>0</v>
      </c>
      <c r="X90" s="419" t="str">
        <f t="shared" si="33"/>
        <v>No discount</v>
      </c>
      <c r="Y90" s="419" t="str">
        <f t="shared" si="34"/>
        <v>Exclusive</v>
      </c>
      <c r="Z90" s="399">
        <f t="shared" ref="Z90:Z95" si="39">IF(AND(X90="Guaranteed off bill",Y90="Inclusive"),((R90*1.1)-((R90*1.1)*T90/100))/1.1,IF(AND(X90="Guaranteed off usage",Y90="Inclusive"),((R90*1.1)-((Q90*1.1)*U90/100))/1.1,IF(AND(X90="Guaranteed off bill",Y90="Exclusive"),R90-(R90*T90/100),IF(AND(X90="Guaranteed off usage",Y90="Exclusive"),R90-(Q90*U90/100),IF(Y90="Inclusive",((R90*1.1))/1.1,R90)))))</f>
        <v>2139.8972727272726</v>
      </c>
      <c r="AA90" s="399">
        <f t="shared" ref="AA90:AA95" si="40">IF(AND(X90="Pay-on-time off bill",Y90="Inclusive"),((Z90*1.1)-((Z90*1.1)*V90/100))/1.1,IF(AND(X90="Pay-on-time off usage",Y90="Inclusive"),((Z90*1.1)-((Q90*1.1)*W90/100))/1.1,IF(AND(X90="Pay-on-time off bill",Y90="Exclusive"),Z90-(Z90*V90/100),IF(AND(X90="Pay-on-time off usage",Y90="Exclusive"),Z90-(Q90*W90/100),IF(Y90="Inclusive",((Z90*1.1))/1.1,Z90)))))</f>
        <v>2139.8972727272726</v>
      </c>
      <c r="AB90" s="400">
        <f t="shared" si="31"/>
        <v>2353.8870000000002</v>
      </c>
      <c r="AC90" s="400">
        <f t="shared" si="32"/>
        <v>2353.8870000000002</v>
      </c>
      <c r="AD90" s="244">
        <f>'Vic Oct 2019'!BF84</f>
        <v>0</v>
      </c>
      <c r="AE90" s="196" t="str">
        <f>'Vic Oct 2019'!BG84</f>
        <v>n</v>
      </c>
      <c r="CO90" s="339"/>
      <c r="CP90" s="339"/>
      <c r="CQ90" s="339"/>
      <c r="CR90" s="339"/>
      <c r="CS90" s="339"/>
      <c r="CT90" s="339"/>
      <c r="CU90" s="339"/>
      <c r="CV90" s="339"/>
      <c r="CW90" s="339"/>
      <c r="CX90" s="339"/>
      <c r="CY90" s="339"/>
      <c r="CZ90" s="339"/>
      <c r="DA90" s="339"/>
      <c r="DB90" s="339"/>
      <c r="DC90" s="339"/>
      <c r="DD90" s="339"/>
      <c r="DE90" s="339"/>
      <c r="DF90" s="339"/>
      <c r="DG90" s="339"/>
      <c r="DH90" s="339"/>
      <c r="DI90" s="339"/>
      <c r="DJ90" s="339"/>
      <c r="DK90" s="339"/>
      <c r="DL90" s="339"/>
      <c r="DM90" s="339"/>
      <c r="DN90" s="339"/>
      <c r="DO90" s="339"/>
      <c r="DP90" s="339"/>
      <c r="DQ90" s="339"/>
      <c r="DR90" s="339"/>
      <c r="DS90" s="339"/>
      <c r="DT90" s="339"/>
      <c r="DU90" s="339"/>
      <c r="DV90" s="339"/>
      <c r="DW90" s="339"/>
      <c r="DX90" s="339"/>
      <c r="DY90" s="339"/>
      <c r="DZ90" s="339"/>
      <c r="EA90" s="339"/>
      <c r="EB90" s="339"/>
      <c r="EC90" s="339"/>
      <c r="ED90" s="339"/>
      <c r="EE90" s="339"/>
      <c r="EF90" s="339"/>
      <c r="EG90" s="339"/>
      <c r="EH90" s="339"/>
      <c r="EI90" s="339"/>
      <c r="EJ90" s="339"/>
      <c r="EK90" s="339"/>
      <c r="EL90" s="339"/>
      <c r="EM90" s="339"/>
      <c r="EN90" s="339"/>
      <c r="EO90" s="339"/>
      <c r="EP90" s="339"/>
    </row>
    <row r="91" spans="1:146" ht="17" customHeight="1">
      <c r="A91" s="528"/>
      <c r="B91" s="194" t="str">
        <f>'Vic Oct 2019'!F85</f>
        <v>Origin Energy</v>
      </c>
      <c r="C91" s="194" t="str">
        <f>'Vic Oct 2019'!G85</f>
        <v>Flexi</v>
      </c>
      <c r="D91" s="190">
        <f>365*'Vic Oct 2019'!H85/100</f>
        <v>277.39999999999998</v>
      </c>
      <c r="E91" s="415">
        <f>IF('Vic Oct 2019'!AQ85=3,0.5,IF('Vic Oct 2019'!AQ85=2,0.33,0))</f>
        <v>0.5</v>
      </c>
      <c r="F91" s="415">
        <f t="shared" si="27"/>
        <v>0.5</v>
      </c>
      <c r="G91" s="190">
        <f>IF('Vic Oct 2019'!K85="",($C$5*E91/'Vic Oct 2019'!AQ85*'Vic Oct 2019'!W85/100)*'Vic Oct 2019'!AQ85,IF($C$5*E91/'Vic Oct 2019'!AQ85&gt;='Vic Oct 2019'!L85,('Vic Oct 2019'!L85*'Vic Oct 2019'!W85/100)*'Vic Oct 2019'!AQ85,($C$5*E91/'Vic Oct 2019'!AQ85*'Vic Oct 2019'!W85/100)*'Vic Oct 2019'!AQ85))</f>
        <v>756</v>
      </c>
      <c r="H91" s="190">
        <f>IF(AND('Vic Oct 2019'!L85&gt;0,'Vic Oct 2019'!M85&gt;0),IF($C$5*E91/'Vic Oct 2019'!AQ85&lt;'Vic Oct 2019'!L85,0,IF(($C$5*E91/'Vic Oct 2019'!AQ85-'Vic Oct 2019'!L85)&lt;=('Vic Oct 2019'!M85+'Vic Oct 2019'!L85),((($C$5*E91/'Vic Oct 2019'!AQ85-'Vic Oct 2019'!L85)*'Vic Oct 2019'!X85/100))*'Vic Oct 2019'!AQ85,((('Vic Oct 2019'!M85)*'Vic Oct 2019'!X85/100)*'Vic Oct 2019'!AQ85))),0)</f>
        <v>238.00000000000003</v>
      </c>
      <c r="I91" s="190">
        <f>IF(AND('Vic Oct 2019'!M85&gt;0,'Vic Oct 2019'!N85&gt;0),IF($C$5*E91/'Vic Oct 2019'!AQ85&lt;('Vic Oct 2019'!L85+'Vic Oct 2019'!M85),0,IF(($C$5*E91/'Vic Oct 2019'!AQ85-'Vic Oct 2019'!L85+'Vic Oct 2019'!M85)&lt;=('Vic Oct 2019'!L85+'Vic Oct 2019'!M85+'Vic Oct 2019'!N85),((($C$5*E91/'Vic Oct 2019'!AQ85-('Vic Oct 2019'!L85+'Vic Oct 2019'!M85))*'Vic Oct 2019'!Y85/100))*'Vic Oct 2019'!AQ85,('Vic Oct 2019'!N85*'Vic Oct 2019'!Y85/100)* 'Vic Oct 2019'!AQ85)),0)</f>
        <v>0</v>
      </c>
      <c r="J91" s="190">
        <f>IF(AND('Vic Oct 2019'!N85&gt;0,'Vic Oct 2019'!O85&gt;0),IF($C$5*E91/'Vic Oct 2019'!AQ85&lt;('Vic Oct 2019'!L85+'Vic Oct 2019'!M85+'Vic Oct 2019'!N85),0,IF(($C$5*E91/'Vic Oct 2019'!AQ85-'Vic Oct 2019'!L85+'Vic Oct 2019'!M85+'Vic Oct 2019'!N85)&lt;=('Vic Oct 2019'!L85+'Vic Oct 2019'!M85+'Vic Oct 2019'!N85+'Vic Oct 2019'!O85),(($C$5*E91/'Vic Oct 2019'!AQ85-('Vic Oct 2019'!L85+'Vic Oct 2019'!M85+'Vic Oct 2019'!N85))*'Vic Oct 2019'!Z85/100)*'Vic Oct 2019'!AQ85,('Vic Oct 2019'!O85*'Vic Oct 2019'!Z85/100)*'Vic Oct 2019'!AQ85)),0)</f>
        <v>0</v>
      </c>
      <c r="K91" s="190">
        <f>IF(AND('Vic Oct 2019'!P85&gt;0,'Vic Oct 2019'!O85&gt;0),IF(($C$5*E91/'Vic Oct 2019'!AQ85&lt;SUM('Vic Oct 2019'!L85:P85)),(0),($C$5*E91/'Vic Oct 2019'!AQ85-SUM('Vic Oct 2019'!L85:P85))*'Vic Oct 2019'!AB85/100)* 'Vic Oct 2019'!AQ85,IF(AND('Vic Oct 2019'!O85&gt;0,'Vic Oct 2019'!P85=""),IF(($C$5*E91/'Vic Oct 2019'!AQ85&lt; SUM('Vic Oct 2019'!L85:O85)),(0),($C$5*E91/'Vic Oct 2019'!AQ85-SUM('Vic Oct 2019'!L85:O85))*'Vic Oct 2019'!AA85/100)* 'Vic Oct 2019'!AQ85,IF(AND('Vic Oct 2019'!N85&gt;0,'Vic Oct 2019'!O85=""),IF(($C$5*E91/'Vic Oct 2019'!AQ85&lt; SUM('Vic Oct 2019'!L85:N85)),(0),($C$5*E91/'Vic Oct 2019'!AQ85-SUM('Vic Oct 2019'!L85:N85))*'Vic Oct 2019'!Z85/100)* 'Vic Oct 2019'!AQ85,IF(AND('Vic Oct 2019'!M85&gt;0,'Vic Oct 2019'!N85=""),IF(($C$5*E91/'Vic Oct 2019'!AQ85&lt;'Vic Oct 2019'!M85+'Vic Oct 2019'!L85),(0),(($C$5*E91/'Vic Oct 2019'!AQ85-('Vic Oct 2019'!M85+'Vic Oct 2019'!L85))*'Vic Oct 2019'!Y85/100))*'Vic Oct 2019'!AQ85,IF(AND('Vic Oct 2019'!L85&gt;0,'Vic Oct 2019'!M85=""&gt;0),IF(($C$5*E91/'Vic Oct 2019'!AQ85&lt;'Vic Oct 2019'!L85),(0),($C$5*E91/'Vic Oct 2019'!AQ85-'Vic Oct 2019'!L85)*'Vic Oct 2019'!X85/100)*'Vic Oct 2019'!AQ85,0)))))</f>
        <v>0</v>
      </c>
      <c r="L91" s="190">
        <f>IF('Vic Oct 2019'!K85="",($C$5*F91/'Vic Oct 2019'!AR85*'Vic Oct 2019'!AC85/100)*'Vic Oct 2019'!AR85,IF($C$5*F91/'Vic Oct 2019'!AR85&gt;='Vic Oct 2019'!L85,('Vic Oct 2019'!L85*'Vic Oct 2019'!AC85/100)*'Vic Oct 2019'!AR85,($C$5*F91/'Vic Oct 2019'!AR85*'Vic Oct 2019'!AC85/100)*'Vic Oct 2019'!AR85))</f>
        <v>756</v>
      </c>
      <c r="M91" s="190">
        <f>IF(AND('Vic Oct 2019'!L85&gt;0,'Vic Oct 2019'!M85&gt;0),IF($C$5*F91/'Vic Oct 2019'!AR85&lt;'Vic Oct 2019'!L85,0,IF(($C$5*F91/'Vic Oct 2019'!AR85-'Vic Oct 2019'!L85)&lt;=('Vic Oct 2019'!M85+'Vic Oct 2019'!L85),((($C$5*F91/'Vic Oct 2019'!AR85-'Vic Oct 2019'!L85)*'Vic Oct 2019'!AD85/100))*'Vic Oct 2019'!AR85,((('Vic Oct 2019'!M85)*'Vic Oct 2019'!AD85/100)*'Vic Oct 2019'!AR85))),0)</f>
        <v>238.00000000000003</v>
      </c>
      <c r="N91" s="190">
        <f>IF(AND('Vic Oct 2019'!M85&gt;0,'Vic Oct 2019'!N85&gt;0),IF($C$5*F91/'Vic Oct 2019'!AR85&lt;('Vic Oct 2019'!L85+'Vic Oct 2019'!M85),0,IF(($C$5*F91/'Vic Oct 2019'!AR85-'Vic Oct 2019'!L85+'Vic Oct 2019'!M85)&lt;=('Vic Oct 2019'!L85+'Vic Oct 2019'!M85+'Vic Oct 2019'!N85),((($C$5*F91/'Vic Oct 2019'!AR85-('Vic Oct 2019'!L85+'Vic Oct 2019'!M85))*'Vic Oct 2019'!AE85/100))*'Vic Oct 2019'!AR85,('Vic Oct 2019'!N85*'Vic Oct 2019'!AE85/100)*'Vic Oct 2019'!AR85)),0)</f>
        <v>0</v>
      </c>
      <c r="O91" s="190">
        <f>IF(AND('Vic Oct 2019'!N85&gt;0,'Vic Oct 2019'!O85&gt;0),IF($C$5*F91/'Vic Oct 2019'!AR85&lt;('Vic Oct 2019'!L85+'Vic Oct 2019'!M85+'Vic Oct 2019'!N85),0,IF(($C$5*F91/'Vic Oct 2019'!AR85-'Vic Oct 2019'!L85+'Vic Oct 2019'!M85+'Vic Oct 2019'!N85)&lt;=('Vic Oct 2019'!L85+'Vic Oct 2019'!M85+'Vic Oct 2019'!N85+'Vic Oct 2019'!O85),(($C$5*F91/'Vic Oct 2019'!AR85-('Vic Oct 2019'!L85+'Vic Oct 2019'!M85+'Vic Oct 2019'!N85))*'Vic Oct 2019'!AF85/100)*'Vic Oct 2019'!AR85,('Vic Oct 2019'!O85*'Vic Oct 2019'!AF85/100)*'Vic Oct 2019'!AR85)),0)</f>
        <v>0</v>
      </c>
      <c r="P91" s="190">
        <f>IF(AND('Vic Oct 2019'!P85&gt;0,'Vic Oct 2019'!O85&gt;0),IF(($C$5*F91/'Vic Oct 2019'!AR85&lt;SUM('Vic Oct 2019'!L85:P85)),(0),($C$5*F91/'Vic Oct 2019'!AR85-SUM('Vic Oct 2019'!L85:P85))*'Vic Oct 2019'!AB85/100)* 'Vic Oct 2019'!AR85,IF(AND('Vic Oct 2019'!O85&gt;0,'Vic Oct 2019'!P85=""),IF(($C$5*F91/'Vic Oct 2019'!AR85&lt; SUM('Vic Oct 2019'!L85:O85)),(0),($C$5*F91/'Vic Oct 2019'!AR85-SUM('Vic Oct 2019'!L85:O85))*'Vic Oct 2019'!AG85/100)* 'Vic Oct 2019'!AR85,IF(AND('Vic Oct 2019'!N85&gt;0,'Vic Oct 2019'!O85=""),IF(($C$5*F91/'Vic Oct 2019'!AR85&lt; SUM('Vic Oct 2019'!L85:N85)),(0),($C$5*F91/'Vic Oct 2019'!AR85-SUM('Vic Oct 2019'!L85:N85))*'Vic Oct 2019'!AF85/100)* 'Vic Oct 2019'!AR85,IF(AND('Vic Oct 2019'!M85&gt;0,'Vic Oct 2019'!N85=""),IF(($C$5*F91/'Vic Oct 2019'!AR85&lt;'Vic Oct 2019'!M85+'Vic Oct 2019'!L85),(0),(($C$5*F91/'Vic Oct 2019'!AR85-('Vic Oct 2019'!M85+'Vic Oct 2019'!L85))*'Vic Oct 2019'!AE85/100))*'Vic Oct 2019'!AR85,IF(AND('Vic Oct 2019'!L85&gt;0,'Vic Oct 2019'!M85=""&gt;0),IF(($C$5*F91/'Vic Oct 2019'!AR85&lt;'Vic Oct 2019'!L85),(0),($C$5*F91/'Vic Oct 2019'!AR85-'Vic Oct 2019'!L85)*'Vic Oct 2019'!AD85/100)*'Vic Oct 2019'!AR85,0)))))</f>
        <v>0</v>
      </c>
      <c r="Q91" s="394">
        <f t="shared" si="28"/>
        <v>1988</v>
      </c>
      <c r="R91" s="419">
        <f t="shared" si="29"/>
        <v>2265.4</v>
      </c>
      <c r="S91" s="193">
        <f t="shared" si="30"/>
        <v>2491.9400000000005</v>
      </c>
      <c r="T91" s="247">
        <f>'Vic Oct 2019'!AT85</f>
        <v>0</v>
      </c>
      <c r="U91" s="247">
        <f>'Vic Oct 2019'!AU85</f>
        <v>23</v>
      </c>
      <c r="V91" s="247">
        <f>'Vic Oct 2019'!AV85</f>
        <v>0</v>
      </c>
      <c r="W91" s="247">
        <f>'Vic Oct 2019'!AW85</f>
        <v>0</v>
      </c>
      <c r="X91" s="419" t="str">
        <f t="shared" si="33"/>
        <v>Guaranteed off usage</v>
      </c>
      <c r="Y91" s="419" t="str">
        <f t="shared" si="34"/>
        <v>Inclusive</v>
      </c>
      <c r="Z91" s="399">
        <f t="shared" si="39"/>
        <v>1808.1600000000003</v>
      </c>
      <c r="AA91" s="399">
        <f t="shared" si="40"/>
        <v>1808.1600000000003</v>
      </c>
      <c r="AB91" s="400">
        <f t="shared" si="31"/>
        <v>1988.9760000000006</v>
      </c>
      <c r="AC91" s="400">
        <f t="shared" si="32"/>
        <v>1988.9760000000006</v>
      </c>
      <c r="AD91" s="244">
        <f>'Vic Oct 2019'!BF85</f>
        <v>0</v>
      </c>
      <c r="AE91" s="196" t="str">
        <f>'Vic Oct 2019'!BG85</f>
        <v>n</v>
      </c>
      <c r="CO91" s="339"/>
      <c r="CP91" s="339"/>
      <c r="CQ91" s="339"/>
      <c r="CR91" s="339"/>
      <c r="CS91" s="339"/>
      <c r="CT91" s="339"/>
      <c r="CU91" s="339"/>
      <c r="CV91" s="339"/>
      <c r="CW91" s="339"/>
      <c r="CX91" s="339"/>
      <c r="CY91" s="339"/>
      <c r="CZ91" s="339"/>
      <c r="DA91" s="339"/>
      <c r="DB91" s="339"/>
      <c r="DC91" s="339"/>
      <c r="DD91" s="339"/>
      <c r="DE91" s="339"/>
      <c r="DF91" s="339"/>
      <c r="DG91" s="339"/>
      <c r="DH91" s="339"/>
      <c r="DI91" s="339"/>
      <c r="DJ91" s="339"/>
      <c r="DK91" s="339"/>
      <c r="DL91" s="339"/>
      <c r="DM91" s="339"/>
      <c r="DN91" s="339"/>
      <c r="DO91" s="339"/>
      <c r="DP91" s="339"/>
      <c r="DQ91" s="339"/>
      <c r="DR91" s="339"/>
      <c r="DS91" s="339"/>
      <c r="DT91" s="339"/>
      <c r="DU91" s="339"/>
      <c r="DV91" s="339"/>
      <c r="DW91" s="339"/>
      <c r="DX91" s="339"/>
      <c r="DY91" s="339"/>
      <c r="DZ91" s="339"/>
      <c r="EA91" s="339"/>
      <c r="EB91" s="339"/>
      <c r="EC91" s="339"/>
      <c r="ED91" s="339"/>
      <c r="EE91" s="339"/>
      <c r="EF91" s="339"/>
      <c r="EG91" s="339"/>
      <c r="EH91" s="339"/>
      <c r="EI91" s="339"/>
      <c r="EJ91" s="339"/>
      <c r="EK91" s="339"/>
      <c r="EL91" s="339"/>
      <c r="EM91" s="339"/>
      <c r="EN91" s="339"/>
      <c r="EO91" s="339"/>
      <c r="EP91" s="339"/>
    </row>
    <row r="92" spans="1:146" ht="17" customHeight="1">
      <c r="A92" s="528"/>
      <c r="B92" s="194" t="str">
        <f>'Vic Oct 2019'!F86</f>
        <v>Simply Energy</v>
      </c>
      <c r="C92" s="194" t="str">
        <f>'Vic Oct 2019'!G86</f>
        <v>Business Plus</v>
      </c>
      <c r="D92" s="190">
        <f>365*'Vic Oct 2019'!H86/100</f>
        <v>313.10363636363638</v>
      </c>
      <c r="E92" s="415">
        <f>IF('Vic Oct 2019'!AQ86=3,0.5,IF('Vic Oct 2019'!AQ86=2,0.33,0))</f>
        <v>0.5</v>
      </c>
      <c r="F92" s="415">
        <f t="shared" si="27"/>
        <v>0.5</v>
      </c>
      <c r="G92" s="190">
        <f>IF('Vic Oct 2019'!K86="",($C$5*E92/'Vic Oct 2019'!AQ86*'Vic Oct 2019'!W86/100)*'Vic Oct 2019'!AQ86,IF($C$5*E92/'Vic Oct 2019'!AQ86&gt;='Vic Oct 2019'!L86,('Vic Oct 2019'!L86*'Vic Oct 2019'!W86/100)*'Vic Oct 2019'!AQ86,($C$5*E92/'Vic Oct 2019'!AQ86*'Vic Oct 2019'!W86/100)*'Vic Oct 2019'!AQ86))</f>
        <v>187.49781818181816</v>
      </c>
      <c r="H92" s="190">
        <f>IF(AND('Vic Oct 2019'!L86&gt;0,'Vic Oct 2019'!M86&gt;0),IF($C$5*E92/'Vic Oct 2019'!AQ86&lt;'Vic Oct 2019'!L86,0,IF(($C$5*E92/'Vic Oct 2019'!AQ86-'Vic Oct 2019'!L86)&lt;=('Vic Oct 2019'!M86+'Vic Oct 2019'!L86),((($C$5*E92/'Vic Oct 2019'!AQ86-'Vic Oct 2019'!L86)*'Vic Oct 2019'!X86/100))*'Vic Oct 2019'!AQ86,((('Vic Oct 2019'!M86)*'Vic Oct 2019'!X86/100)*'Vic Oct 2019'!AQ86))),0)</f>
        <v>665.13145454545452</v>
      </c>
      <c r="I92" s="190">
        <f>IF(AND('Vic Oct 2019'!M86&gt;0,'Vic Oct 2019'!N86&gt;0),IF($C$5*E92/'Vic Oct 2019'!AQ86&lt;('Vic Oct 2019'!L86+'Vic Oct 2019'!M86),0,IF(($C$5*E92/'Vic Oct 2019'!AQ86-'Vic Oct 2019'!L86+'Vic Oct 2019'!M86)&lt;=('Vic Oct 2019'!L86+'Vic Oct 2019'!M86+'Vic Oct 2019'!N86),((($C$5*E92/'Vic Oct 2019'!AQ86-('Vic Oct 2019'!L86+'Vic Oct 2019'!M86))*'Vic Oct 2019'!Y86/100))*'Vic Oct 2019'!AQ86,('Vic Oct 2019'!N86*'Vic Oct 2019'!Y86/100)* 'Vic Oct 2019'!AQ86)),0)</f>
        <v>0</v>
      </c>
      <c r="J92" s="190">
        <f>IF(AND('Vic Oct 2019'!N86&gt;0,'Vic Oct 2019'!O86&gt;0),IF($C$5*E92/'Vic Oct 2019'!AQ86&lt;('Vic Oct 2019'!L86+'Vic Oct 2019'!M86+'Vic Oct 2019'!N86),0,IF(($C$5*E92/'Vic Oct 2019'!AQ86-'Vic Oct 2019'!L86+'Vic Oct 2019'!M86+'Vic Oct 2019'!N86)&lt;=('Vic Oct 2019'!L86+'Vic Oct 2019'!M86+'Vic Oct 2019'!N86+'Vic Oct 2019'!O86),(($C$5*E92/'Vic Oct 2019'!AQ86-('Vic Oct 2019'!L86+'Vic Oct 2019'!M86+'Vic Oct 2019'!N86))*'Vic Oct 2019'!Z86/100)*'Vic Oct 2019'!AQ86,('Vic Oct 2019'!O86*'Vic Oct 2019'!Z86/100)*'Vic Oct 2019'!AQ86)),0)</f>
        <v>0</v>
      </c>
      <c r="K92" s="190">
        <f>IF(AND('Vic Oct 2019'!P86&gt;0,'Vic Oct 2019'!O86&gt;0),IF(($C$5*E92/'Vic Oct 2019'!AQ86&lt;SUM('Vic Oct 2019'!L86:P86)),(0),($C$5*E92/'Vic Oct 2019'!AQ86-SUM('Vic Oct 2019'!L86:P86))*'Vic Oct 2019'!AB86/100)* 'Vic Oct 2019'!AQ86,IF(AND('Vic Oct 2019'!O86&gt;0,'Vic Oct 2019'!P86=""),IF(($C$5*E92/'Vic Oct 2019'!AQ86&lt; SUM('Vic Oct 2019'!L86:O86)),(0),($C$5*E92/'Vic Oct 2019'!AQ86-SUM('Vic Oct 2019'!L86:O86))*'Vic Oct 2019'!AA86/100)* 'Vic Oct 2019'!AQ86,IF(AND('Vic Oct 2019'!N86&gt;0,'Vic Oct 2019'!O86=""),IF(($C$5*E92/'Vic Oct 2019'!AQ86&lt; SUM('Vic Oct 2019'!L86:N86)),(0),($C$5*E92/'Vic Oct 2019'!AQ86-SUM('Vic Oct 2019'!L86:N86))*'Vic Oct 2019'!Z86/100)* 'Vic Oct 2019'!AQ86,IF(AND('Vic Oct 2019'!M86&gt;0,'Vic Oct 2019'!N86=""),IF(($C$5*E92/'Vic Oct 2019'!AQ86&lt;'Vic Oct 2019'!M86+'Vic Oct 2019'!L86),(0),(($C$5*E92/'Vic Oct 2019'!AQ86-('Vic Oct 2019'!M86+'Vic Oct 2019'!L86))*'Vic Oct 2019'!Y86/100))*'Vic Oct 2019'!AQ86,IF(AND('Vic Oct 2019'!L86&gt;0,'Vic Oct 2019'!M86=""&gt;0),IF(($C$5*E92/'Vic Oct 2019'!AQ86&lt;'Vic Oct 2019'!L86),(0),($C$5*E92/'Vic Oct 2019'!AQ86-'Vic Oct 2019'!L86)*'Vic Oct 2019'!X86/100)*'Vic Oct 2019'!AQ86,0)))))</f>
        <v>0</v>
      </c>
      <c r="L92" s="190">
        <f>IF('Vic Oct 2019'!K86="",($C$5*F92/'Vic Oct 2019'!AR86*'Vic Oct 2019'!AC86/100)*'Vic Oct 2019'!AR86,IF($C$5*F92/'Vic Oct 2019'!AR86&gt;='Vic Oct 2019'!L86,('Vic Oct 2019'!L86*'Vic Oct 2019'!AC86/100)*'Vic Oct 2019'!AR86,($C$5*F92/'Vic Oct 2019'!AR86*'Vic Oct 2019'!AC86/100)*'Vic Oct 2019'!AR86))</f>
        <v>187.49781818181816</v>
      </c>
      <c r="M92" s="190">
        <f>IF(AND('Vic Oct 2019'!L86&gt;0,'Vic Oct 2019'!M86&gt;0),IF($C$5*F92/'Vic Oct 2019'!AR86&lt;'Vic Oct 2019'!L86,0,IF(($C$5*F92/'Vic Oct 2019'!AR86-'Vic Oct 2019'!L86)&lt;=('Vic Oct 2019'!M86+'Vic Oct 2019'!L86),((($C$5*F92/'Vic Oct 2019'!AR86-'Vic Oct 2019'!L86)*'Vic Oct 2019'!AD86/100))*'Vic Oct 2019'!AR86,((('Vic Oct 2019'!M86)*'Vic Oct 2019'!AD86/100)*'Vic Oct 2019'!AR86))),0)</f>
        <v>665.13145454545452</v>
      </c>
      <c r="N92" s="190">
        <f>IF(AND('Vic Oct 2019'!M86&gt;0,'Vic Oct 2019'!N86&gt;0),IF($C$5*F92/'Vic Oct 2019'!AR86&lt;('Vic Oct 2019'!L86+'Vic Oct 2019'!M86),0,IF(($C$5*F92/'Vic Oct 2019'!AR86-'Vic Oct 2019'!L86+'Vic Oct 2019'!M86)&lt;=('Vic Oct 2019'!L86+'Vic Oct 2019'!M86+'Vic Oct 2019'!N86),((($C$5*F92/'Vic Oct 2019'!AR86-('Vic Oct 2019'!L86+'Vic Oct 2019'!M86))*'Vic Oct 2019'!AE86/100))*'Vic Oct 2019'!AR86,('Vic Oct 2019'!N86*'Vic Oct 2019'!AE86/100)*'Vic Oct 2019'!AR86)),0)</f>
        <v>0</v>
      </c>
      <c r="O92" s="190">
        <f>IF(AND('Vic Oct 2019'!N86&gt;0,'Vic Oct 2019'!O86&gt;0),IF($C$5*F92/'Vic Oct 2019'!AR86&lt;('Vic Oct 2019'!L86+'Vic Oct 2019'!M86+'Vic Oct 2019'!N86),0,IF(($C$5*F92/'Vic Oct 2019'!AR86-'Vic Oct 2019'!L86+'Vic Oct 2019'!M86+'Vic Oct 2019'!N86)&lt;=('Vic Oct 2019'!L86+'Vic Oct 2019'!M86+'Vic Oct 2019'!N86+'Vic Oct 2019'!O86),(($C$5*F92/'Vic Oct 2019'!AR86-('Vic Oct 2019'!L86+'Vic Oct 2019'!M86+'Vic Oct 2019'!N86))*'Vic Oct 2019'!AF86/100)*'Vic Oct 2019'!AR86,('Vic Oct 2019'!O86*'Vic Oct 2019'!AF86/100)*'Vic Oct 2019'!AR86)),0)</f>
        <v>0</v>
      </c>
      <c r="P92" s="190">
        <f>IF(AND('Vic Oct 2019'!P86&gt;0,'Vic Oct 2019'!O86&gt;0),IF(($C$5*F92/'Vic Oct 2019'!AR86&lt;SUM('Vic Oct 2019'!L86:P86)),(0),($C$5*F92/'Vic Oct 2019'!AR86-SUM('Vic Oct 2019'!L86:P86))*'Vic Oct 2019'!AB86/100)* 'Vic Oct 2019'!AR86,IF(AND('Vic Oct 2019'!O86&gt;0,'Vic Oct 2019'!P86=""),IF(($C$5*F92/'Vic Oct 2019'!AR86&lt; SUM('Vic Oct 2019'!L86:O86)),(0),($C$5*F92/'Vic Oct 2019'!AR86-SUM('Vic Oct 2019'!L86:O86))*'Vic Oct 2019'!AG86/100)* 'Vic Oct 2019'!AR86,IF(AND('Vic Oct 2019'!N86&gt;0,'Vic Oct 2019'!O86=""),IF(($C$5*F92/'Vic Oct 2019'!AR86&lt; SUM('Vic Oct 2019'!L86:N86)),(0),($C$5*F92/'Vic Oct 2019'!AR86-SUM('Vic Oct 2019'!L86:N86))*'Vic Oct 2019'!AF86/100)* 'Vic Oct 2019'!AR86,IF(AND('Vic Oct 2019'!M86&gt;0,'Vic Oct 2019'!N86=""),IF(($C$5*F92/'Vic Oct 2019'!AR86&lt;'Vic Oct 2019'!M86+'Vic Oct 2019'!L86),(0),(($C$5*F92/'Vic Oct 2019'!AR86-('Vic Oct 2019'!M86+'Vic Oct 2019'!L86))*'Vic Oct 2019'!AE86/100))*'Vic Oct 2019'!AR86,IF(AND('Vic Oct 2019'!L86&gt;0,'Vic Oct 2019'!M86=""&gt;0),IF(($C$5*F92/'Vic Oct 2019'!AR86&lt;'Vic Oct 2019'!L86),(0),($C$5*F92/'Vic Oct 2019'!AR86-'Vic Oct 2019'!L86)*'Vic Oct 2019'!AD86/100)*'Vic Oct 2019'!AR86,0)))))</f>
        <v>0</v>
      </c>
      <c r="Q92" s="394">
        <f t="shared" si="28"/>
        <v>1705.2585454545454</v>
      </c>
      <c r="R92" s="419">
        <f t="shared" si="29"/>
        <v>2018.3621818181819</v>
      </c>
      <c r="S92" s="193">
        <f t="shared" si="30"/>
        <v>2220.1984000000002</v>
      </c>
      <c r="T92" s="247">
        <f>'Vic Oct 2019'!AT86</f>
        <v>0</v>
      </c>
      <c r="U92" s="247">
        <f>'Vic Oct 2019'!AU86</f>
        <v>0</v>
      </c>
      <c r="V92" s="247">
        <f>'Vic Oct 2019'!AV86</f>
        <v>0</v>
      </c>
      <c r="W92" s="247">
        <f>'Vic Oct 2019'!AW86</f>
        <v>0</v>
      </c>
      <c r="X92" s="419" t="str">
        <f t="shared" si="33"/>
        <v>No discount</v>
      </c>
      <c r="Y92" s="419" t="str">
        <f t="shared" si="34"/>
        <v>Exclusive</v>
      </c>
      <c r="Z92" s="399">
        <f t="shared" si="39"/>
        <v>2018.3621818181819</v>
      </c>
      <c r="AA92" s="399">
        <f t="shared" si="40"/>
        <v>2018.3621818181819</v>
      </c>
      <c r="AB92" s="400">
        <f t="shared" si="31"/>
        <v>2220.1984000000002</v>
      </c>
      <c r="AC92" s="400">
        <f t="shared" si="32"/>
        <v>2220.1984000000002</v>
      </c>
      <c r="AD92" s="244">
        <f>'Vic Oct 2019'!BF86</f>
        <v>0</v>
      </c>
      <c r="AE92" s="196" t="str">
        <f>'Vic Oct 2019'!BG86</f>
        <v>n</v>
      </c>
      <c r="CO92" s="339"/>
      <c r="CP92" s="339"/>
      <c r="CQ92" s="339"/>
      <c r="CR92" s="339"/>
      <c r="CS92" s="339"/>
      <c r="CT92" s="339"/>
      <c r="CU92" s="339"/>
      <c r="CV92" s="339"/>
      <c r="CW92" s="339"/>
      <c r="CX92" s="339"/>
      <c r="CY92" s="339"/>
      <c r="CZ92" s="339"/>
      <c r="DA92" s="339"/>
      <c r="DB92" s="339"/>
      <c r="DC92" s="339"/>
      <c r="DD92" s="339"/>
      <c r="DE92" s="339"/>
      <c r="DF92" s="339"/>
      <c r="DG92" s="339"/>
      <c r="DH92" s="339"/>
      <c r="DI92" s="339"/>
      <c r="DJ92" s="339"/>
      <c r="DK92" s="339"/>
      <c r="DL92" s="339"/>
      <c r="DM92" s="339"/>
      <c r="DN92" s="339"/>
      <c r="DO92" s="339"/>
      <c r="DP92" s="339"/>
      <c r="DQ92" s="339"/>
      <c r="DR92" s="339"/>
      <c r="DS92" s="339"/>
      <c r="DT92" s="339"/>
      <c r="DU92" s="339"/>
      <c r="DV92" s="339"/>
      <c r="DW92" s="339"/>
      <c r="DX92" s="339"/>
      <c r="DY92" s="339"/>
      <c r="DZ92" s="339"/>
      <c r="EA92" s="339"/>
      <c r="EB92" s="339"/>
      <c r="EC92" s="339"/>
      <c r="ED92" s="339"/>
      <c r="EE92" s="339"/>
      <c r="EF92" s="339"/>
      <c r="EG92" s="339"/>
      <c r="EH92" s="339"/>
      <c r="EI92" s="339"/>
      <c r="EJ92" s="339"/>
      <c r="EK92" s="339"/>
      <c r="EL92" s="339"/>
      <c r="EM92" s="339"/>
      <c r="EN92" s="339"/>
      <c r="EO92" s="339"/>
      <c r="EP92" s="339"/>
    </row>
    <row r="93" spans="1:146" s="343" customFormat="1" ht="17" customHeight="1">
      <c r="A93" s="528"/>
      <c r="B93" s="194" t="str">
        <f>'Vic Oct 2019'!F87</f>
        <v>Amaysim</v>
      </c>
      <c r="C93" s="194" t="str">
        <f>'Vic Oct 2019'!G87</f>
        <v>Gas as you go</v>
      </c>
      <c r="D93" s="190">
        <f>365*'Vic Oct 2019'!H87/100</f>
        <v>244.28454545454545</v>
      </c>
      <c r="E93" s="415">
        <f>IF('Vic Oct 2019'!AQ87=3,0.5,IF('Vic Oct 2019'!AQ87=2,0.33,0))</f>
        <v>0.5</v>
      </c>
      <c r="F93" s="415">
        <f t="shared" si="27"/>
        <v>0.5</v>
      </c>
      <c r="G93" s="190">
        <f>IF('Vic Oct 2019'!K87="",($C$5*E93/'Vic Oct 2019'!AQ87*'Vic Oct 2019'!W87/100)*'Vic Oct 2019'!AQ87,IF($C$5*E93/'Vic Oct 2019'!AQ87&gt;='Vic Oct 2019'!L87,('Vic Oct 2019'!L87*'Vic Oct 2019'!W87/100)*'Vic Oct 2019'!AQ87,($C$5*E93/'Vic Oct 2019'!AQ87*'Vic Oct 2019'!W87/100)*'Vic Oct 2019'!AQ87))</f>
        <v>200.45454545454544</v>
      </c>
      <c r="H93" s="190">
        <f>IF(AND('Vic Oct 2019'!L87&gt;0,'Vic Oct 2019'!M87&gt;0),IF($C$5*E93/'Vic Oct 2019'!AQ87&lt;'Vic Oct 2019'!L87,0,IF(($C$5*E93/'Vic Oct 2019'!AQ87-'Vic Oct 2019'!L87)&lt;=('Vic Oct 2019'!M87+'Vic Oct 2019'!L87),((($C$5*E93/'Vic Oct 2019'!AQ87-'Vic Oct 2019'!L87)*'Vic Oct 2019'!X87/100))*'Vic Oct 2019'!AQ87,((('Vic Oct 2019'!M87)*'Vic Oct 2019'!X87/100)*'Vic Oct 2019'!AQ87))),0)</f>
        <v>756.63636363636351</v>
      </c>
      <c r="I93" s="190">
        <f>IF(AND('Vic Oct 2019'!M87&gt;0,'Vic Oct 2019'!N87&gt;0),IF($C$5*E93/'Vic Oct 2019'!AQ87&lt;('Vic Oct 2019'!L87+'Vic Oct 2019'!M87),0,IF(($C$5*E93/'Vic Oct 2019'!AQ87-'Vic Oct 2019'!L87+'Vic Oct 2019'!M87)&lt;=('Vic Oct 2019'!L87+'Vic Oct 2019'!M87+'Vic Oct 2019'!N87),((($C$5*E93/'Vic Oct 2019'!AQ87-('Vic Oct 2019'!L87+'Vic Oct 2019'!M87))*'Vic Oct 2019'!Y87/100))*'Vic Oct 2019'!AQ87,('Vic Oct 2019'!N87*'Vic Oct 2019'!Y87/100)* 'Vic Oct 2019'!AQ87)),0)</f>
        <v>0</v>
      </c>
      <c r="J93" s="190">
        <f>IF(AND('Vic Oct 2019'!N87&gt;0,'Vic Oct 2019'!O87&gt;0),IF($C$5*E93/'Vic Oct 2019'!AQ87&lt;('Vic Oct 2019'!L87+'Vic Oct 2019'!M87+'Vic Oct 2019'!N87),0,IF(($C$5*E93/'Vic Oct 2019'!AQ87-'Vic Oct 2019'!L87+'Vic Oct 2019'!M87+'Vic Oct 2019'!N87)&lt;=('Vic Oct 2019'!L87+'Vic Oct 2019'!M87+'Vic Oct 2019'!N87+'Vic Oct 2019'!O87),(($C$5*E93/'Vic Oct 2019'!AQ87-('Vic Oct 2019'!L87+'Vic Oct 2019'!M87+'Vic Oct 2019'!N87))*'Vic Oct 2019'!Z87/100)*'Vic Oct 2019'!AQ87,('Vic Oct 2019'!O87*'Vic Oct 2019'!Z87/100)*'Vic Oct 2019'!AQ87)),0)</f>
        <v>0</v>
      </c>
      <c r="K93" s="190">
        <f>IF(AND('Vic Oct 2019'!P87&gt;0,'Vic Oct 2019'!O87&gt;0),IF(($C$5*E93/'Vic Oct 2019'!AQ87&lt;SUM('Vic Oct 2019'!L87:P87)),(0),($C$5*E93/'Vic Oct 2019'!AQ87-SUM('Vic Oct 2019'!L87:P87))*'Vic Oct 2019'!AB87/100)* 'Vic Oct 2019'!AQ87,IF(AND('Vic Oct 2019'!O87&gt;0,'Vic Oct 2019'!P87=""),IF(($C$5*E93/'Vic Oct 2019'!AQ87&lt; SUM('Vic Oct 2019'!L87:O87)),(0),($C$5*E93/'Vic Oct 2019'!AQ87-SUM('Vic Oct 2019'!L87:O87))*'Vic Oct 2019'!AA87/100)* 'Vic Oct 2019'!AQ87,IF(AND('Vic Oct 2019'!N87&gt;0,'Vic Oct 2019'!O87=""),IF(($C$5*E93/'Vic Oct 2019'!AQ87&lt; SUM('Vic Oct 2019'!L87:N87)),(0),($C$5*E93/'Vic Oct 2019'!AQ87-SUM('Vic Oct 2019'!L87:N87))*'Vic Oct 2019'!Z87/100)* 'Vic Oct 2019'!AQ87,IF(AND('Vic Oct 2019'!M87&gt;0,'Vic Oct 2019'!N87=""),IF(($C$5*E93/'Vic Oct 2019'!AQ87&lt;'Vic Oct 2019'!M87+'Vic Oct 2019'!L87),(0),(($C$5*E93/'Vic Oct 2019'!AQ87-('Vic Oct 2019'!M87+'Vic Oct 2019'!L87))*'Vic Oct 2019'!Y87/100))*'Vic Oct 2019'!AQ87,IF(AND('Vic Oct 2019'!L87&gt;0,'Vic Oct 2019'!M87=""&gt;0),IF(($C$5*E93/'Vic Oct 2019'!AQ87&lt;'Vic Oct 2019'!L87),(0),($C$5*E93/'Vic Oct 2019'!AQ87-'Vic Oct 2019'!L87)*'Vic Oct 2019'!X87/100)*'Vic Oct 2019'!AQ87,0)))))</f>
        <v>0</v>
      </c>
      <c r="L93" s="190">
        <f>IF('Vic Oct 2019'!K87="",($C$5*F93/'Vic Oct 2019'!AR87*'Vic Oct 2019'!AC87/100)*'Vic Oct 2019'!AR87,IF($C$5*F93/'Vic Oct 2019'!AR87&gt;='Vic Oct 2019'!L87,('Vic Oct 2019'!L87*'Vic Oct 2019'!AC87/100)*'Vic Oct 2019'!AR87,($C$5*F93/'Vic Oct 2019'!AR87*'Vic Oct 2019'!AC87/100)*'Vic Oct 2019'!AR87))</f>
        <v>200.45454545454544</v>
      </c>
      <c r="M93" s="190">
        <f>IF(AND('Vic Oct 2019'!L87&gt;0,'Vic Oct 2019'!M87&gt;0),IF($C$5*F93/'Vic Oct 2019'!AR87&lt;'Vic Oct 2019'!L87,0,IF(($C$5*F93/'Vic Oct 2019'!AR87-'Vic Oct 2019'!L87)&lt;=('Vic Oct 2019'!M87+'Vic Oct 2019'!L87),((($C$5*F93/'Vic Oct 2019'!AR87-'Vic Oct 2019'!L87)*'Vic Oct 2019'!AD87/100))*'Vic Oct 2019'!AR87,((('Vic Oct 2019'!M87)*'Vic Oct 2019'!AD87/100)*'Vic Oct 2019'!AR87))),0)</f>
        <v>756.63636363636351</v>
      </c>
      <c r="N93" s="190">
        <f>IF(AND('Vic Oct 2019'!M87&gt;0,'Vic Oct 2019'!N87&gt;0),IF($C$5*F93/'Vic Oct 2019'!AR87&lt;('Vic Oct 2019'!L87+'Vic Oct 2019'!M87),0,IF(($C$5*F93/'Vic Oct 2019'!AR87-'Vic Oct 2019'!L87+'Vic Oct 2019'!M87)&lt;=('Vic Oct 2019'!L87+'Vic Oct 2019'!M87+'Vic Oct 2019'!N87),((($C$5*F93/'Vic Oct 2019'!AR87-('Vic Oct 2019'!L87+'Vic Oct 2019'!M87))*'Vic Oct 2019'!AE87/100))*'Vic Oct 2019'!AR87,('Vic Oct 2019'!N87*'Vic Oct 2019'!AE87/100)*'Vic Oct 2019'!AR87)),0)</f>
        <v>0</v>
      </c>
      <c r="O93" s="190">
        <f>IF(AND('Vic Oct 2019'!N87&gt;0,'Vic Oct 2019'!O87&gt;0),IF($C$5*F93/'Vic Oct 2019'!AR87&lt;('Vic Oct 2019'!L87+'Vic Oct 2019'!M87+'Vic Oct 2019'!N87),0,IF(($C$5*F93/'Vic Oct 2019'!AR87-'Vic Oct 2019'!L87+'Vic Oct 2019'!M87+'Vic Oct 2019'!N87)&lt;=('Vic Oct 2019'!L87+'Vic Oct 2019'!M87+'Vic Oct 2019'!N87+'Vic Oct 2019'!O87),(($C$5*F93/'Vic Oct 2019'!AR87-('Vic Oct 2019'!L87+'Vic Oct 2019'!M87+'Vic Oct 2019'!N87))*'Vic Oct 2019'!AF87/100)*'Vic Oct 2019'!AR87,('Vic Oct 2019'!O87*'Vic Oct 2019'!AF87/100)*'Vic Oct 2019'!AR87)),0)</f>
        <v>0</v>
      </c>
      <c r="P93" s="190">
        <f>IF(AND('Vic Oct 2019'!P87&gt;0,'Vic Oct 2019'!O87&gt;0),IF(($C$5*F93/'Vic Oct 2019'!AR87&lt;SUM('Vic Oct 2019'!L87:P87)),(0),($C$5*F93/'Vic Oct 2019'!AR87-SUM('Vic Oct 2019'!L87:P87))*'Vic Oct 2019'!AB87/100)* 'Vic Oct 2019'!AR87,IF(AND('Vic Oct 2019'!O87&gt;0,'Vic Oct 2019'!P87=""),IF(($C$5*F93/'Vic Oct 2019'!AR87&lt; SUM('Vic Oct 2019'!L87:O87)),(0),($C$5*F93/'Vic Oct 2019'!AR87-SUM('Vic Oct 2019'!L87:O87))*'Vic Oct 2019'!AG87/100)* 'Vic Oct 2019'!AR87,IF(AND('Vic Oct 2019'!N87&gt;0,'Vic Oct 2019'!O87=""),IF(($C$5*F93/'Vic Oct 2019'!AR87&lt; SUM('Vic Oct 2019'!L87:N87)),(0),($C$5*F93/'Vic Oct 2019'!AR87-SUM('Vic Oct 2019'!L87:N87))*'Vic Oct 2019'!AF87/100)* 'Vic Oct 2019'!AR87,IF(AND('Vic Oct 2019'!M87&gt;0,'Vic Oct 2019'!N87=""),IF(($C$5*F93/'Vic Oct 2019'!AR87&lt;'Vic Oct 2019'!M87+'Vic Oct 2019'!L87),(0),(($C$5*F93/'Vic Oct 2019'!AR87-('Vic Oct 2019'!M87+'Vic Oct 2019'!L87))*'Vic Oct 2019'!AE87/100))*'Vic Oct 2019'!AR87,IF(AND('Vic Oct 2019'!L87&gt;0,'Vic Oct 2019'!M87=""&gt;0),IF(($C$5*F93/'Vic Oct 2019'!AR87&lt;'Vic Oct 2019'!L87),(0),($C$5*F93/'Vic Oct 2019'!AR87-'Vic Oct 2019'!L87)*'Vic Oct 2019'!AD87/100)*'Vic Oct 2019'!AR87,0)))))</f>
        <v>0</v>
      </c>
      <c r="Q93" s="394">
        <f t="shared" si="28"/>
        <v>1914.181818181818</v>
      </c>
      <c r="R93" s="419">
        <f t="shared" si="29"/>
        <v>2158.4663636363634</v>
      </c>
      <c r="S93" s="193">
        <f t="shared" si="30"/>
        <v>2374.3130000000001</v>
      </c>
      <c r="T93" s="247">
        <f>'Vic Oct 2019'!AT87</f>
        <v>0</v>
      </c>
      <c r="U93" s="247">
        <f>'Vic Oct 2019'!AU87</f>
        <v>0</v>
      </c>
      <c r="V93" s="247">
        <f>'Vic Oct 2019'!AV87</f>
        <v>0</v>
      </c>
      <c r="W93" s="247">
        <f>'Vic Oct 2019'!AW87</f>
        <v>0</v>
      </c>
      <c r="X93" s="419" t="str">
        <f t="shared" si="33"/>
        <v>No discount</v>
      </c>
      <c r="Y93" s="419" t="str">
        <f t="shared" si="34"/>
        <v>Exclusive</v>
      </c>
      <c r="Z93" s="399">
        <f t="shared" si="39"/>
        <v>2158.4663636363634</v>
      </c>
      <c r="AA93" s="399">
        <f t="shared" si="40"/>
        <v>2158.4663636363634</v>
      </c>
      <c r="AB93" s="400">
        <f t="shared" si="31"/>
        <v>2374.3130000000001</v>
      </c>
      <c r="AC93" s="400">
        <f t="shared" si="32"/>
        <v>2374.3130000000001</v>
      </c>
      <c r="AD93" s="244">
        <f>'Vic Oct 2019'!BF87</f>
        <v>0</v>
      </c>
      <c r="AE93" s="196" t="str">
        <f>'Vic Oct 2019'!BG87</f>
        <v>n</v>
      </c>
      <c r="AF93" s="336"/>
      <c r="AG93" s="336"/>
      <c r="AH93" s="336"/>
      <c r="AI93" s="336"/>
      <c r="AJ93" s="336"/>
      <c r="AK93" s="336"/>
      <c r="AL93" s="336"/>
      <c r="AM93" s="336"/>
      <c r="AN93" s="336"/>
      <c r="AO93" s="336"/>
      <c r="AP93" s="336"/>
      <c r="AQ93" s="336"/>
      <c r="AR93" s="336"/>
      <c r="AS93" s="336"/>
      <c r="AT93" s="336"/>
      <c r="AU93" s="336"/>
      <c r="AV93" s="336"/>
      <c r="AW93" s="336"/>
      <c r="AX93" s="336"/>
      <c r="AY93" s="336"/>
      <c r="AZ93" s="336"/>
      <c r="BA93" s="336"/>
      <c r="BB93" s="336"/>
      <c r="BC93" s="336"/>
      <c r="BD93" s="336"/>
      <c r="BE93" s="336"/>
      <c r="BF93" s="336"/>
      <c r="BG93" s="336"/>
      <c r="BH93" s="336"/>
      <c r="BI93" s="336"/>
      <c r="BJ93" s="336"/>
      <c r="BK93" s="336"/>
      <c r="BL93" s="336"/>
      <c r="BM93" s="336"/>
      <c r="BN93" s="336"/>
      <c r="BO93" s="336"/>
      <c r="BP93" s="336"/>
      <c r="BQ93" s="336"/>
      <c r="BR93" s="336"/>
      <c r="BS93" s="336"/>
      <c r="BT93" s="336"/>
      <c r="BU93" s="336"/>
      <c r="BV93" s="336"/>
      <c r="BW93" s="336"/>
      <c r="BX93" s="336"/>
      <c r="BY93" s="336"/>
      <c r="BZ93" s="336"/>
      <c r="CA93" s="336"/>
      <c r="CB93" s="336"/>
      <c r="CC93" s="336"/>
      <c r="CD93" s="336"/>
      <c r="CE93" s="336"/>
      <c r="CF93" s="336"/>
      <c r="CG93" s="336"/>
      <c r="CH93" s="336"/>
      <c r="CI93" s="336"/>
      <c r="CJ93" s="336"/>
      <c r="CK93" s="336"/>
      <c r="CL93" s="336"/>
      <c r="CM93" s="336"/>
      <c r="CN93" s="336"/>
      <c r="CO93" s="339"/>
      <c r="CP93" s="339"/>
      <c r="CQ93" s="339"/>
      <c r="CR93" s="339"/>
      <c r="CS93" s="339"/>
      <c r="CT93" s="339"/>
      <c r="CU93" s="339"/>
      <c r="CV93" s="339"/>
      <c r="CW93" s="339"/>
      <c r="CX93" s="339"/>
      <c r="CY93" s="339"/>
      <c r="CZ93" s="339"/>
      <c r="DA93" s="339"/>
      <c r="DB93" s="339"/>
      <c r="DC93" s="339"/>
      <c r="DD93" s="339"/>
      <c r="DE93" s="339"/>
      <c r="DF93" s="339"/>
      <c r="DG93" s="339"/>
      <c r="DH93" s="339"/>
      <c r="DI93" s="339"/>
      <c r="DJ93" s="339"/>
      <c r="DK93" s="339"/>
      <c r="DL93" s="339"/>
      <c r="DM93" s="339"/>
      <c r="DN93" s="342"/>
      <c r="DO93" s="342"/>
      <c r="DP93" s="342"/>
      <c r="DQ93" s="342"/>
      <c r="DR93" s="342"/>
      <c r="DS93" s="342"/>
      <c r="DT93" s="342"/>
      <c r="DU93" s="342"/>
      <c r="DV93" s="342"/>
      <c r="DW93" s="342"/>
      <c r="DX93" s="342"/>
      <c r="DY93" s="342"/>
      <c r="DZ93" s="342"/>
      <c r="EA93" s="342"/>
      <c r="EB93" s="342"/>
      <c r="EC93" s="342"/>
      <c r="ED93" s="342"/>
      <c r="EE93" s="342"/>
      <c r="EF93" s="342"/>
      <c r="EG93" s="342"/>
      <c r="EH93" s="342"/>
      <c r="EI93" s="342"/>
      <c r="EJ93" s="342"/>
      <c r="EK93" s="342"/>
      <c r="EL93" s="342"/>
      <c r="EM93" s="342"/>
      <c r="EN93" s="342"/>
      <c r="EO93" s="342"/>
      <c r="EP93" s="342"/>
    </row>
    <row r="94" spans="1:146" s="343" customFormat="1" ht="17" customHeight="1">
      <c r="A94" s="528"/>
      <c r="B94" s="194" t="str">
        <f>'Vic Oct 2019'!F88</f>
        <v>Powershop</v>
      </c>
      <c r="C94" s="194" t="str">
        <f>'Vic Oct 2019'!G88</f>
        <v>Shopper</v>
      </c>
      <c r="D94" s="190">
        <f>365*'Vic Oct 2019'!H88/100</f>
        <v>357.69999999999993</v>
      </c>
      <c r="E94" s="415">
        <f>IF('Vic Oct 2019'!AQ88=3,0.5,IF('Vic Oct 2019'!AQ88=2,0.33,0))</f>
        <v>0.5</v>
      </c>
      <c r="F94" s="415">
        <f t="shared" si="27"/>
        <v>0.5</v>
      </c>
      <c r="G94" s="190">
        <f>IF('Vic Oct 2019'!K88="",($C$5*E94/'Vic Oct 2019'!AQ88*'Vic Oct 2019'!W88/100)*'Vic Oct 2019'!AQ88,IF($C$5*E94/'Vic Oct 2019'!AQ88&gt;='Vic Oct 2019'!L88,('Vic Oct 2019'!L88*'Vic Oct 2019'!W88/100)*'Vic Oct 2019'!AQ88,($C$5*E94/'Vic Oct 2019'!AQ88*'Vic Oct 2019'!W88/100)*'Vic Oct 2019'!AQ88))</f>
        <v>840.90909090909076</v>
      </c>
      <c r="H94" s="190">
        <f>IF(AND('Vic Oct 2019'!L88&gt;0,'Vic Oct 2019'!M88&gt;0),IF($C$5*E94/'Vic Oct 2019'!AQ88&lt;'Vic Oct 2019'!L88,0,IF(($C$5*E94/'Vic Oct 2019'!AQ88-'Vic Oct 2019'!L88)&lt;=('Vic Oct 2019'!M88+'Vic Oct 2019'!L88),((($C$5*E94/'Vic Oct 2019'!AQ88-'Vic Oct 2019'!L88)*'Vic Oct 2019'!X88/100))*'Vic Oct 2019'!AQ88,((('Vic Oct 2019'!M88)*'Vic Oct 2019'!X88/100)*'Vic Oct 2019'!AQ88))),0)</f>
        <v>0</v>
      </c>
      <c r="I94" s="190">
        <f>IF(AND('Vic Oct 2019'!M88&gt;0,'Vic Oct 2019'!N88&gt;0),IF($C$5*E94/'Vic Oct 2019'!AQ88&lt;('Vic Oct 2019'!L88+'Vic Oct 2019'!M88),0,IF(($C$5*E94/'Vic Oct 2019'!AQ88-'Vic Oct 2019'!L88+'Vic Oct 2019'!M88)&lt;=('Vic Oct 2019'!L88+'Vic Oct 2019'!M88+'Vic Oct 2019'!N88),((($C$5*E94/'Vic Oct 2019'!AQ88-('Vic Oct 2019'!L88+'Vic Oct 2019'!M88))*'Vic Oct 2019'!Y88/100))*'Vic Oct 2019'!AQ88,('Vic Oct 2019'!N88*'Vic Oct 2019'!Y88/100)* 'Vic Oct 2019'!AQ88)),0)</f>
        <v>0</v>
      </c>
      <c r="J94" s="190">
        <f>IF(AND('Vic Oct 2019'!N88&gt;0,'Vic Oct 2019'!O88&gt;0),IF($C$5*E94/'Vic Oct 2019'!AQ88&lt;('Vic Oct 2019'!L88+'Vic Oct 2019'!M88+'Vic Oct 2019'!N88),0,IF(($C$5*E94/'Vic Oct 2019'!AQ88-'Vic Oct 2019'!L88+'Vic Oct 2019'!M88+'Vic Oct 2019'!N88)&lt;=('Vic Oct 2019'!L88+'Vic Oct 2019'!M88+'Vic Oct 2019'!N88+'Vic Oct 2019'!O88),(($C$5*E94/'Vic Oct 2019'!AQ88-('Vic Oct 2019'!L88+'Vic Oct 2019'!M88+'Vic Oct 2019'!N88))*'Vic Oct 2019'!Z88/100)*'Vic Oct 2019'!AQ88,('Vic Oct 2019'!O88*'Vic Oct 2019'!Z88/100)*'Vic Oct 2019'!AQ88)),0)</f>
        <v>0</v>
      </c>
      <c r="K94" s="190">
        <f>IF(AND('Vic Oct 2019'!P88&gt;0,'Vic Oct 2019'!O88&gt;0),IF(($C$5*E94/'Vic Oct 2019'!AQ88&lt;SUM('Vic Oct 2019'!L88:P88)),(0),($C$5*E94/'Vic Oct 2019'!AQ88-SUM('Vic Oct 2019'!L88:P88))*'Vic Oct 2019'!AB88/100)* 'Vic Oct 2019'!AQ88,IF(AND('Vic Oct 2019'!O88&gt;0,'Vic Oct 2019'!P88=""),IF(($C$5*E94/'Vic Oct 2019'!AQ88&lt; SUM('Vic Oct 2019'!L88:O88)),(0),($C$5*E94/'Vic Oct 2019'!AQ88-SUM('Vic Oct 2019'!L88:O88))*'Vic Oct 2019'!AA88/100)* 'Vic Oct 2019'!AQ88,IF(AND('Vic Oct 2019'!N88&gt;0,'Vic Oct 2019'!O88=""),IF(($C$5*E94/'Vic Oct 2019'!AQ88&lt; SUM('Vic Oct 2019'!L88:N88)),(0),($C$5*E94/'Vic Oct 2019'!AQ88-SUM('Vic Oct 2019'!L88:N88))*'Vic Oct 2019'!Z88/100)* 'Vic Oct 2019'!AQ88,IF(AND('Vic Oct 2019'!M88&gt;0,'Vic Oct 2019'!N88=""),IF(($C$5*E94/'Vic Oct 2019'!AQ88&lt;'Vic Oct 2019'!M88+'Vic Oct 2019'!L88),(0),(($C$5*E94/'Vic Oct 2019'!AQ88-('Vic Oct 2019'!M88+'Vic Oct 2019'!L88))*'Vic Oct 2019'!Y88/100))*'Vic Oct 2019'!AQ88,IF(AND('Vic Oct 2019'!L88&gt;0,'Vic Oct 2019'!M88=""&gt;0),IF(($C$5*E94/'Vic Oct 2019'!AQ88&lt;'Vic Oct 2019'!L88),(0),($C$5*E94/'Vic Oct 2019'!AQ88-'Vic Oct 2019'!L88)*'Vic Oct 2019'!X88/100)*'Vic Oct 2019'!AQ88,0)))))</f>
        <v>0</v>
      </c>
      <c r="L94" s="190">
        <f>IF('Vic Oct 2019'!K88="",($C$5*F94/'Vic Oct 2019'!AR88*'Vic Oct 2019'!AC88/100)*'Vic Oct 2019'!AR88,IF($C$5*F94/'Vic Oct 2019'!AR88&gt;='Vic Oct 2019'!L88,('Vic Oct 2019'!L88*'Vic Oct 2019'!AC88/100)*'Vic Oct 2019'!AR88,($C$5*F94/'Vic Oct 2019'!AR88*'Vic Oct 2019'!AC88/100)*'Vic Oct 2019'!AR88))</f>
        <v>840.90909090909076</v>
      </c>
      <c r="M94" s="190">
        <f>IF(AND('Vic Oct 2019'!L88&gt;0,'Vic Oct 2019'!M88&gt;0),IF($C$5*F94/'Vic Oct 2019'!AR88&lt;'Vic Oct 2019'!L88,0,IF(($C$5*F94/'Vic Oct 2019'!AR88-'Vic Oct 2019'!L88)&lt;=('Vic Oct 2019'!M88+'Vic Oct 2019'!L88),((($C$5*F94/'Vic Oct 2019'!AR88-'Vic Oct 2019'!L88)*'Vic Oct 2019'!AD88/100))*'Vic Oct 2019'!AR88,((('Vic Oct 2019'!M88)*'Vic Oct 2019'!AD88/100)*'Vic Oct 2019'!AR88))),0)</f>
        <v>0</v>
      </c>
      <c r="N94" s="190">
        <f>IF(AND('Vic Oct 2019'!M88&gt;0,'Vic Oct 2019'!N88&gt;0),IF($C$5*F94/'Vic Oct 2019'!AR88&lt;('Vic Oct 2019'!L88+'Vic Oct 2019'!M88),0,IF(($C$5*F94/'Vic Oct 2019'!AR88-'Vic Oct 2019'!L88+'Vic Oct 2019'!M88)&lt;=('Vic Oct 2019'!L88+'Vic Oct 2019'!M88+'Vic Oct 2019'!N88),((($C$5*F94/'Vic Oct 2019'!AR88-('Vic Oct 2019'!L88+'Vic Oct 2019'!M88))*'Vic Oct 2019'!AE88/100))*'Vic Oct 2019'!AR88,('Vic Oct 2019'!N88*'Vic Oct 2019'!AE88/100)*'Vic Oct 2019'!AR88)),0)</f>
        <v>0</v>
      </c>
      <c r="O94" s="190">
        <f>IF(AND('Vic Oct 2019'!N88&gt;0,'Vic Oct 2019'!O88&gt;0),IF($C$5*F94/'Vic Oct 2019'!AR88&lt;('Vic Oct 2019'!L88+'Vic Oct 2019'!M88+'Vic Oct 2019'!N88),0,IF(($C$5*F94/'Vic Oct 2019'!AR88-'Vic Oct 2019'!L88+'Vic Oct 2019'!M88+'Vic Oct 2019'!N88)&lt;=('Vic Oct 2019'!L88+'Vic Oct 2019'!M88+'Vic Oct 2019'!N88+'Vic Oct 2019'!O88),(($C$5*F94/'Vic Oct 2019'!AR88-('Vic Oct 2019'!L88+'Vic Oct 2019'!M88+'Vic Oct 2019'!N88))*'Vic Oct 2019'!AF88/100)*'Vic Oct 2019'!AR88,('Vic Oct 2019'!O88*'Vic Oct 2019'!AF88/100)*'Vic Oct 2019'!AR88)),0)</f>
        <v>0</v>
      </c>
      <c r="P94" s="190">
        <f>IF(AND('Vic Oct 2019'!P88&gt;0,'Vic Oct 2019'!O88&gt;0),IF(($C$5*F94/'Vic Oct 2019'!AR88&lt;SUM('Vic Oct 2019'!L88:P88)),(0),($C$5*F94/'Vic Oct 2019'!AR88-SUM('Vic Oct 2019'!L88:P88))*'Vic Oct 2019'!AB88/100)* 'Vic Oct 2019'!AR88,IF(AND('Vic Oct 2019'!O88&gt;0,'Vic Oct 2019'!P88=""),IF(($C$5*F94/'Vic Oct 2019'!AR88&lt; SUM('Vic Oct 2019'!L88:O88)),(0),($C$5*F94/'Vic Oct 2019'!AR88-SUM('Vic Oct 2019'!L88:O88))*'Vic Oct 2019'!AG88/100)* 'Vic Oct 2019'!AR88,IF(AND('Vic Oct 2019'!N88&gt;0,'Vic Oct 2019'!O88=""),IF(($C$5*F94/'Vic Oct 2019'!AR88&lt; SUM('Vic Oct 2019'!L88:N88)),(0),($C$5*F94/'Vic Oct 2019'!AR88-SUM('Vic Oct 2019'!L88:N88))*'Vic Oct 2019'!AF88/100)* 'Vic Oct 2019'!AR88,IF(AND('Vic Oct 2019'!M88&gt;0,'Vic Oct 2019'!N88=""),IF(($C$5*F94/'Vic Oct 2019'!AR88&lt;'Vic Oct 2019'!M88+'Vic Oct 2019'!L88),(0),(($C$5*F94/'Vic Oct 2019'!AR88-('Vic Oct 2019'!M88+'Vic Oct 2019'!L88))*'Vic Oct 2019'!AE88/100))*'Vic Oct 2019'!AR88,IF(AND('Vic Oct 2019'!L88&gt;0,'Vic Oct 2019'!M88=""&gt;0),IF(($C$5*F94/'Vic Oct 2019'!AR88&lt;'Vic Oct 2019'!L88),(0),($C$5*F94/'Vic Oct 2019'!AR88-'Vic Oct 2019'!L88)*'Vic Oct 2019'!AD88/100)*'Vic Oct 2019'!AR88,0)))))</f>
        <v>0</v>
      </c>
      <c r="Q94" s="394">
        <f t="shared" si="28"/>
        <v>1681.8181818181815</v>
      </c>
      <c r="R94" s="419">
        <f t="shared" si="29"/>
        <v>2039.5181818181813</v>
      </c>
      <c r="S94" s="193">
        <f t="shared" si="30"/>
        <v>2243.4699999999998</v>
      </c>
      <c r="T94" s="247">
        <f>'Vic Oct 2019'!AT88</f>
        <v>0</v>
      </c>
      <c r="U94" s="247">
        <f>'Vic Oct 2019'!AU88</f>
        <v>0</v>
      </c>
      <c r="V94" s="247">
        <f>'Vic Oct 2019'!AV88</f>
        <v>5</v>
      </c>
      <c r="W94" s="247">
        <f>'Vic Oct 2019'!AW88</f>
        <v>0</v>
      </c>
      <c r="X94" s="419" t="str">
        <f t="shared" si="33"/>
        <v>Pay-on-time off bill</v>
      </c>
      <c r="Y94" s="419" t="str">
        <f t="shared" si="34"/>
        <v>Inclusive</v>
      </c>
      <c r="Z94" s="399">
        <f t="shared" si="39"/>
        <v>2039.5181818181816</v>
      </c>
      <c r="AA94" s="399">
        <f t="shared" si="40"/>
        <v>1937.5422727272726</v>
      </c>
      <c r="AB94" s="400">
        <f t="shared" si="31"/>
        <v>2243.4699999999998</v>
      </c>
      <c r="AC94" s="400">
        <f t="shared" si="32"/>
        <v>2131.2964999999999</v>
      </c>
      <c r="AD94" s="244">
        <f>'Vic Oct 2019'!BF88</f>
        <v>0</v>
      </c>
      <c r="AE94" s="196" t="str">
        <f>'Vic Oct 2019'!BG88</f>
        <v>n</v>
      </c>
      <c r="AF94" s="336"/>
      <c r="AG94" s="336"/>
      <c r="AH94" s="336"/>
      <c r="AI94" s="336"/>
      <c r="AJ94" s="336"/>
      <c r="AK94" s="336"/>
      <c r="AL94" s="336"/>
      <c r="AM94" s="336"/>
      <c r="AN94" s="336"/>
      <c r="AO94" s="336"/>
      <c r="AP94" s="336"/>
      <c r="AQ94" s="336"/>
      <c r="AR94" s="336"/>
      <c r="AS94" s="336"/>
      <c r="AT94" s="336"/>
      <c r="AU94" s="336"/>
      <c r="AV94" s="336"/>
      <c r="AW94" s="336"/>
      <c r="AX94" s="336"/>
      <c r="AY94" s="336"/>
      <c r="AZ94" s="336"/>
      <c r="BA94" s="336"/>
      <c r="BB94" s="336"/>
      <c r="BC94" s="336"/>
      <c r="BD94" s="336"/>
      <c r="BE94" s="336"/>
      <c r="BF94" s="336"/>
      <c r="BG94" s="336"/>
      <c r="BH94" s="336"/>
      <c r="BI94" s="336"/>
      <c r="BJ94" s="336"/>
      <c r="BK94" s="336"/>
      <c r="BL94" s="336"/>
      <c r="BM94" s="336"/>
      <c r="BN94" s="336"/>
      <c r="BO94" s="336"/>
      <c r="BP94" s="336"/>
      <c r="BQ94" s="336"/>
      <c r="BR94" s="336"/>
      <c r="BS94" s="336"/>
      <c r="BT94" s="336"/>
      <c r="BU94" s="336"/>
      <c r="BV94" s="336"/>
      <c r="BW94" s="336"/>
      <c r="BX94" s="336"/>
      <c r="BY94" s="336"/>
      <c r="BZ94" s="336"/>
      <c r="CA94" s="336"/>
      <c r="CB94" s="336"/>
      <c r="CC94" s="336"/>
      <c r="CD94" s="336"/>
      <c r="CE94" s="336"/>
      <c r="CF94" s="336"/>
      <c r="CG94" s="336"/>
      <c r="CH94" s="336"/>
      <c r="CI94" s="336"/>
      <c r="CJ94" s="336"/>
      <c r="CK94" s="336"/>
      <c r="CL94" s="336"/>
      <c r="CM94" s="336"/>
      <c r="CN94" s="336"/>
      <c r="CO94" s="339"/>
      <c r="CP94" s="339"/>
      <c r="CQ94" s="339"/>
      <c r="CR94" s="339"/>
      <c r="CS94" s="339"/>
      <c r="CT94" s="339"/>
      <c r="CU94" s="339"/>
      <c r="CV94" s="339"/>
      <c r="CW94" s="339"/>
      <c r="CX94" s="339"/>
      <c r="CY94" s="339"/>
      <c r="CZ94" s="339"/>
      <c r="DA94" s="339"/>
      <c r="DB94" s="339"/>
      <c r="DC94" s="339"/>
      <c r="DD94" s="339"/>
      <c r="DE94" s="339"/>
      <c r="DF94" s="339"/>
      <c r="DG94" s="339"/>
      <c r="DH94" s="339"/>
      <c r="DI94" s="339"/>
      <c r="DJ94" s="339"/>
      <c r="DK94" s="339"/>
      <c r="DL94" s="339"/>
      <c r="DM94" s="339"/>
      <c r="DN94" s="342"/>
      <c r="DO94" s="342"/>
      <c r="DP94" s="342"/>
      <c r="DQ94" s="342"/>
      <c r="DR94" s="342"/>
      <c r="DS94" s="342"/>
      <c r="DT94" s="342"/>
      <c r="DU94" s="342"/>
      <c r="DV94" s="342"/>
      <c r="DW94" s="342"/>
      <c r="DX94" s="342"/>
      <c r="DY94" s="342"/>
      <c r="DZ94" s="342"/>
      <c r="EA94" s="342"/>
      <c r="EB94" s="342"/>
      <c r="EC94" s="342"/>
      <c r="ED94" s="342"/>
      <c r="EE94" s="342"/>
      <c r="EF94" s="342"/>
      <c r="EG94" s="342"/>
      <c r="EH94" s="342"/>
      <c r="EI94" s="342"/>
      <c r="EJ94" s="342"/>
      <c r="EK94" s="342"/>
      <c r="EL94" s="342"/>
      <c r="EM94" s="342"/>
      <c r="EN94" s="342"/>
      <c r="EO94" s="342"/>
      <c r="EP94" s="342"/>
    </row>
    <row r="95" spans="1:146" s="343" customFormat="1" ht="17" customHeight="1" thickBot="1">
      <c r="A95" s="374"/>
      <c r="B95" s="202" t="str">
        <f>'Vic Oct 2019'!F89</f>
        <v>Red Energy</v>
      </c>
      <c r="C95" s="202" t="str">
        <f>'Vic Oct 2019'!G89</f>
        <v>Red Saver</v>
      </c>
      <c r="D95" s="198">
        <f>365*'Vic Oct 2019'!H89/100</f>
        <v>256.95999999999998</v>
      </c>
      <c r="E95" s="417">
        <f>IF('Vic Oct 2019'!AQ89=3,0.5,IF('Vic Oct 2019'!AQ89=2,0.33,0))</f>
        <v>0.5</v>
      </c>
      <c r="F95" s="417">
        <f t="shared" si="27"/>
        <v>0.5</v>
      </c>
      <c r="G95" s="198">
        <f>IF('Vic Oct 2019'!K89="",($C$5*E95/'Vic Oct 2019'!AQ89*'Vic Oct 2019'!W89/100)*'Vic Oct 2019'!AQ89,IF($C$5*E95/'Vic Oct 2019'!AQ89&gt;='Vic Oct 2019'!L89,('Vic Oct 2019'!L89*'Vic Oct 2019'!W89/100)*'Vic Oct 2019'!AQ89,($C$5*E95/'Vic Oct 2019'!AQ89*'Vic Oct 2019'!W89/100)*'Vic Oct 2019'!AQ89))</f>
        <v>212.976</v>
      </c>
      <c r="H95" s="198">
        <f>IF(AND('Vic Oct 2019'!L89&gt;0,'Vic Oct 2019'!M89&gt;0),IF($C$5*E95/'Vic Oct 2019'!AQ89&lt;'Vic Oct 2019'!L89,0,IF(($C$5*E95/'Vic Oct 2019'!AQ89-'Vic Oct 2019'!L89)&lt;=('Vic Oct 2019'!M89+'Vic Oct 2019'!L89),((($C$5*E95/'Vic Oct 2019'!AQ89-'Vic Oct 2019'!L89)*'Vic Oct 2019'!X89/100))*'Vic Oct 2019'!AQ89,((('Vic Oct 2019'!M89)*'Vic Oct 2019'!X89/100)*'Vic Oct 2019'!AQ89))),0)</f>
        <v>0</v>
      </c>
      <c r="I95" s="198">
        <f>IF(AND('Vic Oct 2019'!M89&gt;0,'Vic Oct 2019'!N89&gt;0),IF($C$5*E95/'Vic Oct 2019'!AQ89&lt;('Vic Oct 2019'!L89+'Vic Oct 2019'!M89),0,IF(($C$5*E95/'Vic Oct 2019'!AQ89-'Vic Oct 2019'!L89+'Vic Oct 2019'!M89)&lt;=('Vic Oct 2019'!L89+'Vic Oct 2019'!M89+'Vic Oct 2019'!N89),((($C$5*E95/'Vic Oct 2019'!AQ89-('Vic Oct 2019'!L89+'Vic Oct 2019'!M89))*'Vic Oct 2019'!Y89/100))*'Vic Oct 2019'!AQ89,('Vic Oct 2019'!N89*'Vic Oct 2019'!Y89/100)* 'Vic Oct 2019'!AQ89)),0)</f>
        <v>0</v>
      </c>
      <c r="J95" s="198">
        <f>IF(AND('Vic Oct 2019'!N89&gt;0,'Vic Oct 2019'!O89&gt;0),IF($C$5*E95/'Vic Oct 2019'!AQ89&lt;('Vic Oct 2019'!L89+'Vic Oct 2019'!M89+'Vic Oct 2019'!N89),0,IF(($C$5*E95/'Vic Oct 2019'!AQ89-'Vic Oct 2019'!L89+'Vic Oct 2019'!M89+'Vic Oct 2019'!N89)&lt;=('Vic Oct 2019'!L89+'Vic Oct 2019'!M89+'Vic Oct 2019'!N89+'Vic Oct 2019'!O89),(($C$5*E95/'Vic Oct 2019'!AQ89-('Vic Oct 2019'!L89+'Vic Oct 2019'!M89+'Vic Oct 2019'!N89))*'Vic Oct 2019'!Z89/100)*'Vic Oct 2019'!AQ89,('Vic Oct 2019'!O89*'Vic Oct 2019'!Z89/100)*'Vic Oct 2019'!AQ89)),0)</f>
        <v>0</v>
      </c>
      <c r="K95" s="198">
        <f>IF(AND('Vic Oct 2019'!P89&gt;0,'Vic Oct 2019'!O89&gt;0),IF(($C$5*E95/'Vic Oct 2019'!AQ89&lt;SUM('Vic Oct 2019'!L89:P89)),(0),($C$5*E95/'Vic Oct 2019'!AQ89-SUM('Vic Oct 2019'!L89:P89))*'Vic Oct 2019'!AB89/100)* 'Vic Oct 2019'!AQ89,IF(AND('Vic Oct 2019'!O89&gt;0,'Vic Oct 2019'!P89=""),IF(($C$5*E95/'Vic Oct 2019'!AQ89&lt; SUM('Vic Oct 2019'!L89:O89)),(0),($C$5*E95/'Vic Oct 2019'!AQ89-SUM('Vic Oct 2019'!L89:O89))*'Vic Oct 2019'!AA89/100)* 'Vic Oct 2019'!AQ89,IF(AND('Vic Oct 2019'!N89&gt;0,'Vic Oct 2019'!O89=""),IF(($C$5*E95/'Vic Oct 2019'!AQ89&lt; SUM('Vic Oct 2019'!L89:N89)),(0),($C$5*E95/'Vic Oct 2019'!AQ89-SUM('Vic Oct 2019'!L89:N89))*'Vic Oct 2019'!Z89/100)* 'Vic Oct 2019'!AQ89,IF(AND('Vic Oct 2019'!M89&gt;0,'Vic Oct 2019'!N89=""),IF(($C$5*E95/'Vic Oct 2019'!AQ89&lt;'Vic Oct 2019'!M89+'Vic Oct 2019'!L89),(0),(($C$5*E95/'Vic Oct 2019'!AQ89-('Vic Oct 2019'!M89+'Vic Oct 2019'!L89))*'Vic Oct 2019'!Y89/100))*'Vic Oct 2019'!AQ89,IF(AND('Vic Oct 2019'!L89&gt;0,'Vic Oct 2019'!M89=""&gt;0),IF(($C$5*E95/'Vic Oct 2019'!AQ89&lt;'Vic Oct 2019'!L89),(0),($C$5*E95/'Vic Oct 2019'!AQ89-'Vic Oct 2019'!L89)*'Vic Oct 2019'!X89/100)*'Vic Oct 2019'!AQ89,0)))))</f>
        <v>781.39399999999989</v>
      </c>
      <c r="L95" s="198">
        <f>IF('Vic Oct 2019'!K89="",($C$5*F95/'Vic Oct 2019'!AR89*'Vic Oct 2019'!AC89/100)*'Vic Oct 2019'!AR89,IF($C$5*F95/'Vic Oct 2019'!AR89&gt;='Vic Oct 2019'!L89,('Vic Oct 2019'!L89*'Vic Oct 2019'!AC89/100)*'Vic Oct 2019'!AR89,($C$5*F95/'Vic Oct 2019'!AR89*'Vic Oct 2019'!AC89/100)*'Vic Oct 2019'!AR89))</f>
        <v>212.976</v>
      </c>
      <c r="M95" s="198">
        <f>IF(AND('Vic Oct 2019'!L89&gt;0,'Vic Oct 2019'!M89&gt;0),IF($C$5*F95/'Vic Oct 2019'!AR89&lt;'Vic Oct 2019'!L89,0,IF(($C$5*F95/'Vic Oct 2019'!AR89-'Vic Oct 2019'!L89)&lt;=('Vic Oct 2019'!M89+'Vic Oct 2019'!L89),((($C$5*F95/'Vic Oct 2019'!AR89-'Vic Oct 2019'!L89)*'Vic Oct 2019'!AD89/100))*'Vic Oct 2019'!AR89,((('Vic Oct 2019'!M89)*'Vic Oct 2019'!AD89/100)*'Vic Oct 2019'!AR89))),0)</f>
        <v>0</v>
      </c>
      <c r="N95" s="198">
        <f>IF(AND('Vic Oct 2019'!M89&gt;0,'Vic Oct 2019'!N89&gt;0),IF($C$5*F95/'Vic Oct 2019'!AR89&lt;('Vic Oct 2019'!L89+'Vic Oct 2019'!M89),0,IF(($C$5*F95/'Vic Oct 2019'!AR89-'Vic Oct 2019'!L89+'Vic Oct 2019'!M89)&lt;=('Vic Oct 2019'!L89+'Vic Oct 2019'!M89+'Vic Oct 2019'!N89),((($C$5*F95/'Vic Oct 2019'!AR89-('Vic Oct 2019'!L89+'Vic Oct 2019'!M89))*'Vic Oct 2019'!AE89/100))*'Vic Oct 2019'!AR89,('Vic Oct 2019'!N89*'Vic Oct 2019'!AE89/100)*'Vic Oct 2019'!AR89)),0)</f>
        <v>0</v>
      </c>
      <c r="O95" s="198">
        <f>IF(AND('Vic Oct 2019'!N89&gt;0,'Vic Oct 2019'!O89&gt;0),IF($C$5*F95/'Vic Oct 2019'!AR89&lt;('Vic Oct 2019'!L89+'Vic Oct 2019'!M89+'Vic Oct 2019'!N89),0,IF(($C$5*F95/'Vic Oct 2019'!AR89-'Vic Oct 2019'!L89+'Vic Oct 2019'!M89+'Vic Oct 2019'!N89)&lt;=('Vic Oct 2019'!L89+'Vic Oct 2019'!M89+'Vic Oct 2019'!N89+'Vic Oct 2019'!O89),(($C$5*F95/'Vic Oct 2019'!AR89-('Vic Oct 2019'!L89+'Vic Oct 2019'!M89+'Vic Oct 2019'!N89))*'Vic Oct 2019'!AF89/100)*'Vic Oct 2019'!AR89,('Vic Oct 2019'!O89*'Vic Oct 2019'!AF89/100)*'Vic Oct 2019'!AR89)),0)</f>
        <v>0</v>
      </c>
      <c r="P95" s="198">
        <f>IF(AND('Vic Oct 2019'!P89&gt;0,'Vic Oct 2019'!O89&gt;0),IF(($C$5*F95/'Vic Oct 2019'!AR89&lt;SUM('Vic Oct 2019'!L89:P89)),(0),($C$5*F95/'Vic Oct 2019'!AR89-SUM('Vic Oct 2019'!L89:P89))*'Vic Oct 2019'!AB89/100)* 'Vic Oct 2019'!AR89,IF(AND('Vic Oct 2019'!O89&gt;0,'Vic Oct 2019'!P89=""),IF(($C$5*F95/'Vic Oct 2019'!AR89&lt; SUM('Vic Oct 2019'!L89:O89)),(0),($C$5*F95/'Vic Oct 2019'!AR89-SUM('Vic Oct 2019'!L89:O89))*'Vic Oct 2019'!AG89/100)* 'Vic Oct 2019'!AR89,IF(AND('Vic Oct 2019'!N89&gt;0,'Vic Oct 2019'!O89=""),IF(($C$5*F95/'Vic Oct 2019'!AR89&lt; SUM('Vic Oct 2019'!L89:N89)),(0),($C$5*F95/'Vic Oct 2019'!AR89-SUM('Vic Oct 2019'!L89:N89))*'Vic Oct 2019'!AF89/100)* 'Vic Oct 2019'!AR89,IF(AND('Vic Oct 2019'!M89&gt;0,'Vic Oct 2019'!N89=""),IF(($C$5*F95/'Vic Oct 2019'!AR89&lt;'Vic Oct 2019'!M89+'Vic Oct 2019'!L89),(0),(($C$5*F95/'Vic Oct 2019'!AR89-('Vic Oct 2019'!M89+'Vic Oct 2019'!L89))*'Vic Oct 2019'!AE89/100))*'Vic Oct 2019'!AR89,IF(AND('Vic Oct 2019'!L89&gt;0,'Vic Oct 2019'!M89=""&gt;0),IF(($C$5*F95/'Vic Oct 2019'!AR89&lt;'Vic Oct 2019'!L89),(0),($C$5*F95/'Vic Oct 2019'!AR89-'Vic Oct 2019'!L89)*'Vic Oct 2019'!AD89/100)*'Vic Oct 2019'!AR89,0)))))</f>
        <v>781.39399999999989</v>
      </c>
      <c r="Q95" s="396">
        <f t="shared" si="28"/>
        <v>1988.7399999999998</v>
      </c>
      <c r="R95" s="421">
        <f t="shared" si="29"/>
        <v>2245.6999999999998</v>
      </c>
      <c r="S95" s="201">
        <f t="shared" si="30"/>
        <v>2470.27</v>
      </c>
      <c r="T95" s="250">
        <f>'Vic Oct 2019'!AT89</f>
        <v>0</v>
      </c>
      <c r="U95" s="250">
        <f>'Vic Oct 2019'!AU89</f>
        <v>0</v>
      </c>
      <c r="V95" s="250">
        <f>'Vic Oct 2019'!AV89</f>
        <v>10</v>
      </c>
      <c r="W95" s="250">
        <f>'Vic Oct 2019'!AW89</f>
        <v>0</v>
      </c>
      <c r="X95" s="421" t="str">
        <f t="shared" si="33"/>
        <v>Pay-on-time off bill</v>
      </c>
      <c r="Y95" s="421" t="str">
        <f t="shared" si="34"/>
        <v>Inclusive</v>
      </c>
      <c r="Z95" s="404">
        <f t="shared" si="39"/>
        <v>2245.6999999999998</v>
      </c>
      <c r="AA95" s="405">
        <f t="shared" si="40"/>
        <v>2021.1299999999999</v>
      </c>
      <c r="AB95" s="406">
        <f t="shared" si="31"/>
        <v>2470.27</v>
      </c>
      <c r="AC95" s="406">
        <f t="shared" si="32"/>
        <v>2223.2429999999999</v>
      </c>
      <c r="AD95" s="251">
        <f>'Vic Oct 2019'!BF89</f>
        <v>0</v>
      </c>
      <c r="AE95" s="204" t="str">
        <f>'Vic Oct 2019'!BG89</f>
        <v>n</v>
      </c>
      <c r="AF95" s="336"/>
      <c r="AG95" s="336"/>
      <c r="AH95" s="336"/>
      <c r="AI95" s="336"/>
      <c r="AJ95" s="336"/>
      <c r="AK95" s="336"/>
      <c r="AL95" s="336"/>
      <c r="AM95" s="336"/>
      <c r="AN95" s="336"/>
      <c r="AO95" s="336"/>
      <c r="AP95" s="336"/>
      <c r="AQ95" s="336"/>
      <c r="AR95" s="336"/>
      <c r="AS95" s="336"/>
      <c r="AT95" s="336"/>
      <c r="AU95" s="336"/>
      <c r="AV95" s="336"/>
      <c r="AW95" s="336"/>
      <c r="AX95" s="336"/>
      <c r="AY95" s="336"/>
      <c r="AZ95" s="336"/>
      <c r="BA95" s="336"/>
      <c r="BB95" s="336"/>
      <c r="BC95" s="336"/>
      <c r="BD95" s="336"/>
      <c r="BE95" s="336"/>
      <c r="BF95" s="336"/>
      <c r="BG95" s="336"/>
      <c r="BH95" s="336"/>
      <c r="BI95" s="336"/>
      <c r="BJ95" s="336"/>
      <c r="BK95" s="336"/>
      <c r="BL95" s="336"/>
      <c r="BM95" s="336"/>
      <c r="BN95" s="336"/>
      <c r="BO95" s="336"/>
      <c r="BP95" s="336"/>
      <c r="BQ95" s="336"/>
      <c r="BR95" s="336"/>
      <c r="BS95" s="336"/>
      <c r="BT95" s="336"/>
      <c r="BU95" s="336"/>
      <c r="BV95" s="336"/>
      <c r="BW95" s="336"/>
      <c r="BX95" s="336"/>
      <c r="BY95" s="336"/>
      <c r="BZ95" s="336"/>
      <c r="CA95" s="336"/>
      <c r="CB95" s="336"/>
      <c r="CC95" s="336"/>
      <c r="CD95" s="336"/>
      <c r="CE95" s="336"/>
      <c r="CF95" s="336"/>
      <c r="CG95" s="336"/>
      <c r="CH95" s="336"/>
      <c r="CI95" s="336"/>
      <c r="CJ95" s="336"/>
      <c r="CK95" s="336"/>
      <c r="CL95" s="336"/>
      <c r="CM95" s="336"/>
      <c r="CN95" s="336"/>
      <c r="CO95" s="339"/>
      <c r="CP95" s="339"/>
      <c r="CQ95" s="339"/>
      <c r="CR95" s="339"/>
      <c r="CS95" s="339"/>
      <c r="CT95" s="339"/>
      <c r="CU95" s="339"/>
      <c r="CV95" s="339"/>
      <c r="CW95" s="339"/>
      <c r="CX95" s="339"/>
      <c r="CY95" s="339"/>
      <c r="CZ95" s="339"/>
      <c r="DA95" s="339"/>
      <c r="DB95" s="339"/>
      <c r="DC95" s="339"/>
      <c r="DD95" s="339"/>
      <c r="DE95" s="339"/>
      <c r="DF95" s="339"/>
      <c r="DG95" s="339"/>
      <c r="DH95" s="339"/>
      <c r="DI95" s="339"/>
      <c r="DJ95" s="339"/>
      <c r="DK95" s="339"/>
      <c r="DL95" s="339"/>
      <c r="DM95" s="339"/>
      <c r="DN95" s="342"/>
      <c r="DO95" s="342"/>
      <c r="DP95" s="342"/>
      <c r="DQ95" s="342"/>
      <c r="DR95" s="342"/>
      <c r="DS95" s="342"/>
      <c r="DT95" s="342"/>
      <c r="DU95" s="342"/>
      <c r="DV95" s="342"/>
      <c r="DW95" s="342"/>
      <c r="DX95" s="342"/>
      <c r="DY95" s="342"/>
      <c r="DZ95" s="342"/>
      <c r="EA95" s="342"/>
      <c r="EB95" s="342"/>
      <c r="EC95" s="342"/>
      <c r="ED95" s="342"/>
      <c r="EE95" s="342"/>
      <c r="EF95" s="342"/>
      <c r="EG95" s="342"/>
      <c r="EH95" s="342"/>
      <c r="EI95" s="342"/>
      <c r="EJ95" s="342"/>
      <c r="EK95" s="342"/>
      <c r="EL95" s="342"/>
      <c r="EM95" s="342"/>
      <c r="EN95" s="342"/>
      <c r="EO95" s="342"/>
      <c r="EP95" s="342"/>
    </row>
    <row r="96" spans="1:146">
      <c r="CO96" s="339"/>
      <c r="CP96" s="339"/>
      <c r="CQ96" s="339"/>
      <c r="CR96" s="339"/>
      <c r="CS96" s="339"/>
      <c r="CT96" s="339"/>
      <c r="CU96" s="339"/>
      <c r="CV96" s="339"/>
      <c r="CW96" s="339"/>
      <c r="CX96" s="339"/>
      <c r="CY96" s="339"/>
      <c r="CZ96" s="339"/>
      <c r="DA96" s="339"/>
      <c r="DB96" s="339"/>
      <c r="DC96" s="339"/>
      <c r="DD96" s="339"/>
      <c r="DE96" s="339"/>
      <c r="DF96" s="339"/>
      <c r="DG96" s="339"/>
      <c r="DH96" s="339"/>
      <c r="DI96" s="339"/>
      <c r="DJ96" s="339"/>
      <c r="DK96" s="339"/>
      <c r="DL96" s="339"/>
      <c r="DM96" s="339"/>
      <c r="DN96" s="339"/>
      <c r="DO96" s="339"/>
      <c r="DP96" s="339"/>
      <c r="DQ96" s="339"/>
      <c r="DR96" s="339"/>
      <c r="DS96" s="339"/>
      <c r="DT96" s="339"/>
      <c r="DU96" s="339"/>
      <c r="DV96" s="339"/>
      <c r="DW96" s="339"/>
      <c r="DX96" s="339"/>
      <c r="DY96" s="339"/>
      <c r="DZ96" s="339"/>
      <c r="EA96" s="339"/>
      <c r="EB96" s="339"/>
      <c r="EC96" s="339"/>
      <c r="ED96" s="339"/>
      <c r="EE96" s="339"/>
      <c r="EF96" s="339"/>
      <c r="EG96" s="339"/>
      <c r="EH96" s="339"/>
      <c r="EI96" s="339"/>
      <c r="EJ96" s="339"/>
      <c r="EK96" s="339"/>
      <c r="EL96" s="339"/>
      <c r="EM96" s="339"/>
      <c r="EN96" s="339"/>
      <c r="EO96" s="339"/>
      <c r="EP96" s="339"/>
    </row>
    <row r="97" spans="93:146">
      <c r="CO97" s="339"/>
      <c r="CP97" s="339"/>
      <c r="CQ97" s="339"/>
      <c r="CR97" s="339"/>
      <c r="CS97" s="339"/>
      <c r="CT97" s="339"/>
      <c r="CU97" s="339"/>
      <c r="CV97" s="339"/>
      <c r="CW97" s="339"/>
      <c r="CX97" s="339"/>
      <c r="CY97" s="339"/>
      <c r="CZ97" s="339"/>
      <c r="DA97" s="339"/>
      <c r="DB97" s="339"/>
      <c r="DC97" s="339"/>
      <c r="DD97" s="339"/>
      <c r="DE97" s="339"/>
      <c r="DF97" s="339"/>
      <c r="DG97" s="339"/>
      <c r="DH97" s="339"/>
      <c r="DI97" s="339"/>
      <c r="DJ97" s="339"/>
      <c r="DK97" s="339"/>
      <c r="DL97" s="339"/>
      <c r="DM97" s="339"/>
      <c r="DN97" s="339"/>
      <c r="DO97" s="339"/>
      <c r="DP97" s="339"/>
      <c r="DQ97" s="339"/>
      <c r="DR97" s="339"/>
      <c r="DS97" s="339"/>
      <c r="DT97" s="339"/>
      <c r="DU97" s="339"/>
      <c r="DV97" s="339"/>
      <c r="DW97" s="339"/>
      <c r="DX97" s="339"/>
      <c r="DY97" s="339"/>
      <c r="DZ97" s="339"/>
      <c r="EA97" s="339"/>
      <c r="EB97" s="339"/>
      <c r="EC97" s="339"/>
      <c r="ED97" s="339"/>
      <c r="EE97" s="339"/>
      <c r="EF97" s="339"/>
      <c r="EG97" s="339"/>
      <c r="EH97" s="339"/>
      <c r="EI97" s="339"/>
      <c r="EJ97" s="339"/>
      <c r="EK97" s="339"/>
      <c r="EL97" s="339"/>
      <c r="EM97" s="339"/>
      <c r="EN97" s="339"/>
      <c r="EO97" s="339"/>
      <c r="EP97" s="339"/>
    </row>
    <row r="98" spans="93:146">
      <c r="CO98" s="339"/>
      <c r="CP98" s="339"/>
      <c r="CQ98" s="339"/>
      <c r="CR98" s="339"/>
      <c r="CS98" s="339"/>
      <c r="CT98" s="339"/>
      <c r="CU98" s="339"/>
      <c r="CV98" s="339"/>
      <c r="CW98" s="339"/>
      <c r="CX98" s="339"/>
      <c r="CY98" s="339"/>
      <c r="CZ98" s="339"/>
      <c r="DA98" s="339"/>
      <c r="DB98" s="339"/>
      <c r="DC98" s="339"/>
      <c r="DD98" s="339"/>
      <c r="DE98" s="339"/>
      <c r="DF98" s="339"/>
      <c r="DG98" s="339"/>
      <c r="DH98" s="339"/>
      <c r="DI98" s="339"/>
      <c r="DJ98" s="339"/>
      <c r="DK98" s="339"/>
      <c r="DL98" s="339"/>
      <c r="DM98" s="339"/>
      <c r="DN98" s="339"/>
      <c r="DO98" s="339"/>
      <c r="DP98" s="339"/>
      <c r="DQ98" s="339"/>
      <c r="DR98" s="339"/>
      <c r="DS98" s="339"/>
      <c r="DT98" s="339"/>
      <c r="DU98" s="339"/>
      <c r="DV98" s="339"/>
      <c r="DW98" s="339"/>
      <c r="DX98" s="339"/>
      <c r="DY98" s="339"/>
      <c r="DZ98" s="339"/>
      <c r="EA98" s="339"/>
      <c r="EB98" s="339"/>
      <c r="EC98" s="339"/>
      <c r="ED98" s="339"/>
      <c r="EE98" s="339"/>
      <c r="EF98" s="339"/>
      <c r="EG98" s="339"/>
      <c r="EH98" s="339"/>
      <c r="EI98" s="339"/>
      <c r="EJ98" s="339"/>
      <c r="EK98" s="339"/>
      <c r="EL98" s="339"/>
      <c r="EM98" s="339"/>
      <c r="EN98" s="339"/>
      <c r="EO98" s="339"/>
      <c r="EP98" s="339"/>
    </row>
    <row r="99" spans="93:146">
      <c r="CO99" s="339"/>
      <c r="CP99" s="339"/>
      <c r="CQ99" s="339"/>
      <c r="CR99" s="339"/>
      <c r="CS99" s="339"/>
      <c r="CT99" s="339"/>
      <c r="CU99" s="339"/>
      <c r="CV99" s="339"/>
      <c r="CW99" s="339"/>
      <c r="CX99" s="339"/>
      <c r="CY99" s="339"/>
      <c r="CZ99" s="339"/>
      <c r="DA99" s="339"/>
      <c r="DB99" s="339"/>
      <c r="DC99" s="339"/>
      <c r="DD99" s="339"/>
      <c r="DE99" s="339"/>
      <c r="DF99" s="339"/>
      <c r="DG99" s="339"/>
      <c r="DH99" s="339"/>
      <c r="DI99" s="339"/>
      <c r="DJ99" s="339"/>
      <c r="DK99" s="339"/>
      <c r="DL99" s="339"/>
      <c r="DM99" s="339"/>
      <c r="DN99" s="339"/>
      <c r="DO99" s="339"/>
      <c r="DP99" s="339"/>
      <c r="DQ99" s="339"/>
      <c r="DR99" s="339"/>
      <c r="DS99" s="339"/>
      <c r="DT99" s="339"/>
      <c r="DU99" s="339"/>
      <c r="DV99" s="339"/>
      <c r="DW99" s="339"/>
      <c r="DX99" s="339"/>
      <c r="DY99" s="339"/>
      <c r="DZ99" s="339"/>
      <c r="EA99" s="339"/>
      <c r="EB99" s="339"/>
      <c r="EC99" s="339"/>
      <c r="ED99" s="339"/>
      <c r="EE99" s="339"/>
      <c r="EF99" s="339"/>
      <c r="EG99" s="339"/>
      <c r="EH99" s="339"/>
      <c r="EI99" s="339"/>
      <c r="EJ99" s="339"/>
      <c r="EK99" s="339"/>
      <c r="EL99" s="339"/>
      <c r="EM99" s="339"/>
      <c r="EN99" s="339"/>
      <c r="EO99" s="339"/>
      <c r="EP99" s="339"/>
    </row>
    <row r="100" spans="93:146">
      <c r="CO100" s="339"/>
      <c r="CP100" s="339"/>
      <c r="CQ100" s="339"/>
      <c r="CR100" s="339"/>
      <c r="CS100" s="339"/>
      <c r="CT100" s="339"/>
      <c r="CU100" s="339"/>
      <c r="CV100" s="339"/>
      <c r="CW100" s="339"/>
      <c r="CX100" s="339"/>
      <c r="CY100" s="339"/>
      <c r="CZ100" s="339"/>
      <c r="DA100" s="339"/>
      <c r="DB100" s="339"/>
      <c r="DC100" s="339"/>
      <c r="DD100" s="339"/>
      <c r="DE100" s="339"/>
      <c r="DF100" s="339"/>
      <c r="DG100" s="339"/>
      <c r="DH100" s="339"/>
      <c r="DI100" s="339"/>
      <c r="DJ100" s="339"/>
      <c r="DK100" s="339"/>
      <c r="DL100" s="339"/>
      <c r="DM100" s="339"/>
      <c r="DN100" s="339"/>
      <c r="DO100" s="339"/>
      <c r="DP100" s="339"/>
      <c r="DQ100" s="339"/>
      <c r="DR100" s="339"/>
      <c r="DS100" s="339"/>
      <c r="DT100" s="339"/>
      <c r="DU100" s="339"/>
      <c r="DV100" s="339"/>
      <c r="DW100" s="339"/>
      <c r="DX100" s="339"/>
      <c r="DY100" s="339"/>
      <c r="DZ100" s="339"/>
      <c r="EA100" s="339"/>
      <c r="EB100" s="339"/>
      <c r="EC100" s="339"/>
      <c r="ED100" s="339"/>
      <c r="EE100" s="339"/>
      <c r="EF100" s="339"/>
      <c r="EG100" s="339"/>
      <c r="EH100" s="339"/>
      <c r="EI100" s="339"/>
      <c r="EJ100" s="339"/>
      <c r="EK100" s="339"/>
      <c r="EL100" s="339"/>
      <c r="EM100" s="339"/>
      <c r="EN100" s="339"/>
      <c r="EO100" s="339"/>
      <c r="EP100" s="339"/>
    </row>
    <row r="101" spans="93:146">
      <c r="CO101" s="339"/>
      <c r="CP101" s="339"/>
      <c r="CQ101" s="339"/>
      <c r="CR101" s="339"/>
      <c r="CS101" s="339"/>
      <c r="CT101" s="339"/>
      <c r="CU101" s="339"/>
      <c r="CV101" s="339"/>
      <c r="CW101" s="339"/>
      <c r="CX101" s="339"/>
      <c r="CY101" s="339"/>
      <c r="CZ101" s="339"/>
      <c r="DA101" s="339"/>
      <c r="DB101" s="339"/>
      <c r="DC101" s="339"/>
      <c r="DD101" s="339"/>
      <c r="DE101" s="339"/>
      <c r="DF101" s="339"/>
      <c r="DG101" s="339"/>
      <c r="DH101" s="339"/>
      <c r="DI101" s="339"/>
      <c r="DJ101" s="339"/>
      <c r="DK101" s="339"/>
      <c r="DL101" s="339"/>
      <c r="DM101" s="339"/>
      <c r="DN101" s="339"/>
      <c r="DO101" s="339"/>
      <c r="DP101" s="339"/>
      <c r="DQ101" s="339"/>
      <c r="DR101" s="339"/>
      <c r="DS101" s="339"/>
      <c r="DT101" s="339"/>
      <c r="DU101" s="339"/>
      <c r="DV101" s="339"/>
      <c r="DW101" s="339"/>
      <c r="DX101" s="339"/>
      <c r="DY101" s="339"/>
      <c r="DZ101" s="339"/>
      <c r="EA101" s="339"/>
      <c r="EB101" s="339"/>
      <c r="EC101" s="339"/>
      <c r="ED101" s="339"/>
      <c r="EE101" s="339"/>
      <c r="EF101" s="339"/>
      <c r="EG101" s="339"/>
      <c r="EH101" s="339"/>
      <c r="EI101" s="339"/>
      <c r="EJ101" s="339"/>
      <c r="EK101" s="339"/>
      <c r="EL101" s="339"/>
      <c r="EM101" s="339"/>
      <c r="EN101" s="339"/>
      <c r="EO101" s="339"/>
      <c r="EP101" s="339"/>
    </row>
    <row r="102" spans="93:146">
      <c r="CO102" s="339"/>
      <c r="CP102" s="339"/>
      <c r="CQ102" s="339"/>
      <c r="CR102" s="339"/>
      <c r="CS102" s="339"/>
      <c r="CT102" s="339"/>
      <c r="CU102" s="339"/>
      <c r="CV102" s="339"/>
      <c r="CW102" s="339"/>
      <c r="CX102" s="339"/>
      <c r="CY102" s="339"/>
      <c r="CZ102" s="339"/>
      <c r="DA102" s="339"/>
      <c r="DB102" s="339"/>
      <c r="DC102" s="339"/>
      <c r="DD102" s="339"/>
      <c r="DE102" s="339"/>
      <c r="DF102" s="339"/>
      <c r="DG102" s="339"/>
      <c r="DH102" s="339"/>
      <c r="DI102" s="339"/>
      <c r="DJ102" s="339"/>
      <c r="DK102" s="339"/>
      <c r="DL102" s="339"/>
      <c r="DM102" s="339"/>
      <c r="DN102" s="339"/>
      <c r="DO102" s="339"/>
      <c r="DP102" s="339"/>
      <c r="DQ102" s="339"/>
      <c r="DR102" s="339"/>
      <c r="DS102" s="339"/>
      <c r="DT102" s="339"/>
      <c r="DU102" s="339"/>
      <c r="DV102" s="339"/>
      <c r="DW102" s="339"/>
      <c r="DX102" s="339"/>
      <c r="DY102" s="339"/>
      <c r="DZ102" s="339"/>
      <c r="EA102" s="339"/>
      <c r="EB102" s="339"/>
      <c r="EC102" s="339"/>
      <c r="ED102" s="339"/>
      <c r="EE102" s="339"/>
      <c r="EF102" s="339"/>
      <c r="EG102" s="339"/>
      <c r="EH102" s="339"/>
      <c r="EI102" s="339"/>
      <c r="EJ102" s="339"/>
      <c r="EK102" s="339"/>
      <c r="EL102" s="339"/>
      <c r="EM102" s="339"/>
      <c r="EN102" s="339"/>
      <c r="EO102" s="339"/>
      <c r="EP102" s="339"/>
    </row>
    <row r="103" spans="93:146">
      <c r="CO103" s="339"/>
      <c r="CP103" s="339"/>
      <c r="CQ103" s="339"/>
      <c r="CR103" s="339"/>
      <c r="CS103" s="339"/>
      <c r="CT103" s="339"/>
      <c r="CU103" s="339"/>
      <c r="CV103" s="339"/>
      <c r="CW103" s="339"/>
      <c r="CX103" s="339"/>
      <c r="CY103" s="339"/>
      <c r="CZ103" s="339"/>
      <c r="DA103" s="339"/>
      <c r="DB103" s="339"/>
      <c r="DC103" s="339"/>
      <c r="DD103" s="339"/>
      <c r="DE103" s="339"/>
      <c r="DF103" s="339"/>
      <c r="DG103" s="339"/>
      <c r="DH103" s="339"/>
      <c r="DI103" s="339"/>
      <c r="DJ103" s="339"/>
      <c r="DK103" s="339"/>
      <c r="DL103" s="339"/>
      <c r="DM103" s="339"/>
      <c r="DN103" s="339"/>
      <c r="DO103" s="339"/>
      <c r="DP103" s="339"/>
      <c r="DQ103" s="339"/>
      <c r="DR103" s="339"/>
      <c r="DS103" s="339"/>
      <c r="DT103" s="339"/>
      <c r="DU103" s="339"/>
      <c r="DV103" s="339"/>
      <c r="DW103" s="339"/>
      <c r="DX103" s="339"/>
      <c r="DY103" s="339"/>
      <c r="DZ103" s="339"/>
      <c r="EA103" s="339"/>
      <c r="EB103" s="339"/>
      <c r="EC103" s="339"/>
      <c r="ED103" s="339"/>
      <c r="EE103" s="339"/>
      <c r="EF103" s="339"/>
      <c r="EG103" s="339"/>
      <c r="EH103" s="339"/>
      <c r="EI103" s="339"/>
      <c r="EJ103" s="339"/>
      <c r="EK103" s="339"/>
      <c r="EL103" s="339"/>
      <c r="EM103" s="339"/>
      <c r="EN103" s="339"/>
      <c r="EO103" s="339"/>
      <c r="EP103" s="339"/>
    </row>
    <row r="104" spans="93:146">
      <c r="CO104" s="339"/>
      <c r="CP104" s="339"/>
      <c r="CQ104" s="339"/>
      <c r="CR104" s="339"/>
      <c r="CS104" s="339"/>
      <c r="CT104" s="339"/>
      <c r="CU104" s="339"/>
      <c r="CV104" s="339"/>
      <c r="CW104" s="339"/>
      <c r="CX104" s="339"/>
      <c r="CY104" s="339"/>
      <c r="CZ104" s="339"/>
      <c r="DA104" s="339"/>
      <c r="DB104" s="339"/>
      <c r="DC104" s="339"/>
      <c r="DD104" s="339"/>
      <c r="DE104" s="339"/>
      <c r="DF104" s="339"/>
      <c r="DG104" s="339"/>
      <c r="DH104" s="339"/>
      <c r="DI104" s="339"/>
      <c r="DJ104" s="339"/>
      <c r="DK104" s="339"/>
      <c r="DL104" s="339"/>
      <c r="DM104" s="339"/>
      <c r="DN104" s="339"/>
      <c r="DO104" s="339"/>
      <c r="DP104" s="339"/>
      <c r="DQ104" s="339"/>
      <c r="DR104" s="339"/>
      <c r="DS104" s="339"/>
      <c r="DT104" s="339"/>
      <c r="DU104" s="339"/>
      <c r="DV104" s="339"/>
      <c r="DW104" s="339"/>
      <c r="DX104" s="339"/>
      <c r="DY104" s="339"/>
      <c r="DZ104" s="339"/>
      <c r="EA104" s="339"/>
      <c r="EB104" s="339"/>
      <c r="EC104" s="339"/>
      <c r="ED104" s="339"/>
      <c r="EE104" s="339"/>
      <c r="EF104" s="339"/>
      <c r="EG104" s="339"/>
      <c r="EH104" s="339"/>
      <c r="EI104" s="339"/>
      <c r="EJ104" s="339"/>
      <c r="EK104" s="339"/>
      <c r="EL104" s="339"/>
      <c r="EM104" s="339"/>
      <c r="EN104" s="339"/>
      <c r="EO104" s="339"/>
      <c r="EP104" s="339"/>
    </row>
    <row r="105" spans="93:146">
      <c r="CO105" s="339"/>
      <c r="CP105" s="339"/>
      <c r="CQ105" s="339"/>
      <c r="CR105" s="339"/>
      <c r="CS105" s="339"/>
      <c r="CT105" s="339"/>
      <c r="CU105" s="339"/>
      <c r="CV105" s="339"/>
      <c r="CW105" s="339"/>
      <c r="CX105" s="339"/>
      <c r="CY105" s="339"/>
      <c r="CZ105" s="339"/>
      <c r="DA105" s="339"/>
      <c r="DB105" s="339"/>
      <c r="DC105" s="339"/>
      <c r="DD105" s="339"/>
      <c r="DE105" s="339"/>
      <c r="DF105" s="339"/>
      <c r="DG105" s="339"/>
      <c r="DH105" s="339"/>
      <c r="DI105" s="339"/>
      <c r="DJ105" s="339"/>
      <c r="DK105" s="339"/>
      <c r="DL105" s="339"/>
      <c r="DM105" s="339"/>
      <c r="DN105" s="339"/>
      <c r="DO105" s="339"/>
      <c r="DP105" s="339"/>
      <c r="DQ105" s="339"/>
      <c r="DR105" s="339"/>
      <c r="DS105" s="339"/>
      <c r="DT105" s="339"/>
      <c r="DU105" s="339"/>
      <c r="DV105" s="339"/>
      <c r="DW105" s="339"/>
      <c r="DX105" s="339"/>
      <c r="DY105" s="339"/>
      <c r="DZ105" s="339"/>
      <c r="EA105" s="339"/>
      <c r="EB105" s="339"/>
      <c r="EC105" s="339"/>
      <c r="ED105" s="339"/>
      <c r="EE105" s="339"/>
      <c r="EF105" s="339"/>
      <c r="EG105" s="339"/>
      <c r="EH105" s="339"/>
      <c r="EI105" s="339"/>
      <c r="EJ105" s="339"/>
      <c r="EK105" s="339"/>
      <c r="EL105" s="339"/>
      <c r="EM105" s="339"/>
      <c r="EN105" s="339"/>
      <c r="EO105" s="339"/>
      <c r="EP105" s="339"/>
    </row>
    <row r="106" spans="93:146">
      <c r="CO106" s="339"/>
      <c r="CP106" s="339"/>
      <c r="CQ106" s="339"/>
      <c r="CR106" s="339"/>
      <c r="CS106" s="339"/>
      <c r="CT106" s="339"/>
      <c r="CU106" s="339"/>
      <c r="CV106" s="339"/>
      <c r="CW106" s="339"/>
      <c r="CX106" s="339"/>
      <c r="CY106" s="339"/>
      <c r="CZ106" s="339"/>
      <c r="DA106" s="339"/>
      <c r="DB106" s="339"/>
      <c r="DC106" s="339"/>
      <c r="DD106" s="339"/>
      <c r="DE106" s="339"/>
      <c r="DF106" s="339"/>
      <c r="DG106" s="339"/>
      <c r="DH106" s="339"/>
      <c r="DI106" s="339"/>
      <c r="DJ106" s="339"/>
      <c r="DK106" s="339"/>
      <c r="DL106" s="339"/>
      <c r="DM106" s="339"/>
      <c r="DN106" s="339"/>
      <c r="DO106" s="339"/>
      <c r="DP106" s="339"/>
      <c r="DQ106" s="339"/>
      <c r="DR106" s="339"/>
      <c r="DS106" s="339"/>
      <c r="DT106" s="339"/>
      <c r="DU106" s="339"/>
      <c r="DV106" s="339"/>
      <c r="DW106" s="339"/>
      <c r="DX106" s="339"/>
      <c r="DY106" s="339"/>
      <c r="DZ106" s="339"/>
      <c r="EA106" s="339"/>
      <c r="EB106" s="339"/>
      <c r="EC106" s="339"/>
      <c r="ED106" s="339"/>
      <c r="EE106" s="339"/>
      <c r="EF106" s="339"/>
      <c r="EG106" s="339"/>
      <c r="EH106" s="339"/>
      <c r="EI106" s="339"/>
      <c r="EJ106" s="339"/>
      <c r="EK106" s="339"/>
      <c r="EL106" s="339"/>
      <c r="EM106" s="339"/>
      <c r="EN106" s="339"/>
      <c r="EO106" s="339"/>
      <c r="EP106" s="339"/>
    </row>
    <row r="107" spans="93:146">
      <c r="CO107" s="339"/>
      <c r="CP107" s="339"/>
      <c r="CQ107" s="339"/>
      <c r="CR107" s="339"/>
      <c r="CS107" s="339"/>
      <c r="CT107" s="339"/>
      <c r="CU107" s="339"/>
      <c r="CV107" s="339"/>
      <c r="CW107" s="339"/>
      <c r="CX107" s="339"/>
      <c r="CY107" s="339"/>
      <c r="CZ107" s="339"/>
      <c r="DA107" s="339"/>
      <c r="DB107" s="339"/>
      <c r="DC107" s="339"/>
      <c r="DD107" s="339"/>
      <c r="DE107" s="339"/>
      <c r="DF107" s="339"/>
      <c r="DG107" s="339"/>
      <c r="DH107" s="339"/>
      <c r="DI107" s="339"/>
      <c r="DJ107" s="339"/>
      <c r="DK107" s="339"/>
      <c r="DL107" s="339"/>
      <c r="DM107" s="339"/>
      <c r="DN107" s="339"/>
      <c r="DO107" s="339"/>
      <c r="DP107" s="339"/>
      <c r="DQ107" s="339"/>
      <c r="DR107" s="339"/>
      <c r="DS107" s="339"/>
      <c r="DT107" s="339"/>
      <c r="DU107" s="339"/>
      <c r="DV107" s="339"/>
      <c r="DW107" s="339"/>
      <c r="DX107" s="339"/>
      <c r="DY107" s="339"/>
      <c r="DZ107" s="339"/>
      <c r="EA107" s="339"/>
      <c r="EB107" s="339"/>
      <c r="EC107" s="339"/>
      <c r="ED107" s="339"/>
      <c r="EE107" s="339"/>
      <c r="EF107" s="339"/>
      <c r="EG107" s="339"/>
      <c r="EH107" s="339"/>
      <c r="EI107" s="339"/>
      <c r="EJ107" s="339"/>
      <c r="EK107" s="339"/>
      <c r="EL107" s="339"/>
      <c r="EM107" s="339"/>
      <c r="EN107" s="339"/>
      <c r="EO107" s="339"/>
      <c r="EP107" s="339"/>
    </row>
    <row r="108" spans="93:146">
      <c r="CO108" s="339"/>
      <c r="CP108" s="339"/>
      <c r="CQ108" s="339"/>
      <c r="CR108" s="339"/>
      <c r="CS108" s="339"/>
      <c r="CT108" s="339"/>
      <c r="CU108" s="339"/>
      <c r="CV108" s="339"/>
      <c r="CW108" s="339"/>
      <c r="CX108" s="339"/>
      <c r="CY108" s="339"/>
      <c r="CZ108" s="339"/>
      <c r="DA108" s="339"/>
      <c r="DB108" s="339"/>
      <c r="DC108" s="339"/>
      <c r="DD108" s="339"/>
      <c r="DE108" s="339"/>
      <c r="DF108" s="339"/>
      <c r="DG108" s="339"/>
      <c r="DH108" s="339"/>
      <c r="DI108" s="339"/>
      <c r="DJ108" s="339"/>
      <c r="DK108" s="339"/>
      <c r="DL108" s="339"/>
      <c r="DM108" s="339"/>
      <c r="DN108" s="339"/>
      <c r="DO108" s="339"/>
      <c r="DP108" s="339"/>
      <c r="DQ108" s="339"/>
      <c r="DR108" s="339"/>
      <c r="DS108" s="339"/>
      <c r="DT108" s="339"/>
      <c r="DU108" s="339"/>
      <c r="DV108" s="339"/>
      <c r="DW108" s="339"/>
      <c r="DX108" s="339"/>
      <c r="DY108" s="339"/>
      <c r="DZ108" s="339"/>
      <c r="EA108" s="339"/>
      <c r="EB108" s="339"/>
      <c r="EC108" s="339"/>
      <c r="ED108" s="339"/>
      <c r="EE108" s="339"/>
      <c r="EF108" s="339"/>
      <c r="EG108" s="339"/>
      <c r="EH108" s="339"/>
      <c r="EI108" s="339"/>
      <c r="EJ108" s="339"/>
      <c r="EK108" s="339"/>
      <c r="EL108" s="339"/>
      <c r="EM108" s="339"/>
      <c r="EN108" s="339"/>
      <c r="EO108" s="339"/>
      <c r="EP108" s="339"/>
    </row>
    <row r="109" spans="93:146">
      <c r="CO109" s="339"/>
      <c r="CP109" s="339"/>
      <c r="CQ109" s="339"/>
      <c r="CR109" s="339"/>
      <c r="CS109" s="339"/>
      <c r="CT109" s="339"/>
      <c r="CU109" s="339"/>
      <c r="CV109" s="339"/>
      <c r="CW109" s="339"/>
      <c r="CX109" s="339"/>
      <c r="CY109" s="339"/>
      <c r="CZ109" s="339"/>
      <c r="DA109" s="339"/>
      <c r="DB109" s="339"/>
      <c r="DC109" s="339"/>
      <c r="DD109" s="339"/>
      <c r="DE109" s="339"/>
      <c r="DF109" s="339"/>
      <c r="DG109" s="339"/>
      <c r="DH109" s="339"/>
      <c r="DI109" s="339"/>
      <c r="DJ109" s="339"/>
      <c r="DK109" s="339"/>
      <c r="DL109" s="339"/>
      <c r="DM109" s="339"/>
      <c r="DN109" s="339"/>
      <c r="DO109" s="339"/>
      <c r="DP109" s="339"/>
      <c r="DQ109" s="339"/>
      <c r="DR109" s="339"/>
      <c r="DS109" s="339"/>
      <c r="DT109" s="339"/>
      <c r="DU109" s="339"/>
      <c r="DV109" s="339"/>
      <c r="DW109" s="339"/>
      <c r="DX109" s="339"/>
      <c r="DY109" s="339"/>
      <c r="DZ109" s="339"/>
      <c r="EA109" s="339"/>
      <c r="EB109" s="339"/>
      <c r="EC109" s="339"/>
      <c r="ED109" s="339"/>
      <c r="EE109" s="339"/>
      <c r="EF109" s="339"/>
      <c r="EG109" s="339"/>
      <c r="EH109" s="339"/>
      <c r="EI109" s="339"/>
      <c r="EJ109" s="339"/>
      <c r="EK109" s="339"/>
      <c r="EL109" s="339"/>
      <c r="EM109" s="339"/>
      <c r="EN109" s="339"/>
      <c r="EO109" s="339"/>
      <c r="EP109" s="339"/>
    </row>
    <row r="110" spans="93:146">
      <c r="CO110" s="339"/>
      <c r="CP110" s="339"/>
      <c r="CQ110" s="339"/>
      <c r="CR110" s="339"/>
      <c r="CS110" s="339"/>
      <c r="CT110" s="339"/>
      <c r="CU110" s="339"/>
      <c r="CV110" s="339"/>
      <c r="CW110" s="339"/>
      <c r="CX110" s="339"/>
      <c r="CY110" s="339"/>
      <c r="CZ110" s="339"/>
      <c r="DA110" s="339"/>
      <c r="DB110" s="339"/>
      <c r="DC110" s="339"/>
      <c r="DD110" s="339"/>
      <c r="DE110" s="339"/>
      <c r="DF110" s="339"/>
      <c r="DG110" s="339"/>
      <c r="DH110" s="339"/>
      <c r="DI110" s="339"/>
      <c r="DJ110" s="339"/>
      <c r="DK110" s="339"/>
      <c r="DL110" s="339"/>
      <c r="DM110" s="339"/>
      <c r="DN110" s="339"/>
      <c r="DO110" s="339"/>
      <c r="DP110" s="339"/>
      <c r="DQ110" s="339"/>
      <c r="DR110" s="339"/>
      <c r="DS110" s="339"/>
      <c r="DT110" s="339"/>
      <c r="DU110" s="339"/>
      <c r="DV110" s="339"/>
      <c r="DW110" s="339"/>
      <c r="DX110" s="339"/>
      <c r="DY110" s="339"/>
      <c r="DZ110" s="339"/>
      <c r="EA110" s="339"/>
      <c r="EB110" s="339"/>
      <c r="EC110" s="339"/>
      <c r="ED110" s="339"/>
      <c r="EE110" s="339"/>
      <c r="EF110" s="339"/>
      <c r="EG110" s="339"/>
      <c r="EH110" s="339"/>
      <c r="EI110" s="339"/>
      <c r="EJ110" s="339"/>
      <c r="EK110" s="339"/>
      <c r="EL110" s="339"/>
      <c r="EM110" s="339"/>
      <c r="EN110" s="339"/>
      <c r="EO110" s="339"/>
      <c r="EP110" s="339"/>
    </row>
    <row r="111" spans="93:146">
      <c r="CO111" s="339"/>
      <c r="CP111" s="339"/>
      <c r="CQ111" s="339"/>
      <c r="CR111" s="339"/>
      <c r="CS111" s="339"/>
      <c r="CT111" s="339"/>
      <c r="CU111" s="339"/>
      <c r="CV111" s="339"/>
      <c r="CW111" s="339"/>
      <c r="CX111" s="339"/>
      <c r="CY111" s="339"/>
      <c r="CZ111" s="339"/>
      <c r="DA111" s="339"/>
      <c r="DB111" s="339"/>
      <c r="DC111" s="339"/>
      <c r="DD111" s="339"/>
      <c r="DE111" s="339"/>
      <c r="DF111" s="339"/>
      <c r="DG111" s="339"/>
      <c r="DH111" s="339"/>
      <c r="DI111" s="339"/>
      <c r="DJ111" s="339"/>
      <c r="DK111" s="339"/>
      <c r="DL111" s="339"/>
      <c r="DM111" s="339"/>
      <c r="DN111" s="339"/>
      <c r="DO111" s="339"/>
      <c r="DP111" s="339"/>
      <c r="DQ111" s="339"/>
      <c r="DR111" s="339"/>
      <c r="DS111" s="339"/>
      <c r="DT111" s="339"/>
      <c r="DU111" s="339"/>
      <c r="DV111" s="339"/>
      <c r="DW111" s="339"/>
      <c r="DX111" s="339"/>
      <c r="DY111" s="339"/>
      <c r="DZ111" s="339"/>
      <c r="EA111" s="339"/>
      <c r="EB111" s="339"/>
      <c r="EC111" s="339"/>
      <c r="ED111" s="339"/>
      <c r="EE111" s="339"/>
      <c r="EF111" s="339"/>
      <c r="EG111" s="339"/>
      <c r="EH111" s="339"/>
      <c r="EI111" s="339"/>
      <c r="EJ111" s="339"/>
      <c r="EK111" s="339"/>
      <c r="EL111" s="339"/>
      <c r="EM111" s="339"/>
      <c r="EN111" s="339"/>
      <c r="EO111" s="339"/>
      <c r="EP111" s="339"/>
    </row>
    <row r="112" spans="93:146">
      <c r="CO112" s="339"/>
      <c r="CP112" s="339"/>
      <c r="CQ112" s="339"/>
      <c r="CR112" s="339"/>
      <c r="CS112" s="339"/>
      <c r="CT112" s="339"/>
      <c r="CU112" s="339"/>
      <c r="CV112" s="339"/>
      <c r="CW112" s="339"/>
      <c r="CX112" s="339"/>
      <c r="CY112" s="339"/>
      <c r="CZ112" s="339"/>
      <c r="DA112" s="339"/>
      <c r="DB112" s="339"/>
      <c r="DC112" s="339"/>
      <c r="DD112" s="339"/>
      <c r="DE112" s="339"/>
      <c r="DF112" s="339"/>
      <c r="DG112" s="339"/>
      <c r="DH112" s="339"/>
      <c r="DI112" s="339"/>
      <c r="DJ112" s="339"/>
      <c r="DK112" s="339"/>
      <c r="DL112" s="339"/>
      <c r="DM112" s="339"/>
      <c r="DN112" s="339"/>
      <c r="DO112" s="339"/>
      <c r="DP112" s="339"/>
      <c r="DQ112" s="339"/>
      <c r="DR112" s="339"/>
      <c r="DS112" s="339"/>
      <c r="DT112" s="339"/>
      <c r="DU112" s="339"/>
      <c r="DV112" s="339"/>
      <c r="DW112" s="339"/>
      <c r="DX112" s="339"/>
      <c r="DY112" s="339"/>
      <c r="DZ112" s="339"/>
      <c r="EA112" s="339"/>
      <c r="EB112" s="339"/>
      <c r="EC112" s="339"/>
      <c r="ED112" s="339"/>
      <c r="EE112" s="339"/>
      <c r="EF112" s="339"/>
      <c r="EG112" s="339"/>
      <c r="EH112" s="339"/>
      <c r="EI112" s="339"/>
      <c r="EJ112" s="339"/>
      <c r="EK112" s="339"/>
      <c r="EL112" s="339"/>
      <c r="EM112" s="339"/>
      <c r="EN112" s="339"/>
      <c r="EO112" s="339"/>
      <c r="EP112" s="339"/>
    </row>
    <row r="113" spans="93:146">
      <c r="CO113" s="339"/>
      <c r="CP113" s="339"/>
      <c r="CQ113" s="339"/>
      <c r="CR113" s="339"/>
      <c r="CS113" s="339"/>
      <c r="CT113" s="339"/>
      <c r="CU113" s="339"/>
      <c r="CV113" s="339"/>
      <c r="CW113" s="339"/>
      <c r="CX113" s="339"/>
      <c r="CY113" s="339"/>
      <c r="CZ113" s="339"/>
      <c r="DA113" s="339"/>
      <c r="DB113" s="339"/>
      <c r="DC113" s="339"/>
      <c r="DD113" s="339"/>
      <c r="DE113" s="339"/>
      <c r="DF113" s="339"/>
      <c r="DG113" s="339"/>
      <c r="DH113" s="339"/>
      <c r="DI113" s="339"/>
      <c r="DJ113" s="339"/>
      <c r="DK113" s="339"/>
      <c r="DL113" s="339"/>
      <c r="DM113" s="339"/>
      <c r="DN113" s="339"/>
      <c r="DO113" s="339"/>
      <c r="DP113" s="339"/>
      <c r="DQ113" s="339"/>
      <c r="DR113" s="339"/>
      <c r="DS113" s="339"/>
      <c r="DT113" s="339"/>
      <c r="DU113" s="339"/>
      <c r="DV113" s="339"/>
      <c r="DW113" s="339"/>
      <c r="DX113" s="339"/>
      <c r="DY113" s="339"/>
      <c r="DZ113" s="339"/>
      <c r="EA113" s="339"/>
      <c r="EB113" s="339"/>
      <c r="EC113" s="339"/>
      <c r="ED113" s="339"/>
      <c r="EE113" s="339"/>
      <c r="EF113" s="339"/>
      <c r="EG113" s="339"/>
      <c r="EH113" s="339"/>
      <c r="EI113" s="339"/>
      <c r="EJ113" s="339"/>
      <c r="EK113" s="339"/>
      <c r="EL113" s="339"/>
      <c r="EM113" s="339"/>
      <c r="EN113" s="339"/>
      <c r="EO113" s="339"/>
      <c r="EP113" s="339"/>
    </row>
    <row r="114" spans="93:146">
      <c r="CO114" s="339"/>
      <c r="CP114" s="339"/>
      <c r="CQ114" s="339"/>
      <c r="CR114" s="339"/>
      <c r="CS114" s="339"/>
      <c r="CT114" s="339"/>
      <c r="CU114" s="339"/>
      <c r="CV114" s="339"/>
      <c r="CW114" s="339"/>
      <c r="CX114" s="339"/>
      <c r="CY114" s="339"/>
      <c r="CZ114" s="339"/>
      <c r="DA114" s="339"/>
      <c r="DB114" s="339"/>
      <c r="DC114" s="339"/>
      <c r="DD114" s="339"/>
      <c r="DE114" s="339"/>
      <c r="DF114" s="339"/>
      <c r="DG114" s="339"/>
      <c r="DH114" s="339"/>
      <c r="DI114" s="339"/>
      <c r="DJ114" s="339"/>
      <c r="DK114" s="339"/>
      <c r="DL114" s="339"/>
      <c r="DM114" s="339"/>
      <c r="DN114" s="339"/>
      <c r="DO114" s="339"/>
      <c r="DP114" s="339"/>
      <c r="DQ114" s="339"/>
      <c r="DR114" s="339"/>
      <c r="DS114" s="339"/>
      <c r="DT114" s="339"/>
      <c r="DU114" s="339"/>
      <c r="DV114" s="339"/>
      <c r="DW114" s="339"/>
      <c r="DX114" s="339"/>
      <c r="DY114" s="339"/>
      <c r="DZ114" s="339"/>
      <c r="EA114" s="339"/>
      <c r="EB114" s="339"/>
      <c r="EC114" s="339"/>
      <c r="ED114" s="339"/>
      <c r="EE114" s="339"/>
      <c r="EF114" s="339"/>
      <c r="EG114" s="339"/>
      <c r="EH114" s="339"/>
      <c r="EI114" s="339"/>
      <c r="EJ114" s="339"/>
      <c r="EK114" s="339"/>
      <c r="EL114" s="339"/>
      <c r="EM114" s="339"/>
      <c r="EN114" s="339"/>
      <c r="EO114" s="339"/>
      <c r="EP114" s="339"/>
    </row>
    <row r="115" spans="93:146">
      <c r="CO115" s="339"/>
      <c r="CP115" s="339"/>
      <c r="CQ115" s="339"/>
      <c r="CR115" s="339"/>
      <c r="CS115" s="339"/>
      <c r="CT115" s="339"/>
      <c r="CU115" s="339"/>
      <c r="CV115" s="339"/>
      <c r="CW115" s="339"/>
      <c r="CX115" s="339"/>
      <c r="CY115" s="339"/>
      <c r="CZ115" s="339"/>
      <c r="DA115" s="339"/>
      <c r="DB115" s="339"/>
      <c r="DC115" s="339"/>
      <c r="DD115" s="339"/>
      <c r="DE115" s="339"/>
      <c r="DF115" s="339"/>
      <c r="DG115" s="339"/>
      <c r="DH115" s="339"/>
      <c r="DI115" s="339"/>
      <c r="DJ115" s="339"/>
      <c r="DK115" s="339"/>
      <c r="DL115" s="339"/>
      <c r="DM115" s="339"/>
      <c r="DN115" s="339"/>
      <c r="DO115" s="339"/>
      <c r="DP115" s="339"/>
      <c r="DQ115" s="339"/>
      <c r="DR115" s="339"/>
      <c r="DS115" s="339"/>
      <c r="DT115" s="339"/>
      <c r="DU115" s="339"/>
      <c r="DV115" s="339"/>
      <c r="DW115" s="339"/>
      <c r="DX115" s="339"/>
      <c r="DY115" s="339"/>
      <c r="DZ115" s="339"/>
      <c r="EA115" s="339"/>
      <c r="EB115" s="339"/>
      <c r="EC115" s="339"/>
      <c r="ED115" s="339"/>
      <c r="EE115" s="339"/>
      <c r="EF115" s="339"/>
      <c r="EG115" s="339"/>
      <c r="EH115" s="339"/>
      <c r="EI115" s="339"/>
      <c r="EJ115" s="339"/>
      <c r="EK115" s="339"/>
      <c r="EL115" s="339"/>
      <c r="EM115" s="339"/>
      <c r="EN115" s="339"/>
      <c r="EO115" s="339"/>
      <c r="EP115" s="339"/>
    </row>
    <row r="116" spans="93:146">
      <c r="CO116" s="339"/>
      <c r="CP116" s="339"/>
      <c r="CQ116" s="339"/>
      <c r="CR116" s="339"/>
      <c r="CS116" s="339"/>
      <c r="CT116" s="339"/>
      <c r="CU116" s="339"/>
      <c r="CV116" s="339"/>
      <c r="CW116" s="339"/>
      <c r="CX116" s="339"/>
      <c r="CY116" s="339"/>
      <c r="CZ116" s="339"/>
      <c r="DA116" s="339"/>
      <c r="DB116" s="339"/>
      <c r="DC116" s="339"/>
      <c r="DD116" s="339"/>
      <c r="DE116" s="339"/>
      <c r="DF116" s="339"/>
      <c r="DG116" s="339"/>
      <c r="DH116" s="339"/>
      <c r="DI116" s="339"/>
      <c r="DJ116" s="339"/>
      <c r="DK116" s="339"/>
      <c r="DL116" s="339"/>
      <c r="DM116" s="339"/>
      <c r="DN116" s="339"/>
      <c r="DO116" s="339"/>
      <c r="DP116" s="339"/>
      <c r="DQ116" s="339"/>
      <c r="DR116" s="339"/>
      <c r="DS116" s="339"/>
      <c r="DT116" s="339"/>
      <c r="DU116" s="339"/>
      <c r="DV116" s="339"/>
      <c r="DW116" s="339"/>
      <c r="DX116" s="339"/>
      <c r="DY116" s="339"/>
      <c r="DZ116" s="339"/>
      <c r="EA116" s="339"/>
      <c r="EB116" s="339"/>
      <c r="EC116" s="339"/>
      <c r="ED116" s="339"/>
      <c r="EE116" s="339"/>
      <c r="EF116" s="339"/>
      <c r="EG116" s="339"/>
      <c r="EH116" s="339"/>
      <c r="EI116" s="339"/>
      <c r="EJ116" s="339"/>
      <c r="EK116" s="339"/>
      <c r="EL116" s="339"/>
      <c r="EM116" s="339"/>
      <c r="EN116" s="339"/>
      <c r="EO116" s="339"/>
      <c r="EP116" s="339"/>
    </row>
    <row r="117" spans="93:146">
      <c r="CO117" s="339"/>
      <c r="CP117" s="339"/>
      <c r="CQ117" s="339"/>
      <c r="CR117" s="339"/>
      <c r="CS117" s="339"/>
      <c r="CT117" s="339"/>
      <c r="CU117" s="339"/>
      <c r="CV117" s="339"/>
      <c r="CW117" s="339"/>
      <c r="CX117" s="339"/>
      <c r="CY117" s="339"/>
      <c r="CZ117" s="339"/>
      <c r="DA117" s="339"/>
      <c r="DB117" s="339"/>
      <c r="DC117" s="339"/>
      <c r="DD117" s="339"/>
      <c r="DE117" s="339"/>
      <c r="DF117" s="339"/>
      <c r="DG117" s="339"/>
      <c r="DH117" s="339"/>
      <c r="DI117" s="339"/>
      <c r="DJ117" s="339"/>
      <c r="DK117" s="339"/>
      <c r="DL117" s="339"/>
      <c r="DM117" s="339"/>
      <c r="DN117" s="339"/>
      <c r="DO117" s="339"/>
      <c r="DP117" s="339"/>
      <c r="DQ117" s="339"/>
      <c r="DR117" s="339"/>
      <c r="DS117" s="339"/>
      <c r="DT117" s="339"/>
      <c r="DU117" s="339"/>
      <c r="DV117" s="339"/>
      <c r="DW117" s="339"/>
      <c r="DX117" s="339"/>
      <c r="DY117" s="339"/>
      <c r="DZ117" s="339"/>
      <c r="EA117" s="339"/>
      <c r="EB117" s="339"/>
      <c r="EC117" s="339"/>
      <c r="ED117" s="339"/>
      <c r="EE117" s="339"/>
      <c r="EF117" s="339"/>
      <c r="EG117" s="339"/>
      <c r="EH117" s="339"/>
      <c r="EI117" s="339"/>
      <c r="EJ117" s="339"/>
      <c r="EK117" s="339"/>
      <c r="EL117" s="339"/>
      <c r="EM117" s="339"/>
      <c r="EN117" s="339"/>
      <c r="EO117" s="339"/>
      <c r="EP117" s="339"/>
    </row>
    <row r="118" spans="93:146">
      <c r="CO118" s="339"/>
      <c r="CP118" s="339"/>
      <c r="CQ118" s="339"/>
      <c r="CR118" s="339"/>
      <c r="CS118" s="339"/>
      <c r="CT118" s="339"/>
      <c r="CU118" s="339"/>
      <c r="CV118" s="339"/>
      <c r="CW118" s="339"/>
      <c r="CX118" s="339"/>
      <c r="CY118" s="339"/>
      <c r="CZ118" s="339"/>
      <c r="DA118" s="339"/>
      <c r="DB118" s="339"/>
      <c r="DC118" s="339"/>
      <c r="DD118" s="339"/>
      <c r="DE118" s="339"/>
      <c r="DF118" s="339"/>
      <c r="DG118" s="339"/>
      <c r="DH118" s="339"/>
      <c r="DI118" s="339"/>
      <c r="DJ118" s="339"/>
      <c r="DK118" s="339"/>
      <c r="DL118" s="339"/>
      <c r="DM118" s="339"/>
      <c r="DN118" s="339"/>
      <c r="DO118" s="339"/>
      <c r="DP118" s="339"/>
      <c r="DQ118" s="339"/>
      <c r="DR118" s="339"/>
      <c r="DS118" s="339"/>
      <c r="DT118" s="339"/>
      <c r="DU118" s="339"/>
      <c r="DV118" s="339"/>
      <c r="DW118" s="339"/>
      <c r="DX118" s="339"/>
      <c r="DY118" s="339"/>
      <c r="DZ118" s="339"/>
      <c r="EA118" s="339"/>
      <c r="EB118" s="339"/>
      <c r="EC118" s="339"/>
      <c r="ED118" s="339"/>
      <c r="EE118" s="339"/>
      <c r="EF118" s="339"/>
      <c r="EG118" s="339"/>
      <c r="EH118" s="339"/>
      <c r="EI118" s="339"/>
      <c r="EJ118" s="339"/>
      <c r="EK118" s="339"/>
      <c r="EL118" s="339"/>
      <c r="EM118" s="339"/>
      <c r="EN118" s="339"/>
      <c r="EO118" s="339"/>
      <c r="EP118" s="339"/>
    </row>
    <row r="119" spans="93:146">
      <c r="CO119" s="339"/>
      <c r="CP119" s="339"/>
      <c r="CQ119" s="339"/>
      <c r="CR119" s="339"/>
      <c r="CS119" s="339"/>
      <c r="CT119" s="339"/>
      <c r="CU119" s="339"/>
      <c r="CV119" s="339"/>
      <c r="CW119" s="339"/>
      <c r="CX119" s="339"/>
      <c r="CY119" s="339"/>
      <c r="CZ119" s="339"/>
      <c r="DA119" s="339"/>
      <c r="DB119" s="339"/>
      <c r="DC119" s="339"/>
      <c r="DD119" s="339"/>
      <c r="DE119" s="339"/>
      <c r="DF119" s="339"/>
      <c r="DG119" s="339"/>
      <c r="DH119" s="339"/>
      <c r="DI119" s="339"/>
      <c r="DJ119" s="339"/>
      <c r="DK119" s="339"/>
      <c r="DL119" s="339"/>
      <c r="DM119" s="339"/>
      <c r="DN119" s="339"/>
      <c r="DO119" s="339"/>
      <c r="DP119" s="339"/>
      <c r="DQ119" s="339"/>
      <c r="DR119" s="339"/>
      <c r="DS119" s="339"/>
      <c r="DT119" s="339"/>
      <c r="DU119" s="339"/>
      <c r="DV119" s="339"/>
      <c r="DW119" s="339"/>
      <c r="DX119" s="339"/>
      <c r="DY119" s="339"/>
      <c r="DZ119" s="339"/>
      <c r="EA119" s="339"/>
      <c r="EB119" s="339"/>
      <c r="EC119" s="339"/>
      <c r="ED119" s="339"/>
      <c r="EE119" s="339"/>
      <c r="EF119" s="339"/>
      <c r="EG119" s="339"/>
      <c r="EH119" s="339"/>
      <c r="EI119" s="339"/>
      <c r="EJ119" s="339"/>
      <c r="EK119" s="339"/>
      <c r="EL119" s="339"/>
      <c r="EM119" s="339"/>
      <c r="EN119" s="339"/>
      <c r="EO119" s="339"/>
      <c r="EP119" s="339"/>
    </row>
    <row r="120" spans="93:146">
      <c r="CO120" s="339"/>
      <c r="CP120" s="339"/>
      <c r="CQ120" s="339"/>
      <c r="CR120" s="339"/>
      <c r="CS120" s="339"/>
      <c r="CT120" s="339"/>
      <c r="CU120" s="339"/>
      <c r="CV120" s="339"/>
      <c r="CW120" s="339"/>
      <c r="CX120" s="339"/>
      <c r="CY120" s="339"/>
      <c r="CZ120" s="339"/>
      <c r="DA120" s="339"/>
      <c r="DB120" s="339"/>
      <c r="DC120" s="339"/>
      <c r="DD120" s="339"/>
      <c r="DE120" s="339"/>
      <c r="DF120" s="339"/>
      <c r="DG120" s="339"/>
      <c r="DH120" s="339"/>
      <c r="DI120" s="339"/>
      <c r="DJ120" s="339"/>
      <c r="DK120" s="339"/>
      <c r="DL120" s="339"/>
      <c r="DM120" s="339"/>
      <c r="DN120" s="339"/>
      <c r="DO120" s="339"/>
      <c r="DP120" s="339"/>
      <c r="DQ120" s="339"/>
      <c r="DR120" s="339"/>
      <c r="DS120" s="339"/>
      <c r="DT120" s="339"/>
      <c r="DU120" s="339"/>
      <c r="DV120" s="339"/>
      <c r="DW120" s="339"/>
      <c r="DX120" s="339"/>
      <c r="DY120" s="339"/>
      <c r="DZ120" s="339"/>
      <c r="EA120" s="339"/>
      <c r="EB120" s="339"/>
      <c r="EC120" s="339"/>
      <c r="ED120" s="339"/>
      <c r="EE120" s="339"/>
      <c r="EF120" s="339"/>
      <c r="EG120" s="339"/>
      <c r="EH120" s="339"/>
      <c r="EI120" s="339"/>
      <c r="EJ120" s="339"/>
      <c r="EK120" s="339"/>
      <c r="EL120" s="339"/>
      <c r="EM120" s="339"/>
      <c r="EN120" s="339"/>
      <c r="EO120" s="339"/>
      <c r="EP120" s="339"/>
    </row>
    <row r="121" spans="93:146">
      <c r="CO121" s="339"/>
      <c r="CP121" s="339"/>
      <c r="CQ121" s="339"/>
      <c r="CR121" s="339"/>
      <c r="CS121" s="339"/>
      <c r="CT121" s="339"/>
      <c r="CU121" s="339"/>
      <c r="CV121" s="339"/>
      <c r="CW121" s="339"/>
      <c r="CX121" s="339"/>
      <c r="CY121" s="339"/>
      <c r="CZ121" s="339"/>
      <c r="DA121" s="339"/>
      <c r="DB121" s="339"/>
      <c r="DC121" s="339"/>
      <c r="DD121" s="339"/>
      <c r="DE121" s="339"/>
      <c r="DF121" s="339"/>
      <c r="DG121" s="339"/>
      <c r="DH121" s="339"/>
      <c r="DI121" s="339"/>
      <c r="DJ121" s="339"/>
      <c r="DK121" s="339"/>
      <c r="DL121" s="339"/>
      <c r="DM121" s="339"/>
      <c r="DN121" s="339"/>
      <c r="DO121" s="339"/>
      <c r="DP121" s="339"/>
      <c r="DQ121" s="339"/>
      <c r="DR121" s="339"/>
      <c r="DS121" s="339"/>
      <c r="DT121" s="339"/>
      <c r="DU121" s="339"/>
      <c r="DV121" s="339"/>
      <c r="DW121" s="339"/>
      <c r="DX121" s="339"/>
      <c r="DY121" s="339"/>
      <c r="DZ121" s="339"/>
      <c r="EA121" s="339"/>
      <c r="EB121" s="339"/>
      <c r="EC121" s="339"/>
      <c r="ED121" s="339"/>
      <c r="EE121" s="339"/>
      <c r="EF121" s="339"/>
      <c r="EG121" s="339"/>
      <c r="EH121" s="339"/>
      <c r="EI121" s="339"/>
      <c r="EJ121" s="339"/>
      <c r="EK121" s="339"/>
      <c r="EL121" s="339"/>
      <c r="EM121" s="339"/>
      <c r="EN121" s="339"/>
      <c r="EO121" s="339"/>
      <c r="EP121" s="339"/>
    </row>
    <row r="122" spans="93:146">
      <c r="CO122" s="339"/>
      <c r="CP122" s="339"/>
      <c r="CQ122" s="339"/>
      <c r="CR122" s="339"/>
      <c r="CS122" s="339"/>
      <c r="CT122" s="339"/>
      <c r="CU122" s="339"/>
      <c r="CV122" s="339"/>
      <c r="CW122" s="339"/>
      <c r="CX122" s="339"/>
      <c r="CY122" s="339"/>
      <c r="CZ122" s="339"/>
      <c r="DA122" s="339"/>
      <c r="DB122" s="339"/>
      <c r="DC122" s="339"/>
      <c r="DD122" s="339"/>
      <c r="DE122" s="339"/>
      <c r="DF122" s="339"/>
      <c r="DG122" s="339"/>
      <c r="DH122" s="339"/>
      <c r="DI122" s="339"/>
      <c r="DJ122" s="339"/>
      <c r="DK122" s="339"/>
      <c r="DL122" s="339"/>
      <c r="DM122" s="339"/>
      <c r="DN122" s="339"/>
      <c r="DO122" s="339"/>
      <c r="DP122" s="339"/>
      <c r="DQ122" s="339"/>
      <c r="DR122" s="339"/>
      <c r="DS122" s="339"/>
      <c r="DT122" s="339"/>
      <c r="DU122" s="339"/>
      <c r="DV122" s="339"/>
      <c r="DW122" s="339"/>
      <c r="DX122" s="339"/>
      <c r="DY122" s="339"/>
      <c r="DZ122" s="339"/>
      <c r="EA122" s="339"/>
      <c r="EB122" s="339"/>
      <c r="EC122" s="339"/>
      <c r="ED122" s="339"/>
      <c r="EE122" s="339"/>
      <c r="EF122" s="339"/>
      <c r="EG122" s="339"/>
      <c r="EH122" s="339"/>
      <c r="EI122" s="339"/>
      <c r="EJ122" s="339"/>
      <c r="EK122" s="339"/>
      <c r="EL122" s="339"/>
      <c r="EM122" s="339"/>
      <c r="EN122" s="339"/>
      <c r="EO122" s="339"/>
      <c r="EP122" s="339"/>
    </row>
    <row r="123" spans="93:146">
      <c r="CO123" s="339"/>
      <c r="CP123" s="339"/>
      <c r="CQ123" s="339"/>
      <c r="CR123" s="339"/>
      <c r="CS123" s="339"/>
      <c r="CT123" s="339"/>
      <c r="CU123" s="339"/>
      <c r="CV123" s="339"/>
      <c r="CW123" s="339"/>
      <c r="CX123" s="339"/>
      <c r="CY123" s="339"/>
      <c r="CZ123" s="339"/>
      <c r="DA123" s="339"/>
      <c r="DB123" s="339"/>
      <c r="DC123" s="339"/>
      <c r="DD123" s="339"/>
      <c r="DE123" s="339"/>
      <c r="DF123" s="339"/>
      <c r="DG123" s="339"/>
      <c r="DH123" s="339"/>
      <c r="DI123" s="339"/>
      <c r="DJ123" s="339"/>
      <c r="DK123" s="339"/>
      <c r="DL123" s="339"/>
      <c r="DM123" s="339"/>
      <c r="DN123" s="339"/>
      <c r="DO123" s="339"/>
      <c r="DP123" s="339"/>
      <c r="DQ123" s="339"/>
      <c r="DR123" s="339"/>
      <c r="DS123" s="339"/>
      <c r="DT123" s="339"/>
      <c r="DU123" s="339"/>
      <c r="DV123" s="339"/>
      <c r="DW123" s="339"/>
      <c r="DX123" s="339"/>
      <c r="DY123" s="339"/>
      <c r="DZ123" s="339"/>
      <c r="EA123" s="339"/>
      <c r="EB123" s="339"/>
      <c r="EC123" s="339"/>
      <c r="ED123" s="339"/>
      <c r="EE123" s="339"/>
      <c r="EF123" s="339"/>
      <c r="EG123" s="339"/>
      <c r="EH123" s="339"/>
      <c r="EI123" s="339"/>
      <c r="EJ123" s="339"/>
      <c r="EK123" s="339"/>
      <c r="EL123" s="339"/>
      <c r="EM123" s="339"/>
      <c r="EN123" s="339"/>
      <c r="EO123" s="339"/>
      <c r="EP123" s="339"/>
    </row>
    <row r="124" spans="93:146">
      <c r="CO124" s="339"/>
      <c r="CP124" s="339"/>
      <c r="CQ124" s="339"/>
      <c r="CR124" s="339"/>
      <c r="CS124" s="339"/>
      <c r="CT124" s="339"/>
      <c r="CU124" s="339"/>
      <c r="CV124" s="339"/>
      <c r="CW124" s="339"/>
      <c r="CX124" s="339"/>
      <c r="CY124" s="339"/>
      <c r="CZ124" s="339"/>
      <c r="DA124" s="339"/>
      <c r="DB124" s="339"/>
      <c r="DC124" s="339"/>
      <c r="DD124" s="339"/>
      <c r="DE124" s="339"/>
      <c r="DF124" s="339"/>
      <c r="DG124" s="339"/>
      <c r="DH124" s="339"/>
      <c r="DI124" s="339"/>
      <c r="DJ124" s="339"/>
      <c r="DK124" s="339"/>
      <c r="DL124" s="339"/>
      <c r="DM124" s="339"/>
      <c r="DN124" s="339"/>
      <c r="DO124" s="339"/>
      <c r="DP124" s="339"/>
      <c r="DQ124" s="339"/>
      <c r="DR124" s="339"/>
      <c r="DS124" s="339"/>
      <c r="DT124" s="339"/>
      <c r="DU124" s="339"/>
      <c r="DV124" s="339"/>
      <c r="DW124" s="339"/>
      <c r="DX124" s="339"/>
      <c r="DY124" s="339"/>
      <c r="DZ124" s="339"/>
      <c r="EA124" s="339"/>
      <c r="EB124" s="339"/>
      <c r="EC124" s="339"/>
      <c r="ED124" s="339"/>
      <c r="EE124" s="339"/>
      <c r="EF124" s="339"/>
      <c r="EG124" s="339"/>
      <c r="EH124" s="339"/>
      <c r="EI124" s="339"/>
      <c r="EJ124" s="339"/>
      <c r="EK124" s="339"/>
      <c r="EL124" s="339"/>
      <c r="EM124" s="339"/>
      <c r="EN124" s="339"/>
      <c r="EO124" s="339"/>
      <c r="EP124" s="339"/>
    </row>
    <row r="125" spans="93:146">
      <c r="CO125" s="339"/>
      <c r="CP125" s="339"/>
      <c r="CQ125" s="339"/>
      <c r="CR125" s="339"/>
      <c r="CS125" s="339"/>
      <c r="CT125" s="339"/>
      <c r="CU125" s="339"/>
      <c r="CV125" s="339"/>
      <c r="CW125" s="339"/>
      <c r="CX125" s="339"/>
      <c r="CY125" s="339"/>
      <c r="CZ125" s="339"/>
      <c r="DA125" s="339"/>
      <c r="DB125" s="339"/>
      <c r="DC125" s="339"/>
      <c r="DD125" s="339"/>
      <c r="DE125" s="339"/>
      <c r="DF125" s="339"/>
      <c r="DG125" s="339"/>
      <c r="DH125" s="339"/>
      <c r="DI125" s="339"/>
      <c r="DJ125" s="339"/>
      <c r="DK125" s="339"/>
      <c r="DL125" s="339"/>
      <c r="DM125" s="339"/>
      <c r="DN125" s="339"/>
      <c r="DO125" s="339"/>
      <c r="DP125" s="339"/>
      <c r="DQ125" s="339"/>
      <c r="DR125" s="339"/>
      <c r="DS125" s="339"/>
      <c r="DT125" s="339"/>
      <c r="DU125" s="339"/>
      <c r="DV125" s="339"/>
      <c r="DW125" s="339"/>
      <c r="DX125" s="339"/>
      <c r="DY125" s="339"/>
      <c r="DZ125" s="339"/>
      <c r="EA125" s="339"/>
      <c r="EB125" s="339"/>
      <c r="EC125" s="339"/>
      <c r="ED125" s="339"/>
      <c r="EE125" s="339"/>
      <c r="EF125" s="339"/>
      <c r="EG125" s="339"/>
      <c r="EH125" s="339"/>
      <c r="EI125" s="339"/>
      <c r="EJ125" s="339"/>
      <c r="EK125" s="339"/>
      <c r="EL125" s="339"/>
      <c r="EM125" s="339"/>
      <c r="EN125" s="339"/>
      <c r="EO125" s="339"/>
      <c r="EP125" s="339"/>
    </row>
    <row r="126" spans="93:146">
      <c r="CO126" s="339"/>
      <c r="CP126" s="339"/>
      <c r="CQ126" s="339"/>
      <c r="CR126" s="339"/>
      <c r="CS126" s="339"/>
      <c r="CT126" s="339"/>
      <c r="CU126" s="339"/>
      <c r="CV126" s="339"/>
      <c r="CW126" s="339"/>
      <c r="CX126" s="339"/>
      <c r="CY126" s="339"/>
      <c r="CZ126" s="339"/>
      <c r="DA126" s="339"/>
      <c r="DB126" s="339"/>
      <c r="DC126" s="339"/>
      <c r="DD126" s="339"/>
      <c r="DE126" s="339"/>
      <c r="DF126" s="339"/>
      <c r="DG126" s="339"/>
      <c r="DH126" s="339"/>
      <c r="DI126" s="339"/>
      <c r="DJ126" s="339"/>
      <c r="DK126" s="339"/>
      <c r="DL126" s="339"/>
      <c r="DM126" s="339"/>
      <c r="DN126" s="339"/>
      <c r="DO126" s="339"/>
      <c r="DP126" s="339"/>
      <c r="DQ126" s="339"/>
      <c r="DR126" s="339"/>
      <c r="DS126" s="339"/>
      <c r="DT126" s="339"/>
      <c r="DU126" s="339"/>
      <c r="DV126" s="339"/>
      <c r="DW126" s="339"/>
      <c r="DX126" s="339"/>
      <c r="DY126" s="339"/>
      <c r="DZ126" s="339"/>
      <c r="EA126" s="339"/>
      <c r="EB126" s="339"/>
      <c r="EC126" s="339"/>
      <c r="ED126" s="339"/>
      <c r="EE126" s="339"/>
      <c r="EF126" s="339"/>
      <c r="EG126" s="339"/>
      <c r="EH126" s="339"/>
      <c r="EI126" s="339"/>
      <c r="EJ126" s="339"/>
      <c r="EK126" s="339"/>
      <c r="EL126" s="339"/>
      <c r="EM126" s="339"/>
      <c r="EN126" s="339"/>
      <c r="EO126" s="339"/>
      <c r="EP126" s="339"/>
    </row>
    <row r="127" spans="93:146">
      <c r="CO127" s="339"/>
      <c r="CP127" s="339"/>
      <c r="CQ127" s="339"/>
      <c r="CR127" s="339"/>
      <c r="CS127" s="339"/>
      <c r="CT127" s="339"/>
      <c r="CU127" s="339"/>
      <c r="CV127" s="339"/>
      <c r="CW127" s="339"/>
      <c r="CX127" s="339"/>
      <c r="CY127" s="339"/>
      <c r="CZ127" s="339"/>
      <c r="DA127" s="339"/>
      <c r="DB127" s="339"/>
      <c r="DC127" s="339"/>
      <c r="DD127" s="339"/>
      <c r="DE127" s="339"/>
      <c r="DF127" s="339"/>
      <c r="DG127" s="339"/>
      <c r="DH127" s="339"/>
      <c r="DI127" s="339"/>
      <c r="DJ127" s="339"/>
      <c r="DK127" s="339"/>
      <c r="DL127" s="339"/>
      <c r="DM127" s="339"/>
      <c r="DN127" s="339"/>
      <c r="DO127" s="339"/>
      <c r="DP127" s="339"/>
      <c r="DQ127" s="339"/>
      <c r="DR127" s="339"/>
      <c r="DS127" s="339"/>
      <c r="DT127" s="339"/>
      <c r="DU127" s="339"/>
      <c r="DV127" s="339"/>
      <c r="DW127" s="339"/>
      <c r="DX127" s="339"/>
      <c r="DY127" s="339"/>
      <c r="DZ127" s="339"/>
      <c r="EA127" s="339"/>
      <c r="EB127" s="339"/>
      <c r="EC127" s="339"/>
      <c r="ED127" s="339"/>
      <c r="EE127" s="339"/>
      <c r="EF127" s="339"/>
      <c r="EG127" s="339"/>
      <c r="EH127" s="339"/>
      <c r="EI127" s="339"/>
      <c r="EJ127" s="339"/>
      <c r="EK127" s="339"/>
      <c r="EL127" s="339"/>
      <c r="EM127" s="339"/>
      <c r="EN127" s="339"/>
      <c r="EO127" s="339"/>
      <c r="EP127" s="339"/>
    </row>
    <row r="128" spans="93:146">
      <c r="CO128" s="339"/>
      <c r="CP128" s="339"/>
      <c r="CQ128" s="339"/>
      <c r="CR128" s="339"/>
      <c r="CS128" s="339"/>
      <c r="CT128" s="339"/>
      <c r="CU128" s="339"/>
      <c r="CV128" s="339"/>
      <c r="CW128" s="339"/>
      <c r="CX128" s="339"/>
      <c r="CY128" s="339"/>
      <c r="CZ128" s="339"/>
      <c r="DA128" s="339"/>
      <c r="DB128" s="339"/>
      <c r="DC128" s="339"/>
      <c r="DD128" s="339"/>
      <c r="DE128" s="339"/>
      <c r="DF128" s="339"/>
      <c r="DG128" s="339"/>
      <c r="DH128" s="339"/>
      <c r="DI128" s="339"/>
      <c r="DJ128" s="339"/>
      <c r="DK128" s="339"/>
      <c r="DL128" s="339"/>
      <c r="DM128" s="339"/>
      <c r="DN128" s="339"/>
      <c r="DO128" s="339"/>
      <c r="DP128" s="339"/>
      <c r="DQ128" s="339"/>
      <c r="DR128" s="339"/>
      <c r="DS128" s="339"/>
      <c r="DT128" s="339"/>
      <c r="DU128" s="339"/>
      <c r="DV128" s="339"/>
      <c r="DW128" s="339"/>
      <c r="DX128" s="339"/>
      <c r="DY128" s="339"/>
      <c r="DZ128" s="339"/>
      <c r="EA128" s="339"/>
      <c r="EB128" s="339"/>
      <c r="EC128" s="339"/>
      <c r="ED128" s="339"/>
      <c r="EE128" s="339"/>
      <c r="EF128" s="339"/>
      <c r="EG128" s="339"/>
      <c r="EH128" s="339"/>
      <c r="EI128" s="339"/>
      <c r="EJ128" s="339"/>
      <c r="EK128" s="339"/>
      <c r="EL128" s="339"/>
      <c r="EM128" s="339"/>
      <c r="EN128" s="339"/>
      <c r="EO128" s="339"/>
      <c r="EP128" s="339"/>
    </row>
    <row r="129" spans="32:146">
      <c r="CO129" s="339"/>
      <c r="CP129" s="339"/>
      <c r="CQ129" s="339"/>
      <c r="CR129" s="339"/>
      <c r="CS129" s="339"/>
      <c r="CT129" s="339"/>
      <c r="CU129" s="339"/>
      <c r="CV129" s="339"/>
      <c r="CW129" s="339"/>
      <c r="CX129" s="339"/>
      <c r="CY129" s="339"/>
      <c r="CZ129" s="339"/>
      <c r="DA129" s="339"/>
      <c r="DB129" s="339"/>
      <c r="DC129" s="339"/>
      <c r="DD129" s="339"/>
      <c r="DE129" s="339"/>
      <c r="DF129" s="339"/>
      <c r="DG129" s="339"/>
      <c r="DH129" s="339"/>
      <c r="DI129" s="339"/>
      <c r="DJ129" s="339"/>
      <c r="DK129" s="339"/>
      <c r="DL129" s="339"/>
      <c r="DM129" s="339"/>
      <c r="DN129" s="339"/>
      <c r="DO129" s="339"/>
      <c r="DP129" s="339"/>
      <c r="DQ129" s="339"/>
      <c r="DR129" s="339"/>
      <c r="DS129" s="339"/>
      <c r="DT129" s="339"/>
      <c r="DU129" s="339"/>
      <c r="DV129" s="339"/>
      <c r="DW129" s="339"/>
      <c r="DX129" s="339"/>
      <c r="DY129" s="339"/>
      <c r="DZ129" s="339"/>
      <c r="EA129" s="339"/>
      <c r="EB129" s="339"/>
      <c r="EC129" s="339"/>
      <c r="ED129" s="339"/>
      <c r="EE129" s="339"/>
      <c r="EF129" s="339"/>
      <c r="EG129" s="339"/>
      <c r="EH129" s="339"/>
      <c r="EI129" s="339"/>
      <c r="EJ129" s="339"/>
      <c r="EK129" s="339"/>
      <c r="EL129" s="339"/>
      <c r="EM129" s="339"/>
      <c r="EN129" s="339"/>
      <c r="EO129" s="339"/>
      <c r="EP129" s="339"/>
    </row>
    <row r="130" spans="32:146">
      <c r="AF130" s="339"/>
      <c r="AG130" s="339"/>
      <c r="AH130" s="339"/>
      <c r="AI130" s="339"/>
      <c r="AJ130" s="339"/>
      <c r="AK130" s="339"/>
      <c r="AL130" s="339"/>
      <c r="AM130" s="339"/>
      <c r="AN130" s="339"/>
      <c r="AO130" s="339"/>
      <c r="AP130" s="339"/>
      <c r="AQ130" s="339"/>
      <c r="AR130" s="339"/>
      <c r="AS130" s="339"/>
      <c r="AT130" s="339"/>
      <c r="AU130" s="339"/>
      <c r="AV130" s="339"/>
      <c r="AW130" s="339"/>
      <c r="AX130" s="339"/>
      <c r="AY130" s="339"/>
      <c r="AZ130" s="339"/>
      <c r="BA130" s="339"/>
      <c r="BB130" s="339"/>
      <c r="BC130" s="339"/>
      <c r="BD130" s="339"/>
      <c r="BE130" s="339"/>
      <c r="BF130" s="339"/>
      <c r="BG130" s="339"/>
      <c r="BH130" s="339"/>
      <c r="BI130" s="339"/>
      <c r="BJ130" s="339"/>
      <c r="BK130" s="339"/>
      <c r="BL130" s="339"/>
      <c r="BM130" s="339"/>
      <c r="BN130" s="339"/>
      <c r="BO130" s="339"/>
      <c r="BP130" s="339"/>
      <c r="BQ130" s="339"/>
      <c r="BR130" s="339"/>
      <c r="BS130" s="339"/>
      <c r="BT130" s="339"/>
      <c r="BU130" s="339"/>
      <c r="BV130" s="339"/>
      <c r="BW130" s="339"/>
      <c r="BX130" s="339"/>
      <c r="BY130" s="339"/>
      <c r="BZ130" s="339"/>
      <c r="CA130" s="339"/>
      <c r="CB130" s="339"/>
      <c r="CC130" s="339"/>
      <c r="CD130" s="339"/>
      <c r="CE130" s="339"/>
      <c r="CF130" s="339"/>
      <c r="CG130" s="339"/>
      <c r="CH130" s="339"/>
      <c r="CI130" s="339"/>
      <c r="CJ130" s="339"/>
      <c r="CK130" s="339"/>
      <c r="CL130" s="339"/>
      <c r="CM130" s="339"/>
      <c r="CN130" s="339"/>
      <c r="CO130" s="339"/>
      <c r="CP130" s="339"/>
      <c r="CQ130" s="339"/>
      <c r="CR130" s="339"/>
      <c r="CS130" s="339"/>
      <c r="CT130" s="339"/>
      <c r="CU130" s="339"/>
      <c r="CV130" s="339"/>
      <c r="CW130" s="339"/>
      <c r="CX130" s="339"/>
      <c r="CY130" s="339"/>
      <c r="CZ130" s="339"/>
      <c r="DA130" s="339"/>
      <c r="DB130" s="339"/>
      <c r="DC130" s="339"/>
      <c r="DD130" s="339"/>
      <c r="DE130" s="339"/>
      <c r="DF130" s="339"/>
      <c r="DG130" s="339"/>
      <c r="DH130" s="339"/>
      <c r="DI130" s="339"/>
      <c r="DJ130" s="339"/>
      <c r="DK130" s="339"/>
      <c r="DL130" s="339"/>
      <c r="DM130" s="339"/>
      <c r="DN130" s="339"/>
      <c r="DO130" s="339"/>
      <c r="DP130" s="339"/>
      <c r="DQ130" s="339"/>
      <c r="DR130" s="339"/>
      <c r="DS130" s="339"/>
      <c r="DT130" s="339"/>
      <c r="DU130" s="339"/>
      <c r="DV130" s="339"/>
      <c r="DW130" s="339"/>
      <c r="DX130" s="339"/>
      <c r="DY130" s="339"/>
      <c r="DZ130" s="339"/>
      <c r="EA130" s="339"/>
      <c r="EB130" s="339"/>
      <c r="EC130" s="339"/>
      <c r="ED130" s="339"/>
      <c r="EE130" s="339"/>
      <c r="EF130" s="339"/>
      <c r="EG130" s="339"/>
      <c r="EH130" s="339"/>
      <c r="EI130" s="339"/>
      <c r="EJ130" s="339"/>
      <c r="EK130" s="339"/>
      <c r="EL130" s="339"/>
      <c r="EM130" s="339"/>
      <c r="EN130" s="339"/>
      <c r="EO130" s="339"/>
      <c r="EP130" s="339"/>
    </row>
    <row r="131" spans="32:146">
      <c r="AF131" s="339"/>
      <c r="AG131" s="339"/>
      <c r="AH131" s="339"/>
      <c r="AI131" s="339"/>
      <c r="AJ131" s="339"/>
      <c r="AK131" s="339"/>
      <c r="AL131" s="339"/>
      <c r="AM131" s="339"/>
      <c r="AN131" s="339"/>
      <c r="AO131" s="339"/>
      <c r="AP131" s="339"/>
      <c r="AQ131" s="339"/>
      <c r="AR131" s="339"/>
      <c r="AS131" s="339"/>
      <c r="AT131" s="339"/>
      <c r="AU131" s="339"/>
      <c r="AV131" s="339"/>
      <c r="AW131" s="339"/>
      <c r="AX131" s="339"/>
      <c r="AY131" s="339"/>
      <c r="AZ131" s="339"/>
      <c r="BA131" s="339"/>
      <c r="BB131" s="339"/>
      <c r="BC131" s="339"/>
      <c r="BD131" s="339"/>
      <c r="BE131" s="339"/>
      <c r="BF131" s="339"/>
      <c r="BG131" s="339"/>
      <c r="BH131" s="339"/>
      <c r="BI131" s="339"/>
      <c r="BJ131" s="339"/>
      <c r="BK131" s="339"/>
      <c r="BL131" s="339"/>
      <c r="BM131" s="339"/>
      <c r="BN131" s="339"/>
      <c r="BO131" s="339"/>
      <c r="BP131" s="339"/>
      <c r="BQ131" s="339"/>
      <c r="BR131" s="339"/>
      <c r="BS131" s="339"/>
      <c r="BT131" s="339"/>
      <c r="BU131" s="339"/>
      <c r="BV131" s="339"/>
      <c r="BW131" s="339"/>
      <c r="BX131" s="339"/>
      <c r="BY131" s="339"/>
      <c r="BZ131" s="339"/>
      <c r="CA131" s="339"/>
      <c r="CB131" s="339"/>
      <c r="CC131" s="339"/>
      <c r="CD131" s="339"/>
      <c r="CE131" s="339"/>
      <c r="CF131" s="339"/>
      <c r="CG131" s="339"/>
      <c r="CH131" s="339"/>
      <c r="CI131" s="339"/>
      <c r="CJ131" s="339"/>
      <c r="CK131" s="339"/>
      <c r="CL131" s="339"/>
      <c r="CM131" s="339"/>
      <c r="CN131" s="339"/>
      <c r="CO131" s="339"/>
      <c r="CP131" s="339"/>
      <c r="CQ131" s="339"/>
      <c r="CR131" s="339"/>
      <c r="CS131" s="339"/>
      <c r="CT131" s="339"/>
      <c r="CU131" s="339"/>
      <c r="CV131" s="339"/>
      <c r="CW131" s="339"/>
      <c r="CX131" s="339"/>
      <c r="CY131" s="339"/>
      <c r="CZ131" s="339"/>
      <c r="DA131" s="339"/>
      <c r="DB131" s="339"/>
      <c r="DC131" s="339"/>
      <c r="DD131" s="339"/>
      <c r="DE131" s="339"/>
      <c r="DF131" s="339"/>
      <c r="DG131" s="339"/>
      <c r="DH131" s="339"/>
      <c r="DI131" s="339"/>
      <c r="DJ131" s="339"/>
      <c r="DK131" s="339"/>
      <c r="DL131" s="339"/>
      <c r="DM131" s="339"/>
      <c r="DN131" s="339"/>
      <c r="DO131" s="339"/>
      <c r="DP131" s="339"/>
      <c r="DQ131" s="339"/>
      <c r="DR131" s="339"/>
      <c r="DS131" s="339"/>
      <c r="DT131" s="339"/>
      <c r="DU131" s="339"/>
      <c r="DV131" s="339"/>
      <c r="DW131" s="339"/>
      <c r="DX131" s="339"/>
      <c r="DY131" s="339"/>
      <c r="DZ131" s="339"/>
      <c r="EA131" s="339"/>
      <c r="EB131" s="339"/>
      <c r="EC131" s="339"/>
      <c r="ED131" s="339"/>
      <c r="EE131" s="339"/>
      <c r="EF131" s="339"/>
      <c r="EG131" s="339"/>
      <c r="EH131" s="339"/>
      <c r="EI131" s="339"/>
      <c r="EJ131" s="339"/>
      <c r="EK131" s="339"/>
      <c r="EL131" s="339"/>
      <c r="EM131" s="339"/>
      <c r="EN131" s="339"/>
      <c r="EO131" s="339"/>
      <c r="EP131" s="339"/>
    </row>
    <row r="132" spans="32:146">
      <c r="AF132" s="339"/>
      <c r="AG132" s="339"/>
      <c r="AH132" s="339"/>
      <c r="AI132" s="339"/>
      <c r="AJ132" s="339"/>
      <c r="AK132" s="339"/>
      <c r="AL132" s="339"/>
      <c r="AM132" s="339"/>
      <c r="AN132" s="339"/>
      <c r="AO132" s="339"/>
      <c r="AP132" s="339"/>
      <c r="AQ132" s="339"/>
      <c r="AR132" s="339"/>
      <c r="AS132" s="339"/>
      <c r="AT132" s="339"/>
      <c r="AU132" s="339"/>
      <c r="AV132" s="339"/>
      <c r="AW132" s="339"/>
      <c r="AX132" s="339"/>
      <c r="AY132" s="339"/>
      <c r="AZ132" s="339"/>
      <c r="BA132" s="339"/>
      <c r="BB132" s="339"/>
      <c r="BC132" s="339"/>
      <c r="BD132" s="339"/>
      <c r="BE132" s="339"/>
      <c r="BF132" s="339"/>
      <c r="BG132" s="339"/>
      <c r="BH132" s="339"/>
      <c r="BI132" s="339"/>
      <c r="BJ132" s="339"/>
      <c r="BK132" s="339"/>
      <c r="BL132" s="339"/>
      <c r="BM132" s="339"/>
      <c r="BN132" s="339"/>
      <c r="BO132" s="339"/>
      <c r="BP132" s="339"/>
      <c r="BQ132" s="339"/>
      <c r="BR132" s="339"/>
      <c r="BS132" s="339"/>
      <c r="BT132" s="339"/>
      <c r="BU132" s="339"/>
      <c r="BV132" s="339"/>
      <c r="BW132" s="339"/>
      <c r="BX132" s="339"/>
      <c r="BY132" s="339"/>
      <c r="BZ132" s="339"/>
      <c r="CA132" s="339"/>
      <c r="CB132" s="339"/>
      <c r="CC132" s="339"/>
      <c r="CD132" s="339"/>
      <c r="CE132" s="339"/>
      <c r="CF132" s="339"/>
      <c r="CG132" s="339"/>
      <c r="CH132" s="339"/>
      <c r="CI132" s="339"/>
      <c r="CJ132" s="339"/>
      <c r="CK132" s="339"/>
      <c r="CL132" s="339"/>
      <c r="CM132" s="339"/>
      <c r="CN132" s="339"/>
      <c r="CO132" s="339"/>
      <c r="CP132" s="339"/>
      <c r="CQ132" s="339"/>
      <c r="CR132" s="339"/>
      <c r="CS132" s="339"/>
      <c r="CT132" s="339"/>
      <c r="CU132" s="339"/>
      <c r="CV132" s="339"/>
      <c r="CW132" s="339"/>
      <c r="CX132" s="339"/>
      <c r="CY132" s="339"/>
      <c r="CZ132" s="339"/>
      <c r="DA132" s="339"/>
      <c r="DB132" s="339"/>
      <c r="DC132" s="339"/>
      <c r="DD132" s="339"/>
      <c r="DE132" s="339"/>
      <c r="DF132" s="339"/>
      <c r="DG132" s="339"/>
      <c r="DH132" s="339"/>
      <c r="DI132" s="339"/>
      <c r="DJ132" s="339"/>
      <c r="DK132" s="339"/>
      <c r="DL132" s="339"/>
      <c r="DM132" s="339"/>
      <c r="DN132" s="339"/>
      <c r="DO132" s="339"/>
      <c r="DP132" s="339"/>
      <c r="DQ132" s="339"/>
      <c r="DR132" s="339"/>
      <c r="DS132" s="339"/>
      <c r="DT132" s="339"/>
      <c r="DU132" s="339"/>
      <c r="DV132" s="339"/>
      <c r="DW132" s="339"/>
      <c r="DX132" s="339"/>
      <c r="DY132" s="339"/>
      <c r="DZ132" s="339"/>
      <c r="EA132" s="339"/>
      <c r="EB132" s="339"/>
      <c r="EC132" s="339"/>
      <c r="ED132" s="339"/>
      <c r="EE132" s="339"/>
      <c r="EF132" s="339"/>
      <c r="EG132" s="339"/>
      <c r="EH132" s="339"/>
      <c r="EI132" s="339"/>
      <c r="EJ132" s="339"/>
      <c r="EK132" s="339"/>
      <c r="EL132" s="339"/>
      <c r="EM132" s="339"/>
      <c r="EN132" s="339"/>
      <c r="EO132" s="339"/>
      <c r="EP132" s="339"/>
    </row>
    <row r="133" spans="32:146">
      <c r="AF133" s="339"/>
      <c r="AG133" s="339"/>
      <c r="AH133" s="339"/>
      <c r="AI133" s="339"/>
      <c r="AJ133" s="339"/>
      <c r="AK133" s="339"/>
      <c r="AL133" s="339"/>
      <c r="AM133" s="339"/>
      <c r="AN133" s="339"/>
      <c r="AO133" s="339"/>
      <c r="AP133" s="339"/>
      <c r="AQ133" s="339"/>
      <c r="AR133" s="339"/>
      <c r="AS133" s="339"/>
      <c r="AT133" s="339"/>
      <c r="AU133" s="339"/>
      <c r="AV133" s="339"/>
      <c r="AW133" s="339"/>
      <c r="AX133" s="339"/>
      <c r="AY133" s="339"/>
      <c r="AZ133" s="339"/>
      <c r="BA133" s="339"/>
      <c r="BB133" s="339"/>
      <c r="BC133" s="339"/>
      <c r="BD133" s="339"/>
      <c r="BE133" s="339"/>
      <c r="BF133" s="339"/>
      <c r="BG133" s="339"/>
      <c r="BH133" s="339"/>
      <c r="BI133" s="339"/>
      <c r="BJ133" s="339"/>
      <c r="BK133" s="339"/>
      <c r="BL133" s="339"/>
      <c r="BM133" s="339"/>
      <c r="BN133" s="339"/>
      <c r="BO133" s="339"/>
      <c r="BP133" s="339"/>
      <c r="BQ133" s="339"/>
      <c r="BR133" s="339"/>
      <c r="BS133" s="339"/>
      <c r="BT133" s="339"/>
      <c r="BU133" s="339"/>
      <c r="BV133" s="339"/>
      <c r="BW133" s="339"/>
      <c r="BX133" s="339"/>
      <c r="BY133" s="339"/>
      <c r="BZ133" s="339"/>
      <c r="CA133" s="339"/>
      <c r="CB133" s="339"/>
      <c r="CC133" s="339"/>
      <c r="CD133" s="339"/>
      <c r="CE133" s="339"/>
      <c r="CF133" s="339"/>
      <c r="CG133" s="339"/>
      <c r="CH133" s="339"/>
      <c r="CI133" s="339"/>
      <c r="CJ133" s="339"/>
      <c r="CK133" s="339"/>
      <c r="CL133" s="339"/>
      <c r="CM133" s="339"/>
      <c r="CN133" s="339"/>
      <c r="CO133" s="339"/>
      <c r="CP133" s="339"/>
      <c r="CQ133" s="339"/>
      <c r="CR133" s="339"/>
      <c r="CS133" s="339"/>
      <c r="CT133" s="339"/>
      <c r="CU133" s="339"/>
      <c r="CV133" s="339"/>
      <c r="CW133" s="339"/>
      <c r="CX133" s="339"/>
      <c r="CY133" s="339"/>
      <c r="CZ133" s="339"/>
      <c r="DA133" s="339"/>
      <c r="DB133" s="339"/>
      <c r="DC133" s="339"/>
      <c r="DD133" s="339"/>
      <c r="DE133" s="339"/>
      <c r="DF133" s="339"/>
      <c r="DG133" s="339"/>
      <c r="DH133" s="339"/>
      <c r="DI133" s="339"/>
      <c r="DJ133" s="339"/>
      <c r="DK133" s="339"/>
      <c r="DL133" s="339"/>
      <c r="DM133" s="339"/>
      <c r="DN133" s="339"/>
      <c r="DO133" s="339"/>
      <c r="DP133" s="339"/>
      <c r="DQ133" s="339"/>
      <c r="DR133" s="339"/>
      <c r="DS133" s="339"/>
      <c r="DT133" s="339"/>
      <c r="DU133" s="339"/>
      <c r="DV133" s="339"/>
      <c r="DW133" s="339"/>
      <c r="DX133" s="339"/>
      <c r="DY133" s="339"/>
      <c r="DZ133" s="339"/>
      <c r="EA133" s="339"/>
      <c r="EB133" s="339"/>
      <c r="EC133" s="339"/>
      <c r="ED133" s="339"/>
      <c r="EE133" s="339"/>
      <c r="EF133" s="339"/>
      <c r="EG133" s="339"/>
      <c r="EH133" s="339"/>
      <c r="EI133" s="339"/>
      <c r="EJ133" s="339"/>
      <c r="EK133" s="339"/>
      <c r="EL133" s="339"/>
      <c r="EM133" s="339"/>
      <c r="EN133" s="339"/>
      <c r="EO133" s="339"/>
      <c r="EP133" s="339"/>
    </row>
    <row r="134" spans="32:146">
      <c r="AF134" s="339"/>
      <c r="AG134" s="339"/>
      <c r="AH134" s="339"/>
      <c r="AI134" s="339"/>
      <c r="AJ134" s="339"/>
      <c r="AK134" s="339"/>
      <c r="AL134" s="339"/>
      <c r="AM134" s="339"/>
      <c r="AN134" s="339"/>
      <c r="AO134" s="339"/>
      <c r="AP134" s="339"/>
      <c r="AQ134" s="339"/>
      <c r="AR134" s="339"/>
      <c r="AS134" s="339"/>
      <c r="AT134" s="339"/>
      <c r="AU134" s="339"/>
      <c r="AV134" s="339"/>
      <c r="AW134" s="339"/>
      <c r="AX134" s="339"/>
      <c r="AY134" s="339"/>
      <c r="AZ134" s="339"/>
      <c r="BA134" s="339"/>
      <c r="BB134" s="339"/>
      <c r="BC134" s="339"/>
      <c r="BD134" s="339"/>
      <c r="BE134" s="339"/>
      <c r="BF134" s="339"/>
      <c r="BG134" s="339"/>
      <c r="BH134" s="339"/>
      <c r="BI134" s="339"/>
      <c r="BJ134" s="339"/>
      <c r="BK134" s="339"/>
      <c r="BL134" s="339"/>
      <c r="BM134" s="339"/>
      <c r="BN134" s="339"/>
      <c r="BO134" s="339"/>
      <c r="BP134" s="339"/>
      <c r="BQ134" s="339"/>
      <c r="BR134" s="339"/>
      <c r="BS134" s="339"/>
      <c r="BT134" s="339"/>
      <c r="BU134" s="339"/>
      <c r="BV134" s="339"/>
      <c r="BW134" s="339"/>
      <c r="BX134" s="339"/>
      <c r="BY134" s="339"/>
      <c r="BZ134" s="339"/>
      <c r="CA134" s="339"/>
      <c r="CB134" s="339"/>
      <c r="CC134" s="339"/>
      <c r="CD134" s="339"/>
      <c r="CE134" s="339"/>
      <c r="CF134" s="339"/>
      <c r="CG134" s="339"/>
      <c r="CH134" s="339"/>
      <c r="CI134" s="339"/>
      <c r="CJ134" s="339"/>
      <c r="CK134" s="339"/>
      <c r="CL134" s="339"/>
      <c r="CM134" s="339"/>
      <c r="CN134" s="339"/>
      <c r="CO134" s="339"/>
      <c r="CP134" s="339"/>
      <c r="CQ134" s="339"/>
      <c r="CR134" s="339"/>
      <c r="CS134" s="339"/>
      <c r="CT134" s="339"/>
      <c r="CU134" s="339"/>
      <c r="CV134" s="339"/>
      <c r="CW134" s="339"/>
      <c r="CX134" s="339"/>
      <c r="CY134" s="339"/>
      <c r="CZ134" s="339"/>
      <c r="DA134" s="339"/>
      <c r="DB134" s="339"/>
      <c r="DC134" s="339"/>
      <c r="DD134" s="339"/>
      <c r="DE134" s="339"/>
      <c r="DF134" s="339"/>
      <c r="DG134" s="339"/>
      <c r="DH134" s="339"/>
      <c r="DI134" s="339"/>
      <c r="DJ134" s="339"/>
      <c r="DK134" s="339"/>
      <c r="DL134" s="339"/>
      <c r="DM134" s="339"/>
      <c r="DN134" s="339"/>
      <c r="DO134" s="339"/>
      <c r="DP134" s="339"/>
      <c r="DQ134" s="339"/>
      <c r="DR134" s="339"/>
      <c r="DS134" s="339"/>
      <c r="DT134" s="339"/>
      <c r="DU134" s="339"/>
      <c r="DV134" s="339"/>
      <c r="DW134" s="339"/>
      <c r="DX134" s="339"/>
      <c r="DY134" s="339"/>
      <c r="DZ134" s="339"/>
      <c r="EA134" s="339"/>
      <c r="EB134" s="339"/>
      <c r="EC134" s="339"/>
      <c r="ED134" s="339"/>
      <c r="EE134" s="339"/>
      <c r="EF134" s="339"/>
      <c r="EG134" s="339"/>
      <c r="EH134" s="339"/>
      <c r="EI134" s="339"/>
      <c r="EJ134" s="339"/>
      <c r="EK134" s="339"/>
      <c r="EL134" s="339"/>
      <c r="EM134" s="339"/>
      <c r="EN134" s="339"/>
      <c r="EO134" s="339"/>
      <c r="EP134" s="339"/>
    </row>
    <row r="135" spans="32:146">
      <c r="AF135" s="339"/>
      <c r="AG135" s="339"/>
      <c r="AH135" s="339"/>
      <c r="AI135" s="339"/>
      <c r="AJ135" s="339"/>
      <c r="AK135" s="339"/>
      <c r="AL135" s="339"/>
      <c r="AM135" s="339"/>
      <c r="AN135" s="339"/>
      <c r="AO135" s="339"/>
      <c r="AP135" s="339"/>
      <c r="AQ135" s="339"/>
      <c r="AR135" s="339"/>
      <c r="AS135" s="339"/>
      <c r="AT135" s="339"/>
      <c r="AU135" s="339"/>
      <c r="AV135" s="339"/>
      <c r="AW135" s="339"/>
      <c r="AX135" s="339"/>
      <c r="AY135" s="339"/>
      <c r="AZ135" s="339"/>
      <c r="BA135" s="339"/>
      <c r="BB135" s="339"/>
      <c r="BC135" s="339"/>
      <c r="BD135" s="339"/>
      <c r="BE135" s="339"/>
      <c r="BF135" s="339"/>
      <c r="BG135" s="339"/>
      <c r="BH135" s="339"/>
      <c r="BI135" s="339"/>
      <c r="BJ135" s="339"/>
      <c r="BK135" s="339"/>
      <c r="BL135" s="339"/>
      <c r="BM135" s="339"/>
      <c r="BN135" s="339"/>
      <c r="BO135" s="339"/>
      <c r="BP135" s="339"/>
      <c r="BQ135" s="339"/>
      <c r="BR135" s="339"/>
      <c r="BS135" s="339"/>
      <c r="BT135" s="339"/>
      <c r="BU135" s="339"/>
      <c r="BV135" s="339"/>
      <c r="BW135" s="339"/>
      <c r="BX135" s="339"/>
      <c r="BY135" s="339"/>
      <c r="BZ135" s="339"/>
      <c r="CA135" s="339"/>
      <c r="CB135" s="339"/>
      <c r="CC135" s="339"/>
      <c r="CD135" s="339"/>
      <c r="CE135" s="339"/>
      <c r="CF135" s="339"/>
      <c r="CG135" s="339"/>
      <c r="CH135" s="339"/>
      <c r="CI135" s="339"/>
      <c r="CJ135" s="339"/>
      <c r="CK135" s="339"/>
      <c r="CL135" s="339"/>
      <c r="CM135" s="339"/>
      <c r="CN135" s="339"/>
      <c r="CO135" s="339"/>
      <c r="CP135" s="339"/>
      <c r="CQ135" s="339"/>
      <c r="CR135" s="339"/>
      <c r="CS135" s="339"/>
      <c r="CT135" s="339"/>
      <c r="CU135" s="339"/>
      <c r="CV135" s="339"/>
      <c r="CW135" s="339"/>
      <c r="CX135" s="339"/>
      <c r="CY135" s="339"/>
      <c r="CZ135" s="339"/>
      <c r="DA135" s="339"/>
      <c r="DB135" s="339"/>
      <c r="DC135" s="339"/>
      <c r="DD135" s="339"/>
      <c r="DE135" s="339"/>
      <c r="DF135" s="339"/>
      <c r="DG135" s="339"/>
      <c r="DH135" s="339"/>
      <c r="DI135" s="339"/>
      <c r="DJ135" s="339"/>
      <c r="DK135" s="339"/>
      <c r="DL135" s="339"/>
      <c r="DM135" s="339"/>
      <c r="DN135" s="339"/>
      <c r="DO135" s="339"/>
      <c r="DP135" s="339"/>
      <c r="DQ135" s="339"/>
      <c r="DR135" s="339"/>
      <c r="DS135" s="339"/>
      <c r="DT135" s="339"/>
      <c r="DU135" s="339"/>
      <c r="DV135" s="339"/>
      <c r="DW135" s="339"/>
      <c r="DX135" s="339"/>
      <c r="DY135" s="339"/>
      <c r="DZ135" s="339"/>
      <c r="EA135" s="339"/>
      <c r="EB135" s="339"/>
      <c r="EC135" s="339"/>
      <c r="ED135" s="339"/>
      <c r="EE135" s="339"/>
      <c r="EF135" s="339"/>
      <c r="EG135" s="339"/>
      <c r="EH135" s="339"/>
      <c r="EI135" s="339"/>
      <c r="EJ135" s="339"/>
      <c r="EK135" s="339"/>
      <c r="EL135" s="339"/>
      <c r="EM135" s="339"/>
      <c r="EN135" s="339"/>
      <c r="EO135" s="339"/>
      <c r="EP135" s="339"/>
    </row>
    <row r="136" spans="32:146">
      <c r="AF136" s="339"/>
      <c r="AG136" s="339"/>
      <c r="AH136" s="339"/>
      <c r="AI136" s="339"/>
      <c r="AJ136" s="339"/>
      <c r="AK136" s="339"/>
      <c r="AL136" s="339"/>
      <c r="AM136" s="339"/>
      <c r="AN136" s="339"/>
      <c r="AO136" s="339"/>
      <c r="AP136" s="339"/>
      <c r="AQ136" s="339"/>
      <c r="AR136" s="339"/>
      <c r="AS136" s="339"/>
      <c r="AT136" s="339"/>
      <c r="AU136" s="339"/>
      <c r="AV136" s="339"/>
      <c r="AW136" s="339"/>
      <c r="AX136" s="339"/>
      <c r="AY136" s="339"/>
      <c r="AZ136" s="339"/>
      <c r="BA136" s="339"/>
      <c r="BB136" s="339"/>
      <c r="BC136" s="339"/>
      <c r="BD136" s="339"/>
      <c r="BE136" s="339"/>
      <c r="BF136" s="339"/>
      <c r="BG136" s="339"/>
      <c r="BH136" s="339"/>
      <c r="BI136" s="339"/>
      <c r="BJ136" s="339"/>
      <c r="BK136" s="339"/>
      <c r="BL136" s="339"/>
      <c r="BM136" s="339"/>
      <c r="BN136" s="339"/>
      <c r="BO136" s="339"/>
      <c r="BP136" s="339"/>
      <c r="BQ136" s="339"/>
      <c r="BR136" s="339"/>
      <c r="BS136" s="339"/>
      <c r="BT136" s="339"/>
      <c r="BU136" s="339"/>
      <c r="BV136" s="339"/>
      <c r="BW136" s="339"/>
      <c r="BX136" s="339"/>
      <c r="BY136" s="339"/>
      <c r="BZ136" s="339"/>
      <c r="CA136" s="339"/>
      <c r="CB136" s="339"/>
      <c r="CC136" s="339"/>
      <c r="CD136" s="339"/>
      <c r="CE136" s="339"/>
      <c r="CF136" s="339"/>
      <c r="CG136" s="339"/>
      <c r="CH136" s="339"/>
      <c r="CI136" s="339"/>
      <c r="CJ136" s="339"/>
      <c r="CK136" s="339"/>
      <c r="CL136" s="339"/>
      <c r="CM136" s="339"/>
      <c r="CN136" s="339"/>
      <c r="CO136" s="339"/>
      <c r="CP136" s="339"/>
      <c r="CQ136" s="339"/>
      <c r="CR136" s="339"/>
      <c r="CS136" s="339"/>
      <c r="CT136" s="339"/>
      <c r="CU136" s="339"/>
      <c r="CV136" s="339"/>
      <c r="CW136" s="339"/>
      <c r="CX136" s="339"/>
      <c r="CY136" s="339"/>
      <c r="CZ136" s="339"/>
      <c r="DA136" s="339"/>
      <c r="DB136" s="339"/>
      <c r="DC136" s="339"/>
      <c r="DD136" s="339"/>
      <c r="DE136" s="339"/>
      <c r="DF136" s="339"/>
      <c r="DG136" s="339"/>
      <c r="DH136" s="339"/>
      <c r="DI136" s="339"/>
      <c r="DJ136" s="339"/>
      <c r="DK136" s="339"/>
      <c r="DL136" s="339"/>
      <c r="DM136" s="339"/>
      <c r="DN136" s="339"/>
      <c r="DO136" s="339"/>
      <c r="DP136" s="339"/>
      <c r="DQ136" s="339"/>
      <c r="DR136" s="339"/>
      <c r="DS136" s="339"/>
      <c r="DT136" s="339"/>
      <c r="DU136" s="339"/>
      <c r="DV136" s="339"/>
      <c r="DW136" s="339"/>
      <c r="DX136" s="339"/>
      <c r="DY136" s="339"/>
      <c r="DZ136" s="339"/>
      <c r="EA136" s="339"/>
      <c r="EB136" s="339"/>
      <c r="EC136" s="339"/>
      <c r="ED136" s="339"/>
      <c r="EE136" s="339"/>
      <c r="EF136" s="339"/>
      <c r="EG136" s="339"/>
      <c r="EH136" s="339"/>
      <c r="EI136" s="339"/>
      <c r="EJ136" s="339"/>
      <c r="EK136" s="339"/>
      <c r="EL136" s="339"/>
      <c r="EM136" s="339"/>
      <c r="EN136" s="339"/>
      <c r="EO136" s="339"/>
      <c r="EP136" s="339"/>
    </row>
    <row r="137" spans="32:146">
      <c r="AF137" s="339"/>
      <c r="AG137" s="339"/>
      <c r="AH137" s="339"/>
      <c r="AI137" s="339"/>
      <c r="AJ137" s="339"/>
      <c r="AK137" s="339"/>
      <c r="AL137" s="339"/>
      <c r="AM137" s="339"/>
      <c r="AN137" s="339"/>
      <c r="AO137" s="339"/>
      <c r="AP137" s="339"/>
      <c r="AQ137" s="339"/>
      <c r="AR137" s="339"/>
      <c r="AS137" s="339"/>
      <c r="AT137" s="339"/>
      <c r="AU137" s="339"/>
      <c r="AV137" s="339"/>
      <c r="AW137" s="339"/>
      <c r="AX137" s="339"/>
      <c r="AY137" s="339"/>
      <c r="AZ137" s="339"/>
      <c r="BA137" s="339"/>
      <c r="BB137" s="339"/>
      <c r="BC137" s="339"/>
      <c r="BD137" s="339"/>
      <c r="BE137" s="339"/>
      <c r="BF137" s="339"/>
      <c r="BG137" s="339"/>
      <c r="BH137" s="339"/>
      <c r="BI137" s="339"/>
      <c r="BJ137" s="339"/>
      <c r="BK137" s="339"/>
      <c r="BL137" s="339"/>
      <c r="BM137" s="339"/>
      <c r="BN137" s="339"/>
      <c r="BO137" s="339"/>
      <c r="BP137" s="339"/>
      <c r="BQ137" s="339"/>
      <c r="BR137" s="339"/>
      <c r="BS137" s="339"/>
      <c r="BT137" s="339"/>
      <c r="BU137" s="339"/>
      <c r="BV137" s="339"/>
      <c r="BW137" s="339"/>
      <c r="BX137" s="339"/>
      <c r="BY137" s="339"/>
      <c r="BZ137" s="339"/>
      <c r="CA137" s="339"/>
      <c r="CB137" s="339"/>
      <c r="CC137" s="339"/>
      <c r="CD137" s="339"/>
      <c r="CE137" s="339"/>
      <c r="CF137" s="339"/>
      <c r="CG137" s="339"/>
      <c r="CH137" s="339"/>
      <c r="CI137" s="339"/>
      <c r="CJ137" s="339"/>
      <c r="CK137" s="339"/>
      <c r="CL137" s="339"/>
      <c r="CM137" s="339"/>
      <c r="CN137" s="339"/>
      <c r="CO137" s="339"/>
      <c r="CP137" s="339"/>
      <c r="CQ137" s="339"/>
      <c r="CR137" s="339"/>
      <c r="CS137" s="339"/>
      <c r="CT137" s="339"/>
      <c r="CU137" s="339"/>
      <c r="CV137" s="339"/>
      <c r="CW137" s="339"/>
      <c r="CX137" s="339"/>
      <c r="CY137" s="339"/>
      <c r="CZ137" s="339"/>
      <c r="DA137" s="339"/>
      <c r="DB137" s="339"/>
      <c r="DC137" s="339"/>
      <c r="DD137" s="339"/>
      <c r="DE137" s="339"/>
      <c r="DF137" s="339"/>
      <c r="DG137" s="339"/>
      <c r="DH137" s="339"/>
      <c r="DI137" s="339"/>
      <c r="DJ137" s="339"/>
      <c r="DK137" s="339"/>
      <c r="DL137" s="339"/>
      <c r="DM137" s="339"/>
      <c r="DN137" s="339"/>
      <c r="DO137" s="339"/>
      <c r="DP137" s="339"/>
      <c r="DQ137" s="339"/>
      <c r="DR137" s="339"/>
      <c r="DS137" s="339"/>
      <c r="DT137" s="339"/>
      <c r="DU137" s="339"/>
      <c r="DV137" s="339"/>
      <c r="DW137" s="339"/>
      <c r="DX137" s="339"/>
      <c r="DY137" s="339"/>
      <c r="DZ137" s="339"/>
      <c r="EA137" s="339"/>
      <c r="EB137" s="339"/>
      <c r="EC137" s="339"/>
      <c r="ED137" s="339"/>
      <c r="EE137" s="339"/>
      <c r="EF137" s="339"/>
      <c r="EG137" s="339"/>
      <c r="EH137" s="339"/>
      <c r="EI137" s="339"/>
      <c r="EJ137" s="339"/>
      <c r="EK137" s="339"/>
      <c r="EL137" s="339"/>
      <c r="EM137" s="339"/>
      <c r="EN137" s="339"/>
      <c r="EO137" s="339"/>
      <c r="EP137" s="339"/>
    </row>
    <row r="138" spans="32:146">
      <c r="AF138" s="339"/>
      <c r="AG138" s="339"/>
      <c r="AH138" s="339"/>
      <c r="AI138" s="339"/>
      <c r="AJ138" s="339"/>
      <c r="AK138" s="339"/>
      <c r="AL138" s="339"/>
      <c r="AM138" s="339"/>
      <c r="AN138" s="339"/>
      <c r="AO138" s="339"/>
      <c r="AP138" s="339"/>
      <c r="AQ138" s="339"/>
      <c r="AR138" s="339"/>
      <c r="AS138" s="339"/>
      <c r="AT138" s="339"/>
      <c r="AU138" s="339"/>
      <c r="AV138" s="339"/>
      <c r="AW138" s="339"/>
      <c r="AX138" s="339"/>
      <c r="AY138" s="339"/>
      <c r="AZ138" s="339"/>
      <c r="BA138" s="339"/>
      <c r="BB138" s="339"/>
      <c r="BC138" s="339"/>
      <c r="BD138" s="339"/>
      <c r="BE138" s="339"/>
      <c r="BF138" s="339"/>
      <c r="BG138" s="339"/>
      <c r="BH138" s="339"/>
      <c r="BI138" s="339"/>
      <c r="BJ138" s="339"/>
      <c r="BK138" s="339"/>
      <c r="BL138" s="339"/>
      <c r="BM138" s="339"/>
      <c r="BN138" s="339"/>
      <c r="BO138" s="339"/>
      <c r="BP138" s="339"/>
      <c r="BQ138" s="339"/>
      <c r="BR138" s="339"/>
      <c r="BS138" s="339"/>
      <c r="BT138" s="339"/>
      <c r="BU138" s="339"/>
      <c r="BV138" s="339"/>
      <c r="BW138" s="339"/>
      <c r="BX138" s="339"/>
      <c r="BY138" s="339"/>
      <c r="BZ138" s="339"/>
      <c r="CA138" s="339"/>
      <c r="CB138" s="339"/>
      <c r="CC138" s="339"/>
      <c r="CD138" s="339"/>
      <c r="CE138" s="339"/>
      <c r="CF138" s="339"/>
      <c r="CG138" s="339"/>
      <c r="CH138" s="339"/>
      <c r="CI138" s="339"/>
      <c r="CJ138" s="339"/>
      <c r="CK138" s="339"/>
      <c r="CL138" s="339"/>
      <c r="CM138" s="339"/>
      <c r="CN138" s="339"/>
      <c r="CO138" s="339"/>
      <c r="CP138" s="339"/>
      <c r="CQ138" s="339"/>
      <c r="CR138" s="339"/>
      <c r="CS138" s="339"/>
      <c r="CT138" s="339"/>
      <c r="CU138" s="339"/>
      <c r="CV138" s="339"/>
      <c r="CW138" s="339"/>
      <c r="CX138" s="339"/>
      <c r="CY138" s="339"/>
      <c r="CZ138" s="339"/>
      <c r="DA138" s="339"/>
      <c r="DB138" s="339"/>
      <c r="DC138" s="339"/>
      <c r="DD138" s="339"/>
      <c r="DE138" s="339"/>
      <c r="DF138" s="339"/>
      <c r="DG138" s="339"/>
      <c r="DH138" s="339"/>
      <c r="DI138" s="339"/>
      <c r="DJ138" s="339"/>
      <c r="DK138" s="339"/>
      <c r="DL138" s="339"/>
      <c r="DM138" s="339"/>
      <c r="DN138" s="339"/>
      <c r="DO138" s="339"/>
      <c r="DP138" s="339"/>
      <c r="DQ138" s="339"/>
      <c r="DR138" s="339"/>
      <c r="DS138" s="339"/>
      <c r="DT138" s="339"/>
      <c r="DU138" s="339"/>
      <c r="DV138" s="339"/>
      <c r="DW138" s="339"/>
      <c r="DX138" s="339"/>
      <c r="DY138" s="339"/>
      <c r="DZ138" s="339"/>
      <c r="EA138" s="339"/>
      <c r="EB138" s="339"/>
      <c r="EC138" s="339"/>
      <c r="ED138" s="339"/>
      <c r="EE138" s="339"/>
      <c r="EF138" s="339"/>
      <c r="EG138" s="339"/>
      <c r="EH138" s="339"/>
      <c r="EI138" s="339"/>
      <c r="EJ138" s="339"/>
      <c r="EK138" s="339"/>
      <c r="EL138" s="339"/>
      <c r="EM138" s="339"/>
      <c r="EN138" s="339"/>
      <c r="EO138" s="339"/>
      <c r="EP138" s="339"/>
    </row>
    <row r="139" spans="32:146">
      <c r="AF139" s="339"/>
      <c r="AG139" s="339"/>
      <c r="AH139" s="339"/>
      <c r="AI139" s="339"/>
      <c r="AJ139" s="339"/>
      <c r="AK139" s="339"/>
      <c r="AL139" s="339"/>
      <c r="AM139" s="339"/>
      <c r="AN139" s="339"/>
      <c r="AO139" s="339"/>
      <c r="AP139" s="339"/>
      <c r="AQ139" s="339"/>
      <c r="AR139" s="339"/>
      <c r="AS139" s="339"/>
      <c r="AT139" s="339"/>
      <c r="AU139" s="339"/>
      <c r="AV139" s="339"/>
      <c r="AW139" s="339"/>
      <c r="AX139" s="339"/>
      <c r="AY139" s="339"/>
      <c r="AZ139" s="339"/>
      <c r="BA139" s="339"/>
      <c r="BB139" s="339"/>
      <c r="BC139" s="339"/>
      <c r="BD139" s="339"/>
      <c r="BE139" s="339"/>
      <c r="BF139" s="339"/>
      <c r="BG139" s="339"/>
      <c r="BH139" s="339"/>
      <c r="BI139" s="339"/>
      <c r="BJ139" s="339"/>
      <c r="BK139" s="339"/>
      <c r="BL139" s="339"/>
      <c r="BM139" s="339"/>
      <c r="BN139" s="339"/>
      <c r="BO139" s="339"/>
      <c r="BP139" s="339"/>
      <c r="BQ139" s="339"/>
      <c r="BR139" s="339"/>
      <c r="BS139" s="339"/>
      <c r="BT139" s="339"/>
      <c r="BU139" s="339"/>
      <c r="BV139" s="339"/>
      <c r="BW139" s="339"/>
      <c r="BX139" s="339"/>
      <c r="BY139" s="339"/>
      <c r="BZ139" s="339"/>
      <c r="CA139" s="339"/>
      <c r="CB139" s="339"/>
      <c r="CC139" s="339"/>
      <c r="CD139" s="339"/>
      <c r="CE139" s="339"/>
      <c r="CF139" s="339"/>
      <c r="CG139" s="339"/>
      <c r="CH139" s="339"/>
      <c r="CI139" s="339"/>
      <c r="CJ139" s="339"/>
      <c r="CK139" s="339"/>
      <c r="CL139" s="339"/>
      <c r="CM139" s="339"/>
      <c r="CN139" s="339"/>
      <c r="CO139" s="339"/>
      <c r="CP139" s="339"/>
      <c r="CQ139" s="339"/>
      <c r="CR139" s="339"/>
      <c r="CS139" s="339"/>
      <c r="CT139" s="339"/>
      <c r="CU139" s="339"/>
      <c r="CV139" s="339"/>
      <c r="CW139" s="339"/>
      <c r="CX139" s="339"/>
      <c r="CY139" s="339"/>
      <c r="CZ139" s="339"/>
      <c r="DA139" s="339"/>
      <c r="DB139" s="339"/>
      <c r="DC139" s="339"/>
      <c r="DD139" s="339"/>
      <c r="DE139" s="339"/>
      <c r="DF139" s="339"/>
      <c r="DG139" s="339"/>
      <c r="DH139" s="339"/>
      <c r="DI139" s="339"/>
      <c r="DJ139" s="339"/>
      <c r="DK139" s="339"/>
      <c r="DL139" s="339"/>
      <c r="DM139" s="339"/>
      <c r="DN139" s="339"/>
      <c r="DO139" s="339"/>
      <c r="DP139" s="339"/>
      <c r="DQ139" s="339"/>
      <c r="DR139" s="339"/>
      <c r="DS139" s="339"/>
      <c r="DT139" s="339"/>
      <c r="DU139" s="339"/>
      <c r="DV139" s="339"/>
      <c r="DW139" s="339"/>
      <c r="DX139" s="339"/>
      <c r="DY139" s="339"/>
      <c r="DZ139" s="339"/>
      <c r="EA139" s="339"/>
      <c r="EB139" s="339"/>
      <c r="EC139" s="339"/>
      <c r="ED139" s="339"/>
      <c r="EE139" s="339"/>
      <c r="EF139" s="339"/>
      <c r="EG139" s="339"/>
      <c r="EH139" s="339"/>
      <c r="EI139" s="339"/>
      <c r="EJ139" s="339"/>
      <c r="EK139" s="339"/>
      <c r="EL139" s="339"/>
      <c r="EM139" s="339"/>
      <c r="EN139" s="339"/>
      <c r="EO139" s="339"/>
      <c r="EP139" s="339"/>
    </row>
    <row r="140" spans="32:146">
      <c r="AF140" s="339"/>
      <c r="AG140" s="339"/>
      <c r="AH140" s="339"/>
      <c r="AI140" s="339"/>
      <c r="AJ140" s="339"/>
      <c r="AK140" s="339"/>
      <c r="AL140" s="339"/>
      <c r="AM140" s="339"/>
      <c r="AN140" s="339"/>
      <c r="AO140" s="339"/>
      <c r="AP140" s="339"/>
      <c r="AQ140" s="339"/>
      <c r="AR140" s="339"/>
      <c r="AS140" s="339"/>
      <c r="AT140" s="339"/>
      <c r="AU140" s="339"/>
      <c r="AV140" s="339"/>
      <c r="AW140" s="339"/>
      <c r="AX140" s="339"/>
      <c r="AY140" s="339"/>
      <c r="AZ140" s="339"/>
      <c r="BA140" s="339"/>
      <c r="BB140" s="339"/>
      <c r="BC140" s="339"/>
      <c r="BD140" s="339"/>
      <c r="BE140" s="339"/>
      <c r="BF140" s="339"/>
      <c r="BG140" s="339"/>
      <c r="BH140" s="339"/>
      <c r="BI140" s="339"/>
      <c r="BJ140" s="339"/>
      <c r="BK140" s="339"/>
      <c r="BL140" s="339"/>
      <c r="BM140" s="339"/>
      <c r="BN140" s="339"/>
      <c r="BO140" s="339"/>
      <c r="BP140" s="339"/>
      <c r="BQ140" s="339"/>
      <c r="BR140" s="339"/>
      <c r="BS140" s="339"/>
      <c r="BT140" s="339"/>
      <c r="BU140" s="339"/>
      <c r="BV140" s="339"/>
      <c r="BW140" s="339"/>
      <c r="BX140" s="339"/>
      <c r="BY140" s="339"/>
      <c r="BZ140" s="339"/>
      <c r="CA140" s="339"/>
      <c r="CB140" s="339"/>
      <c r="CC140" s="339"/>
      <c r="CD140" s="339"/>
      <c r="CE140" s="339"/>
      <c r="CF140" s="339"/>
      <c r="CG140" s="339"/>
      <c r="CH140" s="339"/>
      <c r="CI140" s="339"/>
      <c r="CJ140" s="339"/>
      <c r="CK140" s="339"/>
      <c r="CL140" s="339"/>
      <c r="CM140" s="339"/>
      <c r="CN140" s="339"/>
      <c r="CO140" s="339"/>
      <c r="CP140" s="339"/>
      <c r="CQ140" s="339"/>
      <c r="CR140" s="339"/>
      <c r="CS140" s="339"/>
      <c r="CT140" s="339"/>
      <c r="CU140" s="339"/>
      <c r="CV140" s="339"/>
      <c r="CW140" s="339"/>
      <c r="CX140" s="339"/>
      <c r="CY140" s="339"/>
      <c r="CZ140" s="339"/>
      <c r="DA140" s="339"/>
      <c r="DB140" s="339"/>
      <c r="DC140" s="339"/>
      <c r="DD140" s="339"/>
      <c r="DE140" s="339"/>
      <c r="DF140" s="339"/>
      <c r="DG140" s="339"/>
      <c r="DH140" s="339"/>
      <c r="DI140" s="339"/>
      <c r="DJ140" s="339"/>
      <c r="DK140" s="339"/>
      <c r="DL140" s="339"/>
      <c r="DM140" s="339"/>
      <c r="DN140" s="339"/>
      <c r="DO140" s="339"/>
      <c r="DP140" s="339"/>
      <c r="DQ140" s="339"/>
      <c r="DR140" s="339"/>
      <c r="DS140" s="339"/>
      <c r="DT140" s="339"/>
      <c r="DU140" s="339"/>
      <c r="DV140" s="339"/>
      <c r="DW140" s="339"/>
      <c r="DX140" s="339"/>
      <c r="DY140" s="339"/>
      <c r="DZ140" s="339"/>
      <c r="EA140" s="339"/>
      <c r="EB140" s="339"/>
      <c r="EC140" s="339"/>
      <c r="ED140" s="339"/>
      <c r="EE140" s="339"/>
      <c r="EF140" s="339"/>
      <c r="EG140" s="339"/>
      <c r="EH140" s="339"/>
      <c r="EI140" s="339"/>
      <c r="EJ140" s="339"/>
      <c r="EK140" s="339"/>
      <c r="EL140" s="339"/>
      <c r="EM140" s="339"/>
      <c r="EN140" s="339"/>
      <c r="EO140" s="339"/>
      <c r="EP140" s="339"/>
    </row>
    <row r="141" spans="32:146">
      <c r="AF141" s="339"/>
      <c r="AG141" s="339"/>
      <c r="AH141" s="339"/>
      <c r="AI141" s="339"/>
      <c r="AJ141" s="339"/>
      <c r="AK141" s="339"/>
      <c r="AL141" s="339"/>
      <c r="AM141" s="339"/>
      <c r="AN141" s="339"/>
      <c r="AO141" s="339"/>
      <c r="AP141" s="339"/>
      <c r="AQ141" s="339"/>
      <c r="AR141" s="339"/>
      <c r="AS141" s="339"/>
      <c r="AT141" s="339"/>
      <c r="AU141" s="339"/>
      <c r="AV141" s="339"/>
      <c r="AW141" s="339"/>
      <c r="AX141" s="339"/>
      <c r="AY141" s="339"/>
      <c r="AZ141" s="339"/>
      <c r="BA141" s="339"/>
      <c r="BB141" s="339"/>
      <c r="BC141" s="339"/>
      <c r="BD141" s="339"/>
      <c r="BE141" s="339"/>
      <c r="BF141" s="339"/>
      <c r="BG141" s="339"/>
      <c r="BH141" s="339"/>
      <c r="BI141" s="339"/>
      <c r="BJ141" s="339"/>
      <c r="BK141" s="339"/>
      <c r="BL141" s="339"/>
      <c r="BM141" s="339"/>
      <c r="BN141" s="339"/>
      <c r="BO141" s="339"/>
      <c r="BP141" s="339"/>
      <c r="BQ141" s="339"/>
      <c r="BR141" s="339"/>
      <c r="BS141" s="339"/>
      <c r="BT141" s="339"/>
      <c r="BU141" s="339"/>
      <c r="BV141" s="339"/>
      <c r="BW141" s="339"/>
      <c r="BX141" s="339"/>
      <c r="BY141" s="339"/>
      <c r="BZ141" s="339"/>
      <c r="CA141" s="339"/>
      <c r="CB141" s="339"/>
      <c r="CC141" s="339"/>
      <c r="CD141" s="339"/>
      <c r="CE141" s="339"/>
      <c r="CF141" s="339"/>
      <c r="CG141" s="339"/>
      <c r="CH141" s="339"/>
      <c r="CI141" s="339"/>
      <c r="CJ141" s="339"/>
      <c r="CK141" s="339"/>
      <c r="CL141" s="339"/>
      <c r="CM141" s="339"/>
      <c r="CN141" s="339"/>
      <c r="CO141" s="339"/>
      <c r="CP141" s="339"/>
      <c r="CQ141" s="339"/>
      <c r="CR141" s="339"/>
      <c r="CS141" s="339"/>
      <c r="CT141" s="339"/>
      <c r="CU141" s="339"/>
      <c r="CV141" s="339"/>
      <c r="CW141" s="339"/>
      <c r="CX141" s="339"/>
      <c r="CY141" s="339"/>
      <c r="CZ141" s="339"/>
      <c r="DA141" s="339"/>
      <c r="DB141" s="339"/>
      <c r="DC141" s="339"/>
      <c r="DD141" s="339"/>
      <c r="DE141" s="339"/>
      <c r="DF141" s="339"/>
      <c r="DG141" s="339"/>
      <c r="DH141" s="339"/>
      <c r="DI141" s="339"/>
      <c r="DJ141" s="339"/>
      <c r="DK141" s="339"/>
      <c r="DL141" s="339"/>
      <c r="DM141" s="339"/>
      <c r="DN141" s="339"/>
      <c r="DO141" s="339"/>
      <c r="DP141" s="339"/>
      <c r="DQ141" s="339"/>
      <c r="DR141" s="339"/>
      <c r="DS141" s="339"/>
      <c r="DT141" s="339"/>
      <c r="DU141" s="339"/>
      <c r="DV141" s="339"/>
      <c r="DW141" s="339"/>
      <c r="DX141" s="339"/>
      <c r="DY141" s="339"/>
      <c r="DZ141" s="339"/>
      <c r="EA141" s="339"/>
      <c r="EB141" s="339"/>
      <c r="EC141" s="339"/>
      <c r="ED141" s="339"/>
      <c r="EE141" s="339"/>
      <c r="EF141" s="339"/>
      <c r="EG141" s="339"/>
      <c r="EH141" s="339"/>
      <c r="EI141" s="339"/>
      <c r="EJ141" s="339"/>
      <c r="EK141" s="339"/>
      <c r="EL141" s="339"/>
      <c r="EM141" s="339"/>
      <c r="EN141" s="339"/>
      <c r="EO141" s="339"/>
      <c r="EP141" s="339"/>
    </row>
    <row r="142" spans="32:146">
      <c r="AF142" s="339"/>
      <c r="AG142" s="339"/>
      <c r="AH142" s="339"/>
      <c r="AI142" s="339"/>
      <c r="AJ142" s="339"/>
      <c r="AK142" s="339"/>
      <c r="AL142" s="339"/>
      <c r="AM142" s="339"/>
      <c r="AN142" s="339"/>
      <c r="AO142" s="339"/>
      <c r="AP142" s="339"/>
      <c r="AQ142" s="339"/>
      <c r="AR142" s="339"/>
      <c r="AS142" s="339"/>
      <c r="AT142" s="339"/>
      <c r="AU142" s="339"/>
      <c r="AV142" s="339"/>
      <c r="AW142" s="339"/>
      <c r="AX142" s="339"/>
      <c r="AY142" s="339"/>
      <c r="AZ142" s="339"/>
      <c r="BA142" s="339"/>
      <c r="BB142" s="339"/>
      <c r="BC142" s="339"/>
      <c r="BD142" s="339"/>
      <c r="BE142" s="339"/>
      <c r="BF142" s="339"/>
      <c r="BG142" s="339"/>
      <c r="BH142" s="339"/>
      <c r="BI142" s="339"/>
      <c r="BJ142" s="339"/>
      <c r="BK142" s="339"/>
      <c r="BL142" s="339"/>
      <c r="BM142" s="339"/>
      <c r="BN142" s="339"/>
      <c r="BO142" s="339"/>
      <c r="BP142" s="339"/>
      <c r="BQ142" s="339"/>
      <c r="BR142" s="339"/>
      <c r="BS142" s="339"/>
      <c r="BT142" s="339"/>
      <c r="BU142" s="339"/>
      <c r="BV142" s="339"/>
      <c r="BW142" s="339"/>
      <c r="BX142" s="339"/>
      <c r="BY142" s="339"/>
      <c r="BZ142" s="339"/>
      <c r="CA142" s="339"/>
      <c r="CB142" s="339"/>
      <c r="CC142" s="339"/>
      <c r="CD142" s="339"/>
      <c r="CE142" s="339"/>
      <c r="CF142" s="339"/>
      <c r="CG142" s="339"/>
      <c r="CH142" s="339"/>
      <c r="CI142" s="339"/>
      <c r="CJ142" s="339"/>
      <c r="CK142" s="339"/>
      <c r="CL142" s="339"/>
      <c r="CM142" s="339"/>
      <c r="CN142" s="339"/>
      <c r="CO142" s="339"/>
      <c r="CP142" s="339"/>
      <c r="CQ142" s="339"/>
      <c r="CR142" s="339"/>
      <c r="CS142" s="339"/>
      <c r="CT142" s="339"/>
      <c r="CU142" s="339"/>
      <c r="CV142" s="339"/>
      <c r="CW142" s="339"/>
      <c r="CX142" s="339"/>
      <c r="CY142" s="339"/>
      <c r="CZ142" s="339"/>
      <c r="DA142" s="339"/>
      <c r="DB142" s="339"/>
      <c r="DC142" s="339"/>
      <c r="DD142" s="339"/>
      <c r="DE142" s="339"/>
      <c r="DF142" s="339"/>
      <c r="DG142" s="339"/>
      <c r="DH142" s="339"/>
      <c r="DI142" s="339"/>
      <c r="DJ142" s="339"/>
      <c r="DK142" s="339"/>
      <c r="DL142" s="339"/>
      <c r="DM142" s="339"/>
      <c r="DN142" s="339"/>
      <c r="DO142" s="339"/>
      <c r="DP142" s="339"/>
      <c r="DQ142" s="339"/>
      <c r="DR142" s="339"/>
      <c r="DS142" s="339"/>
      <c r="DT142" s="339"/>
      <c r="DU142" s="339"/>
      <c r="DV142" s="339"/>
      <c r="DW142" s="339"/>
      <c r="DX142" s="339"/>
      <c r="DY142" s="339"/>
      <c r="DZ142" s="339"/>
      <c r="EA142" s="339"/>
      <c r="EB142" s="339"/>
      <c r="EC142" s="339"/>
      <c r="ED142" s="339"/>
      <c r="EE142" s="339"/>
      <c r="EF142" s="339"/>
      <c r="EG142" s="339"/>
      <c r="EH142" s="339"/>
      <c r="EI142" s="339"/>
      <c r="EJ142" s="339"/>
      <c r="EK142" s="339"/>
      <c r="EL142" s="339"/>
      <c r="EM142" s="339"/>
      <c r="EN142" s="339"/>
      <c r="EO142" s="339"/>
      <c r="EP142" s="339"/>
    </row>
    <row r="143" spans="32:146">
      <c r="AF143" s="339"/>
      <c r="AG143" s="339"/>
      <c r="AH143" s="339"/>
      <c r="AI143" s="339"/>
      <c r="AJ143" s="339"/>
      <c r="AK143" s="339"/>
      <c r="AL143" s="339"/>
      <c r="AM143" s="339"/>
      <c r="AN143" s="339"/>
      <c r="AO143" s="339"/>
      <c r="AP143" s="339"/>
      <c r="AQ143" s="339"/>
      <c r="AR143" s="339"/>
      <c r="AS143" s="339"/>
      <c r="AT143" s="339"/>
      <c r="AU143" s="339"/>
      <c r="AV143" s="339"/>
      <c r="AW143" s="339"/>
      <c r="AX143" s="339"/>
      <c r="AY143" s="339"/>
      <c r="AZ143" s="339"/>
      <c r="BA143" s="339"/>
      <c r="BB143" s="339"/>
      <c r="BC143" s="339"/>
      <c r="BD143" s="339"/>
      <c r="BE143" s="339"/>
      <c r="BF143" s="339"/>
      <c r="BG143" s="339"/>
      <c r="BH143" s="339"/>
      <c r="BI143" s="339"/>
      <c r="BJ143" s="339"/>
      <c r="BK143" s="339"/>
      <c r="BL143" s="339"/>
      <c r="BM143" s="339"/>
      <c r="BN143" s="339"/>
      <c r="BO143" s="339"/>
      <c r="BP143" s="339"/>
      <c r="BQ143" s="339"/>
      <c r="BR143" s="339"/>
      <c r="BS143" s="339"/>
      <c r="BT143" s="339"/>
      <c r="BU143" s="339"/>
      <c r="BV143" s="339"/>
      <c r="BW143" s="339"/>
      <c r="BX143" s="339"/>
      <c r="BY143" s="339"/>
      <c r="BZ143" s="339"/>
      <c r="CA143" s="339"/>
      <c r="CB143" s="339"/>
      <c r="CC143" s="339"/>
      <c r="CD143" s="339"/>
      <c r="CE143" s="339"/>
      <c r="CF143" s="339"/>
      <c r="CG143" s="339"/>
      <c r="CH143" s="339"/>
      <c r="CI143" s="339"/>
      <c r="CJ143" s="339"/>
      <c r="CK143" s="339"/>
      <c r="CL143" s="339"/>
      <c r="CM143" s="339"/>
      <c r="CN143" s="339"/>
      <c r="CO143" s="339"/>
      <c r="CP143" s="339"/>
      <c r="CQ143" s="339"/>
      <c r="CR143" s="339"/>
      <c r="CS143" s="339"/>
      <c r="CT143" s="339"/>
      <c r="CU143" s="339"/>
      <c r="CV143" s="339"/>
      <c r="CW143" s="339"/>
      <c r="CX143" s="339"/>
      <c r="CY143" s="339"/>
      <c r="CZ143" s="339"/>
      <c r="DA143" s="339"/>
      <c r="DB143" s="339"/>
      <c r="DC143" s="339"/>
      <c r="DD143" s="339"/>
      <c r="DE143" s="339"/>
      <c r="DF143" s="339"/>
      <c r="DG143" s="339"/>
      <c r="DH143" s="339"/>
      <c r="DI143" s="339"/>
      <c r="DJ143" s="339"/>
      <c r="DK143" s="339"/>
      <c r="DL143" s="339"/>
      <c r="DM143" s="339"/>
      <c r="DN143" s="339"/>
      <c r="DO143" s="339"/>
      <c r="DP143" s="339"/>
      <c r="DQ143" s="339"/>
      <c r="DR143" s="339"/>
      <c r="DS143" s="339"/>
      <c r="DT143" s="339"/>
      <c r="DU143" s="339"/>
      <c r="DV143" s="339"/>
      <c r="DW143" s="339"/>
      <c r="DX143" s="339"/>
      <c r="DY143" s="339"/>
      <c r="DZ143" s="339"/>
      <c r="EA143" s="339"/>
      <c r="EB143" s="339"/>
      <c r="EC143" s="339"/>
      <c r="ED143" s="339"/>
      <c r="EE143" s="339"/>
      <c r="EF143" s="339"/>
      <c r="EG143" s="339"/>
      <c r="EH143" s="339"/>
      <c r="EI143" s="339"/>
      <c r="EJ143" s="339"/>
      <c r="EK143" s="339"/>
      <c r="EL143" s="339"/>
      <c r="EM143" s="339"/>
      <c r="EN143" s="339"/>
      <c r="EO143" s="339"/>
      <c r="EP143" s="339"/>
    </row>
    <row r="144" spans="32:146">
      <c r="AF144" s="339"/>
      <c r="AG144" s="339"/>
      <c r="AH144" s="339"/>
      <c r="AI144" s="339"/>
      <c r="AJ144" s="339"/>
      <c r="AK144" s="339"/>
      <c r="AL144" s="339"/>
      <c r="AM144" s="339"/>
      <c r="AN144" s="339"/>
      <c r="AO144" s="339"/>
      <c r="AP144" s="339"/>
      <c r="AQ144" s="339"/>
      <c r="AR144" s="339"/>
      <c r="AS144" s="339"/>
      <c r="AT144" s="339"/>
      <c r="AU144" s="339"/>
      <c r="AV144" s="339"/>
      <c r="AW144" s="339"/>
      <c r="AX144" s="339"/>
      <c r="AY144" s="339"/>
      <c r="AZ144" s="339"/>
      <c r="BA144" s="339"/>
      <c r="BB144" s="339"/>
      <c r="BC144" s="339"/>
      <c r="BD144" s="339"/>
      <c r="BE144" s="339"/>
      <c r="BF144" s="339"/>
      <c r="BG144" s="339"/>
      <c r="BH144" s="339"/>
      <c r="BI144" s="339"/>
      <c r="BJ144" s="339"/>
      <c r="BK144" s="339"/>
      <c r="BL144" s="339"/>
      <c r="BM144" s="339"/>
      <c r="BN144" s="339"/>
      <c r="BO144" s="339"/>
      <c r="BP144" s="339"/>
      <c r="BQ144" s="339"/>
      <c r="BR144" s="339"/>
      <c r="BS144" s="339"/>
      <c r="BT144" s="339"/>
      <c r="BU144" s="339"/>
      <c r="BV144" s="339"/>
      <c r="BW144" s="339"/>
      <c r="BX144" s="339"/>
      <c r="BY144" s="339"/>
      <c r="BZ144" s="339"/>
      <c r="CA144" s="339"/>
      <c r="CB144" s="339"/>
      <c r="CC144" s="339"/>
      <c r="CD144" s="339"/>
      <c r="CE144" s="339"/>
      <c r="CF144" s="339"/>
      <c r="CG144" s="339"/>
      <c r="CH144" s="339"/>
      <c r="CI144" s="339"/>
      <c r="CJ144" s="339"/>
      <c r="CK144" s="339"/>
      <c r="CL144" s="339"/>
      <c r="CM144" s="339"/>
      <c r="CN144" s="339"/>
      <c r="CO144" s="339"/>
      <c r="CP144" s="339"/>
      <c r="CQ144" s="339"/>
      <c r="CR144" s="339"/>
      <c r="CS144" s="339"/>
      <c r="CT144" s="339"/>
      <c r="CU144" s="339"/>
      <c r="CV144" s="339"/>
      <c r="CW144" s="339"/>
      <c r="CX144" s="339"/>
      <c r="CY144" s="339"/>
      <c r="CZ144" s="339"/>
      <c r="DA144" s="339"/>
      <c r="DB144" s="339"/>
      <c r="DC144" s="339"/>
      <c r="DD144" s="339"/>
      <c r="DE144" s="339"/>
      <c r="DF144" s="339"/>
      <c r="DG144" s="339"/>
      <c r="DH144" s="339"/>
      <c r="DI144" s="339"/>
      <c r="DJ144" s="339"/>
      <c r="DK144" s="339"/>
      <c r="DL144" s="339"/>
      <c r="DM144" s="339"/>
      <c r="DN144" s="339"/>
      <c r="DO144" s="339"/>
      <c r="DP144" s="339"/>
      <c r="DQ144" s="339"/>
      <c r="DR144" s="339"/>
      <c r="DS144" s="339"/>
      <c r="DT144" s="339"/>
      <c r="DU144" s="339"/>
      <c r="DV144" s="339"/>
      <c r="DW144" s="339"/>
      <c r="DX144" s="339"/>
      <c r="DY144" s="339"/>
      <c r="DZ144" s="339"/>
      <c r="EA144" s="339"/>
      <c r="EB144" s="339"/>
      <c r="EC144" s="339"/>
      <c r="ED144" s="339"/>
      <c r="EE144" s="339"/>
      <c r="EF144" s="339"/>
      <c r="EG144" s="339"/>
      <c r="EH144" s="339"/>
      <c r="EI144" s="339"/>
      <c r="EJ144" s="339"/>
      <c r="EK144" s="339"/>
      <c r="EL144" s="339"/>
      <c r="EM144" s="339"/>
      <c r="EN144" s="339"/>
      <c r="EO144" s="339"/>
      <c r="EP144" s="339"/>
    </row>
    <row r="145" spans="32:146">
      <c r="AF145" s="339"/>
      <c r="AG145" s="339"/>
      <c r="AH145" s="339"/>
      <c r="AI145" s="339"/>
      <c r="AJ145" s="339"/>
      <c r="AK145" s="339"/>
      <c r="AL145" s="339"/>
      <c r="AM145" s="339"/>
      <c r="AN145" s="339"/>
      <c r="AO145" s="339"/>
      <c r="AP145" s="339"/>
      <c r="AQ145" s="339"/>
      <c r="AR145" s="339"/>
      <c r="AS145" s="339"/>
      <c r="AT145" s="339"/>
      <c r="AU145" s="339"/>
      <c r="AV145" s="339"/>
      <c r="AW145" s="339"/>
      <c r="AX145" s="339"/>
      <c r="AY145" s="339"/>
      <c r="AZ145" s="339"/>
      <c r="BA145" s="339"/>
      <c r="BB145" s="339"/>
      <c r="BC145" s="339"/>
      <c r="BD145" s="339"/>
      <c r="BE145" s="339"/>
      <c r="BF145" s="339"/>
      <c r="BG145" s="339"/>
      <c r="BH145" s="339"/>
      <c r="BI145" s="339"/>
      <c r="BJ145" s="339"/>
      <c r="BK145" s="339"/>
      <c r="BL145" s="339"/>
      <c r="BM145" s="339"/>
      <c r="BN145" s="339"/>
      <c r="BO145" s="339"/>
      <c r="BP145" s="339"/>
      <c r="BQ145" s="339"/>
      <c r="BR145" s="339"/>
      <c r="BS145" s="339"/>
      <c r="BT145" s="339"/>
      <c r="BU145" s="339"/>
      <c r="BV145" s="339"/>
      <c r="BW145" s="339"/>
      <c r="BX145" s="339"/>
      <c r="BY145" s="339"/>
      <c r="BZ145" s="339"/>
      <c r="CA145" s="339"/>
      <c r="CB145" s="339"/>
      <c r="CC145" s="339"/>
      <c r="CD145" s="339"/>
      <c r="CE145" s="339"/>
      <c r="CF145" s="339"/>
      <c r="CG145" s="339"/>
      <c r="CH145" s="339"/>
      <c r="CI145" s="339"/>
      <c r="CJ145" s="339"/>
      <c r="CK145" s="339"/>
      <c r="CL145" s="339"/>
      <c r="CM145" s="339"/>
      <c r="CN145" s="339"/>
      <c r="CO145" s="339"/>
      <c r="CP145" s="339"/>
      <c r="CQ145" s="339"/>
      <c r="CR145" s="339"/>
      <c r="CS145" s="339"/>
      <c r="CT145" s="339"/>
      <c r="CU145" s="339"/>
      <c r="CV145" s="339"/>
      <c r="CW145" s="339"/>
      <c r="CX145" s="339"/>
      <c r="CY145" s="339"/>
      <c r="CZ145" s="339"/>
      <c r="DA145" s="339"/>
      <c r="DB145" s="339"/>
      <c r="DC145" s="339"/>
      <c r="DD145" s="339"/>
      <c r="DE145" s="339"/>
      <c r="DF145" s="339"/>
      <c r="DG145" s="339"/>
      <c r="DH145" s="339"/>
      <c r="DI145" s="339"/>
      <c r="DJ145" s="339"/>
      <c r="DK145" s="339"/>
      <c r="DL145" s="339"/>
      <c r="DM145" s="339"/>
      <c r="DN145" s="339"/>
      <c r="DO145" s="339"/>
      <c r="DP145" s="339"/>
      <c r="DQ145" s="339"/>
      <c r="DR145" s="339"/>
      <c r="DS145" s="339"/>
      <c r="DT145" s="339"/>
      <c r="DU145" s="339"/>
      <c r="DV145" s="339"/>
      <c r="DW145" s="339"/>
      <c r="DX145" s="339"/>
      <c r="DY145" s="339"/>
      <c r="DZ145" s="339"/>
      <c r="EA145" s="339"/>
      <c r="EB145" s="339"/>
      <c r="EC145" s="339"/>
      <c r="ED145" s="339"/>
      <c r="EE145" s="339"/>
      <c r="EF145" s="339"/>
      <c r="EG145" s="339"/>
      <c r="EH145" s="339"/>
      <c r="EI145" s="339"/>
      <c r="EJ145" s="339"/>
      <c r="EK145" s="339"/>
      <c r="EL145" s="339"/>
      <c r="EM145" s="339"/>
      <c r="EN145" s="339"/>
      <c r="EO145" s="339"/>
      <c r="EP145" s="339"/>
    </row>
    <row r="146" spans="32:146">
      <c r="AF146" s="339"/>
      <c r="AG146" s="339"/>
      <c r="AH146" s="339"/>
      <c r="AI146" s="339"/>
      <c r="AJ146" s="339"/>
      <c r="AK146" s="339"/>
      <c r="AL146" s="339"/>
      <c r="AM146" s="339"/>
      <c r="AN146" s="339"/>
      <c r="AO146" s="339"/>
      <c r="AP146" s="339"/>
      <c r="AQ146" s="339"/>
      <c r="AR146" s="339"/>
      <c r="AS146" s="339"/>
      <c r="AT146" s="339"/>
      <c r="AU146" s="339"/>
      <c r="AV146" s="339"/>
      <c r="AW146" s="339"/>
      <c r="AX146" s="339"/>
      <c r="AY146" s="339"/>
      <c r="AZ146" s="339"/>
      <c r="BA146" s="339"/>
      <c r="BB146" s="339"/>
      <c r="BC146" s="339"/>
      <c r="BD146" s="339"/>
      <c r="BE146" s="339"/>
      <c r="BF146" s="339"/>
      <c r="BG146" s="339"/>
      <c r="BH146" s="339"/>
      <c r="BI146" s="339"/>
      <c r="BJ146" s="339"/>
      <c r="BK146" s="339"/>
      <c r="BL146" s="339"/>
      <c r="BM146" s="339"/>
      <c r="BN146" s="339"/>
      <c r="BO146" s="339"/>
      <c r="BP146" s="339"/>
      <c r="BQ146" s="339"/>
      <c r="BR146" s="339"/>
      <c r="BS146" s="339"/>
      <c r="BT146" s="339"/>
      <c r="BU146" s="339"/>
      <c r="BV146" s="339"/>
      <c r="BW146" s="339"/>
      <c r="BX146" s="339"/>
      <c r="BY146" s="339"/>
      <c r="BZ146" s="339"/>
      <c r="CA146" s="339"/>
      <c r="CB146" s="339"/>
      <c r="CC146" s="339"/>
      <c r="CD146" s="339"/>
      <c r="CE146" s="339"/>
      <c r="CF146" s="339"/>
      <c r="CG146" s="339"/>
      <c r="CH146" s="339"/>
      <c r="CI146" s="339"/>
      <c r="CJ146" s="339"/>
      <c r="CK146" s="339"/>
      <c r="CL146" s="339"/>
      <c r="CM146" s="339"/>
      <c r="CN146" s="339"/>
      <c r="CO146" s="339"/>
      <c r="CP146" s="339"/>
      <c r="CQ146" s="339"/>
      <c r="CR146" s="339"/>
      <c r="CS146" s="339"/>
      <c r="CT146" s="339"/>
      <c r="CU146" s="339"/>
      <c r="CV146" s="339"/>
      <c r="CW146" s="339"/>
      <c r="CX146" s="339"/>
      <c r="CY146" s="339"/>
      <c r="CZ146" s="339"/>
      <c r="DA146" s="339"/>
      <c r="DB146" s="339"/>
      <c r="DC146" s="339"/>
      <c r="DD146" s="339"/>
      <c r="DE146" s="339"/>
      <c r="DF146" s="339"/>
      <c r="DG146" s="339"/>
      <c r="DH146" s="339"/>
      <c r="DI146" s="339"/>
      <c r="DJ146" s="339"/>
      <c r="DK146" s="339"/>
      <c r="DL146" s="339"/>
      <c r="DM146" s="339"/>
      <c r="DN146" s="339"/>
      <c r="DO146" s="339"/>
      <c r="DP146" s="339"/>
      <c r="DQ146" s="339"/>
      <c r="DR146" s="339"/>
      <c r="DS146" s="339"/>
      <c r="DT146" s="339"/>
      <c r="DU146" s="339"/>
      <c r="DV146" s="339"/>
      <c r="DW146" s="339"/>
      <c r="DX146" s="339"/>
      <c r="DY146" s="339"/>
      <c r="DZ146" s="339"/>
      <c r="EA146" s="339"/>
      <c r="EB146" s="339"/>
      <c r="EC146" s="339"/>
      <c r="ED146" s="339"/>
      <c r="EE146" s="339"/>
      <c r="EF146" s="339"/>
      <c r="EG146" s="339"/>
      <c r="EH146" s="339"/>
      <c r="EI146" s="339"/>
      <c r="EJ146" s="339"/>
      <c r="EK146" s="339"/>
      <c r="EL146" s="339"/>
      <c r="EM146" s="339"/>
      <c r="EN146" s="339"/>
      <c r="EO146" s="339"/>
      <c r="EP146" s="339"/>
    </row>
    <row r="147" spans="32:146">
      <c r="AF147" s="339"/>
      <c r="AG147" s="339"/>
      <c r="AH147" s="339"/>
      <c r="AI147" s="339"/>
      <c r="AJ147" s="339"/>
      <c r="AK147" s="339"/>
      <c r="AL147" s="339"/>
      <c r="AM147" s="339"/>
      <c r="AN147" s="339"/>
      <c r="AO147" s="339"/>
      <c r="AP147" s="339"/>
      <c r="AQ147" s="339"/>
      <c r="AR147" s="339"/>
      <c r="AS147" s="339"/>
      <c r="AT147" s="339"/>
      <c r="AU147" s="339"/>
      <c r="AV147" s="339"/>
      <c r="AW147" s="339"/>
      <c r="AX147" s="339"/>
      <c r="AY147" s="339"/>
      <c r="AZ147" s="339"/>
      <c r="BA147" s="339"/>
      <c r="BB147" s="339"/>
      <c r="BC147" s="339"/>
      <c r="BD147" s="339"/>
      <c r="BE147" s="339"/>
      <c r="BF147" s="339"/>
      <c r="BG147" s="339"/>
      <c r="BH147" s="339"/>
      <c r="BI147" s="339"/>
      <c r="BJ147" s="339"/>
      <c r="BK147" s="339"/>
      <c r="BL147" s="339"/>
      <c r="BM147" s="339"/>
      <c r="BN147" s="339"/>
      <c r="BO147" s="339"/>
      <c r="BP147" s="339"/>
      <c r="BQ147" s="339"/>
      <c r="BR147" s="339"/>
      <c r="BS147" s="339"/>
      <c r="BT147" s="339"/>
      <c r="BU147" s="339"/>
      <c r="BV147" s="339"/>
      <c r="BW147" s="339"/>
      <c r="BX147" s="339"/>
      <c r="BY147" s="339"/>
      <c r="BZ147" s="339"/>
      <c r="CA147" s="339"/>
      <c r="CB147" s="339"/>
      <c r="CC147" s="339"/>
      <c r="CD147" s="339"/>
      <c r="CE147" s="339"/>
      <c r="CF147" s="339"/>
      <c r="CG147" s="339"/>
      <c r="CH147" s="339"/>
      <c r="CI147" s="339"/>
      <c r="CJ147" s="339"/>
      <c r="CK147" s="339"/>
      <c r="CL147" s="339"/>
      <c r="CM147" s="339"/>
      <c r="CN147" s="339"/>
      <c r="CO147" s="339"/>
      <c r="CP147" s="339"/>
      <c r="CQ147" s="339"/>
      <c r="CR147" s="339"/>
      <c r="CS147" s="339"/>
      <c r="CT147" s="339"/>
      <c r="CU147" s="339"/>
      <c r="CV147" s="339"/>
      <c r="CW147" s="339"/>
      <c r="CX147" s="339"/>
      <c r="CY147" s="339"/>
      <c r="CZ147" s="339"/>
      <c r="DA147" s="339"/>
      <c r="DB147" s="339"/>
      <c r="DC147" s="339"/>
      <c r="DD147" s="339"/>
      <c r="DE147" s="339"/>
      <c r="DF147" s="339"/>
      <c r="DG147" s="339"/>
      <c r="DH147" s="339"/>
      <c r="DI147" s="339"/>
      <c r="DJ147" s="339"/>
      <c r="DK147" s="339"/>
      <c r="DL147" s="339"/>
      <c r="DM147" s="339"/>
      <c r="DN147" s="339"/>
      <c r="DO147" s="339"/>
      <c r="DP147" s="339"/>
      <c r="DQ147" s="339"/>
      <c r="DR147" s="339"/>
      <c r="DS147" s="339"/>
      <c r="DT147" s="339"/>
      <c r="DU147" s="339"/>
      <c r="DV147" s="339"/>
      <c r="DW147" s="339"/>
      <c r="DX147" s="339"/>
      <c r="DY147" s="339"/>
      <c r="DZ147" s="339"/>
      <c r="EA147" s="339"/>
      <c r="EB147" s="339"/>
      <c r="EC147" s="339"/>
      <c r="ED147" s="339"/>
      <c r="EE147" s="339"/>
      <c r="EF147" s="339"/>
      <c r="EG147" s="339"/>
      <c r="EH147" s="339"/>
      <c r="EI147" s="339"/>
      <c r="EJ147" s="339"/>
      <c r="EK147" s="339"/>
      <c r="EL147" s="339"/>
      <c r="EM147" s="339"/>
      <c r="EN147" s="339"/>
      <c r="EO147" s="339"/>
      <c r="EP147" s="339"/>
    </row>
    <row r="148" spans="32:146">
      <c r="AF148" s="339"/>
      <c r="AG148" s="339"/>
      <c r="AH148" s="339"/>
      <c r="AI148" s="339"/>
      <c r="AJ148" s="339"/>
      <c r="AK148" s="339"/>
      <c r="AL148" s="339"/>
      <c r="AM148" s="339"/>
      <c r="AN148" s="339"/>
      <c r="AO148" s="339"/>
      <c r="AP148" s="339"/>
      <c r="AQ148" s="339"/>
      <c r="AR148" s="339"/>
      <c r="AS148" s="339"/>
      <c r="AT148" s="339"/>
      <c r="AU148" s="339"/>
      <c r="AV148" s="339"/>
      <c r="AW148" s="339"/>
      <c r="AX148" s="339"/>
      <c r="AY148" s="339"/>
      <c r="AZ148" s="339"/>
      <c r="BA148" s="339"/>
      <c r="BB148" s="339"/>
      <c r="BC148" s="339"/>
      <c r="BD148" s="339"/>
      <c r="BE148" s="339"/>
      <c r="BF148" s="339"/>
      <c r="BG148" s="339"/>
      <c r="BH148" s="339"/>
      <c r="BI148" s="339"/>
      <c r="BJ148" s="339"/>
      <c r="BK148" s="339"/>
      <c r="BL148" s="339"/>
      <c r="BM148" s="339"/>
      <c r="BN148" s="339"/>
      <c r="BO148" s="339"/>
      <c r="BP148" s="339"/>
      <c r="BQ148" s="339"/>
      <c r="BR148" s="339"/>
      <c r="BS148" s="339"/>
      <c r="BT148" s="339"/>
      <c r="BU148" s="339"/>
      <c r="BV148" s="339"/>
      <c r="BW148" s="339"/>
      <c r="BX148" s="339"/>
      <c r="BY148" s="339"/>
      <c r="BZ148" s="339"/>
      <c r="CA148" s="339"/>
      <c r="CB148" s="339"/>
      <c r="CC148" s="339"/>
      <c r="CD148" s="339"/>
      <c r="CE148" s="339"/>
      <c r="CF148" s="339"/>
      <c r="CG148" s="339"/>
      <c r="CH148" s="339"/>
      <c r="CI148" s="339"/>
      <c r="CJ148" s="339"/>
      <c r="CK148" s="339"/>
      <c r="CL148" s="339"/>
      <c r="CM148" s="339"/>
      <c r="CN148" s="339"/>
      <c r="CO148" s="339"/>
      <c r="CP148" s="339"/>
      <c r="CQ148" s="339"/>
      <c r="CR148" s="339"/>
      <c r="CS148" s="339"/>
      <c r="CT148" s="339"/>
      <c r="CU148" s="339"/>
      <c r="CV148" s="339"/>
      <c r="CW148" s="339"/>
      <c r="CX148" s="339"/>
      <c r="CY148" s="339"/>
      <c r="CZ148" s="339"/>
      <c r="DA148" s="339"/>
      <c r="DB148" s="339"/>
      <c r="DC148" s="339"/>
      <c r="DD148" s="339"/>
      <c r="DE148" s="339"/>
      <c r="DF148" s="339"/>
      <c r="DG148" s="339"/>
      <c r="DH148" s="339"/>
      <c r="DI148" s="339"/>
      <c r="DJ148" s="339"/>
      <c r="DK148" s="339"/>
      <c r="DL148" s="339"/>
      <c r="DM148" s="339"/>
      <c r="DN148" s="339"/>
      <c r="DO148" s="339"/>
      <c r="DP148" s="339"/>
      <c r="DQ148" s="339"/>
      <c r="DR148" s="339"/>
      <c r="DS148" s="339"/>
      <c r="DT148" s="339"/>
      <c r="DU148" s="339"/>
      <c r="DV148" s="339"/>
      <c r="DW148" s="339"/>
      <c r="DX148" s="339"/>
      <c r="DY148" s="339"/>
      <c r="DZ148" s="339"/>
      <c r="EA148" s="339"/>
      <c r="EB148" s="339"/>
      <c r="EC148" s="339"/>
      <c r="ED148" s="339"/>
      <c r="EE148" s="339"/>
      <c r="EF148" s="339"/>
      <c r="EG148" s="339"/>
      <c r="EH148" s="339"/>
      <c r="EI148" s="339"/>
      <c r="EJ148" s="339"/>
      <c r="EK148" s="339"/>
      <c r="EL148" s="339"/>
      <c r="EM148" s="339"/>
      <c r="EN148" s="339"/>
      <c r="EO148" s="339"/>
      <c r="EP148" s="339"/>
    </row>
  </sheetData>
  <sheetProtection algorithmName="SHA-512" hashValue="pEm5LeFB+yF8pN7CdGUcrFCZUivXcwpj9CdfkvZPwQUyIHfNRa0l2nzJ+b9ybVauUC6ijijuKvmW1GezKt+9Sg==" saltValue="PxspcG1QvBcDlR3g+9/IPg==" spinCount="100000" sheet="1" objects="1" scenarios="1"/>
  <mergeCells count="8">
    <mergeCell ref="A74:A83"/>
    <mergeCell ref="A85:A94"/>
    <mergeCell ref="A8:A17"/>
    <mergeCell ref="A19:A28"/>
    <mergeCell ref="A30:A39"/>
    <mergeCell ref="A41:A50"/>
    <mergeCell ref="A52:A61"/>
    <mergeCell ref="A63:A72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87BDA-AA16-7D48-84B4-427639E63469}">
  <sheetPr codeName="Sheet3">
    <tabColor rgb="FFFFA9A6"/>
  </sheetPr>
  <dimension ref="A1:EP140"/>
  <sheetViews>
    <sheetView zoomScaleNormal="100" workbookViewId="0"/>
  </sheetViews>
  <sheetFormatPr baseColWidth="10" defaultRowHeight="14"/>
  <cols>
    <col min="1" max="1" width="17.5" style="324" customWidth="1"/>
    <col min="2" max="2" width="20.33203125" style="324" customWidth="1"/>
    <col min="3" max="3" width="24.33203125" style="324" customWidth="1"/>
    <col min="4" max="4" width="12.1640625" style="324" customWidth="1"/>
    <col min="5" max="6" width="12.1640625" style="411" hidden="1" customWidth="1"/>
    <col min="7" max="16" width="12.1640625" style="324" customWidth="1"/>
    <col min="17" max="18" width="12.1640625" style="324" hidden="1" customWidth="1"/>
    <col min="19" max="19" width="12.1640625" style="325" customWidth="1"/>
    <col min="20" max="23" width="12.1640625" style="324" customWidth="1"/>
    <col min="24" max="27" width="12.1640625" style="324" hidden="1" customWidth="1"/>
    <col min="28" max="41" width="12.1640625" style="324" customWidth="1"/>
    <col min="42" max="16384" width="10.83203125" style="324"/>
  </cols>
  <sheetData>
    <row r="1" spans="1:146">
      <c r="A1" s="324" t="s">
        <v>35</v>
      </c>
    </row>
    <row r="2" spans="1:146">
      <c r="A2" s="325" t="s">
        <v>99</v>
      </c>
    </row>
    <row r="3" spans="1:146" ht="15" thickBot="1">
      <c r="B3" s="326"/>
    </row>
    <row r="4" spans="1:146">
      <c r="A4" s="104" t="s">
        <v>100</v>
      </c>
      <c r="B4" s="105"/>
      <c r="C4" s="105"/>
      <c r="D4" s="105"/>
      <c r="E4" s="389"/>
      <c r="F4" s="389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397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6"/>
    </row>
    <row r="5" spans="1:146">
      <c r="A5" s="107" t="s">
        <v>761</v>
      </c>
      <c r="B5" s="108"/>
      <c r="C5" s="117">
        <v>100000</v>
      </c>
      <c r="D5" s="109"/>
      <c r="E5" s="108"/>
      <c r="F5" s="390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39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10"/>
    </row>
    <row r="6" spans="1:146">
      <c r="A6" s="41" t="s">
        <v>108</v>
      </c>
      <c r="B6" s="108"/>
      <c r="C6" s="108"/>
      <c r="D6" s="108"/>
      <c r="E6" s="391"/>
      <c r="F6" s="39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39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10"/>
    </row>
    <row r="7" spans="1:146" ht="75">
      <c r="A7" s="243" t="s">
        <v>57</v>
      </c>
      <c r="B7" s="176" t="s">
        <v>126</v>
      </c>
      <c r="C7" s="176" t="s">
        <v>127</v>
      </c>
      <c r="D7" s="177" t="s">
        <v>40</v>
      </c>
      <c r="E7" s="413" t="s">
        <v>754</v>
      </c>
      <c r="F7" s="413" t="s">
        <v>755</v>
      </c>
      <c r="G7" s="177" t="s">
        <v>109</v>
      </c>
      <c r="H7" s="177" t="s">
        <v>53</v>
      </c>
      <c r="I7" s="177" t="s">
        <v>88</v>
      </c>
      <c r="J7" s="177" t="s">
        <v>89</v>
      </c>
      <c r="K7" s="177" t="s">
        <v>90</v>
      </c>
      <c r="L7" s="177" t="s">
        <v>128</v>
      </c>
      <c r="M7" s="177" t="s">
        <v>36</v>
      </c>
      <c r="N7" s="177" t="s">
        <v>37</v>
      </c>
      <c r="O7" s="177" t="s">
        <v>38</v>
      </c>
      <c r="P7" s="177" t="s">
        <v>39</v>
      </c>
      <c r="Q7" s="412" t="s">
        <v>739</v>
      </c>
      <c r="R7" s="412" t="s">
        <v>102</v>
      </c>
      <c r="S7" s="179" t="s">
        <v>756</v>
      </c>
      <c r="T7" s="180" t="s">
        <v>87</v>
      </c>
      <c r="U7" s="180" t="s">
        <v>48</v>
      </c>
      <c r="V7" s="180" t="s">
        <v>47</v>
      </c>
      <c r="W7" s="180" t="s">
        <v>130</v>
      </c>
      <c r="X7" s="422" t="s">
        <v>757</v>
      </c>
      <c r="Y7" s="422" t="s">
        <v>758</v>
      </c>
      <c r="Z7" s="181" t="s">
        <v>131</v>
      </c>
      <c r="AA7" s="181" t="s">
        <v>75</v>
      </c>
      <c r="AB7" s="182" t="s">
        <v>142</v>
      </c>
      <c r="AC7" s="182" t="s">
        <v>2</v>
      </c>
      <c r="AD7" s="183" t="s">
        <v>6</v>
      </c>
      <c r="AE7" s="184" t="s">
        <v>77</v>
      </c>
      <c r="CO7" s="327"/>
      <c r="CP7" s="327"/>
      <c r="CQ7" s="327"/>
      <c r="CR7" s="327"/>
      <c r="CS7" s="327"/>
      <c r="CT7" s="327"/>
      <c r="CU7" s="327"/>
      <c r="CV7" s="327"/>
      <c r="CW7" s="327"/>
      <c r="CX7" s="327"/>
      <c r="CY7" s="327"/>
      <c r="CZ7" s="327"/>
      <c r="DA7" s="327"/>
      <c r="DB7" s="327"/>
      <c r="DC7" s="327"/>
      <c r="DD7" s="327"/>
      <c r="DE7" s="327"/>
      <c r="DF7" s="327"/>
      <c r="DG7" s="327"/>
      <c r="DH7" s="327"/>
      <c r="DI7" s="327"/>
      <c r="DJ7" s="327"/>
      <c r="DK7" s="327"/>
      <c r="DL7" s="327"/>
      <c r="DM7" s="327"/>
      <c r="DN7" s="327"/>
      <c r="DO7" s="327"/>
      <c r="DP7" s="327"/>
      <c r="DQ7" s="327"/>
      <c r="DR7" s="327"/>
      <c r="DS7" s="327"/>
      <c r="DT7" s="327"/>
      <c r="DU7" s="327"/>
      <c r="DV7" s="327"/>
      <c r="DW7" s="327"/>
      <c r="DX7" s="327"/>
      <c r="DY7" s="327"/>
      <c r="DZ7" s="327"/>
      <c r="EA7" s="327"/>
      <c r="EB7" s="327"/>
      <c r="EC7" s="327"/>
      <c r="ED7" s="327"/>
      <c r="EE7" s="327"/>
      <c r="EF7" s="327"/>
      <c r="EG7" s="327"/>
      <c r="EH7" s="327"/>
      <c r="EI7" s="327"/>
      <c r="EJ7" s="327"/>
      <c r="EK7" s="327"/>
      <c r="EL7" s="327"/>
      <c r="EM7" s="327"/>
      <c r="EN7" s="327"/>
      <c r="EO7" s="327"/>
      <c r="EP7" s="327"/>
    </row>
    <row r="8" spans="1:146" ht="17" customHeight="1">
      <c r="A8" s="527" t="str">
        <f>'Vic Apr 2019'!D2</f>
        <v>Multinet 1</v>
      </c>
      <c r="B8" s="210" t="str">
        <f>'Vic Apr 2019'!F2</f>
        <v>AGL</v>
      </c>
      <c r="C8" s="210" t="str">
        <f>'Vic Apr 2019'!G2</f>
        <v>Business Savers</v>
      </c>
      <c r="D8" s="206">
        <f>365*'Vic Apr 2019'!H2/100</f>
        <v>409.89499999999998</v>
      </c>
      <c r="E8" s="414">
        <f>IF('Vic Apr 2019'!AQ2=3,0.5,IF('Vic Apr 2019'!AQ2=2,0.33,0))</f>
        <v>0.5</v>
      </c>
      <c r="F8" s="414">
        <f>1-E8</f>
        <v>0.5</v>
      </c>
      <c r="G8" s="206">
        <f>IF('Vic Apr 2019'!K2="",($C$5*E8/'Vic Apr 2019'!AQ2*'Vic Apr 2019'!W2/100)*'Vic Apr 2019'!AQ2,IF($C$5*E8/'Vic Apr 2019'!AQ2&gt;='Vic Apr 2019'!L2,('Vic Apr 2019'!L2*'Vic Apr 2019'!W2/100)*'Vic Apr 2019'!AQ2,($C$5*E8/'Vic Apr 2019'!AQ2*'Vic Apr 2019'!W2/100)*'Vic Apr 2019'!AQ2))</f>
        <v>954</v>
      </c>
      <c r="H8" s="206">
        <f>IF(AND('Vic Apr 2019'!L2&gt;0,'Vic Apr 2019'!M2&gt;0),IF($C$5*E8/'Vic Apr 2019'!AQ2&lt;'Vic Apr 2019'!L2,0,IF(($C$5*E8/'Vic Apr 2019'!AQ2-'Vic Apr 2019'!L2)&lt;=('Vic Apr 2019'!M2+'Vic Apr 2019'!L2),((($C$5*E8/'Vic Apr 2019'!AQ2-'Vic Apr 2019'!L2)*'Vic Apr 2019'!X2/100))*'Vic Apr 2019'!AQ2,((('Vic Apr 2019'!M2)*'Vic Apr 2019'!X2/100)*'Vic Apr 2019'!AQ2))),0)</f>
        <v>85.500000000000057</v>
      </c>
      <c r="I8" s="206">
        <f>IF(AND('Vic Apr 2019'!M2&gt;0,'Vic Apr 2019'!N2&gt;0),IF($C$5*E8/'Vic Apr 2019'!AQ2&lt;('Vic Apr 2019'!L2+'Vic Apr 2019'!M2),0,IF(($C$5*E8/'Vic Apr 2019'!AQ2-'Vic Apr 2019'!L2+'Vic Apr 2019'!M2)&lt;=('Vic Apr 2019'!L2+'Vic Apr 2019'!M2+'Vic Apr 2019'!N2),((($C$5*E8/'Vic Apr 2019'!AQ2-('Vic Apr 2019'!L2+'Vic Apr 2019'!M2))*'Vic Apr 2019'!Y2/100))*'Vic Apr 2019'!AQ2,('Vic Apr 2019'!N2*'Vic Apr 2019'!Y2/100)* 'Vic Apr 2019'!AQ2)),0)</f>
        <v>0</v>
      </c>
      <c r="J8" s="206">
        <f>IF(AND('Vic Apr 2019'!N2&gt;0,'Vic Apr 2019'!O2&gt;0),IF($C$5*E8/'Vic Apr 2019'!AQ2&lt;('Vic Apr 2019'!L2+'Vic Apr 2019'!M2+'Vic Apr 2019'!N2),0,IF(($C$5*E8/'Vic Apr 2019'!AQ2-'Vic Apr 2019'!L2+'Vic Apr 2019'!M2+'Vic Apr 2019'!N2)&lt;=('Vic Apr 2019'!L2+'Vic Apr 2019'!M2+'Vic Apr 2019'!N2+'Vic Apr 2019'!O2),(($C$5*E8/'Vic Apr 2019'!AQ2-('Vic Apr 2019'!L2+'Vic Apr 2019'!M2+'Vic Apr 2019'!N2))*'Vic Apr 2019'!Z2/100)*'Vic Apr 2019'!AQ2,('Vic Apr 2019'!O2*'Vic Apr 2019'!Z2/100)*'Vic Apr 2019'!AQ2)),0)</f>
        <v>0</v>
      </c>
      <c r="K8" s="206">
        <f>IF(AND('Vic Apr 2019'!P2&gt;0,'Vic Apr 2019'!O2&gt;0),IF(($C$5*E8/'Vic Apr 2019'!AQ2&lt;SUM('Vic Apr 2019'!L2:P2)),(0),($C$5*E8/'Vic Apr 2019'!AQ2-SUM('Vic Apr 2019'!L2:P2))*'Vic Apr 2019'!AB2/100)* 'Vic Apr 2019'!AQ2,IF(AND('Vic Apr 2019'!O2&gt;0,'Vic Apr 2019'!P2=""),IF(($C$5*E8/'Vic Apr 2019'!AQ2&lt; SUM('Vic Apr 2019'!L2:O2)),(0),($C$5*E8/'Vic Apr 2019'!AQ2-SUM('Vic Apr 2019'!L2:O2))*'Vic Apr 2019'!AA2/100)* 'Vic Apr 2019'!AQ2,IF(AND('Vic Apr 2019'!N2&gt;0,'Vic Apr 2019'!O2=""),IF(($C$5*E8/'Vic Apr 2019'!AQ2&lt; SUM('Vic Apr 2019'!L2:N2)),(0),($C$5*E8/'Vic Apr 2019'!AQ2-SUM('Vic Apr 2019'!L2:N2))*'Vic Apr 2019'!Z2/100)* 'Vic Apr 2019'!AQ2,IF(AND('Vic Apr 2019'!M2&gt;0,'Vic Apr 2019'!N2=""),IF(($C$5*E8/'Vic Apr 2019'!AQ2&lt;'Vic Apr 2019'!M2+'Vic Apr 2019'!L2),(0),(($C$5*E8/'Vic Apr 2019'!AQ2-('Vic Apr 2019'!M2+'Vic Apr 2019'!L2))*'Vic Apr 2019'!Y2/100))*'Vic Apr 2019'!AQ2,IF(AND('Vic Apr 2019'!L2&gt;0,'Vic Apr 2019'!M2=""&gt;0),IF(($C$5*E8/'Vic Apr 2019'!AQ2&lt;'Vic Apr 2019'!L2),(0),($C$5*E8/'Vic Apr 2019'!AQ2-'Vic Apr 2019'!L2)*'Vic Apr 2019'!X2/100)*'Vic Apr 2019'!AQ2,0)))))</f>
        <v>0</v>
      </c>
      <c r="L8" s="206">
        <f>IF('Vic Apr 2019'!K2="",($C$5*F8/'Vic Apr 2019'!AR2*'Vic Apr 2019'!AC2/100)*'Vic Apr 2019'!AR2,IF($C$5*F8/'Vic Apr 2019'!AR2&gt;='Vic Apr 2019'!L2,('Vic Apr 2019'!L2*'Vic Apr 2019'!AC2/100)*'Vic Apr 2019'!AR2,($C$5*F8/'Vic Apr 2019'!AR2*'Vic Apr 2019'!AC2/100)*'Vic Apr 2019'!AR2))</f>
        <v>913.49999999999977</v>
      </c>
      <c r="M8" s="206">
        <f>IF(AND('Vic Apr 2019'!L2&gt;0,'Vic Apr 2019'!M2&gt;0),IF($C$5*F8/'Vic Apr 2019'!AR2&lt;'Vic Apr 2019'!L2,0,IF(($C$5*F8/'Vic Apr 2019'!AR2-'Vic Apr 2019'!L2)&lt;=('Vic Apr 2019'!M2+'Vic Apr 2019'!L2),((($C$5*F8/'Vic Apr 2019'!AR2-'Vic Apr 2019'!L2)*'Vic Apr 2019'!AD2/100))*'Vic Apr 2019'!AR2,((('Vic Apr 2019'!M2)*'Vic Apr 2019'!AD2/100)*'Vic Apr 2019'!AR2))),0)</f>
        <v>85.000000000000057</v>
      </c>
      <c r="N8" s="206">
        <f>IF(AND('Vic Apr 2019'!M2&gt;0,'Vic Apr 2019'!N2&gt;0),IF($C$5*F8/'Vic Apr 2019'!AR2&lt;('Vic Apr 2019'!L2+'Vic Apr 2019'!M2),0,IF(($C$5*F8/'Vic Apr 2019'!AR2-'Vic Apr 2019'!L2+'Vic Apr 2019'!M2)&lt;=('Vic Apr 2019'!L2+'Vic Apr 2019'!M2+'Vic Apr 2019'!N2),((($C$5*F8/'Vic Apr 2019'!AR2-('Vic Apr 2019'!L2+'Vic Apr 2019'!M2))*'Vic Apr 2019'!AE2/100))*'Vic Apr 2019'!AR2,('Vic Apr 2019'!N2*'Vic Apr 2019'!AE2/100)*'Vic Apr 2019'!AR2)),0)</f>
        <v>0</v>
      </c>
      <c r="O8" s="206">
        <f>IF(AND('Vic Apr 2019'!N2&gt;0,'Vic Apr 2019'!O2&gt;0),IF($C$5*F8/'Vic Apr 2019'!AR2&lt;('Vic Apr 2019'!L2+'Vic Apr 2019'!M2+'Vic Apr 2019'!N2),0,IF(($C$5*F8/'Vic Apr 2019'!AR2-'Vic Apr 2019'!L2+'Vic Apr 2019'!M2+'Vic Apr 2019'!N2)&lt;=('Vic Apr 2019'!L2+'Vic Apr 2019'!M2+'Vic Apr 2019'!N2+'Vic Apr 2019'!O2),(($C$5*F8/'Vic Apr 2019'!AR2-('Vic Apr 2019'!L2+'Vic Apr 2019'!M2+'Vic Apr 2019'!N2))*'Vic Apr 2019'!AF2/100)*'Vic Apr 2019'!AR2,('Vic Apr 2019'!O2*'Vic Apr 2019'!AF2/100)*'Vic Apr 2019'!AR2)),0)</f>
        <v>0</v>
      </c>
      <c r="P8" s="206">
        <f>IF(AND('Vic Apr 2019'!P2&gt;0,'Vic Apr 2019'!O2&gt;0),IF(($C$5*F8/'Vic Apr 2019'!AR2&lt;SUM('Vic Apr 2019'!L2:P2)),(0),($C$5*F8/'Vic Apr 2019'!AR2-SUM('Vic Apr 2019'!L2:P2))*'Vic Apr 2019'!AB2/100)* 'Vic Apr 2019'!AR2,IF(AND('Vic Apr 2019'!O2&gt;0,'Vic Apr 2019'!P2=""),IF(($C$5*F8/'Vic Apr 2019'!AR2&lt; SUM('Vic Apr 2019'!L2:O2)),(0),($C$5*F8/'Vic Apr 2019'!AR2-SUM('Vic Apr 2019'!L2:O2))*'Vic Apr 2019'!AG2/100)* 'Vic Apr 2019'!AR2,IF(AND('Vic Apr 2019'!N2&gt;0,'Vic Apr 2019'!O2=""),IF(($C$5*F8/'Vic Apr 2019'!AR2&lt; SUM('Vic Apr 2019'!L2:N2)),(0),($C$5*F8/'Vic Apr 2019'!AR2-SUM('Vic Apr 2019'!L2:N2))*'Vic Apr 2019'!AF2/100)* 'Vic Apr 2019'!AR2,IF(AND('Vic Apr 2019'!M2&gt;0,'Vic Apr 2019'!N2=""),IF(($C$5*F8/'Vic Apr 2019'!AR2&lt;'Vic Apr 2019'!M2+'Vic Apr 2019'!L2),(0),(($C$5*F8/'Vic Apr 2019'!AR2-('Vic Apr 2019'!M2+'Vic Apr 2019'!L2))*'Vic Apr 2019'!AE2/100))*'Vic Apr 2019'!AR2,IF(AND('Vic Apr 2019'!L2&gt;0,'Vic Apr 2019'!M2=""&gt;0),IF(($C$5*F8/'Vic Apr 2019'!AR2&lt;'Vic Apr 2019'!L2),(0),($C$5*F8/'Vic Apr 2019'!AR2-'Vic Apr 2019'!L2)*'Vic Apr 2019'!AD2/100)*'Vic Apr 2019'!AR2,0)))))</f>
        <v>0</v>
      </c>
      <c r="Q8" s="392">
        <f>SUM(G8:P8)</f>
        <v>2037.9999999999998</v>
      </c>
      <c r="R8" s="418">
        <f>Q8+D8</f>
        <v>2447.8949999999995</v>
      </c>
      <c r="S8" s="209">
        <f>R8*1.1</f>
        <v>2692.6844999999998</v>
      </c>
      <c r="T8" s="246">
        <f>'Vic Apr 2019'!AT2</f>
        <v>0</v>
      </c>
      <c r="U8" s="246">
        <f>'Vic Apr 2019'!AU2</f>
        <v>15</v>
      </c>
      <c r="V8" s="246">
        <f>'Vic Apr 2019'!AV2</f>
        <v>0</v>
      </c>
      <c r="W8" s="246">
        <f>'Vic Apr 2019'!AW2</f>
        <v>0</v>
      </c>
      <c r="X8" s="418" t="str">
        <f>IF(SUM(T8:W8)=0,"No discount",IF(T8&gt;0,"Guaranteed off bill",IF(U8&gt;0,"Guaranteed off usage",IF(V8&gt;0,"Pay-on-time off bill","Pay-on-time off usage"))))</f>
        <v>Guaranteed off usage</v>
      </c>
      <c r="Y8" s="418" t="s">
        <v>759</v>
      </c>
      <c r="Z8" s="399">
        <f t="shared" ref="Z8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2142.1949999999997</v>
      </c>
      <c r="AA8" s="399">
        <f t="shared" ref="AA8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2142.1949999999997</v>
      </c>
      <c r="AB8" s="400">
        <f t="shared" ref="AB8:AC8" si="2">Z8*1.1</f>
        <v>2356.4144999999999</v>
      </c>
      <c r="AC8" s="400">
        <f t="shared" si="2"/>
        <v>2356.4144999999999</v>
      </c>
      <c r="AD8" s="249">
        <f>'Vic Apr 2019'!BF2</f>
        <v>0</v>
      </c>
      <c r="AE8" s="212" t="str">
        <f>'Vic Apr 2019'!BG2</f>
        <v>n</v>
      </c>
      <c r="CO8" s="327"/>
      <c r="CP8" s="327"/>
      <c r="CQ8" s="327"/>
      <c r="CR8" s="327"/>
      <c r="CS8" s="327"/>
      <c r="CT8" s="327"/>
      <c r="CU8" s="327"/>
      <c r="CV8" s="327"/>
      <c r="CW8" s="327"/>
      <c r="CX8" s="327"/>
      <c r="CY8" s="327"/>
      <c r="CZ8" s="327"/>
      <c r="DA8" s="327"/>
      <c r="DB8" s="327"/>
      <c r="DC8" s="327"/>
      <c r="DD8" s="327"/>
      <c r="DE8" s="327"/>
      <c r="DF8" s="327"/>
      <c r="DG8" s="327"/>
      <c r="DH8" s="327"/>
      <c r="DI8" s="327"/>
      <c r="DJ8" s="327"/>
      <c r="DK8" s="327"/>
      <c r="DL8" s="327"/>
      <c r="DM8" s="327"/>
      <c r="DN8" s="327"/>
      <c r="DO8" s="327"/>
      <c r="DP8" s="327"/>
      <c r="DQ8" s="327"/>
      <c r="DR8" s="327"/>
      <c r="DS8" s="327"/>
      <c r="DT8" s="327"/>
      <c r="DU8" s="327"/>
      <c r="DV8" s="327"/>
      <c r="DW8" s="327"/>
      <c r="DX8" s="327"/>
      <c r="DY8" s="327"/>
      <c r="DZ8" s="327"/>
      <c r="EA8" s="327"/>
      <c r="EB8" s="327"/>
      <c r="EC8" s="327"/>
      <c r="ED8" s="327"/>
      <c r="EE8" s="327"/>
      <c r="EF8" s="327"/>
      <c r="EG8" s="327"/>
      <c r="EH8" s="327"/>
      <c r="EI8" s="327"/>
      <c r="EJ8" s="327"/>
      <c r="EK8" s="327"/>
      <c r="EL8" s="327"/>
      <c r="EM8" s="327"/>
      <c r="EN8" s="327"/>
      <c r="EO8" s="327"/>
      <c r="EP8" s="327"/>
    </row>
    <row r="9" spans="1:146" ht="17" customHeight="1">
      <c r="A9" s="528"/>
      <c r="B9" s="194" t="str">
        <f>'Vic Apr 2019'!F3</f>
        <v>Click Energy</v>
      </c>
      <c r="C9" s="194" t="str">
        <f>'Vic Apr 2019'!G3</f>
        <v>Business Business Choice</v>
      </c>
      <c r="D9" s="190">
        <f>365*'Vic Apr 2019'!H3/100</f>
        <v>313.17</v>
      </c>
      <c r="E9" s="415">
        <f>IF('Vic Apr 2019'!AQ3=3,0.5,IF('Vic Apr 2019'!AQ3=2,0.33,0))</f>
        <v>0.5</v>
      </c>
      <c r="F9" s="415">
        <f t="shared" ref="F9:F72" si="3">1-E9</f>
        <v>0.5</v>
      </c>
      <c r="G9" s="190">
        <f>IF('Vic Apr 2019'!K3="",($C$5*E9/'Vic Apr 2019'!AQ3*'Vic Apr 2019'!W3/100)*'Vic Apr 2019'!AQ3,IF($C$5*E9/'Vic Apr 2019'!AQ3&gt;='Vic Apr 2019'!L3,('Vic Apr 2019'!L3*'Vic Apr 2019'!W3/100)*'Vic Apr 2019'!AQ3,($C$5*E9/'Vic Apr 2019'!AQ3*'Vic Apr 2019'!W3/100)*'Vic Apr 2019'!AQ3))</f>
        <v>1017</v>
      </c>
      <c r="H9" s="190">
        <f>IF(AND('Vic Apr 2019'!L3&gt;0,'Vic Apr 2019'!M3&gt;0),IF($C$5*E9/'Vic Apr 2019'!AQ3&lt;'Vic Apr 2019'!L3,0,IF(($C$5*E9/'Vic Apr 2019'!AQ3-'Vic Apr 2019'!L3)&lt;=('Vic Apr 2019'!M3+'Vic Apr 2019'!L3),((($C$5*E9/'Vic Apr 2019'!AQ3-'Vic Apr 2019'!L3)*'Vic Apr 2019'!X3/100))*'Vic Apr 2019'!AQ3,((('Vic Apr 2019'!M3)*'Vic Apr 2019'!X3/100)*'Vic Apr 2019'!AQ3))),0)</f>
        <v>105.50000000000009</v>
      </c>
      <c r="I9" s="190">
        <f>IF(AND('Vic Apr 2019'!M3&gt;0,'Vic Apr 2019'!N3&gt;0),IF($C$5*E9/'Vic Apr 2019'!AQ3&lt;('Vic Apr 2019'!L3+'Vic Apr 2019'!M3),0,IF(($C$5*E9/'Vic Apr 2019'!AQ3-'Vic Apr 2019'!L3+'Vic Apr 2019'!M3)&lt;=('Vic Apr 2019'!L3+'Vic Apr 2019'!M3+'Vic Apr 2019'!N3),((($C$5*E9/'Vic Apr 2019'!AQ3-('Vic Apr 2019'!L3+'Vic Apr 2019'!M3))*'Vic Apr 2019'!Y3/100))*'Vic Apr 2019'!AQ3,('Vic Apr 2019'!N3*'Vic Apr 2019'!Y3/100)* 'Vic Apr 2019'!AQ3)),0)</f>
        <v>0</v>
      </c>
      <c r="J9" s="190">
        <f>IF(AND('Vic Apr 2019'!N3&gt;0,'Vic Apr 2019'!O3&gt;0),IF($C$5*E9/'Vic Apr 2019'!AQ3&lt;('Vic Apr 2019'!L3+'Vic Apr 2019'!M3+'Vic Apr 2019'!N3),0,IF(($C$5*E9/'Vic Apr 2019'!AQ3-'Vic Apr 2019'!L3+'Vic Apr 2019'!M3+'Vic Apr 2019'!N3)&lt;=('Vic Apr 2019'!L3+'Vic Apr 2019'!M3+'Vic Apr 2019'!N3+'Vic Apr 2019'!O3),(($C$5*E9/'Vic Apr 2019'!AQ3-('Vic Apr 2019'!L3+'Vic Apr 2019'!M3+'Vic Apr 2019'!N3))*'Vic Apr 2019'!Z3/100)*'Vic Apr 2019'!AQ3,('Vic Apr 2019'!O3*'Vic Apr 2019'!Z3/100)*'Vic Apr 2019'!AQ3)),0)</f>
        <v>0</v>
      </c>
      <c r="K9" s="190">
        <f>IF(AND('Vic Apr 2019'!P3&gt;0,'Vic Apr 2019'!O3&gt;0),IF(($C$5*E9/'Vic Apr 2019'!AQ3&lt;SUM('Vic Apr 2019'!L3:P3)),(0),($C$5*E9/'Vic Apr 2019'!AQ3-SUM('Vic Apr 2019'!L3:P3))*'Vic Apr 2019'!AB3/100)* 'Vic Apr 2019'!AQ3,IF(AND('Vic Apr 2019'!O3&gt;0,'Vic Apr 2019'!P3=""),IF(($C$5*E9/'Vic Apr 2019'!AQ3&lt; SUM('Vic Apr 2019'!L3:O3)),(0),($C$5*E9/'Vic Apr 2019'!AQ3-SUM('Vic Apr 2019'!L3:O3))*'Vic Apr 2019'!AA3/100)* 'Vic Apr 2019'!AQ3,IF(AND('Vic Apr 2019'!N3&gt;0,'Vic Apr 2019'!O3=""),IF(($C$5*E9/'Vic Apr 2019'!AQ3&lt; SUM('Vic Apr 2019'!L3:N3)),(0),($C$5*E9/'Vic Apr 2019'!AQ3-SUM('Vic Apr 2019'!L3:N3))*'Vic Apr 2019'!Z3/100)* 'Vic Apr 2019'!AQ3,IF(AND('Vic Apr 2019'!M3&gt;0,'Vic Apr 2019'!N3=""),IF(($C$5*E9/'Vic Apr 2019'!AQ3&lt;'Vic Apr 2019'!M3+'Vic Apr 2019'!L3),(0),(($C$5*E9/'Vic Apr 2019'!AQ3-('Vic Apr 2019'!M3+'Vic Apr 2019'!L3))*'Vic Apr 2019'!Y3/100))*'Vic Apr 2019'!AQ3,IF(AND('Vic Apr 2019'!L3&gt;0,'Vic Apr 2019'!M3=""&gt;0),IF(($C$5*E9/'Vic Apr 2019'!AQ3&lt;'Vic Apr 2019'!L3),(0),($C$5*E9/'Vic Apr 2019'!AQ3-'Vic Apr 2019'!L3)*'Vic Apr 2019'!X3/100)*'Vic Apr 2019'!AQ3,0)))))</f>
        <v>0</v>
      </c>
      <c r="L9" s="190">
        <f>IF('Vic Apr 2019'!K3="",($C$5*F9/'Vic Apr 2019'!AR3*'Vic Apr 2019'!AC3/100)*'Vic Apr 2019'!AR3,IF($C$5*F9/'Vic Apr 2019'!AR3&gt;='Vic Apr 2019'!L3,('Vic Apr 2019'!L3*'Vic Apr 2019'!AC3/100)*'Vic Apr 2019'!AR3,($C$5*F9/'Vic Apr 2019'!AR3*'Vic Apr 2019'!AC3/100)*'Vic Apr 2019'!AR3))</f>
        <v>972.00000000000023</v>
      </c>
      <c r="M9" s="190">
        <f>IF(AND('Vic Apr 2019'!L3&gt;0,'Vic Apr 2019'!M3&gt;0),IF($C$5*F9/'Vic Apr 2019'!AR3&lt;'Vic Apr 2019'!L3,0,IF(($C$5*F9/'Vic Apr 2019'!AR3-'Vic Apr 2019'!L3)&lt;=('Vic Apr 2019'!M3+'Vic Apr 2019'!L3),((($C$5*F9/'Vic Apr 2019'!AR3-'Vic Apr 2019'!L3)*'Vic Apr 2019'!AD3/100))*'Vic Apr 2019'!AR3,((('Vic Apr 2019'!M3)*'Vic Apr 2019'!AD3/100)*'Vic Apr 2019'!AR3))),0)</f>
        <v>105.50000000000009</v>
      </c>
      <c r="N9" s="190">
        <f>IF(AND('Vic Apr 2019'!M3&gt;0,'Vic Apr 2019'!N3&gt;0),IF($C$5*F9/'Vic Apr 2019'!AR3&lt;('Vic Apr 2019'!L3+'Vic Apr 2019'!M3),0,IF(($C$5*F9/'Vic Apr 2019'!AR3-'Vic Apr 2019'!L3+'Vic Apr 2019'!M3)&lt;=('Vic Apr 2019'!L3+'Vic Apr 2019'!M3+'Vic Apr 2019'!N3),((($C$5*F9/'Vic Apr 2019'!AR3-('Vic Apr 2019'!L3+'Vic Apr 2019'!M3))*'Vic Apr 2019'!AE3/100))*'Vic Apr 2019'!AR3,('Vic Apr 2019'!N3*'Vic Apr 2019'!AE3/100)*'Vic Apr 2019'!AR3)),0)</f>
        <v>0</v>
      </c>
      <c r="O9" s="190">
        <f>IF(AND('Vic Apr 2019'!N3&gt;0,'Vic Apr 2019'!O3&gt;0),IF($C$5*F9/'Vic Apr 2019'!AR3&lt;('Vic Apr 2019'!L3+'Vic Apr 2019'!M3+'Vic Apr 2019'!N3),0,IF(($C$5*F9/'Vic Apr 2019'!AR3-'Vic Apr 2019'!L3+'Vic Apr 2019'!M3+'Vic Apr 2019'!N3)&lt;=('Vic Apr 2019'!L3+'Vic Apr 2019'!M3+'Vic Apr 2019'!N3+'Vic Apr 2019'!O3),(($C$5*F9/'Vic Apr 2019'!AR3-('Vic Apr 2019'!L3+'Vic Apr 2019'!M3+'Vic Apr 2019'!N3))*'Vic Apr 2019'!AF3/100)*'Vic Apr 2019'!AR3,('Vic Apr 2019'!O3*'Vic Apr 2019'!AF3/100)*'Vic Apr 2019'!AR3)),0)</f>
        <v>0</v>
      </c>
      <c r="P9" s="190">
        <f>IF(AND('Vic Apr 2019'!P3&gt;0,'Vic Apr 2019'!O3&gt;0),IF(($C$5*F9/'Vic Apr 2019'!AR3&lt;SUM('Vic Apr 2019'!L3:P3)),(0),($C$5*F9/'Vic Apr 2019'!AR3-SUM('Vic Apr 2019'!L3:P3))*'Vic Apr 2019'!AB3/100)* 'Vic Apr 2019'!AR3,IF(AND('Vic Apr 2019'!O3&gt;0,'Vic Apr 2019'!P3=""),IF(($C$5*F9/'Vic Apr 2019'!AR3&lt; SUM('Vic Apr 2019'!L3:O3)),(0),($C$5*F9/'Vic Apr 2019'!AR3-SUM('Vic Apr 2019'!L3:O3))*'Vic Apr 2019'!AG3/100)* 'Vic Apr 2019'!AR3,IF(AND('Vic Apr 2019'!N3&gt;0,'Vic Apr 2019'!O3=""),IF(($C$5*F9/'Vic Apr 2019'!AR3&lt; SUM('Vic Apr 2019'!L3:N3)),(0),($C$5*F9/'Vic Apr 2019'!AR3-SUM('Vic Apr 2019'!L3:N3))*'Vic Apr 2019'!AF3/100)* 'Vic Apr 2019'!AR3,IF(AND('Vic Apr 2019'!M3&gt;0,'Vic Apr 2019'!N3=""),IF(($C$5*F9/'Vic Apr 2019'!AR3&lt;'Vic Apr 2019'!M3+'Vic Apr 2019'!L3),(0),(($C$5*F9/'Vic Apr 2019'!AR3-('Vic Apr 2019'!M3+'Vic Apr 2019'!L3))*'Vic Apr 2019'!AE3/100))*'Vic Apr 2019'!AR3,IF(AND('Vic Apr 2019'!L3&gt;0,'Vic Apr 2019'!M3=""&gt;0),IF(($C$5*F9/'Vic Apr 2019'!AR3&lt;'Vic Apr 2019'!L3),(0),($C$5*F9/'Vic Apr 2019'!AR3-'Vic Apr 2019'!L3)*'Vic Apr 2019'!AD3/100)*'Vic Apr 2019'!AR3,0)))))</f>
        <v>0</v>
      </c>
      <c r="Q9" s="394">
        <f t="shared" ref="Q9:Q72" si="4">SUM(G9:P9)</f>
        <v>2200</v>
      </c>
      <c r="R9" s="419">
        <f t="shared" ref="R9:R85" si="5">SUM(D9:P9)</f>
        <v>2514.17</v>
      </c>
      <c r="S9" s="193">
        <f t="shared" ref="S9:S72" si="6">R9*1.1</f>
        <v>2765.5870000000004</v>
      </c>
      <c r="T9" s="247">
        <f>'Vic Apr 2019'!AT3</f>
        <v>0</v>
      </c>
      <c r="U9" s="247">
        <f>'Vic Apr 2019'!AU3</f>
        <v>0</v>
      </c>
      <c r="V9" s="247">
        <f>'Vic Apr 2019'!AV3</f>
        <v>10</v>
      </c>
      <c r="W9" s="247">
        <f>'Vic Apr 2019'!AW3</f>
        <v>0</v>
      </c>
      <c r="X9" s="419" t="str">
        <f t="shared" ref="X9:X11" si="7">IF(SUM(T9:W9)=0,"No discount",IF(T9&gt;0,"Guaranteed off bill",IF(U9&gt;0,"Guaranteed off usage",IF(V9&gt;0,"Pay-on-time off bill","Pay-on-time off usage"))))</f>
        <v>Pay-on-time off bill</v>
      </c>
      <c r="Y9" s="419" t="s">
        <v>759</v>
      </c>
      <c r="Z9" s="399">
        <f t="shared" ref="Z9:Z72" si="8"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2514.17</v>
      </c>
      <c r="AA9" s="399">
        <f t="shared" ref="AA9:AA72" si="9"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2262.7530000000002</v>
      </c>
      <c r="AB9" s="400">
        <f t="shared" ref="AB9:AB72" si="10">Z9*1.1</f>
        <v>2765.5870000000004</v>
      </c>
      <c r="AC9" s="400">
        <f t="shared" ref="AC9:AC72" si="11">AA9*1.1</f>
        <v>2489.0283000000004</v>
      </c>
      <c r="AD9" s="244">
        <f>'Vic Apr 2019'!BF3</f>
        <v>0</v>
      </c>
      <c r="AE9" s="196" t="str">
        <f>'Vic Apr 2019'!BG3</f>
        <v>n</v>
      </c>
      <c r="CO9" s="327"/>
      <c r="CP9" s="327"/>
      <c r="CQ9" s="327"/>
      <c r="CR9" s="327"/>
      <c r="CS9" s="327"/>
      <c r="CT9" s="327"/>
      <c r="CU9" s="327"/>
      <c r="CV9" s="327"/>
      <c r="CW9" s="327"/>
      <c r="CX9" s="327"/>
      <c r="CY9" s="327"/>
      <c r="CZ9" s="327"/>
      <c r="DA9" s="327"/>
      <c r="DB9" s="327"/>
      <c r="DC9" s="327"/>
      <c r="DD9" s="327"/>
      <c r="DE9" s="327"/>
      <c r="DF9" s="327"/>
      <c r="DG9" s="327"/>
      <c r="DH9" s="327"/>
      <c r="DI9" s="327"/>
      <c r="DJ9" s="327"/>
      <c r="DK9" s="327"/>
      <c r="DL9" s="327"/>
      <c r="DM9" s="327"/>
      <c r="DN9" s="327"/>
      <c r="DO9" s="327"/>
      <c r="DP9" s="327"/>
      <c r="DQ9" s="327"/>
      <c r="DR9" s="327"/>
      <c r="DS9" s="327"/>
      <c r="DT9" s="327"/>
      <c r="DU9" s="327"/>
      <c r="DV9" s="327"/>
      <c r="DW9" s="327"/>
      <c r="DX9" s="327"/>
      <c r="DY9" s="327"/>
      <c r="DZ9" s="327"/>
      <c r="EA9" s="327"/>
      <c r="EB9" s="327"/>
      <c r="EC9" s="327"/>
      <c r="ED9" s="327"/>
      <c r="EE9" s="327"/>
      <c r="EF9" s="327"/>
      <c r="EG9" s="327"/>
      <c r="EH9" s="327"/>
      <c r="EI9" s="327"/>
      <c r="EJ9" s="327"/>
      <c r="EK9" s="327"/>
      <c r="EL9" s="327"/>
      <c r="EM9" s="327"/>
      <c r="EN9" s="327"/>
      <c r="EO9" s="327"/>
      <c r="EP9" s="327"/>
    </row>
    <row r="10" spans="1:146" ht="17" customHeight="1">
      <c r="A10" s="528"/>
      <c r="B10" s="194" t="str">
        <f>'Vic Apr 2019'!F4</f>
        <v>Covau</v>
      </c>
      <c r="C10" s="194" t="str">
        <f>'Vic Apr 2019'!G4</f>
        <v>Smart Saver</v>
      </c>
      <c r="D10" s="190">
        <f>365*'Vic Apr 2019'!H4/100</f>
        <v>365</v>
      </c>
      <c r="E10" s="415">
        <f>IF('Vic Apr 2019'!AQ4=3,0.5,IF('Vic Apr 2019'!AQ4=2,0.33,0))</f>
        <v>0.5</v>
      </c>
      <c r="F10" s="415">
        <f t="shared" si="3"/>
        <v>0.5</v>
      </c>
      <c r="G10" s="190">
        <f>IF('Vic Apr 2019'!K4="",($C$5*E10/'Vic Apr 2019'!AQ4*'Vic Apr 2019'!W4/100)*'Vic Apr 2019'!AQ4,IF($C$5*E10/'Vic Apr 2019'!AQ4&gt;='Vic Apr 2019'!L4,('Vic Apr 2019'!L4*'Vic Apr 2019'!W4/100)*'Vic Apr 2019'!AQ4,($C$5*E10/'Vic Apr 2019'!AQ4*'Vic Apr 2019'!W4/100)*'Vic Apr 2019'!AQ4))</f>
        <v>1147.5</v>
      </c>
      <c r="H10" s="190">
        <f>IF(AND('Vic Apr 2019'!L4&gt;0,'Vic Apr 2019'!M4&gt;0),IF($C$5*E10/'Vic Apr 2019'!AQ4&lt;'Vic Apr 2019'!L4,0,IF(($C$5*E10/'Vic Apr 2019'!AQ4-'Vic Apr 2019'!L4)&lt;=('Vic Apr 2019'!M4+'Vic Apr 2019'!L4),((($C$5*E10/'Vic Apr 2019'!AQ4-'Vic Apr 2019'!L4)*'Vic Apr 2019'!X4/100))*'Vic Apr 2019'!AQ4,((('Vic Apr 2019'!M4)*'Vic Apr 2019'!X4/100)*'Vic Apr 2019'!AQ4))),0)</f>
        <v>119.00000000000009</v>
      </c>
      <c r="I10" s="190">
        <f>IF(AND('Vic Apr 2019'!M4&gt;0,'Vic Apr 2019'!N4&gt;0),IF($C$5*E10/'Vic Apr 2019'!AQ4&lt;('Vic Apr 2019'!L4+'Vic Apr 2019'!M4),0,IF(($C$5*E10/'Vic Apr 2019'!AQ4-'Vic Apr 2019'!L4+'Vic Apr 2019'!M4)&lt;=('Vic Apr 2019'!L4+'Vic Apr 2019'!M4+'Vic Apr 2019'!N4),((($C$5*E10/'Vic Apr 2019'!AQ4-('Vic Apr 2019'!L4+'Vic Apr 2019'!M4))*'Vic Apr 2019'!Y4/100))*'Vic Apr 2019'!AQ4,('Vic Apr 2019'!N4*'Vic Apr 2019'!Y4/100)* 'Vic Apr 2019'!AQ4)),0)</f>
        <v>0</v>
      </c>
      <c r="J10" s="190">
        <f>IF(AND('Vic Apr 2019'!N4&gt;0,'Vic Apr 2019'!O4&gt;0),IF($C$5*E10/'Vic Apr 2019'!AQ4&lt;('Vic Apr 2019'!L4+'Vic Apr 2019'!M4+'Vic Apr 2019'!N4),0,IF(($C$5*E10/'Vic Apr 2019'!AQ4-'Vic Apr 2019'!L4+'Vic Apr 2019'!M4+'Vic Apr 2019'!N4)&lt;=('Vic Apr 2019'!L4+'Vic Apr 2019'!M4+'Vic Apr 2019'!N4+'Vic Apr 2019'!O4),(($C$5*E10/'Vic Apr 2019'!AQ4-('Vic Apr 2019'!L4+'Vic Apr 2019'!M4+'Vic Apr 2019'!N4))*'Vic Apr 2019'!Z4/100)*'Vic Apr 2019'!AQ4,('Vic Apr 2019'!O4*'Vic Apr 2019'!Z4/100)*'Vic Apr 2019'!AQ4)),0)</f>
        <v>0</v>
      </c>
      <c r="K10" s="190">
        <f>IF(AND('Vic Apr 2019'!P4&gt;0,'Vic Apr 2019'!O4&gt;0),IF(($C$5*E10/'Vic Apr 2019'!AQ4&lt;SUM('Vic Apr 2019'!L4:P4)),(0),($C$5*E10/'Vic Apr 2019'!AQ4-SUM('Vic Apr 2019'!L4:P4))*'Vic Apr 2019'!AB4/100)* 'Vic Apr 2019'!AQ4,IF(AND('Vic Apr 2019'!O4&gt;0,'Vic Apr 2019'!P4=""),IF(($C$5*E10/'Vic Apr 2019'!AQ4&lt; SUM('Vic Apr 2019'!L4:O4)),(0),($C$5*E10/'Vic Apr 2019'!AQ4-SUM('Vic Apr 2019'!L4:O4))*'Vic Apr 2019'!AA4/100)* 'Vic Apr 2019'!AQ4,IF(AND('Vic Apr 2019'!N4&gt;0,'Vic Apr 2019'!O4=""),IF(($C$5*E10/'Vic Apr 2019'!AQ4&lt; SUM('Vic Apr 2019'!L4:N4)),(0),($C$5*E10/'Vic Apr 2019'!AQ4-SUM('Vic Apr 2019'!L4:N4))*'Vic Apr 2019'!Z4/100)* 'Vic Apr 2019'!AQ4,IF(AND('Vic Apr 2019'!M4&gt;0,'Vic Apr 2019'!N4=""),IF(($C$5*E10/'Vic Apr 2019'!AQ4&lt;'Vic Apr 2019'!M4+'Vic Apr 2019'!L4),(0),(($C$5*E10/'Vic Apr 2019'!AQ4-('Vic Apr 2019'!M4+'Vic Apr 2019'!L4))*'Vic Apr 2019'!Y4/100))*'Vic Apr 2019'!AQ4,IF(AND('Vic Apr 2019'!L4&gt;0,'Vic Apr 2019'!M4=""&gt;0),IF(($C$5*E10/'Vic Apr 2019'!AQ4&lt;'Vic Apr 2019'!L4),(0),($C$5*E10/'Vic Apr 2019'!AQ4-'Vic Apr 2019'!L4)*'Vic Apr 2019'!X4/100)*'Vic Apr 2019'!AQ4,0)))))</f>
        <v>0</v>
      </c>
      <c r="L10" s="190">
        <f>IF('Vic Apr 2019'!K4="",($C$5*F10/'Vic Apr 2019'!AR4*'Vic Apr 2019'!AC4/100)*'Vic Apr 2019'!AR4,IF($C$5*F10/'Vic Apr 2019'!AR4&gt;='Vic Apr 2019'!L4,('Vic Apr 2019'!L4*'Vic Apr 2019'!AC4/100)*'Vic Apr 2019'!AR4,($C$5*F10/'Vic Apr 2019'!AR4*'Vic Apr 2019'!AC4/100)*'Vic Apr 2019'!AR4))</f>
        <v>1035</v>
      </c>
      <c r="M10" s="190">
        <f>IF(AND('Vic Apr 2019'!L4&gt;0,'Vic Apr 2019'!M4&gt;0),IF($C$5*F10/'Vic Apr 2019'!AR4&lt;'Vic Apr 2019'!L4,0,IF(($C$5*F10/'Vic Apr 2019'!AR4-'Vic Apr 2019'!L4)&lt;=('Vic Apr 2019'!M4+'Vic Apr 2019'!L4),((($C$5*F10/'Vic Apr 2019'!AR4-'Vic Apr 2019'!L4)*'Vic Apr 2019'!AD4/100))*'Vic Apr 2019'!AR4,((('Vic Apr 2019'!M4)*'Vic Apr 2019'!AD4/100)*'Vic Apr 2019'!AR4))),0)</f>
        <v>109.00000000000009</v>
      </c>
      <c r="N10" s="190">
        <f>IF(AND('Vic Apr 2019'!M4&gt;0,'Vic Apr 2019'!N4&gt;0),IF($C$5*F10/'Vic Apr 2019'!AR4&lt;('Vic Apr 2019'!L4+'Vic Apr 2019'!M4),0,IF(($C$5*F10/'Vic Apr 2019'!AR4-'Vic Apr 2019'!L4+'Vic Apr 2019'!M4)&lt;=('Vic Apr 2019'!L4+'Vic Apr 2019'!M4+'Vic Apr 2019'!N4),((($C$5*F10/'Vic Apr 2019'!AR4-('Vic Apr 2019'!L4+'Vic Apr 2019'!M4))*'Vic Apr 2019'!AE4/100))*'Vic Apr 2019'!AR4,('Vic Apr 2019'!N4*'Vic Apr 2019'!AE4/100)*'Vic Apr 2019'!AR4)),0)</f>
        <v>0</v>
      </c>
      <c r="O10" s="190">
        <f>IF(AND('Vic Apr 2019'!N4&gt;0,'Vic Apr 2019'!O4&gt;0),IF($C$5*F10/'Vic Apr 2019'!AR4&lt;('Vic Apr 2019'!L4+'Vic Apr 2019'!M4+'Vic Apr 2019'!N4),0,IF(($C$5*F10/'Vic Apr 2019'!AR4-'Vic Apr 2019'!L4+'Vic Apr 2019'!M4+'Vic Apr 2019'!N4)&lt;=('Vic Apr 2019'!L4+'Vic Apr 2019'!M4+'Vic Apr 2019'!N4+'Vic Apr 2019'!O4),(($C$5*F10/'Vic Apr 2019'!AR4-('Vic Apr 2019'!L4+'Vic Apr 2019'!M4+'Vic Apr 2019'!N4))*'Vic Apr 2019'!AF4/100)*'Vic Apr 2019'!AR4,('Vic Apr 2019'!O4*'Vic Apr 2019'!AF4/100)*'Vic Apr 2019'!AR4)),0)</f>
        <v>0</v>
      </c>
      <c r="P10" s="190">
        <f>IF(AND('Vic Apr 2019'!P4&gt;0,'Vic Apr 2019'!O4&gt;0),IF(($C$5*F10/'Vic Apr 2019'!AR4&lt;SUM('Vic Apr 2019'!L4:P4)),(0),($C$5*F10/'Vic Apr 2019'!AR4-SUM('Vic Apr 2019'!L4:P4))*'Vic Apr 2019'!AB4/100)* 'Vic Apr 2019'!AR4,IF(AND('Vic Apr 2019'!O4&gt;0,'Vic Apr 2019'!P4=""),IF(($C$5*F10/'Vic Apr 2019'!AR4&lt; SUM('Vic Apr 2019'!L4:O4)),(0),($C$5*F10/'Vic Apr 2019'!AR4-SUM('Vic Apr 2019'!L4:O4))*'Vic Apr 2019'!AG4/100)* 'Vic Apr 2019'!AR4,IF(AND('Vic Apr 2019'!N4&gt;0,'Vic Apr 2019'!O4=""),IF(($C$5*F10/'Vic Apr 2019'!AR4&lt; SUM('Vic Apr 2019'!L4:N4)),(0),($C$5*F10/'Vic Apr 2019'!AR4-SUM('Vic Apr 2019'!L4:N4))*'Vic Apr 2019'!AF4/100)* 'Vic Apr 2019'!AR4,IF(AND('Vic Apr 2019'!M4&gt;0,'Vic Apr 2019'!N4=""),IF(($C$5*F10/'Vic Apr 2019'!AR4&lt;'Vic Apr 2019'!M4+'Vic Apr 2019'!L4),(0),(($C$5*F10/'Vic Apr 2019'!AR4-('Vic Apr 2019'!M4+'Vic Apr 2019'!L4))*'Vic Apr 2019'!AE4/100))*'Vic Apr 2019'!AR4,IF(AND('Vic Apr 2019'!L4&gt;0,'Vic Apr 2019'!M4=""&gt;0),IF(($C$5*F10/'Vic Apr 2019'!AR4&lt;'Vic Apr 2019'!L4),(0),($C$5*F10/'Vic Apr 2019'!AR4-'Vic Apr 2019'!L4)*'Vic Apr 2019'!AD4/100)*'Vic Apr 2019'!AR4,0)))))</f>
        <v>0</v>
      </c>
      <c r="Q10" s="394">
        <f t="shared" si="4"/>
        <v>2410.5</v>
      </c>
      <c r="R10" s="419">
        <f t="shared" si="5"/>
        <v>2776.5</v>
      </c>
      <c r="S10" s="193">
        <f t="shared" si="6"/>
        <v>3054.15</v>
      </c>
      <c r="T10" s="247">
        <f>'Vic Apr 2019'!AT4</f>
        <v>0</v>
      </c>
      <c r="U10" s="247">
        <f>'Vic Apr 2019'!AU4</f>
        <v>0</v>
      </c>
      <c r="V10" s="247">
        <f>'Vic Apr 2019'!AV4</f>
        <v>0</v>
      </c>
      <c r="W10" s="247">
        <f>'Vic Apr 2019'!AW4</f>
        <v>20</v>
      </c>
      <c r="X10" s="419" t="str">
        <f t="shared" si="7"/>
        <v>Pay-on-time off usage</v>
      </c>
      <c r="Y10" s="419" t="s">
        <v>759</v>
      </c>
      <c r="Z10" s="399">
        <f t="shared" si="8"/>
        <v>2776.5</v>
      </c>
      <c r="AA10" s="399">
        <f t="shared" si="9"/>
        <v>2294.4</v>
      </c>
      <c r="AB10" s="400">
        <f t="shared" si="10"/>
        <v>3054.15</v>
      </c>
      <c r="AC10" s="400">
        <f t="shared" si="11"/>
        <v>2523.84</v>
      </c>
      <c r="AD10" s="244">
        <f>'Vic Apr 2019'!BF4</f>
        <v>0</v>
      </c>
      <c r="AE10" s="196" t="str">
        <f>'Vic Apr 2019'!BG4</f>
        <v>n</v>
      </c>
      <c r="CO10" s="327"/>
      <c r="CP10" s="327"/>
      <c r="CQ10" s="327"/>
      <c r="CR10" s="327"/>
      <c r="CS10" s="327"/>
      <c r="CT10" s="327"/>
      <c r="CU10" s="327"/>
      <c r="CV10" s="327"/>
      <c r="CW10" s="327"/>
      <c r="CX10" s="327"/>
      <c r="CY10" s="327"/>
      <c r="CZ10" s="327"/>
      <c r="DA10" s="327"/>
      <c r="DB10" s="327"/>
      <c r="DC10" s="327"/>
      <c r="DD10" s="327"/>
      <c r="DE10" s="327"/>
      <c r="DF10" s="327"/>
      <c r="DG10" s="327"/>
      <c r="DH10" s="327"/>
      <c r="DI10" s="327"/>
      <c r="DJ10" s="327"/>
      <c r="DK10" s="327"/>
      <c r="DL10" s="327"/>
      <c r="DM10" s="327"/>
      <c r="DN10" s="327"/>
      <c r="DO10" s="327"/>
      <c r="DP10" s="327"/>
      <c r="DQ10" s="327"/>
      <c r="DR10" s="327"/>
      <c r="DS10" s="327"/>
      <c r="DT10" s="327"/>
      <c r="DU10" s="327"/>
      <c r="DV10" s="327"/>
      <c r="DW10" s="327"/>
      <c r="DX10" s="327"/>
      <c r="DY10" s="327"/>
      <c r="DZ10" s="327"/>
      <c r="EA10" s="327"/>
      <c r="EB10" s="327"/>
      <c r="EC10" s="327"/>
      <c r="ED10" s="327"/>
      <c r="EE10" s="327"/>
      <c r="EF10" s="327"/>
      <c r="EG10" s="327"/>
      <c r="EH10" s="327"/>
      <c r="EI10" s="327"/>
      <c r="EJ10" s="327"/>
      <c r="EK10" s="327"/>
      <c r="EL10" s="327"/>
      <c r="EM10" s="327"/>
      <c r="EN10" s="327"/>
      <c r="EO10" s="327"/>
      <c r="EP10" s="327"/>
    </row>
    <row r="11" spans="1:146" ht="17" customHeight="1">
      <c r="A11" s="528"/>
      <c r="B11" s="194" t="str">
        <f>'Vic Apr 2019'!F5</f>
        <v>EnergyAustralia</v>
      </c>
      <c r="C11" s="194" t="str">
        <f>'Vic Apr 2019'!G5</f>
        <v>Everyday Saver Business</v>
      </c>
      <c r="D11" s="190">
        <f>365*'Vic Apr 2019'!H5/100</f>
        <v>427.05</v>
      </c>
      <c r="E11" s="415">
        <f>IF('Vic Apr 2019'!AQ5=3,0.5,IF('Vic Apr 2019'!AQ5=2,0.33,0))</f>
        <v>0.5</v>
      </c>
      <c r="F11" s="415">
        <f t="shared" si="3"/>
        <v>0.5</v>
      </c>
      <c r="G11" s="190">
        <f>IF('Vic Apr 2019'!K5="",($C$5*E11/'Vic Apr 2019'!AQ5*'Vic Apr 2019'!W5/100)*'Vic Apr 2019'!AQ5,IF($C$5*E11/'Vic Apr 2019'!AQ5&gt;='Vic Apr 2019'!L5,('Vic Apr 2019'!L5*'Vic Apr 2019'!W5/100)*'Vic Apr 2019'!AQ5,($C$5*E11/'Vic Apr 2019'!AQ5*'Vic Apr 2019'!W5/100)*'Vic Apr 2019'!AQ5))</f>
        <v>994.5</v>
      </c>
      <c r="H11" s="190">
        <f>IF(AND('Vic Apr 2019'!L5&gt;0,'Vic Apr 2019'!M5&gt;0),IF($C$5*E11/'Vic Apr 2019'!AQ5&lt;'Vic Apr 2019'!L5,0,IF(($C$5*E11/'Vic Apr 2019'!AQ5-'Vic Apr 2019'!L5)&lt;=('Vic Apr 2019'!M5+'Vic Apr 2019'!L5),((($C$5*E11/'Vic Apr 2019'!AQ5-'Vic Apr 2019'!L5)*'Vic Apr 2019'!X5/100))*'Vic Apr 2019'!AQ5,((('Vic Apr 2019'!M5)*'Vic Apr 2019'!X5/100)*'Vic Apr 2019'!AQ5))),0)</f>
        <v>97.500000000000057</v>
      </c>
      <c r="I11" s="190">
        <f>IF(AND('Vic Apr 2019'!M5&gt;0,'Vic Apr 2019'!N5&gt;0),IF($C$5*E11/'Vic Apr 2019'!AQ5&lt;('Vic Apr 2019'!L5+'Vic Apr 2019'!M5),0,IF(($C$5*E11/'Vic Apr 2019'!AQ5-'Vic Apr 2019'!L5+'Vic Apr 2019'!M5)&lt;=('Vic Apr 2019'!L5+'Vic Apr 2019'!M5+'Vic Apr 2019'!N5),((($C$5*E11/'Vic Apr 2019'!AQ5-('Vic Apr 2019'!L5+'Vic Apr 2019'!M5))*'Vic Apr 2019'!Y5/100))*'Vic Apr 2019'!AQ5,('Vic Apr 2019'!N5*'Vic Apr 2019'!Y5/100)* 'Vic Apr 2019'!AQ5)),0)</f>
        <v>0</v>
      </c>
      <c r="J11" s="190">
        <f>IF(AND('Vic Apr 2019'!N5&gt;0,'Vic Apr 2019'!O5&gt;0),IF($C$5*E11/'Vic Apr 2019'!AQ5&lt;('Vic Apr 2019'!L5+'Vic Apr 2019'!M5+'Vic Apr 2019'!N5),0,IF(($C$5*E11/'Vic Apr 2019'!AQ5-'Vic Apr 2019'!L5+'Vic Apr 2019'!M5+'Vic Apr 2019'!N5)&lt;=('Vic Apr 2019'!L5+'Vic Apr 2019'!M5+'Vic Apr 2019'!N5+'Vic Apr 2019'!O5),(($C$5*E11/'Vic Apr 2019'!AQ5-('Vic Apr 2019'!L5+'Vic Apr 2019'!M5+'Vic Apr 2019'!N5))*'Vic Apr 2019'!Z5/100)*'Vic Apr 2019'!AQ5,('Vic Apr 2019'!O5*'Vic Apr 2019'!Z5/100)*'Vic Apr 2019'!AQ5)),0)</f>
        <v>0</v>
      </c>
      <c r="K11" s="190">
        <f>IF(AND('Vic Apr 2019'!P5&gt;0,'Vic Apr 2019'!O5&gt;0),IF(($C$5*E11/'Vic Apr 2019'!AQ5&lt;SUM('Vic Apr 2019'!L5:P5)),(0),($C$5*E11/'Vic Apr 2019'!AQ5-SUM('Vic Apr 2019'!L5:P5))*'Vic Apr 2019'!AB5/100)* 'Vic Apr 2019'!AQ5,IF(AND('Vic Apr 2019'!O5&gt;0,'Vic Apr 2019'!P5=""),IF(($C$5*E11/'Vic Apr 2019'!AQ5&lt; SUM('Vic Apr 2019'!L5:O5)),(0),($C$5*E11/'Vic Apr 2019'!AQ5-SUM('Vic Apr 2019'!L5:O5))*'Vic Apr 2019'!AA5/100)* 'Vic Apr 2019'!AQ5,IF(AND('Vic Apr 2019'!N5&gt;0,'Vic Apr 2019'!O5=""),IF(($C$5*E11/'Vic Apr 2019'!AQ5&lt; SUM('Vic Apr 2019'!L5:N5)),(0),($C$5*E11/'Vic Apr 2019'!AQ5-SUM('Vic Apr 2019'!L5:N5))*'Vic Apr 2019'!Z5/100)* 'Vic Apr 2019'!AQ5,IF(AND('Vic Apr 2019'!M5&gt;0,'Vic Apr 2019'!N5=""),IF(($C$5*E11/'Vic Apr 2019'!AQ5&lt;'Vic Apr 2019'!M5+'Vic Apr 2019'!L5),(0),(($C$5*E11/'Vic Apr 2019'!AQ5-('Vic Apr 2019'!M5+'Vic Apr 2019'!L5))*'Vic Apr 2019'!Y5/100))*'Vic Apr 2019'!AQ5,IF(AND('Vic Apr 2019'!L5&gt;0,'Vic Apr 2019'!M5=""&gt;0),IF(($C$5*E11/'Vic Apr 2019'!AQ5&lt;'Vic Apr 2019'!L5),(0),($C$5*E11/'Vic Apr 2019'!AQ5-'Vic Apr 2019'!L5)*'Vic Apr 2019'!X5/100)*'Vic Apr 2019'!AQ5,0)))))</f>
        <v>0</v>
      </c>
      <c r="L11" s="190">
        <f>IF('Vic Apr 2019'!K5="",($C$5*F11/'Vic Apr 2019'!AR5*'Vic Apr 2019'!AC5/100)*'Vic Apr 2019'!AR5,IF($C$5*F11/'Vic Apr 2019'!AR5&gt;='Vic Apr 2019'!L5,('Vic Apr 2019'!L5*'Vic Apr 2019'!AC5/100)*'Vic Apr 2019'!AR5,($C$5*F11/'Vic Apr 2019'!AR5*'Vic Apr 2019'!AC5/100)*'Vic Apr 2019'!AR5))</f>
        <v>931.49999999999977</v>
      </c>
      <c r="M11" s="190">
        <f>IF(AND('Vic Apr 2019'!L5&gt;0,'Vic Apr 2019'!M5&gt;0),IF($C$5*F11/'Vic Apr 2019'!AR5&lt;'Vic Apr 2019'!L5,0,IF(($C$5*F11/'Vic Apr 2019'!AR5-'Vic Apr 2019'!L5)&lt;=('Vic Apr 2019'!M5+'Vic Apr 2019'!L5),((($C$5*F11/'Vic Apr 2019'!AR5-'Vic Apr 2019'!L5)*'Vic Apr 2019'!AD5/100))*'Vic Apr 2019'!AR5,((('Vic Apr 2019'!M5)*'Vic Apr 2019'!AD5/100)*'Vic Apr 2019'!AR5))),0)</f>
        <v>93.000000000000057</v>
      </c>
      <c r="N11" s="190">
        <f>IF(AND('Vic Apr 2019'!M5&gt;0,'Vic Apr 2019'!N5&gt;0),IF($C$5*F11/'Vic Apr 2019'!AR5&lt;('Vic Apr 2019'!L5+'Vic Apr 2019'!M5),0,IF(($C$5*F11/'Vic Apr 2019'!AR5-'Vic Apr 2019'!L5+'Vic Apr 2019'!M5)&lt;=('Vic Apr 2019'!L5+'Vic Apr 2019'!M5+'Vic Apr 2019'!N5),((($C$5*F11/'Vic Apr 2019'!AR5-('Vic Apr 2019'!L5+'Vic Apr 2019'!M5))*'Vic Apr 2019'!AE5/100))*'Vic Apr 2019'!AR5,('Vic Apr 2019'!N5*'Vic Apr 2019'!AE5/100)*'Vic Apr 2019'!AR5)),0)</f>
        <v>0</v>
      </c>
      <c r="O11" s="190">
        <f>IF(AND('Vic Apr 2019'!N5&gt;0,'Vic Apr 2019'!O5&gt;0),IF($C$5*F11/'Vic Apr 2019'!AR5&lt;('Vic Apr 2019'!L5+'Vic Apr 2019'!M5+'Vic Apr 2019'!N5),0,IF(($C$5*F11/'Vic Apr 2019'!AR5-'Vic Apr 2019'!L5+'Vic Apr 2019'!M5+'Vic Apr 2019'!N5)&lt;=('Vic Apr 2019'!L5+'Vic Apr 2019'!M5+'Vic Apr 2019'!N5+'Vic Apr 2019'!O5),(($C$5*F11/'Vic Apr 2019'!AR5-('Vic Apr 2019'!L5+'Vic Apr 2019'!M5+'Vic Apr 2019'!N5))*'Vic Apr 2019'!AF5/100)*'Vic Apr 2019'!AR5,('Vic Apr 2019'!O5*'Vic Apr 2019'!AF5/100)*'Vic Apr 2019'!AR5)),0)</f>
        <v>0</v>
      </c>
      <c r="P11" s="190">
        <f>IF(AND('Vic Apr 2019'!P5&gt;0,'Vic Apr 2019'!O5&gt;0),IF(($C$5*F11/'Vic Apr 2019'!AR5&lt;SUM('Vic Apr 2019'!L5:P5)),(0),($C$5*F11/'Vic Apr 2019'!AR5-SUM('Vic Apr 2019'!L5:P5))*'Vic Apr 2019'!AB5/100)* 'Vic Apr 2019'!AR5,IF(AND('Vic Apr 2019'!O5&gt;0,'Vic Apr 2019'!P5=""),IF(($C$5*F11/'Vic Apr 2019'!AR5&lt; SUM('Vic Apr 2019'!L5:O5)),(0),($C$5*F11/'Vic Apr 2019'!AR5-SUM('Vic Apr 2019'!L5:O5))*'Vic Apr 2019'!AG5/100)* 'Vic Apr 2019'!AR5,IF(AND('Vic Apr 2019'!N5&gt;0,'Vic Apr 2019'!O5=""),IF(($C$5*F11/'Vic Apr 2019'!AR5&lt; SUM('Vic Apr 2019'!L5:N5)),(0),($C$5*F11/'Vic Apr 2019'!AR5-SUM('Vic Apr 2019'!L5:N5))*'Vic Apr 2019'!AF5/100)* 'Vic Apr 2019'!AR5,IF(AND('Vic Apr 2019'!M5&gt;0,'Vic Apr 2019'!N5=""),IF(($C$5*F11/'Vic Apr 2019'!AR5&lt;'Vic Apr 2019'!M5+'Vic Apr 2019'!L5),(0),(($C$5*F11/'Vic Apr 2019'!AR5-('Vic Apr 2019'!M5+'Vic Apr 2019'!L5))*'Vic Apr 2019'!AE5/100))*'Vic Apr 2019'!AR5,IF(AND('Vic Apr 2019'!L5&gt;0,'Vic Apr 2019'!M5=""&gt;0),IF(($C$5*F11/'Vic Apr 2019'!AR5&lt;'Vic Apr 2019'!L5),(0),($C$5*F11/'Vic Apr 2019'!AR5-'Vic Apr 2019'!L5)*'Vic Apr 2019'!AD5/100)*'Vic Apr 2019'!AR5,0)))))</f>
        <v>0</v>
      </c>
      <c r="Q11" s="394">
        <f t="shared" si="4"/>
        <v>2116.5</v>
      </c>
      <c r="R11" s="419">
        <f t="shared" si="5"/>
        <v>2544.5499999999997</v>
      </c>
      <c r="S11" s="193">
        <f t="shared" si="6"/>
        <v>2799.0050000000001</v>
      </c>
      <c r="T11" s="247">
        <f>'Vic Apr 2019'!AT5</f>
        <v>0</v>
      </c>
      <c r="U11" s="247">
        <f>'Vic Apr 2019'!AU5</f>
        <v>24</v>
      </c>
      <c r="V11" s="247">
        <f>'Vic Apr 2019'!AV5</f>
        <v>0</v>
      </c>
      <c r="W11" s="247">
        <f>'Vic Apr 2019'!AW5</f>
        <v>0</v>
      </c>
      <c r="X11" s="419" t="str">
        <f t="shared" si="7"/>
        <v>Guaranteed off usage</v>
      </c>
      <c r="Y11" s="419" t="s">
        <v>759</v>
      </c>
      <c r="Z11" s="399">
        <f t="shared" si="8"/>
        <v>2036.5899999999997</v>
      </c>
      <c r="AA11" s="399">
        <f t="shared" si="9"/>
        <v>2036.5899999999997</v>
      </c>
      <c r="AB11" s="400">
        <f t="shared" si="10"/>
        <v>2240.2489999999998</v>
      </c>
      <c r="AC11" s="400">
        <f t="shared" si="11"/>
        <v>2240.2489999999998</v>
      </c>
      <c r="AD11" s="244">
        <f>'Vic Apr 2019'!BF5</f>
        <v>0</v>
      </c>
      <c r="AE11" s="196" t="str">
        <f>'Vic Apr 2019'!BG5</f>
        <v>n</v>
      </c>
      <c r="CO11" s="327"/>
      <c r="CP11" s="327"/>
      <c r="CQ11" s="327"/>
      <c r="CR11" s="327"/>
      <c r="CS11" s="327"/>
      <c r="CT11" s="327"/>
      <c r="CU11" s="327"/>
      <c r="CV11" s="327"/>
      <c r="CW11" s="327"/>
      <c r="CX11" s="327"/>
      <c r="CY11" s="327"/>
      <c r="CZ11" s="327"/>
      <c r="DA11" s="327"/>
      <c r="DB11" s="327"/>
      <c r="DC11" s="327"/>
      <c r="DD11" s="327"/>
      <c r="DE11" s="327"/>
      <c r="DF11" s="327"/>
      <c r="DG11" s="327"/>
      <c r="DH11" s="327"/>
      <c r="DI11" s="327"/>
      <c r="DJ11" s="327"/>
      <c r="DK11" s="327"/>
      <c r="DL11" s="327"/>
      <c r="DM11" s="327"/>
      <c r="DN11" s="327"/>
      <c r="DO11" s="327"/>
      <c r="DP11" s="327"/>
      <c r="DQ11" s="327"/>
      <c r="DR11" s="327"/>
      <c r="DS11" s="327"/>
      <c r="DT11" s="327"/>
      <c r="DU11" s="327"/>
      <c r="DV11" s="327"/>
      <c r="DW11" s="327"/>
      <c r="DX11" s="327"/>
      <c r="DY11" s="327"/>
      <c r="DZ11" s="327"/>
      <c r="EA11" s="327"/>
      <c r="EB11" s="327"/>
      <c r="EC11" s="327"/>
      <c r="ED11" s="327"/>
      <c r="EE11" s="327"/>
      <c r="EF11" s="327"/>
      <c r="EG11" s="327"/>
      <c r="EH11" s="327"/>
      <c r="EI11" s="327"/>
      <c r="EJ11" s="327"/>
      <c r="EK11" s="327"/>
      <c r="EL11" s="327"/>
      <c r="EM11" s="327"/>
      <c r="EN11" s="327"/>
      <c r="EO11" s="327"/>
      <c r="EP11" s="327"/>
    </row>
    <row r="12" spans="1:146" ht="17" customHeight="1">
      <c r="A12" s="528"/>
      <c r="B12" s="194" t="str">
        <f>'Vic Apr 2019'!F6</f>
        <v>Lumo Energy</v>
      </c>
      <c r="C12" s="194" t="str">
        <f>'Vic Apr 2019'!G6</f>
        <v>Value</v>
      </c>
      <c r="D12" s="190">
        <f>365*'Vic Apr 2019'!H6/100</f>
        <v>332.15</v>
      </c>
      <c r="E12" s="415">
        <f>IF('Vic Apr 2019'!AQ6=3,0.5,IF('Vic Apr 2019'!AQ6=2,0.33,0))</f>
        <v>0.5</v>
      </c>
      <c r="F12" s="415">
        <f t="shared" si="3"/>
        <v>0.5</v>
      </c>
      <c r="G12" s="190">
        <f>IF('Vic Apr 2019'!K6="",($C$5*E12/'Vic Apr 2019'!AQ6*'Vic Apr 2019'!W6/100)*'Vic Apr 2019'!AQ6,IF($C$5*E12/'Vic Apr 2019'!AQ6&gt;='Vic Apr 2019'!L6,('Vic Apr 2019'!L6*'Vic Apr 2019'!W6/100)*'Vic Apr 2019'!AQ6,($C$5*E12/'Vic Apr 2019'!AQ6*'Vic Apr 2019'!W6/100)*'Vic Apr 2019'!AQ6))</f>
        <v>757.35839999999996</v>
      </c>
      <c r="H12" s="190">
        <f>IF(AND('Vic Apr 2019'!L6&gt;0,'Vic Apr 2019'!M6&gt;0),IF($C$5*E12/'Vic Apr 2019'!AQ6&lt;'Vic Apr 2019'!L6,0,IF(($C$5*E12/'Vic Apr 2019'!AQ6-'Vic Apr 2019'!L6)&lt;=('Vic Apr 2019'!M6+'Vic Apr 2019'!L6),((($C$5*E12/'Vic Apr 2019'!AQ6-'Vic Apr 2019'!L6)*'Vic Apr 2019'!X6/100))*'Vic Apr 2019'!AQ6,((('Vic Apr 2019'!M6)*'Vic Apr 2019'!X6/100)*'Vic Apr 2019'!AQ6))),0)</f>
        <v>69.140800000000056</v>
      </c>
      <c r="I12" s="190">
        <f>IF(AND('Vic Apr 2019'!M6&gt;0,'Vic Apr 2019'!N6&gt;0),IF($C$5*E12/'Vic Apr 2019'!AQ6&lt;('Vic Apr 2019'!L6+'Vic Apr 2019'!M6),0,IF(($C$5*E12/'Vic Apr 2019'!AQ6-'Vic Apr 2019'!L6+'Vic Apr 2019'!M6)&lt;=('Vic Apr 2019'!L6+'Vic Apr 2019'!M6+'Vic Apr 2019'!N6),((($C$5*E12/'Vic Apr 2019'!AQ6-('Vic Apr 2019'!L6+'Vic Apr 2019'!M6))*'Vic Apr 2019'!Y6/100))*'Vic Apr 2019'!AQ6,('Vic Apr 2019'!N6*'Vic Apr 2019'!Y6/100)* 'Vic Apr 2019'!AQ6)),0)</f>
        <v>0</v>
      </c>
      <c r="J12" s="190">
        <f>IF(AND('Vic Apr 2019'!N6&gt;0,'Vic Apr 2019'!O6&gt;0),IF($C$5*E12/'Vic Apr 2019'!AQ6&lt;('Vic Apr 2019'!L6+'Vic Apr 2019'!M6+'Vic Apr 2019'!N6),0,IF(($C$5*E12/'Vic Apr 2019'!AQ6-'Vic Apr 2019'!L6+'Vic Apr 2019'!M6+'Vic Apr 2019'!N6)&lt;=('Vic Apr 2019'!L6+'Vic Apr 2019'!M6+'Vic Apr 2019'!N6+'Vic Apr 2019'!O6),(($C$5*E12/'Vic Apr 2019'!AQ6-('Vic Apr 2019'!L6+'Vic Apr 2019'!M6+'Vic Apr 2019'!N6))*'Vic Apr 2019'!Z6/100)*'Vic Apr 2019'!AQ6,('Vic Apr 2019'!O6*'Vic Apr 2019'!Z6/100)*'Vic Apr 2019'!AQ6)),0)</f>
        <v>0</v>
      </c>
      <c r="K12" s="190">
        <f>IF(AND('Vic Apr 2019'!P6&gt;0,'Vic Apr 2019'!O6&gt;0),IF(($C$5*E12/'Vic Apr 2019'!AQ6&lt;SUM('Vic Apr 2019'!L6:P6)),(0),($C$5*E12/'Vic Apr 2019'!AQ6-SUM('Vic Apr 2019'!L6:P6))*'Vic Apr 2019'!AB6/100)* 'Vic Apr 2019'!AQ6,IF(AND('Vic Apr 2019'!O6&gt;0,'Vic Apr 2019'!P6=""),IF(($C$5*E12/'Vic Apr 2019'!AQ6&lt; SUM('Vic Apr 2019'!L6:O6)),(0),($C$5*E12/'Vic Apr 2019'!AQ6-SUM('Vic Apr 2019'!L6:O6))*'Vic Apr 2019'!AA6/100)* 'Vic Apr 2019'!AQ6,IF(AND('Vic Apr 2019'!N6&gt;0,'Vic Apr 2019'!O6=""),IF(($C$5*E12/'Vic Apr 2019'!AQ6&lt; SUM('Vic Apr 2019'!L6:N6)),(0),($C$5*E12/'Vic Apr 2019'!AQ6-SUM('Vic Apr 2019'!L6:N6))*'Vic Apr 2019'!Z6/100)* 'Vic Apr 2019'!AQ6,IF(AND('Vic Apr 2019'!M6&gt;0,'Vic Apr 2019'!N6=""),IF(($C$5*E12/'Vic Apr 2019'!AQ6&lt;'Vic Apr 2019'!M6+'Vic Apr 2019'!L6),(0),(($C$5*E12/'Vic Apr 2019'!AQ6-('Vic Apr 2019'!M6+'Vic Apr 2019'!L6))*'Vic Apr 2019'!Y6/100))*'Vic Apr 2019'!AQ6,IF(AND('Vic Apr 2019'!L6&gt;0,'Vic Apr 2019'!M6=""&gt;0),IF(($C$5*E12/'Vic Apr 2019'!AQ6&lt;'Vic Apr 2019'!L6),(0),($C$5*E12/'Vic Apr 2019'!AQ6-'Vic Apr 2019'!L6)*'Vic Apr 2019'!X6/100)*'Vic Apr 2019'!AQ6,0)))))</f>
        <v>0</v>
      </c>
      <c r="L12" s="190">
        <f>IF('Vic Apr 2019'!K6="",($C$5*F12/'Vic Apr 2019'!AR6*'Vic Apr 2019'!AC6/100)*'Vic Apr 2019'!AR6,IF($C$5*F12/'Vic Apr 2019'!AR6&gt;='Vic Apr 2019'!L6,('Vic Apr 2019'!L6*'Vic Apr 2019'!AC6/100)*'Vic Apr 2019'!AR6,($C$5*F12/'Vic Apr 2019'!AR6*'Vic Apr 2019'!AC6/100)*'Vic Apr 2019'!AR6))</f>
        <v>752.79599999999982</v>
      </c>
      <c r="M12" s="190">
        <f>IF(AND('Vic Apr 2019'!L6&gt;0,'Vic Apr 2019'!M6&gt;0),IF($C$5*F12/'Vic Apr 2019'!AR6&lt;'Vic Apr 2019'!L6,0,IF(($C$5*F12/'Vic Apr 2019'!AR6-'Vic Apr 2019'!L6)&lt;=('Vic Apr 2019'!M6+'Vic Apr 2019'!L6),((($C$5*F12/'Vic Apr 2019'!AR6-'Vic Apr 2019'!L6)*'Vic Apr 2019'!AD6/100))*'Vic Apr 2019'!AR6,((('Vic Apr 2019'!M6)*'Vic Apr 2019'!AD6/100)*'Vic Apr 2019'!AR6))),0)</f>
        <v>67.390400000000056</v>
      </c>
      <c r="N12" s="190">
        <f>IF(AND('Vic Apr 2019'!M6&gt;0,'Vic Apr 2019'!N6&gt;0),IF($C$5*F12/'Vic Apr 2019'!AR6&lt;('Vic Apr 2019'!L6+'Vic Apr 2019'!M6),0,IF(($C$5*F12/'Vic Apr 2019'!AR6-'Vic Apr 2019'!L6+'Vic Apr 2019'!M6)&lt;=('Vic Apr 2019'!L6+'Vic Apr 2019'!M6+'Vic Apr 2019'!N6),((($C$5*F12/'Vic Apr 2019'!AR6-('Vic Apr 2019'!L6+'Vic Apr 2019'!M6))*'Vic Apr 2019'!AE6/100))*'Vic Apr 2019'!AR6,('Vic Apr 2019'!N6*'Vic Apr 2019'!AE6/100)*'Vic Apr 2019'!AR6)),0)</f>
        <v>0</v>
      </c>
      <c r="O12" s="190">
        <f>IF(AND('Vic Apr 2019'!N6&gt;0,'Vic Apr 2019'!O6&gt;0),IF($C$5*F12/'Vic Apr 2019'!AR6&lt;('Vic Apr 2019'!L6+'Vic Apr 2019'!M6+'Vic Apr 2019'!N6),0,IF(($C$5*F12/'Vic Apr 2019'!AR6-'Vic Apr 2019'!L6+'Vic Apr 2019'!M6+'Vic Apr 2019'!N6)&lt;=('Vic Apr 2019'!L6+'Vic Apr 2019'!M6+'Vic Apr 2019'!N6+'Vic Apr 2019'!O6),(($C$5*F12/'Vic Apr 2019'!AR6-('Vic Apr 2019'!L6+'Vic Apr 2019'!M6+'Vic Apr 2019'!N6))*'Vic Apr 2019'!AF6/100)*'Vic Apr 2019'!AR6,('Vic Apr 2019'!O6*'Vic Apr 2019'!AF6/100)*'Vic Apr 2019'!AR6)),0)</f>
        <v>0</v>
      </c>
      <c r="P12" s="190">
        <f>IF(AND('Vic Apr 2019'!P6&gt;0,'Vic Apr 2019'!O6&gt;0),IF(($C$5*F12/'Vic Apr 2019'!AR6&lt;SUM('Vic Apr 2019'!L6:P6)),(0),($C$5*F12/'Vic Apr 2019'!AR6-SUM('Vic Apr 2019'!L6:P6))*'Vic Apr 2019'!AB6/100)* 'Vic Apr 2019'!AR6,IF(AND('Vic Apr 2019'!O6&gt;0,'Vic Apr 2019'!P6=""),IF(($C$5*F12/'Vic Apr 2019'!AR6&lt; SUM('Vic Apr 2019'!L6:O6)),(0),($C$5*F12/'Vic Apr 2019'!AR6-SUM('Vic Apr 2019'!L6:O6))*'Vic Apr 2019'!AG6/100)* 'Vic Apr 2019'!AR6,IF(AND('Vic Apr 2019'!N6&gt;0,'Vic Apr 2019'!O6=""),IF(($C$5*F12/'Vic Apr 2019'!AR6&lt; SUM('Vic Apr 2019'!L6:N6)),(0),($C$5*F12/'Vic Apr 2019'!AR6-SUM('Vic Apr 2019'!L6:N6))*'Vic Apr 2019'!AF6/100)* 'Vic Apr 2019'!AR6,IF(AND('Vic Apr 2019'!M6&gt;0,'Vic Apr 2019'!N6=""),IF(($C$5*F12/'Vic Apr 2019'!AR6&lt;'Vic Apr 2019'!M6+'Vic Apr 2019'!L6),(0),(($C$5*F12/'Vic Apr 2019'!AR6-('Vic Apr 2019'!M6+'Vic Apr 2019'!L6))*'Vic Apr 2019'!AE6/100))*'Vic Apr 2019'!AR6,IF(AND('Vic Apr 2019'!L6&gt;0,'Vic Apr 2019'!M6=""&gt;0),IF(($C$5*F12/'Vic Apr 2019'!AR6&lt;'Vic Apr 2019'!L6),(0),($C$5*F12/'Vic Apr 2019'!AR6-'Vic Apr 2019'!L6)*'Vic Apr 2019'!AD6/100)*'Vic Apr 2019'!AR6,0)))))</f>
        <v>0</v>
      </c>
      <c r="Q12" s="394">
        <f t="shared" si="4"/>
        <v>1646.6855999999998</v>
      </c>
      <c r="R12" s="419">
        <f t="shared" si="5"/>
        <v>1979.8355999999999</v>
      </c>
      <c r="S12" s="193">
        <f t="shared" si="6"/>
        <v>2177.81916</v>
      </c>
      <c r="T12" s="247">
        <f>'Vic Apr 2019'!AT6</f>
        <v>0</v>
      </c>
      <c r="U12" s="247">
        <f>'Vic Apr 2019'!AU6</f>
        <v>0</v>
      </c>
      <c r="V12" s="247">
        <f>'Vic Apr 2019'!AV6</f>
        <v>3</v>
      </c>
      <c r="W12" s="247">
        <f>'Vic Apr 2019'!AW6</f>
        <v>0</v>
      </c>
      <c r="X12" s="419" t="str">
        <f t="shared" ref="X12:X75" si="12">IF(SUM(T12:W12)=0,"No discount",IF(T12&gt;0,"Guaranteed off bill",IF(U12&gt;0,"Guaranteed off usage",IF(V12&gt;0,"Pay-on-time off bill","Pay-on-time off usage"))))</f>
        <v>Pay-on-time off bill</v>
      </c>
      <c r="Y12" s="419" t="s">
        <v>759</v>
      </c>
      <c r="Z12" s="399">
        <f t="shared" si="8"/>
        <v>1979.8355999999999</v>
      </c>
      <c r="AA12" s="399">
        <f t="shared" si="9"/>
        <v>1920.4405319999998</v>
      </c>
      <c r="AB12" s="400">
        <f t="shared" si="10"/>
        <v>2177.81916</v>
      </c>
      <c r="AC12" s="400">
        <f t="shared" si="11"/>
        <v>2112.4845851999999</v>
      </c>
      <c r="AD12" s="244">
        <f>'Vic Apr 2019'!BF6</f>
        <v>0</v>
      </c>
      <c r="AE12" s="196" t="str">
        <f>'Vic Apr 2019'!BG6</f>
        <v>n</v>
      </c>
      <c r="CO12" s="327"/>
      <c r="CP12" s="327"/>
      <c r="CQ12" s="327"/>
      <c r="CR12" s="327"/>
      <c r="CS12" s="327"/>
      <c r="CT12" s="327"/>
      <c r="CU12" s="327"/>
      <c r="CV12" s="327"/>
      <c r="CW12" s="327"/>
      <c r="CX12" s="327"/>
      <c r="CY12" s="327"/>
      <c r="CZ12" s="327"/>
      <c r="DA12" s="327"/>
      <c r="DB12" s="327"/>
      <c r="DC12" s="327"/>
      <c r="DD12" s="327"/>
      <c r="DE12" s="327"/>
      <c r="DF12" s="327"/>
      <c r="DG12" s="327"/>
      <c r="DH12" s="327"/>
      <c r="DI12" s="327"/>
      <c r="DJ12" s="327"/>
      <c r="DK12" s="327"/>
      <c r="DL12" s="327"/>
      <c r="DM12" s="327"/>
      <c r="DN12" s="327"/>
      <c r="DO12" s="327"/>
      <c r="DP12" s="327"/>
      <c r="DQ12" s="327"/>
      <c r="DR12" s="327"/>
      <c r="DS12" s="327"/>
      <c r="DT12" s="327"/>
      <c r="DU12" s="327"/>
      <c r="DV12" s="327"/>
      <c r="DW12" s="327"/>
      <c r="DX12" s="327"/>
      <c r="DY12" s="327"/>
      <c r="DZ12" s="327"/>
      <c r="EA12" s="327"/>
      <c r="EB12" s="327"/>
      <c r="EC12" s="327"/>
      <c r="ED12" s="327"/>
      <c r="EE12" s="327"/>
      <c r="EF12" s="327"/>
      <c r="EG12" s="327"/>
      <c r="EH12" s="327"/>
      <c r="EI12" s="327"/>
      <c r="EJ12" s="327"/>
      <c r="EK12" s="327"/>
      <c r="EL12" s="327"/>
      <c r="EM12" s="327"/>
      <c r="EN12" s="327"/>
      <c r="EO12" s="327"/>
      <c r="EP12" s="327"/>
    </row>
    <row r="13" spans="1:146" ht="17" customHeight="1">
      <c r="A13" s="528"/>
      <c r="B13" s="194" t="str">
        <f>'Vic Apr 2019'!F7</f>
        <v>Momentum Energy</v>
      </c>
      <c r="C13" s="194" t="str">
        <f>'Vic Apr 2019'!G7</f>
        <v>Market offer</v>
      </c>
      <c r="D13" s="190">
        <f>365*'Vic Apr 2019'!H7/100</f>
        <v>423.43650000000002</v>
      </c>
      <c r="E13" s="415">
        <f>IF('Vic Apr 2019'!AQ7=3,0.5,IF('Vic Apr 2019'!AQ7=2,0.33,0))</f>
        <v>0.5</v>
      </c>
      <c r="F13" s="415">
        <f t="shared" si="3"/>
        <v>0.5</v>
      </c>
      <c r="G13" s="190">
        <f>IF('Vic Apr 2019'!K7="",($C$5*E13/'Vic Apr 2019'!AQ7*'Vic Apr 2019'!W7/100)*'Vic Apr 2019'!AQ7,IF($C$5*E13/'Vic Apr 2019'!AQ7&gt;='Vic Apr 2019'!L7,('Vic Apr 2019'!L7*'Vic Apr 2019'!W7/100)*'Vic Apr 2019'!AQ7,($C$5*E13/'Vic Apr 2019'!AQ7*'Vic Apr 2019'!W7/100)*'Vic Apr 2019'!AQ7))</f>
        <v>759.15000000000009</v>
      </c>
      <c r="H13" s="190">
        <f>IF(AND('Vic Apr 2019'!L7&gt;0,'Vic Apr 2019'!M7&gt;0),IF($C$5*E13/'Vic Apr 2019'!AQ7&lt;'Vic Apr 2019'!L7,0,IF(($C$5*E13/'Vic Apr 2019'!AQ7-'Vic Apr 2019'!L7)&lt;=('Vic Apr 2019'!M7+'Vic Apr 2019'!L7),((($C$5*E13/'Vic Apr 2019'!AQ7-'Vic Apr 2019'!L7)*'Vic Apr 2019'!X7/100))*'Vic Apr 2019'!AQ7,((('Vic Apr 2019'!M7)*'Vic Apr 2019'!X7/100)*'Vic Apr 2019'!AQ7))),0)</f>
        <v>79.050000000000054</v>
      </c>
      <c r="I13" s="190">
        <f>IF(AND('Vic Apr 2019'!M7&gt;0,'Vic Apr 2019'!N7&gt;0),IF($C$5*E13/'Vic Apr 2019'!AQ7&lt;('Vic Apr 2019'!L7+'Vic Apr 2019'!M7),0,IF(($C$5*E13/'Vic Apr 2019'!AQ7-'Vic Apr 2019'!L7+'Vic Apr 2019'!M7)&lt;=('Vic Apr 2019'!L7+'Vic Apr 2019'!M7+'Vic Apr 2019'!N7),((($C$5*E13/'Vic Apr 2019'!AQ7-('Vic Apr 2019'!L7+'Vic Apr 2019'!M7))*'Vic Apr 2019'!Y7/100))*'Vic Apr 2019'!AQ7,('Vic Apr 2019'!N7*'Vic Apr 2019'!Y7/100)* 'Vic Apr 2019'!AQ7)),0)</f>
        <v>0</v>
      </c>
      <c r="J13" s="190">
        <f>IF(AND('Vic Apr 2019'!N7&gt;0,'Vic Apr 2019'!O7&gt;0),IF($C$5*E13/'Vic Apr 2019'!AQ7&lt;('Vic Apr 2019'!L7+'Vic Apr 2019'!M7+'Vic Apr 2019'!N7),0,IF(($C$5*E13/'Vic Apr 2019'!AQ7-'Vic Apr 2019'!L7+'Vic Apr 2019'!M7+'Vic Apr 2019'!N7)&lt;=('Vic Apr 2019'!L7+'Vic Apr 2019'!M7+'Vic Apr 2019'!N7+'Vic Apr 2019'!O7),(($C$5*E13/'Vic Apr 2019'!AQ7-('Vic Apr 2019'!L7+'Vic Apr 2019'!M7+'Vic Apr 2019'!N7))*'Vic Apr 2019'!Z7/100)*'Vic Apr 2019'!AQ7,('Vic Apr 2019'!O7*'Vic Apr 2019'!Z7/100)*'Vic Apr 2019'!AQ7)),0)</f>
        <v>0</v>
      </c>
      <c r="K13" s="190">
        <f>IF(AND('Vic Apr 2019'!P7&gt;0,'Vic Apr 2019'!O7&gt;0),IF(($C$5*E13/'Vic Apr 2019'!AQ7&lt;SUM('Vic Apr 2019'!L7:P7)),(0),($C$5*E13/'Vic Apr 2019'!AQ7-SUM('Vic Apr 2019'!L7:P7))*'Vic Apr 2019'!AB7/100)* 'Vic Apr 2019'!AQ7,IF(AND('Vic Apr 2019'!O7&gt;0,'Vic Apr 2019'!P7=""),IF(($C$5*E13/'Vic Apr 2019'!AQ7&lt; SUM('Vic Apr 2019'!L7:O7)),(0),($C$5*E13/'Vic Apr 2019'!AQ7-SUM('Vic Apr 2019'!L7:O7))*'Vic Apr 2019'!AA7/100)* 'Vic Apr 2019'!AQ7,IF(AND('Vic Apr 2019'!N7&gt;0,'Vic Apr 2019'!O7=""),IF(($C$5*E13/'Vic Apr 2019'!AQ7&lt; SUM('Vic Apr 2019'!L7:N7)),(0),($C$5*E13/'Vic Apr 2019'!AQ7-SUM('Vic Apr 2019'!L7:N7))*'Vic Apr 2019'!Z7/100)* 'Vic Apr 2019'!AQ7,IF(AND('Vic Apr 2019'!M7&gt;0,'Vic Apr 2019'!N7=""),IF(($C$5*E13/'Vic Apr 2019'!AQ7&lt;'Vic Apr 2019'!M7+'Vic Apr 2019'!L7),(0),(($C$5*E13/'Vic Apr 2019'!AQ7-('Vic Apr 2019'!M7+'Vic Apr 2019'!L7))*'Vic Apr 2019'!Y7/100))*'Vic Apr 2019'!AQ7,IF(AND('Vic Apr 2019'!L7&gt;0,'Vic Apr 2019'!M7=""&gt;0),IF(($C$5*E13/'Vic Apr 2019'!AQ7&lt;'Vic Apr 2019'!L7),(0),($C$5*E13/'Vic Apr 2019'!AQ7-'Vic Apr 2019'!L7)*'Vic Apr 2019'!X7/100)*'Vic Apr 2019'!AQ7,0)))))</f>
        <v>0</v>
      </c>
      <c r="L13" s="190">
        <f>IF('Vic Apr 2019'!K7="",($C$5*F13/'Vic Apr 2019'!AR7*'Vic Apr 2019'!AC7/100)*'Vic Apr 2019'!AR7,IF($C$5*F13/'Vic Apr 2019'!AR7&gt;='Vic Apr 2019'!L7,('Vic Apr 2019'!L7*'Vic Apr 2019'!AC7/100)*'Vic Apr 2019'!AR7,($C$5*F13/'Vic Apr 2019'!AR7*'Vic Apr 2019'!AC7/100)*'Vic Apr 2019'!AR7))</f>
        <v>646.20000000000005</v>
      </c>
      <c r="M13" s="190">
        <f>IF(AND('Vic Apr 2019'!L7&gt;0,'Vic Apr 2019'!M7&gt;0),IF($C$5*F13/'Vic Apr 2019'!AR7&lt;'Vic Apr 2019'!L7,0,IF(($C$5*F13/'Vic Apr 2019'!AR7-'Vic Apr 2019'!L7)&lt;=('Vic Apr 2019'!M7+'Vic Apr 2019'!L7),((($C$5*F13/'Vic Apr 2019'!AR7-'Vic Apr 2019'!L7)*'Vic Apr 2019'!AD7/100))*'Vic Apr 2019'!AR7,((('Vic Apr 2019'!M7)*'Vic Apr 2019'!AD7/100)*'Vic Apr 2019'!AR7))),0)</f>
        <v>68.100000000000051</v>
      </c>
      <c r="N13" s="190">
        <f>IF(AND('Vic Apr 2019'!M7&gt;0,'Vic Apr 2019'!N7&gt;0),IF($C$5*F13/'Vic Apr 2019'!AR7&lt;('Vic Apr 2019'!L7+'Vic Apr 2019'!M7),0,IF(($C$5*F13/'Vic Apr 2019'!AR7-'Vic Apr 2019'!L7+'Vic Apr 2019'!M7)&lt;=('Vic Apr 2019'!L7+'Vic Apr 2019'!M7+'Vic Apr 2019'!N7),((($C$5*F13/'Vic Apr 2019'!AR7-('Vic Apr 2019'!L7+'Vic Apr 2019'!M7))*'Vic Apr 2019'!AE7/100))*'Vic Apr 2019'!AR7,('Vic Apr 2019'!N7*'Vic Apr 2019'!AE7/100)*'Vic Apr 2019'!AR7)),0)</f>
        <v>0</v>
      </c>
      <c r="O13" s="190">
        <f>IF(AND('Vic Apr 2019'!N7&gt;0,'Vic Apr 2019'!O7&gt;0),IF($C$5*F13/'Vic Apr 2019'!AR7&lt;('Vic Apr 2019'!L7+'Vic Apr 2019'!M7+'Vic Apr 2019'!N7),0,IF(($C$5*F13/'Vic Apr 2019'!AR7-'Vic Apr 2019'!L7+'Vic Apr 2019'!M7+'Vic Apr 2019'!N7)&lt;=('Vic Apr 2019'!L7+'Vic Apr 2019'!M7+'Vic Apr 2019'!N7+'Vic Apr 2019'!O7),(($C$5*F13/'Vic Apr 2019'!AR7-('Vic Apr 2019'!L7+'Vic Apr 2019'!M7+'Vic Apr 2019'!N7))*'Vic Apr 2019'!AF7/100)*'Vic Apr 2019'!AR7,('Vic Apr 2019'!O7*'Vic Apr 2019'!AF7/100)*'Vic Apr 2019'!AR7)),0)</f>
        <v>0</v>
      </c>
      <c r="P13" s="190">
        <f>IF(AND('Vic Apr 2019'!P7&gt;0,'Vic Apr 2019'!O7&gt;0),IF(($C$5*F13/'Vic Apr 2019'!AR7&lt;SUM('Vic Apr 2019'!L7:P7)),(0),($C$5*F13/'Vic Apr 2019'!AR7-SUM('Vic Apr 2019'!L7:P7))*'Vic Apr 2019'!AB7/100)* 'Vic Apr 2019'!AR7,IF(AND('Vic Apr 2019'!O7&gt;0,'Vic Apr 2019'!P7=""),IF(($C$5*F13/'Vic Apr 2019'!AR7&lt; SUM('Vic Apr 2019'!L7:O7)),(0),($C$5*F13/'Vic Apr 2019'!AR7-SUM('Vic Apr 2019'!L7:O7))*'Vic Apr 2019'!AG7/100)* 'Vic Apr 2019'!AR7,IF(AND('Vic Apr 2019'!N7&gt;0,'Vic Apr 2019'!O7=""),IF(($C$5*F13/'Vic Apr 2019'!AR7&lt; SUM('Vic Apr 2019'!L7:N7)),(0),($C$5*F13/'Vic Apr 2019'!AR7-SUM('Vic Apr 2019'!L7:N7))*'Vic Apr 2019'!AF7/100)* 'Vic Apr 2019'!AR7,IF(AND('Vic Apr 2019'!M7&gt;0,'Vic Apr 2019'!N7=""),IF(($C$5*F13/'Vic Apr 2019'!AR7&lt;'Vic Apr 2019'!M7+'Vic Apr 2019'!L7),(0),(($C$5*F13/'Vic Apr 2019'!AR7-('Vic Apr 2019'!M7+'Vic Apr 2019'!L7))*'Vic Apr 2019'!AE7/100))*'Vic Apr 2019'!AR7,IF(AND('Vic Apr 2019'!L7&gt;0,'Vic Apr 2019'!M7=""&gt;0),IF(($C$5*F13/'Vic Apr 2019'!AR7&lt;'Vic Apr 2019'!L7),(0),($C$5*F13/'Vic Apr 2019'!AR7-'Vic Apr 2019'!L7)*'Vic Apr 2019'!AD7/100)*'Vic Apr 2019'!AR7,0)))))</f>
        <v>0</v>
      </c>
      <c r="Q13" s="394">
        <f t="shared" si="4"/>
        <v>1552.5000000000002</v>
      </c>
      <c r="R13" s="419">
        <f t="shared" si="5"/>
        <v>1976.9365000000003</v>
      </c>
      <c r="S13" s="193">
        <f t="shared" si="6"/>
        <v>2174.6301500000004</v>
      </c>
      <c r="T13" s="247">
        <f>'Vic Apr 2019'!AT7</f>
        <v>0</v>
      </c>
      <c r="U13" s="247">
        <f>'Vic Apr 2019'!AU7</f>
        <v>0</v>
      </c>
      <c r="V13" s="247">
        <f>'Vic Apr 2019'!AV7</f>
        <v>0</v>
      </c>
      <c r="W13" s="247">
        <f>'Vic Apr 2019'!AW7</f>
        <v>0</v>
      </c>
      <c r="X13" s="419" t="str">
        <f t="shared" si="12"/>
        <v>No discount</v>
      </c>
      <c r="Y13" s="419" t="s">
        <v>759</v>
      </c>
      <c r="Z13" s="399">
        <f t="shared" si="8"/>
        <v>1976.9365000000003</v>
      </c>
      <c r="AA13" s="399">
        <f t="shared" si="9"/>
        <v>1976.9365000000003</v>
      </c>
      <c r="AB13" s="400">
        <f t="shared" si="10"/>
        <v>2174.6301500000004</v>
      </c>
      <c r="AC13" s="400">
        <f t="shared" si="11"/>
        <v>2174.6301500000004</v>
      </c>
      <c r="AD13" s="244">
        <f>'Vic Apr 2019'!BF7</f>
        <v>0</v>
      </c>
      <c r="AE13" s="196" t="str">
        <f>'Vic Apr 2019'!BG7</f>
        <v>n</v>
      </c>
      <c r="CO13" s="327"/>
      <c r="CP13" s="327"/>
      <c r="CQ13" s="327"/>
      <c r="CR13" s="327"/>
      <c r="CS13" s="327"/>
      <c r="CT13" s="327"/>
      <c r="CU13" s="327"/>
      <c r="CV13" s="327"/>
      <c r="CW13" s="327"/>
      <c r="CX13" s="327"/>
      <c r="CY13" s="327"/>
      <c r="CZ13" s="327"/>
      <c r="DA13" s="327"/>
      <c r="DB13" s="327"/>
      <c r="DC13" s="327"/>
      <c r="DD13" s="327"/>
      <c r="DE13" s="327"/>
      <c r="DF13" s="327"/>
      <c r="DG13" s="327"/>
      <c r="DH13" s="327"/>
      <c r="DI13" s="327"/>
      <c r="DJ13" s="327"/>
      <c r="DK13" s="327"/>
      <c r="DL13" s="327"/>
      <c r="DM13" s="327"/>
      <c r="DN13" s="327"/>
      <c r="DO13" s="327"/>
      <c r="DP13" s="327"/>
      <c r="DQ13" s="327"/>
      <c r="DR13" s="327"/>
      <c r="DS13" s="327"/>
      <c r="DT13" s="327"/>
      <c r="DU13" s="327"/>
      <c r="DV13" s="327"/>
      <c r="DW13" s="327"/>
      <c r="DX13" s="327"/>
      <c r="DY13" s="327"/>
      <c r="DZ13" s="327"/>
      <c r="EA13" s="327"/>
      <c r="EB13" s="327"/>
      <c r="EC13" s="327"/>
      <c r="ED13" s="327"/>
      <c r="EE13" s="327"/>
      <c r="EF13" s="327"/>
      <c r="EG13" s="327"/>
      <c r="EH13" s="327"/>
      <c r="EI13" s="327"/>
      <c r="EJ13" s="327"/>
      <c r="EK13" s="327"/>
      <c r="EL13" s="327"/>
      <c r="EM13" s="327"/>
      <c r="EN13" s="327"/>
      <c r="EO13" s="327"/>
      <c r="EP13" s="327"/>
    </row>
    <row r="14" spans="1:146" s="329" customFormat="1" ht="17" customHeight="1" thickBot="1">
      <c r="A14" s="528"/>
      <c r="B14" s="194" t="str">
        <f>'Vic Apr 2019'!F8</f>
        <v>Origin Energy</v>
      </c>
      <c r="C14" s="194" t="str">
        <f>'Vic Apr 2019'!G8</f>
        <v>Business Saver</v>
      </c>
      <c r="D14" s="190">
        <f>365*'Vic Apr 2019'!H8/100</f>
        <v>306.60000000000002</v>
      </c>
      <c r="E14" s="415">
        <f>IF('Vic Apr 2019'!AQ8=3,0.5,IF('Vic Apr 2019'!AQ8=2,0.33,0))</f>
        <v>0.5</v>
      </c>
      <c r="F14" s="415">
        <f t="shared" si="3"/>
        <v>0.5</v>
      </c>
      <c r="G14" s="190">
        <f>IF('Vic Apr 2019'!K8="",($C$5*E14/'Vic Apr 2019'!AQ8*'Vic Apr 2019'!W8/100)*'Vic Apr 2019'!AQ8,IF($C$5*E14/'Vic Apr 2019'!AQ8&gt;='Vic Apr 2019'!L8,('Vic Apr 2019'!L8*'Vic Apr 2019'!W8/100)*'Vic Apr 2019'!AQ8,($C$5*E14/'Vic Apr 2019'!AQ8*'Vic Apr 2019'!W8/100)*'Vic Apr 2019'!AQ8))</f>
        <v>863.46</v>
      </c>
      <c r="H14" s="190">
        <f>IF(AND('Vic Apr 2019'!L8&gt;0,'Vic Apr 2019'!M8&gt;0),IF($C$5*E14/'Vic Apr 2019'!AQ8&lt;'Vic Apr 2019'!L8,0,IF(($C$5*E14/'Vic Apr 2019'!AQ8-'Vic Apr 2019'!L8)&lt;=('Vic Apr 2019'!M8+'Vic Apr 2019'!L8),((($C$5*E14/'Vic Apr 2019'!AQ8-'Vic Apr 2019'!L8)*'Vic Apr 2019'!X8/100))*'Vic Apr 2019'!AQ8,((('Vic Apr 2019'!M8)*'Vic Apr 2019'!X8/100)*'Vic Apr 2019'!AQ8))),0)</f>
        <v>91.520000000000067</v>
      </c>
      <c r="I14" s="190">
        <f>IF(AND('Vic Apr 2019'!M8&gt;0,'Vic Apr 2019'!N8&gt;0),IF($C$5*E14/'Vic Apr 2019'!AQ8&lt;('Vic Apr 2019'!L8+'Vic Apr 2019'!M8),0,IF(($C$5*E14/'Vic Apr 2019'!AQ8-'Vic Apr 2019'!L8+'Vic Apr 2019'!M8)&lt;=('Vic Apr 2019'!L8+'Vic Apr 2019'!M8+'Vic Apr 2019'!N8),((($C$5*E14/'Vic Apr 2019'!AQ8-('Vic Apr 2019'!L8+'Vic Apr 2019'!M8))*'Vic Apr 2019'!Y8/100))*'Vic Apr 2019'!AQ8,('Vic Apr 2019'!N8*'Vic Apr 2019'!Y8/100)* 'Vic Apr 2019'!AQ8)),0)</f>
        <v>0</v>
      </c>
      <c r="J14" s="190">
        <f>IF(AND('Vic Apr 2019'!N8&gt;0,'Vic Apr 2019'!O8&gt;0),IF($C$5*E14/'Vic Apr 2019'!AQ8&lt;('Vic Apr 2019'!L8+'Vic Apr 2019'!M8+'Vic Apr 2019'!N8),0,IF(($C$5*E14/'Vic Apr 2019'!AQ8-'Vic Apr 2019'!L8+'Vic Apr 2019'!M8+'Vic Apr 2019'!N8)&lt;=('Vic Apr 2019'!L8+'Vic Apr 2019'!M8+'Vic Apr 2019'!N8+'Vic Apr 2019'!O8),(($C$5*E14/'Vic Apr 2019'!AQ8-('Vic Apr 2019'!L8+'Vic Apr 2019'!M8+'Vic Apr 2019'!N8))*'Vic Apr 2019'!Z8/100)*'Vic Apr 2019'!AQ8,('Vic Apr 2019'!O8*'Vic Apr 2019'!Z8/100)*'Vic Apr 2019'!AQ8)),0)</f>
        <v>0</v>
      </c>
      <c r="K14" s="190">
        <f>IF(AND('Vic Apr 2019'!P8&gt;0,'Vic Apr 2019'!O8&gt;0),IF(($C$5*E14/'Vic Apr 2019'!AQ8&lt;SUM('Vic Apr 2019'!L8:P8)),(0),($C$5*E14/'Vic Apr 2019'!AQ8-SUM('Vic Apr 2019'!L8:P8))*'Vic Apr 2019'!AB8/100)* 'Vic Apr 2019'!AQ8,IF(AND('Vic Apr 2019'!O8&gt;0,'Vic Apr 2019'!P8=""),IF(($C$5*E14/'Vic Apr 2019'!AQ8&lt; SUM('Vic Apr 2019'!L8:O8)),(0),($C$5*E14/'Vic Apr 2019'!AQ8-SUM('Vic Apr 2019'!L8:O8))*'Vic Apr 2019'!AA8/100)* 'Vic Apr 2019'!AQ8,IF(AND('Vic Apr 2019'!N8&gt;0,'Vic Apr 2019'!O8=""),IF(($C$5*E14/'Vic Apr 2019'!AQ8&lt; SUM('Vic Apr 2019'!L8:N8)),(0),($C$5*E14/'Vic Apr 2019'!AQ8-SUM('Vic Apr 2019'!L8:N8))*'Vic Apr 2019'!Z8/100)* 'Vic Apr 2019'!AQ8,IF(AND('Vic Apr 2019'!M8&gt;0,'Vic Apr 2019'!N8=""),IF(($C$5*E14/'Vic Apr 2019'!AQ8&lt;'Vic Apr 2019'!M8+'Vic Apr 2019'!L8),(0),(($C$5*E14/'Vic Apr 2019'!AQ8-('Vic Apr 2019'!M8+'Vic Apr 2019'!L8))*'Vic Apr 2019'!Y8/100))*'Vic Apr 2019'!AQ8,IF(AND('Vic Apr 2019'!L8&gt;0,'Vic Apr 2019'!M8=""&gt;0),IF(($C$5*E14/'Vic Apr 2019'!AQ8&lt;'Vic Apr 2019'!L8),(0),($C$5*E14/'Vic Apr 2019'!AQ8-'Vic Apr 2019'!L8)*'Vic Apr 2019'!X8/100)*'Vic Apr 2019'!AQ8,0)))))</f>
        <v>0</v>
      </c>
      <c r="L14" s="190">
        <f>IF('Vic Apr 2019'!K8="",($C$5*F14/'Vic Apr 2019'!AR8*'Vic Apr 2019'!AC8/100)*'Vic Apr 2019'!AR8,IF($C$5*F14/'Vic Apr 2019'!AR8&gt;='Vic Apr 2019'!L8,('Vic Apr 2019'!L8*'Vic Apr 2019'!AC8/100)*'Vic Apr 2019'!AR8,($C$5*F14/'Vic Apr 2019'!AR8*'Vic Apr 2019'!AC8/100)*'Vic Apr 2019'!AR8))</f>
        <v>819.18000000000006</v>
      </c>
      <c r="M14" s="190">
        <f>IF(AND('Vic Apr 2019'!L8&gt;0,'Vic Apr 2019'!M8&gt;0),IF($C$5*F14/'Vic Apr 2019'!AR8&lt;'Vic Apr 2019'!L8,0,IF(($C$5*F14/'Vic Apr 2019'!AR8-'Vic Apr 2019'!L8)&lt;=('Vic Apr 2019'!M8+'Vic Apr 2019'!L8),((($C$5*F14/'Vic Apr 2019'!AR8-'Vic Apr 2019'!L8)*'Vic Apr 2019'!AD8/100))*'Vic Apr 2019'!AR8,((('Vic Apr 2019'!M8)*'Vic Apr 2019'!AD8/100)*'Vic Apr 2019'!AR8))),0)</f>
        <v>88.660000000000053</v>
      </c>
      <c r="N14" s="190">
        <f>IF(AND('Vic Apr 2019'!M8&gt;0,'Vic Apr 2019'!N8&gt;0),IF($C$5*F14/'Vic Apr 2019'!AR8&lt;('Vic Apr 2019'!L8+'Vic Apr 2019'!M8),0,IF(($C$5*F14/'Vic Apr 2019'!AR8-'Vic Apr 2019'!L8+'Vic Apr 2019'!M8)&lt;=('Vic Apr 2019'!L8+'Vic Apr 2019'!M8+'Vic Apr 2019'!N8),((($C$5*F14/'Vic Apr 2019'!AR8-('Vic Apr 2019'!L8+'Vic Apr 2019'!M8))*'Vic Apr 2019'!AE8/100))*'Vic Apr 2019'!AR8,('Vic Apr 2019'!N8*'Vic Apr 2019'!AE8/100)*'Vic Apr 2019'!AR8)),0)</f>
        <v>0</v>
      </c>
      <c r="O14" s="190">
        <f>IF(AND('Vic Apr 2019'!N8&gt;0,'Vic Apr 2019'!O8&gt;0),IF($C$5*F14/'Vic Apr 2019'!AR8&lt;('Vic Apr 2019'!L8+'Vic Apr 2019'!M8+'Vic Apr 2019'!N8),0,IF(($C$5*F14/'Vic Apr 2019'!AR8-'Vic Apr 2019'!L8+'Vic Apr 2019'!M8+'Vic Apr 2019'!N8)&lt;=('Vic Apr 2019'!L8+'Vic Apr 2019'!M8+'Vic Apr 2019'!N8+'Vic Apr 2019'!O8),(($C$5*F14/'Vic Apr 2019'!AR8-('Vic Apr 2019'!L8+'Vic Apr 2019'!M8+'Vic Apr 2019'!N8))*'Vic Apr 2019'!AF8/100)*'Vic Apr 2019'!AR8,('Vic Apr 2019'!O8*'Vic Apr 2019'!AF8/100)*'Vic Apr 2019'!AR8)),0)</f>
        <v>0</v>
      </c>
      <c r="P14" s="190">
        <f>IF(AND('Vic Apr 2019'!P8&gt;0,'Vic Apr 2019'!O8&gt;0),IF(($C$5*F14/'Vic Apr 2019'!AR8&lt;SUM('Vic Apr 2019'!L8:P8)),(0),($C$5*F14/'Vic Apr 2019'!AR8-SUM('Vic Apr 2019'!L8:P8))*'Vic Apr 2019'!AB8/100)* 'Vic Apr 2019'!AR8,IF(AND('Vic Apr 2019'!O8&gt;0,'Vic Apr 2019'!P8=""),IF(($C$5*F14/'Vic Apr 2019'!AR8&lt; SUM('Vic Apr 2019'!L8:O8)),(0),($C$5*F14/'Vic Apr 2019'!AR8-SUM('Vic Apr 2019'!L8:O8))*'Vic Apr 2019'!AG8/100)* 'Vic Apr 2019'!AR8,IF(AND('Vic Apr 2019'!N8&gt;0,'Vic Apr 2019'!O8=""),IF(($C$5*F14/'Vic Apr 2019'!AR8&lt; SUM('Vic Apr 2019'!L8:N8)),(0),($C$5*F14/'Vic Apr 2019'!AR8-SUM('Vic Apr 2019'!L8:N8))*'Vic Apr 2019'!AF8/100)* 'Vic Apr 2019'!AR8,IF(AND('Vic Apr 2019'!M8&gt;0,'Vic Apr 2019'!N8=""),IF(($C$5*F14/'Vic Apr 2019'!AR8&lt;'Vic Apr 2019'!M8+'Vic Apr 2019'!L8),(0),(($C$5*F14/'Vic Apr 2019'!AR8-('Vic Apr 2019'!M8+'Vic Apr 2019'!L8))*'Vic Apr 2019'!AE8/100))*'Vic Apr 2019'!AR8,IF(AND('Vic Apr 2019'!L8&gt;0,'Vic Apr 2019'!M8=""&gt;0),IF(($C$5*F14/'Vic Apr 2019'!AR8&lt;'Vic Apr 2019'!L8),(0),($C$5*F14/'Vic Apr 2019'!AR8-'Vic Apr 2019'!L8)*'Vic Apr 2019'!AD8/100)*'Vic Apr 2019'!AR8,0)))))</f>
        <v>0</v>
      </c>
      <c r="Q14" s="394">
        <f t="shared" si="4"/>
        <v>1862.8200000000004</v>
      </c>
      <c r="R14" s="419">
        <f t="shared" si="5"/>
        <v>2170.42</v>
      </c>
      <c r="S14" s="193">
        <f t="shared" si="6"/>
        <v>2387.4620000000004</v>
      </c>
      <c r="T14" s="247">
        <f>'Vic Apr 2019'!AT8</f>
        <v>0</v>
      </c>
      <c r="U14" s="247">
        <f>'Vic Apr 2019'!AU8</f>
        <v>15</v>
      </c>
      <c r="V14" s="247">
        <f>'Vic Apr 2019'!AV8</f>
        <v>0</v>
      </c>
      <c r="W14" s="247">
        <f>'Vic Apr 2019'!AW8</f>
        <v>0</v>
      </c>
      <c r="X14" s="419" t="str">
        <f t="shared" si="12"/>
        <v>Guaranteed off usage</v>
      </c>
      <c r="Y14" s="419" t="s">
        <v>759</v>
      </c>
      <c r="Z14" s="399">
        <f t="shared" si="8"/>
        <v>1890.9970000000001</v>
      </c>
      <c r="AA14" s="399">
        <f t="shared" si="9"/>
        <v>1890.9970000000001</v>
      </c>
      <c r="AB14" s="400">
        <f t="shared" si="10"/>
        <v>2080.0967000000001</v>
      </c>
      <c r="AC14" s="400">
        <f t="shared" si="11"/>
        <v>2080.0967000000001</v>
      </c>
      <c r="AD14" s="244">
        <f>'Vic Apr 2019'!BF8</f>
        <v>0</v>
      </c>
      <c r="AE14" s="196" t="str">
        <f>'Vic Apr 2019'!BG8</f>
        <v>n</v>
      </c>
      <c r="AF14" s="324"/>
      <c r="AG14" s="324"/>
      <c r="AH14" s="324"/>
      <c r="AI14" s="324"/>
      <c r="AJ14" s="324"/>
      <c r="AK14" s="324"/>
      <c r="AL14" s="324"/>
      <c r="AM14" s="324"/>
      <c r="AN14" s="324"/>
      <c r="AO14" s="324"/>
      <c r="AP14" s="324"/>
      <c r="AQ14" s="324"/>
      <c r="AR14" s="324"/>
      <c r="AS14" s="324"/>
      <c r="AT14" s="324"/>
      <c r="AU14" s="324"/>
      <c r="AV14" s="324"/>
      <c r="AW14" s="324"/>
      <c r="AX14" s="324"/>
      <c r="AY14" s="324"/>
      <c r="AZ14" s="324"/>
      <c r="BA14" s="324"/>
      <c r="BB14" s="324"/>
      <c r="BC14" s="324"/>
      <c r="BD14" s="324"/>
      <c r="BE14" s="324"/>
      <c r="BF14" s="324"/>
      <c r="BG14" s="324"/>
      <c r="BH14" s="324"/>
      <c r="BI14" s="324"/>
      <c r="BJ14" s="324"/>
      <c r="BK14" s="324"/>
      <c r="BL14" s="324"/>
      <c r="BM14" s="324"/>
      <c r="BN14" s="324"/>
      <c r="BO14" s="324"/>
      <c r="BP14" s="324"/>
      <c r="BQ14" s="324"/>
      <c r="BR14" s="324"/>
      <c r="BS14" s="324"/>
      <c r="BT14" s="324"/>
      <c r="BU14" s="324"/>
      <c r="BV14" s="324"/>
      <c r="BW14" s="324"/>
      <c r="BX14" s="324"/>
      <c r="BY14" s="324"/>
      <c r="BZ14" s="324"/>
      <c r="CA14" s="324"/>
      <c r="CB14" s="324"/>
      <c r="CC14" s="324"/>
      <c r="CD14" s="324"/>
      <c r="CE14" s="324"/>
      <c r="CF14" s="324"/>
      <c r="CG14" s="324"/>
      <c r="CH14" s="324"/>
      <c r="CI14" s="324"/>
      <c r="CJ14" s="324"/>
      <c r="CK14" s="324"/>
      <c r="CL14" s="324"/>
      <c r="CM14" s="324"/>
      <c r="CN14" s="324"/>
      <c r="CO14" s="328"/>
      <c r="CP14" s="328"/>
      <c r="CQ14" s="328"/>
      <c r="CR14" s="328"/>
      <c r="CS14" s="328"/>
      <c r="CT14" s="328"/>
      <c r="CU14" s="328"/>
      <c r="CV14" s="328"/>
      <c r="CW14" s="328"/>
      <c r="CX14" s="328"/>
      <c r="CY14" s="328"/>
      <c r="CZ14" s="328"/>
      <c r="DA14" s="328"/>
      <c r="DB14" s="328"/>
      <c r="DC14" s="328"/>
      <c r="DD14" s="328"/>
      <c r="DE14" s="328"/>
      <c r="DF14" s="328"/>
      <c r="DG14" s="328"/>
      <c r="DH14" s="328"/>
      <c r="DI14" s="328"/>
      <c r="DJ14" s="328"/>
      <c r="DK14" s="328"/>
      <c r="DL14" s="328"/>
      <c r="DM14" s="328"/>
      <c r="DN14" s="328"/>
      <c r="DO14" s="328"/>
      <c r="DP14" s="328"/>
      <c r="DQ14" s="328"/>
      <c r="DR14" s="328"/>
      <c r="DS14" s="328"/>
      <c r="DT14" s="328"/>
      <c r="DU14" s="328"/>
      <c r="DV14" s="328"/>
      <c r="DW14" s="328"/>
      <c r="DX14" s="328"/>
      <c r="DY14" s="328"/>
      <c r="DZ14" s="328"/>
      <c r="EA14" s="328"/>
      <c r="EB14" s="328"/>
      <c r="EC14" s="328"/>
      <c r="ED14" s="328"/>
      <c r="EE14" s="328"/>
      <c r="EF14" s="328"/>
      <c r="EG14" s="328"/>
      <c r="EH14" s="328"/>
      <c r="EI14" s="328"/>
      <c r="EJ14" s="328"/>
      <c r="EK14" s="328"/>
      <c r="EL14" s="328"/>
      <c r="EM14" s="328"/>
      <c r="EN14" s="328"/>
      <c r="EO14" s="328"/>
      <c r="EP14" s="328"/>
    </row>
    <row r="15" spans="1:146" s="331" customFormat="1" ht="17" customHeight="1" thickTop="1">
      <c r="A15" s="528"/>
      <c r="B15" s="194" t="str">
        <f>'Vic Apr 2019'!F9</f>
        <v>Simply Energy</v>
      </c>
      <c r="C15" s="194" t="str">
        <f>'Vic Apr 2019'!G9</f>
        <v>Business Save</v>
      </c>
      <c r="D15" s="190">
        <f>365*'Vic Apr 2019'!H9/100</f>
        <v>334.30349999999999</v>
      </c>
      <c r="E15" s="415">
        <f>IF('Vic Apr 2019'!AQ9=3,0.5,IF('Vic Apr 2019'!AQ9=2,0.33,0))</f>
        <v>0.5</v>
      </c>
      <c r="F15" s="415">
        <f t="shared" si="3"/>
        <v>0.5</v>
      </c>
      <c r="G15" s="190">
        <f>IF('Vic Apr 2019'!K9="",($C$5*E15/'Vic Apr 2019'!AQ9*'Vic Apr 2019'!W9/100)*'Vic Apr 2019'!AQ9,IF($C$5*E15/'Vic Apr 2019'!AQ9&gt;='Vic Apr 2019'!L9,('Vic Apr 2019'!L9*'Vic Apr 2019'!W9/100)*'Vic Apr 2019'!AQ9,($C$5*E15/'Vic Apr 2019'!AQ9*'Vic Apr 2019'!W9/100)*'Vic Apr 2019'!AQ9))</f>
        <v>1167.9744000000001</v>
      </c>
      <c r="H15" s="190">
        <f>IF(AND('Vic Apr 2019'!L9&gt;0,'Vic Apr 2019'!M9&gt;0),IF($C$5*E15/'Vic Apr 2019'!AQ9&lt;'Vic Apr 2019'!L9,0,IF(($C$5*E15/'Vic Apr 2019'!AQ9-'Vic Apr 2019'!L9)&lt;=('Vic Apr 2019'!M9+'Vic Apr 2019'!L9),((($C$5*E15/'Vic Apr 2019'!AQ9-'Vic Apr 2019'!L9)*'Vic Apr 2019'!X9/100))*'Vic Apr 2019'!AQ9,((('Vic Apr 2019'!M9)*'Vic Apr 2019'!X9/100)*'Vic Apr 2019'!AQ9))),0)</f>
        <v>103.7112000000001</v>
      </c>
      <c r="I15" s="190">
        <f>IF(AND('Vic Apr 2019'!M9&gt;0,'Vic Apr 2019'!N9&gt;0),IF($C$5*E15/'Vic Apr 2019'!AQ9&lt;('Vic Apr 2019'!L9+'Vic Apr 2019'!M9),0,IF(($C$5*E15/'Vic Apr 2019'!AQ9-'Vic Apr 2019'!L9+'Vic Apr 2019'!M9)&lt;=('Vic Apr 2019'!L9+'Vic Apr 2019'!M9+'Vic Apr 2019'!N9),((($C$5*E15/'Vic Apr 2019'!AQ9-('Vic Apr 2019'!L9+'Vic Apr 2019'!M9))*'Vic Apr 2019'!Y9/100))*'Vic Apr 2019'!AQ9,('Vic Apr 2019'!N9*'Vic Apr 2019'!Y9/100)* 'Vic Apr 2019'!AQ9)),0)</f>
        <v>0</v>
      </c>
      <c r="J15" s="190">
        <f>IF(AND('Vic Apr 2019'!N9&gt;0,'Vic Apr 2019'!O9&gt;0),IF($C$5*E15/'Vic Apr 2019'!AQ9&lt;('Vic Apr 2019'!L9+'Vic Apr 2019'!M9+'Vic Apr 2019'!N9),0,IF(($C$5*E15/'Vic Apr 2019'!AQ9-'Vic Apr 2019'!L9+'Vic Apr 2019'!M9+'Vic Apr 2019'!N9)&lt;=('Vic Apr 2019'!L9+'Vic Apr 2019'!M9+'Vic Apr 2019'!N9+'Vic Apr 2019'!O9),(($C$5*E15/'Vic Apr 2019'!AQ9-('Vic Apr 2019'!L9+'Vic Apr 2019'!M9+'Vic Apr 2019'!N9))*'Vic Apr 2019'!Z9/100)*'Vic Apr 2019'!AQ9,('Vic Apr 2019'!O9*'Vic Apr 2019'!Z9/100)*'Vic Apr 2019'!AQ9)),0)</f>
        <v>0</v>
      </c>
      <c r="K15" s="190">
        <f>IF(AND('Vic Apr 2019'!P9&gt;0,'Vic Apr 2019'!O9&gt;0),IF(($C$5*E15/'Vic Apr 2019'!AQ9&lt;SUM('Vic Apr 2019'!L9:P9)),(0),($C$5*E15/'Vic Apr 2019'!AQ9-SUM('Vic Apr 2019'!L9:P9))*'Vic Apr 2019'!AB9/100)* 'Vic Apr 2019'!AQ9,IF(AND('Vic Apr 2019'!O9&gt;0,'Vic Apr 2019'!P9=""),IF(($C$5*E15/'Vic Apr 2019'!AQ9&lt; SUM('Vic Apr 2019'!L9:O9)),(0),($C$5*E15/'Vic Apr 2019'!AQ9-SUM('Vic Apr 2019'!L9:O9))*'Vic Apr 2019'!AA9/100)* 'Vic Apr 2019'!AQ9,IF(AND('Vic Apr 2019'!N9&gt;0,'Vic Apr 2019'!O9=""),IF(($C$5*E15/'Vic Apr 2019'!AQ9&lt; SUM('Vic Apr 2019'!L9:N9)),(0),($C$5*E15/'Vic Apr 2019'!AQ9-SUM('Vic Apr 2019'!L9:N9))*'Vic Apr 2019'!Z9/100)* 'Vic Apr 2019'!AQ9,IF(AND('Vic Apr 2019'!M9&gt;0,'Vic Apr 2019'!N9=""),IF(($C$5*E15/'Vic Apr 2019'!AQ9&lt;'Vic Apr 2019'!M9+'Vic Apr 2019'!L9),(0),(($C$5*E15/'Vic Apr 2019'!AQ9-('Vic Apr 2019'!M9+'Vic Apr 2019'!L9))*'Vic Apr 2019'!Y9/100))*'Vic Apr 2019'!AQ9,IF(AND('Vic Apr 2019'!L9&gt;0,'Vic Apr 2019'!M9=""&gt;0),IF(($C$5*E15/'Vic Apr 2019'!AQ9&lt;'Vic Apr 2019'!L9),(0),($C$5*E15/'Vic Apr 2019'!AQ9-'Vic Apr 2019'!L9)*'Vic Apr 2019'!X9/100)*'Vic Apr 2019'!AQ9,0)))))</f>
        <v>0</v>
      </c>
      <c r="L15" s="190">
        <f>IF('Vic Apr 2019'!K9="",($C$5*F15/'Vic Apr 2019'!AR9*'Vic Apr 2019'!AC9/100)*'Vic Apr 2019'!AR9,IF($C$5*F15/'Vic Apr 2019'!AR9&gt;='Vic Apr 2019'!L9,('Vic Apr 2019'!L9*'Vic Apr 2019'!AC9/100)*'Vic Apr 2019'!AR9,($C$5*F15/'Vic Apr 2019'!AR9*'Vic Apr 2019'!AC9/100)*'Vic Apr 2019'!AR9))</f>
        <v>1131.4751999999999</v>
      </c>
      <c r="M15" s="190">
        <f>IF(AND('Vic Apr 2019'!L9&gt;0,'Vic Apr 2019'!M9&gt;0),IF($C$5*F15/'Vic Apr 2019'!AR9&lt;'Vic Apr 2019'!L9,0,IF(($C$5*F15/'Vic Apr 2019'!AR9-'Vic Apr 2019'!L9)&lt;=('Vic Apr 2019'!M9+'Vic Apr 2019'!L9),((($C$5*F15/'Vic Apr 2019'!AR9-'Vic Apr 2019'!L9)*'Vic Apr 2019'!AD9/100))*'Vic Apr 2019'!AR9,((('Vic Apr 2019'!M9)*'Vic Apr 2019'!AD9/100)*'Vic Apr 2019'!AR9))),0)</f>
        <v>101.96080000000009</v>
      </c>
      <c r="N15" s="190">
        <f>IF(AND('Vic Apr 2019'!M9&gt;0,'Vic Apr 2019'!N9&gt;0),IF($C$5*F15/'Vic Apr 2019'!AR9&lt;('Vic Apr 2019'!L9+'Vic Apr 2019'!M9),0,IF(($C$5*F15/'Vic Apr 2019'!AR9-'Vic Apr 2019'!L9+'Vic Apr 2019'!M9)&lt;=('Vic Apr 2019'!L9+'Vic Apr 2019'!M9+'Vic Apr 2019'!N9),((($C$5*F15/'Vic Apr 2019'!AR9-('Vic Apr 2019'!L9+'Vic Apr 2019'!M9))*'Vic Apr 2019'!AE9/100))*'Vic Apr 2019'!AR9,('Vic Apr 2019'!N9*'Vic Apr 2019'!AE9/100)*'Vic Apr 2019'!AR9)),0)</f>
        <v>0</v>
      </c>
      <c r="O15" s="190">
        <f>IF(AND('Vic Apr 2019'!N9&gt;0,'Vic Apr 2019'!O9&gt;0),IF($C$5*F15/'Vic Apr 2019'!AR9&lt;('Vic Apr 2019'!L9+'Vic Apr 2019'!M9+'Vic Apr 2019'!N9),0,IF(($C$5*F15/'Vic Apr 2019'!AR9-'Vic Apr 2019'!L9+'Vic Apr 2019'!M9+'Vic Apr 2019'!N9)&lt;=('Vic Apr 2019'!L9+'Vic Apr 2019'!M9+'Vic Apr 2019'!N9+'Vic Apr 2019'!O9),(($C$5*F15/'Vic Apr 2019'!AR9-('Vic Apr 2019'!L9+'Vic Apr 2019'!M9+'Vic Apr 2019'!N9))*'Vic Apr 2019'!AF9/100)*'Vic Apr 2019'!AR9,('Vic Apr 2019'!O9*'Vic Apr 2019'!AF9/100)*'Vic Apr 2019'!AR9)),0)</f>
        <v>0</v>
      </c>
      <c r="P15" s="190">
        <f>IF(AND('Vic Apr 2019'!P9&gt;0,'Vic Apr 2019'!O9&gt;0),IF(($C$5*F15/'Vic Apr 2019'!AR9&lt;SUM('Vic Apr 2019'!L9:P9)),(0),($C$5*F15/'Vic Apr 2019'!AR9-SUM('Vic Apr 2019'!L9:P9))*'Vic Apr 2019'!AB9/100)* 'Vic Apr 2019'!AR9,IF(AND('Vic Apr 2019'!O9&gt;0,'Vic Apr 2019'!P9=""),IF(($C$5*F15/'Vic Apr 2019'!AR9&lt; SUM('Vic Apr 2019'!L9:O9)),(0),($C$5*F15/'Vic Apr 2019'!AR9-SUM('Vic Apr 2019'!L9:O9))*'Vic Apr 2019'!AG9/100)* 'Vic Apr 2019'!AR9,IF(AND('Vic Apr 2019'!N9&gt;0,'Vic Apr 2019'!O9=""),IF(($C$5*F15/'Vic Apr 2019'!AR9&lt; SUM('Vic Apr 2019'!L9:N9)),(0),($C$5*F15/'Vic Apr 2019'!AR9-SUM('Vic Apr 2019'!L9:N9))*'Vic Apr 2019'!AF9/100)* 'Vic Apr 2019'!AR9,IF(AND('Vic Apr 2019'!M9&gt;0,'Vic Apr 2019'!N9=""),IF(($C$5*F15/'Vic Apr 2019'!AR9&lt;'Vic Apr 2019'!M9+'Vic Apr 2019'!L9),(0),(($C$5*F15/'Vic Apr 2019'!AR9-('Vic Apr 2019'!M9+'Vic Apr 2019'!L9))*'Vic Apr 2019'!AE9/100))*'Vic Apr 2019'!AR9,IF(AND('Vic Apr 2019'!L9&gt;0,'Vic Apr 2019'!M9=""&gt;0),IF(($C$5*F15/'Vic Apr 2019'!AR9&lt;'Vic Apr 2019'!L9),(0),($C$5*F15/'Vic Apr 2019'!AR9-'Vic Apr 2019'!L9)*'Vic Apr 2019'!AD9/100)*'Vic Apr 2019'!AR9,0)))))</f>
        <v>0</v>
      </c>
      <c r="Q15" s="394">
        <f t="shared" si="4"/>
        <v>2505.1216000000004</v>
      </c>
      <c r="R15" s="419">
        <f t="shared" si="5"/>
        <v>2840.4251000000004</v>
      </c>
      <c r="S15" s="193">
        <f t="shared" si="6"/>
        <v>3124.4676100000006</v>
      </c>
      <c r="T15" s="247">
        <f>'Vic Apr 2019'!AT9</f>
        <v>0</v>
      </c>
      <c r="U15" s="247">
        <f>'Vic Apr 2019'!AU9</f>
        <v>30</v>
      </c>
      <c r="V15" s="247">
        <f>'Vic Apr 2019'!AV9</f>
        <v>0</v>
      </c>
      <c r="W15" s="247">
        <f>'Vic Apr 2019'!AW9</f>
        <v>0</v>
      </c>
      <c r="X15" s="419" t="str">
        <f t="shared" si="12"/>
        <v>Guaranteed off usage</v>
      </c>
      <c r="Y15" s="419" t="s">
        <v>759</v>
      </c>
      <c r="Z15" s="399">
        <f t="shared" si="8"/>
        <v>2088.8886200000002</v>
      </c>
      <c r="AA15" s="399">
        <f t="shared" si="9"/>
        <v>2088.8886200000002</v>
      </c>
      <c r="AB15" s="400">
        <f t="shared" si="10"/>
        <v>2297.7774820000004</v>
      </c>
      <c r="AC15" s="400">
        <f t="shared" si="11"/>
        <v>2297.7774820000004</v>
      </c>
      <c r="AD15" s="244">
        <f>'Vic Apr 2019'!BF9</f>
        <v>0</v>
      </c>
      <c r="AE15" s="196" t="str">
        <f>'Vic Apr 2019'!BG9</f>
        <v>n</v>
      </c>
      <c r="AF15" s="324"/>
      <c r="AG15" s="324"/>
      <c r="AH15" s="324"/>
      <c r="AI15" s="324"/>
      <c r="AJ15" s="324"/>
      <c r="AK15" s="324"/>
      <c r="AL15" s="324"/>
      <c r="AM15" s="324"/>
      <c r="AN15" s="324"/>
      <c r="AO15" s="324"/>
      <c r="AP15" s="324"/>
      <c r="AQ15" s="324"/>
      <c r="AR15" s="324"/>
      <c r="AS15" s="324"/>
      <c r="AT15" s="324"/>
      <c r="AU15" s="324"/>
      <c r="AV15" s="324"/>
      <c r="AW15" s="324"/>
      <c r="AX15" s="324"/>
      <c r="AY15" s="324"/>
      <c r="AZ15" s="324"/>
      <c r="BA15" s="324"/>
      <c r="BB15" s="324"/>
      <c r="BC15" s="324"/>
      <c r="BD15" s="324"/>
      <c r="BE15" s="324"/>
      <c r="BF15" s="324"/>
      <c r="BG15" s="324"/>
      <c r="BH15" s="324"/>
      <c r="BI15" s="324"/>
      <c r="BJ15" s="324"/>
      <c r="BK15" s="324"/>
      <c r="BL15" s="324"/>
      <c r="BM15" s="324"/>
      <c r="BN15" s="324"/>
      <c r="BO15" s="324"/>
      <c r="BP15" s="324"/>
      <c r="BQ15" s="324"/>
      <c r="BR15" s="324"/>
      <c r="BS15" s="324"/>
      <c r="BT15" s="324"/>
      <c r="BU15" s="324"/>
      <c r="BV15" s="324"/>
      <c r="BW15" s="324"/>
      <c r="BX15" s="324"/>
      <c r="BY15" s="324"/>
      <c r="BZ15" s="324"/>
      <c r="CA15" s="324"/>
      <c r="CB15" s="324"/>
      <c r="CC15" s="324"/>
      <c r="CD15" s="324"/>
      <c r="CE15" s="324"/>
      <c r="CF15" s="324"/>
      <c r="CG15" s="324"/>
      <c r="CH15" s="324"/>
      <c r="CI15" s="324"/>
      <c r="CJ15" s="324"/>
      <c r="CK15" s="324"/>
      <c r="CL15" s="324"/>
      <c r="CM15" s="324"/>
      <c r="CN15" s="324"/>
      <c r="CO15" s="330"/>
      <c r="CP15" s="330"/>
      <c r="CQ15" s="330"/>
      <c r="CR15" s="330"/>
      <c r="CS15" s="330"/>
      <c r="CT15" s="330"/>
      <c r="CU15" s="330"/>
      <c r="CV15" s="330"/>
      <c r="CW15" s="330"/>
      <c r="CX15" s="330"/>
      <c r="CY15" s="330"/>
      <c r="CZ15" s="330"/>
      <c r="DA15" s="330"/>
      <c r="DB15" s="330"/>
      <c r="DC15" s="330"/>
      <c r="DD15" s="330"/>
      <c r="DE15" s="330"/>
      <c r="DF15" s="330"/>
      <c r="DG15" s="330"/>
      <c r="DH15" s="330"/>
      <c r="DI15" s="330"/>
      <c r="DJ15" s="330"/>
      <c r="DK15" s="330"/>
      <c r="DL15" s="330"/>
      <c r="DM15" s="330"/>
      <c r="DN15" s="330"/>
      <c r="DO15" s="330"/>
      <c r="DP15" s="330"/>
      <c r="DQ15" s="330"/>
      <c r="DR15" s="330"/>
      <c r="DS15" s="330"/>
      <c r="DT15" s="330"/>
      <c r="DU15" s="330"/>
      <c r="DV15" s="330"/>
      <c r="DW15" s="330"/>
      <c r="DX15" s="330"/>
      <c r="DY15" s="330"/>
      <c r="DZ15" s="330"/>
      <c r="EA15" s="330"/>
      <c r="EB15" s="330"/>
      <c r="EC15" s="330"/>
      <c r="ED15" s="330"/>
      <c r="EE15" s="330"/>
      <c r="EF15" s="330"/>
      <c r="EG15" s="330"/>
      <c r="EH15" s="330"/>
      <c r="EI15" s="330"/>
      <c r="EJ15" s="330"/>
      <c r="EK15" s="330"/>
      <c r="EL15" s="330"/>
      <c r="EM15" s="330"/>
      <c r="EN15" s="330"/>
      <c r="EO15" s="330"/>
      <c r="EP15" s="330"/>
    </row>
    <row r="16" spans="1:146" s="331" customFormat="1" ht="17" customHeight="1">
      <c r="A16" s="528"/>
      <c r="B16" s="194" t="str">
        <f>'Vic Apr 2019'!F10</f>
        <v>Amaysim</v>
      </c>
      <c r="C16" s="194" t="str">
        <f>'Vic Apr 2019'!G10</f>
        <v>Gas as you go</v>
      </c>
      <c r="D16" s="190">
        <f>365*'Vic Apr 2019'!H10/100</f>
        <v>244.27260000000001</v>
      </c>
      <c r="E16" s="415">
        <f>IF('Vic Apr 2019'!AQ10=3,0.5,IF('Vic Apr 2019'!AQ10=2,0.33,0))</f>
        <v>0.5</v>
      </c>
      <c r="F16" s="415">
        <f t="shared" si="3"/>
        <v>0.5</v>
      </c>
      <c r="G16" s="190">
        <f>IF('Vic Apr 2019'!K10="",($C$5*E16/'Vic Apr 2019'!AQ10*'Vic Apr 2019'!W10/100)*'Vic Apr 2019'!AQ10,IF($C$5*E16/'Vic Apr 2019'!AQ10&gt;='Vic Apr 2019'!L10,('Vic Apr 2019'!L10*'Vic Apr 2019'!W10/100)*'Vic Apr 2019'!AQ10,($C$5*E16/'Vic Apr 2019'!AQ10*'Vic Apr 2019'!W10/100)*'Vic Apr 2019'!AQ10))</f>
        <v>793.34999999999991</v>
      </c>
      <c r="H16" s="190">
        <f>IF(AND('Vic Apr 2019'!L10&gt;0,'Vic Apr 2019'!M10&gt;0),IF($C$5*E16/'Vic Apr 2019'!AQ10&lt;'Vic Apr 2019'!L10,0,IF(($C$5*E16/'Vic Apr 2019'!AQ10-'Vic Apr 2019'!L10)&lt;=('Vic Apr 2019'!M10+'Vic Apr 2019'!L10),((($C$5*E16/'Vic Apr 2019'!AQ10-'Vic Apr 2019'!L10)*'Vic Apr 2019'!X10/100))*'Vic Apr 2019'!AQ10,((('Vic Apr 2019'!M10)*'Vic Apr 2019'!X10/100)*'Vic Apr 2019'!AQ10))),0)</f>
        <v>82.300000000000054</v>
      </c>
      <c r="I16" s="190">
        <f>IF(AND('Vic Apr 2019'!M10&gt;0,'Vic Apr 2019'!N10&gt;0),IF($C$5*E16/'Vic Apr 2019'!AQ10&lt;('Vic Apr 2019'!L10+'Vic Apr 2019'!M10),0,IF(($C$5*E16/'Vic Apr 2019'!AQ10-'Vic Apr 2019'!L10+'Vic Apr 2019'!M10)&lt;=('Vic Apr 2019'!L10+'Vic Apr 2019'!M10+'Vic Apr 2019'!N10),((($C$5*E16/'Vic Apr 2019'!AQ10-('Vic Apr 2019'!L10+'Vic Apr 2019'!M10))*'Vic Apr 2019'!Y10/100))*'Vic Apr 2019'!AQ10,('Vic Apr 2019'!N10*'Vic Apr 2019'!Y10/100)* 'Vic Apr 2019'!AQ10)),0)</f>
        <v>0</v>
      </c>
      <c r="J16" s="190">
        <f>IF(AND('Vic Apr 2019'!N10&gt;0,'Vic Apr 2019'!O10&gt;0),IF($C$5*E16/'Vic Apr 2019'!AQ10&lt;('Vic Apr 2019'!L10+'Vic Apr 2019'!M10+'Vic Apr 2019'!N10),0,IF(($C$5*E16/'Vic Apr 2019'!AQ10-'Vic Apr 2019'!L10+'Vic Apr 2019'!M10+'Vic Apr 2019'!N10)&lt;=('Vic Apr 2019'!L10+'Vic Apr 2019'!M10+'Vic Apr 2019'!N10+'Vic Apr 2019'!O10),(($C$5*E16/'Vic Apr 2019'!AQ10-('Vic Apr 2019'!L10+'Vic Apr 2019'!M10+'Vic Apr 2019'!N10))*'Vic Apr 2019'!Z10/100)*'Vic Apr 2019'!AQ10,('Vic Apr 2019'!O10*'Vic Apr 2019'!Z10/100)*'Vic Apr 2019'!AQ10)),0)</f>
        <v>0</v>
      </c>
      <c r="K16" s="190">
        <f>IF(AND('Vic Apr 2019'!P10&gt;0,'Vic Apr 2019'!O10&gt;0),IF(($C$5*E16/'Vic Apr 2019'!AQ10&lt;SUM('Vic Apr 2019'!L10:P10)),(0),($C$5*E16/'Vic Apr 2019'!AQ10-SUM('Vic Apr 2019'!L10:P10))*'Vic Apr 2019'!AB10/100)* 'Vic Apr 2019'!AQ10,IF(AND('Vic Apr 2019'!O10&gt;0,'Vic Apr 2019'!P10=""),IF(($C$5*E16/'Vic Apr 2019'!AQ10&lt; SUM('Vic Apr 2019'!L10:O10)),(0),($C$5*E16/'Vic Apr 2019'!AQ10-SUM('Vic Apr 2019'!L10:O10))*'Vic Apr 2019'!AA10/100)* 'Vic Apr 2019'!AQ10,IF(AND('Vic Apr 2019'!N10&gt;0,'Vic Apr 2019'!O10=""),IF(($C$5*E16/'Vic Apr 2019'!AQ10&lt; SUM('Vic Apr 2019'!L10:N10)),(0),($C$5*E16/'Vic Apr 2019'!AQ10-SUM('Vic Apr 2019'!L10:N10))*'Vic Apr 2019'!Z10/100)* 'Vic Apr 2019'!AQ10,IF(AND('Vic Apr 2019'!M10&gt;0,'Vic Apr 2019'!N10=""),IF(($C$5*E16/'Vic Apr 2019'!AQ10&lt;'Vic Apr 2019'!M10+'Vic Apr 2019'!L10),(0),(($C$5*E16/'Vic Apr 2019'!AQ10-('Vic Apr 2019'!M10+'Vic Apr 2019'!L10))*'Vic Apr 2019'!Y10/100))*'Vic Apr 2019'!AQ10,IF(AND('Vic Apr 2019'!L10&gt;0,'Vic Apr 2019'!M10=""&gt;0),IF(($C$5*E16/'Vic Apr 2019'!AQ10&lt;'Vic Apr 2019'!L10),(0),($C$5*E16/'Vic Apr 2019'!AQ10-'Vic Apr 2019'!L10)*'Vic Apr 2019'!X10/100)*'Vic Apr 2019'!AQ10,0)))))</f>
        <v>0</v>
      </c>
      <c r="L16" s="190">
        <f>IF('Vic Apr 2019'!K10="",($C$5*F16/'Vic Apr 2019'!AR10*'Vic Apr 2019'!AC10/100)*'Vic Apr 2019'!AR10,IF($C$5*F16/'Vic Apr 2019'!AR10&gt;='Vic Apr 2019'!L10,('Vic Apr 2019'!L10*'Vic Apr 2019'!AC10/100)*'Vic Apr 2019'!AR10,($C$5*F16/'Vic Apr 2019'!AR10*'Vic Apr 2019'!AC10/100)*'Vic Apr 2019'!AR10))</f>
        <v>758.25</v>
      </c>
      <c r="M16" s="190">
        <f>IF(AND('Vic Apr 2019'!L10&gt;0,'Vic Apr 2019'!M10&gt;0),IF($C$5*F16/'Vic Apr 2019'!AR10&lt;'Vic Apr 2019'!L10,0,IF(($C$5*F16/'Vic Apr 2019'!AR10-'Vic Apr 2019'!L10)&lt;=('Vic Apr 2019'!M10+'Vic Apr 2019'!L10),((($C$5*F16/'Vic Apr 2019'!AR10-'Vic Apr 2019'!L10)*'Vic Apr 2019'!AD10/100))*'Vic Apr 2019'!AR10,((('Vic Apr 2019'!M10)*'Vic Apr 2019'!AD10/100)*'Vic Apr 2019'!AR10))),0)</f>
        <v>82.300000000000054</v>
      </c>
      <c r="N16" s="190">
        <f>IF(AND('Vic Apr 2019'!M10&gt;0,'Vic Apr 2019'!N10&gt;0),IF($C$5*F16/'Vic Apr 2019'!AR10&lt;('Vic Apr 2019'!L10+'Vic Apr 2019'!M10),0,IF(($C$5*F16/'Vic Apr 2019'!AR10-'Vic Apr 2019'!L10+'Vic Apr 2019'!M10)&lt;=('Vic Apr 2019'!L10+'Vic Apr 2019'!M10+'Vic Apr 2019'!N10),((($C$5*F16/'Vic Apr 2019'!AR10-('Vic Apr 2019'!L10+'Vic Apr 2019'!M10))*'Vic Apr 2019'!AE10/100))*'Vic Apr 2019'!AR10,('Vic Apr 2019'!N10*'Vic Apr 2019'!AE10/100)*'Vic Apr 2019'!AR10)),0)</f>
        <v>0</v>
      </c>
      <c r="O16" s="190">
        <f>IF(AND('Vic Apr 2019'!N10&gt;0,'Vic Apr 2019'!O10&gt;0),IF($C$5*F16/'Vic Apr 2019'!AR10&lt;('Vic Apr 2019'!L10+'Vic Apr 2019'!M10+'Vic Apr 2019'!N10),0,IF(($C$5*F16/'Vic Apr 2019'!AR10-'Vic Apr 2019'!L10+'Vic Apr 2019'!M10+'Vic Apr 2019'!N10)&lt;=('Vic Apr 2019'!L10+'Vic Apr 2019'!M10+'Vic Apr 2019'!N10+'Vic Apr 2019'!O10),(($C$5*F16/'Vic Apr 2019'!AR10-('Vic Apr 2019'!L10+'Vic Apr 2019'!M10+'Vic Apr 2019'!N10))*'Vic Apr 2019'!AF10/100)*'Vic Apr 2019'!AR10,('Vic Apr 2019'!O10*'Vic Apr 2019'!AF10/100)*'Vic Apr 2019'!AR10)),0)</f>
        <v>0</v>
      </c>
      <c r="P16" s="190">
        <f>IF(AND('Vic Apr 2019'!P10&gt;0,'Vic Apr 2019'!O10&gt;0),IF(($C$5*F16/'Vic Apr 2019'!AR10&lt;SUM('Vic Apr 2019'!L10:P10)),(0),($C$5*F16/'Vic Apr 2019'!AR10-SUM('Vic Apr 2019'!L10:P10))*'Vic Apr 2019'!AB10/100)* 'Vic Apr 2019'!AR10,IF(AND('Vic Apr 2019'!O10&gt;0,'Vic Apr 2019'!P10=""),IF(($C$5*F16/'Vic Apr 2019'!AR10&lt; SUM('Vic Apr 2019'!L10:O10)),(0),($C$5*F16/'Vic Apr 2019'!AR10-SUM('Vic Apr 2019'!L10:O10))*'Vic Apr 2019'!AG10/100)* 'Vic Apr 2019'!AR10,IF(AND('Vic Apr 2019'!N10&gt;0,'Vic Apr 2019'!O10=""),IF(($C$5*F16/'Vic Apr 2019'!AR10&lt; SUM('Vic Apr 2019'!L10:N10)),(0),($C$5*F16/'Vic Apr 2019'!AR10-SUM('Vic Apr 2019'!L10:N10))*'Vic Apr 2019'!AF10/100)* 'Vic Apr 2019'!AR10,IF(AND('Vic Apr 2019'!M10&gt;0,'Vic Apr 2019'!N10=""),IF(($C$5*F16/'Vic Apr 2019'!AR10&lt;'Vic Apr 2019'!M10+'Vic Apr 2019'!L10),(0),(($C$5*F16/'Vic Apr 2019'!AR10-('Vic Apr 2019'!M10+'Vic Apr 2019'!L10))*'Vic Apr 2019'!AE10/100))*'Vic Apr 2019'!AR10,IF(AND('Vic Apr 2019'!L10&gt;0,'Vic Apr 2019'!M10=""&gt;0),IF(($C$5*F16/'Vic Apr 2019'!AR10&lt;'Vic Apr 2019'!L10),(0),($C$5*F16/'Vic Apr 2019'!AR10-'Vic Apr 2019'!L10)*'Vic Apr 2019'!AD10/100)*'Vic Apr 2019'!AR10,0)))))</f>
        <v>0</v>
      </c>
      <c r="Q16" s="394">
        <f t="shared" si="4"/>
        <v>1716.2</v>
      </c>
      <c r="R16" s="419">
        <f t="shared" si="5"/>
        <v>1961.4725999999998</v>
      </c>
      <c r="S16" s="193">
        <f t="shared" si="6"/>
        <v>2157.6198599999998</v>
      </c>
      <c r="T16" s="247">
        <f>'Vic Apr 2019'!AT10</f>
        <v>0</v>
      </c>
      <c r="U16" s="247">
        <f>'Vic Apr 2019'!AU10</f>
        <v>0</v>
      </c>
      <c r="V16" s="247">
        <f>'Vic Apr 2019'!AV10</f>
        <v>0</v>
      </c>
      <c r="W16" s="247">
        <f>'Vic Apr 2019'!AW10</f>
        <v>0</v>
      </c>
      <c r="X16" s="419" t="str">
        <f t="shared" si="12"/>
        <v>No discount</v>
      </c>
      <c r="Y16" s="419" t="s">
        <v>759</v>
      </c>
      <c r="Z16" s="399">
        <f t="shared" si="8"/>
        <v>1961.4725999999998</v>
      </c>
      <c r="AA16" s="399">
        <f t="shared" si="9"/>
        <v>1961.4725999999998</v>
      </c>
      <c r="AB16" s="400">
        <f t="shared" si="10"/>
        <v>2157.6198599999998</v>
      </c>
      <c r="AC16" s="400">
        <f t="shared" si="11"/>
        <v>2157.6198599999998</v>
      </c>
      <c r="AD16" s="244">
        <f>'Vic Apr 2019'!BF10</f>
        <v>0</v>
      </c>
      <c r="AE16" s="196" t="str">
        <f>'Vic Apr 2019'!BG10</f>
        <v>n</v>
      </c>
      <c r="AF16" s="324"/>
      <c r="AG16" s="324"/>
      <c r="AH16" s="324"/>
      <c r="AI16" s="324"/>
      <c r="AJ16" s="324"/>
      <c r="AK16" s="324"/>
      <c r="AL16" s="324"/>
      <c r="AM16" s="324"/>
      <c r="AN16" s="324"/>
      <c r="AO16" s="324"/>
      <c r="AP16" s="324"/>
      <c r="AQ16" s="324"/>
      <c r="AR16" s="324"/>
      <c r="AS16" s="324"/>
      <c r="AT16" s="324"/>
      <c r="AU16" s="324"/>
      <c r="AV16" s="324"/>
      <c r="AW16" s="324"/>
      <c r="AX16" s="324"/>
      <c r="AY16" s="324"/>
      <c r="AZ16" s="324"/>
      <c r="BA16" s="324"/>
      <c r="BB16" s="324"/>
      <c r="BC16" s="324"/>
      <c r="BD16" s="324"/>
      <c r="BE16" s="324"/>
      <c r="BF16" s="324"/>
      <c r="BG16" s="324"/>
      <c r="BH16" s="324"/>
      <c r="BI16" s="324"/>
      <c r="BJ16" s="324"/>
      <c r="BK16" s="324"/>
      <c r="BL16" s="324"/>
      <c r="BM16" s="324"/>
      <c r="BN16" s="324"/>
      <c r="BO16" s="324"/>
      <c r="BP16" s="324"/>
      <c r="BQ16" s="324"/>
      <c r="BR16" s="324"/>
      <c r="BS16" s="324"/>
      <c r="BT16" s="324"/>
      <c r="BU16" s="324"/>
      <c r="BV16" s="324"/>
      <c r="BW16" s="324"/>
      <c r="BX16" s="324"/>
      <c r="BY16" s="324"/>
      <c r="BZ16" s="324"/>
      <c r="CA16" s="324"/>
      <c r="CB16" s="324"/>
      <c r="CC16" s="324"/>
      <c r="CD16" s="324"/>
      <c r="CE16" s="324"/>
      <c r="CF16" s="324"/>
      <c r="CG16" s="324"/>
      <c r="CH16" s="324"/>
      <c r="CI16" s="324"/>
      <c r="CJ16" s="324"/>
      <c r="CK16" s="324"/>
      <c r="CL16" s="324"/>
      <c r="CM16" s="324"/>
      <c r="CN16" s="324"/>
      <c r="CO16" s="330"/>
      <c r="CP16" s="330"/>
      <c r="CQ16" s="330"/>
      <c r="CR16" s="330"/>
      <c r="CS16" s="330"/>
      <c r="CT16" s="330"/>
      <c r="CU16" s="330"/>
      <c r="CV16" s="330"/>
      <c r="CW16" s="330"/>
      <c r="CX16" s="330"/>
      <c r="CY16" s="330"/>
      <c r="CZ16" s="330"/>
      <c r="DA16" s="330"/>
      <c r="DB16" s="330"/>
      <c r="DC16" s="330"/>
      <c r="DD16" s="330"/>
      <c r="DE16" s="330"/>
      <c r="DF16" s="330"/>
      <c r="DG16" s="330"/>
      <c r="DH16" s="330"/>
      <c r="DI16" s="330"/>
      <c r="DJ16" s="330"/>
      <c r="DK16" s="330"/>
      <c r="DL16" s="330"/>
      <c r="DM16" s="330"/>
      <c r="DN16" s="330"/>
      <c r="DO16" s="330"/>
      <c r="DP16" s="330"/>
      <c r="DQ16" s="330"/>
      <c r="DR16" s="330"/>
      <c r="DS16" s="330"/>
      <c r="DT16" s="330"/>
      <c r="DU16" s="330"/>
      <c r="DV16" s="330"/>
      <c r="DW16" s="330"/>
      <c r="DX16" s="330"/>
      <c r="DY16" s="330"/>
      <c r="DZ16" s="330"/>
      <c r="EA16" s="330"/>
      <c r="EB16" s="330"/>
      <c r="EC16" s="330"/>
      <c r="ED16" s="330"/>
      <c r="EE16" s="330"/>
      <c r="EF16" s="330"/>
      <c r="EG16" s="330"/>
      <c r="EH16" s="330"/>
      <c r="EI16" s="330"/>
      <c r="EJ16" s="330"/>
      <c r="EK16" s="330"/>
      <c r="EL16" s="330"/>
      <c r="EM16" s="330"/>
      <c r="EN16" s="330"/>
      <c r="EO16" s="330"/>
      <c r="EP16" s="330"/>
    </row>
    <row r="17" spans="1:146" s="331" customFormat="1" ht="17" customHeight="1" thickBot="1">
      <c r="A17" s="532"/>
      <c r="B17" s="215" t="str">
        <f>'Vic Apr 2019'!F11</f>
        <v>Powershop</v>
      </c>
      <c r="C17" s="215" t="str">
        <f>'Vic Apr 2019'!G11</f>
        <v>Gas Saver</v>
      </c>
      <c r="D17" s="115">
        <f>365*'Vic Apr 2019'!H11/100</f>
        <v>361.35</v>
      </c>
      <c r="E17" s="416">
        <f>IF('Vic Apr 2019'!AQ11=3,0.5,IF('Vic Apr 2019'!AQ11=2,0.33,0))</f>
        <v>0.5</v>
      </c>
      <c r="F17" s="416">
        <f t="shared" si="3"/>
        <v>0.5</v>
      </c>
      <c r="G17" s="115">
        <f>IF('Vic Apr 2019'!K11="",($C$5*E17/'Vic Apr 2019'!AQ11*'Vic Apr 2019'!W11/100)*'Vic Apr 2019'!AQ11,IF($C$5*E17/'Vic Apr 2019'!AQ11&gt;='Vic Apr 2019'!L11,('Vic Apr 2019'!L11*'Vic Apr 2019'!W11/100)*'Vic Apr 2019'!AQ11,($C$5*E17/'Vic Apr 2019'!AQ11*'Vic Apr 2019'!W11/100)*'Vic Apr 2019'!AQ11))</f>
        <v>790.00000000000011</v>
      </c>
      <c r="H17" s="115">
        <f>IF(AND('Vic Apr 2019'!L11&gt;0,'Vic Apr 2019'!M11&gt;0),IF($C$5*E17/'Vic Apr 2019'!AQ11&lt;'Vic Apr 2019'!L11,0,IF(($C$5*E17/'Vic Apr 2019'!AQ11-'Vic Apr 2019'!L11)&lt;=('Vic Apr 2019'!M11+'Vic Apr 2019'!L11),((($C$5*E17/'Vic Apr 2019'!AQ11-'Vic Apr 2019'!L11)*'Vic Apr 2019'!X11/100))*'Vic Apr 2019'!AQ11,((('Vic Apr 2019'!M11)*'Vic Apr 2019'!X11/100)*'Vic Apr 2019'!AQ11))),0)</f>
        <v>0</v>
      </c>
      <c r="I17" s="115">
        <f>IF(AND('Vic Apr 2019'!M11&gt;0,'Vic Apr 2019'!N11&gt;0),IF($C$5*E17/'Vic Apr 2019'!AQ11&lt;('Vic Apr 2019'!L11+'Vic Apr 2019'!M11),0,IF(($C$5*E17/'Vic Apr 2019'!AQ11-'Vic Apr 2019'!L11+'Vic Apr 2019'!M11)&lt;=('Vic Apr 2019'!L11+'Vic Apr 2019'!M11+'Vic Apr 2019'!N11),((($C$5*E17/'Vic Apr 2019'!AQ11-('Vic Apr 2019'!L11+'Vic Apr 2019'!M11))*'Vic Apr 2019'!Y11/100))*'Vic Apr 2019'!AQ11,('Vic Apr 2019'!N11*'Vic Apr 2019'!Y11/100)* 'Vic Apr 2019'!AQ11)),0)</f>
        <v>0</v>
      </c>
      <c r="J17" s="115">
        <f>IF(AND('Vic Apr 2019'!N11&gt;0,'Vic Apr 2019'!O11&gt;0),IF($C$5*E17/'Vic Apr 2019'!AQ11&lt;('Vic Apr 2019'!L11+'Vic Apr 2019'!M11+'Vic Apr 2019'!N11),0,IF(($C$5*E17/'Vic Apr 2019'!AQ11-'Vic Apr 2019'!L11+'Vic Apr 2019'!M11+'Vic Apr 2019'!N11)&lt;=('Vic Apr 2019'!L11+'Vic Apr 2019'!M11+'Vic Apr 2019'!N11+'Vic Apr 2019'!O11),(($C$5*E17/'Vic Apr 2019'!AQ11-('Vic Apr 2019'!L11+'Vic Apr 2019'!M11+'Vic Apr 2019'!N11))*'Vic Apr 2019'!Z11/100)*'Vic Apr 2019'!AQ11,('Vic Apr 2019'!O11*'Vic Apr 2019'!Z11/100)*'Vic Apr 2019'!AQ11)),0)</f>
        <v>0</v>
      </c>
      <c r="K17" s="115">
        <f>IF(AND('Vic Apr 2019'!P11&gt;0,'Vic Apr 2019'!O11&gt;0),IF(($C$5*E17/'Vic Apr 2019'!AQ11&lt;SUM('Vic Apr 2019'!L11:P11)),(0),($C$5*E17/'Vic Apr 2019'!AQ11-SUM('Vic Apr 2019'!L11:P11))*'Vic Apr 2019'!AB11/100)* 'Vic Apr 2019'!AQ11,IF(AND('Vic Apr 2019'!O11&gt;0,'Vic Apr 2019'!P11=""),IF(($C$5*E17/'Vic Apr 2019'!AQ11&lt; SUM('Vic Apr 2019'!L11:O11)),(0),($C$5*E17/'Vic Apr 2019'!AQ11-SUM('Vic Apr 2019'!L11:O11))*'Vic Apr 2019'!AA11/100)* 'Vic Apr 2019'!AQ11,IF(AND('Vic Apr 2019'!N11&gt;0,'Vic Apr 2019'!O11=""),IF(($C$5*E17/'Vic Apr 2019'!AQ11&lt; SUM('Vic Apr 2019'!L11:N11)),(0),($C$5*E17/'Vic Apr 2019'!AQ11-SUM('Vic Apr 2019'!L11:N11))*'Vic Apr 2019'!Z11/100)* 'Vic Apr 2019'!AQ11,IF(AND('Vic Apr 2019'!M11&gt;0,'Vic Apr 2019'!N11=""),IF(($C$5*E17/'Vic Apr 2019'!AQ11&lt;'Vic Apr 2019'!M11+'Vic Apr 2019'!L11),(0),(($C$5*E17/'Vic Apr 2019'!AQ11-('Vic Apr 2019'!M11+'Vic Apr 2019'!L11))*'Vic Apr 2019'!Y11/100))*'Vic Apr 2019'!AQ11,IF(AND('Vic Apr 2019'!L11&gt;0,'Vic Apr 2019'!M11=""&gt;0),IF(($C$5*E17/'Vic Apr 2019'!AQ11&lt;'Vic Apr 2019'!L11),(0),($C$5*E17/'Vic Apr 2019'!AQ11-'Vic Apr 2019'!L11)*'Vic Apr 2019'!X11/100)*'Vic Apr 2019'!AQ11,0)))))</f>
        <v>0</v>
      </c>
      <c r="L17" s="115">
        <f>IF('Vic Apr 2019'!K11="",($C$5*F17/'Vic Apr 2019'!AR11*'Vic Apr 2019'!AC11/100)*'Vic Apr 2019'!AR11,IF($C$5*F17/'Vic Apr 2019'!AR11&gt;='Vic Apr 2019'!L11,('Vic Apr 2019'!L11*'Vic Apr 2019'!AC11/100)*'Vic Apr 2019'!AR11,($C$5*F17/'Vic Apr 2019'!AR11*'Vic Apr 2019'!AC11/100)*'Vic Apr 2019'!AR11))</f>
        <v>790.00000000000011</v>
      </c>
      <c r="M17" s="115">
        <f>IF(AND('Vic Apr 2019'!L11&gt;0,'Vic Apr 2019'!M11&gt;0),IF($C$5*F17/'Vic Apr 2019'!AR11&lt;'Vic Apr 2019'!L11,0,IF(($C$5*F17/'Vic Apr 2019'!AR11-'Vic Apr 2019'!L11)&lt;=('Vic Apr 2019'!M11+'Vic Apr 2019'!L11),((($C$5*F17/'Vic Apr 2019'!AR11-'Vic Apr 2019'!L11)*'Vic Apr 2019'!AD11/100))*'Vic Apr 2019'!AR11,((('Vic Apr 2019'!M11)*'Vic Apr 2019'!AD11/100)*'Vic Apr 2019'!AR11))),0)</f>
        <v>0</v>
      </c>
      <c r="N17" s="115">
        <f>IF(AND('Vic Apr 2019'!M11&gt;0,'Vic Apr 2019'!N11&gt;0),IF($C$5*F17/'Vic Apr 2019'!AR11&lt;('Vic Apr 2019'!L11+'Vic Apr 2019'!M11),0,IF(($C$5*F17/'Vic Apr 2019'!AR11-'Vic Apr 2019'!L11+'Vic Apr 2019'!M11)&lt;=('Vic Apr 2019'!L11+'Vic Apr 2019'!M11+'Vic Apr 2019'!N11),((($C$5*F17/'Vic Apr 2019'!AR11-('Vic Apr 2019'!L11+'Vic Apr 2019'!M11))*'Vic Apr 2019'!AE11/100))*'Vic Apr 2019'!AR11,('Vic Apr 2019'!N11*'Vic Apr 2019'!AE11/100)*'Vic Apr 2019'!AR11)),0)</f>
        <v>0</v>
      </c>
      <c r="O17" s="115">
        <f>IF(AND('Vic Apr 2019'!N11&gt;0,'Vic Apr 2019'!O11&gt;0),IF($C$5*F17/'Vic Apr 2019'!AR11&lt;('Vic Apr 2019'!L11+'Vic Apr 2019'!M11+'Vic Apr 2019'!N11),0,IF(($C$5*F17/'Vic Apr 2019'!AR11-'Vic Apr 2019'!L11+'Vic Apr 2019'!M11+'Vic Apr 2019'!N11)&lt;=('Vic Apr 2019'!L11+'Vic Apr 2019'!M11+'Vic Apr 2019'!N11+'Vic Apr 2019'!O11),(($C$5*F17/'Vic Apr 2019'!AR11-('Vic Apr 2019'!L11+'Vic Apr 2019'!M11+'Vic Apr 2019'!N11))*'Vic Apr 2019'!AF11/100)*'Vic Apr 2019'!AR11,('Vic Apr 2019'!O11*'Vic Apr 2019'!AF11/100)*'Vic Apr 2019'!AR11)),0)</f>
        <v>0</v>
      </c>
      <c r="P17" s="115">
        <f>IF(AND('Vic Apr 2019'!P11&gt;0,'Vic Apr 2019'!O11&gt;0),IF(($C$5*F17/'Vic Apr 2019'!AR11&lt;SUM('Vic Apr 2019'!L11:P11)),(0),($C$5*F17/'Vic Apr 2019'!AR11-SUM('Vic Apr 2019'!L11:P11))*'Vic Apr 2019'!AB11/100)* 'Vic Apr 2019'!AR11,IF(AND('Vic Apr 2019'!O11&gt;0,'Vic Apr 2019'!P11=""),IF(($C$5*F17/'Vic Apr 2019'!AR11&lt; SUM('Vic Apr 2019'!L11:O11)),(0),($C$5*F17/'Vic Apr 2019'!AR11-SUM('Vic Apr 2019'!L11:O11))*'Vic Apr 2019'!AG11/100)* 'Vic Apr 2019'!AR11,IF(AND('Vic Apr 2019'!N11&gt;0,'Vic Apr 2019'!O11=""),IF(($C$5*F17/'Vic Apr 2019'!AR11&lt; SUM('Vic Apr 2019'!L11:N11)),(0),($C$5*F17/'Vic Apr 2019'!AR11-SUM('Vic Apr 2019'!L11:N11))*'Vic Apr 2019'!AF11/100)* 'Vic Apr 2019'!AR11,IF(AND('Vic Apr 2019'!M11&gt;0,'Vic Apr 2019'!N11=""),IF(($C$5*F17/'Vic Apr 2019'!AR11&lt;'Vic Apr 2019'!M11+'Vic Apr 2019'!L11),(0),(($C$5*F17/'Vic Apr 2019'!AR11-('Vic Apr 2019'!M11+'Vic Apr 2019'!L11))*'Vic Apr 2019'!AE11/100))*'Vic Apr 2019'!AR11,IF(AND('Vic Apr 2019'!L11&gt;0,'Vic Apr 2019'!M11=""&gt;0),IF(($C$5*F17/'Vic Apr 2019'!AR11&lt;'Vic Apr 2019'!L11),(0),($C$5*F17/'Vic Apr 2019'!AR11-'Vic Apr 2019'!L11)*'Vic Apr 2019'!AD11/100)*'Vic Apr 2019'!AR11,0)))))</f>
        <v>0</v>
      </c>
      <c r="Q17" s="395">
        <f t="shared" si="4"/>
        <v>1580.0000000000002</v>
      </c>
      <c r="R17" s="420">
        <f t="shared" si="5"/>
        <v>1942.3500000000004</v>
      </c>
      <c r="S17" s="214">
        <f t="shared" si="6"/>
        <v>2136.5850000000005</v>
      </c>
      <c r="T17" s="248">
        <f>'Vic Apr 2019'!AT11</f>
        <v>0</v>
      </c>
      <c r="U17" s="248">
        <f>'Vic Apr 2019'!AU11</f>
        <v>0</v>
      </c>
      <c r="V17" s="248">
        <f>'Vic Apr 2019'!AV11</f>
        <v>5</v>
      </c>
      <c r="W17" s="248">
        <f>'Vic Apr 2019'!AW11</f>
        <v>0</v>
      </c>
      <c r="X17" s="420" t="str">
        <f t="shared" si="12"/>
        <v>Pay-on-time off bill</v>
      </c>
      <c r="Y17" s="420" t="s">
        <v>759</v>
      </c>
      <c r="Z17" s="401">
        <f t="shared" si="8"/>
        <v>1942.3500000000004</v>
      </c>
      <c r="AA17" s="402">
        <f t="shared" si="9"/>
        <v>1845.2325000000003</v>
      </c>
      <c r="AB17" s="403">
        <f t="shared" si="10"/>
        <v>2136.5850000000005</v>
      </c>
      <c r="AC17" s="403">
        <f t="shared" si="11"/>
        <v>2029.7557500000005</v>
      </c>
      <c r="AD17" s="245">
        <f>'Vic Apr 2019'!BF11</f>
        <v>0</v>
      </c>
      <c r="AE17" s="217" t="str">
        <f>'Vic Apr 2019'!BG11</f>
        <v>n</v>
      </c>
      <c r="AF17" s="324"/>
      <c r="AG17" s="324"/>
      <c r="AH17" s="324"/>
      <c r="AI17" s="324"/>
      <c r="AJ17" s="324"/>
      <c r="AK17" s="324"/>
      <c r="AL17" s="324"/>
      <c r="AM17" s="324"/>
      <c r="AN17" s="324"/>
      <c r="AO17" s="324"/>
      <c r="AP17" s="324"/>
      <c r="AQ17" s="324"/>
      <c r="AR17" s="324"/>
      <c r="AS17" s="324"/>
      <c r="AT17" s="324"/>
      <c r="AU17" s="324"/>
      <c r="AV17" s="324"/>
      <c r="AW17" s="324"/>
      <c r="AX17" s="324"/>
      <c r="AY17" s="324"/>
      <c r="AZ17" s="324"/>
      <c r="BA17" s="324"/>
      <c r="BB17" s="324"/>
      <c r="BC17" s="324"/>
      <c r="BD17" s="324"/>
      <c r="BE17" s="324"/>
      <c r="BF17" s="324"/>
      <c r="BG17" s="324"/>
      <c r="BH17" s="324"/>
      <c r="BI17" s="324"/>
      <c r="BJ17" s="324"/>
      <c r="BK17" s="324"/>
      <c r="BL17" s="324"/>
      <c r="BM17" s="324"/>
      <c r="BN17" s="324"/>
      <c r="BO17" s="324"/>
      <c r="BP17" s="324"/>
      <c r="BQ17" s="324"/>
      <c r="BR17" s="324"/>
      <c r="BS17" s="324"/>
      <c r="BT17" s="324"/>
      <c r="BU17" s="324"/>
      <c r="BV17" s="324"/>
      <c r="BW17" s="324"/>
      <c r="BX17" s="324"/>
      <c r="BY17" s="324"/>
      <c r="BZ17" s="324"/>
      <c r="CA17" s="324"/>
      <c r="CB17" s="324"/>
      <c r="CC17" s="324"/>
      <c r="CD17" s="324"/>
      <c r="CE17" s="324"/>
      <c r="CF17" s="324"/>
      <c r="CG17" s="324"/>
      <c r="CH17" s="324"/>
      <c r="CI17" s="324"/>
      <c r="CJ17" s="324"/>
      <c r="CK17" s="324"/>
      <c r="CL17" s="324"/>
      <c r="CM17" s="324"/>
      <c r="CN17" s="324"/>
      <c r="CO17" s="330"/>
      <c r="CP17" s="330"/>
      <c r="CQ17" s="330"/>
      <c r="CR17" s="330"/>
      <c r="CS17" s="330"/>
      <c r="CT17" s="330"/>
      <c r="CU17" s="330"/>
      <c r="CV17" s="330"/>
      <c r="CW17" s="330"/>
      <c r="CX17" s="330"/>
      <c r="CY17" s="330"/>
      <c r="CZ17" s="330"/>
      <c r="DA17" s="330"/>
      <c r="DB17" s="330"/>
      <c r="DC17" s="330"/>
      <c r="DD17" s="330"/>
      <c r="DE17" s="330"/>
      <c r="DF17" s="330"/>
      <c r="DG17" s="330"/>
      <c r="DH17" s="330"/>
      <c r="DI17" s="330"/>
      <c r="DJ17" s="330"/>
      <c r="DK17" s="330"/>
      <c r="DL17" s="330"/>
      <c r="DM17" s="330"/>
      <c r="DN17" s="330"/>
      <c r="DO17" s="330"/>
      <c r="DP17" s="330"/>
      <c r="DQ17" s="330"/>
      <c r="DR17" s="330"/>
      <c r="DS17" s="330"/>
      <c r="DT17" s="330"/>
      <c r="DU17" s="330"/>
      <c r="DV17" s="330"/>
      <c r="DW17" s="330"/>
      <c r="DX17" s="330"/>
      <c r="DY17" s="330"/>
      <c r="DZ17" s="330"/>
      <c r="EA17" s="330"/>
      <c r="EB17" s="330"/>
      <c r="EC17" s="330"/>
      <c r="ED17" s="330"/>
      <c r="EE17" s="330"/>
      <c r="EF17" s="330"/>
      <c r="EG17" s="330"/>
      <c r="EH17" s="330"/>
      <c r="EI17" s="330"/>
      <c r="EJ17" s="330"/>
      <c r="EK17" s="330"/>
      <c r="EL17" s="330"/>
      <c r="EM17" s="330"/>
      <c r="EN17" s="330"/>
      <c r="EO17" s="330"/>
      <c r="EP17" s="330"/>
    </row>
    <row r="18" spans="1:146" ht="17" customHeight="1" thickTop="1">
      <c r="A18" s="531" t="str">
        <f>'Vic Apr 2019'!D12</f>
        <v>Multinet 2</v>
      </c>
      <c r="B18" s="194" t="str">
        <f>'Vic Apr 2019'!F12</f>
        <v>AGL</v>
      </c>
      <c r="C18" s="194" t="str">
        <f>'Vic Apr 2019'!G12</f>
        <v>Business Savers</v>
      </c>
      <c r="D18" s="190">
        <f>365*'Vic Apr 2019'!H12/100</f>
        <v>409.89499999999998</v>
      </c>
      <c r="E18" s="415">
        <f>IF('Vic Apr 2019'!AQ12=3,0.5,IF('Vic Apr 2019'!AQ12=2,0.33,0))</f>
        <v>0.5</v>
      </c>
      <c r="F18" s="415">
        <f t="shared" si="3"/>
        <v>0.5</v>
      </c>
      <c r="G18" s="190">
        <f>IF('Vic Apr 2019'!K12="",($C$5*E18/'Vic Apr 2019'!AQ12*'Vic Apr 2019'!W12/100)*'Vic Apr 2019'!AQ12,IF($C$5*E18/'Vic Apr 2019'!AQ12&gt;='Vic Apr 2019'!L12,('Vic Apr 2019'!L12*'Vic Apr 2019'!W12/100)*'Vic Apr 2019'!AQ12,($C$5*E18/'Vic Apr 2019'!AQ12*'Vic Apr 2019'!W12/100)*'Vic Apr 2019'!AQ12))</f>
        <v>950</v>
      </c>
      <c r="H18" s="190">
        <f>IF(AND('Vic Apr 2019'!L12&gt;0,'Vic Apr 2019'!M12&gt;0),IF($C$5*E18/'Vic Apr 2019'!AQ12&lt;'Vic Apr 2019'!L12,0,IF(($C$5*E18/'Vic Apr 2019'!AQ12-'Vic Apr 2019'!L12)&lt;=('Vic Apr 2019'!M12+'Vic Apr 2019'!L12),((($C$5*E18/'Vic Apr 2019'!AQ12-'Vic Apr 2019'!L12)*'Vic Apr 2019'!X12/100))*'Vic Apr 2019'!AQ12,((('Vic Apr 2019'!M12)*'Vic Apr 2019'!X12/100)*'Vic Apr 2019'!AQ12))),0)</f>
        <v>0</v>
      </c>
      <c r="I18" s="190">
        <f>IF(AND('Vic Apr 2019'!M12&gt;0,'Vic Apr 2019'!N12&gt;0),IF($C$5*E18/'Vic Apr 2019'!AQ12&lt;('Vic Apr 2019'!L12+'Vic Apr 2019'!M12),0,IF(($C$5*E18/'Vic Apr 2019'!AQ12-'Vic Apr 2019'!L12+'Vic Apr 2019'!M12)&lt;=('Vic Apr 2019'!L12+'Vic Apr 2019'!M12+'Vic Apr 2019'!N12),((($C$5*E18/'Vic Apr 2019'!AQ12-('Vic Apr 2019'!L12+'Vic Apr 2019'!M12))*'Vic Apr 2019'!Y12/100))*'Vic Apr 2019'!AQ12,('Vic Apr 2019'!N12*'Vic Apr 2019'!Y12/100)* 'Vic Apr 2019'!AQ12)),0)</f>
        <v>0</v>
      </c>
      <c r="J18" s="190">
        <f>IF(AND('Vic Apr 2019'!N12&gt;0,'Vic Apr 2019'!O12&gt;0),IF($C$5*E18/'Vic Apr 2019'!AQ12&lt;('Vic Apr 2019'!L12+'Vic Apr 2019'!M12+'Vic Apr 2019'!N12),0,IF(($C$5*E18/'Vic Apr 2019'!AQ12-'Vic Apr 2019'!L12+'Vic Apr 2019'!M12+'Vic Apr 2019'!N12)&lt;=('Vic Apr 2019'!L12+'Vic Apr 2019'!M12+'Vic Apr 2019'!N12+'Vic Apr 2019'!O12),(($C$5*E18/'Vic Apr 2019'!AQ12-('Vic Apr 2019'!L12+'Vic Apr 2019'!M12+'Vic Apr 2019'!N12))*'Vic Apr 2019'!Z12/100)*'Vic Apr 2019'!AQ12,('Vic Apr 2019'!O12*'Vic Apr 2019'!Z12/100)*'Vic Apr 2019'!AQ12)),0)</f>
        <v>0</v>
      </c>
      <c r="K18" s="190">
        <f>IF(AND('Vic Apr 2019'!P12&gt;0,'Vic Apr 2019'!O12&gt;0),IF(($C$5*E18/'Vic Apr 2019'!AQ12&lt;SUM('Vic Apr 2019'!L12:P12)),(0),($C$5*E18/'Vic Apr 2019'!AQ12-SUM('Vic Apr 2019'!L12:P12))*'Vic Apr 2019'!AB12/100)* 'Vic Apr 2019'!AQ12,IF(AND('Vic Apr 2019'!O12&gt;0,'Vic Apr 2019'!P12=""),IF(($C$5*E18/'Vic Apr 2019'!AQ12&lt; SUM('Vic Apr 2019'!L12:O12)),(0),($C$5*E18/'Vic Apr 2019'!AQ12-SUM('Vic Apr 2019'!L12:O12))*'Vic Apr 2019'!AA12/100)* 'Vic Apr 2019'!AQ12,IF(AND('Vic Apr 2019'!N12&gt;0,'Vic Apr 2019'!O12=""),IF(($C$5*E18/'Vic Apr 2019'!AQ12&lt; SUM('Vic Apr 2019'!L12:N12)),(0),($C$5*E18/'Vic Apr 2019'!AQ12-SUM('Vic Apr 2019'!L12:N12))*'Vic Apr 2019'!Z12/100)* 'Vic Apr 2019'!AQ12,IF(AND('Vic Apr 2019'!M12&gt;0,'Vic Apr 2019'!N12=""),IF(($C$5*E18/'Vic Apr 2019'!AQ12&lt;'Vic Apr 2019'!M12+'Vic Apr 2019'!L12),(0),(($C$5*E18/'Vic Apr 2019'!AQ12-('Vic Apr 2019'!M12+'Vic Apr 2019'!L12))*'Vic Apr 2019'!Y12/100))*'Vic Apr 2019'!AQ12,IF(AND('Vic Apr 2019'!L12&gt;0,'Vic Apr 2019'!M12=""&gt;0),IF(($C$5*E18/'Vic Apr 2019'!AQ12&lt;'Vic Apr 2019'!L12),(0),($C$5*E18/'Vic Apr 2019'!AQ12-'Vic Apr 2019'!L12)*'Vic Apr 2019'!X12/100)*'Vic Apr 2019'!AQ12,0)))))</f>
        <v>0</v>
      </c>
      <c r="L18" s="190">
        <f>IF('Vic Apr 2019'!K12="",($C$5*F18/'Vic Apr 2019'!AR12*'Vic Apr 2019'!AC12/100)*'Vic Apr 2019'!AR12,IF($C$5*F18/'Vic Apr 2019'!AR12&gt;='Vic Apr 2019'!L12,('Vic Apr 2019'!L12*'Vic Apr 2019'!AC12/100)*'Vic Apr 2019'!AR12,($C$5*F18/'Vic Apr 2019'!AR12*'Vic Apr 2019'!AC12/100)*'Vic Apr 2019'!AR12))</f>
        <v>840</v>
      </c>
      <c r="M18" s="190">
        <f>IF(AND('Vic Apr 2019'!L12&gt;0,'Vic Apr 2019'!M12&gt;0),IF($C$5*F18/'Vic Apr 2019'!AR12&lt;'Vic Apr 2019'!L12,0,IF(($C$5*F18/'Vic Apr 2019'!AR12-'Vic Apr 2019'!L12)&lt;=('Vic Apr 2019'!M12+'Vic Apr 2019'!L12),((($C$5*F18/'Vic Apr 2019'!AR12-'Vic Apr 2019'!L12)*'Vic Apr 2019'!AD12/100))*'Vic Apr 2019'!AR12,((('Vic Apr 2019'!M12)*'Vic Apr 2019'!AD12/100)*'Vic Apr 2019'!AR12))),0)</f>
        <v>0</v>
      </c>
      <c r="N18" s="190">
        <f>IF(AND('Vic Apr 2019'!M12&gt;0,'Vic Apr 2019'!N12&gt;0),IF($C$5*F18/'Vic Apr 2019'!AR12&lt;('Vic Apr 2019'!L12+'Vic Apr 2019'!M12),0,IF(($C$5*F18/'Vic Apr 2019'!AR12-'Vic Apr 2019'!L12+'Vic Apr 2019'!M12)&lt;=('Vic Apr 2019'!L12+'Vic Apr 2019'!M12+'Vic Apr 2019'!N12),((($C$5*F18/'Vic Apr 2019'!AR12-('Vic Apr 2019'!L12+'Vic Apr 2019'!M12))*'Vic Apr 2019'!AE12/100))*'Vic Apr 2019'!AR12,('Vic Apr 2019'!N12*'Vic Apr 2019'!AE12/100)*'Vic Apr 2019'!AR12)),0)</f>
        <v>0</v>
      </c>
      <c r="O18" s="190">
        <f>IF(AND('Vic Apr 2019'!N12&gt;0,'Vic Apr 2019'!O12&gt;0),IF($C$5*F18/'Vic Apr 2019'!AR12&lt;('Vic Apr 2019'!L12+'Vic Apr 2019'!M12+'Vic Apr 2019'!N12),0,IF(($C$5*F18/'Vic Apr 2019'!AR12-'Vic Apr 2019'!L12+'Vic Apr 2019'!M12+'Vic Apr 2019'!N12)&lt;=('Vic Apr 2019'!L12+'Vic Apr 2019'!M12+'Vic Apr 2019'!N12+'Vic Apr 2019'!O12),(($C$5*F18/'Vic Apr 2019'!AR12-('Vic Apr 2019'!L12+'Vic Apr 2019'!M12+'Vic Apr 2019'!N12))*'Vic Apr 2019'!AF12/100)*'Vic Apr 2019'!AR12,('Vic Apr 2019'!O12*'Vic Apr 2019'!AF12/100)*'Vic Apr 2019'!AR12)),0)</f>
        <v>0</v>
      </c>
      <c r="P18" s="190">
        <f>IF(AND('Vic Apr 2019'!P12&gt;0,'Vic Apr 2019'!O12&gt;0),IF(($C$5*F18/'Vic Apr 2019'!AR12&lt;SUM('Vic Apr 2019'!L12:P12)),(0),($C$5*F18/'Vic Apr 2019'!AR12-SUM('Vic Apr 2019'!L12:P12))*'Vic Apr 2019'!AB12/100)* 'Vic Apr 2019'!AR12,IF(AND('Vic Apr 2019'!O12&gt;0,'Vic Apr 2019'!P12=""),IF(($C$5*F18/'Vic Apr 2019'!AR12&lt; SUM('Vic Apr 2019'!L12:O12)),(0),($C$5*F18/'Vic Apr 2019'!AR12-SUM('Vic Apr 2019'!L12:O12))*'Vic Apr 2019'!AG12/100)* 'Vic Apr 2019'!AR12,IF(AND('Vic Apr 2019'!N12&gt;0,'Vic Apr 2019'!O12=""),IF(($C$5*F18/'Vic Apr 2019'!AR12&lt; SUM('Vic Apr 2019'!L12:N12)),(0),($C$5*F18/'Vic Apr 2019'!AR12-SUM('Vic Apr 2019'!L12:N12))*'Vic Apr 2019'!AF12/100)* 'Vic Apr 2019'!AR12,IF(AND('Vic Apr 2019'!M12&gt;0,'Vic Apr 2019'!N12=""),IF(($C$5*F18/'Vic Apr 2019'!AR12&lt;'Vic Apr 2019'!M12+'Vic Apr 2019'!L12),(0),(($C$5*F18/'Vic Apr 2019'!AR12-('Vic Apr 2019'!M12+'Vic Apr 2019'!L12))*'Vic Apr 2019'!AE12/100))*'Vic Apr 2019'!AR12,IF(AND('Vic Apr 2019'!L12&gt;0,'Vic Apr 2019'!M12=""&gt;0),IF(($C$5*F18/'Vic Apr 2019'!AR12&lt;'Vic Apr 2019'!L12),(0),($C$5*F18/'Vic Apr 2019'!AR12-'Vic Apr 2019'!L12)*'Vic Apr 2019'!AD12/100)*'Vic Apr 2019'!AR12,0)))))</f>
        <v>0</v>
      </c>
      <c r="Q18" s="394">
        <f t="shared" si="4"/>
        <v>1790</v>
      </c>
      <c r="R18" s="419">
        <f t="shared" si="5"/>
        <v>2200.895</v>
      </c>
      <c r="S18" s="193">
        <f t="shared" si="6"/>
        <v>2420.9845</v>
      </c>
      <c r="T18" s="247">
        <f>'Vic Apr 2019'!AT12</f>
        <v>0</v>
      </c>
      <c r="U18" s="247">
        <f>'Vic Apr 2019'!AU12</f>
        <v>15</v>
      </c>
      <c r="V18" s="247">
        <f>'Vic Apr 2019'!AV12</f>
        <v>0</v>
      </c>
      <c r="W18" s="247">
        <f>'Vic Apr 2019'!AW12</f>
        <v>0</v>
      </c>
      <c r="X18" s="419" t="str">
        <f t="shared" si="12"/>
        <v>Guaranteed off usage</v>
      </c>
      <c r="Y18" s="419" t="s">
        <v>759</v>
      </c>
      <c r="Z18" s="399">
        <f t="shared" si="8"/>
        <v>1932.395</v>
      </c>
      <c r="AA18" s="399">
        <f t="shared" si="9"/>
        <v>1932.395</v>
      </c>
      <c r="AB18" s="400">
        <f t="shared" si="10"/>
        <v>2125.6345000000001</v>
      </c>
      <c r="AC18" s="400">
        <f t="shared" si="11"/>
        <v>2125.6345000000001</v>
      </c>
      <c r="AD18" s="244">
        <f>'Vic Apr 2019'!BF12</f>
        <v>0</v>
      </c>
      <c r="AE18" s="196" t="str">
        <f>'Vic Apr 2019'!BG12</f>
        <v>n</v>
      </c>
      <c r="CO18" s="327"/>
      <c r="CP18" s="327"/>
      <c r="CQ18" s="327"/>
      <c r="CR18" s="327"/>
      <c r="CS18" s="327"/>
      <c r="CT18" s="327"/>
      <c r="CU18" s="327"/>
      <c r="CV18" s="327"/>
      <c r="CW18" s="327"/>
      <c r="CX18" s="327"/>
      <c r="CY18" s="327"/>
      <c r="CZ18" s="327"/>
      <c r="DA18" s="327"/>
      <c r="DB18" s="327"/>
      <c r="DC18" s="327"/>
      <c r="DD18" s="327"/>
      <c r="DE18" s="327"/>
      <c r="DF18" s="327"/>
      <c r="DG18" s="327"/>
      <c r="DH18" s="327"/>
      <c r="DI18" s="327"/>
      <c r="DJ18" s="327"/>
      <c r="DK18" s="327"/>
      <c r="DL18" s="327"/>
      <c r="DM18" s="327"/>
      <c r="DN18" s="327"/>
      <c r="DO18" s="327"/>
      <c r="DP18" s="327"/>
      <c r="DQ18" s="327"/>
      <c r="DR18" s="327"/>
      <c r="DS18" s="327"/>
      <c r="DT18" s="327"/>
      <c r="DU18" s="327"/>
      <c r="DV18" s="327"/>
      <c r="DW18" s="327"/>
      <c r="DX18" s="327"/>
      <c r="DY18" s="327"/>
      <c r="DZ18" s="327"/>
      <c r="EA18" s="327"/>
      <c r="EB18" s="327"/>
      <c r="EC18" s="327"/>
      <c r="ED18" s="327"/>
      <c r="EE18" s="327"/>
      <c r="EF18" s="327"/>
      <c r="EG18" s="327"/>
      <c r="EH18" s="327"/>
      <c r="EI18" s="327"/>
      <c r="EJ18" s="327"/>
      <c r="EK18" s="327"/>
      <c r="EL18" s="327"/>
      <c r="EM18" s="327"/>
      <c r="EN18" s="327"/>
      <c r="EO18" s="327"/>
      <c r="EP18" s="327"/>
    </row>
    <row r="19" spans="1:146" ht="17" customHeight="1">
      <c r="A19" s="528"/>
      <c r="B19" s="194" t="str">
        <f>'Vic Apr 2019'!F13</f>
        <v>Click Energy</v>
      </c>
      <c r="C19" s="194" t="str">
        <f>'Vic Apr 2019'!G13</f>
        <v>Business Business Choice</v>
      </c>
      <c r="D19" s="190">
        <f>365*'Vic Apr 2019'!H13/100</f>
        <v>313.17</v>
      </c>
      <c r="E19" s="415">
        <f>IF('Vic Apr 2019'!AQ13=3,0.5,IF('Vic Apr 2019'!AQ13=2,0.33,0))</f>
        <v>0.5</v>
      </c>
      <c r="F19" s="415">
        <f t="shared" si="3"/>
        <v>0.5</v>
      </c>
      <c r="G19" s="190">
        <f>IF('Vic Apr 2019'!K13="",($C$5*E19/'Vic Apr 2019'!AQ13*'Vic Apr 2019'!W13/100)*'Vic Apr 2019'!AQ13,IF($C$5*E19/'Vic Apr 2019'!AQ13&gt;='Vic Apr 2019'!L13,('Vic Apr 2019'!L13*'Vic Apr 2019'!W13/100)*'Vic Apr 2019'!AQ13,($C$5*E19/'Vic Apr 2019'!AQ13*'Vic Apr 2019'!W13/100)*'Vic Apr 2019'!AQ13))</f>
        <v>1017</v>
      </c>
      <c r="H19" s="190">
        <f>IF(AND('Vic Apr 2019'!L13&gt;0,'Vic Apr 2019'!M13&gt;0),IF($C$5*E19/'Vic Apr 2019'!AQ13&lt;'Vic Apr 2019'!L13,0,IF(($C$5*E19/'Vic Apr 2019'!AQ13-'Vic Apr 2019'!L13)&lt;=('Vic Apr 2019'!M13+'Vic Apr 2019'!L13),((($C$5*E19/'Vic Apr 2019'!AQ13-'Vic Apr 2019'!L13)*'Vic Apr 2019'!X13/100))*'Vic Apr 2019'!AQ13,((('Vic Apr 2019'!M13)*'Vic Apr 2019'!X13/100)*'Vic Apr 2019'!AQ13))),0)</f>
        <v>105.50000000000009</v>
      </c>
      <c r="I19" s="190">
        <f>IF(AND('Vic Apr 2019'!M13&gt;0,'Vic Apr 2019'!N13&gt;0),IF($C$5*E19/'Vic Apr 2019'!AQ13&lt;('Vic Apr 2019'!L13+'Vic Apr 2019'!M13),0,IF(($C$5*E19/'Vic Apr 2019'!AQ13-'Vic Apr 2019'!L13+'Vic Apr 2019'!M13)&lt;=('Vic Apr 2019'!L13+'Vic Apr 2019'!M13+'Vic Apr 2019'!N13),((($C$5*E19/'Vic Apr 2019'!AQ13-('Vic Apr 2019'!L13+'Vic Apr 2019'!M13))*'Vic Apr 2019'!Y13/100))*'Vic Apr 2019'!AQ13,('Vic Apr 2019'!N13*'Vic Apr 2019'!Y13/100)* 'Vic Apr 2019'!AQ13)),0)</f>
        <v>0</v>
      </c>
      <c r="J19" s="190">
        <f>IF(AND('Vic Apr 2019'!N13&gt;0,'Vic Apr 2019'!O13&gt;0),IF($C$5*E19/'Vic Apr 2019'!AQ13&lt;('Vic Apr 2019'!L13+'Vic Apr 2019'!M13+'Vic Apr 2019'!N13),0,IF(($C$5*E19/'Vic Apr 2019'!AQ13-'Vic Apr 2019'!L13+'Vic Apr 2019'!M13+'Vic Apr 2019'!N13)&lt;=('Vic Apr 2019'!L13+'Vic Apr 2019'!M13+'Vic Apr 2019'!N13+'Vic Apr 2019'!O13),(($C$5*E19/'Vic Apr 2019'!AQ13-('Vic Apr 2019'!L13+'Vic Apr 2019'!M13+'Vic Apr 2019'!N13))*'Vic Apr 2019'!Z13/100)*'Vic Apr 2019'!AQ13,('Vic Apr 2019'!O13*'Vic Apr 2019'!Z13/100)*'Vic Apr 2019'!AQ13)),0)</f>
        <v>0</v>
      </c>
      <c r="K19" s="190">
        <f>IF(AND('Vic Apr 2019'!P13&gt;0,'Vic Apr 2019'!O13&gt;0),IF(($C$5*E19/'Vic Apr 2019'!AQ13&lt;SUM('Vic Apr 2019'!L13:P13)),(0),($C$5*E19/'Vic Apr 2019'!AQ13-SUM('Vic Apr 2019'!L13:P13))*'Vic Apr 2019'!AB13/100)* 'Vic Apr 2019'!AQ13,IF(AND('Vic Apr 2019'!O13&gt;0,'Vic Apr 2019'!P13=""),IF(($C$5*E19/'Vic Apr 2019'!AQ13&lt; SUM('Vic Apr 2019'!L13:O13)),(0),($C$5*E19/'Vic Apr 2019'!AQ13-SUM('Vic Apr 2019'!L13:O13))*'Vic Apr 2019'!AA13/100)* 'Vic Apr 2019'!AQ13,IF(AND('Vic Apr 2019'!N13&gt;0,'Vic Apr 2019'!O13=""),IF(($C$5*E19/'Vic Apr 2019'!AQ13&lt; SUM('Vic Apr 2019'!L13:N13)),(0),($C$5*E19/'Vic Apr 2019'!AQ13-SUM('Vic Apr 2019'!L13:N13))*'Vic Apr 2019'!Z13/100)* 'Vic Apr 2019'!AQ13,IF(AND('Vic Apr 2019'!M13&gt;0,'Vic Apr 2019'!N13=""),IF(($C$5*E19/'Vic Apr 2019'!AQ13&lt;'Vic Apr 2019'!M13+'Vic Apr 2019'!L13),(0),(($C$5*E19/'Vic Apr 2019'!AQ13-('Vic Apr 2019'!M13+'Vic Apr 2019'!L13))*'Vic Apr 2019'!Y13/100))*'Vic Apr 2019'!AQ13,IF(AND('Vic Apr 2019'!L13&gt;0,'Vic Apr 2019'!M13=""&gt;0),IF(($C$5*E19/'Vic Apr 2019'!AQ13&lt;'Vic Apr 2019'!L13),(0),($C$5*E19/'Vic Apr 2019'!AQ13-'Vic Apr 2019'!L13)*'Vic Apr 2019'!X13/100)*'Vic Apr 2019'!AQ13,0)))))</f>
        <v>0</v>
      </c>
      <c r="L19" s="190">
        <f>IF('Vic Apr 2019'!K13="",($C$5*F19/'Vic Apr 2019'!AR13*'Vic Apr 2019'!AC13/100)*'Vic Apr 2019'!AR13,IF($C$5*F19/'Vic Apr 2019'!AR13&gt;='Vic Apr 2019'!L13,('Vic Apr 2019'!L13*'Vic Apr 2019'!AC13/100)*'Vic Apr 2019'!AR13,($C$5*F19/'Vic Apr 2019'!AR13*'Vic Apr 2019'!AC13/100)*'Vic Apr 2019'!AR13))</f>
        <v>972.00000000000023</v>
      </c>
      <c r="M19" s="190">
        <f>IF(AND('Vic Apr 2019'!L13&gt;0,'Vic Apr 2019'!M13&gt;0),IF($C$5*F19/'Vic Apr 2019'!AR13&lt;'Vic Apr 2019'!L13,0,IF(($C$5*F19/'Vic Apr 2019'!AR13-'Vic Apr 2019'!L13)&lt;=('Vic Apr 2019'!M13+'Vic Apr 2019'!L13),((($C$5*F19/'Vic Apr 2019'!AR13-'Vic Apr 2019'!L13)*'Vic Apr 2019'!AD13/100))*'Vic Apr 2019'!AR13,((('Vic Apr 2019'!M13)*'Vic Apr 2019'!AD13/100)*'Vic Apr 2019'!AR13))),0)</f>
        <v>105.50000000000009</v>
      </c>
      <c r="N19" s="190">
        <f>IF(AND('Vic Apr 2019'!M13&gt;0,'Vic Apr 2019'!N13&gt;0),IF($C$5*F19/'Vic Apr 2019'!AR13&lt;('Vic Apr 2019'!L13+'Vic Apr 2019'!M13),0,IF(($C$5*F19/'Vic Apr 2019'!AR13-'Vic Apr 2019'!L13+'Vic Apr 2019'!M13)&lt;=('Vic Apr 2019'!L13+'Vic Apr 2019'!M13+'Vic Apr 2019'!N13),((($C$5*F19/'Vic Apr 2019'!AR13-('Vic Apr 2019'!L13+'Vic Apr 2019'!M13))*'Vic Apr 2019'!AE13/100))*'Vic Apr 2019'!AR13,('Vic Apr 2019'!N13*'Vic Apr 2019'!AE13/100)*'Vic Apr 2019'!AR13)),0)</f>
        <v>0</v>
      </c>
      <c r="O19" s="190">
        <f>IF(AND('Vic Apr 2019'!N13&gt;0,'Vic Apr 2019'!O13&gt;0),IF($C$5*F19/'Vic Apr 2019'!AR13&lt;('Vic Apr 2019'!L13+'Vic Apr 2019'!M13+'Vic Apr 2019'!N13),0,IF(($C$5*F19/'Vic Apr 2019'!AR13-'Vic Apr 2019'!L13+'Vic Apr 2019'!M13+'Vic Apr 2019'!N13)&lt;=('Vic Apr 2019'!L13+'Vic Apr 2019'!M13+'Vic Apr 2019'!N13+'Vic Apr 2019'!O13),(($C$5*F19/'Vic Apr 2019'!AR13-('Vic Apr 2019'!L13+'Vic Apr 2019'!M13+'Vic Apr 2019'!N13))*'Vic Apr 2019'!AF13/100)*'Vic Apr 2019'!AR13,('Vic Apr 2019'!O13*'Vic Apr 2019'!AF13/100)*'Vic Apr 2019'!AR13)),0)</f>
        <v>0</v>
      </c>
      <c r="P19" s="190">
        <f>IF(AND('Vic Apr 2019'!P13&gt;0,'Vic Apr 2019'!O13&gt;0),IF(($C$5*F19/'Vic Apr 2019'!AR13&lt;SUM('Vic Apr 2019'!L13:P13)),(0),($C$5*F19/'Vic Apr 2019'!AR13-SUM('Vic Apr 2019'!L13:P13))*'Vic Apr 2019'!AB13/100)* 'Vic Apr 2019'!AR13,IF(AND('Vic Apr 2019'!O13&gt;0,'Vic Apr 2019'!P13=""),IF(($C$5*F19/'Vic Apr 2019'!AR13&lt; SUM('Vic Apr 2019'!L13:O13)),(0),($C$5*F19/'Vic Apr 2019'!AR13-SUM('Vic Apr 2019'!L13:O13))*'Vic Apr 2019'!AG13/100)* 'Vic Apr 2019'!AR13,IF(AND('Vic Apr 2019'!N13&gt;0,'Vic Apr 2019'!O13=""),IF(($C$5*F19/'Vic Apr 2019'!AR13&lt; SUM('Vic Apr 2019'!L13:N13)),(0),($C$5*F19/'Vic Apr 2019'!AR13-SUM('Vic Apr 2019'!L13:N13))*'Vic Apr 2019'!AF13/100)* 'Vic Apr 2019'!AR13,IF(AND('Vic Apr 2019'!M13&gt;0,'Vic Apr 2019'!N13=""),IF(($C$5*F19/'Vic Apr 2019'!AR13&lt;'Vic Apr 2019'!M13+'Vic Apr 2019'!L13),(0),(($C$5*F19/'Vic Apr 2019'!AR13-('Vic Apr 2019'!M13+'Vic Apr 2019'!L13))*'Vic Apr 2019'!AE13/100))*'Vic Apr 2019'!AR13,IF(AND('Vic Apr 2019'!L13&gt;0,'Vic Apr 2019'!M13=""&gt;0),IF(($C$5*F19/'Vic Apr 2019'!AR13&lt;'Vic Apr 2019'!L13),(0),($C$5*F19/'Vic Apr 2019'!AR13-'Vic Apr 2019'!L13)*'Vic Apr 2019'!AD13/100)*'Vic Apr 2019'!AR13,0)))))</f>
        <v>0</v>
      </c>
      <c r="Q19" s="394">
        <f t="shared" si="4"/>
        <v>2200</v>
      </c>
      <c r="R19" s="419">
        <f t="shared" si="5"/>
        <v>2514.17</v>
      </c>
      <c r="S19" s="193">
        <f t="shared" si="6"/>
        <v>2765.5870000000004</v>
      </c>
      <c r="T19" s="247">
        <f>'Vic Apr 2019'!AT13</f>
        <v>0</v>
      </c>
      <c r="U19" s="247">
        <f>'Vic Apr 2019'!AU13</f>
        <v>0</v>
      </c>
      <c r="V19" s="247">
        <f>'Vic Apr 2019'!AV13</f>
        <v>10</v>
      </c>
      <c r="W19" s="247">
        <f>'Vic Apr 2019'!AW13</f>
        <v>0</v>
      </c>
      <c r="X19" s="419" t="str">
        <f t="shared" si="12"/>
        <v>Pay-on-time off bill</v>
      </c>
      <c r="Y19" s="419" t="s">
        <v>759</v>
      </c>
      <c r="Z19" s="399">
        <f t="shared" si="8"/>
        <v>2514.17</v>
      </c>
      <c r="AA19" s="399">
        <f t="shared" si="9"/>
        <v>2262.7530000000002</v>
      </c>
      <c r="AB19" s="400">
        <f t="shared" si="10"/>
        <v>2765.5870000000004</v>
      </c>
      <c r="AC19" s="400">
        <f t="shared" si="11"/>
        <v>2489.0283000000004</v>
      </c>
      <c r="AD19" s="244">
        <f>'Vic Apr 2019'!BF13</f>
        <v>0</v>
      </c>
      <c r="AE19" s="196" t="str">
        <f>'Vic Apr 2019'!BG13</f>
        <v>n</v>
      </c>
      <c r="CO19" s="327"/>
      <c r="CP19" s="327"/>
      <c r="CQ19" s="327"/>
      <c r="CR19" s="327"/>
      <c r="CS19" s="327"/>
      <c r="CT19" s="327"/>
      <c r="CU19" s="327"/>
      <c r="CV19" s="327"/>
      <c r="CW19" s="327"/>
      <c r="CX19" s="327"/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7"/>
      <c r="DL19" s="327"/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7"/>
      <c r="EB19" s="327"/>
      <c r="EC19" s="327"/>
      <c r="ED19" s="327"/>
      <c r="EE19" s="327"/>
      <c r="EF19" s="327"/>
      <c r="EG19" s="327"/>
      <c r="EH19" s="327"/>
      <c r="EI19" s="327"/>
      <c r="EJ19" s="327"/>
      <c r="EK19" s="327"/>
      <c r="EL19" s="327"/>
      <c r="EM19" s="327"/>
      <c r="EN19" s="327"/>
      <c r="EO19" s="327"/>
      <c r="EP19" s="327"/>
    </row>
    <row r="20" spans="1:146" ht="17" customHeight="1">
      <c r="A20" s="528"/>
      <c r="B20" s="194" t="str">
        <f>'Vic Apr 2019'!F14</f>
        <v>Covau</v>
      </c>
      <c r="C20" s="194" t="str">
        <f>'Vic Apr 2019'!G14</f>
        <v>Smart Saver</v>
      </c>
      <c r="D20" s="190">
        <f>365*'Vic Apr 2019'!H14/100</f>
        <v>365</v>
      </c>
      <c r="E20" s="415">
        <f>IF('Vic Apr 2019'!AQ14=3,0.5,IF('Vic Apr 2019'!AQ14=2,0.33,0))</f>
        <v>0.5</v>
      </c>
      <c r="F20" s="415">
        <f t="shared" si="3"/>
        <v>0.5</v>
      </c>
      <c r="G20" s="190">
        <f>IF('Vic Apr 2019'!K14="",($C$5*E20/'Vic Apr 2019'!AQ14*'Vic Apr 2019'!W14/100)*'Vic Apr 2019'!AQ14,IF($C$5*E20/'Vic Apr 2019'!AQ14&gt;='Vic Apr 2019'!L14,('Vic Apr 2019'!L14*'Vic Apr 2019'!W14/100)*'Vic Apr 2019'!AQ14,($C$5*E20/'Vic Apr 2019'!AQ14*'Vic Apr 2019'!W14/100)*'Vic Apr 2019'!AQ14))</f>
        <v>1147.5</v>
      </c>
      <c r="H20" s="190">
        <f>IF(AND('Vic Apr 2019'!L14&gt;0,'Vic Apr 2019'!M14&gt;0),IF($C$5*E20/'Vic Apr 2019'!AQ14&lt;'Vic Apr 2019'!L14,0,IF(($C$5*E20/'Vic Apr 2019'!AQ14-'Vic Apr 2019'!L14)&lt;=('Vic Apr 2019'!M14+'Vic Apr 2019'!L14),((($C$5*E20/'Vic Apr 2019'!AQ14-'Vic Apr 2019'!L14)*'Vic Apr 2019'!X14/100))*'Vic Apr 2019'!AQ14,((('Vic Apr 2019'!M14)*'Vic Apr 2019'!X14/100)*'Vic Apr 2019'!AQ14))),0)</f>
        <v>119.00000000000009</v>
      </c>
      <c r="I20" s="190">
        <f>IF(AND('Vic Apr 2019'!M14&gt;0,'Vic Apr 2019'!N14&gt;0),IF($C$5*E20/'Vic Apr 2019'!AQ14&lt;('Vic Apr 2019'!L14+'Vic Apr 2019'!M14),0,IF(($C$5*E20/'Vic Apr 2019'!AQ14-'Vic Apr 2019'!L14+'Vic Apr 2019'!M14)&lt;=('Vic Apr 2019'!L14+'Vic Apr 2019'!M14+'Vic Apr 2019'!N14),((($C$5*E20/'Vic Apr 2019'!AQ14-('Vic Apr 2019'!L14+'Vic Apr 2019'!M14))*'Vic Apr 2019'!Y14/100))*'Vic Apr 2019'!AQ14,('Vic Apr 2019'!N14*'Vic Apr 2019'!Y14/100)* 'Vic Apr 2019'!AQ14)),0)</f>
        <v>0</v>
      </c>
      <c r="J20" s="190">
        <f>IF(AND('Vic Apr 2019'!N14&gt;0,'Vic Apr 2019'!O14&gt;0),IF($C$5*E20/'Vic Apr 2019'!AQ14&lt;('Vic Apr 2019'!L14+'Vic Apr 2019'!M14+'Vic Apr 2019'!N14),0,IF(($C$5*E20/'Vic Apr 2019'!AQ14-'Vic Apr 2019'!L14+'Vic Apr 2019'!M14+'Vic Apr 2019'!N14)&lt;=('Vic Apr 2019'!L14+'Vic Apr 2019'!M14+'Vic Apr 2019'!N14+'Vic Apr 2019'!O14),(($C$5*E20/'Vic Apr 2019'!AQ14-('Vic Apr 2019'!L14+'Vic Apr 2019'!M14+'Vic Apr 2019'!N14))*'Vic Apr 2019'!Z14/100)*'Vic Apr 2019'!AQ14,('Vic Apr 2019'!O14*'Vic Apr 2019'!Z14/100)*'Vic Apr 2019'!AQ14)),0)</f>
        <v>0</v>
      </c>
      <c r="K20" s="190">
        <f>IF(AND('Vic Apr 2019'!P14&gt;0,'Vic Apr 2019'!O14&gt;0),IF(($C$5*E20/'Vic Apr 2019'!AQ14&lt;SUM('Vic Apr 2019'!L14:P14)),(0),($C$5*E20/'Vic Apr 2019'!AQ14-SUM('Vic Apr 2019'!L14:P14))*'Vic Apr 2019'!AB14/100)* 'Vic Apr 2019'!AQ14,IF(AND('Vic Apr 2019'!O14&gt;0,'Vic Apr 2019'!P14=""),IF(($C$5*E20/'Vic Apr 2019'!AQ14&lt; SUM('Vic Apr 2019'!L14:O14)),(0),($C$5*E20/'Vic Apr 2019'!AQ14-SUM('Vic Apr 2019'!L14:O14))*'Vic Apr 2019'!AA14/100)* 'Vic Apr 2019'!AQ14,IF(AND('Vic Apr 2019'!N14&gt;0,'Vic Apr 2019'!O14=""),IF(($C$5*E20/'Vic Apr 2019'!AQ14&lt; SUM('Vic Apr 2019'!L14:N14)),(0),($C$5*E20/'Vic Apr 2019'!AQ14-SUM('Vic Apr 2019'!L14:N14))*'Vic Apr 2019'!Z14/100)* 'Vic Apr 2019'!AQ14,IF(AND('Vic Apr 2019'!M14&gt;0,'Vic Apr 2019'!N14=""),IF(($C$5*E20/'Vic Apr 2019'!AQ14&lt;'Vic Apr 2019'!M14+'Vic Apr 2019'!L14),(0),(($C$5*E20/'Vic Apr 2019'!AQ14-('Vic Apr 2019'!M14+'Vic Apr 2019'!L14))*'Vic Apr 2019'!Y14/100))*'Vic Apr 2019'!AQ14,IF(AND('Vic Apr 2019'!L14&gt;0,'Vic Apr 2019'!M14=""&gt;0),IF(($C$5*E20/'Vic Apr 2019'!AQ14&lt;'Vic Apr 2019'!L14),(0),($C$5*E20/'Vic Apr 2019'!AQ14-'Vic Apr 2019'!L14)*'Vic Apr 2019'!X14/100)*'Vic Apr 2019'!AQ14,0)))))</f>
        <v>0</v>
      </c>
      <c r="L20" s="190">
        <f>IF('Vic Apr 2019'!K14="",($C$5*F20/'Vic Apr 2019'!AR14*'Vic Apr 2019'!AC14/100)*'Vic Apr 2019'!AR14,IF($C$5*F20/'Vic Apr 2019'!AR14&gt;='Vic Apr 2019'!L14,('Vic Apr 2019'!L14*'Vic Apr 2019'!AC14/100)*'Vic Apr 2019'!AR14,($C$5*F20/'Vic Apr 2019'!AR14*'Vic Apr 2019'!AC14/100)*'Vic Apr 2019'!AR14))</f>
        <v>1035</v>
      </c>
      <c r="M20" s="190">
        <f>IF(AND('Vic Apr 2019'!L14&gt;0,'Vic Apr 2019'!M14&gt;0),IF($C$5*F20/'Vic Apr 2019'!AR14&lt;'Vic Apr 2019'!L14,0,IF(($C$5*F20/'Vic Apr 2019'!AR14-'Vic Apr 2019'!L14)&lt;=('Vic Apr 2019'!M14+'Vic Apr 2019'!L14),((($C$5*F20/'Vic Apr 2019'!AR14-'Vic Apr 2019'!L14)*'Vic Apr 2019'!AD14/100))*'Vic Apr 2019'!AR14,((('Vic Apr 2019'!M14)*'Vic Apr 2019'!AD14/100)*'Vic Apr 2019'!AR14))),0)</f>
        <v>109.00000000000009</v>
      </c>
      <c r="N20" s="190">
        <f>IF(AND('Vic Apr 2019'!M14&gt;0,'Vic Apr 2019'!N14&gt;0),IF($C$5*F20/'Vic Apr 2019'!AR14&lt;('Vic Apr 2019'!L14+'Vic Apr 2019'!M14),0,IF(($C$5*F20/'Vic Apr 2019'!AR14-'Vic Apr 2019'!L14+'Vic Apr 2019'!M14)&lt;=('Vic Apr 2019'!L14+'Vic Apr 2019'!M14+'Vic Apr 2019'!N14),((($C$5*F20/'Vic Apr 2019'!AR14-('Vic Apr 2019'!L14+'Vic Apr 2019'!M14))*'Vic Apr 2019'!AE14/100))*'Vic Apr 2019'!AR14,('Vic Apr 2019'!N14*'Vic Apr 2019'!AE14/100)*'Vic Apr 2019'!AR14)),0)</f>
        <v>0</v>
      </c>
      <c r="O20" s="190">
        <f>IF(AND('Vic Apr 2019'!N14&gt;0,'Vic Apr 2019'!O14&gt;0),IF($C$5*F20/'Vic Apr 2019'!AR14&lt;('Vic Apr 2019'!L14+'Vic Apr 2019'!M14+'Vic Apr 2019'!N14),0,IF(($C$5*F20/'Vic Apr 2019'!AR14-'Vic Apr 2019'!L14+'Vic Apr 2019'!M14+'Vic Apr 2019'!N14)&lt;=('Vic Apr 2019'!L14+'Vic Apr 2019'!M14+'Vic Apr 2019'!N14+'Vic Apr 2019'!O14),(($C$5*F20/'Vic Apr 2019'!AR14-('Vic Apr 2019'!L14+'Vic Apr 2019'!M14+'Vic Apr 2019'!N14))*'Vic Apr 2019'!AF14/100)*'Vic Apr 2019'!AR14,('Vic Apr 2019'!O14*'Vic Apr 2019'!AF14/100)*'Vic Apr 2019'!AR14)),0)</f>
        <v>0</v>
      </c>
      <c r="P20" s="190">
        <f>IF(AND('Vic Apr 2019'!P14&gt;0,'Vic Apr 2019'!O14&gt;0),IF(($C$5*F20/'Vic Apr 2019'!AR14&lt;SUM('Vic Apr 2019'!L14:P14)),(0),($C$5*F20/'Vic Apr 2019'!AR14-SUM('Vic Apr 2019'!L14:P14))*'Vic Apr 2019'!AB14/100)* 'Vic Apr 2019'!AR14,IF(AND('Vic Apr 2019'!O14&gt;0,'Vic Apr 2019'!P14=""),IF(($C$5*F20/'Vic Apr 2019'!AR14&lt; SUM('Vic Apr 2019'!L14:O14)),(0),($C$5*F20/'Vic Apr 2019'!AR14-SUM('Vic Apr 2019'!L14:O14))*'Vic Apr 2019'!AG14/100)* 'Vic Apr 2019'!AR14,IF(AND('Vic Apr 2019'!N14&gt;0,'Vic Apr 2019'!O14=""),IF(($C$5*F20/'Vic Apr 2019'!AR14&lt; SUM('Vic Apr 2019'!L14:N14)),(0),($C$5*F20/'Vic Apr 2019'!AR14-SUM('Vic Apr 2019'!L14:N14))*'Vic Apr 2019'!AF14/100)* 'Vic Apr 2019'!AR14,IF(AND('Vic Apr 2019'!M14&gt;0,'Vic Apr 2019'!N14=""),IF(($C$5*F20/'Vic Apr 2019'!AR14&lt;'Vic Apr 2019'!M14+'Vic Apr 2019'!L14),(0),(($C$5*F20/'Vic Apr 2019'!AR14-('Vic Apr 2019'!M14+'Vic Apr 2019'!L14))*'Vic Apr 2019'!AE14/100))*'Vic Apr 2019'!AR14,IF(AND('Vic Apr 2019'!L14&gt;0,'Vic Apr 2019'!M14=""&gt;0),IF(($C$5*F20/'Vic Apr 2019'!AR14&lt;'Vic Apr 2019'!L14),(0),($C$5*F20/'Vic Apr 2019'!AR14-'Vic Apr 2019'!L14)*'Vic Apr 2019'!AD14/100)*'Vic Apr 2019'!AR14,0)))))</f>
        <v>0</v>
      </c>
      <c r="Q20" s="394">
        <f t="shared" si="4"/>
        <v>2410.5</v>
      </c>
      <c r="R20" s="419">
        <f t="shared" si="5"/>
        <v>2776.5</v>
      </c>
      <c r="S20" s="193">
        <f t="shared" si="6"/>
        <v>3054.15</v>
      </c>
      <c r="T20" s="247">
        <f>'Vic Apr 2019'!AT14</f>
        <v>0</v>
      </c>
      <c r="U20" s="247">
        <f>'Vic Apr 2019'!AU14</f>
        <v>0</v>
      </c>
      <c r="V20" s="247">
        <f>'Vic Apr 2019'!AV14</f>
        <v>0</v>
      </c>
      <c r="W20" s="247">
        <f>'Vic Apr 2019'!AW14</f>
        <v>20</v>
      </c>
      <c r="X20" s="419" t="str">
        <f t="shared" si="12"/>
        <v>Pay-on-time off usage</v>
      </c>
      <c r="Y20" s="419" t="s">
        <v>759</v>
      </c>
      <c r="Z20" s="399">
        <f t="shared" si="8"/>
        <v>2776.5</v>
      </c>
      <c r="AA20" s="399">
        <f t="shared" si="9"/>
        <v>2294.4</v>
      </c>
      <c r="AB20" s="400">
        <f t="shared" si="10"/>
        <v>3054.15</v>
      </c>
      <c r="AC20" s="400">
        <f t="shared" si="11"/>
        <v>2523.84</v>
      </c>
      <c r="AD20" s="244">
        <f>'Vic Apr 2019'!BF14</f>
        <v>0</v>
      </c>
      <c r="AE20" s="196" t="str">
        <f>'Vic Apr 2019'!BG14</f>
        <v>n</v>
      </c>
      <c r="CO20" s="327"/>
      <c r="CP20" s="327"/>
      <c r="CQ20" s="327"/>
      <c r="CR20" s="327"/>
      <c r="CS20" s="327"/>
      <c r="CT20" s="327"/>
      <c r="CU20" s="327"/>
      <c r="CV20" s="327"/>
      <c r="CW20" s="327"/>
      <c r="CX20" s="327"/>
      <c r="CY20" s="327"/>
      <c r="CZ20" s="327"/>
      <c r="DA20" s="327"/>
      <c r="DB20" s="327"/>
      <c r="DC20" s="327"/>
      <c r="DD20" s="327"/>
      <c r="DE20" s="327"/>
      <c r="DF20" s="327"/>
      <c r="DG20" s="327"/>
      <c r="DH20" s="327"/>
      <c r="DI20" s="327"/>
      <c r="DJ20" s="327"/>
      <c r="DK20" s="327"/>
      <c r="DL20" s="327"/>
      <c r="DM20" s="327"/>
      <c r="DN20" s="327"/>
      <c r="DO20" s="327"/>
      <c r="DP20" s="327"/>
      <c r="DQ20" s="327"/>
      <c r="DR20" s="327"/>
      <c r="DS20" s="327"/>
      <c r="DT20" s="327"/>
      <c r="DU20" s="327"/>
      <c r="DV20" s="327"/>
      <c r="DW20" s="327"/>
      <c r="DX20" s="327"/>
      <c r="DY20" s="327"/>
      <c r="DZ20" s="327"/>
      <c r="EA20" s="327"/>
      <c r="EB20" s="327"/>
      <c r="EC20" s="327"/>
      <c r="ED20" s="327"/>
      <c r="EE20" s="327"/>
      <c r="EF20" s="327"/>
      <c r="EG20" s="327"/>
      <c r="EH20" s="327"/>
      <c r="EI20" s="327"/>
      <c r="EJ20" s="327"/>
      <c r="EK20" s="327"/>
      <c r="EL20" s="327"/>
      <c r="EM20" s="327"/>
      <c r="EN20" s="327"/>
      <c r="EO20" s="327"/>
      <c r="EP20" s="327"/>
    </row>
    <row r="21" spans="1:146" ht="17" customHeight="1">
      <c r="A21" s="528"/>
      <c r="B21" s="194" t="str">
        <f>'Vic Apr 2019'!F15</f>
        <v>EnergyAustralia</v>
      </c>
      <c r="C21" s="194" t="str">
        <f>'Vic Apr 2019'!G15</f>
        <v>Everyday Saver Business</v>
      </c>
      <c r="D21" s="190">
        <f>365*'Vic Apr 2019'!H15/100</f>
        <v>440.92</v>
      </c>
      <c r="E21" s="415">
        <f>IF('Vic Apr 2019'!AQ15=3,0.5,IF('Vic Apr 2019'!AQ15=2,0.33,0))</f>
        <v>0.5</v>
      </c>
      <c r="F21" s="415">
        <f t="shared" si="3"/>
        <v>0.5</v>
      </c>
      <c r="G21" s="190">
        <f>IF('Vic Apr 2019'!K15="",($C$5*E21/'Vic Apr 2019'!AQ15*'Vic Apr 2019'!W15/100)*'Vic Apr 2019'!AQ15,IF($C$5*E21/'Vic Apr 2019'!AQ15&gt;='Vic Apr 2019'!L15,('Vic Apr 2019'!L15*'Vic Apr 2019'!W15/100)*'Vic Apr 2019'!AQ15,($C$5*E21/'Vic Apr 2019'!AQ15*'Vic Apr 2019'!W15/100)*'Vic Apr 2019'!AQ15))</f>
        <v>981.00000000000023</v>
      </c>
      <c r="H21" s="190">
        <f>IF(AND('Vic Apr 2019'!L15&gt;0,'Vic Apr 2019'!M15&gt;0),IF($C$5*E21/'Vic Apr 2019'!AQ15&lt;'Vic Apr 2019'!L15,0,IF(($C$5*E21/'Vic Apr 2019'!AQ15-'Vic Apr 2019'!L15)&lt;=('Vic Apr 2019'!M15+'Vic Apr 2019'!L15),((($C$5*E21/'Vic Apr 2019'!AQ15-'Vic Apr 2019'!L15)*'Vic Apr 2019'!X15/100))*'Vic Apr 2019'!AQ15,((('Vic Apr 2019'!M15)*'Vic Apr 2019'!X15/100)*'Vic Apr 2019'!AQ15))),0)</f>
        <v>96.000000000000057</v>
      </c>
      <c r="I21" s="190">
        <f>IF(AND('Vic Apr 2019'!M15&gt;0,'Vic Apr 2019'!N15&gt;0),IF($C$5*E21/'Vic Apr 2019'!AQ15&lt;('Vic Apr 2019'!L15+'Vic Apr 2019'!M15),0,IF(($C$5*E21/'Vic Apr 2019'!AQ15-'Vic Apr 2019'!L15+'Vic Apr 2019'!M15)&lt;=('Vic Apr 2019'!L15+'Vic Apr 2019'!M15+'Vic Apr 2019'!N15),((($C$5*E21/'Vic Apr 2019'!AQ15-('Vic Apr 2019'!L15+'Vic Apr 2019'!M15))*'Vic Apr 2019'!Y15/100))*'Vic Apr 2019'!AQ15,('Vic Apr 2019'!N15*'Vic Apr 2019'!Y15/100)* 'Vic Apr 2019'!AQ15)),0)</f>
        <v>0</v>
      </c>
      <c r="J21" s="190">
        <f>IF(AND('Vic Apr 2019'!N15&gt;0,'Vic Apr 2019'!O15&gt;0),IF($C$5*E21/'Vic Apr 2019'!AQ15&lt;('Vic Apr 2019'!L15+'Vic Apr 2019'!M15+'Vic Apr 2019'!N15),0,IF(($C$5*E21/'Vic Apr 2019'!AQ15-'Vic Apr 2019'!L15+'Vic Apr 2019'!M15+'Vic Apr 2019'!N15)&lt;=('Vic Apr 2019'!L15+'Vic Apr 2019'!M15+'Vic Apr 2019'!N15+'Vic Apr 2019'!O15),(($C$5*E21/'Vic Apr 2019'!AQ15-('Vic Apr 2019'!L15+'Vic Apr 2019'!M15+'Vic Apr 2019'!N15))*'Vic Apr 2019'!Z15/100)*'Vic Apr 2019'!AQ15,('Vic Apr 2019'!O15*'Vic Apr 2019'!Z15/100)*'Vic Apr 2019'!AQ15)),0)</f>
        <v>0</v>
      </c>
      <c r="K21" s="190">
        <f>IF(AND('Vic Apr 2019'!P15&gt;0,'Vic Apr 2019'!O15&gt;0),IF(($C$5*E21/'Vic Apr 2019'!AQ15&lt;SUM('Vic Apr 2019'!L15:P15)),(0),($C$5*E21/'Vic Apr 2019'!AQ15-SUM('Vic Apr 2019'!L15:P15))*'Vic Apr 2019'!AB15/100)* 'Vic Apr 2019'!AQ15,IF(AND('Vic Apr 2019'!O15&gt;0,'Vic Apr 2019'!P15=""),IF(($C$5*E21/'Vic Apr 2019'!AQ15&lt; SUM('Vic Apr 2019'!L15:O15)),(0),($C$5*E21/'Vic Apr 2019'!AQ15-SUM('Vic Apr 2019'!L15:O15))*'Vic Apr 2019'!AA15/100)* 'Vic Apr 2019'!AQ15,IF(AND('Vic Apr 2019'!N15&gt;0,'Vic Apr 2019'!O15=""),IF(($C$5*E21/'Vic Apr 2019'!AQ15&lt; SUM('Vic Apr 2019'!L15:N15)),(0),($C$5*E21/'Vic Apr 2019'!AQ15-SUM('Vic Apr 2019'!L15:N15))*'Vic Apr 2019'!Z15/100)* 'Vic Apr 2019'!AQ15,IF(AND('Vic Apr 2019'!M15&gt;0,'Vic Apr 2019'!N15=""),IF(($C$5*E21/'Vic Apr 2019'!AQ15&lt;'Vic Apr 2019'!M15+'Vic Apr 2019'!L15),(0),(($C$5*E21/'Vic Apr 2019'!AQ15-('Vic Apr 2019'!M15+'Vic Apr 2019'!L15))*'Vic Apr 2019'!Y15/100))*'Vic Apr 2019'!AQ15,IF(AND('Vic Apr 2019'!L15&gt;0,'Vic Apr 2019'!M15=""&gt;0),IF(($C$5*E21/'Vic Apr 2019'!AQ15&lt;'Vic Apr 2019'!L15),(0),($C$5*E21/'Vic Apr 2019'!AQ15-'Vic Apr 2019'!L15)*'Vic Apr 2019'!X15/100)*'Vic Apr 2019'!AQ15,0)))))</f>
        <v>0</v>
      </c>
      <c r="L21" s="190">
        <f>IF('Vic Apr 2019'!K15="",($C$5*F21/'Vic Apr 2019'!AR15*'Vic Apr 2019'!AC15/100)*'Vic Apr 2019'!AR15,IF($C$5*F21/'Vic Apr 2019'!AR15&gt;='Vic Apr 2019'!L15,('Vic Apr 2019'!L15*'Vic Apr 2019'!AC15/100)*'Vic Apr 2019'!AR15,($C$5*F21/'Vic Apr 2019'!AR15*'Vic Apr 2019'!AC15/100)*'Vic Apr 2019'!AR15))</f>
        <v>931.49999999999977</v>
      </c>
      <c r="M21" s="190">
        <f>IF(AND('Vic Apr 2019'!L15&gt;0,'Vic Apr 2019'!M15&gt;0),IF($C$5*F21/'Vic Apr 2019'!AR15&lt;'Vic Apr 2019'!L15,0,IF(($C$5*F21/'Vic Apr 2019'!AR15-'Vic Apr 2019'!L15)&lt;=('Vic Apr 2019'!M15+'Vic Apr 2019'!L15),((($C$5*F21/'Vic Apr 2019'!AR15-'Vic Apr 2019'!L15)*'Vic Apr 2019'!AD15/100))*'Vic Apr 2019'!AR15,((('Vic Apr 2019'!M15)*'Vic Apr 2019'!AD15/100)*'Vic Apr 2019'!AR15))),0)</f>
        <v>93.500000000000085</v>
      </c>
      <c r="N21" s="190">
        <f>IF(AND('Vic Apr 2019'!M15&gt;0,'Vic Apr 2019'!N15&gt;0),IF($C$5*F21/'Vic Apr 2019'!AR15&lt;('Vic Apr 2019'!L15+'Vic Apr 2019'!M15),0,IF(($C$5*F21/'Vic Apr 2019'!AR15-'Vic Apr 2019'!L15+'Vic Apr 2019'!M15)&lt;=('Vic Apr 2019'!L15+'Vic Apr 2019'!M15+'Vic Apr 2019'!N15),((($C$5*F21/'Vic Apr 2019'!AR15-('Vic Apr 2019'!L15+'Vic Apr 2019'!M15))*'Vic Apr 2019'!AE15/100))*'Vic Apr 2019'!AR15,('Vic Apr 2019'!N15*'Vic Apr 2019'!AE15/100)*'Vic Apr 2019'!AR15)),0)</f>
        <v>0</v>
      </c>
      <c r="O21" s="190">
        <f>IF(AND('Vic Apr 2019'!N15&gt;0,'Vic Apr 2019'!O15&gt;0),IF($C$5*F21/'Vic Apr 2019'!AR15&lt;('Vic Apr 2019'!L15+'Vic Apr 2019'!M15+'Vic Apr 2019'!N15),0,IF(($C$5*F21/'Vic Apr 2019'!AR15-'Vic Apr 2019'!L15+'Vic Apr 2019'!M15+'Vic Apr 2019'!N15)&lt;=('Vic Apr 2019'!L15+'Vic Apr 2019'!M15+'Vic Apr 2019'!N15+'Vic Apr 2019'!O15),(($C$5*F21/'Vic Apr 2019'!AR15-('Vic Apr 2019'!L15+'Vic Apr 2019'!M15+'Vic Apr 2019'!N15))*'Vic Apr 2019'!AF15/100)*'Vic Apr 2019'!AR15,('Vic Apr 2019'!O15*'Vic Apr 2019'!AF15/100)*'Vic Apr 2019'!AR15)),0)</f>
        <v>0</v>
      </c>
      <c r="P21" s="190">
        <f>IF(AND('Vic Apr 2019'!P15&gt;0,'Vic Apr 2019'!O15&gt;0),IF(($C$5*F21/'Vic Apr 2019'!AR15&lt;SUM('Vic Apr 2019'!L15:P15)),(0),($C$5*F21/'Vic Apr 2019'!AR15-SUM('Vic Apr 2019'!L15:P15))*'Vic Apr 2019'!AB15/100)* 'Vic Apr 2019'!AR15,IF(AND('Vic Apr 2019'!O15&gt;0,'Vic Apr 2019'!P15=""),IF(($C$5*F21/'Vic Apr 2019'!AR15&lt; SUM('Vic Apr 2019'!L15:O15)),(0),($C$5*F21/'Vic Apr 2019'!AR15-SUM('Vic Apr 2019'!L15:O15))*'Vic Apr 2019'!AG15/100)* 'Vic Apr 2019'!AR15,IF(AND('Vic Apr 2019'!N15&gt;0,'Vic Apr 2019'!O15=""),IF(($C$5*F21/'Vic Apr 2019'!AR15&lt; SUM('Vic Apr 2019'!L15:N15)),(0),($C$5*F21/'Vic Apr 2019'!AR15-SUM('Vic Apr 2019'!L15:N15))*'Vic Apr 2019'!AF15/100)* 'Vic Apr 2019'!AR15,IF(AND('Vic Apr 2019'!M15&gt;0,'Vic Apr 2019'!N15=""),IF(($C$5*F21/'Vic Apr 2019'!AR15&lt;'Vic Apr 2019'!M15+'Vic Apr 2019'!L15),(0),(($C$5*F21/'Vic Apr 2019'!AR15-('Vic Apr 2019'!M15+'Vic Apr 2019'!L15))*'Vic Apr 2019'!AE15/100))*'Vic Apr 2019'!AR15,IF(AND('Vic Apr 2019'!L15&gt;0,'Vic Apr 2019'!M15=""&gt;0),IF(($C$5*F21/'Vic Apr 2019'!AR15&lt;'Vic Apr 2019'!L15),(0),($C$5*F21/'Vic Apr 2019'!AR15-'Vic Apr 2019'!L15)*'Vic Apr 2019'!AD15/100)*'Vic Apr 2019'!AR15,0)))))</f>
        <v>0</v>
      </c>
      <c r="Q21" s="394">
        <f t="shared" si="4"/>
        <v>2102</v>
      </c>
      <c r="R21" s="419">
        <f t="shared" si="5"/>
        <v>2543.92</v>
      </c>
      <c r="S21" s="193">
        <f t="shared" si="6"/>
        <v>2798.3120000000004</v>
      </c>
      <c r="T21" s="247">
        <f>'Vic Apr 2019'!AT15</f>
        <v>0</v>
      </c>
      <c r="U21" s="247">
        <f>'Vic Apr 2019'!AU15</f>
        <v>24</v>
      </c>
      <c r="V21" s="247">
        <f>'Vic Apr 2019'!AV15</f>
        <v>0</v>
      </c>
      <c r="W21" s="247">
        <f>'Vic Apr 2019'!AW15</f>
        <v>0</v>
      </c>
      <c r="X21" s="419" t="str">
        <f t="shared" si="12"/>
        <v>Guaranteed off usage</v>
      </c>
      <c r="Y21" s="419" t="s">
        <v>759</v>
      </c>
      <c r="Z21" s="399">
        <f t="shared" si="8"/>
        <v>2039.44</v>
      </c>
      <c r="AA21" s="399">
        <f t="shared" si="9"/>
        <v>2039.44</v>
      </c>
      <c r="AB21" s="400">
        <f t="shared" si="10"/>
        <v>2243.384</v>
      </c>
      <c r="AC21" s="400">
        <f t="shared" si="11"/>
        <v>2243.384</v>
      </c>
      <c r="AD21" s="244">
        <f>'Vic Apr 2019'!BF15</f>
        <v>0</v>
      </c>
      <c r="AE21" s="196" t="str">
        <f>'Vic Apr 2019'!BG15</f>
        <v>n</v>
      </c>
      <c r="CO21" s="327"/>
      <c r="CP21" s="327"/>
      <c r="CQ21" s="327"/>
      <c r="CR21" s="327"/>
      <c r="CS21" s="327"/>
      <c r="CT21" s="327"/>
      <c r="CU21" s="327"/>
      <c r="CV21" s="327"/>
      <c r="CW21" s="327"/>
      <c r="CX21" s="327"/>
      <c r="CY21" s="327"/>
      <c r="CZ21" s="327"/>
      <c r="DA21" s="327"/>
      <c r="DB21" s="327"/>
      <c r="DC21" s="327"/>
      <c r="DD21" s="327"/>
      <c r="DE21" s="327"/>
      <c r="DF21" s="327"/>
      <c r="DG21" s="327"/>
      <c r="DH21" s="327"/>
      <c r="DI21" s="327"/>
      <c r="DJ21" s="327"/>
      <c r="DK21" s="327"/>
      <c r="DL21" s="327"/>
      <c r="DM21" s="327"/>
      <c r="DN21" s="327"/>
      <c r="DO21" s="327"/>
      <c r="DP21" s="327"/>
      <c r="DQ21" s="327"/>
      <c r="DR21" s="327"/>
      <c r="DS21" s="327"/>
      <c r="DT21" s="327"/>
      <c r="DU21" s="327"/>
      <c r="DV21" s="327"/>
      <c r="DW21" s="327"/>
      <c r="DX21" s="327"/>
      <c r="DY21" s="327"/>
      <c r="DZ21" s="327"/>
      <c r="EA21" s="327"/>
      <c r="EB21" s="327"/>
      <c r="EC21" s="327"/>
      <c r="ED21" s="327"/>
      <c r="EE21" s="327"/>
      <c r="EF21" s="327"/>
      <c r="EG21" s="327"/>
      <c r="EH21" s="327"/>
      <c r="EI21" s="327"/>
      <c r="EJ21" s="327"/>
      <c r="EK21" s="327"/>
      <c r="EL21" s="327"/>
      <c r="EM21" s="327"/>
      <c r="EN21" s="327"/>
      <c r="EO21" s="327"/>
      <c r="EP21" s="327"/>
    </row>
    <row r="22" spans="1:146" ht="17" customHeight="1">
      <c r="A22" s="528"/>
      <c r="B22" s="194" t="str">
        <f>'Vic Apr 2019'!F16</f>
        <v>Lumo Energy</v>
      </c>
      <c r="C22" s="194" t="str">
        <f>'Vic Apr 2019'!G16</f>
        <v>Value</v>
      </c>
      <c r="D22" s="190">
        <f>365*'Vic Apr 2019'!H16/100</f>
        <v>313.89999999999998</v>
      </c>
      <c r="E22" s="415">
        <f>IF('Vic Apr 2019'!AQ16=3,0.5,IF('Vic Apr 2019'!AQ16=2,0.33,0))</f>
        <v>0.5</v>
      </c>
      <c r="F22" s="415">
        <f t="shared" si="3"/>
        <v>0.5</v>
      </c>
      <c r="G22" s="190">
        <f>IF('Vic Apr 2019'!K16="",($C$5*E22/'Vic Apr 2019'!AQ16*'Vic Apr 2019'!W16/100)*'Vic Apr 2019'!AQ16,IF($C$5*E22/'Vic Apr 2019'!AQ16&gt;='Vic Apr 2019'!L16,('Vic Apr 2019'!L16*'Vic Apr 2019'!W16/100)*'Vic Apr 2019'!AQ16,($C$5*E22/'Vic Apr 2019'!AQ16*'Vic Apr 2019'!W16/100)*'Vic Apr 2019'!AQ16))</f>
        <v>775.60799999999995</v>
      </c>
      <c r="H22" s="190">
        <f>IF(AND('Vic Apr 2019'!L16&gt;0,'Vic Apr 2019'!M16&gt;0),IF($C$5*E22/'Vic Apr 2019'!AQ16&lt;'Vic Apr 2019'!L16,0,IF(($C$5*E22/'Vic Apr 2019'!AQ16-'Vic Apr 2019'!L16)&lt;=('Vic Apr 2019'!M16+'Vic Apr 2019'!L16),((($C$5*E22/'Vic Apr 2019'!AQ16-'Vic Apr 2019'!L16)*'Vic Apr 2019'!X16/100))*'Vic Apr 2019'!AQ16,((('Vic Apr 2019'!M16)*'Vic Apr 2019'!X16/100)*'Vic Apr 2019'!AQ16))),0)</f>
        <v>68.703200000000066</v>
      </c>
      <c r="I22" s="190">
        <f>IF(AND('Vic Apr 2019'!M16&gt;0,'Vic Apr 2019'!N16&gt;0),IF($C$5*E22/'Vic Apr 2019'!AQ16&lt;('Vic Apr 2019'!L16+'Vic Apr 2019'!M16),0,IF(($C$5*E22/'Vic Apr 2019'!AQ16-'Vic Apr 2019'!L16+'Vic Apr 2019'!M16)&lt;=('Vic Apr 2019'!L16+'Vic Apr 2019'!M16+'Vic Apr 2019'!N16),((($C$5*E22/'Vic Apr 2019'!AQ16-('Vic Apr 2019'!L16+'Vic Apr 2019'!M16))*'Vic Apr 2019'!Y16/100))*'Vic Apr 2019'!AQ16,('Vic Apr 2019'!N16*'Vic Apr 2019'!Y16/100)* 'Vic Apr 2019'!AQ16)),0)</f>
        <v>0</v>
      </c>
      <c r="J22" s="190">
        <f>IF(AND('Vic Apr 2019'!N16&gt;0,'Vic Apr 2019'!O16&gt;0),IF($C$5*E22/'Vic Apr 2019'!AQ16&lt;('Vic Apr 2019'!L16+'Vic Apr 2019'!M16+'Vic Apr 2019'!N16),0,IF(($C$5*E22/'Vic Apr 2019'!AQ16-'Vic Apr 2019'!L16+'Vic Apr 2019'!M16+'Vic Apr 2019'!N16)&lt;=('Vic Apr 2019'!L16+'Vic Apr 2019'!M16+'Vic Apr 2019'!N16+'Vic Apr 2019'!O16),(($C$5*E22/'Vic Apr 2019'!AQ16-('Vic Apr 2019'!L16+'Vic Apr 2019'!M16+'Vic Apr 2019'!N16))*'Vic Apr 2019'!Z16/100)*'Vic Apr 2019'!AQ16,('Vic Apr 2019'!O16*'Vic Apr 2019'!Z16/100)*'Vic Apr 2019'!AQ16)),0)</f>
        <v>0</v>
      </c>
      <c r="K22" s="190">
        <f>IF(AND('Vic Apr 2019'!P16&gt;0,'Vic Apr 2019'!O16&gt;0),IF(($C$5*E22/'Vic Apr 2019'!AQ16&lt;SUM('Vic Apr 2019'!L16:P16)),(0),($C$5*E22/'Vic Apr 2019'!AQ16-SUM('Vic Apr 2019'!L16:P16))*'Vic Apr 2019'!AB16/100)* 'Vic Apr 2019'!AQ16,IF(AND('Vic Apr 2019'!O16&gt;0,'Vic Apr 2019'!P16=""),IF(($C$5*E22/'Vic Apr 2019'!AQ16&lt; SUM('Vic Apr 2019'!L16:O16)),(0),($C$5*E22/'Vic Apr 2019'!AQ16-SUM('Vic Apr 2019'!L16:O16))*'Vic Apr 2019'!AA16/100)* 'Vic Apr 2019'!AQ16,IF(AND('Vic Apr 2019'!N16&gt;0,'Vic Apr 2019'!O16=""),IF(($C$5*E22/'Vic Apr 2019'!AQ16&lt; SUM('Vic Apr 2019'!L16:N16)),(0),($C$5*E22/'Vic Apr 2019'!AQ16-SUM('Vic Apr 2019'!L16:N16))*'Vic Apr 2019'!Z16/100)* 'Vic Apr 2019'!AQ16,IF(AND('Vic Apr 2019'!M16&gt;0,'Vic Apr 2019'!N16=""),IF(($C$5*E22/'Vic Apr 2019'!AQ16&lt;'Vic Apr 2019'!M16+'Vic Apr 2019'!L16),(0),(($C$5*E22/'Vic Apr 2019'!AQ16-('Vic Apr 2019'!M16+'Vic Apr 2019'!L16))*'Vic Apr 2019'!Y16/100))*'Vic Apr 2019'!AQ16,IF(AND('Vic Apr 2019'!L16&gt;0,'Vic Apr 2019'!M16=""&gt;0),IF(($C$5*E22/'Vic Apr 2019'!AQ16&lt;'Vic Apr 2019'!L16),(0),($C$5*E22/'Vic Apr 2019'!AQ16-'Vic Apr 2019'!L16)*'Vic Apr 2019'!X16/100)*'Vic Apr 2019'!AQ16,0)))))</f>
        <v>0</v>
      </c>
      <c r="L22" s="190">
        <f>IF('Vic Apr 2019'!K16="",($C$5*F22/'Vic Apr 2019'!AR16*'Vic Apr 2019'!AC16/100)*'Vic Apr 2019'!AR16,IF($C$5*F22/'Vic Apr 2019'!AR16&gt;='Vic Apr 2019'!L16,('Vic Apr 2019'!L16*'Vic Apr 2019'!AC16/100)*'Vic Apr 2019'!AR16,($C$5*F22/'Vic Apr 2019'!AR16*'Vic Apr 2019'!AC16/100)*'Vic Apr 2019'!AR16))</f>
        <v>757.35839999999996</v>
      </c>
      <c r="M22" s="190">
        <f>IF(AND('Vic Apr 2019'!L16&gt;0,'Vic Apr 2019'!M16&gt;0),IF($C$5*F22/'Vic Apr 2019'!AR16&lt;'Vic Apr 2019'!L16,0,IF(($C$5*F22/'Vic Apr 2019'!AR16-'Vic Apr 2019'!L16)&lt;=('Vic Apr 2019'!M16+'Vic Apr 2019'!L16),((($C$5*F22/'Vic Apr 2019'!AR16-'Vic Apr 2019'!L16)*'Vic Apr 2019'!AD16/100))*'Vic Apr 2019'!AR16,((('Vic Apr 2019'!M16)*'Vic Apr 2019'!AD16/100)*'Vic Apr 2019'!AR16))),0)</f>
        <v>67.82800000000006</v>
      </c>
      <c r="N22" s="190">
        <f>IF(AND('Vic Apr 2019'!M16&gt;0,'Vic Apr 2019'!N16&gt;0),IF($C$5*F22/'Vic Apr 2019'!AR16&lt;('Vic Apr 2019'!L16+'Vic Apr 2019'!M16),0,IF(($C$5*F22/'Vic Apr 2019'!AR16-'Vic Apr 2019'!L16+'Vic Apr 2019'!M16)&lt;=('Vic Apr 2019'!L16+'Vic Apr 2019'!M16+'Vic Apr 2019'!N16),((($C$5*F22/'Vic Apr 2019'!AR16-('Vic Apr 2019'!L16+'Vic Apr 2019'!M16))*'Vic Apr 2019'!AE16/100))*'Vic Apr 2019'!AR16,('Vic Apr 2019'!N16*'Vic Apr 2019'!AE16/100)*'Vic Apr 2019'!AR16)),0)</f>
        <v>0</v>
      </c>
      <c r="O22" s="190">
        <f>IF(AND('Vic Apr 2019'!N16&gt;0,'Vic Apr 2019'!O16&gt;0),IF($C$5*F22/'Vic Apr 2019'!AR16&lt;('Vic Apr 2019'!L16+'Vic Apr 2019'!M16+'Vic Apr 2019'!N16),0,IF(($C$5*F22/'Vic Apr 2019'!AR16-'Vic Apr 2019'!L16+'Vic Apr 2019'!M16+'Vic Apr 2019'!N16)&lt;=('Vic Apr 2019'!L16+'Vic Apr 2019'!M16+'Vic Apr 2019'!N16+'Vic Apr 2019'!O16),(($C$5*F22/'Vic Apr 2019'!AR16-('Vic Apr 2019'!L16+'Vic Apr 2019'!M16+'Vic Apr 2019'!N16))*'Vic Apr 2019'!AF16/100)*'Vic Apr 2019'!AR16,('Vic Apr 2019'!O16*'Vic Apr 2019'!AF16/100)*'Vic Apr 2019'!AR16)),0)</f>
        <v>0</v>
      </c>
      <c r="P22" s="190">
        <f>IF(AND('Vic Apr 2019'!P16&gt;0,'Vic Apr 2019'!O16&gt;0),IF(($C$5*F22/'Vic Apr 2019'!AR16&lt;SUM('Vic Apr 2019'!L16:P16)),(0),($C$5*F22/'Vic Apr 2019'!AR16-SUM('Vic Apr 2019'!L16:P16))*'Vic Apr 2019'!AB16/100)* 'Vic Apr 2019'!AR16,IF(AND('Vic Apr 2019'!O16&gt;0,'Vic Apr 2019'!P16=""),IF(($C$5*F22/'Vic Apr 2019'!AR16&lt; SUM('Vic Apr 2019'!L16:O16)),(0),($C$5*F22/'Vic Apr 2019'!AR16-SUM('Vic Apr 2019'!L16:O16))*'Vic Apr 2019'!AG16/100)* 'Vic Apr 2019'!AR16,IF(AND('Vic Apr 2019'!N16&gt;0,'Vic Apr 2019'!O16=""),IF(($C$5*F22/'Vic Apr 2019'!AR16&lt; SUM('Vic Apr 2019'!L16:N16)),(0),($C$5*F22/'Vic Apr 2019'!AR16-SUM('Vic Apr 2019'!L16:N16))*'Vic Apr 2019'!AF16/100)* 'Vic Apr 2019'!AR16,IF(AND('Vic Apr 2019'!M16&gt;0,'Vic Apr 2019'!N16=""),IF(($C$5*F22/'Vic Apr 2019'!AR16&lt;'Vic Apr 2019'!M16+'Vic Apr 2019'!L16),(0),(($C$5*F22/'Vic Apr 2019'!AR16-('Vic Apr 2019'!M16+'Vic Apr 2019'!L16))*'Vic Apr 2019'!AE16/100))*'Vic Apr 2019'!AR16,IF(AND('Vic Apr 2019'!L16&gt;0,'Vic Apr 2019'!M16=""&gt;0),IF(($C$5*F22/'Vic Apr 2019'!AR16&lt;'Vic Apr 2019'!L16),(0),($C$5*F22/'Vic Apr 2019'!AR16-'Vic Apr 2019'!L16)*'Vic Apr 2019'!AD16/100)*'Vic Apr 2019'!AR16,0)))))</f>
        <v>0</v>
      </c>
      <c r="Q22" s="394">
        <f t="shared" si="4"/>
        <v>1669.4975999999999</v>
      </c>
      <c r="R22" s="419">
        <f t="shared" si="5"/>
        <v>1984.3975999999998</v>
      </c>
      <c r="S22" s="193">
        <f t="shared" si="6"/>
        <v>2182.83736</v>
      </c>
      <c r="T22" s="247">
        <f>'Vic Apr 2019'!AT16</f>
        <v>0</v>
      </c>
      <c r="U22" s="247">
        <f>'Vic Apr 2019'!AU16</f>
        <v>0</v>
      </c>
      <c r="V22" s="247">
        <f>'Vic Apr 2019'!AV16</f>
        <v>3</v>
      </c>
      <c r="W22" s="247">
        <f>'Vic Apr 2019'!AW16</f>
        <v>0</v>
      </c>
      <c r="X22" s="419" t="str">
        <f t="shared" si="12"/>
        <v>Pay-on-time off bill</v>
      </c>
      <c r="Y22" s="419" t="s">
        <v>759</v>
      </c>
      <c r="Z22" s="399">
        <f t="shared" si="8"/>
        <v>1984.3975999999998</v>
      </c>
      <c r="AA22" s="399">
        <f t="shared" si="9"/>
        <v>1924.8656719999999</v>
      </c>
      <c r="AB22" s="400">
        <f t="shared" si="10"/>
        <v>2182.83736</v>
      </c>
      <c r="AC22" s="400">
        <f t="shared" si="11"/>
        <v>2117.3522392</v>
      </c>
      <c r="AD22" s="244">
        <f>'Vic Apr 2019'!BF16</f>
        <v>0</v>
      </c>
      <c r="AE22" s="196" t="str">
        <f>'Vic Apr 2019'!BG16</f>
        <v>n</v>
      </c>
      <c r="CO22" s="327"/>
      <c r="CP22" s="327"/>
      <c r="CQ22" s="327"/>
      <c r="CR22" s="327"/>
      <c r="CS22" s="327"/>
      <c r="CT22" s="327"/>
      <c r="CU22" s="327"/>
      <c r="CV22" s="327"/>
      <c r="CW22" s="327"/>
      <c r="CX22" s="327"/>
      <c r="CY22" s="327"/>
      <c r="CZ22" s="327"/>
      <c r="DA22" s="327"/>
      <c r="DB22" s="327"/>
      <c r="DC22" s="327"/>
      <c r="DD22" s="327"/>
      <c r="DE22" s="327"/>
      <c r="DF22" s="327"/>
      <c r="DG22" s="327"/>
      <c r="DH22" s="327"/>
      <c r="DI22" s="327"/>
      <c r="DJ22" s="327"/>
      <c r="DK22" s="327"/>
      <c r="DL22" s="327"/>
      <c r="DM22" s="327"/>
      <c r="DN22" s="327"/>
      <c r="DO22" s="327"/>
      <c r="DP22" s="327"/>
      <c r="DQ22" s="327"/>
      <c r="DR22" s="327"/>
      <c r="DS22" s="327"/>
      <c r="DT22" s="327"/>
      <c r="DU22" s="327"/>
      <c r="DV22" s="327"/>
      <c r="DW22" s="327"/>
      <c r="DX22" s="327"/>
      <c r="DY22" s="327"/>
      <c r="DZ22" s="327"/>
      <c r="EA22" s="327"/>
      <c r="EB22" s="327"/>
      <c r="EC22" s="327"/>
      <c r="ED22" s="327"/>
      <c r="EE22" s="327"/>
      <c r="EF22" s="327"/>
      <c r="EG22" s="327"/>
      <c r="EH22" s="327"/>
      <c r="EI22" s="327"/>
      <c r="EJ22" s="327"/>
      <c r="EK22" s="327"/>
      <c r="EL22" s="327"/>
      <c r="EM22" s="327"/>
      <c r="EN22" s="327"/>
      <c r="EO22" s="327"/>
      <c r="EP22" s="327"/>
    </row>
    <row r="23" spans="1:146" ht="17" customHeight="1">
      <c r="A23" s="528"/>
      <c r="B23" s="194" t="str">
        <f>'Vic Apr 2019'!F17</f>
        <v>Momentum Energy</v>
      </c>
      <c r="C23" s="194" t="str">
        <f>'Vic Apr 2019'!G17</f>
        <v>Market offer</v>
      </c>
      <c r="D23" s="190">
        <f>365*'Vic Apr 2019'!H17/100</f>
        <v>423.43650000000002</v>
      </c>
      <c r="E23" s="415">
        <f>IF('Vic Apr 2019'!AQ17=3,0.5,IF('Vic Apr 2019'!AQ17=2,0.33,0))</f>
        <v>0.5</v>
      </c>
      <c r="F23" s="415">
        <f t="shared" si="3"/>
        <v>0.5</v>
      </c>
      <c r="G23" s="190">
        <f>IF('Vic Apr 2019'!K17="",($C$5*E23/'Vic Apr 2019'!AQ17*'Vic Apr 2019'!W17/100)*'Vic Apr 2019'!AQ17,IF($C$5*E23/'Vic Apr 2019'!AQ17&gt;='Vic Apr 2019'!L17,('Vic Apr 2019'!L17*'Vic Apr 2019'!W17/100)*'Vic Apr 2019'!AQ17,($C$5*E23/'Vic Apr 2019'!AQ17*'Vic Apr 2019'!W17/100)*'Vic Apr 2019'!AQ17))</f>
        <v>759.15000000000009</v>
      </c>
      <c r="H23" s="190">
        <f>IF(AND('Vic Apr 2019'!L17&gt;0,'Vic Apr 2019'!M17&gt;0),IF($C$5*E23/'Vic Apr 2019'!AQ17&lt;'Vic Apr 2019'!L17,0,IF(($C$5*E23/'Vic Apr 2019'!AQ17-'Vic Apr 2019'!L17)&lt;=('Vic Apr 2019'!M17+'Vic Apr 2019'!L17),((($C$5*E23/'Vic Apr 2019'!AQ17-'Vic Apr 2019'!L17)*'Vic Apr 2019'!X17/100))*'Vic Apr 2019'!AQ17,((('Vic Apr 2019'!M17)*'Vic Apr 2019'!X17/100)*'Vic Apr 2019'!AQ17))),0)</f>
        <v>79.050000000000054</v>
      </c>
      <c r="I23" s="190">
        <f>IF(AND('Vic Apr 2019'!M17&gt;0,'Vic Apr 2019'!N17&gt;0),IF($C$5*E23/'Vic Apr 2019'!AQ17&lt;('Vic Apr 2019'!L17+'Vic Apr 2019'!M17),0,IF(($C$5*E23/'Vic Apr 2019'!AQ17-'Vic Apr 2019'!L17+'Vic Apr 2019'!M17)&lt;=('Vic Apr 2019'!L17+'Vic Apr 2019'!M17+'Vic Apr 2019'!N17),((($C$5*E23/'Vic Apr 2019'!AQ17-('Vic Apr 2019'!L17+'Vic Apr 2019'!M17))*'Vic Apr 2019'!Y17/100))*'Vic Apr 2019'!AQ17,('Vic Apr 2019'!N17*'Vic Apr 2019'!Y17/100)* 'Vic Apr 2019'!AQ17)),0)</f>
        <v>0</v>
      </c>
      <c r="J23" s="190">
        <f>IF(AND('Vic Apr 2019'!N17&gt;0,'Vic Apr 2019'!O17&gt;0),IF($C$5*E23/'Vic Apr 2019'!AQ17&lt;('Vic Apr 2019'!L17+'Vic Apr 2019'!M17+'Vic Apr 2019'!N17),0,IF(($C$5*E23/'Vic Apr 2019'!AQ17-'Vic Apr 2019'!L17+'Vic Apr 2019'!M17+'Vic Apr 2019'!N17)&lt;=('Vic Apr 2019'!L17+'Vic Apr 2019'!M17+'Vic Apr 2019'!N17+'Vic Apr 2019'!O17),(($C$5*E23/'Vic Apr 2019'!AQ17-('Vic Apr 2019'!L17+'Vic Apr 2019'!M17+'Vic Apr 2019'!N17))*'Vic Apr 2019'!Z17/100)*'Vic Apr 2019'!AQ17,('Vic Apr 2019'!O17*'Vic Apr 2019'!Z17/100)*'Vic Apr 2019'!AQ17)),0)</f>
        <v>0</v>
      </c>
      <c r="K23" s="190">
        <f>IF(AND('Vic Apr 2019'!P17&gt;0,'Vic Apr 2019'!O17&gt;0),IF(($C$5*E23/'Vic Apr 2019'!AQ17&lt;SUM('Vic Apr 2019'!L17:P17)),(0),($C$5*E23/'Vic Apr 2019'!AQ17-SUM('Vic Apr 2019'!L17:P17))*'Vic Apr 2019'!AB17/100)* 'Vic Apr 2019'!AQ17,IF(AND('Vic Apr 2019'!O17&gt;0,'Vic Apr 2019'!P17=""),IF(($C$5*E23/'Vic Apr 2019'!AQ17&lt; SUM('Vic Apr 2019'!L17:O17)),(0),($C$5*E23/'Vic Apr 2019'!AQ17-SUM('Vic Apr 2019'!L17:O17))*'Vic Apr 2019'!AA17/100)* 'Vic Apr 2019'!AQ17,IF(AND('Vic Apr 2019'!N17&gt;0,'Vic Apr 2019'!O17=""),IF(($C$5*E23/'Vic Apr 2019'!AQ17&lt; SUM('Vic Apr 2019'!L17:N17)),(0),($C$5*E23/'Vic Apr 2019'!AQ17-SUM('Vic Apr 2019'!L17:N17))*'Vic Apr 2019'!Z17/100)* 'Vic Apr 2019'!AQ17,IF(AND('Vic Apr 2019'!M17&gt;0,'Vic Apr 2019'!N17=""),IF(($C$5*E23/'Vic Apr 2019'!AQ17&lt;'Vic Apr 2019'!M17+'Vic Apr 2019'!L17),(0),(($C$5*E23/'Vic Apr 2019'!AQ17-('Vic Apr 2019'!M17+'Vic Apr 2019'!L17))*'Vic Apr 2019'!Y17/100))*'Vic Apr 2019'!AQ17,IF(AND('Vic Apr 2019'!L17&gt;0,'Vic Apr 2019'!M17=""&gt;0),IF(($C$5*E23/'Vic Apr 2019'!AQ17&lt;'Vic Apr 2019'!L17),(0),($C$5*E23/'Vic Apr 2019'!AQ17-'Vic Apr 2019'!L17)*'Vic Apr 2019'!X17/100)*'Vic Apr 2019'!AQ17,0)))))</f>
        <v>0</v>
      </c>
      <c r="L23" s="190">
        <f>IF('Vic Apr 2019'!K17="",($C$5*F23/'Vic Apr 2019'!AR17*'Vic Apr 2019'!AC17/100)*'Vic Apr 2019'!AR17,IF($C$5*F23/'Vic Apr 2019'!AR17&gt;='Vic Apr 2019'!L17,('Vic Apr 2019'!L17*'Vic Apr 2019'!AC17/100)*'Vic Apr 2019'!AR17,($C$5*F23/'Vic Apr 2019'!AR17*'Vic Apr 2019'!AC17/100)*'Vic Apr 2019'!AR17))</f>
        <v>646.20000000000005</v>
      </c>
      <c r="M23" s="190">
        <f>IF(AND('Vic Apr 2019'!L17&gt;0,'Vic Apr 2019'!M17&gt;0),IF($C$5*F23/'Vic Apr 2019'!AR17&lt;'Vic Apr 2019'!L17,0,IF(($C$5*F23/'Vic Apr 2019'!AR17-'Vic Apr 2019'!L17)&lt;=('Vic Apr 2019'!M17+'Vic Apr 2019'!L17),((($C$5*F23/'Vic Apr 2019'!AR17-'Vic Apr 2019'!L17)*'Vic Apr 2019'!AD17/100))*'Vic Apr 2019'!AR17,((('Vic Apr 2019'!M17)*'Vic Apr 2019'!AD17/100)*'Vic Apr 2019'!AR17))),0)</f>
        <v>68.100000000000051</v>
      </c>
      <c r="N23" s="190">
        <f>IF(AND('Vic Apr 2019'!M17&gt;0,'Vic Apr 2019'!N17&gt;0),IF($C$5*F23/'Vic Apr 2019'!AR17&lt;('Vic Apr 2019'!L17+'Vic Apr 2019'!M17),0,IF(($C$5*F23/'Vic Apr 2019'!AR17-'Vic Apr 2019'!L17+'Vic Apr 2019'!M17)&lt;=('Vic Apr 2019'!L17+'Vic Apr 2019'!M17+'Vic Apr 2019'!N17),((($C$5*F23/'Vic Apr 2019'!AR17-('Vic Apr 2019'!L17+'Vic Apr 2019'!M17))*'Vic Apr 2019'!AE17/100))*'Vic Apr 2019'!AR17,('Vic Apr 2019'!N17*'Vic Apr 2019'!AE17/100)*'Vic Apr 2019'!AR17)),0)</f>
        <v>0</v>
      </c>
      <c r="O23" s="190">
        <f>IF(AND('Vic Apr 2019'!N17&gt;0,'Vic Apr 2019'!O17&gt;0),IF($C$5*F23/'Vic Apr 2019'!AR17&lt;('Vic Apr 2019'!L17+'Vic Apr 2019'!M17+'Vic Apr 2019'!N17),0,IF(($C$5*F23/'Vic Apr 2019'!AR17-'Vic Apr 2019'!L17+'Vic Apr 2019'!M17+'Vic Apr 2019'!N17)&lt;=('Vic Apr 2019'!L17+'Vic Apr 2019'!M17+'Vic Apr 2019'!N17+'Vic Apr 2019'!O17),(($C$5*F23/'Vic Apr 2019'!AR17-('Vic Apr 2019'!L17+'Vic Apr 2019'!M17+'Vic Apr 2019'!N17))*'Vic Apr 2019'!AF17/100)*'Vic Apr 2019'!AR17,('Vic Apr 2019'!O17*'Vic Apr 2019'!AF17/100)*'Vic Apr 2019'!AR17)),0)</f>
        <v>0</v>
      </c>
      <c r="P23" s="190">
        <f>IF(AND('Vic Apr 2019'!P17&gt;0,'Vic Apr 2019'!O17&gt;0),IF(($C$5*F23/'Vic Apr 2019'!AR17&lt;SUM('Vic Apr 2019'!L17:P17)),(0),($C$5*F23/'Vic Apr 2019'!AR17-SUM('Vic Apr 2019'!L17:P17))*'Vic Apr 2019'!AB17/100)* 'Vic Apr 2019'!AR17,IF(AND('Vic Apr 2019'!O17&gt;0,'Vic Apr 2019'!P17=""),IF(($C$5*F23/'Vic Apr 2019'!AR17&lt; SUM('Vic Apr 2019'!L17:O17)),(0),($C$5*F23/'Vic Apr 2019'!AR17-SUM('Vic Apr 2019'!L17:O17))*'Vic Apr 2019'!AG17/100)* 'Vic Apr 2019'!AR17,IF(AND('Vic Apr 2019'!N17&gt;0,'Vic Apr 2019'!O17=""),IF(($C$5*F23/'Vic Apr 2019'!AR17&lt; SUM('Vic Apr 2019'!L17:N17)),(0),($C$5*F23/'Vic Apr 2019'!AR17-SUM('Vic Apr 2019'!L17:N17))*'Vic Apr 2019'!AF17/100)* 'Vic Apr 2019'!AR17,IF(AND('Vic Apr 2019'!M17&gt;0,'Vic Apr 2019'!N17=""),IF(($C$5*F23/'Vic Apr 2019'!AR17&lt;'Vic Apr 2019'!M17+'Vic Apr 2019'!L17),(0),(($C$5*F23/'Vic Apr 2019'!AR17-('Vic Apr 2019'!M17+'Vic Apr 2019'!L17))*'Vic Apr 2019'!AE17/100))*'Vic Apr 2019'!AR17,IF(AND('Vic Apr 2019'!L17&gt;0,'Vic Apr 2019'!M17=""&gt;0),IF(($C$5*F23/'Vic Apr 2019'!AR17&lt;'Vic Apr 2019'!L17),(0),($C$5*F23/'Vic Apr 2019'!AR17-'Vic Apr 2019'!L17)*'Vic Apr 2019'!AD17/100)*'Vic Apr 2019'!AR17,0)))))</f>
        <v>0</v>
      </c>
      <c r="Q23" s="394">
        <f t="shared" si="4"/>
        <v>1552.5000000000002</v>
      </c>
      <c r="R23" s="419">
        <f t="shared" si="5"/>
        <v>1976.9365000000003</v>
      </c>
      <c r="S23" s="193">
        <f t="shared" si="6"/>
        <v>2174.6301500000004</v>
      </c>
      <c r="T23" s="247">
        <f>'Vic Apr 2019'!AT17</f>
        <v>0</v>
      </c>
      <c r="U23" s="247">
        <f>'Vic Apr 2019'!AU17</f>
        <v>0</v>
      </c>
      <c r="V23" s="247">
        <f>'Vic Apr 2019'!AV17</f>
        <v>0</v>
      </c>
      <c r="W23" s="247">
        <f>'Vic Apr 2019'!AW17</f>
        <v>0</v>
      </c>
      <c r="X23" s="419" t="str">
        <f t="shared" si="12"/>
        <v>No discount</v>
      </c>
      <c r="Y23" s="419" t="s">
        <v>759</v>
      </c>
      <c r="Z23" s="399">
        <f t="shared" si="8"/>
        <v>1976.9365000000003</v>
      </c>
      <c r="AA23" s="399">
        <f t="shared" si="9"/>
        <v>1976.9365000000003</v>
      </c>
      <c r="AB23" s="400">
        <f t="shared" si="10"/>
        <v>2174.6301500000004</v>
      </c>
      <c r="AC23" s="400">
        <f t="shared" si="11"/>
        <v>2174.6301500000004</v>
      </c>
      <c r="AD23" s="244">
        <f>'Vic Apr 2019'!BF17</f>
        <v>0</v>
      </c>
      <c r="AE23" s="196" t="str">
        <f>'Vic Apr 2019'!BG17</f>
        <v>n</v>
      </c>
      <c r="CO23" s="327"/>
      <c r="CP23" s="327"/>
      <c r="CQ23" s="327"/>
      <c r="CR23" s="327"/>
      <c r="CS23" s="327"/>
      <c r="CT23" s="327"/>
      <c r="CU23" s="327"/>
      <c r="CV23" s="327"/>
      <c r="CW23" s="327"/>
      <c r="CX23" s="327"/>
      <c r="CY23" s="327"/>
      <c r="CZ23" s="327"/>
      <c r="DA23" s="327"/>
      <c r="DB23" s="327"/>
      <c r="DC23" s="327"/>
      <c r="DD23" s="327"/>
      <c r="DE23" s="327"/>
      <c r="DF23" s="327"/>
      <c r="DG23" s="327"/>
      <c r="DH23" s="327"/>
      <c r="DI23" s="327"/>
      <c r="DJ23" s="327"/>
      <c r="DK23" s="327"/>
      <c r="DL23" s="327"/>
      <c r="DM23" s="327"/>
      <c r="DN23" s="327"/>
      <c r="DO23" s="327"/>
      <c r="DP23" s="327"/>
      <c r="DQ23" s="327"/>
      <c r="DR23" s="327"/>
      <c r="DS23" s="327"/>
      <c r="DT23" s="327"/>
      <c r="DU23" s="327"/>
      <c r="DV23" s="327"/>
      <c r="DW23" s="327"/>
      <c r="DX23" s="327"/>
      <c r="DY23" s="327"/>
      <c r="DZ23" s="327"/>
      <c r="EA23" s="327"/>
      <c r="EB23" s="327"/>
      <c r="EC23" s="327"/>
      <c r="ED23" s="327"/>
      <c r="EE23" s="327"/>
      <c r="EF23" s="327"/>
      <c r="EG23" s="327"/>
      <c r="EH23" s="327"/>
      <c r="EI23" s="327"/>
      <c r="EJ23" s="327"/>
      <c r="EK23" s="327"/>
      <c r="EL23" s="327"/>
      <c r="EM23" s="327"/>
      <c r="EN23" s="327"/>
      <c r="EO23" s="327"/>
      <c r="EP23" s="327"/>
    </row>
    <row r="24" spans="1:146" s="329" customFormat="1" ht="17" customHeight="1" thickBot="1">
      <c r="A24" s="528"/>
      <c r="B24" s="194" t="str">
        <f>'Vic Apr 2019'!F18</f>
        <v>Origin Energy</v>
      </c>
      <c r="C24" s="194" t="str">
        <f>'Vic Apr 2019'!G18</f>
        <v>Business Saver</v>
      </c>
      <c r="D24" s="190">
        <f>365*'Vic Apr 2019'!H18/100</f>
        <v>306.60000000000002</v>
      </c>
      <c r="E24" s="415">
        <f>IF('Vic Apr 2019'!AQ18=3,0.5,IF('Vic Apr 2019'!AQ18=2,0.33,0))</f>
        <v>0.5</v>
      </c>
      <c r="F24" s="415">
        <f t="shared" si="3"/>
        <v>0.5</v>
      </c>
      <c r="G24" s="190">
        <f>IF('Vic Apr 2019'!K18="",($C$5*E24/'Vic Apr 2019'!AQ18*'Vic Apr 2019'!W18/100)*'Vic Apr 2019'!AQ18,IF($C$5*E24/'Vic Apr 2019'!AQ18&gt;='Vic Apr 2019'!L18,('Vic Apr 2019'!L18*'Vic Apr 2019'!W18/100)*'Vic Apr 2019'!AQ18,($C$5*E24/'Vic Apr 2019'!AQ18*'Vic Apr 2019'!W18/100)*'Vic Apr 2019'!AQ18))</f>
        <v>863.46</v>
      </c>
      <c r="H24" s="190">
        <f>IF(AND('Vic Apr 2019'!L18&gt;0,'Vic Apr 2019'!M18&gt;0),IF($C$5*E24/'Vic Apr 2019'!AQ18&lt;'Vic Apr 2019'!L18,0,IF(($C$5*E24/'Vic Apr 2019'!AQ18-'Vic Apr 2019'!L18)&lt;=('Vic Apr 2019'!M18+'Vic Apr 2019'!L18),((($C$5*E24/'Vic Apr 2019'!AQ18-'Vic Apr 2019'!L18)*'Vic Apr 2019'!X18/100))*'Vic Apr 2019'!AQ18,((('Vic Apr 2019'!M18)*'Vic Apr 2019'!X18/100)*'Vic Apr 2019'!AQ18))),0)</f>
        <v>91.520000000000067</v>
      </c>
      <c r="I24" s="190">
        <f>IF(AND('Vic Apr 2019'!M18&gt;0,'Vic Apr 2019'!N18&gt;0),IF($C$5*E24/'Vic Apr 2019'!AQ18&lt;('Vic Apr 2019'!L18+'Vic Apr 2019'!M18),0,IF(($C$5*E24/'Vic Apr 2019'!AQ18-'Vic Apr 2019'!L18+'Vic Apr 2019'!M18)&lt;=('Vic Apr 2019'!L18+'Vic Apr 2019'!M18+'Vic Apr 2019'!N18),((($C$5*E24/'Vic Apr 2019'!AQ18-('Vic Apr 2019'!L18+'Vic Apr 2019'!M18))*'Vic Apr 2019'!Y18/100))*'Vic Apr 2019'!AQ18,('Vic Apr 2019'!N18*'Vic Apr 2019'!Y18/100)* 'Vic Apr 2019'!AQ18)),0)</f>
        <v>0</v>
      </c>
      <c r="J24" s="190">
        <f>IF(AND('Vic Apr 2019'!N18&gt;0,'Vic Apr 2019'!O18&gt;0),IF($C$5*E24/'Vic Apr 2019'!AQ18&lt;('Vic Apr 2019'!L18+'Vic Apr 2019'!M18+'Vic Apr 2019'!N18),0,IF(($C$5*E24/'Vic Apr 2019'!AQ18-'Vic Apr 2019'!L18+'Vic Apr 2019'!M18+'Vic Apr 2019'!N18)&lt;=('Vic Apr 2019'!L18+'Vic Apr 2019'!M18+'Vic Apr 2019'!N18+'Vic Apr 2019'!O18),(($C$5*E24/'Vic Apr 2019'!AQ18-('Vic Apr 2019'!L18+'Vic Apr 2019'!M18+'Vic Apr 2019'!N18))*'Vic Apr 2019'!Z18/100)*'Vic Apr 2019'!AQ18,('Vic Apr 2019'!O18*'Vic Apr 2019'!Z18/100)*'Vic Apr 2019'!AQ18)),0)</f>
        <v>0</v>
      </c>
      <c r="K24" s="190">
        <f>IF(AND('Vic Apr 2019'!P18&gt;0,'Vic Apr 2019'!O18&gt;0),IF(($C$5*E24/'Vic Apr 2019'!AQ18&lt;SUM('Vic Apr 2019'!L18:P18)),(0),($C$5*E24/'Vic Apr 2019'!AQ18-SUM('Vic Apr 2019'!L18:P18))*'Vic Apr 2019'!AB18/100)* 'Vic Apr 2019'!AQ18,IF(AND('Vic Apr 2019'!O18&gt;0,'Vic Apr 2019'!P18=""),IF(($C$5*E24/'Vic Apr 2019'!AQ18&lt; SUM('Vic Apr 2019'!L18:O18)),(0),($C$5*E24/'Vic Apr 2019'!AQ18-SUM('Vic Apr 2019'!L18:O18))*'Vic Apr 2019'!AA18/100)* 'Vic Apr 2019'!AQ18,IF(AND('Vic Apr 2019'!N18&gt;0,'Vic Apr 2019'!O18=""),IF(($C$5*E24/'Vic Apr 2019'!AQ18&lt; SUM('Vic Apr 2019'!L18:N18)),(0),($C$5*E24/'Vic Apr 2019'!AQ18-SUM('Vic Apr 2019'!L18:N18))*'Vic Apr 2019'!Z18/100)* 'Vic Apr 2019'!AQ18,IF(AND('Vic Apr 2019'!M18&gt;0,'Vic Apr 2019'!N18=""),IF(($C$5*E24/'Vic Apr 2019'!AQ18&lt;'Vic Apr 2019'!M18+'Vic Apr 2019'!L18),(0),(($C$5*E24/'Vic Apr 2019'!AQ18-('Vic Apr 2019'!M18+'Vic Apr 2019'!L18))*'Vic Apr 2019'!Y18/100))*'Vic Apr 2019'!AQ18,IF(AND('Vic Apr 2019'!L18&gt;0,'Vic Apr 2019'!M18=""&gt;0),IF(($C$5*E24/'Vic Apr 2019'!AQ18&lt;'Vic Apr 2019'!L18),(0),($C$5*E24/'Vic Apr 2019'!AQ18-'Vic Apr 2019'!L18)*'Vic Apr 2019'!X18/100)*'Vic Apr 2019'!AQ18,0)))))</f>
        <v>0</v>
      </c>
      <c r="L24" s="190">
        <f>IF('Vic Apr 2019'!K18="",($C$5*F24/'Vic Apr 2019'!AR18*'Vic Apr 2019'!AC18/100)*'Vic Apr 2019'!AR18,IF($C$5*F24/'Vic Apr 2019'!AR18&gt;='Vic Apr 2019'!L18,('Vic Apr 2019'!L18*'Vic Apr 2019'!AC18/100)*'Vic Apr 2019'!AR18,($C$5*F24/'Vic Apr 2019'!AR18*'Vic Apr 2019'!AC18/100)*'Vic Apr 2019'!AR18))</f>
        <v>819.18000000000006</v>
      </c>
      <c r="M24" s="190">
        <f>IF(AND('Vic Apr 2019'!L18&gt;0,'Vic Apr 2019'!M18&gt;0),IF($C$5*F24/'Vic Apr 2019'!AR18&lt;'Vic Apr 2019'!L18,0,IF(($C$5*F24/'Vic Apr 2019'!AR18-'Vic Apr 2019'!L18)&lt;=('Vic Apr 2019'!M18+'Vic Apr 2019'!L18),((($C$5*F24/'Vic Apr 2019'!AR18-'Vic Apr 2019'!L18)*'Vic Apr 2019'!AD18/100))*'Vic Apr 2019'!AR18,((('Vic Apr 2019'!M18)*'Vic Apr 2019'!AD18/100)*'Vic Apr 2019'!AR18))),0)</f>
        <v>88.660000000000053</v>
      </c>
      <c r="N24" s="190">
        <f>IF(AND('Vic Apr 2019'!M18&gt;0,'Vic Apr 2019'!N18&gt;0),IF($C$5*F24/'Vic Apr 2019'!AR18&lt;('Vic Apr 2019'!L18+'Vic Apr 2019'!M18),0,IF(($C$5*F24/'Vic Apr 2019'!AR18-'Vic Apr 2019'!L18+'Vic Apr 2019'!M18)&lt;=('Vic Apr 2019'!L18+'Vic Apr 2019'!M18+'Vic Apr 2019'!N18),((($C$5*F24/'Vic Apr 2019'!AR18-('Vic Apr 2019'!L18+'Vic Apr 2019'!M18))*'Vic Apr 2019'!AE18/100))*'Vic Apr 2019'!AR18,('Vic Apr 2019'!N18*'Vic Apr 2019'!AE18/100)*'Vic Apr 2019'!AR18)),0)</f>
        <v>0</v>
      </c>
      <c r="O24" s="190">
        <f>IF(AND('Vic Apr 2019'!N18&gt;0,'Vic Apr 2019'!O18&gt;0),IF($C$5*F24/'Vic Apr 2019'!AR18&lt;('Vic Apr 2019'!L18+'Vic Apr 2019'!M18+'Vic Apr 2019'!N18),0,IF(($C$5*F24/'Vic Apr 2019'!AR18-'Vic Apr 2019'!L18+'Vic Apr 2019'!M18+'Vic Apr 2019'!N18)&lt;=('Vic Apr 2019'!L18+'Vic Apr 2019'!M18+'Vic Apr 2019'!N18+'Vic Apr 2019'!O18),(($C$5*F24/'Vic Apr 2019'!AR18-('Vic Apr 2019'!L18+'Vic Apr 2019'!M18+'Vic Apr 2019'!N18))*'Vic Apr 2019'!AF18/100)*'Vic Apr 2019'!AR18,('Vic Apr 2019'!O18*'Vic Apr 2019'!AF18/100)*'Vic Apr 2019'!AR18)),0)</f>
        <v>0</v>
      </c>
      <c r="P24" s="190">
        <f>IF(AND('Vic Apr 2019'!P18&gt;0,'Vic Apr 2019'!O18&gt;0),IF(($C$5*F24/'Vic Apr 2019'!AR18&lt;SUM('Vic Apr 2019'!L18:P18)),(0),($C$5*F24/'Vic Apr 2019'!AR18-SUM('Vic Apr 2019'!L18:P18))*'Vic Apr 2019'!AB18/100)* 'Vic Apr 2019'!AR18,IF(AND('Vic Apr 2019'!O18&gt;0,'Vic Apr 2019'!P18=""),IF(($C$5*F24/'Vic Apr 2019'!AR18&lt; SUM('Vic Apr 2019'!L18:O18)),(0),($C$5*F24/'Vic Apr 2019'!AR18-SUM('Vic Apr 2019'!L18:O18))*'Vic Apr 2019'!AG18/100)* 'Vic Apr 2019'!AR18,IF(AND('Vic Apr 2019'!N18&gt;0,'Vic Apr 2019'!O18=""),IF(($C$5*F24/'Vic Apr 2019'!AR18&lt; SUM('Vic Apr 2019'!L18:N18)),(0),($C$5*F24/'Vic Apr 2019'!AR18-SUM('Vic Apr 2019'!L18:N18))*'Vic Apr 2019'!AF18/100)* 'Vic Apr 2019'!AR18,IF(AND('Vic Apr 2019'!M18&gt;0,'Vic Apr 2019'!N18=""),IF(($C$5*F24/'Vic Apr 2019'!AR18&lt;'Vic Apr 2019'!M18+'Vic Apr 2019'!L18),(0),(($C$5*F24/'Vic Apr 2019'!AR18-('Vic Apr 2019'!M18+'Vic Apr 2019'!L18))*'Vic Apr 2019'!AE18/100))*'Vic Apr 2019'!AR18,IF(AND('Vic Apr 2019'!L18&gt;0,'Vic Apr 2019'!M18=""&gt;0),IF(($C$5*F24/'Vic Apr 2019'!AR18&lt;'Vic Apr 2019'!L18),(0),($C$5*F24/'Vic Apr 2019'!AR18-'Vic Apr 2019'!L18)*'Vic Apr 2019'!AD18/100)*'Vic Apr 2019'!AR18,0)))))</f>
        <v>0</v>
      </c>
      <c r="Q24" s="394">
        <f t="shared" si="4"/>
        <v>1862.8200000000004</v>
      </c>
      <c r="R24" s="419">
        <f t="shared" si="5"/>
        <v>2170.42</v>
      </c>
      <c r="S24" s="193">
        <f t="shared" si="6"/>
        <v>2387.4620000000004</v>
      </c>
      <c r="T24" s="247">
        <f>'Vic Apr 2019'!AT18</f>
        <v>0</v>
      </c>
      <c r="U24" s="247">
        <f>'Vic Apr 2019'!AU18</f>
        <v>15</v>
      </c>
      <c r="V24" s="247">
        <f>'Vic Apr 2019'!AV18</f>
        <v>0</v>
      </c>
      <c r="W24" s="247">
        <f>'Vic Apr 2019'!AW18</f>
        <v>0</v>
      </c>
      <c r="X24" s="419" t="str">
        <f t="shared" si="12"/>
        <v>Guaranteed off usage</v>
      </c>
      <c r="Y24" s="419" t="s">
        <v>759</v>
      </c>
      <c r="Z24" s="399">
        <f t="shared" si="8"/>
        <v>1890.9970000000001</v>
      </c>
      <c r="AA24" s="399">
        <f t="shared" si="9"/>
        <v>1890.9970000000001</v>
      </c>
      <c r="AB24" s="400">
        <f t="shared" si="10"/>
        <v>2080.0967000000001</v>
      </c>
      <c r="AC24" s="400">
        <f t="shared" si="11"/>
        <v>2080.0967000000001</v>
      </c>
      <c r="AD24" s="244">
        <f>'Vic Apr 2019'!BF18</f>
        <v>0</v>
      </c>
      <c r="AE24" s="196" t="str">
        <f>'Vic Apr 2019'!BG18</f>
        <v>n</v>
      </c>
      <c r="AF24" s="324"/>
      <c r="AG24" s="324"/>
      <c r="AH24" s="324"/>
      <c r="AI24" s="324"/>
      <c r="AJ24" s="324"/>
      <c r="AK24" s="324"/>
      <c r="AL24" s="324"/>
      <c r="AM24" s="324"/>
      <c r="AN24" s="324"/>
      <c r="AO24" s="324"/>
      <c r="AP24" s="324"/>
      <c r="AQ24" s="324"/>
      <c r="AR24" s="324"/>
      <c r="AS24" s="324"/>
      <c r="AT24" s="324"/>
      <c r="AU24" s="324"/>
      <c r="AV24" s="324"/>
      <c r="AW24" s="324"/>
      <c r="AX24" s="324"/>
      <c r="AY24" s="324"/>
      <c r="AZ24" s="324"/>
      <c r="BA24" s="324"/>
      <c r="BB24" s="324"/>
      <c r="BC24" s="324"/>
      <c r="BD24" s="324"/>
      <c r="BE24" s="324"/>
      <c r="BF24" s="324"/>
      <c r="BG24" s="324"/>
      <c r="BH24" s="324"/>
      <c r="BI24" s="324"/>
      <c r="BJ24" s="324"/>
      <c r="BK24" s="324"/>
      <c r="BL24" s="324"/>
      <c r="BM24" s="324"/>
      <c r="BN24" s="324"/>
      <c r="BO24" s="324"/>
      <c r="BP24" s="324"/>
      <c r="BQ24" s="324"/>
      <c r="BR24" s="324"/>
      <c r="BS24" s="324"/>
      <c r="BT24" s="324"/>
      <c r="BU24" s="324"/>
      <c r="BV24" s="324"/>
      <c r="BW24" s="324"/>
      <c r="BX24" s="324"/>
      <c r="BY24" s="324"/>
      <c r="BZ24" s="324"/>
      <c r="CA24" s="324"/>
      <c r="CB24" s="324"/>
      <c r="CC24" s="324"/>
      <c r="CD24" s="324"/>
      <c r="CE24" s="324"/>
      <c r="CF24" s="324"/>
      <c r="CG24" s="324"/>
      <c r="CH24" s="324"/>
      <c r="CI24" s="324"/>
      <c r="CJ24" s="324"/>
      <c r="CK24" s="324"/>
      <c r="CL24" s="324"/>
      <c r="CM24" s="324"/>
      <c r="CN24" s="324"/>
      <c r="CO24" s="328"/>
      <c r="CP24" s="328"/>
      <c r="CQ24" s="328"/>
      <c r="CR24" s="328"/>
      <c r="CS24" s="328"/>
      <c r="CT24" s="328"/>
      <c r="CU24" s="328"/>
      <c r="CV24" s="328"/>
      <c r="CW24" s="328"/>
      <c r="CX24" s="328"/>
      <c r="CY24" s="328"/>
      <c r="CZ24" s="328"/>
      <c r="DA24" s="328"/>
      <c r="DB24" s="328"/>
      <c r="DC24" s="328"/>
      <c r="DD24" s="328"/>
      <c r="DE24" s="328"/>
      <c r="DF24" s="328"/>
      <c r="DG24" s="328"/>
      <c r="DH24" s="328"/>
      <c r="DI24" s="328"/>
      <c r="DJ24" s="328"/>
      <c r="DK24" s="328"/>
      <c r="DL24" s="328"/>
      <c r="DM24" s="328"/>
      <c r="DN24" s="328"/>
      <c r="DO24" s="328"/>
      <c r="DP24" s="328"/>
      <c r="DQ24" s="328"/>
      <c r="DR24" s="328"/>
      <c r="DS24" s="328"/>
      <c r="DT24" s="328"/>
      <c r="DU24" s="328"/>
      <c r="DV24" s="328"/>
      <c r="DW24" s="328"/>
      <c r="DX24" s="328"/>
      <c r="DY24" s="328"/>
      <c r="DZ24" s="328"/>
      <c r="EA24" s="328"/>
      <c r="EB24" s="328"/>
      <c r="EC24" s="328"/>
      <c r="ED24" s="328"/>
      <c r="EE24" s="328"/>
      <c r="EF24" s="328"/>
      <c r="EG24" s="328"/>
      <c r="EH24" s="328"/>
      <c r="EI24" s="328"/>
      <c r="EJ24" s="328"/>
      <c r="EK24" s="328"/>
      <c r="EL24" s="328"/>
      <c r="EM24" s="328"/>
      <c r="EN24" s="328"/>
      <c r="EO24" s="328"/>
      <c r="EP24" s="328"/>
    </row>
    <row r="25" spans="1:146" s="331" customFormat="1" ht="17" customHeight="1" thickTop="1">
      <c r="A25" s="528"/>
      <c r="B25" s="194" t="str">
        <f>'Vic Apr 2019'!F19</f>
        <v>Simply Energy</v>
      </c>
      <c r="C25" s="194" t="str">
        <f>'Vic Apr 2019'!G19</f>
        <v>Business Save</v>
      </c>
      <c r="D25" s="190">
        <f>365*'Vic Apr 2019'!H19/100</f>
        <v>334.30349999999999</v>
      </c>
      <c r="E25" s="415">
        <f>IF('Vic Apr 2019'!AQ19=3,0.5,IF('Vic Apr 2019'!AQ19=2,0.33,0))</f>
        <v>0.5</v>
      </c>
      <c r="F25" s="415">
        <f t="shared" si="3"/>
        <v>0.5</v>
      </c>
      <c r="G25" s="190">
        <f>IF('Vic Apr 2019'!K19="",($C$5*E25/'Vic Apr 2019'!AQ19*'Vic Apr 2019'!W19/100)*'Vic Apr 2019'!AQ19,IF($C$5*E25/'Vic Apr 2019'!AQ19&gt;='Vic Apr 2019'!L19,('Vic Apr 2019'!L19*'Vic Apr 2019'!W19/100)*'Vic Apr 2019'!AQ19,($C$5*E25/'Vic Apr 2019'!AQ19*'Vic Apr 2019'!W19/100)*'Vic Apr 2019'!AQ19))</f>
        <v>1167.9744000000001</v>
      </c>
      <c r="H25" s="190">
        <f>IF(AND('Vic Apr 2019'!L19&gt;0,'Vic Apr 2019'!M19&gt;0),IF($C$5*E25/'Vic Apr 2019'!AQ19&lt;'Vic Apr 2019'!L19,0,IF(($C$5*E25/'Vic Apr 2019'!AQ19-'Vic Apr 2019'!L19)&lt;=('Vic Apr 2019'!M19+'Vic Apr 2019'!L19),((($C$5*E25/'Vic Apr 2019'!AQ19-'Vic Apr 2019'!L19)*'Vic Apr 2019'!X19/100))*'Vic Apr 2019'!AQ19,((('Vic Apr 2019'!M19)*'Vic Apr 2019'!X19/100)*'Vic Apr 2019'!AQ19))),0)</f>
        <v>103.7112000000001</v>
      </c>
      <c r="I25" s="190">
        <f>IF(AND('Vic Apr 2019'!M19&gt;0,'Vic Apr 2019'!N19&gt;0),IF($C$5*E25/'Vic Apr 2019'!AQ19&lt;('Vic Apr 2019'!L19+'Vic Apr 2019'!M19),0,IF(($C$5*E25/'Vic Apr 2019'!AQ19-'Vic Apr 2019'!L19+'Vic Apr 2019'!M19)&lt;=('Vic Apr 2019'!L19+'Vic Apr 2019'!M19+'Vic Apr 2019'!N19),((($C$5*E25/'Vic Apr 2019'!AQ19-('Vic Apr 2019'!L19+'Vic Apr 2019'!M19))*'Vic Apr 2019'!Y19/100))*'Vic Apr 2019'!AQ19,('Vic Apr 2019'!N19*'Vic Apr 2019'!Y19/100)* 'Vic Apr 2019'!AQ19)),0)</f>
        <v>0</v>
      </c>
      <c r="J25" s="190">
        <f>IF(AND('Vic Apr 2019'!N19&gt;0,'Vic Apr 2019'!O19&gt;0),IF($C$5*E25/'Vic Apr 2019'!AQ19&lt;('Vic Apr 2019'!L19+'Vic Apr 2019'!M19+'Vic Apr 2019'!N19),0,IF(($C$5*E25/'Vic Apr 2019'!AQ19-'Vic Apr 2019'!L19+'Vic Apr 2019'!M19+'Vic Apr 2019'!N19)&lt;=('Vic Apr 2019'!L19+'Vic Apr 2019'!M19+'Vic Apr 2019'!N19+'Vic Apr 2019'!O19),(($C$5*E25/'Vic Apr 2019'!AQ19-('Vic Apr 2019'!L19+'Vic Apr 2019'!M19+'Vic Apr 2019'!N19))*'Vic Apr 2019'!Z19/100)*'Vic Apr 2019'!AQ19,('Vic Apr 2019'!O19*'Vic Apr 2019'!Z19/100)*'Vic Apr 2019'!AQ19)),0)</f>
        <v>0</v>
      </c>
      <c r="K25" s="190">
        <f>IF(AND('Vic Apr 2019'!P19&gt;0,'Vic Apr 2019'!O19&gt;0),IF(($C$5*E25/'Vic Apr 2019'!AQ19&lt;SUM('Vic Apr 2019'!L19:P19)),(0),($C$5*E25/'Vic Apr 2019'!AQ19-SUM('Vic Apr 2019'!L19:P19))*'Vic Apr 2019'!AB19/100)* 'Vic Apr 2019'!AQ19,IF(AND('Vic Apr 2019'!O19&gt;0,'Vic Apr 2019'!P19=""),IF(($C$5*E25/'Vic Apr 2019'!AQ19&lt; SUM('Vic Apr 2019'!L19:O19)),(0),($C$5*E25/'Vic Apr 2019'!AQ19-SUM('Vic Apr 2019'!L19:O19))*'Vic Apr 2019'!AA19/100)* 'Vic Apr 2019'!AQ19,IF(AND('Vic Apr 2019'!N19&gt;0,'Vic Apr 2019'!O19=""),IF(($C$5*E25/'Vic Apr 2019'!AQ19&lt; SUM('Vic Apr 2019'!L19:N19)),(0),($C$5*E25/'Vic Apr 2019'!AQ19-SUM('Vic Apr 2019'!L19:N19))*'Vic Apr 2019'!Z19/100)* 'Vic Apr 2019'!AQ19,IF(AND('Vic Apr 2019'!M19&gt;0,'Vic Apr 2019'!N19=""),IF(($C$5*E25/'Vic Apr 2019'!AQ19&lt;'Vic Apr 2019'!M19+'Vic Apr 2019'!L19),(0),(($C$5*E25/'Vic Apr 2019'!AQ19-('Vic Apr 2019'!M19+'Vic Apr 2019'!L19))*'Vic Apr 2019'!Y19/100))*'Vic Apr 2019'!AQ19,IF(AND('Vic Apr 2019'!L19&gt;0,'Vic Apr 2019'!M19=""&gt;0),IF(($C$5*E25/'Vic Apr 2019'!AQ19&lt;'Vic Apr 2019'!L19),(0),($C$5*E25/'Vic Apr 2019'!AQ19-'Vic Apr 2019'!L19)*'Vic Apr 2019'!X19/100)*'Vic Apr 2019'!AQ19,0)))))</f>
        <v>0</v>
      </c>
      <c r="L25" s="190">
        <f>IF('Vic Apr 2019'!K19="",($C$5*F25/'Vic Apr 2019'!AR19*'Vic Apr 2019'!AC19/100)*'Vic Apr 2019'!AR19,IF($C$5*F25/'Vic Apr 2019'!AR19&gt;='Vic Apr 2019'!L19,('Vic Apr 2019'!L19*'Vic Apr 2019'!AC19/100)*'Vic Apr 2019'!AR19,($C$5*F25/'Vic Apr 2019'!AR19*'Vic Apr 2019'!AC19/100)*'Vic Apr 2019'!AR19))</f>
        <v>1131.4751999999999</v>
      </c>
      <c r="M25" s="190">
        <f>IF(AND('Vic Apr 2019'!L19&gt;0,'Vic Apr 2019'!M19&gt;0),IF($C$5*F25/'Vic Apr 2019'!AR19&lt;'Vic Apr 2019'!L19,0,IF(($C$5*F25/'Vic Apr 2019'!AR19-'Vic Apr 2019'!L19)&lt;=('Vic Apr 2019'!M19+'Vic Apr 2019'!L19),((($C$5*F25/'Vic Apr 2019'!AR19-'Vic Apr 2019'!L19)*'Vic Apr 2019'!AD19/100))*'Vic Apr 2019'!AR19,((('Vic Apr 2019'!M19)*'Vic Apr 2019'!AD19/100)*'Vic Apr 2019'!AR19))),0)</f>
        <v>101.96080000000009</v>
      </c>
      <c r="N25" s="190">
        <f>IF(AND('Vic Apr 2019'!M19&gt;0,'Vic Apr 2019'!N19&gt;0),IF($C$5*F25/'Vic Apr 2019'!AR19&lt;('Vic Apr 2019'!L19+'Vic Apr 2019'!M19),0,IF(($C$5*F25/'Vic Apr 2019'!AR19-'Vic Apr 2019'!L19+'Vic Apr 2019'!M19)&lt;=('Vic Apr 2019'!L19+'Vic Apr 2019'!M19+'Vic Apr 2019'!N19),((($C$5*F25/'Vic Apr 2019'!AR19-('Vic Apr 2019'!L19+'Vic Apr 2019'!M19))*'Vic Apr 2019'!AE19/100))*'Vic Apr 2019'!AR19,('Vic Apr 2019'!N19*'Vic Apr 2019'!AE19/100)*'Vic Apr 2019'!AR19)),0)</f>
        <v>0</v>
      </c>
      <c r="O25" s="190">
        <f>IF(AND('Vic Apr 2019'!N19&gt;0,'Vic Apr 2019'!O19&gt;0),IF($C$5*F25/'Vic Apr 2019'!AR19&lt;('Vic Apr 2019'!L19+'Vic Apr 2019'!M19+'Vic Apr 2019'!N19),0,IF(($C$5*F25/'Vic Apr 2019'!AR19-'Vic Apr 2019'!L19+'Vic Apr 2019'!M19+'Vic Apr 2019'!N19)&lt;=('Vic Apr 2019'!L19+'Vic Apr 2019'!M19+'Vic Apr 2019'!N19+'Vic Apr 2019'!O19),(($C$5*F25/'Vic Apr 2019'!AR19-('Vic Apr 2019'!L19+'Vic Apr 2019'!M19+'Vic Apr 2019'!N19))*'Vic Apr 2019'!AF19/100)*'Vic Apr 2019'!AR19,('Vic Apr 2019'!O19*'Vic Apr 2019'!AF19/100)*'Vic Apr 2019'!AR19)),0)</f>
        <v>0</v>
      </c>
      <c r="P25" s="190">
        <f>IF(AND('Vic Apr 2019'!P19&gt;0,'Vic Apr 2019'!O19&gt;0),IF(($C$5*F25/'Vic Apr 2019'!AR19&lt;SUM('Vic Apr 2019'!L19:P19)),(0),($C$5*F25/'Vic Apr 2019'!AR19-SUM('Vic Apr 2019'!L19:P19))*'Vic Apr 2019'!AB19/100)* 'Vic Apr 2019'!AR19,IF(AND('Vic Apr 2019'!O19&gt;0,'Vic Apr 2019'!P19=""),IF(($C$5*F25/'Vic Apr 2019'!AR19&lt; SUM('Vic Apr 2019'!L19:O19)),(0),($C$5*F25/'Vic Apr 2019'!AR19-SUM('Vic Apr 2019'!L19:O19))*'Vic Apr 2019'!AG19/100)* 'Vic Apr 2019'!AR19,IF(AND('Vic Apr 2019'!N19&gt;0,'Vic Apr 2019'!O19=""),IF(($C$5*F25/'Vic Apr 2019'!AR19&lt; SUM('Vic Apr 2019'!L19:N19)),(0),($C$5*F25/'Vic Apr 2019'!AR19-SUM('Vic Apr 2019'!L19:N19))*'Vic Apr 2019'!AF19/100)* 'Vic Apr 2019'!AR19,IF(AND('Vic Apr 2019'!M19&gt;0,'Vic Apr 2019'!N19=""),IF(($C$5*F25/'Vic Apr 2019'!AR19&lt;'Vic Apr 2019'!M19+'Vic Apr 2019'!L19),(0),(($C$5*F25/'Vic Apr 2019'!AR19-('Vic Apr 2019'!M19+'Vic Apr 2019'!L19))*'Vic Apr 2019'!AE19/100))*'Vic Apr 2019'!AR19,IF(AND('Vic Apr 2019'!L19&gt;0,'Vic Apr 2019'!M19=""&gt;0),IF(($C$5*F25/'Vic Apr 2019'!AR19&lt;'Vic Apr 2019'!L19),(0),($C$5*F25/'Vic Apr 2019'!AR19-'Vic Apr 2019'!L19)*'Vic Apr 2019'!AD19/100)*'Vic Apr 2019'!AR19,0)))))</f>
        <v>0</v>
      </c>
      <c r="Q25" s="394">
        <f t="shared" si="4"/>
        <v>2505.1216000000004</v>
      </c>
      <c r="R25" s="419">
        <f t="shared" si="5"/>
        <v>2840.4251000000004</v>
      </c>
      <c r="S25" s="193">
        <f t="shared" si="6"/>
        <v>3124.4676100000006</v>
      </c>
      <c r="T25" s="247">
        <f>'Vic Apr 2019'!AT19</f>
        <v>0</v>
      </c>
      <c r="U25" s="247">
        <f>'Vic Apr 2019'!AU19</f>
        <v>30</v>
      </c>
      <c r="V25" s="247">
        <f>'Vic Apr 2019'!AV19</f>
        <v>0</v>
      </c>
      <c r="W25" s="247">
        <f>'Vic Apr 2019'!AW19</f>
        <v>0</v>
      </c>
      <c r="X25" s="419" t="str">
        <f t="shared" si="12"/>
        <v>Guaranteed off usage</v>
      </c>
      <c r="Y25" s="419" t="s">
        <v>759</v>
      </c>
      <c r="Z25" s="399">
        <f t="shared" si="8"/>
        <v>2088.8886200000002</v>
      </c>
      <c r="AA25" s="399">
        <f t="shared" si="9"/>
        <v>2088.8886200000002</v>
      </c>
      <c r="AB25" s="400">
        <f t="shared" si="10"/>
        <v>2297.7774820000004</v>
      </c>
      <c r="AC25" s="400">
        <f t="shared" si="11"/>
        <v>2297.7774820000004</v>
      </c>
      <c r="AD25" s="244">
        <f>'Vic Apr 2019'!BF19</f>
        <v>0</v>
      </c>
      <c r="AE25" s="196" t="str">
        <f>'Vic Apr 2019'!BG19</f>
        <v>n</v>
      </c>
      <c r="AF25" s="324"/>
      <c r="AG25" s="324"/>
      <c r="AH25" s="324"/>
      <c r="AI25" s="324"/>
      <c r="AJ25" s="324"/>
      <c r="AK25" s="324"/>
      <c r="AL25" s="324"/>
      <c r="AM25" s="324"/>
      <c r="AN25" s="324"/>
      <c r="AO25" s="324"/>
      <c r="AP25" s="324"/>
      <c r="AQ25" s="324"/>
      <c r="AR25" s="324"/>
      <c r="AS25" s="324"/>
      <c r="AT25" s="324"/>
      <c r="AU25" s="324"/>
      <c r="AV25" s="324"/>
      <c r="AW25" s="324"/>
      <c r="AX25" s="324"/>
      <c r="AY25" s="324"/>
      <c r="AZ25" s="324"/>
      <c r="BA25" s="324"/>
      <c r="BB25" s="324"/>
      <c r="BC25" s="324"/>
      <c r="BD25" s="324"/>
      <c r="BE25" s="324"/>
      <c r="BF25" s="324"/>
      <c r="BG25" s="324"/>
      <c r="BH25" s="324"/>
      <c r="BI25" s="324"/>
      <c r="BJ25" s="324"/>
      <c r="BK25" s="324"/>
      <c r="BL25" s="324"/>
      <c r="BM25" s="324"/>
      <c r="BN25" s="324"/>
      <c r="BO25" s="324"/>
      <c r="BP25" s="324"/>
      <c r="BQ25" s="324"/>
      <c r="BR25" s="324"/>
      <c r="BS25" s="324"/>
      <c r="BT25" s="324"/>
      <c r="BU25" s="324"/>
      <c r="BV25" s="324"/>
      <c r="BW25" s="324"/>
      <c r="BX25" s="324"/>
      <c r="BY25" s="324"/>
      <c r="BZ25" s="324"/>
      <c r="CA25" s="324"/>
      <c r="CB25" s="324"/>
      <c r="CC25" s="324"/>
      <c r="CD25" s="324"/>
      <c r="CE25" s="324"/>
      <c r="CF25" s="324"/>
      <c r="CG25" s="324"/>
      <c r="CH25" s="324"/>
      <c r="CI25" s="324"/>
      <c r="CJ25" s="324"/>
      <c r="CK25" s="324"/>
      <c r="CL25" s="324"/>
      <c r="CM25" s="324"/>
      <c r="CN25" s="324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0"/>
      <c r="CZ25" s="330"/>
      <c r="DA25" s="330"/>
      <c r="DB25" s="330"/>
      <c r="DC25" s="330"/>
      <c r="DD25" s="330"/>
      <c r="DE25" s="330"/>
      <c r="DF25" s="330"/>
      <c r="DG25" s="330"/>
      <c r="DH25" s="330"/>
      <c r="DI25" s="330"/>
      <c r="DJ25" s="330"/>
      <c r="DK25" s="330"/>
      <c r="DL25" s="330"/>
      <c r="DM25" s="330"/>
      <c r="DN25" s="330"/>
      <c r="DO25" s="330"/>
      <c r="DP25" s="330"/>
      <c r="DQ25" s="330"/>
      <c r="DR25" s="330"/>
      <c r="DS25" s="330"/>
      <c r="DT25" s="330"/>
      <c r="DU25" s="330"/>
      <c r="DV25" s="330"/>
      <c r="DW25" s="330"/>
      <c r="DX25" s="330"/>
      <c r="DY25" s="330"/>
      <c r="DZ25" s="330"/>
      <c r="EA25" s="330"/>
      <c r="EB25" s="330"/>
      <c r="EC25" s="330"/>
      <c r="ED25" s="330"/>
      <c r="EE25" s="330"/>
      <c r="EF25" s="330"/>
      <c r="EG25" s="330"/>
      <c r="EH25" s="330"/>
      <c r="EI25" s="330"/>
      <c r="EJ25" s="330"/>
      <c r="EK25" s="330"/>
      <c r="EL25" s="330"/>
      <c r="EM25" s="330"/>
      <c r="EN25" s="330"/>
      <c r="EO25" s="330"/>
      <c r="EP25" s="330"/>
    </row>
    <row r="26" spans="1:146" s="331" customFormat="1" ht="17" customHeight="1">
      <c r="A26" s="528"/>
      <c r="B26" s="194" t="str">
        <f>'Vic Apr 2019'!F20</f>
        <v>Amaysim</v>
      </c>
      <c r="C26" s="194" t="str">
        <f>'Vic Apr 2019'!G20</f>
        <v>Gas as you go</v>
      </c>
      <c r="D26" s="190">
        <f>365*'Vic Apr 2019'!H20/100</f>
        <v>244.27260000000001</v>
      </c>
      <c r="E26" s="415">
        <f>IF('Vic Apr 2019'!AQ20=3,0.5,IF('Vic Apr 2019'!AQ20=2,0.33,0))</f>
        <v>0.5</v>
      </c>
      <c r="F26" s="415">
        <f t="shared" si="3"/>
        <v>0.5</v>
      </c>
      <c r="G26" s="190">
        <f>IF('Vic Apr 2019'!K20="",($C$5*E26/'Vic Apr 2019'!AQ20*'Vic Apr 2019'!W20/100)*'Vic Apr 2019'!AQ20,IF($C$5*E26/'Vic Apr 2019'!AQ20&gt;='Vic Apr 2019'!L20,('Vic Apr 2019'!L20*'Vic Apr 2019'!W20/100)*'Vic Apr 2019'!AQ20,($C$5*E26/'Vic Apr 2019'!AQ20*'Vic Apr 2019'!W20/100)*'Vic Apr 2019'!AQ20))</f>
        <v>793.34999999999991</v>
      </c>
      <c r="H26" s="190">
        <f>IF(AND('Vic Apr 2019'!L20&gt;0,'Vic Apr 2019'!M20&gt;0),IF($C$5*E26/'Vic Apr 2019'!AQ20&lt;'Vic Apr 2019'!L20,0,IF(($C$5*E26/'Vic Apr 2019'!AQ20-'Vic Apr 2019'!L20)&lt;=('Vic Apr 2019'!M20+'Vic Apr 2019'!L20),((($C$5*E26/'Vic Apr 2019'!AQ20-'Vic Apr 2019'!L20)*'Vic Apr 2019'!X20/100))*'Vic Apr 2019'!AQ20,((('Vic Apr 2019'!M20)*'Vic Apr 2019'!X20/100)*'Vic Apr 2019'!AQ20))),0)</f>
        <v>82.300000000000054</v>
      </c>
      <c r="I26" s="190">
        <f>IF(AND('Vic Apr 2019'!M20&gt;0,'Vic Apr 2019'!N20&gt;0),IF($C$5*E26/'Vic Apr 2019'!AQ20&lt;('Vic Apr 2019'!L20+'Vic Apr 2019'!M20),0,IF(($C$5*E26/'Vic Apr 2019'!AQ20-'Vic Apr 2019'!L20+'Vic Apr 2019'!M20)&lt;=('Vic Apr 2019'!L20+'Vic Apr 2019'!M20+'Vic Apr 2019'!N20),((($C$5*E26/'Vic Apr 2019'!AQ20-('Vic Apr 2019'!L20+'Vic Apr 2019'!M20))*'Vic Apr 2019'!Y20/100))*'Vic Apr 2019'!AQ20,('Vic Apr 2019'!N20*'Vic Apr 2019'!Y20/100)* 'Vic Apr 2019'!AQ20)),0)</f>
        <v>0</v>
      </c>
      <c r="J26" s="190">
        <f>IF(AND('Vic Apr 2019'!N20&gt;0,'Vic Apr 2019'!O20&gt;0),IF($C$5*E26/'Vic Apr 2019'!AQ20&lt;('Vic Apr 2019'!L20+'Vic Apr 2019'!M20+'Vic Apr 2019'!N20),0,IF(($C$5*E26/'Vic Apr 2019'!AQ20-'Vic Apr 2019'!L20+'Vic Apr 2019'!M20+'Vic Apr 2019'!N20)&lt;=('Vic Apr 2019'!L20+'Vic Apr 2019'!M20+'Vic Apr 2019'!N20+'Vic Apr 2019'!O20),(($C$5*E26/'Vic Apr 2019'!AQ20-('Vic Apr 2019'!L20+'Vic Apr 2019'!M20+'Vic Apr 2019'!N20))*'Vic Apr 2019'!Z20/100)*'Vic Apr 2019'!AQ20,('Vic Apr 2019'!O20*'Vic Apr 2019'!Z20/100)*'Vic Apr 2019'!AQ20)),0)</f>
        <v>0</v>
      </c>
      <c r="K26" s="190">
        <f>IF(AND('Vic Apr 2019'!P20&gt;0,'Vic Apr 2019'!O20&gt;0),IF(($C$5*E26/'Vic Apr 2019'!AQ20&lt;SUM('Vic Apr 2019'!L20:P20)),(0),($C$5*E26/'Vic Apr 2019'!AQ20-SUM('Vic Apr 2019'!L20:P20))*'Vic Apr 2019'!AB20/100)* 'Vic Apr 2019'!AQ20,IF(AND('Vic Apr 2019'!O20&gt;0,'Vic Apr 2019'!P20=""),IF(($C$5*E26/'Vic Apr 2019'!AQ20&lt; SUM('Vic Apr 2019'!L20:O20)),(0),($C$5*E26/'Vic Apr 2019'!AQ20-SUM('Vic Apr 2019'!L20:O20))*'Vic Apr 2019'!AA20/100)* 'Vic Apr 2019'!AQ20,IF(AND('Vic Apr 2019'!N20&gt;0,'Vic Apr 2019'!O20=""),IF(($C$5*E26/'Vic Apr 2019'!AQ20&lt; SUM('Vic Apr 2019'!L20:N20)),(0),($C$5*E26/'Vic Apr 2019'!AQ20-SUM('Vic Apr 2019'!L20:N20))*'Vic Apr 2019'!Z20/100)* 'Vic Apr 2019'!AQ20,IF(AND('Vic Apr 2019'!M20&gt;0,'Vic Apr 2019'!N20=""),IF(($C$5*E26/'Vic Apr 2019'!AQ20&lt;'Vic Apr 2019'!M20+'Vic Apr 2019'!L20),(0),(($C$5*E26/'Vic Apr 2019'!AQ20-('Vic Apr 2019'!M20+'Vic Apr 2019'!L20))*'Vic Apr 2019'!Y20/100))*'Vic Apr 2019'!AQ20,IF(AND('Vic Apr 2019'!L20&gt;0,'Vic Apr 2019'!M20=""&gt;0),IF(($C$5*E26/'Vic Apr 2019'!AQ20&lt;'Vic Apr 2019'!L20),(0),($C$5*E26/'Vic Apr 2019'!AQ20-'Vic Apr 2019'!L20)*'Vic Apr 2019'!X20/100)*'Vic Apr 2019'!AQ20,0)))))</f>
        <v>0</v>
      </c>
      <c r="L26" s="190">
        <f>IF('Vic Apr 2019'!K20="",($C$5*F26/'Vic Apr 2019'!AR20*'Vic Apr 2019'!AC20/100)*'Vic Apr 2019'!AR20,IF($C$5*F26/'Vic Apr 2019'!AR20&gt;='Vic Apr 2019'!L20,('Vic Apr 2019'!L20*'Vic Apr 2019'!AC20/100)*'Vic Apr 2019'!AR20,($C$5*F26/'Vic Apr 2019'!AR20*'Vic Apr 2019'!AC20/100)*'Vic Apr 2019'!AR20))</f>
        <v>758.25</v>
      </c>
      <c r="M26" s="190">
        <f>IF(AND('Vic Apr 2019'!L20&gt;0,'Vic Apr 2019'!M20&gt;0),IF($C$5*F26/'Vic Apr 2019'!AR20&lt;'Vic Apr 2019'!L20,0,IF(($C$5*F26/'Vic Apr 2019'!AR20-'Vic Apr 2019'!L20)&lt;=('Vic Apr 2019'!M20+'Vic Apr 2019'!L20),((($C$5*F26/'Vic Apr 2019'!AR20-'Vic Apr 2019'!L20)*'Vic Apr 2019'!AD20/100))*'Vic Apr 2019'!AR20,((('Vic Apr 2019'!M20)*'Vic Apr 2019'!AD20/100)*'Vic Apr 2019'!AR20))),0)</f>
        <v>82.300000000000054</v>
      </c>
      <c r="N26" s="190">
        <f>IF(AND('Vic Apr 2019'!M20&gt;0,'Vic Apr 2019'!N20&gt;0),IF($C$5*F26/'Vic Apr 2019'!AR20&lt;('Vic Apr 2019'!L20+'Vic Apr 2019'!M20),0,IF(($C$5*F26/'Vic Apr 2019'!AR20-'Vic Apr 2019'!L20+'Vic Apr 2019'!M20)&lt;=('Vic Apr 2019'!L20+'Vic Apr 2019'!M20+'Vic Apr 2019'!N20),((($C$5*F26/'Vic Apr 2019'!AR20-('Vic Apr 2019'!L20+'Vic Apr 2019'!M20))*'Vic Apr 2019'!AE20/100))*'Vic Apr 2019'!AR20,('Vic Apr 2019'!N20*'Vic Apr 2019'!AE20/100)*'Vic Apr 2019'!AR20)),0)</f>
        <v>0</v>
      </c>
      <c r="O26" s="190">
        <f>IF(AND('Vic Apr 2019'!N20&gt;0,'Vic Apr 2019'!O20&gt;0),IF($C$5*F26/'Vic Apr 2019'!AR20&lt;('Vic Apr 2019'!L20+'Vic Apr 2019'!M20+'Vic Apr 2019'!N20),0,IF(($C$5*F26/'Vic Apr 2019'!AR20-'Vic Apr 2019'!L20+'Vic Apr 2019'!M20+'Vic Apr 2019'!N20)&lt;=('Vic Apr 2019'!L20+'Vic Apr 2019'!M20+'Vic Apr 2019'!N20+'Vic Apr 2019'!O20),(($C$5*F26/'Vic Apr 2019'!AR20-('Vic Apr 2019'!L20+'Vic Apr 2019'!M20+'Vic Apr 2019'!N20))*'Vic Apr 2019'!AF20/100)*'Vic Apr 2019'!AR20,('Vic Apr 2019'!O20*'Vic Apr 2019'!AF20/100)*'Vic Apr 2019'!AR20)),0)</f>
        <v>0</v>
      </c>
      <c r="P26" s="190">
        <f>IF(AND('Vic Apr 2019'!P20&gt;0,'Vic Apr 2019'!O20&gt;0),IF(($C$5*F26/'Vic Apr 2019'!AR20&lt;SUM('Vic Apr 2019'!L20:P20)),(0),($C$5*F26/'Vic Apr 2019'!AR20-SUM('Vic Apr 2019'!L20:P20))*'Vic Apr 2019'!AB20/100)* 'Vic Apr 2019'!AR20,IF(AND('Vic Apr 2019'!O20&gt;0,'Vic Apr 2019'!P20=""),IF(($C$5*F26/'Vic Apr 2019'!AR20&lt; SUM('Vic Apr 2019'!L20:O20)),(0),($C$5*F26/'Vic Apr 2019'!AR20-SUM('Vic Apr 2019'!L20:O20))*'Vic Apr 2019'!AG20/100)* 'Vic Apr 2019'!AR20,IF(AND('Vic Apr 2019'!N20&gt;0,'Vic Apr 2019'!O20=""),IF(($C$5*F26/'Vic Apr 2019'!AR20&lt; SUM('Vic Apr 2019'!L20:N20)),(0),($C$5*F26/'Vic Apr 2019'!AR20-SUM('Vic Apr 2019'!L20:N20))*'Vic Apr 2019'!AF20/100)* 'Vic Apr 2019'!AR20,IF(AND('Vic Apr 2019'!M20&gt;0,'Vic Apr 2019'!N20=""),IF(($C$5*F26/'Vic Apr 2019'!AR20&lt;'Vic Apr 2019'!M20+'Vic Apr 2019'!L20),(0),(($C$5*F26/'Vic Apr 2019'!AR20-('Vic Apr 2019'!M20+'Vic Apr 2019'!L20))*'Vic Apr 2019'!AE20/100))*'Vic Apr 2019'!AR20,IF(AND('Vic Apr 2019'!L20&gt;0,'Vic Apr 2019'!M20=""&gt;0),IF(($C$5*F26/'Vic Apr 2019'!AR20&lt;'Vic Apr 2019'!L20),(0),($C$5*F26/'Vic Apr 2019'!AR20-'Vic Apr 2019'!L20)*'Vic Apr 2019'!AD20/100)*'Vic Apr 2019'!AR20,0)))))</f>
        <v>0</v>
      </c>
      <c r="Q26" s="394">
        <f t="shared" si="4"/>
        <v>1716.2</v>
      </c>
      <c r="R26" s="419">
        <f t="shared" ref="R26:R27" si="13">SUM(D26:P26)</f>
        <v>1961.4725999999998</v>
      </c>
      <c r="S26" s="193">
        <f t="shared" si="6"/>
        <v>2157.6198599999998</v>
      </c>
      <c r="T26" s="247">
        <f>'Vic Apr 2019'!AT20</f>
        <v>0</v>
      </c>
      <c r="U26" s="247">
        <f>'Vic Apr 2019'!AU20</f>
        <v>0</v>
      </c>
      <c r="V26" s="247">
        <f>'Vic Apr 2019'!AV20</f>
        <v>0</v>
      </c>
      <c r="W26" s="247">
        <f>'Vic Apr 2019'!AW20</f>
        <v>0</v>
      </c>
      <c r="X26" s="419" t="str">
        <f t="shared" si="12"/>
        <v>No discount</v>
      </c>
      <c r="Y26" s="419" t="s">
        <v>759</v>
      </c>
      <c r="Z26" s="399">
        <f t="shared" si="8"/>
        <v>1961.4725999999998</v>
      </c>
      <c r="AA26" s="399">
        <f t="shared" si="9"/>
        <v>1961.4725999999998</v>
      </c>
      <c r="AB26" s="400">
        <f t="shared" si="10"/>
        <v>2157.6198599999998</v>
      </c>
      <c r="AC26" s="400">
        <f t="shared" si="11"/>
        <v>2157.6198599999998</v>
      </c>
      <c r="AD26" s="244">
        <f>'Vic Apr 2019'!BF20</f>
        <v>0</v>
      </c>
      <c r="AE26" s="196" t="str">
        <f>'Vic Apr 2019'!BG20</f>
        <v>n</v>
      </c>
      <c r="AF26" s="324"/>
      <c r="AG26" s="324"/>
      <c r="AH26" s="324"/>
      <c r="AI26" s="324"/>
      <c r="AJ26" s="324"/>
      <c r="AK26" s="324"/>
      <c r="AL26" s="324"/>
      <c r="AM26" s="324"/>
      <c r="AN26" s="324"/>
      <c r="AO26" s="324"/>
      <c r="AP26" s="324"/>
      <c r="AQ26" s="324"/>
      <c r="AR26" s="324"/>
      <c r="AS26" s="324"/>
      <c r="AT26" s="324"/>
      <c r="AU26" s="324"/>
      <c r="AV26" s="324"/>
      <c r="AW26" s="324"/>
      <c r="AX26" s="324"/>
      <c r="AY26" s="324"/>
      <c r="AZ26" s="324"/>
      <c r="BA26" s="324"/>
      <c r="BB26" s="324"/>
      <c r="BC26" s="324"/>
      <c r="BD26" s="324"/>
      <c r="BE26" s="324"/>
      <c r="BF26" s="324"/>
      <c r="BG26" s="324"/>
      <c r="BH26" s="324"/>
      <c r="BI26" s="324"/>
      <c r="BJ26" s="324"/>
      <c r="BK26" s="324"/>
      <c r="BL26" s="324"/>
      <c r="BM26" s="324"/>
      <c r="BN26" s="324"/>
      <c r="BO26" s="324"/>
      <c r="BP26" s="324"/>
      <c r="BQ26" s="324"/>
      <c r="BR26" s="324"/>
      <c r="BS26" s="324"/>
      <c r="BT26" s="324"/>
      <c r="BU26" s="324"/>
      <c r="BV26" s="324"/>
      <c r="BW26" s="324"/>
      <c r="BX26" s="324"/>
      <c r="BY26" s="324"/>
      <c r="BZ26" s="324"/>
      <c r="CA26" s="324"/>
      <c r="CB26" s="324"/>
      <c r="CC26" s="324"/>
      <c r="CD26" s="324"/>
      <c r="CE26" s="324"/>
      <c r="CF26" s="324"/>
      <c r="CG26" s="324"/>
      <c r="CH26" s="324"/>
      <c r="CI26" s="324"/>
      <c r="CJ26" s="324"/>
      <c r="CK26" s="324"/>
      <c r="CL26" s="324"/>
      <c r="CM26" s="324"/>
      <c r="CN26" s="324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0"/>
      <c r="CZ26" s="330"/>
      <c r="DA26" s="330"/>
      <c r="DB26" s="330"/>
      <c r="DC26" s="330"/>
      <c r="DD26" s="330"/>
      <c r="DE26" s="330"/>
      <c r="DF26" s="330"/>
      <c r="DG26" s="330"/>
      <c r="DH26" s="330"/>
      <c r="DI26" s="330"/>
      <c r="DJ26" s="330"/>
      <c r="DK26" s="330"/>
      <c r="DL26" s="330"/>
      <c r="DM26" s="330"/>
      <c r="DN26" s="330"/>
      <c r="DO26" s="330"/>
      <c r="DP26" s="330"/>
      <c r="DQ26" s="330"/>
      <c r="DR26" s="330"/>
      <c r="DS26" s="330"/>
      <c r="DT26" s="330"/>
      <c r="DU26" s="330"/>
      <c r="DV26" s="330"/>
      <c r="DW26" s="330"/>
      <c r="DX26" s="330"/>
      <c r="DY26" s="330"/>
      <c r="DZ26" s="330"/>
      <c r="EA26" s="330"/>
      <c r="EB26" s="330"/>
      <c r="EC26" s="330"/>
      <c r="ED26" s="330"/>
      <c r="EE26" s="330"/>
      <c r="EF26" s="330"/>
      <c r="EG26" s="330"/>
      <c r="EH26" s="330"/>
      <c r="EI26" s="330"/>
      <c r="EJ26" s="330"/>
      <c r="EK26" s="330"/>
      <c r="EL26" s="330"/>
      <c r="EM26" s="330"/>
      <c r="EN26" s="330"/>
      <c r="EO26" s="330"/>
      <c r="EP26" s="330"/>
    </row>
    <row r="27" spans="1:146" s="331" customFormat="1" ht="17" customHeight="1" thickBot="1">
      <c r="A27" s="532"/>
      <c r="B27" s="215" t="str">
        <f>'Vic Apr 2019'!F21</f>
        <v>Powershop</v>
      </c>
      <c r="C27" s="215" t="str">
        <f>'Vic Apr 2019'!G21</f>
        <v>Gas Saver</v>
      </c>
      <c r="D27" s="115">
        <f>365*'Vic Apr 2019'!H21/100</f>
        <v>361.35</v>
      </c>
      <c r="E27" s="416">
        <f>IF('Vic Apr 2019'!AQ21=3,0.5,IF('Vic Apr 2019'!AQ21=2,0.33,0))</f>
        <v>0.5</v>
      </c>
      <c r="F27" s="416">
        <f t="shared" si="3"/>
        <v>0.5</v>
      </c>
      <c r="G27" s="115">
        <f>IF('Vic Apr 2019'!K21="",($C$5*E27/'Vic Apr 2019'!AQ21*'Vic Apr 2019'!W21/100)*'Vic Apr 2019'!AQ21,IF($C$5*E27/'Vic Apr 2019'!AQ21&gt;='Vic Apr 2019'!L21,('Vic Apr 2019'!L21*'Vic Apr 2019'!W21/100)*'Vic Apr 2019'!AQ21,($C$5*E27/'Vic Apr 2019'!AQ21*'Vic Apr 2019'!W21/100)*'Vic Apr 2019'!AQ21))</f>
        <v>790.00000000000011</v>
      </c>
      <c r="H27" s="115">
        <f>IF(AND('Vic Apr 2019'!L21&gt;0,'Vic Apr 2019'!M21&gt;0),IF($C$5*E27/'Vic Apr 2019'!AQ21&lt;'Vic Apr 2019'!L21,0,IF(($C$5*E27/'Vic Apr 2019'!AQ21-'Vic Apr 2019'!L21)&lt;=('Vic Apr 2019'!M21+'Vic Apr 2019'!L21),((($C$5*E27/'Vic Apr 2019'!AQ21-'Vic Apr 2019'!L21)*'Vic Apr 2019'!X21/100))*'Vic Apr 2019'!AQ21,((('Vic Apr 2019'!M21)*'Vic Apr 2019'!X21/100)*'Vic Apr 2019'!AQ21))),0)</f>
        <v>0</v>
      </c>
      <c r="I27" s="115">
        <f>IF(AND('Vic Apr 2019'!M21&gt;0,'Vic Apr 2019'!N21&gt;0),IF($C$5*E27/'Vic Apr 2019'!AQ21&lt;('Vic Apr 2019'!L21+'Vic Apr 2019'!M21),0,IF(($C$5*E27/'Vic Apr 2019'!AQ21-'Vic Apr 2019'!L21+'Vic Apr 2019'!M21)&lt;=('Vic Apr 2019'!L21+'Vic Apr 2019'!M21+'Vic Apr 2019'!N21),((($C$5*E27/'Vic Apr 2019'!AQ21-('Vic Apr 2019'!L21+'Vic Apr 2019'!M21))*'Vic Apr 2019'!Y21/100))*'Vic Apr 2019'!AQ21,('Vic Apr 2019'!N21*'Vic Apr 2019'!Y21/100)* 'Vic Apr 2019'!AQ21)),0)</f>
        <v>0</v>
      </c>
      <c r="J27" s="115">
        <f>IF(AND('Vic Apr 2019'!N21&gt;0,'Vic Apr 2019'!O21&gt;0),IF($C$5*E27/'Vic Apr 2019'!AQ21&lt;('Vic Apr 2019'!L21+'Vic Apr 2019'!M21+'Vic Apr 2019'!N21),0,IF(($C$5*E27/'Vic Apr 2019'!AQ21-'Vic Apr 2019'!L21+'Vic Apr 2019'!M21+'Vic Apr 2019'!N21)&lt;=('Vic Apr 2019'!L21+'Vic Apr 2019'!M21+'Vic Apr 2019'!N21+'Vic Apr 2019'!O21),(($C$5*E27/'Vic Apr 2019'!AQ21-('Vic Apr 2019'!L21+'Vic Apr 2019'!M21+'Vic Apr 2019'!N21))*'Vic Apr 2019'!Z21/100)*'Vic Apr 2019'!AQ21,('Vic Apr 2019'!O21*'Vic Apr 2019'!Z21/100)*'Vic Apr 2019'!AQ21)),0)</f>
        <v>0</v>
      </c>
      <c r="K27" s="115">
        <f>IF(AND('Vic Apr 2019'!P21&gt;0,'Vic Apr 2019'!O21&gt;0),IF(($C$5*E27/'Vic Apr 2019'!AQ21&lt;SUM('Vic Apr 2019'!L21:P21)),(0),($C$5*E27/'Vic Apr 2019'!AQ21-SUM('Vic Apr 2019'!L21:P21))*'Vic Apr 2019'!AB21/100)* 'Vic Apr 2019'!AQ21,IF(AND('Vic Apr 2019'!O21&gt;0,'Vic Apr 2019'!P21=""),IF(($C$5*E27/'Vic Apr 2019'!AQ21&lt; SUM('Vic Apr 2019'!L21:O21)),(0),($C$5*E27/'Vic Apr 2019'!AQ21-SUM('Vic Apr 2019'!L21:O21))*'Vic Apr 2019'!AA21/100)* 'Vic Apr 2019'!AQ21,IF(AND('Vic Apr 2019'!N21&gt;0,'Vic Apr 2019'!O21=""),IF(($C$5*E27/'Vic Apr 2019'!AQ21&lt; SUM('Vic Apr 2019'!L21:N21)),(0),($C$5*E27/'Vic Apr 2019'!AQ21-SUM('Vic Apr 2019'!L21:N21))*'Vic Apr 2019'!Z21/100)* 'Vic Apr 2019'!AQ21,IF(AND('Vic Apr 2019'!M21&gt;0,'Vic Apr 2019'!N21=""),IF(($C$5*E27/'Vic Apr 2019'!AQ21&lt;'Vic Apr 2019'!M21+'Vic Apr 2019'!L21),(0),(($C$5*E27/'Vic Apr 2019'!AQ21-('Vic Apr 2019'!M21+'Vic Apr 2019'!L21))*'Vic Apr 2019'!Y21/100))*'Vic Apr 2019'!AQ21,IF(AND('Vic Apr 2019'!L21&gt;0,'Vic Apr 2019'!M21=""&gt;0),IF(($C$5*E27/'Vic Apr 2019'!AQ21&lt;'Vic Apr 2019'!L21),(0),($C$5*E27/'Vic Apr 2019'!AQ21-'Vic Apr 2019'!L21)*'Vic Apr 2019'!X21/100)*'Vic Apr 2019'!AQ21,0)))))</f>
        <v>0</v>
      </c>
      <c r="L27" s="115">
        <f>IF('Vic Apr 2019'!K21="",($C$5*F27/'Vic Apr 2019'!AR21*'Vic Apr 2019'!AC21/100)*'Vic Apr 2019'!AR21,IF($C$5*F27/'Vic Apr 2019'!AR21&gt;='Vic Apr 2019'!L21,('Vic Apr 2019'!L21*'Vic Apr 2019'!AC21/100)*'Vic Apr 2019'!AR21,($C$5*F27/'Vic Apr 2019'!AR21*'Vic Apr 2019'!AC21/100)*'Vic Apr 2019'!AR21))</f>
        <v>790.00000000000011</v>
      </c>
      <c r="M27" s="115">
        <f>IF(AND('Vic Apr 2019'!L21&gt;0,'Vic Apr 2019'!M21&gt;0),IF($C$5*F27/'Vic Apr 2019'!AR21&lt;'Vic Apr 2019'!L21,0,IF(($C$5*F27/'Vic Apr 2019'!AR21-'Vic Apr 2019'!L21)&lt;=('Vic Apr 2019'!M21+'Vic Apr 2019'!L21),((($C$5*F27/'Vic Apr 2019'!AR21-'Vic Apr 2019'!L21)*'Vic Apr 2019'!AD21/100))*'Vic Apr 2019'!AR21,((('Vic Apr 2019'!M21)*'Vic Apr 2019'!AD21/100)*'Vic Apr 2019'!AR21))),0)</f>
        <v>0</v>
      </c>
      <c r="N27" s="115">
        <f>IF(AND('Vic Apr 2019'!M21&gt;0,'Vic Apr 2019'!N21&gt;0),IF($C$5*F27/'Vic Apr 2019'!AR21&lt;('Vic Apr 2019'!L21+'Vic Apr 2019'!M21),0,IF(($C$5*F27/'Vic Apr 2019'!AR21-'Vic Apr 2019'!L21+'Vic Apr 2019'!M21)&lt;=('Vic Apr 2019'!L21+'Vic Apr 2019'!M21+'Vic Apr 2019'!N21),((($C$5*F27/'Vic Apr 2019'!AR21-('Vic Apr 2019'!L21+'Vic Apr 2019'!M21))*'Vic Apr 2019'!AE21/100))*'Vic Apr 2019'!AR21,('Vic Apr 2019'!N21*'Vic Apr 2019'!AE21/100)*'Vic Apr 2019'!AR21)),0)</f>
        <v>0</v>
      </c>
      <c r="O27" s="115">
        <f>IF(AND('Vic Apr 2019'!N21&gt;0,'Vic Apr 2019'!O21&gt;0),IF($C$5*F27/'Vic Apr 2019'!AR21&lt;('Vic Apr 2019'!L21+'Vic Apr 2019'!M21+'Vic Apr 2019'!N21),0,IF(($C$5*F27/'Vic Apr 2019'!AR21-'Vic Apr 2019'!L21+'Vic Apr 2019'!M21+'Vic Apr 2019'!N21)&lt;=('Vic Apr 2019'!L21+'Vic Apr 2019'!M21+'Vic Apr 2019'!N21+'Vic Apr 2019'!O21),(($C$5*F27/'Vic Apr 2019'!AR21-('Vic Apr 2019'!L21+'Vic Apr 2019'!M21+'Vic Apr 2019'!N21))*'Vic Apr 2019'!AF21/100)*'Vic Apr 2019'!AR21,('Vic Apr 2019'!O21*'Vic Apr 2019'!AF21/100)*'Vic Apr 2019'!AR21)),0)</f>
        <v>0</v>
      </c>
      <c r="P27" s="115">
        <f>IF(AND('Vic Apr 2019'!P21&gt;0,'Vic Apr 2019'!O21&gt;0),IF(($C$5*F27/'Vic Apr 2019'!AR21&lt;SUM('Vic Apr 2019'!L21:P21)),(0),($C$5*F27/'Vic Apr 2019'!AR21-SUM('Vic Apr 2019'!L21:P21))*'Vic Apr 2019'!AB21/100)* 'Vic Apr 2019'!AR21,IF(AND('Vic Apr 2019'!O21&gt;0,'Vic Apr 2019'!P21=""),IF(($C$5*F27/'Vic Apr 2019'!AR21&lt; SUM('Vic Apr 2019'!L21:O21)),(0),($C$5*F27/'Vic Apr 2019'!AR21-SUM('Vic Apr 2019'!L21:O21))*'Vic Apr 2019'!AG21/100)* 'Vic Apr 2019'!AR21,IF(AND('Vic Apr 2019'!N21&gt;0,'Vic Apr 2019'!O21=""),IF(($C$5*F27/'Vic Apr 2019'!AR21&lt; SUM('Vic Apr 2019'!L21:N21)),(0),($C$5*F27/'Vic Apr 2019'!AR21-SUM('Vic Apr 2019'!L21:N21))*'Vic Apr 2019'!AF21/100)* 'Vic Apr 2019'!AR21,IF(AND('Vic Apr 2019'!M21&gt;0,'Vic Apr 2019'!N21=""),IF(($C$5*F27/'Vic Apr 2019'!AR21&lt;'Vic Apr 2019'!M21+'Vic Apr 2019'!L21),(0),(($C$5*F27/'Vic Apr 2019'!AR21-('Vic Apr 2019'!M21+'Vic Apr 2019'!L21))*'Vic Apr 2019'!AE21/100))*'Vic Apr 2019'!AR21,IF(AND('Vic Apr 2019'!L21&gt;0,'Vic Apr 2019'!M21=""&gt;0),IF(($C$5*F27/'Vic Apr 2019'!AR21&lt;'Vic Apr 2019'!L21),(0),($C$5*F27/'Vic Apr 2019'!AR21-'Vic Apr 2019'!L21)*'Vic Apr 2019'!AD21/100)*'Vic Apr 2019'!AR21,0)))))</f>
        <v>0</v>
      </c>
      <c r="Q27" s="395">
        <f t="shared" si="4"/>
        <v>1580.0000000000002</v>
      </c>
      <c r="R27" s="420">
        <f t="shared" si="13"/>
        <v>1942.3500000000004</v>
      </c>
      <c r="S27" s="214">
        <f t="shared" si="6"/>
        <v>2136.5850000000005</v>
      </c>
      <c r="T27" s="248">
        <f>'Vic Apr 2019'!AT21</f>
        <v>0</v>
      </c>
      <c r="U27" s="248">
        <f>'Vic Apr 2019'!AU21</f>
        <v>0</v>
      </c>
      <c r="V27" s="248">
        <f>'Vic Apr 2019'!AV21</f>
        <v>5</v>
      </c>
      <c r="W27" s="248">
        <f>'Vic Apr 2019'!AW21</f>
        <v>0</v>
      </c>
      <c r="X27" s="420" t="str">
        <f t="shared" si="12"/>
        <v>Pay-on-time off bill</v>
      </c>
      <c r="Y27" s="420" t="s">
        <v>759</v>
      </c>
      <c r="Z27" s="401">
        <f t="shared" si="8"/>
        <v>1942.3500000000004</v>
      </c>
      <c r="AA27" s="402">
        <f t="shared" si="9"/>
        <v>1845.2325000000003</v>
      </c>
      <c r="AB27" s="403">
        <f t="shared" si="10"/>
        <v>2136.5850000000005</v>
      </c>
      <c r="AC27" s="403">
        <f t="shared" si="11"/>
        <v>2029.7557500000005</v>
      </c>
      <c r="AD27" s="245">
        <f>'Vic Apr 2019'!BF21</f>
        <v>0</v>
      </c>
      <c r="AE27" s="217" t="str">
        <f>'Vic Apr 2019'!BG21</f>
        <v>n</v>
      </c>
      <c r="AF27" s="324"/>
      <c r="AG27" s="324"/>
      <c r="AH27" s="324"/>
      <c r="AI27" s="324"/>
      <c r="AJ27" s="324"/>
      <c r="AK27" s="324"/>
      <c r="AL27" s="324"/>
      <c r="AM27" s="324"/>
      <c r="AN27" s="324"/>
      <c r="AO27" s="324"/>
      <c r="AP27" s="324"/>
      <c r="AQ27" s="324"/>
      <c r="AR27" s="324"/>
      <c r="AS27" s="324"/>
      <c r="AT27" s="324"/>
      <c r="AU27" s="324"/>
      <c r="AV27" s="324"/>
      <c r="AW27" s="324"/>
      <c r="AX27" s="324"/>
      <c r="AY27" s="324"/>
      <c r="AZ27" s="324"/>
      <c r="BA27" s="324"/>
      <c r="BB27" s="324"/>
      <c r="BC27" s="324"/>
      <c r="BD27" s="324"/>
      <c r="BE27" s="324"/>
      <c r="BF27" s="324"/>
      <c r="BG27" s="324"/>
      <c r="BH27" s="324"/>
      <c r="BI27" s="324"/>
      <c r="BJ27" s="324"/>
      <c r="BK27" s="324"/>
      <c r="BL27" s="324"/>
      <c r="BM27" s="324"/>
      <c r="BN27" s="324"/>
      <c r="BO27" s="324"/>
      <c r="BP27" s="324"/>
      <c r="BQ27" s="324"/>
      <c r="BR27" s="324"/>
      <c r="BS27" s="324"/>
      <c r="BT27" s="324"/>
      <c r="BU27" s="324"/>
      <c r="BV27" s="324"/>
      <c r="BW27" s="324"/>
      <c r="BX27" s="324"/>
      <c r="BY27" s="324"/>
      <c r="BZ27" s="324"/>
      <c r="CA27" s="324"/>
      <c r="CB27" s="324"/>
      <c r="CC27" s="324"/>
      <c r="CD27" s="324"/>
      <c r="CE27" s="324"/>
      <c r="CF27" s="324"/>
      <c r="CG27" s="324"/>
      <c r="CH27" s="324"/>
      <c r="CI27" s="324"/>
      <c r="CJ27" s="324"/>
      <c r="CK27" s="324"/>
      <c r="CL27" s="324"/>
      <c r="CM27" s="324"/>
      <c r="CN27" s="324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0"/>
      <c r="CZ27" s="330"/>
      <c r="DA27" s="330"/>
      <c r="DB27" s="330"/>
      <c r="DC27" s="330"/>
      <c r="DD27" s="330"/>
      <c r="DE27" s="330"/>
      <c r="DF27" s="330"/>
      <c r="DG27" s="330"/>
      <c r="DH27" s="330"/>
      <c r="DI27" s="330"/>
      <c r="DJ27" s="330"/>
      <c r="DK27" s="330"/>
      <c r="DL27" s="330"/>
      <c r="DM27" s="330"/>
      <c r="DN27" s="330"/>
      <c r="DO27" s="330"/>
      <c r="DP27" s="330"/>
      <c r="DQ27" s="330"/>
      <c r="DR27" s="330"/>
      <c r="DS27" s="330"/>
      <c r="DT27" s="330"/>
      <c r="DU27" s="330"/>
      <c r="DV27" s="330"/>
      <c r="DW27" s="330"/>
      <c r="DX27" s="330"/>
      <c r="DY27" s="330"/>
      <c r="DZ27" s="330"/>
      <c r="EA27" s="330"/>
      <c r="EB27" s="330"/>
      <c r="EC27" s="330"/>
      <c r="ED27" s="330"/>
      <c r="EE27" s="330"/>
      <c r="EF27" s="330"/>
      <c r="EG27" s="330"/>
      <c r="EH27" s="330"/>
      <c r="EI27" s="330"/>
      <c r="EJ27" s="330"/>
      <c r="EK27" s="330"/>
      <c r="EL27" s="330"/>
      <c r="EM27" s="330"/>
      <c r="EN27" s="330"/>
      <c r="EO27" s="330"/>
      <c r="EP27" s="330"/>
    </row>
    <row r="28" spans="1:146" ht="17" customHeight="1" thickTop="1">
      <c r="A28" s="531" t="str">
        <f>'Vic Apr 2019'!D22</f>
        <v>Ausnet Central 1</v>
      </c>
      <c r="B28" s="194" t="str">
        <f>'Vic Apr 2019'!F22</f>
        <v>AGL</v>
      </c>
      <c r="C28" s="194" t="str">
        <f>'Vic Apr 2019'!G22</f>
        <v>Business Savers</v>
      </c>
      <c r="D28" s="190">
        <f>365*'Vic Apr 2019'!H22/100</f>
        <v>337.625</v>
      </c>
      <c r="E28" s="415">
        <f>IF('Vic Apr 2019'!AQ22=3,0.5,IF('Vic Apr 2019'!AQ22=2,0.33,0))</f>
        <v>0.33</v>
      </c>
      <c r="F28" s="415">
        <f t="shared" si="3"/>
        <v>0.66999999999999993</v>
      </c>
      <c r="G28" s="190">
        <f>IF('Vic Apr 2019'!K22="",($C$5*E28/'Vic Apr 2019'!AQ22*'Vic Apr 2019'!W22/100)*'Vic Apr 2019'!AQ22,IF($C$5*E28/'Vic Apr 2019'!AQ22&gt;='Vic Apr 2019'!L22,('Vic Apr 2019'!L22*'Vic Apr 2019'!W22/100)*'Vic Apr 2019'!AQ22,($C$5*E28/'Vic Apr 2019'!AQ22*'Vic Apr 2019'!W22/100)*'Vic Apr 2019'!AQ22))</f>
        <v>623.70000000000005</v>
      </c>
      <c r="H28" s="190">
        <f>IF(AND('Vic Apr 2019'!L22&gt;0,'Vic Apr 2019'!M22&gt;0),IF($C$5*E28/'Vic Apr 2019'!AQ22&lt;'Vic Apr 2019'!L22,0,IF(($C$5*E28/'Vic Apr 2019'!AQ22-'Vic Apr 2019'!L22)&lt;=('Vic Apr 2019'!M22+'Vic Apr 2019'!L22),((($C$5*E28/'Vic Apr 2019'!AQ22-'Vic Apr 2019'!L22)*'Vic Apr 2019'!X22/100))*'Vic Apr 2019'!AQ22,((('Vic Apr 2019'!M22)*'Vic Apr 2019'!X22/100)*'Vic Apr 2019'!AQ22))),0)</f>
        <v>0</v>
      </c>
      <c r="I28" s="190">
        <f>IF(AND('Vic Apr 2019'!M22&gt;0,'Vic Apr 2019'!N22&gt;0),IF($C$5*E28/'Vic Apr 2019'!AQ22&lt;('Vic Apr 2019'!L22+'Vic Apr 2019'!M22),0,IF(($C$5*E28/'Vic Apr 2019'!AQ22-'Vic Apr 2019'!L22+'Vic Apr 2019'!M22)&lt;=('Vic Apr 2019'!L22+'Vic Apr 2019'!M22+'Vic Apr 2019'!N22),((($C$5*E28/'Vic Apr 2019'!AQ22-('Vic Apr 2019'!L22+'Vic Apr 2019'!M22))*'Vic Apr 2019'!Y22/100))*'Vic Apr 2019'!AQ22,('Vic Apr 2019'!N22*'Vic Apr 2019'!Y22/100)* 'Vic Apr 2019'!AQ22)),0)</f>
        <v>0</v>
      </c>
      <c r="J28" s="190">
        <f>IF(AND('Vic Apr 2019'!N22&gt;0,'Vic Apr 2019'!O22&gt;0),IF($C$5*E28/'Vic Apr 2019'!AQ22&lt;('Vic Apr 2019'!L22+'Vic Apr 2019'!M22+'Vic Apr 2019'!N22),0,IF(($C$5*E28/'Vic Apr 2019'!AQ22-'Vic Apr 2019'!L22+'Vic Apr 2019'!M22+'Vic Apr 2019'!N22)&lt;=('Vic Apr 2019'!L22+'Vic Apr 2019'!M22+'Vic Apr 2019'!N22+'Vic Apr 2019'!O22),(($C$5*E28/'Vic Apr 2019'!AQ22-('Vic Apr 2019'!L22+'Vic Apr 2019'!M22+'Vic Apr 2019'!N22))*'Vic Apr 2019'!Z22/100)*'Vic Apr 2019'!AQ22,('Vic Apr 2019'!O22*'Vic Apr 2019'!Z22/100)*'Vic Apr 2019'!AQ22)),0)</f>
        <v>0</v>
      </c>
      <c r="K28" s="190">
        <f>IF(AND('Vic Apr 2019'!P22&gt;0,'Vic Apr 2019'!O22&gt;0),IF(($C$5*E28/'Vic Apr 2019'!AQ22&lt;SUM('Vic Apr 2019'!L22:P22)),(0),($C$5*E28/'Vic Apr 2019'!AQ22-SUM('Vic Apr 2019'!L22:P22))*'Vic Apr 2019'!AB22/100)* 'Vic Apr 2019'!AQ22,IF(AND('Vic Apr 2019'!O22&gt;0,'Vic Apr 2019'!P22=""),IF(($C$5*E28/'Vic Apr 2019'!AQ22&lt; SUM('Vic Apr 2019'!L22:O22)),(0),($C$5*E28/'Vic Apr 2019'!AQ22-SUM('Vic Apr 2019'!L22:O22))*'Vic Apr 2019'!AA22/100)* 'Vic Apr 2019'!AQ22,IF(AND('Vic Apr 2019'!N22&gt;0,'Vic Apr 2019'!O22=""),IF(($C$5*E28/'Vic Apr 2019'!AQ22&lt; SUM('Vic Apr 2019'!L22:N22)),(0),($C$5*E28/'Vic Apr 2019'!AQ22-SUM('Vic Apr 2019'!L22:N22))*'Vic Apr 2019'!Z22/100)* 'Vic Apr 2019'!AQ22,IF(AND('Vic Apr 2019'!M22&gt;0,'Vic Apr 2019'!N22=""),IF(($C$5*E28/'Vic Apr 2019'!AQ22&lt;'Vic Apr 2019'!M22+'Vic Apr 2019'!L22),(0),(($C$5*E28/'Vic Apr 2019'!AQ22-('Vic Apr 2019'!M22+'Vic Apr 2019'!L22))*'Vic Apr 2019'!Y22/100))*'Vic Apr 2019'!AQ22,IF(AND('Vic Apr 2019'!L22&gt;0,'Vic Apr 2019'!M22=""&gt;0),IF(($C$5*E28/'Vic Apr 2019'!AQ22&lt;'Vic Apr 2019'!L22),(0),($C$5*E28/'Vic Apr 2019'!AQ22-'Vic Apr 2019'!L22)*'Vic Apr 2019'!X22/100)*'Vic Apr 2019'!AQ22,0)))))</f>
        <v>0</v>
      </c>
      <c r="L28" s="190">
        <f>IF('Vic Apr 2019'!K22="",($C$5*F28/'Vic Apr 2019'!AR22*'Vic Apr 2019'!AC22/100)*'Vic Apr 2019'!AR22,IF($C$5*F28/'Vic Apr 2019'!AR22&gt;='Vic Apr 2019'!L22,('Vic Apr 2019'!L22*'Vic Apr 2019'!AC22/100)*'Vic Apr 2019'!AR22,($C$5*F28/'Vic Apr 2019'!AR22*'Vic Apr 2019'!AC22/100)*'Vic Apr 2019'!AR22))</f>
        <v>1259.5999999999999</v>
      </c>
      <c r="M28" s="190">
        <f>IF(AND('Vic Apr 2019'!L22&gt;0,'Vic Apr 2019'!M22&gt;0),IF($C$5*F28/'Vic Apr 2019'!AR22&lt;'Vic Apr 2019'!L22,0,IF(($C$5*F28/'Vic Apr 2019'!AR22-'Vic Apr 2019'!L22)&lt;=('Vic Apr 2019'!M22+'Vic Apr 2019'!L22),((($C$5*F28/'Vic Apr 2019'!AR22-'Vic Apr 2019'!L22)*'Vic Apr 2019'!AD22/100))*'Vic Apr 2019'!AR22,((('Vic Apr 2019'!M22)*'Vic Apr 2019'!AD22/100)*'Vic Apr 2019'!AR22))),0)</f>
        <v>0</v>
      </c>
      <c r="N28" s="190">
        <f>IF(AND('Vic Apr 2019'!M22&gt;0,'Vic Apr 2019'!N22&gt;0),IF($C$5*F28/'Vic Apr 2019'!AR22&lt;('Vic Apr 2019'!L22+'Vic Apr 2019'!M22),0,IF(($C$5*F28/'Vic Apr 2019'!AR22-'Vic Apr 2019'!L22+'Vic Apr 2019'!M22)&lt;=('Vic Apr 2019'!L22+'Vic Apr 2019'!M22+'Vic Apr 2019'!N22),((($C$5*F28/'Vic Apr 2019'!AR22-('Vic Apr 2019'!L22+'Vic Apr 2019'!M22))*'Vic Apr 2019'!AE22/100))*'Vic Apr 2019'!AR22,('Vic Apr 2019'!N22*'Vic Apr 2019'!AE22/100)*'Vic Apr 2019'!AR22)),0)</f>
        <v>0</v>
      </c>
      <c r="O28" s="190">
        <f>IF(AND('Vic Apr 2019'!N22&gt;0,'Vic Apr 2019'!O22&gt;0),IF($C$5*F28/'Vic Apr 2019'!AR22&lt;('Vic Apr 2019'!L22+'Vic Apr 2019'!M22+'Vic Apr 2019'!N22),0,IF(($C$5*F28/'Vic Apr 2019'!AR22-'Vic Apr 2019'!L22+'Vic Apr 2019'!M22+'Vic Apr 2019'!N22)&lt;=('Vic Apr 2019'!L22+'Vic Apr 2019'!M22+'Vic Apr 2019'!N22+'Vic Apr 2019'!O22),(($C$5*F28/'Vic Apr 2019'!AR22-('Vic Apr 2019'!L22+'Vic Apr 2019'!M22+'Vic Apr 2019'!N22))*'Vic Apr 2019'!AF22/100)*'Vic Apr 2019'!AR22,('Vic Apr 2019'!O22*'Vic Apr 2019'!AF22/100)*'Vic Apr 2019'!AR22)),0)</f>
        <v>0</v>
      </c>
      <c r="P28" s="190">
        <f>IF(AND('Vic Apr 2019'!P22&gt;0,'Vic Apr 2019'!O22&gt;0),IF(($C$5*F28/'Vic Apr 2019'!AR22&lt;SUM('Vic Apr 2019'!L22:P22)),(0),($C$5*F28/'Vic Apr 2019'!AR22-SUM('Vic Apr 2019'!L22:P22))*'Vic Apr 2019'!AB22/100)* 'Vic Apr 2019'!AR22,IF(AND('Vic Apr 2019'!O22&gt;0,'Vic Apr 2019'!P22=""),IF(($C$5*F28/'Vic Apr 2019'!AR22&lt; SUM('Vic Apr 2019'!L22:O22)),(0),($C$5*F28/'Vic Apr 2019'!AR22-SUM('Vic Apr 2019'!L22:O22))*'Vic Apr 2019'!AG22/100)* 'Vic Apr 2019'!AR22,IF(AND('Vic Apr 2019'!N22&gt;0,'Vic Apr 2019'!O22=""),IF(($C$5*F28/'Vic Apr 2019'!AR22&lt; SUM('Vic Apr 2019'!L22:N22)),(0),($C$5*F28/'Vic Apr 2019'!AR22-SUM('Vic Apr 2019'!L22:N22))*'Vic Apr 2019'!AF22/100)* 'Vic Apr 2019'!AR22,IF(AND('Vic Apr 2019'!M22&gt;0,'Vic Apr 2019'!N22=""),IF(($C$5*F28/'Vic Apr 2019'!AR22&lt;'Vic Apr 2019'!M22+'Vic Apr 2019'!L22),(0),(($C$5*F28/'Vic Apr 2019'!AR22-('Vic Apr 2019'!M22+'Vic Apr 2019'!L22))*'Vic Apr 2019'!AE22/100))*'Vic Apr 2019'!AR22,IF(AND('Vic Apr 2019'!L22&gt;0,'Vic Apr 2019'!M22=""&gt;0),IF(($C$5*F28/'Vic Apr 2019'!AR22&lt;'Vic Apr 2019'!L22),(0),($C$5*F28/'Vic Apr 2019'!AR22-'Vic Apr 2019'!L22)*'Vic Apr 2019'!AD22/100)*'Vic Apr 2019'!AR22,0)))))</f>
        <v>0</v>
      </c>
      <c r="Q28" s="394">
        <f t="shared" si="4"/>
        <v>1883.3</v>
      </c>
      <c r="R28" s="419">
        <f t="shared" si="5"/>
        <v>2221.9250000000002</v>
      </c>
      <c r="S28" s="193">
        <f t="shared" si="6"/>
        <v>2444.1175000000003</v>
      </c>
      <c r="T28" s="247">
        <f>'Vic Apr 2019'!AT22</f>
        <v>0</v>
      </c>
      <c r="U28" s="247">
        <f>'Vic Apr 2019'!AU22</f>
        <v>15</v>
      </c>
      <c r="V28" s="247">
        <f>'Vic Apr 2019'!AV22</f>
        <v>0</v>
      </c>
      <c r="W28" s="247">
        <f>'Vic Apr 2019'!AW22</f>
        <v>0</v>
      </c>
      <c r="X28" s="419" t="str">
        <f t="shared" si="12"/>
        <v>Guaranteed off usage</v>
      </c>
      <c r="Y28" s="419" t="s">
        <v>759</v>
      </c>
      <c r="Z28" s="399">
        <f t="shared" si="8"/>
        <v>1939.4300000000003</v>
      </c>
      <c r="AA28" s="399">
        <f t="shared" si="9"/>
        <v>1939.4300000000003</v>
      </c>
      <c r="AB28" s="400">
        <f t="shared" si="10"/>
        <v>2133.3730000000005</v>
      </c>
      <c r="AC28" s="400">
        <f t="shared" si="11"/>
        <v>2133.3730000000005</v>
      </c>
      <c r="AD28" s="244">
        <f>'Vic Apr 2019'!BF22</f>
        <v>0</v>
      </c>
      <c r="AE28" s="196" t="str">
        <f>'Vic Apr 2019'!BG22</f>
        <v>n</v>
      </c>
      <c r="CO28" s="327"/>
      <c r="CP28" s="327"/>
      <c r="CQ28" s="327"/>
      <c r="CR28" s="327"/>
      <c r="CS28" s="327"/>
      <c r="CT28" s="327"/>
      <c r="CU28" s="327"/>
      <c r="CV28" s="327"/>
      <c r="CW28" s="327"/>
      <c r="CX28" s="327"/>
      <c r="CY28" s="327"/>
      <c r="CZ28" s="327"/>
      <c r="DA28" s="327"/>
      <c r="DB28" s="327"/>
      <c r="DC28" s="327"/>
      <c r="DD28" s="327"/>
      <c r="DE28" s="327"/>
      <c r="DF28" s="327"/>
      <c r="DG28" s="327"/>
      <c r="DH28" s="327"/>
      <c r="DI28" s="327"/>
      <c r="DJ28" s="327"/>
      <c r="DK28" s="327"/>
      <c r="DL28" s="327"/>
      <c r="DM28" s="327"/>
      <c r="DN28" s="327"/>
      <c r="DO28" s="327"/>
      <c r="DP28" s="327"/>
      <c r="DQ28" s="327"/>
      <c r="DR28" s="327"/>
      <c r="DS28" s="327"/>
      <c r="DT28" s="327"/>
      <c r="DU28" s="327"/>
      <c r="DV28" s="327"/>
      <c r="DW28" s="327"/>
      <c r="DX28" s="327"/>
      <c r="DY28" s="327"/>
      <c r="DZ28" s="327"/>
      <c r="EA28" s="327"/>
      <c r="EB28" s="327"/>
      <c r="EC28" s="327"/>
      <c r="ED28" s="327"/>
      <c r="EE28" s="327"/>
      <c r="EF28" s="327"/>
      <c r="EG28" s="327"/>
      <c r="EH28" s="327"/>
      <c r="EI28" s="327"/>
      <c r="EJ28" s="327"/>
      <c r="EK28" s="327"/>
      <c r="EL28" s="327"/>
      <c r="EM28" s="327"/>
      <c r="EN28" s="327"/>
      <c r="EO28" s="327"/>
      <c r="EP28" s="327"/>
    </row>
    <row r="29" spans="1:146" ht="17" customHeight="1">
      <c r="A29" s="528"/>
      <c r="B29" s="194" t="str">
        <f>'Vic Apr 2019'!F23</f>
        <v>Click Energy</v>
      </c>
      <c r="C29" s="194" t="str">
        <f>'Vic Apr 2019'!G23</f>
        <v>Business Business Choice</v>
      </c>
      <c r="D29" s="190">
        <f>365*'Vic Apr 2019'!H23/100</f>
        <v>375.95</v>
      </c>
      <c r="E29" s="415">
        <f>IF('Vic Apr 2019'!AQ23=3,0.5,IF('Vic Apr 2019'!AQ23=2,0.33,0))</f>
        <v>0.33</v>
      </c>
      <c r="F29" s="415">
        <f t="shared" si="3"/>
        <v>0.66999999999999993</v>
      </c>
      <c r="G29" s="190">
        <f>IF('Vic Apr 2019'!K23="",($C$5*E29/'Vic Apr 2019'!AQ23*'Vic Apr 2019'!W23/100)*'Vic Apr 2019'!AQ23,IF($C$5*E29/'Vic Apr 2019'!AQ23&gt;='Vic Apr 2019'!L23,('Vic Apr 2019'!L23*'Vic Apr 2019'!W23/100)*'Vic Apr 2019'!AQ23,($C$5*E29/'Vic Apr 2019'!AQ23*'Vic Apr 2019'!W23/100)*'Vic Apr 2019'!AQ23))</f>
        <v>247.2</v>
      </c>
      <c r="H29" s="190">
        <f>IF($C$5*E29/'Vic Apr 2019'!AQ23&lt;'Vic Apr 2019'!L23,0,IF($C$5*E29/'Vic Apr 2019'!AQ23&lt;='Vic Apr 2019'!M23,($C$5*E29/'Vic Apr 2019'!AQ23-'Vic Apr 2019'!L23)*('Vic Apr 2019'!X23/100)*'Vic Apr 2019'!AQ23,('Vic Apr 2019'!M23-'Vic Apr 2019'!L23)*('Vic Apr 2019'!X23/100)*'Vic Apr 2019'!AQ23))</f>
        <v>247.20000000000002</v>
      </c>
      <c r="I29" s="190">
        <f>IF($C$5*E29/'Vic Apr 2019'!AQ23&lt;'Vic Apr 2019'!M23,0,IF($C$5*E29/'Vic Apr 2019'!AQ23&lt;='Vic Apr 2019'!N23,($C$5*E29/'Vic Apr 2019'!AQ23-'Vic Apr 2019'!M23)*('Vic Apr 2019'!Y23/100)*'Vic Apr 2019'!AQ23,('Vic Apr 2019'!N23-'Vic Apr 2019'!M23)*('Vic Apr 2019'!Y23/100)*'Vic Apr 2019'!AQ23))</f>
        <v>180.89999999999998</v>
      </c>
      <c r="J29" s="190">
        <f>IF($C$5*E29/'Vic Apr 2019'!AQ23&lt;'Vic Apr 2019'!N23,0,IF($C$5*E29/'Vic Apr 2019'!AQ23&lt;='Vic Apr 2019'!O23,($C$5*E29/'Vic Apr 2019'!AQ23-'Vic Apr 2019'!N23)*('Vic Apr 2019'!Z23/100)*'Vic Apr 2019'!AQ23,('Vic Apr 2019'!O23-'Vic Apr 2019'!N23)*('Vic Apr 2019'!Z23/100)*'Vic Apr 2019'!AQ23))</f>
        <v>0</v>
      </c>
      <c r="K29" s="190">
        <f>IF(($C$5*E29/'Vic Apr 2019'!AQ23&gt;'Vic Apr 2019'!O23),($C$5*E29/'Vic Apr 2019'!AQ23-'Vic Apr 2019'!N23)*'Vic Apr 2019'!AA23/100*'Vic Apr 2019'!AQ23,0)</f>
        <v>0</v>
      </c>
      <c r="L29" s="190">
        <f>IF('Vic Apr 2019'!K23="",($C$5*F29/'Vic Apr 2019'!AR23*'Vic Apr 2019'!AC23/100)*'Vic Apr 2019'!AR23,IF($C$5*F29/'Vic Apr 2019'!AR23&gt;='Vic Apr 2019'!L23,('Vic Apr 2019'!L23*'Vic Apr 2019'!AC23/100)*'Vic Apr 2019'!AR23,($C$5*F29/'Vic Apr 2019'!AR23*'Vic Apr 2019'!AC23/100)*'Vic Apr 2019'!AR23))</f>
        <v>494.4</v>
      </c>
      <c r="M29" s="190">
        <f>IF($C$5*F29/'Vic Apr 2019'!AR23&lt;'Vic Apr 2019'!L23,0,IF($C$5*F29/'Vic Apr 2019'!AR23&lt;='Vic Apr 2019'!M23,($C$5*F29/'Vic Apr 2019'!AR23-'Vic Apr 2019'!L23)*('Vic Apr 2019'!AD23/100)*'Vic Apr 2019'!AR23,('Vic Apr 2019'!M23-'Vic Apr 2019'!L23)*('Vic Apr 2019'!AD23/100)*'Vic Apr 2019'!AR23))</f>
        <v>470.4</v>
      </c>
      <c r="N29" s="190">
        <f>IF($C$5*F29/'Vic Apr 2019'!AR23&lt;'Vic Apr 2019'!M23,0,IF($C$5*F29/'Vic Apr 2019'!AR23&lt;='Vic Apr 2019'!N23,($C$5*F29/'Vic Apr 2019'!AR23-'Vic Apr 2019'!M23)*('Vic Apr 2019'!AE23/100)*'Vic Apr 2019'!AR23,('Vic Apr 2019'!N23-'Vic Apr 2019'!M23)*('Vic Apr 2019'!AE23/100)*'Vic Apr 2019'!AR23))</f>
        <v>362.9</v>
      </c>
      <c r="O29" s="190">
        <f>IF($C$5*F29/'Vic Apr 2019'!AR23&lt;'Vic Apr 2019'!N23,0,IF($C$5*F29/'Vic Apr 2019'!AR23&lt;='Vic Apr 2019'!O23,($C$5*F29/'Vic Apr 2019'!AQ23-'Vic Apr 2019'!N23)*('Vic Apr 2019'!AF23/100)*'Vic Apr 2019'!AR23,('Vic Apr 2019'!O23-'Vic Apr 2019'!N23)*('Vic Apr 2019'!AF23/100)*'Vic Apr 2019'!AR23))</f>
        <v>0</v>
      </c>
      <c r="P29" s="190">
        <f>IF(($C$5*F29/'Vic Apr 2019'!AR23&gt;'Vic Apr 2019'!O23),($C$5*F29/'Vic Apr 2019'!AR23-'Vic Apr 2019'!N23)*'Vic Apr 2019'!AG23/100*'Vic Apr 2019'!AR23,0)</f>
        <v>0</v>
      </c>
      <c r="Q29" s="394">
        <f t="shared" si="4"/>
        <v>2003</v>
      </c>
      <c r="R29" s="419">
        <f t="shared" si="5"/>
        <v>2379.9500000000003</v>
      </c>
      <c r="S29" s="193">
        <f t="shared" si="6"/>
        <v>2617.9450000000006</v>
      </c>
      <c r="T29" s="247">
        <f>'Vic Apr 2019'!AT23</f>
        <v>0</v>
      </c>
      <c r="U29" s="247">
        <f>'Vic Apr 2019'!AU23</f>
        <v>0</v>
      </c>
      <c r="V29" s="247">
        <f>'Vic Apr 2019'!AV23</f>
        <v>10</v>
      </c>
      <c r="W29" s="247">
        <f>'Vic Apr 2019'!AW23</f>
        <v>0</v>
      </c>
      <c r="X29" s="419" t="str">
        <f t="shared" si="12"/>
        <v>Pay-on-time off bill</v>
      </c>
      <c r="Y29" s="419" t="s">
        <v>759</v>
      </c>
      <c r="Z29" s="399">
        <f t="shared" si="8"/>
        <v>2379.9500000000003</v>
      </c>
      <c r="AA29" s="399">
        <f t="shared" si="9"/>
        <v>2141.9550000000004</v>
      </c>
      <c r="AB29" s="400">
        <f t="shared" si="10"/>
        <v>2617.9450000000006</v>
      </c>
      <c r="AC29" s="400">
        <f t="shared" si="11"/>
        <v>2356.1505000000006</v>
      </c>
      <c r="AD29" s="244">
        <f>'Vic Apr 2019'!BF23</f>
        <v>0</v>
      </c>
      <c r="AE29" s="196" t="str">
        <f>'Vic Apr 2019'!BG23</f>
        <v>n</v>
      </c>
      <c r="CO29" s="327"/>
      <c r="CP29" s="327"/>
      <c r="CQ29" s="327"/>
      <c r="CR29" s="327"/>
      <c r="CS29" s="327"/>
      <c r="CT29" s="327"/>
      <c r="CU29" s="327"/>
      <c r="CV29" s="327"/>
      <c r="CW29" s="327"/>
      <c r="CX29" s="327"/>
      <c r="CY29" s="327"/>
      <c r="CZ29" s="327"/>
      <c r="DA29" s="327"/>
      <c r="DB29" s="327"/>
      <c r="DC29" s="327"/>
      <c r="DD29" s="327"/>
      <c r="DE29" s="327"/>
      <c r="DF29" s="327"/>
      <c r="DG29" s="327"/>
      <c r="DH29" s="327"/>
      <c r="DI29" s="327"/>
      <c r="DJ29" s="327"/>
      <c r="DK29" s="327"/>
      <c r="DL29" s="327"/>
      <c r="DM29" s="327"/>
      <c r="DN29" s="327"/>
      <c r="DO29" s="327"/>
      <c r="DP29" s="327"/>
      <c r="DQ29" s="327"/>
      <c r="DR29" s="327"/>
      <c r="DS29" s="327"/>
      <c r="DT29" s="327"/>
      <c r="DU29" s="327"/>
      <c r="DV29" s="327"/>
      <c r="DW29" s="327"/>
      <c r="DX29" s="327"/>
      <c r="DY29" s="327"/>
      <c r="DZ29" s="327"/>
      <c r="EA29" s="327"/>
      <c r="EB29" s="327"/>
      <c r="EC29" s="327"/>
      <c r="ED29" s="327"/>
      <c r="EE29" s="327"/>
      <c r="EF29" s="327"/>
      <c r="EG29" s="327"/>
      <c r="EH29" s="327"/>
      <c r="EI29" s="327"/>
      <c r="EJ29" s="327"/>
      <c r="EK29" s="327"/>
      <c r="EL29" s="327"/>
      <c r="EM29" s="327"/>
      <c r="EN29" s="327"/>
      <c r="EO29" s="327"/>
      <c r="EP29" s="327"/>
    </row>
    <row r="30" spans="1:146" ht="17" customHeight="1">
      <c r="A30" s="528"/>
      <c r="B30" s="194" t="str">
        <f>'Vic Apr 2019'!F24</f>
        <v>Covau</v>
      </c>
      <c r="C30" s="194" t="str">
        <f>'Vic Apr 2019'!G24</f>
        <v>Smart Saver</v>
      </c>
      <c r="D30" s="190">
        <f>365*'Vic Apr 2019'!H24/100</f>
        <v>346.75</v>
      </c>
      <c r="E30" s="415">
        <f>IF('Vic Apr 2019'!AQ24=3,0.5,IF('Vic Apr 2019'!AQ24=2,0.33,0))</f>
        <v>0.5</v>
      </c>
      <c r="F30" s="415">
        <f t="shared" si="3"/>
        <v>0.5</v>
      </c>
      <c r="G30" s="190">
        <f>IF('Vic Apr 2019'!K24="",($C$5*E30/'Vic Apr 2019'!AQ24*'Vic Apr 2019'!W24/100)*'Vic Apr 2019'!AQ24,IF($C$5*E30/'Vic Apr 2019'!AQ24&gt;='Vic Apr 2019'!L24,('Vic Apr 2019'!L24*'Vic Apr 2019'!W24/100)*'Vic Apr 2019'!AQ24,($C$5*E30/'Vic Apr 2019'!AQ24*'Vic Apr 2019'!W24/100)*'Vic Apr 2019'!AQ24))</f>
        <v>413.99999999999989</v>
      </c>
      <c r="H30" s="190">
        <f>IF($C$5*E30/'Vic Apr 2019'!AQ24&lt;'Vic Apr 2019'!L24,0,IF($C$5*E30/'Vic Apr 2019'!AQ24&lt;='Vic Apr 2019'!M24,($C$5*E30/'Vic Apr 2019'!AQ24-'Vic Apr 2019'!L24)*('Vic Apr 2019'!X24/100)*'Vic Apr 2019'!AQ24,('Vic Apr 2019'!M24-'Vic Apr 2019'!L24)*('Vic Apr 2019'!X24/100)*'Vic Apr 2019'!AQ24))</f>
        <v>392.40000000000003</v>
      </c>
      <c r="I30" s="190">
        <f>IF($C$5*E30/'Vic Apr 2019'!AQ24&lt;'Vic Apr 2019'!M24,0,IF($C$5*E30/'Vic Apr 2019'!AQ24&lt;='Vic Apr 2019'!N24,($C$5*E30/'Vic Apr 2019'!AQ24-'Vic Apr 2019'!M24)*('Vic Apr 2019'!Y24/100)*'Vic Apr 2019'!AQ24,('Vic Apr 2019'!N24-'Vic Apr 2019'!M24)*('Vic Apr 2019'!Y24/100)*'Vic Apr 2019'!AQ24))</f>
        <v>294.00000000000011</v>
      </c>
      <c r="J30" s="190">
        <f>IF($C$5*E30/'Vic Apr 2019'!AQ24&lt;'Vic Apr 2019'!N24,0,IF($C$5*E30/'Vic Apr 2019'!AQ24&lt;='Vic Apr 2019'!O24,($C$5*E30/'Vic Apr 2019'!AQ24-'Vic Apr 2019'!N24)*('Vic Apr 2019'!Z24/100)*'Vic Apr 2019'!AQ24,('Vic Apr 2019'!O24-'Vic Apr 2019'!N24)*('Vic Apr 2019'!Z24/100)*'Vic Apr 2019'!AQ24))</f>
        <v>0</v>
      </c>
      <c r="K30" s="190">
        <f>IF(($C$5*E30/'Vic Apr 2019'!AQ24&gt;'Vic Apr 2019'!O24),($C$5*E30/'Vic Apr 2019'!AQ24-'Vic Apr 2019'!N24)*'Vic Apr 2019'!AA24/100*'Vic Apr 2019'!AQ24,0)</f>
        <v>0</v>
      </c>
      <c r="L30" s="190">
        <f>IF('Vic Apr 2019'!K24="",($C$5*F30/'Vic Apr 2019'!AR24*'Vic Apr 2019'!AC24/100)*'Vic Apr 2019'!AR24,IF($C$5*F30/'Vic Apr 2019'!AR24&gt;='Vic Apr 2019'!L24,('Vic Apr 2019'!L24*'Vic Apr 2019'!AC24/100)*'Vic Apr 2019'!AR24,($C$5*F30/'Vic Apr 2019'!AR24*'Vic Apr 2019'!AC24/100)*'Vic Apr 2019'!AR24))</f>
        <v>378</v>
      </c>
      <c r="M30" s="190">
        <f>IF($C$5*F30/'Vic Apr 2019'!AR24&lt;'Vic Apr 2019'!L24,0,IF($C$5*F30/'Vic Apr 2019'!AR24&lt;='Vic Apr 2019'!M24,($C$5*F30/'Vic Apr 2019'!AR24-'Vic Apr 2019'!L24)*('Vic Apr 2019'!AD24/100)*'Vic Apr 2019'!AR24,('Vic Apr 2019'!M24-'Vic Apr 2019'!L24)*('Vic Apr 2019'!AD24/100)*'Vic Apr 2019'!AR24))</f>
        <v>351</v>
      </c>
      <c r="N30" s="190">
        <f>IF($C$5*F30/'Vic Apr 2019'!AR24&lt;'Vic Apr 2019'!M24,0,IF($C$5*F30/'Vic Apr 2019'!AR24&lt;='Vic Apr 2019'!N24,($C$5*F30/'Vic Apr 2019'!AR24-'Vic Apr 2019'!M24)*('Vic Apr 2019'!AE24/100)*'Vic Apr 2019'!AR24,('Vic Apr 2019'!N24-'Vic Apr 2019'!M24)*('Vic Apr 2019'!AE24/100)*'Vic Apr 2019'!AR24))</f>
        <v>257.60000000000008</v>
      </c>
      <c r="O30" s="190">
        <f>IF($C$5*F30/'Vic Apr 2019'!AR24&lt;'Vic Apr 2019'!N24,0,IF($C$5*F30/'Vic Apr 2019'!AR24&lt;='Vic Apr 2019'!O24,($C$5*F30/'Vic Apr 2019'!AQ24-'Vic Apr 2019'!N24)*('Vic Apr 2019'!AF24/100)*'Vic Apr 2019'!AR24,('Vic Apr 2019'!O24-'Vic Apr 2019'!N24)*('Vic Apr 2019'!AF24/100)*'Vic Apr 2019'!AR24))</f>
        <v>0</v>
      </c>
      <c r="P30" s="190">
        <f>IF(($C$5*F30/'Vic Apr 2019'!AR24&gt;'Vic Apr 2019'!O24),($C$5*F30/'Vic Apr 2019'!AR24-'Vic Apr 2019'!N24)*'Vic Apr 2019'!AG24/100*'Vic Apr 2019'!AR24,0)</f>
        <v>0</v>
      </c>
      <c r="Q30" s="394">
        <f t="shared" si="4"/>
        <v>2087</v>
      </c>
      <c r="R30" s="419">
        <f t="shared" si="5"/>
        <v>2434.75</v>
      </c>
      <c r="S30" s="193">
        <f t="shared" si="6"/>
        <v>2678.2250000000004</v>
      </c>
      <c r="T30" s="247">
        <f>'Vic Apr 2019'!AT24</f>
        <v>0</v>
      </c>
      <c r="U30" s="247">
        <f>'Vic Apr 2019'!AU24</f>
        <v>0</v>
      </c>
      <c r="V30" s="247">
        <f>'Vic Apr 2019'!AV24</f>
        <v>0</v>
      </c>
      <c r="W30" s="247">
        <f>'Vic Apr 2019'!AW24</f>
        <v>20</v>
      </c>
      <c r="X30" s="419" t="str">
        <f t="shared" si="12"/>
        <v>Pay-on-time off usage</v>
      </c>
      <c r="Y30" s="419" t="s">
        <v>759</v>
      </c>
      <c r="Z30" s="399">
        <f t="shared" si="8"/>
        <v>2434.75</v>
      </c>
      <c r="AA30" s="399">
        <f t="shared" si="9"/>
        <v>2017.35</v>
      </c>
      <c r="AB30" s="400">
        <f t="shared" si="10"/>
        <v>2678.2250000000004</v>
      </c>
      <c r="AC30" s="400">
        <f t="shared" si="11"/>
        <v>2219.085</v>
      </c>
      <c r="AD30" s="244">
        <f>'Vic Apr 2019'!BF24</f>
        <v>0</v>
      </c>
      <c r="AE30" s="196" t="str">
        <f>'Vic Apr 2019'!BG24</f>
        <v>n</v>
      </c>
      <c r="CO30" s="327"/>
      <c r="CP30" s="327"/>
      <c r="CQ30" s="327"/>
      <c r="CR30" s="327"/>
      <c r="CS30" s="327"/>
      <c r="CT30" s="327"/>
      <c r="CU30" s="327"/>
      <c r="CV30" s="327"/>
      <c r="CW30" s="327"/>
      <c r="CX30" s="327"/>
      <c r="CY30" s="327"/>
      <c r="CZ30" s="327"/>
      <c r="DA30" s="327"/>
      <c r="DB30" s="327"/>
      <c r="DC30" s="327"/>
      <c r="DD30" s="327"/>
      <c r="DE30" s="327"/>
      <c r="DF30" s="327"/>
      <c r="DG30" s="327"/>
      <c r="DH30" s="327"/>
      <c r="DI30" s="327"/>
      <c r="DJ30" s="327"/>
      <c r="DK30" s="327"/>
      <c r="DL30" s="327"/>
      <c r="DM30" s="327"/>
      <c r="DN30" s="327"/>
      <c r="DO30" s="327"/>
      <c r="DP30" s="327"/>
      <c r="DQ30" s="327"/>
      <c r="DR30" s="327"/>
      <c r="DS30" s="327"/>
      <c r="DT30" s="327"/>
      <c r="DU30" s="327"/>
      <c r="DV30" s="327"/>
      <c r="DW30" s="327"/>
      <c r="DX30" s="327"/>
      <c r="DY30" s="327"/>
      <c r="DZ30" s="327"/>
      <c r="EA30" s="327"/>
      <c r="EB30" s="327"/>
      <c r="EC30" s="327"/>
      <c r="ED30" s="327"/>
      <c r="EE30" s="327"/>
      <c r="EF30" s="327"/>
      <c r="EG30" s="327"/>
      <c r="EH30" s="327"/>
      <c r="EI30" s="327"/>
      <c r="EJ30" s="327"/>
      <c r="EK30" s="327"/>
      <c r="EL30" s="327"/>
      <c r="EM30" s="327"/>
      <c r="EN30" s="327"/>
      <c r="EO30" s="327"/>
      <c r="EP30" s="327"/>
    </row>
    <row r="31" spans="1:146" ht="17" customHeight="1">
      <c r="A31" s="528"/>
      <c r="B31" s="194" t="str">
        <f>'Vic Apr 2019'!F25</f>
        <v>EnergyAustralia</v>
      </c>
      <c r="C31" s="194" t="str">
        <f>'Vic Apr 2019'!G25</f>
        <v>Everyday Saver Business</v>
      </c>
      <c r="D31" s="190">
        <f>365*'Vic Apr 2019'!H25/100</f>
        <v>438</v>
      </c>
      <c r="E31" s="415">
        <f>IF('Vic Apr 2019'!AQ25=3,0.5,IF('Vic Apr 2019'!AQ25=2,0.33,0))</f>
        <v>0.33</v>
      </c>
      <c r="F31" s="415">
        <f t="shared" si="3"/>
        <v>0.66999999999999993</v>
      </c>
      <c r="G31" s="190">
        <f>IF('Vic Apr 2019'!K25="",($C$5*E31/'Vic Apr 2019'!AQ25*'Vic Apr 2019'!W25/100)*'Vic Apr 2019'!AQ25,IF($C$5*E31/'Vic Apr 2019'!AQ25&gt;='Vic Apr 2019'!L25,('Vic Apr 2019'!L25*'Vic Apr 2019'!W25/100)*'Vic Apr 2019'!AQ25,($C$5*E31/'Vic Apr 2019'!AQ25*'Vic Apr 2019'!W25/100)*'Vic Apr 2019'!AQ25))</f>
        <v>243.59999999999997</v>
      </c>
      <c r="H31" s="190">
        <f>IF($C$5*E31/'Vic Apr 2019'!AQ25&lt;'Vic Apr 2019'!L25,0,IF($C$5*E31/'Vic Apr 2019'!AQ25&lt;='Vic Apr 2019'!M25,($C$5*E31/'Vic Apr 2019'!AQ25-'Vic Apr 2019'!L25)*('Vic Apr 2019'!X25/100)*'Vic Apr 2019'!AQ25,('Vic Apr 2019'!M25-'Vic Apr 2019'!L25)*('Vic Apr 2019'!X25/100)*'Vic Apr 2019'!AQ25))</f>
        <v>232.8</v>
      </c>
      <c r="I31" s="190">
        <f>IF($C$5*E31/'Vic Apr 2019'!AQ25&lt;'Vic Apr 2019'!M25,0,IF($C$5*E31/'Vic Apr 2019'!AQ25&lt;='Vic Apr 2019'!N25,($C$5*E31/'Vic Apr 2019'!AQ25-'Vic Apr 2019'!M25)*('Vic Apr 2019'!Y25/100)*'Vic Apr 2019'!AQ25,('Vic Apr 2019'!N25-'Vic Apr 2019'!M25)*('Vic Apr 2019'!Y25/100)*'Vic Apr 2019'!AQ25))</f>
        <v>173.7</v>
      </c>
      <c r="J31" s="190">
        <f>IF($C$5*E31/'Vic Apr 2019'!AQ25&lt;'Vic Apr 2019'!N25,0,IF($C$5*E31/'Vic Apr 2019'!AQ25&lt;='Vic Apr 2019'!O25,($C$5*E31/'Vic Apr 2019'!AQ25-'Vic Apr 2019'!N25)*('Vic Apr 2019'!Z25/100)*'Vic Apr 2019'!AQ25,('Vic Apr 2019'!O25-'Vic Apr 2019'!N25)*('Vic Apr 2019'!Z25/100)*'Vic Apr 2019'!AQ25))</f>
        <v>0</v>
      </c>
      <c r="K31" s="190">
        <f>IF(($C$5*E31/'Vic Apr 2019'!AQ25&gt;'Vic Apr 2019'!O25),($C$5*E31/'Vic Apr 2019'!AQ25-'Vic Apr 2019'!N25)*'Vic Apr 2019'!AA25/100*'Vic Apr 2019'!AQ25,0)</f>
        <v>0</v>
      </c>
      <c r="L31" s="190">
        <f>IF('Vic Apr 2019'!K25="",($C$5*F31/'Vic Apr 2019'!AR25*'Vic Apr 2019'!AC25/100)*'Vic Apr 2019'!AR25,IF($C$5*F31/'Vic Apr 2019'!AR25&gt;='Vic Apr 2019'!L25,('Vic Apr 2019'!L25*'Vic Apr 2019'!AC25/100)*'Vic Apr 2019'!AR25,($C$5*F31/'Vic Apr 2019'!AR25*'Vic Apr 2019'!AC25/100)*'Vic Apr 2019'!AR25))</f>
        <v>482.39999999999992</v>
      </c>
      <c r="M31" s="190">
        <f>IF($C$5*F31/'Vic Apr 2019'!AR25&lt;'Vic Apr 2019'!L25,0,IF($C$5*F31/'Vic Apr 2019'!AR25&lt;='Vic Apr 2019'!M25,($C$5*F31/'Vic Apr 2019'!AR25-'Vic Apr 2019'!L25)*('Vic Apr 2019'!AD25/100)*'Vic Apr 2019'!AR25,('Vic Apr 2019'!M25-'Vic Apr 2019'!L25)*('Vic Apr 2019'!AD25/100)*'Vic Apr 2019'!AR25))</f>
        <v>451.19999999999993</v>
      </c>
      <c r="N31" s="190">
        <f>IF($C$5*F31/'Vic Apr 2019'!AR25&lt;'Vic Apr 2019'!M25,0,IF($C$5*F31/'Vic Apr 2019'!AR25&lt;='Vic Apr 2019'!N25,($C$5*F31/'Vic Apr 2019'!AR25-'Vic Apr 2019'!M25)*('Vic Apr 2019'!AE25/100)*'Vic Apr 2019'!AR25,('Vic Apr 2019'!N25-'Vic Apr 2019'!M25)*('Vic Apr 2019'!AE25/100)*'Vic Apr 2019'!AR25))</f>
        <v>343.90000000000003</v>
      </c>
      <c r="O31" s="190">
        <f>IF($C$5*F31/'Vic Apr 2019'!AR25&lt;'Vic Apr 2019'!N25,0,IF($C$5*F31/'Vic Apr 2019'!AR25&lt;='Vic Apr 2019'!O25,($C$5*F31/'Vic Apr 2019'!AQ25-'Vic Apr 2019'!N25)*('Vic Apr 2019'!AF25/100)*'Vic Apr 2019'!AR25,('Vic Apr 2019'!O25-'Vic Apr 2019'!N25)*('Vic Apr 2019'!AF25/100)*'Vic Apr 2019'!AR25))</f>
        <v>0</v>
      </c>
      <c r="P31" s="190">
        <f>IF(($C$5*F31/'Vic Apr 2019'!AR25&gt;'Vic Apr 2019'!O25),($C$5*F31/'Vic Apr 2019'!AR25-'Vic Apr 2019'!N25)*'Vic Apr 2019'!AG25/100*'Vic Apr 2019'!AR25,0)</f>
        <v>0</v>
      </c>
      <c r="Q31" s="394">
        <f t="shared" si="4"/>
        <v>1927.6</v>
      </c>
      <c r="R31" s="419">
        <f t="shared" si="5"/>
        <v>2366.6</v>
      </c>
      <c r="S31" s="193">
        <f t="shared" si="6"/>
        <v>2603.2600000000002</v>
      </c>
      <c r="T31" s="247">
        <f>'Vic Apr 2019'!AT25</f>
        <v>0</v>
      </c>
      <c r="U31" s="247">
        <f>'Vic Apr 2019'!AU25</f>
        <v>24</v>
      </c>
      <c r="V31" s="247">
        <f>'Vic Apr 2019'!AV25</f>
        <v>0</v>
      </c>
      <c r="W31" s="247">
        <f>'Vic Apr 2019'!AW25</f>
        <v>0</v>
      </c>
      <c r="X31" s="419" t="str">
        <f t="shared" si="12"/>
        <v>Guaranteed off usage</v>
      </c>
      <c r="Y31" s="419" t="s">
        <v>759</v>
      </c>
      <c r="Z31" s="399">
        <f t="shared" si="8"/>
        <v>1903.9759999999999</v>
      </c>
      <c r="AA31" s="399">
        <f t="shared" si="9"/>
        <v>1903.9759999999999</v>
      </c>
      <c r="AB31" s="400">
        <f t="shared" si="10"/>
        <v>2094.3735999999999</v>
      </c>
      <c r="AC31" s="400">
        <f t="shared" si="11"/>
        <v>2094.3735999999999</v>
      </c>
      <c r="AD31" s="244">
        <f>'Vic Apr 2019'!BF25</f>
        <v>0</v>
      </c>
      <c r="AE31" s="196" t="str">
        <f>'Vic Apr 2019'!BG25</f>
        <v>n</v>
      </c>
      <c r="CO31" s="327"/>
      <c r="CP31" s="327"/>
      <c r="CQ31" s="327"/>
      <c r="CR31" s="327"/>
      <c r="CS31" s="327"/>
      <c r="CT31" s="327"/>
      <c r="CU31" s="327"/>
      <c r="CV31" s="327"/>
      <c r="CW31" s="327"/>
      <c r="CX31" s="327"/>
      <c r="CY31" s="327"/>
      <c r="CZ31" s="327"/>
      <c r="DA31" s="327"/>
      <c r="DB31" s="327"/>
      <c r="DC31" s="327"/>
      <c r="DD31" s="327"/>
      <c r="DE31" s="327"/>
      <c r="DF31" s="327"/>
      <c r="DG31" s="327"/>
      <c r="DH31" s="327"/>
      <c r="DI31" s="327"/>
      <c r="DJ31" s="327"/>
      <c r="DK31" s="327"/>
      <c r="DL31" s="327"/>
      <c r="DM31" s="327"/>
      <c r="DN31" s="327"/>
      <c r="DO31" s="327"/>
      <c r="DP31" s="327"/>
      <c r="DQ31" s="327"/>
      <c r="DR31" s="327"/>
      <c r="DS31" s="327"/>
      <c r="DT31" s="327"/>
      <c r="DU31" s="327"/>
      <c r="DV31" s="327"/>
      <c r="DW31" s="327"/>
      <c r="DX31" s="327"/>
      <c r="DY31" s="327"/>
      <c r="DZ31" s="327"/>
      <c r="EA31" s="327"/>
      <c r="EB31" s="327"/>
      <c r="EC31" s="327"/>
      <c r="ED31" s="327"/>
      <c r="EE31" s="327"/>
      <c r="EF31" s="327"/>
      <c r="EG31" s="327"/>
      <c r="EH31" s="327"/>
      <c r="EI31" s="327"/>
      <c r="EJ31" s="327"/>
      <c r="EK31" s="327"/>
      <c r="EL31" s="327"/>
      <c r="EM31" s="327"/>
      <c r="EN31" s="327"/>
      <c r="EO31" s="327"/>
      <c r="EP31" s="327"/>
    </row>
    <row r="32" spans="1:146" ht="17" customHeight="1">
      <c r="A32" s="528"/>
      <c r="B32" s="194" t="str">
        <f>'Vic Apr 2019'!F26</f>
        <v>Lumo Energy</v>
      </c>
      <c r="C32" s="194" t="str">
        <f>'Vic Apr 2019'!G26</f>
        <v>Value</v>
      </c>
      <c r="D32" s="190">
        <f>365*'Vic Apr 2019'!H26/100</f>
        <v>299.3</v>
      </c>
      <c r="E32" s="415">
        <f>IF('Vic Apr 2019'!AQ26=3,0.5,IF('Vic Apr 2019'!AQ26=2,0.33,0))</f>
        <v>0.33</v>
      </c>
      <c r="F32" s="415">
        <f t="shared" si="3"/>
        <v>0.66999999999999993</v>
      </c>
      <c r="G32" s="190">
        <f>IF('Vic Apr 2019'!K26="",($C$5*E32/'Vic Apr 2019'!AQ26*'Vic Apr 2019'!W26/100)*'Vic Apr 2019'!AQ26,IF($C$5*E32/'Vic Apr 2019'!AQ26&gt;='Vic Apr 2019'!L26,('Vic Apr 2019'!L26*'Vic Apr 2019'!W26/100)*'Vic Apr 2019'!AQ26,($C$5*E32/'Vic Apr 2019'!AQ26*'Vic Apr 2019'!W26/100)*'Vic Apr 2019'!AQ26))</f>
        <v>191.00619999999998</v>
      </c>
      <c r="H32" s="190">
        <f>IF($C$5*E32/'Vic Apr 2019'!AQ26&lt;'Vic Apr 2019'!L26,0,IF($C$5*E32/'Vic Apr 2019'!AQ26&lt;='Vic Apr 2019'!M26,($C$5*E32/'Vic Apr 2019'!AQ26-'Vic Apr 2019'!L26)*('Vic Apr 2019'!X26/100)*'Vic Apr 2019'!AQ26,('Vic Apr 2019'!M26-'Vic Apr 2019'!L26)*('Vic Apr 2019'!X26/100)*'Vic Apr 2019'!AQ26))</f>
        <v>186.13980000000001</v>
      </c>
      <c r="I32" s="190">
        <f>IF($C$5*E32/'Vic Apr 2019'!AQ26&lt;'Vic Apr 2019'!M26,0,IF($C$5*E32/'Vic Apr 2019'!AQ26&lt;='Vic Apr 2019'!N26,($C$5*E32/'Vic Apr 2019'!AQ26-'Vic Apr 2019'!M26)*('Vic Apr 2019'!Y26/100)*'Vic Apr 2019'!AQ26,('Vic Apr 2019'!N26-'Vic Apr 2019'!M26)*('Vic Apr 2019'!Y26/100)*'Vic Apr 2019'!AQ26))</f>
        <v>127.4196</v>
      </c>
      <c r="J32" s="190">
        <f>IF($C$5*E32/'Vic Apr 2019'!AQ26&lt;'Vic Apr 2019'!N26,0,IF($C$5*E32/'Vic Apr 2019'!AQ26&lt;='Vic Apr 2019'!O26,($C$5*E32/'Vic Apr 2019'!AQ26-'Vic Apr 2019'!N26)*('Vic Apr 2019'!Z26/100)*'Vic Apr 2019'!AQ26,('Vic Apr 2019'!O26-'Vic Apr 2019'!N26)*('Vic Apr 2019'!Z26/100)*'Vic Apr 2019'!AQ26))</f>
        <v>0</v>
      </c>
      <c r="K32" s="190">
        <f>IF(($C$5*E32/'Vic Apr 2019'!AQ26&gt;'Vic Apr 2019'!O26),($C$5*E32/'Vic Apr 2019'!AQ26-'Vic Apr 2019'!N26)*'Vic Apr 2019'!AA26/100*'Vic Apr 2019'!AQ26,0)</f>
        <v>0</v>
      </c>
      <c r="L32" s="190">
        <f>IF('Vic Apr 2019'!K26="",($C$5*F32/'Vic Apr 2019'!AR26*'Vic Apr 2019'!AC26/100)*'Vic Apr 2019'!AR26,IF($C$5*F32/'Vic Apr 2019'!AR26&gt;='Vic Apr 2019'!L26,('Vic Apr 2019'!L26*'Vic Apr 2019'!AC26/100)*'Vic Apr 2019'!AR26,($C$5*F32/'Vic Apr 2019'!AR26*'Vic Apr 2019'!AC26/100)*'Vic Apr 2019'!AR26))</f>
        <v>372.27960000000002</v>
      </c>
      <c r="M32" s="190">
        <f>IF($C$5*F32/'Vic Apr 2019'!AR26&lt;'Vic Apr 2019'!L26,0,IF($C$5*F32/'Vic Apr 2019'!AR26&lt;='Vic Apr 2019'!M26,($C$5*F32/'Vic Apr 2019'!AR26-'Vic Apr 2019'!L26)*('Vic Apr 2019'!AD26/100)*'Vic Apr 2019'!AR26,('Vic Apr 2019'!M26-'Vic Apr 2019'!L26)*('Vic Apr 2019'!AD26/100)*'Vic Apr 2019'!AR26))</f>
        <v>357.68039999999996</v>
      </c>
      <c r="N32" s="190">
        <f>IF($C$5*F32/'Vic Apr 2019'!AR26&lt;'Vic Apr 2019'!M26,0,IF($C$5*F32/'Vic Apr 2019'!AR26&lt;='Vic Apr 2019'!N26,($C$5*F32/'Vic Apr 2019'!AR26-'Vic Apr 2019'!M26)*('Vic Apr 2019'!AE26/100)*'Vic Apr 2019'!AR26,('Vic Apr 2019'!N26-'Vic Apr 2019'!M26)*('Vic Apr 2019'!AE26/100)*'Vic Apr 2019'!AR26))</f>
        <v>256.70399999999995</v>
      </c>
      <c r="O32" s="190">
        <f>IF($C$5*F32/'Vic Apr 2019'!AR26&lt;'Vic Apr 2019'!N26,0,IF($C$5*F32/'Vic Apr 2019'!AR26&lt;='Vic Apr 2019'!O26,($C$5*F32/'Vic Apr 2019'!AQ26-'Vic Apr 2019'!N26)*('Vic Apr 2019'!AF26/100)*'Vic Apr 2019'!AR26,('Vic Apr 2019'!O26-'Vic Apr 2019'!N26)*('Vic Apr 2019'!AF26/100)*'Vic Apr 2019'!AR26))</f>
        <v>0</v>
      </c>
      <c r="P32" s="190">
        <f>IF(($C$5*F32/'Vic Apr 2019'!AR26&gt;'Vic Apr 2019'!O26),($C$5*F32/'Vic Apr 2019'!AR26-'Vic Apr 2019'!N26)*'Vic Apr 2019'!AG26/100*'Vic Apr 2019'!AR26,0)</f>
        <v>0</v>
      </c>
      <c r="Q32" s="394">
        <f t="shared" si="4"/>
        <v>1491.2295999999999</v>
      </c>
      <c r="R32" s="419">
        <f t="shared" si="5"/>
        <v>1791.5296000000001</v>
      </c>
      <c r="S32" s="193">
        <f t="shared" si="6"/>
        <v>1970.6825600000002</v>
      </c>
      <c r="T32" s="247">
        <f>'Vic Apr 2019'!AT26</f>
        <v>0</v>
      </c>
      <c r="U32" s="247">
        <f>'Vic Apr 2019'!AU26</f>
        <v>0</v>
      </c>
      <c r="V32" s="247">
        <f>'Vic Apr 2019'!AV26</f>
        <v>3</v>
      </c>
      <c r="W32" s="247">
        <f>'Vic Apr 2019'!AW26</f>
        <v>0</v>
      </c>
      <c r="X32" s="419" t="str">
        <f t="shared" si="12"/>
        <v>Pay-on-time off bill</v>
      </c>
      <c r="Y32" s="419" t="s">
        <v>759</v>
      </c>
      <c r="Z32" s="399">
        <f t="shared" si="8"/>
        <v>1791.5296000000001</v>
      </c>
      <c r="AA32" s="399">
        <f t="shared" si="9"/>
        <v>1737.7837120000002</v>
      </c>
      <c r="AB32" s="400">
        <f t="shared" si="10"/>
        <v>1970.6825600000002</v>
      </c>
      <c r="AC32" s="400">
        <f t="shared" si="11"/>
        <v>1911.5620832000004</v>
      </c>
      <c r="AD32" s="244">
        <f>'Vic Apr 2019'!BF26</f>
        <v>0</v>
      </c>
      <c r="AE32" s="196" t="str">
        <f>'Vic Apr 2019'!BG26</f>
        <v>n</v>
      </c>
      <c r="CO32" s="327"/>
      <c r="CP32" s="327"/>
      <c r="CQ32" s="327"/>
      <c r="CR32" s="327"/>
      <c r="CS32" s="327"/>
      <c r="CT32" s="327"/>
      <c r="CU32" s="327"/>
      <c r="CV32" s="327"/>
      <c r="CW32" s="327"/>
      <c r="CX32" s="327"/>
      <c r="CY32" s="327"/>
      <c r="CZ32" s="327"/>
      <c r="DA32" s="327"/>
      <c r="DB32" s="327"/>
      <c r="DC32" s="327"/>
      <c r="DD32" s="327"/>
      <c r="DE32" s="327"/>
      <c r="DF32" s="327"/>
      <c r="DG32" s="327"/>
      <c r="DH32" s="327"/>
      <c r="DI32" s="327"/>
      <c r="DJ32" s="327"/>
      <c r="DK32" s="327"/>
      <c r="DL32" s="327"/>
      <c r="DM32" s="327"/>
      <c r="DN32" s="327"/>
      <c r="DO32" s="327"/>
      <c r="DP32" s="327"/>
      <c r="DQ32" s="327"/>
      <c r="DR32" s="327"/>
      <c r="DS32" s="327"/>
      <c r="DT32" s="327"/>
      <c r="DU32" s="327"/>
      <c r="DV32" s="327"/>
      <c r="DW32" s="327"/>
      <c r="DX32" s="327"/>
      <c r="DY32" s="327"/>
      <c r="DZ32" s="327"/>
      <c r="EA32" s="327"/>
      <c r="EB32" s="327"/>
      <c r="EC32" s="327"/>
      <c r="ED32" s="327"/>
      <c r="EE32" s="327"/>
      <c r="EF32" s="327"/>
      <c r="EG32" s="327"/>
      <c r="EH32" s="327"/>
      <c r="EI32" s="327"/>
      <c r="EJ32" s="327"/>
      <c r="EK32" s="327"/>
      <c r="EL32" s="327"/>
      <c r="EM32" s="327"/>
      <c r="EN32" s="327"/>
      <c r="EO32" s="327"/>
      <c r="EP32" s="327"/>
    </row>
    <row r="33" spans="1:146" ht="17" customHeight="1">
      <c r="A33" s="528"/>
      <c r="B33" s="194" t="str">
        <f>'Vic Apr 2019'!F27</f>
        <v>Momentum Energy</v>
      </c>
      <c r="C33" s="194" t="str">
        <f>'Vic Apr 2019'!G27</f>
        <v>Market offer</v>
      </c>
      <c r="D33" s="190">
        <f>365*'Vic Apr 2019'!H27/100</f>
        <v>392.1925</v>
      </c>
      <c r="E33" s="415">
        <f>IF('Vic Apr 2019'!AQ27=3,0.5,IF('Vic Apr 2019'!AQ27=2,0.33,0))</f>
        <v>0.33</v>
      </c>
      <c r="F33" s="415">
        <f t="shared" si="3"/>
        <v>0.66999999999999993</v>
      </c>
      <c r="G33" s="190">
        <f>IF('Vic Apr 2019'!K27="",($C$5*E33/'Vic Apr 2019'!AQ27*'Vic Apr 2019'!W27/100)*'Vic Apr 2019'!AQ27,IF($C$5*E33/'Vic Apr 2019'!AQ27&gt;='Vic Apr 2019'!L27,('Vic Apr 2019'!L27*'Vic Apr 2019'!W27/100)*'Vic Apr 2019'!AQ27,($C$5*E33/'Vic Apr 2019'!AQ27*'Vic Apr 2019'!W27/100)*'Vic Apr 2019'!AQ27))</f>
        <v>184.8</v>
      </c>
      <c r="H33" s="190">
        <f>IF($C$5*E33/'Vic Apr 2019'!AQ27&lt;'Vic Apr 2019'!L27,0,IF($C$5*E33/'Vic Apr 2019'!AQ27&lt;='Vic Apr 2019'!M27,($C$5*E33/'Vic Apr 2019'!AQ27-'Vic Apr 2019'!L27)*('Vic Apr 2019'!X27/100)*'Vic Apr 2019'!AQ27,('Vic Apr 2019'!M27-'Vic Apr 2019'!L27)*('Vic Apr 2019'!X27/100)*'Vic Apr 2019'!AQ27))</f>
        <v>183.96</v>
      </c>
      <c r="I33" s="190">
        <f>IF($C$5*E33/'Vic Apr 2019'!AQ27&lt;'Vic Apr 2019'!M27,0,IF($C$5*E33/'Vic Apr 2019'!AQ27&lt;='Vic Apr 2019'!N27,($C$5*E33/'Vic Apr 2019'!AQ27-'Vic Apr 2019'!M27)*('Vic Apr 2019'!Y27/100)*'Vic Apr 2019'!AQ27,('Vic Apr 2019'!N27-'Vic Apr 2019'!M27)*('Vic Apr 2019'!Y27/100)*'Vic Apr 2019'!AQ27))</f>
        <v>136.98000000000002</v>
      </c>
      <c r="J33" s="190">
        <f>IF($C$5*E33/'Vic Apr 2019'!AQ27&lt;'Vic Apr 2019'!N27,0,IF($C$5*E33/'Vic Apr 2019'!AQ27&lt;='Vic Apr 2019'!O27,($C$5*E33/'Vic Apr 2019'!AQ27-'Vic Apr 2019'!N27)*('Vic Apr 2019'!Z27/100)*'Vic Apr 2019'!AQ27,('Vic Apr 2019'!O27-'Vic Apr 2019'!N27)*('Vic Apr 2019'!Z27/100)*'Vic Apr 2019'!AQ27))</f>
        <v>0</v>
      </c>
      <c r="K33" s="190">
        <f>IF(($C$5*E33/'Vic Apr 2019'!AQ27&gt;'Vic Apr 2019'!O27),($C$5*E33/'Vic Apr 2019'!AQ27-'Vic Apr 2019'!N27)*'Vic Apr 2019'!AA27/100*'Vic Apr 2019'!AQ27,0)</f>
        <v>0</v>
      </c>
      <c r="L33" s="190">
        <f>IF('Vic Apr 2019'!K27="",($C$5*F33/'Vic Apr 2019'!AR27*'Vic Apr 2019'!AC27/100)*'Vic Apr 2019'!AR27,IF($C$5*F33/'Vic Apr 2019'!AR27&gt;='Vic Apr 2019'!L27,('Vic Apr 2019'!L27*'Vic Apr 2019'!AC27/100)*'Vic Apr 2019'!AR27,($C$5*F33/'Vic Apr 2019'!AR27*'Vic Apr 2019'!AC27/100)*'Vic Apr 2019'!AR27))</f>
        <v>305.99999999999994</v>
      </c>
      <c r="M33" s="190">
        <f>IF($C$5*F33/'Vic Apr 2019'!AR27&lt;'Vic Apr 2019'!L27,0,IF($C$5*F33/'Vic Apr 2019'!AR27&lt;='Vic Apr 2019'!M27,($C$5*F33/'Vic Apr 2019'!AR27-'Vic Apr 2019'!L27)*('Vic Apr 2019'!AD27/100)*'Vic Apr 2019'!AR27,('Vic Apr 2019'!M27-'Vic Apr 2019'!L27)*('Vic Apr 2019'!AD27/100)*'Vic Apr 2019'!AR27))</f>
        <v>299.04000000000002</v>
      </c>
      <c r="N33" s="190">
        <f>IF($C$5*F33/'Vic Apr 2019'!AR27&lt;'Vic Apr 2019'!M27,0,IF($C$5*F33/'Vic Apr 2019'!AR27&lt;='Vic Apr 2019'!N27,($C$5*F33/'Vic Apr 2019'!AR27-'Vic Apr 2019'!M27)*('Vic Apr 2019'!AE27/100)*'Vic Apr 2019'!AR27,('Vic Apr 2019'!N27-'Vic Apr 2019'!M27)*('Vic Apr 2019'!AE27/100)*'Vic Apr 2019'!AR27))</f>
        <v>234.65000000000003</v>
      </c>
      <c r="O33" s="190">
        <f>IF($C$5*F33/'Vic Apr 2019'!AR27&lt;'Vic Apr 2019'!N27,0,IF($C$5*F33/'Vic Apr 2019'!AR27&lt;='Vic Apr 2019'!O27,($C$5*F33/'Vic Apr 2019'!AQ27-'Vic Apr 2019'!N27)*('Vic Apr 2019'!AF27/100)*'Vic Apr 2019'!AR27,('Vic Apr 2019'!O27-'Vic Apr 2019'!N27)*('Vic Apr 2019'!AF27/100)*'Vic Apr 2019'!AR27))</f>
        <v>0</v>
      </c>
      <c r="P33" s="190">
        <f>IF(($C$5*F33/'Vic Apr 2019'!AR27&gt;'Vic Apr 2019'!O27),($C$5*F33/'Vic Apr 2019'!AR27-'Vic Apr 2019'!N27)*'Vic Apr 2019'!AG27/100*'Vic Apr 2019'!AR27,0)</f>
        <v>0</v>
      </c>
      <c r="Q33" s="394">
        <f t="shared" si="4"/>
        <v>1345.43</v>
      </c>
      <c r="R33" s="419">
        <f t="shared" si="5"/>
        <v>1738.6225000000002</v>
      </c>
      <c r="S33" s="193">
        <f t="shared" si="6"/>
        <v>1912.4847500000003</v>
      </c>
      <c r="T33" s="247">
        <f>'Vic Apr 2019'!AT27</f>
        <v>0</v>
      </c>
      <c r="U33" s="247">
        <f>'Vic Apr 2019'!AU27</f>
        <v>0</v>
      </c>
      <c r="V33" s="247">
        <f>'Vic Apr 2019'!AV27</f>
        <v>0</v>
      </c>
      <c r="W33" s="247">
        <f>'Vic Apr 2019'!AW27</f>
        <v>0</v>
      </c>
      <c r="X33" s="419" t="str">
        <f t="shared" si="12"/>
        <v>No discount</v>
      </c>
      <c r="Y33" s="419" t="s">
        <v>759</v>
      </c>
      <c r="Z33" s="399">
        <f t="shared" si="8"/>
        <v>1738.6225000000002</v>
      </c>
      <c r="AA33" s="399">
        <f t="shared" si="9"/>
        <v>1738.6225000000002</v>
      </c>
      <c r="AB33" s="400">
        <f t="shared" si="10"/>
        <v>1912.4847500000003</v>
      </c>
      <c r="AC33" s="400">
        <f t="shared" si="11"/>
        <v>1912.4847500000003</v>
      </c>
      <c r="AD33" s="244">
        <f>'Vic Apr 2019'!BF27</f>
        <v>0</v>
      </c>
      <c r="AE33" s="196" t="str">
        <f>'Vic Apr 2019'!BG27</f>
        <v>n</v>
      </c>
      <c r="CO33" s="327"/>
      <c r="CP33" s="327"/>
      <c r="CQ33" s="327"/>
      <c r="CR33" s="327"/>
      <c r="CS33" s="327"/>
      <c r="CT33" s="327"/>
      <c r="CU33" s="327"/>
      <c r="CV33" s="327"/>
      <c r="CW33" s="327"/>
      <c r="CX33" s="327"/>
      <c r="CY33" s="327"/>
      <c r="CZ33" s="327"/>
      <c r="DA33" s="327"/>
      <c r="DB33" s="327"/>
      <c r="DC33" s="327"/>
      <c r="DD33" s="327"/>
      <c r="DE33" s="327"/>
      <c r="DF33" s="327"/>
      <c r="DG33" s="327"/>
      <c r="DH33" s="327"/>
      <c r="DI33" s="327"/>
      <c r="DJ33" s="327"/>
      <c r="DK33" s="327"/>
      <c r="DL33" s="327"/>
      <c r="DM33" s="327"/>
      <c r="DN33" s="327"/>
      <c r="DO33" s="327"/>
      <c r="DP33" s="327"/>
      <c r="DQ33" s="327"/>
      <c r="DR33" s="327"/>
      <c r="DS33" s="327"/>
      <c r="DT33" s="327"/>
      <c r="DU33" s="327"/>
      <c r="DV33" s="327"/>
      <c r="DW33" s="327"/>
      <c r="DX33" s="327"/>
      <c r="DY33" s="327"/>
      <c r="DZ33" s="327"/>
      <c r="EA33" s="327"/>
      <c r="EB33" s="327"/>
      <c r="EC33" s="327"/>
      <c r="ED33" s="327"/>
      <c r="EE33" s="327"/>
      <c r="EF33" s="327"/>
      <c r="EG33" s="327"/>
      <c r="EH33" s="327"/>
      <c r="EI33" s="327"/>
      <c r="EJ33" s="327"/>
      <c r="EK33" s="327"/>
      <c r="EL33" s="327"/>
      <c r="EM33" s="327"/>
      <c r="EN33" s="327"/>
      <c r="EO33" s="327"/>
      <c r="EP33" s="327"/>
    </row>
    <row r="34" spans="1:146" s="329" customFormat="1" ht="17" customHeight="1" thickBot="1">
      <c r="A34" s="528"/>
      <c r="B34" s="194" t="str">
        <f>'Vic Apr 2019'!F28</f>
        <v>Origin Energy</v>
      </c>
      <c r="C34" s="194" t="str">
        <f>'Vic Apr 2019'!G28</f>
        <v>Business Saver</v>
      </c>
      <c r="D34" s="190">
        <f>365*'Vic Apr 2019'!H28/100</f>
        <v>339.45</v>
      </c>
      <c r="E34" s="415">
        <f>IF('Vic Apr 2019'!AQ28=3,0.5,IF('Vic Apr 2019'!AQ28=2,0.33,0))</f>
        <v>0.33</v>
      </c>
      <c r="F34" s="415">
        <f t="shared" si="3"/>
        <v>0.66999999999999993</v>
      </c>
      <c r="G34" s="190">
        <f>IF('Vic Apr 2019'!K28="",($C$5*E34/'Vic Apr 2019'!AQ28*'Vic Apr 2019'!W28/100)*'Vic Apr 2019'!AQ28,IF($C$5*E34/'Vic Apr 2019'!AQ28&gt;='Vic Apr 2019'!L28,('Vic Apr 2019'!L28*'Vic Apr 2019'!W28/100)*'Vic Apr 2019'!AQ28,($C$5*E34/'Vic Apr 2019'!AQ28*'Vic Apr 2019'!W28/100)*'Vic Apr 2019'!AQ28))</f>
        <v>561</v>
      </c>
      <c r="H34" s="190">
        <f>IF(AND('Vic Apr 2019'!L28&gt;0,'Vic Apr 2019'!M28&gt;0),IF($C$5*E34/'Vic Apr 2019'!AQ28&lt;'Vic Apr 2019'!L28,0,IF(($C$5*E34/'Vic Apr 2019'!AQ28-'Vic Apr 2019'!L28)&lt;=('Vic Apr 2019'!M28+'Vic Apr 2019'!L28),((($C$5*E34/'Vic Apr 2019'!AQ28-'Vic Apr 2019'!L28)*'Vic Apr 2019'!X28/100))*'Vic Apr 2019'!AQ28,((('Vic Apr 2019'!M28)*'Vic Apr 2019'!X28/100)*'Vic Apr 2019'!AQ28))),0)</f>
        <v>0</v>
      </c>
      <c r="I34" s="190">
        <f>IF(AND('Vic Apr 2019'!M28&gt;0,'Vic Apr 2019'!N28&gt;0),IF($C$5*E34/'Vic Apr 2019'!AQ28&lt;('Vic Apr 2019'!L28+'Vic Apr 2019'!M28),0,IF(($C$5*E34/'Vic Apr 2019'!AQ28-'Vic Apr 2019'!L28+'Vic Apr 2019'!M28)&lt;=('Vic Apr 2019'!L28+'Vic Apr 2019'!M28+'Vic Apr 2019'!N28),((($C$5*E34/'Vic Apr 2019'!AQ28-('Vic Apr 2019'!L28+'Vic Apr 2019'!M28))*'Vic Apr 2019'!Y28/100))*'Vic Apr 2019'!AQ28,('Vic Apr 2019'!N28*'Vic Apr 2019'!Y28/100)* 'Vic Apr 2019'!AQ28)),0)</f>
        <v>0</v>
      </c>
      <c r="J34" s="190">
        <f>IF(AND('Vic Apr 2019'!N28&gt;0,'Vic Apr 2019'!O28&gt;0),IF($C$5*E34/'Vic Apr 2019'!AQ28&lt;('Vic Apr 2019'!L28+'Vic Apr 2019'!M28+'Vic Apr 2019'!N28),0,IF(($C$5*E34/'Vic Apr 2019'!AQ28-'Vic Apr 2019'!L28+'Vic Apr 2019'!M28+'Vic Apr 2019'!N28)&lt;=('Vic Apr 2019'!L28+'Vic Apr 2019'!M28+'Vic Apr 2019'!N28+'Vic Apr 2019'!O28),(($C$5*E34/'Vic Apr 2019'!AQ28-('Vic Apr 2019'!L28+'Vic Apr 2019'!M28+'Vic Apr 2019'!N28))*'Vic Apr 2019'!Z28/100)*'Vic Apr 2019'!AQ28,('Vic Apr 2019'!O28*'Vic Apr 2019'!Z28/100)*'Vic Apr 2019'!AQ28)),0)</f>
        <v>0</v>
      </c>
      <c r="K34" s="190">
        <f>IF(AND('Vic Apr 2019'!P28&gt;0,'Vic Apr 2019'!O28&gt;0),IF(($C$5*E34/'Vic Apr 2019'!AQ28&lt;SUM('Vic Apr 2019'!L28:P28)),(0),($C$5*E34/'Vic Apr 2019'!AQ28-SUM('Vic Apr 2019'!L28:P28))*'Vic Apr 2019'!AB28/100)* 'Vic Apr 2019'!AQ28,IF(AND('Vic Apr 2019'!O28&gt;0,'Vic Apr 2019'!P28=""),IF(($C$5*E34/'Vic Apr 2019'!AQ28&lt; SUM('Vic Apr 2019'!L28:O28)),(0),($C$5*E34/'Vic Apr 2019'!AQ28-SUM('Vic Apr 2019'!L28:O28))*'Vic Apr 2019'!AA28/100)* 'Vic Apr 2019'!AQ28,IF(AND('Vic Apr 2019'!N28&gt;0,'Vic Apr 2019'!O28=""),IF(($C$5*E34/'Vic Apr 2019'!AQ28&lt; SUM('Vic Apr 2019'!L28:N28)),(0),($C$5*E34/'Vic Apr 2019'!AQ28-SUM('Vic Apr 2019'!L28:N28))*'Vic Apr 2019'!Z28/100)* 'Vic Apr 2019'!AQ28,IF(AND('Vic Apr 2019'!M28&gt;0,'Vic Apr 2019'!N28=""),IF(($C$5*E34/'Vic Apr 2019'!AQ28&lt;'Vic Apr 2019'!M28+'Vic Apr 2019'!L28),(0),(($C$5*E34/'Vic Apr 2019'!AQ28-('Vic Apr 2019'!M28+'Vic Apr 2019'!L28))*'Vic Apr 2019'!Y28/100))*'Vic Apr 2019'!AQ28,IF(AND('Vic Apr 2019'!L28&gt;0,'Vic Apr 2019'!M28=""&gt;0),IF(($C$5*E34/'Vic Apr 2019'!AQ28&lt;'Vic Apr 2019'!L28),(0),($C$5*E34/'Vic Apr 2019'!AQ28-'Vic Apr 2019'!L28)*'Vic Apr 2019'!X28/100)*'Vic Apr 2019'!AQ28,0)))))</f>
        <v>0</v>
      </c>
      <c r="L34" s="190">
        <f>IF('Vic Apr 2019'!K28="",($C$5*F34/'Vic Apr 2019'!AR28*'Vic Apr 2019'!AC28/100)*'Vic Apr 2019'!AR28,IF($C$5*F34/'Vic Apr 2019'!AR28&gt;='Vic Apr 2019'!L28,('Vic Apr 2019'!L28*'Vic Apr 2019'!AC28/100)*'Vic Apr 2019'!AR28,($C$5*F34/'Vic Apr 2019'!AR28*'Vic Apr 2019'!AC28/100)*'Vic Apr 2019'!AR28))</f>
        <v>1038.5</v>
      </c>
      <c r="M34" s="190">
        <f>IF(AND('Vic Apr 2019'!L28&gt;0,'Vic Apr 2019'!M28&gt;0),IF($C$5*F34/'Vic Apr 2019'!AR28&lt;'Vic Apr 2019'!L28,0,IF(($C$5*F34/'Vic Apr 2019'!AR28-'Vic Apr 2019'!L28)&lt;=('Vic Apr 2019'!M28+'Vic Apr 2019'!L28),((($C$5*F34/'Vic Apr 2019'!AR28-'Vic Apr 2019'!L28)*'Vic Apr 2019'!AD28/100))*'Vic Apr 2019'!AR28,((('Vic Apr 2019'!M28)*'Vic Apr 2019'!AD28/100)*'Vic Apr 2019'!AR28))),0)</f>
        <v>0</v>
      </c>
      <c r="N34" s="190">
        <f>IF(AND('Vic Apr 2019'!M28&gt;0,'Vic Apr 2019'!N28&gt;0),IF($C$5*F34/'Vic Apr 2019'!AR28&lt;('Vic Apr 2019'!L28+'Vic Apr 2019'!M28),0,IF(($C$5*F34/'Vic Apr 2019'!AR28-'Vic Apr 2019'!L28+'Vic Apr 2019'!M28)&lt;=('Vic Apr 2019'!L28+'Vic Apr 2019'!M28+'Vic Apr 2019'!N28),((($C$5*F34/'Vic Apr 2019'!AR28-('Vic Apr 2019'!L28+'Vic Apr 2019'!M28))*'Vic Apr 2019'!AE28/100))*'Vic Apr 2019'!AR28,('Vic Apr 2019'!N28*'Vic Apr 2019'!AE28/100)*'Vic Apr 2019'!AR28)),0)</f>
        <v>0</v>
      </c>
      <c r="O34" s="190">
        <f>IF(AND('Vic Apr 2019'!N28&gt;0,'Vic Apr 2019'!O28&gt;0),IF($C$5*F34/'Vic Apr 2019'!AR28&lt;('Vic Apr 2019'!L28+'Vic Apr 2019'!M28+'Vic Apr 2019'!N28),0,IF(($C$5*F34/'Vic Apr 2019'!AR28-'Vic Apr 2019'!L28+'Vic Apr 2019'!M28+'Vic Apr 2019'!N28)&lt;=('Vic Apr 2019'!L28+'Vic Apr 2019'!M28+'Vic Apr 2019'!N28+'Vic Apr 2019'!O28),(($C$5*F34/'Vic Apr 2019'!AR28-('Vic Apr 2019'!L28+'Vic Apr 2019'!M28+'Vic Apr 2019'!N28))*'Vic Apr 2019'!AF28/100)*'Vic Apr 2019'!AR28,('Vic Apr 2019'!O28*'Vic Apr 2019'!AF28/100)*'Vic Apr 2019'!AR28)),0)</f>
        <v>0</v>
      </c>
      <c r="P34" s="190">
        <f>IF(AND('Vic Apr 2019'!P28&gt;0,'Vic Apr 2019'!O28&gt;0),IF(($C$5*F34/'Vic Apr 2019'!AR28&lt;SUM('Vic Apr 2019'!L28:P28)),(0),($C$5*F34/'Vic Apr 2019'!AR28-SUM('Vic Apr 2019'!L28:P28))*'Vic Apr 2019'!AB28/100)* 'Vic Apr 2019'!AR28,IF(AND('Vic Apr 2019'!O28&gt;0,'Vic Apr 2019'!P28=""),IF(($C$5*F34/'Vic Apr 2019'!AR28&lt; SUM('Vic Apr 2019'!L28:O28)),(0),($C$5*F34/'Vic Apr 2019'!AR28-SUM('Vic Apr 2019'!L28:O28))*'Vic Apr 2019'!AG28/100)* 'Vic Apr 2019'!AR28,IF(AND('Vic Apr 2019'!N28&gt;0,'Vic Apr 2019'!O28=""),IF(($C$5*F34/'Vic Apr 2019'!AR28&lt; SUM('Vic Apr 2019'!L28:N28)),(0),($C$5*F34/'Vic Apr 2019'!AR28-SUM('Vic Apr 2019'!L28:N28))*'Vic Apr 2019'!AF28/100)* 'Vic Apr 2019'!AR28,IF(AND('Vic Apr 2019'!M28&gt;0,'Vic Apr 2019'!N28=""),IF(($C$5*F34/'Vic Apr 2019'!AR28&lt;'Vic Apr 2019'!M28+'Vic Apr 2019'!L28),(0),(($C$5*F34/'Vic Apr 2019'!AR28-('Vic Apr 2019'!M28+'Vic Apr 2019'!L28))*'Vic Apr 2019'!AE28/100))*'Vic Apr 2019'!AR28,IF(AND('Vic Apr 2019'!L28&gt;0,'Vic Apr 2019'!M28=""&gt;0),IF(($C$5*F34/'Vic Apr 2019'!AR28&lt;'Vic Apr 2019'!L28),(0),($C$5*F34/'Vic Apr 2019'!AR28-'Vic Apr 2019'!L28)*'Vic Apr 2019'!AD28/100)*'Vic Apr 2019'!AR28,0)))))</f>
        <v>0</v>
      </c>
      <c r="Q34" s="394">
        <f t="shared" si="4"/>
        <v>1599.5</v>
      </c>
      <c r="R34" s="419">
        <f t="shared" si="5"/>
        <v>1939.95</v>
      </c>
      <c r="S34" s="193">
        <f t="shared" si="6"/>
        <v>2133.9450000000002</v>
      </c>
      <c r="T34" s="247">
        <f>'Vic Apr 2019'!AT28</f>
        <v>0</v>
      </c>
      <c r="U34" s="247">
        <f>'Vic Apr 2019'!AU28</f>
        <v>15</v>
      </c>
      <c r="V34" s="247">
        <f>'Vic Apr 2019'!AV28</f>
        <v>0</v>
      </c>
      <c r="W34" s="247">
        <f>'Vic Apr 2019'!AW28</f>
        <v>0</v>
      </c>
      <c r="X34" s="419" t="str">
        <f t="shared" si="12"/>
        <v>Guaranteed off usage</v>
      </c>
      <c r="Y34" s="419" t="s">
        <v>759</v>
      </c>
      <c r="Z34" s="399">
        <f t="shared" si="8"/>
        <v>1700.0250000000001</v>
      </c>
      <c r="AA34" s="399">
        <f t="shared" si="9"/>
        <v>1700.0250000000001</v>
      </c>
      <c r="AB34" s="400">
        <f t="shared" si="10"/>
        <v>1870.0275000000001</v>
      </c>
      <c r="AC34" s="400">
        <f t="shared" si="11"/>
        <v>1870.0275000000001</v>
      </c>
      <c r="AD34" s="244">
        <f>'Vic Apr 2019'!BF28</f>
        <v>0</v>
      </c>
      <c r="AE34" s="196" t="str">
        <f>'Vic Apr 2019'!BG28</f>
        <v>n</v>
      </c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4"/>
      <c r="AY34" s="324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4"/>
      <c r="BK34" s="324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4"/>
      <c r="BW34" s="324"/>
      <c r="BX34" s="324"/>
      <c r="BY34" s="324"/>
      <c r="BZ34" s="324"/>
      <c r="CA34" s="324"/>
      <c r="CB34" s="324"/>
      <c r="CC34" s="324"/>
      <c r="CD34" s="324"/>
      <c r="CE34" s="324"/>
      <c r="CF34" s="324"/>
      <c r="CG34" s="324"/>
      <c r="CH34" s="324"/>
      <c r="CI34" s="324"/>
      <c r="CJ34" s="324"/>
      <c r="CK34" s="324"/>
      <c r="CL34" s="324"/>
      <c r="CM34" s="324"/>
      <c r="CN34" s="324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8"/>
      <c r="CZ34" s="328"/>
      <c r="DA34" s="328"/>
      <c r="DB34" s="328"/>
      <c r="DC34" s="328"/>
      <c r="DD34" s="328"/>
      <c r="DE34" s="328"/>
      <c r="DF34" s="328"/>
      <c r="DG34" s="328"/>
      <c r="DH34" s="328"/>
      <c r="DI34" s="328"/>
      <c r="DJ34" s="328"/>
      <c r="DK34" s="328"/>
      <c r="DL34" s="328"/>
      <c r="DM34" s="328"/>
      <c r="DN34" s="328"/>
      <c r="DO34" s="328"/>
      <c r="DP34" s="328"/>
      <c r="DQ34" s="328"/>
      <c r="DR34" s="328"/>
      <c r="DS34" s="328"/>
      <c r="DT34" s="328"/>
      <c r="DU34" s="328"/>
      <c r="DV34" s="328"/>
      <c r="DW34" s="328"/>
      <c r="DX34" s="328"/>
      <c r="DY34" s="328"/>
      <c r="DZ34" s="328"/>
      <c r="EA34" s="328"/>
      <c r="EB34" s="328"/>
      <c r="EC34" s="328"/>
      <c r="ED34" s="328"/>
      <c r="EE34" s="328"/>
      <c r="EF34" s="328"/>
      <c r="EG34" s="328"/>
      <c r="EH34" s="328"/>
      <c r="EI34" s="328"/>
      <c r="EJ34" s="328"/>
      <c r="EK34" s="328"/>
      <c r="EL34" s="328"/>
      <c r="EM34" s="328"/>
      <c r="EN34" s="328"/>
      <c r="EO34" s="328"/>
      <c r="EP34" s="328"/>
    </row>
    <row r="35" spans="1:146" s="331" customFormat="1" ht="17" customHeight="1" thickTop="1">
      <c r="A35" s="528"/>
      <c r="B35" s="194" t="str">
        <f>'Vic Apr 2019'!F29</f>
        <v>Simply Energy</v>
      </c>
      <c r="C35" s="194" t="str">
        <f>'Vic Apr 2019'!G29</f>
        <v>Business Save</v>
      </c>
      <c r="D35" s="190">
        <f>365*'Vic Apr 2019'!H29/100</f>
        <v>341.96850000000001</v>
      </c>
      <c r="E35" s="415">
        <f>IF('Vic Apr 2019'!AQ29=3,0.5,IF('Vic Apr 2019'!AQ29=2,0.33,0))</f>
        <v>0.33</v>
      </c>
      <c r="F35" s="415">
        <f t="shared" si="3"/>
        <v>0.66999999999999993</v>
      </c>
      <c r="G35" s="190">
        <f>IF('Vic Apr 2019'!K29="",($C$5*E35/'Vic Apr 2019'!AQ29*'Vic Apr 2019'!W29/100)*'Vic Apr 2019'!AQ29,IF($C$5*E35/'Vic Apr 2019'!AQ29&gt;='Vic Apr 2019'!L29,('Vic Apr 2019'!L29*'Vic Apr 2019'!W29/100)*'Vic Apr 2019'!AQ29,($C$5*E35/'Vic Apr 2019'!AQ29*'Vic Apr 2019'!W29/100)*'Vic Apr 2019'!AQ29))</f>
        <v>290.76740000000001</v>
      </c>
      <c r="H35" s="190">
        <f>IF($C$5*E35/'Vic Apr 2019'!AQ29&lt;'Vic Apr 2019'!L29,0,IF($C$5*E35/'Vic Apr 2019'!AQ29&lt;='Vic Apr 2019'!M29,($C$5*E35/'Vic Apr 2019'!AQ29-'Vic Apr 2019'!L29)*('Vic Apr 2019'!X29/100)*'Vic Apr 2019'!AQ29,('Vic Apr 2019'!M29-'Vic Apr 2019'!L29)*('Vic Apr 2019'!X29/100)*'Vic Apr 2019'!AQ29))</f>
        <v>285.90100000000001</v>
      </c>
      <c r="I35" s="190">
        <f>IF($C$5*E35/'Vic Apr 2019'!AQ29&lt;'Vic Apr 2019'!M29,0,IF($C$5*E35/'Vic Apr 2019'!AQ29&lt;='Vic Apr 2019'!N29,($C$5*E35/'Vic Apr 2019'!AQ29-'Vic Apr 2019'!M29)*('Vic Apr 2019'!Y29/100)*'Vic Apr 2019'!AQ29,('Vic Apr 2019'!N29-'Vic Apr 2019'!M29)*('Vic Apr 2019'!Y29/100)*'Vic Apr 2019'!AQ29))</f>
        <v>116.1512</v>
      </c>
      <c r="J35" s="190">
        <f>IF($C$5*E35/'Vic Apr 2019'!AQ29&lt;'Vic Apr 2019'!N29,0,IF($C$5*E35/'Vic Apr 2019'!AQ29&lt;='Vic Apr 2019'!O29,($C$5*E35/'Vic Apr 2019'!AQ29-'Vic Apr 2019'!N29)*('Vic Apr 2019'!Z29/100)*'Vic Apr 2019'!AQ29,('Vic Apr 2019'!O29-'Vic Apr 2019'!N29)*('Vic Apr 2019'!Z29/100)*'Vic Apr 2019'!AQ29))</f>
        <v>0</v>
      </c>
      <c r="K35" s="190">
        <f>IF(($C$5*E35/'Vic Apr 2019'!AQ29&gt;'Vic Apr 2019'!O29),($C$5*E35/'Vic Apr 2019'!AQ29-'Vic Apr 2019'!N29)*'Vic Apr 2019'!AA29/100*'Vic Apr 2019'!AQ29,0)</f>
        <v>0</v>
      </c>
      <c r="L35" s="190">
        <f>IF('Vic Apr 2019'!K29="",($C$5*F35/'Vic Apr 2019'!AR29*'Vic Apr 2019'!AC29/100)*'Vic Apr 2019'!AR29,IF($C$5*F35/'Vic Apr 2019'!AR29&gt;='Vic Apr 2019'!L29,('Vic Apr 2019'!L29*'Vic Apr 2019'!AC29/100)*'Vic Apr 2019'!AR29,($C$5*F35/'Vic Apr 2019'!AR29*'Vic Apr 2019'!AC29/100)*'Vic Apr 2019'!AR29))</f>
        <v>576.66840000000002</v>
      </c>
      <c r="M35" s="190">
        <f>IF($C$5*F35/'Vic Apr 2019'!AR29&lt;'Vic Apr 2019'!L29,0,IF($C$5*F35/'Vic Apr 2019'!AR29&lt;='Vic Apr 2019'!M29,($C$5*F35/'Vic Apr 2019'!AR29-'Vic Apr 2019'!L29)*('Vic Apr 2019'!AD29/100)*'Vic Apr 2019'!AR29,('Vic Apr 2019'!M29-'Vic Apr 2019'!L29)*('Vic Apr 2019'!AD29/100)*'Vic Apr 2019'!AR29))</f>
        <v>554.28296</v>
      </c>
      <c r="N35" s="190">
        <f>IF($C$5*F35/'Vic Apr 2019'!AR29&lt;'Vic Apr 2019'!M29,0,IF($C$5*F35/'Vic Apr 2019'!AR29&lt;='Vic Apr 2019'!N29,($C$5*F35/'Vic Apr 2019'!AR29-'Vic Apr 2019'!M29)*('Vic Apr 2019'!AE29/100)*'Vic Apr 2019'!AR29,('Vic Apr 2019'!N29-'Vic Apr 2019'!M29)*('Vic Apr 2019'!AE29/100)*'Vic Apr 2019'!AR29))</f>
        <v>410.72640000000007</v>
      </c>
      <c r="O35" s="190">
        <f>IF($C$5*F35/'Vic Apr 2019'!AR29&lt;'Vic Apr 2019'!N29,0,IF($C$5*F35/'Vic Apr 2019'!AR29&lt;='Vic Apr 2019'!O29,($C$5*F35/'Vic Apr 2019'!AQ29-'Vic Apr 2019'!N29)*('Vic Apr 2019'!AF29/100)*'Vic Apr 2019'!AR29,('Vic Apr 2019'!O29-'Vic Apr 2019'!N29)*('Vic Apr 2019'!AF29/100)*'Vic Apr 2019'!AR29))</f>
        <v>0</v>
      </c>
      <c r="P35" s="190">
        <f>IF(($C$5*F35/'Vic Apr 2019'!AR29&gt;'Vic Apr 2019'!O29),($C$5*F35/'Vic Apr 2019'!AR29-'Vic Apr 2019'!N29)*'Vic Apr 2019'!AG29/100*'Vic Apr 2019'!AR29,0)</f>
        <v>0</v>
      </c>
      <c r="Q35" s="394">
        <f t="shared" si="4"/>
        <v>2234.4973600000003</v>
      </c>
      <c r="R35" s="419">
        <f t="shared" si="5"/>
        <v>2577.4658599999998</v>
      </c>
      <c r="S35" s="193">
        <f t="shared" si="6"/>
        <v>2835.212446</v>
      </c>
      <c r="T35" s="247">
        <f>'Vic Apr 2019'!AT29</f>
        <v>0</v>
      </c>
      <c r="U35" s="247">
        <f>'Vic Apr 2019'!AU29</f>
        <v>30</v>
      </c>
      <c r="V35" s="247">
        <f>'Vic Apr 2019'!AV29</f>
        <v>0</v>
      </c>
      <c r="W35" s="247">
        <f>'Vic Apr 2019'!AW29</f>
        <v>0</v>
      </c>
      <c r="X35" s="419" t="str">
        <f t="shared" si="12"/>
        <v>Guaranteed off usage</v>
      </c>
      <c r="Y35" s="419" t="s">
        <v>759</v>
      </c>
      <c r="Z35" s="399">
        <f t="shared" si="8"/>
        <v>1907.1166519999997</v>
      </c>
      <c r="AA35" s="399">
        <f t="shared" si="9"/>
        <v>1907.1166519999997</v>
      </c>
      <c r="AB35" s="400">
        <f t="shared" si="10"/>
        <v>2097.8283171999997</v>
      </c>
      <c r="AC35" s="400">
        <f t="shared" si="11"/>
        <v>2097.8283171999997</v>
      </c>
      <c r="AD35" s="244">
        <f>'Vic Apr 2019'!BF29</f>
        <v>0</v>
      </c>
      <c r="AE35" s="196" t="str">
        <f>'Vic Apr 2019'!BG29</f>
        <v>n</v>
      </c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324"/>
      <c r="AW35" s="324"/>
      <c r="AX35" s="324"/>
      <c r="AY35" s="324"/>
      <c r="AZ35" s="324"/>
      <c r="BA35" s="324"/>
      <c r="BB35" s="324"/>
      <c r="BC35" s="324"/>
      <c r="BD35" s="324"/>
      <c r="BE35" s="324"/>
      <c r="BF35" s="324"/>
      <c r="BG35" s="324"/>
      <c r="BH35" s="324"/>
      <c r="BI35" s="324"/>
      <c r="BJ35" s="324"/>
      <c r="BK35" s="324"/>
      <c r="BL35" s="324"/>
      <c r="BM35" s="324"/>
      <c r="BN35" s="324"/>
      <c r="BO35" s="324"/>
      <c r="BP35" s="324"/>
      <c r="BQ35" s="324"/>
      <c r="BR35" s="324"/>
      <c r="BS35" s="324"/>
      <c r="BT35" s="324"/>
      <c r="BU35" s="324"/>
      <c r="BV35" s="324"/>
      <c r="BW35" s="324"/>
      <c r="BX35" s="324"/>
      <c r="BY35" s="324"/>
      <c r="BZ35" s="324"/>
      <c r="CA35" s="324"/>
      <c r="CB35" s="324"/>
      <c r="CC35" s="324"/>
      <c r="CD35" s="324"/>
      <c r="CE35" s="324"/>
      <c r="CF35" s="324"/>
      <c r="CG35" s="324"/>
      <c r="CH35" s="324"/>
      <c r="CI35" s="324"/>
      <c r="CJ35" s="324"/>
      <c r="CK35" s="324"/>
      <c r="CL35" s="324"/>
      <c r="CM35" s="324"/>
      <c r="CN35" s="324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0"/>
      <c r="CZ35" s="330"/>
      <c r="DA35" s="330"/>
      <c r="DB35" s="330"/>
      <c r="DC35" s="330"/>
      <c r="DD35" s="330"/>
      <c r="DE35" s="330"/>
      <c r="DF35" s="330"/>
      <c r="DG35" s="330"/>
      <c r="DH35" s="330"/>
      <c r="DI35" s="330"/>
      <c r="DJ35" s="330"/>
      <c r="DK35" s="330"/>
      <c r="DL35" s="330"/>
      <c r="DM35" s="330"/>
      <c r="DN35" s="330"/>
      <c r="DO35" s="330"/>
      <c r="DP35" s="330"/>
      <c r="DQ35" s="330"/>
      <c r="DR35" s="330"/>
      <c r="DS35" s="330"/>
      <c r="DT35" s="330"/>
      <c r="DU35" s="330"/>
      <c r="DV35" s="330"/>
      <c r="DW35" s="330"/>
      <c r="DX35" s="330"/>
      <c r="DY35" s="330"/>
      <c r="DZ35" s="330"/>
      <c r="EA35" s="330"/>
      <c r="EB35" s="330"/>
      <c r="EC35" s="330"/>
      <c r="ED35" s="330"/>
      <c r="EE35" s="330"/>
      <c r="EF35" s="330"/>
      <c r="EG35" s="330"/>
      <c r="EH35" s="330"/>
      <c r="EI35" s="330"/>
      <c r="EJ35" s="330"/>
      <c r="EK35" s="330"/>
      <c r="EL35" s="330"/>
      <c r="EM35" s="330"/>
      <c r="EN35" s="330"/>
      <c r="EO35" s="330"/>
      <c r="EP35" s="330"/>
    </row>
    <row r="36" spans="1:146" s="331" customFormat="1" ht="17" customHeight="1">
      <c r="A36" s="528"/>
      <c r="B36" s="194" t="str">
        <f>'Vic Apr 2019'!F30</f>
        <v>Amaysim</v>
      </c>
      <c r="C36" s="194" t="str">
        <f>'Vic Apr 2019'!G30</f>
        <v>Gas as you go</v>
      </c>
      <c r="D36" s="190">
        <f>365*'Vic Apr 2019'!H30/100</f>
        <v>293.24100000000004</v>
      </c>
      <c r="E36" s="415">
        <f>IF('Vic Apr 2019'!AQ30=3,0.5,IF('Vic Apr 2019'!AQ30=2,0.33,0))</f>
        <v>0.33</v>
      </c>
      <c r="F36" s="415">
        <f t="shared" si="3"/>
        <v>0.66999999999999993</v>
      </c>
      <c r="G36" s="190">
        <f>IF('Vic Apr 2019'!K30="",($C$5*E36/'Vic Apr 2019'!AQ30*'Vic Apr 2019'!W30/100)*'Vic Apr 2019'!AQ30,IF($C$5*E36/'Vic Apr 2019'!AQ30&gt;='Vic Apr 2019'!L30,('Vic Apr 2019'!L30*'Vic Apr 2019'!W30/100)*'Vic Apr 2019'!AQ30,($C$5*E36/'Vic Apr 2019'!AQ30*'Vic Apr 2019'!W30/100)*'Vic Apr 2019'!AQ30))</f>
        <v>192.84</v>
      </c>
      <c r="H36" s="190">
        <f>IF($C$5*E36/'Vic Apr 2019'!AQ30&lt;'Vic Apr 2019'!L30,0,IF($C$5*E36/'Vic Apr 2019'!AQ30&lt;='Vic Apr 2019'!M30,($C$5*E36/'Vic Apr 2019'!AQ30-'Vic Apr 2019'!L30)*('Vic Apr 2019'!X30/100)*'Vic Apr 2019'!AQ30,('Vic Apr 2019'!M30-'Vic Apr 2019'!L30)*('Vic Apr 2019'!X30/100)*'Vic Apr 2019'!AQ30))</f>
        <v>192.84</v>
      </c>
      <c r="I36" s="190">
        <f>IF($C$5*E36/'Vic Apr 2019'!AQ30&lt;'Vic Apr 2019'!M30,0,IF($C$5*E36/'Vic Apr 2019'!AQ30&lt;='Vic Apr 2019'!N30,($C$5*E36/'Vic Apr 2019'!AQ30-'Vic Apr 2019'!M30)*('Vic Apr 2019'!Y30/100)*'Vic Apr 2019'!AQ30,('Vic Apr 2019'!N30-'Vic Apr 2019'!M30)*('Vic Apr 2019'!Y30/100)*'Vic Apr 2019'!AQ30))</f>
        <v>141.12</v>
      </c>
      <c r="J36" s="190">
        <f>IF($C$5*E36/'Vic Apr 2019'!AQ30&lt;'Vic Apr 2019'!N30,0,IF($C$5*E36/'Vic Apr 2019'!AQ30&lt;='Vic Apr 2019'!O30,($C$5*E36/'Vic Apr 2019'!AQ30-'Vic Apr 2019'!N30)*('Vic Apr 2019'!Z30/100)*'Vic Apr 2019'!AQ30,('Vic Apr 2019'!O30-'Vic Apr 2019'!N30)*('Vic Apr 2019'!Z30/100)*'Vic Apr 2019'!AQ30))</f>
        <v>0</v>
      </c>
      <c r="K36" s="190">
        <f>IF(($C$5*E36/'Vic Apr 2019'!AQ30&gt;'Vic Apr 2019'!O30),($C$5*E36/'Vic Apr 2019'!AQ30-'Vic Apr 2019'!N30)*'Vic Apr 2019'!AA30/100*'Vic Apr 2019'!AQ30,0)</f>
        <v>0</v>
      </c>
      <c r="L36" s="190">
        <f>IF('Vic Apr 2019'!K30="",($C$5*F36/'Vic Apr 2019'!AR30*'Vic Apr 2019'!AC30/100)*'Vic Apr 2019'!AR30,IF($C$5*F36/'Vic Apr 2019'!AR30&gt;='Vic Apr 2019'!L30,('Vic Apr 2019'!L30*'Vic Apr 2019'!AC30/100)*'Vic Apr 2019'!AR30,($C$5*F36/'Vic Apr 2019'!AR30*'Vic Apr 2019'!AC30/100)*'Vic Apr 2019'!AR30))</f>
        <v>385.68</v>
      </c>
      <c r="M36" s="190">
        <f>IF($C$5*F36/'Vic Apr 2019'!AR30&lt;'Vic Apr 2019'!L30,0,IF($C$5*F36/'Vic Apr 2019'!AR30&lt;='Vic Apr 2019'!M30,($C$5*F36/'Vic Apr 2019'!AR30-'Vic Apr 2019'!L30)*('Vic Apr 2019'!AD30/100)*'Vic Apr 2019'!AR30,('Vic Apr 2019'!M30-'Vic Apr 2019'!L30)*('Vic Apr 2019'!AD30/100)*'Vic Apr 2019'!AR30))</f>
        <v>366.96</v>
      </c>
      <c r="N36" s="190">
        <f>IF($C$5*F36/'Vic Apr 2019'!AR30&lt;'Vic Apr 2019'!M30,0,IF($C$5*F36/'Vic Apr 2019'!AR30&lt;='Vic Apr 2019'!N30,($C$5*F36/'Vic Apr 2019'!AR30-'Vic Apr 2019'!M30)*('Vic Apr 2019'!AE30/100)*'Vic Apr 2019'!AR30,('Vic Apr 2019'!N30-'Vic Apr 2019'!M30)*('Vic Apr 2019'!AE30/100)*'Vic Apr 2019'!AR30))</f>
        <v>283.10000000000002</v>
      </c>
      <c r="O36" s="190">
        <f>IF($C$5*F36/'Vic Apr 2019'!AR30&lt;'Vic Apr 2019'!N30,0,IF($C$5*F36/'Vic Apr 2019'!AR30&lt;='Vic Apr 2019'!O30,($C$5*F36/'Vic Apr 2019'!AQ30-'Vic Apr 2019'!N30)*('Vic Apr 2019'!AF30/100)*'Vic Apr 2019'!AR30,('Vic Apr 2019'!O30-'Vic Apr 2019'!N30)*('Vic Apr 2019'!AF30/100)*'Vic Apr 2019'!AR30))</f>
        <v>0</v>
      </c>
      <c r="P36" s="190">
        <f>IF(($C$5*F36/'Vic Apr 2019'!AR30&gt;'Vic Apr 2019'!O30),($C$5*F36/'Vic Apr 2019'!AR30-'Vic Apr 2019'!N30)*'Vic Apr 2019'!AG30/100*'Vic Apr 2019'!AR30,0)</f>
        <v>0</v>
      </c>
      <c r="Q36" s="394">
        <f t="shared" si="4"/>
        <v>1562.54</v>
      </c>
      <c r="R36" s="419">
        <f t="shared" ref="R36:R37" si="14">SUM(D36:P36)</f>
        <v>1856.7809999999999</v>
      </c>
      <c r="S36" s="193">
        <f t="shared" si="6"/>
        <v>2042.4591</v>
      </c>
      <c r="T36" s="247">
        <f>'Vic Apr 2019'!AT30</f>
        <v>0</v>
      </c>
      <c r="U36" s="247">
        <f>'Vic Apr 2019'!AU30</f>
        <v>0</v>
      </c>
      <c r="V36" s="247">
        <f>'Vic Apr 2019'!AV30</f>
        <v>0</v>
      </c>
      <c r="W36" s="247">
        <f>'Vic Apr 2019'!AW30</f>
        <v>0</v>
      </c>
      <c r="X36" s="419" t="str">
        <f t="shared" si="12"/>
        <v>No discount</v>
      </c>
      <c r="Y36" s="419" t="s">
        <v>759</v>
      </c>
      <c r="Z36" s="399">
        <f t="shared" si="8"/>
        <v>1856.7809999999999</v>
      </c>
      <c r="AA36" s="399">
        <f t="shared" si="9"/>
        <v>1856.7809999999999</v>
      </c>
      <c r="AB36" s="400">
        <f t="shared" si="10"/>
        <v>2042.4591</v>
      </c>
      <c r="AC36" s="400">
        <f t="shared" si="11"/>
        <v>2042.4591</v>
      </c>
      <c r="AD36" s="244">
        <f>'Vic Apr 2019'!BF30</f>
        <v>0</v>
      </c>
      <c r="AE36" s="196" t="str">
        <f>'Vic Apr 2019'!BG30</f>
        <v>n</v>
      </c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324"/>
      <c r="AW36" s="324"/>
      <c r="AX36" s="324"/>
      <c r="AY36" s="324"/>
      <c r="AZ36" s="324"/>
      <c r="BA36" s="324"/>
      <c r="BB36" s="324"/>
      <c r="BC36" s="324"/>
      <c r="BD36" s="324"/>
      <c r="BE36" s="324"/>
      <c r="BF36" s="324"/>
      <c r="BG36" s="324"/>
      <c r="BH36" s="324"/>
      <c r="BI36" s="324"/>
      <c r="BJ36" s="324"/>
      <c r="BK36" s="324"/>
      <c r="BL36" s="324"/>
      <c r="BM36" s="324"/>
      <c r="BN36" s="324"/>
      <c r="BO36" s="324"/>
      <c r="BP36" s="324"/>
      <c r="BQ36" s="324"/>
      <c r="BR36" s="324"/>
      <c r="BS36" s="324"/>
      <c r="BT36" s="324"/>
      <c r="BU36" s="324"/>
      <c r="BV36" s="324"/>
      <c r="BW36" s="324"/>
      <c r="BX36" s="324"/>
      <c r="BY36" s="324"/>
      <c r="BZ36" s="324"/>
      <c r="CA36" s="324"/>
      <c r="CB36" s="324"/>
      <c r="CC36" s="324"/>
      <c r="CD36" s="324"/>
      <c r="CE36" s="324"/>
      <c r="CF36" s="324"/>
      <c r="CG36" s="324"/>
      <c r="CH36" s="324"/>
      <c r="CI36" s="324"/>
      <c r="CJ36" s="324"/>
      <c r="CK36" s="324"/>
      <c r="CL36" s="324"/>
      <c r="CM36" s="324"/>
      <c r="CN36" s="324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0"/>
      <c r="CZ36" s="330"/>
      <c r="DA36" s="330"/>
      <c r="DB36" s="330"/>
      <c r="DC36" s="330"/>
      <c r="DD36" s="330"/>
      <c r="DE36" s="330"/>
      <c r="DF36" s="330"/>
      <c r="DG36" s="330"/>
      <c r="DH36" s="330"/>
      <c r="DI36" s="330"/>
      <c r="DJ36" s="330"/>
      <c r="DK36" s="330"/>
      <c r="DL36" s="330"/>
      <c r="DM36" s="330"/>
      <c r="DN36" s="330"/>
      <c r="DO36" s="330"/>
      <c r="DP36" s="330"/>
      <c r="DQ36" s="330"/>
      <c r="DR36" s="330"/>
      <c r="DS36" s="330"/>
      <c r="DT36" s="330"/>
      <c r="DU36" s="330"/>
      <c r="DV36" s="330"/>
      <c r="DW36" s="330"/>
      <c r="DX36" s="330"/>
      <c r="DY36" s="330"/>
      <c r="DZ36" s="330"/>
      <c r="EA36" s="330"/>
      <c r="EB36" s="330"/>
      <c r="EC36" s="330"/>
      <c r="ED36" s="330"/>
      <c r="EE36" s="330"/>
      <c r="EF36" s="330"/>
      <c r="EG36" s="330"/>
      <c r="EH36" s="330"/>
      <c r="EI36" s="330"/>
      <c r="EJ36" s="330"/>
      <c r="EK36" s="330"/>
      <c r="EL36" s="330"/>
      <c r="EM36" s="330"/>
      <c r="EN36" s="330"/>
      <c r="EO36" s="330"/>
      <c r="EP36" s="330"/>
    </row>
    <row r="37" spans="1:146" s="331" customFormat="1" ht="17" customHeight="1" thickBot="1">
      <c r="A37" s="532"/>
      <c r="B37" s="215" t="str">
        <f>'Vic Apr 2019'!F31</f>
        <v>Powershop</v>
      </c>
      <c r="C37" s="215" t="str">
        <f>'Vic Apr 2019'!G31</f>
        <v>Gas Saver</v>
      </c>
      <c r="D37" s="115">
        <f>365*'Vic Apr 2019'!H31/100</f>
        <v>386.9</v>
      </c>
      <c r="E37" s="416">
        <f>IF('Vic Apr 2019'!AQ31=3,0.5,IF('Vic Apr 2019'!AQ31=2,0.33,0))</f>
        <v>0.5</v>
      </c>
      <c r="F37" s="416">
        <f t="shared" si="3"/>
        <v>0.5</v>
      </c>
      <c r="G37" s="115">
        <f>IF('Vic Apr 2019'!K31="",($C$5*E37/'Vic Apr 2019'!AQ31*'Vic Apr 2019'!W31/100)*'Vic Apr 2019'!AQ31,IF($C$5*E37/'Vic Apr 2019'!AQ31&gt;='Vic Apr 2019'!L31,('Vic Apr 2019'!L31*'Vic Apr 2019'!W31/100)*'Vic Apr 2019'!AQ31,($C$5*E37/'Vic Apr 2019'!AQ31*'Vic Apr 2019'!W31/100)*'Vic Apr 2019'!AQ31))</f>
        <v>750</v>
      </c>
      <c r="H37" s="115">
        <f>IF(AND('Vic Apr 2019'!L31&gt;0,'Vic Apr 2019'!M31&gt;0),IF($C$5*E37/'Vic Apr 2019'!AQ31&lt;'Vic Apr 2019'!L31,0,IF(($C$5*E37/'Vic Apr 2019'!AQ31-'Vic Apr 2019'!L31)&lt;=('Vic Apr 2019'!M31+'Vic Apr 2019'!L31),((($C$5*E37/'Vic Apr 2019'!AQ31-'Vic Apr 2019'!L31)*'Vic Apr 2019'!X31/100))*'Vic Apr 2019'!AQ31,((('Vic Apr 2019'!M31)*'Vic Apr 2019'!X31/100)*'Vic Apr 2019'!AQ31))),0)</f>
        <v>0</v>
      </c>
      <c r="I37" s="115">
        <f>IF(AND('Vic Apr 2019'!M31&gt;0,'Vic Apr 2019'!N31&gt;0),IF($C$5*E37/'Vic Apr 2019'!AQ31&lt;('Vic Apr 2019'!L31+'Vic Apr 2019'!M31),0,IF(($C$5*E37/'Vic Apr 2019'!AQ31-'Vic Apr 2019'!L31+'Vic Apr 2019'!M31)&lt;=('Vic Apr 2019'!L31+'Vic Apr 2019'!M31+'Vic Apr 2019'!N31),((($C$5*E37/'Vic Apr 2019'!AQ31-('Vic Apr 2019'!L31+'Vic Apr 2019'!M31))*'Vic Apr 2019'!Y31/100))*'Vic Apr 2019'!AQ31,('Vic Apr 2019'!N31*'Vic Apr 2019'!Y31/100)* 'Vic Apr 2019'!AQ31)),0)</f>
        <v>0</v>
      </c>
      <c r="J37" s="115">
        <f>IF(AND('Vic Apr 2019'!N31&gt;0,'Vic Apr 2019'!O31&gt;0),IF($C$5*E37/'Vic Apr 2019'!AQ31&lt;('Vic Apr 2019'!L31+'Vic Apr 2019'!M31+'Vic Apr 2019'!N31),0,IF(($C$5*E37/'Vic Apr 2019'!AQ31-'Vic Apr 2019'!L31+'Vic Apr 2019'!M31+'Vic Apr 2019'!N31)&lt;=('Vic Apr 2019'!L31+'Vic Apr 2019'!M31+'Vic Apr 2019'!N31+'Vic Apr 2019'!O31),(($C$5*E37/'Vic Apr 2019'!AQ31-('Vic Apr 2019'!L31+'Vic Apr 2019'!M31+'Vic Apr 2019'!N31))*'Vic Apr 2019'!Z31/100)*'Vic Apr 2019'!AQ31,('Vic Apr 2019'!O31*'Vic Apr 2019'!Z31/100)*'Vic Apr 2019'!AQ31)),0)</f>
        <v>0</v>
      </c>
      <c r="K37" s="115">
        <f>IF(AND('Vic Apr 2019'!P31&gt;0,'Vic Apr 2019'!O31&gt;0),IF(($C$5*E37/'Vic Apr 2019'!AQ31&lt;SUM('Vic Apr 2019'!L31:P31)),(0),($C$5*E37/'Vic Apr 2019'!AQ31-SUM('Vic Apr 2019'!L31:P31))*'Vic Apr 2019'!AB31/100)* 'Vic Apr 2019'!AQ31,IF(AND('Vic Apr 2019'!O31&gt;0,'Vic Apr 2019'!P31=""),IF(($C$5*E37/'Vic Apr 2019'!AQ31&lt; SUM('Vic Apr 2019'!L31:O31)),(0),($C$5*E37/'Vic Apr 2019'!AQ31-SUM('Vic Apr 2019'!L31:O31))*'Vic Apr 2019'!AA31/100)* 'Vic Apr 2019'!AQ31,IF(AND('Vic Apr 2019'!N31&gt;0,'Vic Apr 2019'!O31=""),IF(($C$5*E37/'Vic Apr 2019'!AQ31&lt; SUM('Vic Apr 2019'!L31:N31)),(0),($C$5*E37/'Vic Apr 2019'!AQ31-SUM('Vic Apr 2019'!L31:N31))*'Vic Apr 2019'!Z31/100)* 'Vic Apr 2019'!AQ31,IF(AND('Vic Apr 2019'!M31&gt;0,'Vic Apr 2019'!N31=""),IF(($C$5*E37/'Vic Apr 2019'!AQ31&lt;'Vic Apr 2019'!M31+'Vic Apr 2019'!L31),(0),(($C$5*E37/'Vic Apr 2019'!AQ31-('Vic Apr 2019'!M31+'Vic Apr 2019'!L31))*'Vic Apr 2019'!Y31/100))*'Vic Apr 2019'!AQ31,IF(AND('Vic Apr 2019'!L31&gt;0,'Vic Apr 2019'!M31=""&gt;0),IF(($C$5*E37/'Vic Apr 2019'!AQ31&lt;'Vic Apr 2019'!L31),(0),($C$5*E37/'Vic Apr 2019'!AQ31-'Vic Apr 2019'!L31)*'Vic Apr 2019'!X31/100)*'Vic Apr 2019'!AQ31,0)))))</f>
        <v>0</v>
      </c>
      <c r="L37" s="115">
        <f>IF('Vic Apr 2019'!K31="",($C$5*F37/'Vic Apr 2019'!AR31*'Vic Apr 2019'!AC31/100)*'Vic Apr 2019'!AR31,IF($C$5*F37/'Vic Apr 2019'!AR31&gt;='Vic Apr 2019'!L31,('Vic Apr 2019'!L31*'Vic Apr 2019'!AC31/100)*'Vic Apr 2019'!AR31,($C$5*F37/'Vic Apr 2019'!AR31*'Vic Apr 2019'!AC31/100)*'Vic Apr 2019'!AR31))</f>
        <v>715.00000000000011</v>
      </c>
      <c r="M37" s="115">
        <f>IF(AND('Vic Apr 2019'!L31&gt;0,'Vic Apr 2019'!M31&gt;0),IF($C$5*F37/'Vic Apr 2019'!AR31&lt;'Vic Apr 2019'!L31,0,IF(($C$5*F37/'Vic Apr 2019'!AR31-'Vic Apr 2019'!L31)&lt;=('Vic Apr 2019'!M31+'Vic Apr 2019'!L31),((($C$5*F37/'Vic Apr 2019'!AR31-'Vic Apr 2019'!L31)*'Vic Apr 2019'!AD31/100))*'Vic Apr 2019'!AR31,((('Vic Apr 2019'!M31)*'Vic Apr 2019'!AD31/100)*'Vic Apr 2019'!AR31))),0)</f>
        <v>0</v>
      </c>
      <c r="N37" s="115">
        <f>IF(AND('Vic Apr 2019'!M31&gt;0,'Vic Apr 2019'!N31&gt;0),IF($C$5*F37/'Vic Apr 2019'!AR31&lt;('Vic Apr 2019'!L31+'Vic Apr 2019'!M31),0,IF(($C$5*F37/'Vic Apr 2019'!AR31-'Vic Apr 2019'!L31+'Vic Apr 2019'!M31)&lt;=('Vic Apr 2019'!L31+'Vic Apr 2019'!M31+'Vic Apr 2019'!N31),((($C$5*F37/'Vic Apr 2019'!AR31-('Vic Apr 2019'!L31+'Vic Apr 2019'!M31))*'Vic Apr 2019'!AE31/100))*'Vic Apr 2019'!AR31,('Vic Apr 2019'!N31*'Vic Apr 2019'!AE31/100)*'Vic Apr 2019'!AR31)),0)</f>
        <v>0</v>
      </c>
      <c r="O37" s="115">
        <f>IF(AND('Vic Apr 2019'!N31&gt;0,'Vic Apr 2019'!O31&gt;0),IF($C$5*F37/'Vic Apr 2019'!AR31&lt;('Vic Apr 2019'!L31+'Vic Apr 2019'!M31+'Vic Apr 2019'!N31),0,IF(($C$5*F37/'Vic Apr 2019'!AR31-'Vic Apr 2019'!L31+'Vic Apr 2019'!M31+'Vic Apr 2019'!N31)&lt;=('Vic Apr 2019'!L31+'Vic Apr 2019'!M31+'Vic Apr 2019'!N31+'Vic Apr 2019'!O31),(($C$5*F37/'Vic Apr 2019'!AR31-('Vic Apr 2019'!L31+'Vic Apr 2019'!M31+'Vic Apr 2019'!N31))*'Vic Apr 2019'!AF31/100)*'Vic Apr 2019'!AR31,('Vic Apr 2019'!O31*'Vic Apr 2019'!AF31/100)*'Vic Apr 2019'!AR31)),0)</f>
        <v>0</v>
      </c>
      <c r="P37" s="115">
        <f>IF(AND('Vic Apr 2019'!P31&gt;0,'Vic Apr 2019'!O31&gt;0),IF(($C$5*F37/'Vic Apr 2019'!AR31&lt;SUM('Vic Apr 2019'!L31:P31)),(0),($C$5*F37/'Vic Apr 2019'!AR31-SUM('Vic Apr 2019'!L31:P31))*'Vic Apr 2019'!AB31/100)* 'Vic Apr 2019'!AR31,IF(AND('Vic Apr 2019'!O31&gt;0,'Vic Apr 2019'!P31=""),IF(($C$5*F37/'Vic Apr 2019'!AR31&lt; SUM('Vic Apr 2019'!L31:O31)),(0),($C$5*F37/'Vic Apr 2019'!AR31-SUM('Vic Apr 2019'!L31:O31))*'Vic Apr 2019'!AG31/100)* 'Vic Apr 2019'!AR31,IF(AND('Vic Apr 2019'!N31&gt;0,'Vic Apr 2019'!O31=""),IF(($C$5*F37/'Vic Apr 2019'!AR31&lt; SUM('Vic Apr 2019'!L31:N31)),(0),($C$5*F37/'Vic Apr 2019'!AR31-SUM('Vic Apr 2019'!L31:N31))*'Vic Apr 2019'!AF31/100)* 'Vic Apr 2019'!AR31,IF(AND('Vic Apr 2019'!M31&gt;0,'Vic Apr 2019'!N31=""),IF(($C$5*F37/'Vic Apr 2019'!AR31&lt;'Vic Apr 2019'!M31+'Vic Apr 2019'!L31),(0),(($C$5*F37/'Vic Apr 2019'!AR31-('Vic Apr 2019'!M31+'Vic Apr 2019'!L31))*'Vic Apr 2019'!AE31/100))*'Vic Apr 2019'!AR31,IF(AND('Vic Apr 2019'!L31&gt;0,'Vic Apr 2019'!M31=""&gt;0),IF(($C$5*F37/'Vic Apr 2019'!AR31&lt;'Vic Apr 2019'!L31),(0),($C$5*F37/'Vic Apr 2019'!AR31-'Vic Apr 2019'!L31)*'Vic Apr 2019'!AD31/100)*'Vic Apr 2019'!AR31,0)))))</f>
        <v>0</v>
      </c>
      <c r="Q37" s="395">
        <f t="shared" si="4"/>
        <v>1465</v>
      </c>
      <c r="R37" s="420">
        <f t="shared" si="14"/>
        <v>1852.9</v>
      </c>
      <c r="S37" s="214">
        <f t="shared" si="6"/>
        <v>2038.1900000000003</v>
      </c>
      <c r="T37" s="248">
        <f>'Vic Apr 2019'!AT31</f>
        <v>0</v>
      </c>
      <c r="U37" s="248">
        <f>'Vic Apr 2019'!AU31</f>
        <v>0</v>
      </c>
      <c r="V37" s="248">
        <f>'Vic Apr 2019'!AV31</f>
        <v>5</v>
      </c>
      <c r="W37" s="248">
        <f>'Vic Apr 2019'!AW31</f>
        <v>0</v>
      </c>
      <c r="X37" s="420" t="str">
        <f t="shared" si="12"/>
        <v>Pay-on-time off bill</v>
      </c>
      <c r="Y37" s="420" t="s">
        <v>759</v>
      </c>
      <c r="Z37" s="401">
        <f t="shared" si="8"/>
        <v>1852.9</v>
      </c>
      <c r="AA37" s="402">
        <f t="shared" si="9"/>
        <v>1760.2550000000001</v>
      </c>
      <c r="AB37" s="403">
        <f t="shared" si="10"/>
        <v>2038.1900000000003</v>
      </c>
      <c r="AC37" s="403">
        <f t="shared" si="11"/>
        <v>1936.2805000000003</v>
      </c>
      <c r="AD37" s="245">
        <f>'Vic Apr 2019'!BF31</f>
        <v>0</v>
      </c>
      <c r="AE37" s="217" t="str">
        <f>'Vic Apr 2019'!BG31</f>
        <v>n</v>
      </c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324"/>
      <c r="AW37" s="324"/>
      <c r="AX37" s="324"/>
      <c r="AY37" s="324"/>
      <c r="AZ37" s="324"/>
      <c r="BA37" s="324"/>
      <c r="BB37" s="324"/>
      <c r="BC37" s="324"/>
      <c r="BD37" s="324"/>
      <c r="BE37" s="324"/>
      <c r="BF37" s="324"/>
      <c r="BG37" s="324"/>
      <c r="BH37" s="324"/>
      <c r="BI37" s="324"/>
      <c r="BJ37" s="324"/>
      <c r="BK37" s="324"/>
      <c r="BL37" s="324"/>
      <c r="BM37" s="324"/>
      <c r="BN37" s="324"/>
      <c r="BO37" s="324"/>
      <c r="BP37" s="324"/>
      <c r="BQ37" s="324"/>
      <c r="BR37" s="324"/>
      <c r="BS37" s="324"/>
      <c r="BT37" s="324"/>
      <c r="BU37" s="324"/>
      <c r="BV37" s="324"/>
      <c r="BW37" s="324"/>
      <c r="BX37" s="324"/>
      <c r="BY37" s="324"/>
      <c r="BZ37" s="324"/>
      <c r="CA37" s="324"/>
      <c r="CB37" s="324"/>
      <c r="CC37" s="324"/>
      <c r="CD37" s="324"/>
      <c r="CE37" s="324"/>
      <c r="CF37" s="324"/>
      <c r="CG37" s="324"/>
      <c r="CH37" s="324"/>
      <c r="CI37" s="324"/>
      <c r="CJ37" s="324"/>
      <c r="CK37" s="324"/>
      <c r="CL37" s="324"/>
      <c r="CM37" s="324"/>
      <c r="CN37" s="324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0"/>
      <c r="CZ37" s="330"/>
      <c r="DA37" s="330"/>
      <c r="DB37" s="330"/>
      <c r="DC37" s="330"/>
      <c r="DD37" s="330"/>
      <c r="DE37" s="330"/>
      <c r="DF37" s="330"/>
      <c r="DG37" s="330"/>
      <c r="DH37" s="330"/>
      <c r="DI37" s="330"/>
      <c r="DJ37" s="330"/>
      <c r="DK37" s="330"/>
      <c r="DL37" s="330"/>
      <c r="DM37" s="330"/>
      <c r="DN37" s="330"/>
      <c r="DO37" s="330"/>
      <c r="DP37" s="330"/>
      <c r="DQ37" s="330"/>
      <c r="DR37" s="330"/>
      <c r="DS37" s="330"/>
      <c r="DT37" s="330"/>
      <c r="DU37" s="330"/>
      <c r="DV37" s="330"/>
      <c r="DW37" s="330"/>
      <c r="DX37" s="330"/>
      <c r="DY37" s="330"/>
      <c r="DZ37" s="330"/>
      <c r="EA37" s="330"/>
      <c r="EB37" s="330"/>
      <c r="EC37" s="330"/>
      <c r="ED37" s="330"/>
      <c r="EE37" s="330"/>
      <c r="EF37" s="330"/>
      <c r="EG37" s="330"/>
      <c r="EH37" s="330"/>
      <c r="EI37" s="330"/>
      <c r="EJ37" s="330"/>
      <c r="EK37" s="330"/>
      <c r="EL37" s="330"/>
      <c r="EM37" s="330"/>
      <c r="EN37" s="330"/>
      <c r="EO37" s="330"/>
      <c r="EP37" s="330"/>
    </row>
    <row r="38" spans="1:146" ht="17" customHeight="1" thickTop="1">
      <c r="A38" s="531" t="str">
        <f>'Vic Apr 2019'!D32</f>
        <v>Ausnet Central 2</v>
      </c>
      <c r="B38" s="194" t="str">
        <f>'Vic Apr 2019'!F32</f>
        <v>AGL</v>
      </c>
      <c r="C38" s="194" t="str">
        <f>'Vic Apr 2019'!G32</f>
        <v>Business Savers</v>
      </c>
      <c r="D38" s="190">
        <f>365*'Vic Apr 2019'!H32/100</f>
        <v>333.97500000000002</v>
      </c>
      <c r="E38" s="415">
        <f>IF('Vic Apr 2019'!AQ32=3,0.5,IF('Vic Apr 2019'!AQ32=2,0.33,0))</f>
        <v>0.33</v>
      </c>
      <c r="F38" s="415">
        <f t="shared" si="3"/>
        <v>0.66999999999999993</v>
      </c>
      <c r="G38" s="190">
        <f>IF('Vic Apr 2019'!K32="",($C$5*E38/'Vic Apr 2019'!AQ32*'Vic Apr 2019'!W32/100)*'Vic Apr 2019'!AQ32,IF($C$5*E38/'Vic Apr 2019'!AQ32&gt;='Vic Apr 2019'!L32,('Vic Apr 2019'!L32*'Vic Apr 2019'!W32/100)*'Vic Apr 2019'!AQ32,($C$5*E38/'Vic Apr 2019'!AQ32*'Vic Apr 2019'!W32/100)*'Vic Apr 2019'!AQ32))</f>
        <v>603.9</v>
      </c>
      <c r="H38" s="190">
        <f>IF(AND('Vic Apr 2019'!L32&gt;0,'Vic Apr 2019'!M32&gt;0),IF($C$5*E38/'Vic Apr 2019'!AQ32&lt;'Vic Apr 2019'!L32,0,IF(($C$5*E38/'Vic Apr 2019'!AQ32-'Vic Apr 2019'!L32)&lt;=('Vic Apr 2019'!M32+'Vic Apr 2019'!L32),((($C$5*E38/'Vic Apr 2019'!AQ32-'Vic Apr 2019'!L32)*'Vic Apr 2019'!X32/100))*'Vic Apr 2019'!AQ32,((('Vic Apr 2019'!M32)*'Vic Apr 2019'!X32/100)*'Vic Apr 2019'!AQ32))),0)</f>
        <v>0</v>
      </c>
      <c r="I38" s="190">
        <f>IF(AND('Vic Apr 2019'!M32&gt;0,'Vic Apr 2019'!N32&gt;0),IF($C$5*E38/'Vic Apr 2019'!AQ32&lt;('Vic Apr 2019'!L32+'Vic Apr 2019'!M32),0,IF(($C$5*E38/'Vic Apr 2019'!AQ32-'Vic Apr 2019'!L32+'Vic Apr 2019'!M32)&lt;=('Vic Apr 2019'!L32+'Vic Apr 2019'!M32+'Vic Apr 2019'!N32),((($C$5*E38/'Vic Apr 2019'!AQ32-('Vic Apr 2019'!L32+'Vic Apr 2019'!M32))*'Vic Apr 2019'!Y32/100))*'Vic Apr 2019'!AQ32,('Vic Apr 2019'!N32*'Vic Apr 2019'!Y32/100)* 'Vic Apr 2019'!AQ32)),0)</f>
        <v>0</v>
      </c>
      <c r="J38" s="190">
        <f>IF(AND('Vic Apr 2019'!N32&gt;0,'Vic Apr 2019'!O32&gt;0),IF($C$5*E38/'Vic Apr 2019'!AQ32&lt;('Vic Apr 2019'!L32+'Vic Apr 2019'!M32+'Vic Apr 2019'!N32),0,IF(($C$5*E38/'Vic Apr 2019'!AQ32-'Vic Apr 2019'!L32+'Vic Apr 2019'!M32+'Vic Apr 2019'!N32)&lt;=('Vic Apr 2019'!L32+'Vic Apr 2019'!M32+'Vic Apr 2019'!N32+'Vic Apr 2019'!O32),(($C$5*E38/'Vic Apr 2019'!AQ32-('Vic Apr 2019'!L32+'Vic Apr 2019'!M32+'Vic Apr 2019'!N32))*'Vic Apr 2019'!Z32/100)*'Vic Apr 2019'!AQ32,('Vic Apr 2019'!O32*'Vic Apr 2019'!Z32/100)*'Vic Apr 2019'!AQ32)),0)</f>
        <v>0</v>
      </c>
      <c r="K38" s="190">
        <f>IF(AND('Vic Apr 2019'!P32&gt;0,'Vic Apr 2019'!O32&gt;0),IF(($C$5*E38/'Vic Apr 2019'!AQ32&lt;SUM('Vic Apr 2019'!L32:P32)),(0),($C$5*E38/'Vic Apr 2019'!AQ32-SUM('Vic Apr 2019'!L32:P32))*'Vic Apr 2019'!AB32/100)* 'Vic Apr 2019'!AQ32,IF(AND('Vic Apr 2019'!O32&gt;0,'Vic Apr 2019'!P32=""),IF(($C$5*E38/'Vic Apr 2019'!AQ32&lt; SUM('Vic Apr 2019'!L32:O32)),(0),($C$5*E38/'Vic Apr 2019'!AQ32-SUM('Vic Apr 2019'!L32:O32))*'Vic Apr 2019'!AA32/100)* 'Vic Apr 2019'!AQ32,IF(AND('Vic Apr 2019'!N32&gt;0,'Vic Apr 2019'!O32=""),IF(($C$5*E38/'Vic Apr 2019'!AQ32&lt; SUM('Vic Apr 2019'!L32:N32)),(0),($C$5*E38/'Vic Apr 2019'!AQ32-SUM('Vic Apr 2019'!L32:N32))*'Vic Apr 2019'!Z32/100)* 'Vic Apr 2019'!AQ32,IF(AND('Vic Apr 2019'!M32&gt;0,'Vic Apr 2019'!N32=""),IF(($C$5*E38/'Vic Apr 2019'!AQ32&lt;'Vic Apr 2019'!M32+'Vic Apr 2019'!L32),(0),(($C$5*E38/'Vic Apr 2019'!AQ32-('Vic Apr 2019'!M32+'Vic Apr 2019'!L32))*'Vic Apr 2019'!Y32/100))*'Vic Apr 2019'!AQ32,IF(AND('Vic Apr 2019'!L32&gt;0,'Vic Apr 2019'!M32=""&gt;0),IF(($C$5*E38/'Vic Apr 2019'!AQ32&lt;'Vic Apr 2019'!L32),(0),($C$5*E38/'Vic Apr 2019'!AQ32-'Vic Apr 2019'!L32)*'Vic Apr 2019'!X32/100)*'Vic Apr 2019'!AQ32,0)))))</f>
        <v>0</v>
      </c>
      <c r="L38" s="190">
        <f>IF('Vic Apr 2019'!K32="",($C$5*F38/'Vic Apr 2019'!AR32*'Vic Apr 2019'!AC32/100)*'Vic Apr 2019'!AR32,IF($C$5*F38/'Vic Apr 2019'!AR32&gt;='Vic Apr 2019'!L32,('Vic Apr 2019'!L32*'Vic Apr 2019'!AC32/100)*'Vic Apr 2019'!AR32,($C$5*F38/'Vic Apr 2019'!AR32*'Vic Apr 2019'!AC32/100)*'Vic Apr 2019'!AR32))</f>
        <v>1185.9000000000001</v>
      </c>
      <c r="M38" s="190">
        <f>IF(AND('Vic Apr 2019'!L32&gt;0,'Vic Apr 2019'!M32&gt;0),IF($C$5*F38/'Vic Apr 2019'!AR32&lt;'Vic Apr 2019'!L32,0,IF(($C$5*F38/'Vic Apr 2019'!AR32-'Vic Apr 2019'!L32)&lt;=('Vic Apr 2019'!M32+'Vic Apr 2019'!L32),((($C$5*F38/'Vic Apr 2019'!AR32-'Vic Apr 2019'!L32)*'Vic Apr 2019'!AD32/100))*'Vic Apr 2019'!AR32,((('Vic Apr 2019'!M32)*'Vic Apr 2019'!AD32/100)*'Vic Apr 2019'!AR32))),0)</f>
        <v>0</v>
      </c>
      <c r="N38" s="190">
        <f>IF(AND('Vic Apr 2019'!M32&gt;0,'Vic Apr 2019'!N32&gt;0),IF($C$5*F38/'Vic Apr 2019'!AR32&lt;('Vic Apr 2019'!L32+'Vic Apr 2019'!M32),0,IF(($C$5*F38/'Vic Apr 2019'!AR32-'Vic Apr 2019'!L32+'Vic Apr 2019'!M32)&lt;=('Vic Apr 2019'!L32+'Vic Apr 2019'!M32+'Vic Apr 2019'!N32),((($C$5*F38/'Vic Apr 2019'!AR32-('Vic Apr 2019'!L32+'Vic Apr 2019'!M32))*'Vic Apr 2019'!AE32/100))*'Vic Apr 2019'!AR32,('Vic Apr 2019'!N32*'Vic Apr 2019'!AE32/100)*'Vic Apr 2019'!AR32)),0)</f>
        <v>0</v>
      </c>
      <c r="O38" s="190">
        <f>IF(AND('Vic Apr 2019'!N32&gt;0,'Vic Apr 2019'!O32&gt;0),IF($C$5*F38/'Vic Apr 2019'!AR32&lt;('Vic Apr 2019'!L32+'Vic Apr 2019'!M32+'Vic Apr 2019'!N32),0,IF(($C$5*F38/'Vic Apr 2019'!AR32-'Vic Apr 2019'!L32+'Vic Apr 2019'!M32+'Vic Apr 2019'!N32)&lt;=('Vic Apr 2019'!L32+'Vic Apr 2019'!M32+'Vic Apr 2019'!N32+'Vic Apr 2019'!O32),(($C$5*F38/'Vic Apr 2019'!AR32-('Vic Apr 2019'!L32+'Vic Apr 2019'!M32+'Vic Apr 2019'!N32))*'Vic Apr 2019'!AF32/100)*'Vic Apr 2019'!AR32,('Vic Apr 2019'!O32*'Vic Apr 2019'!AF32/100)*'Vic Apr 2019'!AR32)),0)</f>
        <v>0</v>
      </c>
      <c r="P38" s="190">
        <f>IF(AND('Vic Apr 2019'!P32&gt;0,'Vic Apr 2019'!O32&gt;0),IF(($C$5*F38/'Vic Apr 2019'!AR32&lt;SUM('Vic Apr 2019'!L32:P32)),(0),($C$5*F38/'Vic Apr 2019'!AR32-SUM('Vic Apr 2019'!L32:P32))*'Vic Apr 2019'!AB32/100)* 'Vic Apr 2019'!AR32,IF(AND('Vic Apr 2019'!O32&gt;0,'Vic Apr 2019'!P32=""),IF(($C$5*F38/'Vic Apr 2019'!AR32&lt; SUM('Vic Apr 2019'!L32:O32)),(0),($C$5*F38/'Vic Apr 2019'!AR32-SUM('Vic Apr 2019'!L32:O32))*'Vic Apr 2019'!AG32/100)* 'Vic Apr 2019'!AR32,IF(AND('Vic Apr 2019'!N32&gt;0,'Vic Apr 2019'!O32=""),IF(($C$5*F38/'Vic Apr 2019'!AR32&lt; SUM('Vic Apr 2019'!L32:N32)),(0),($C$5*F38/'Vic Apr 2019'!AR32-SUM('Vic Apr 2019'!L32:N32))*'Vic Apr 2019'!AF32/100)* 'Vic Apr 2019'!AR32,IF(AND('Vic Apr 2019'!M32&gt;0,'Vic Apr 2019'!N32=""),IF(($C$5*F38/'Vic Apr 2019'!AR32&lt;'Vic Apr 2019'!M32+'Vic Apr 2019'!L32),(0),(($C$5*F38/'Vic Apr 2019'!AR32-('Vic Apr 2019'!M32+'Vic Apr 2019'!L32))*'Vic Apr 2019'!AE32/100))*'Vic Apr 2019'!AR32,IF(AND('Vic Apr 2019'!L32&gt;0,'Vic Apr 2019'!M32=""&gt;0),IF(($C$5*F38/'Vic Apr 2019'!AR32&lt;'Vic Apr 2019'!L32),(0),($C$5*F38/'Vic Apr 2019'!AR32-'Vic Apr 2019'!L32)*'Vic Apr 2019'!AD32/100)*'Vic Apr 2019'!AR32,0)))))</f>
        <v>0</v>
      </c>
      <c r="Q38" s="394">
        <f t="shared" si="4"/>
        <v>1789.8000000000002</v>
      </c>
      <c r="R38" s="419">
        <f t="shared" si="5"/>
        <v>2124.7750000000001</v>
      </c>
      <c r="S38" s="193">
        <f t="shared" si="6"/>
        <v>2337.2525000000005</v>
      </c>
      <c r="T38" s="247">
        <f>'Vic Apr 2019'!AT32</f>
        <v>0</v>
      </c>
      <c r="U38" s="247">
        <f>'Vic Apr 2019'!AU32</f>
        <v>15</v>
      </c>
      <c r="V38" s="247">
        <f>'Vic Apr 2019'!AV32</f>
        <v>0</v>
      </c>
      <c r="W38" s="247">
        <f>'Vic Apr 2019'!AW32</f>
        <v>0</v>
      </c>
      <c r="X38" s="419" t="str">
        <f t="shared" si="12"/>
        <v>Guaranteed off usage</v>
      </c>
      <c r="Y38" s="419" t="s">
        <v>759</v>
      </c>
      <c r="Z38" s="399">
        <f t="shared" si="8"/>
        <v>1856.3050000000001</v>
      </c>
      <c r="AA38" s="399">
        <f t="shared" si="9"/>
        <v>1856.3050000000001</v>
      </c>
      <c r="AB38" s="400">
        <f t="shared" si="10"/>
        <v>2041.9355000000003</v>
      </c>
      <c r="AC38" s="400">
        <f t="shared" si="11"/>
        <v>2041.9355000000003</v>
      </c>
      <c r="AD38" s="244">
        <f>'Vic Apr 2019'!BF32</f>
        <v>0</v>
      </c>
      <c r="AE38" s="196" t="str">
        <f>'Vic Apr 2019'!BG32</f>
        <v>n</v>
      </c>
      <c r="CO38" s="327"/>
      <c r="CP38" s="327"/>
      <c r="CQ38" s="327"/>
      <c r="CR38" s="327"/>
      <c r="CS38" s="327"/>
      <c r="CT38" s="327"/>
      <c r="CU38" s="327"/>
      <c r="CV38" s="327"/>
      <c r="CW38" s="327"/>
      <c r="CX38" s="327"/>
      <c r="CY38" s="327"/>
      <c r="CZ38" s="327"/>
      <c r="DA38" s="327"/>
      <c r="DB38" s="327"/>
      <c r="DC38" s="327"/>
      <c r="DD38" s="327"/>
      <c r="DE38" s="327"/>
      <c r="DF38" s="327"/>
      <c r="DG38" s="327"/>
      <c r="DH38" s="327"/>
      <c r="DI38" s="327"/>
      <c r="DJ38" s="327"/>
      <c r="DK38" s="327"/>
      <c r="DL38" s="327"/>
      <c r="DM38" s="327"/>
      <c r="DN38" s="327"/>
      <c r="DO38" s="327"/>
      <c r="DP38" s="327"/>
      <c r="DQ38" s="327"/>
      <c r="DR38" s="327"/>
      <c r="DS38" s="327"/>
      <c r="DT38" s="327"/>
      <c r="DU38" s="327"/>
      <c r="DV38" s="327"/>
      <c r="DW38" s="327"/>
      <c r="DX38" s="327"/>
      <c r="DY38" s="327"/>
      <c r="DZ38" s="327"/>
      <c r="EA38" s="327"/>
      <c r="EB38" s="327"/>
      <c r="EC38" s="327"/>
      <c r="ED38" s="327"/>
      <c r="EE38" s="327"/>
      <c r="EF38" s="327"/>
      <c r="EG38" s="327"/>
      <c r="EH38" s="327"/>
      <c r="EI38" s="327"/>
      <c r="EJ38" s="327"/>
      <c r="EK38" s="327"/>
      <c r="EL38" s="327"/>
      <c r="EM38" s="327"/>
      <c r="EN38" s="327"/>
      <c r="EO38" s="327"/>
      <c r="EP38" s="327"/>
    </row>
    <row r="39" spans="1:146" ht="17" customHeight="1">
      <c r="A39" s="528"/>
      <c r="B39" s="194" t="str">
        <f>'Vic Apr 2019'!F33</f>
        <v>Click Energy</v>
      </c>
      <c r="C39" s="194" t="str">
        <f>'Vic Apr 2019'!G33</f>
        <v>Business Business Choice</v>
      </c>
      <c r="D39" s="190">
        <f>365*'Vic Apr 2019'!H33/100</f>
        <v>375.95</v>
      </c>
      <c r="E39" s="415">
        <f>IF('Vic Apr 2019'!AQ33=3,0.5,IF('Vic Apr 2019'!AQ33=2,0.33,0))</f>
        <v>0.33</v>
      </c>
      <c r="F39" s="415">
        <f t="shared" si="3"/>
        <v>0.66999999999999993</v>
      </c>
      <c r="G39" s="190">
        <f>IF('Vic Apr 2019'!K33="",($C$5*E39/'Vic Apr 2019'!AQ33*'Vic Apr 2019'!W33/100)*'Vic Apr 2019'!AQ33,IF($C$5*E39/'Vic Apr 2019'!AQ33&gt;='Vic Apr 2019'!L33,('Vic Apr 2019'!L33*'Vic Apr 2019'!W33/100)*'Vic Apr 2019'!AQ33,($C$5*E39/'Vic Apr 2019'!AQ33*'Vic Apr 2019'!W33/100)*'Vic Apr 2019'!AQ33))</f>
        <v>247.2</v>
      </c>
      <c r="H39" s="190">
        <f>IF($C$5*E39/'Vic Apr 2019'!AQ33&lt;'Vic Apr 2019'!L33,0,IF($C$5*E39/'Vic Apr 2019'!AQ33&lt;='Vic Apr 2019'!M33,($C$5*E39/'Vic Apr 2019'!AQ33-'Vic Apr 2019'!L33)*('Vic Apr 2019'!X33/100)*'Vic Apr 2019'!AQ33,('Vic Apr 2019'!M33-'Vic Apr 2019'!L33)*('Vic Apr 2019'!X33/100)*'Vic Apr 2019'!AQ33))</f>
        <v>247.20000000000002</v>
      </c>
      <c r="I39" s="190">
        <f>IF($C$5*E39/'Vic Apr 2019'!AQ33&lt;'Vic Apr 2019'!M33,0,IF($C$5*E39/'Vic Apr 2019'!AQ33&lt;='Vic Apr 2019'!N33,($C$5*E39/'Vic Apr 2019'!AQ33-'Vic Apr 2019'!M33)*('Vic Apr 2019'!Y33/100)*'Vic Apr 2019'!AQ33,('Vic Apr 2019'!N33-'Vic Apr 2019'!M33)*('Vic Apr 2019'!Y33/100)*'Vic Apr 2019'!AQ33))</f>
        <v>180.89999999999998</v>
      </c>
      <c r="J39" s="190">
        <f>IF($C$5*E39/'Vic Apr 2019'!AQ33&lt;'Vic Apr 2019'!N33,0,IF($C$5*E39/'Vic Apr 2019'!AQ33&lt;='Vic Apr 2019'!O33,($C$5*E39/'Vic Apr 2019'!AQ33-'Vic Apr 2019'!N33)*('Vic Apr 2019'!Z33/100)*'Vic Apr 2019'!AQ33,('Vic Apr 2019'!O33-'Vic Apr 2019'!N33)*('Vic Apr 2019'!Z33/100)*'Vic Apr 2019'!AQ33))</f>
        <v>0</v>
      </c>
      <c r="K39" s="190">
        <f>IF(($C$5*E39/'Vic Apr 2019'!AQ33&gt;'Vic Apr 2019'!O33),($C$5*E39/'Vic Apr 2019'!AQ33-'Vic Apr 2019'!N33)*'Vic Apr 2019'!AA33/100*'Vic Apr 2019'!AQ33,0)</f>
        <v>0</v>
      </c>
      <c r="L39" s="190">
        <f>IF('Vic Apr 2019'!K33="",($C$5*F39/'Vic Apr 2019'!AR33*'Vic Apr 2019'!AC33/100)*'Vic Apr 2019'!AR33,IF($C$5*F39/'Vic Apr 2019'!AR33&gt;='Vic Apr 2019'!L33,('Vic Apr 2019'!L33*'Vic Apr 2019'!AC33/100)*'Vic Apr 2019'!AR33,($C$5*F39/'Vic Apr 2019'!AR33*'Vic Apr 2019'!AC33/100)*'Vic Apr 2019'!AR33))</f>
        <v>494.4</v>
      </c>
      <c r="M39" s="190">
        <f>IF($C$5*F39/'Vic Apr 2019'!AR33&lt;'Vic Apr 2019'!L33,0,IF($C$5*F39/'Vic Apr 2019'!AR33&lt;='Vic Apr 2019'!M33,($C$5*F39/'Vic Apr 2019'!AR33-'Vic Apr 2019'!L33)*('Vic Apr 2019'!AD33/100)*'Vic Apr 2019'!AR33,('Vic Apr 2019'!M33-'Vic Apr 2019'!L33)*('Vic Apr 2019'!AD33/100)*'Vic Apr 2019'!AR33))</f>
        <v>470.4</v>
      </c>
      <c r="N39" s="190">
        <f>IF($C$5*F39/'Vic Apr 2019'!AR33&lt;'Vic Apr 2019'!M33,0,IF($C$5*F39/'Vic Apr 2019'!AR33&lt;='Vic Apr 2019'!N33,($C$5*F39/'Vic Apr 2019'!AR33-'Vic Apr 2019'!M33)*('Vic Apr 2019'!AE33/100)*'Vic Apr 2019'!AR33,('Vic Apr 2019'!N33-'Vic Apr 2019'!M33)*('Vic Apr 2019'!AE33/100)*'Vic Apr 2019'!AR33))</f>
        <v>362.9</v>
      </c>
      <c r="O39" s="190">
        <f>IF($C$5*F39/'Vic Apr 2019'!AR33&lt;'Vic Apr 2019'!N33,0,IF($C$5*F39/'Vic Apr 2019'!AR33&lt;='Vic Apr 2019'!O33,($C$5*F39/'Vic Apr 2019'!AQ33-'Vic Apr 2019'!N33)*('Vic Apr 2019'!AF33/100)*'Vic Apr 2019'!AR33,('Vic Apr 2019'!O33-'Vic Apr 2019'!N33)*('Vic Apr 2019'!AF33/100)*'Vic Apr 2019'!AR33))</f>
        <v>0</v>
      </c>
      <c r="P39" s="190">
        <f>IF(($C$5*F39/'Vic Apr 2019'!AR33&gt;'Vic Apr 2019'!O33),($C$5*F39/'Vic Apr 2019'!AR33-'Vic Apr 2019'!N33)*'Vic Apr 2019'!AG33/100*'Vic Apr 2019'!AR33,0)</f>
        <v>0</v>
      </c>
      <c r="Q39" s="394">
        <f t="shared" si="4"/>
        <v>2003</v>
      </c>
      <c r="R39" s="419">
        <f t="shared" si="5"/>
        <v>2379.9500000000003</v>
      </c>
      <c r="S39" s="193">
        <f t="shared" si="6"/>
        <v>2617.9450000000006</v>
      </c>
      <c r="T39" s="247">
        <f>'Vic Apr 2019'!AT33</f>
        <v>0</v>
      </c>
      <c r="U39" s="247">
        <f>'Vic Apr 2019'!AU33</f>
        <v>0</v>
      </c>
      <c r="V39" s="247">
        <f>'Vic Apr 2019'!AV33</f>
        <v>10</v>
      </c>
      <c r="W39" s="247">
        <f>'Vic Apr 2019'!AW33</f>
        <v>0</v>
      </c>
      <c r="X39" s="419" t="str">
        <f t="shared" si="12"/>
        <v>Pay-on-time off bill</v>
      </c>
      <c r="Y39" s="419" t="s">
        <v>759</v>
      </c>
      <c r="Z39" s="399">
        <f t="shared" si="8"/>
        <v>2379.9500000000003</v>
      </c>
      <c r="AA39" s="399">
        <f t="shared" si="9"/>
        <v>2141.9550000000004</v>
      </c>
      <c r="AB39" s="400">
        <f t="shared" si="10"/>
        <v>2617.9450000000006</v>
      </c>
      <c r="AC39" s="400">
        <f t="shared" si="11"/>
        <v>2356.1505000000006</v>
      </c>
      <c r="AD39" s="244">
        <f>'Vic Apr 2019'!BF33</f>
        <v>0</v>
      </c>
      <c r="AE39" s="196" t="str">
        <f>'Vic Apr 2019'!BG33</f>
        <v>n</v>
      </c>
      <c r="CO39" s="327"/>
      <c r="CP39" s="327"/>
      <c r="CQ39" s="327"/>
      <c r="CR39" s="327"/>
      <c r="CS39" s="327"/>
      <c r="CT39" s="327"/>
      <c r="CU39" s="327"/>
      <c r="CV39" s="327"/>
      <c r="CW39" s="327"/>
      <c r="CX39" s="327"/>
      <c r="CY39" s="327"/>
      <c r="CZ39" s="327"/>
      <c r="DA39" s="327"/>
      <c r="DB39" s="327"/>
      <c r="DC39" s="327"/>
      <c r="DD39" s="327"/>
      <c r="DE39" s="327"/>
      <c r="DF39" s="327"/>
      <c r="DG39" s="327"/>
      <c r="DH39" s="327"/>
      <c r="DI39" s="327"/>
      <c r="DJ39" s="327"/>
      <c r="DK39" s="327"/>
      <c r="DL39" s="327"/>
      <c r="DM39" s="327"/>
      <c r="DN39" s="327"/>
      <c r="DO39" s="327"/>
      <c r="DP39" s="327"/>
      <c r="DQ39" s="327"/>
      <c r="DR39" s="327"/>
      <c r="DS39" s="327"/>
      <c r="DT39" s="327"/>
      <c r="DU39" s="327"/>
      <c r="DV39" s="327"/>
      <c r="DW39" s="327"/>
      <c r="DX39" s="327"/>
      <c r="DY39" s="327"/>
      <c r="DZ39" s="327"/>
      <c r="EA39" s="327"/>
      <c r="EB39" s="327"/>
      <c r="EC39" s="327"/>
      <c r="ED39" s="327"/>
      <c r="EE39" s="327"/>
      <c r="EF39" s="327"/>
      <c r="EG39" s="327"/>
      <c r="EH39" s="327"/>
      <c r="EI39" s="327"/>
      <c r="EJ39" s="327"/>
      <c r="EK39" s="327"/>
      <c r="EL39" s="327"/>
      <c r="EM39" s="327"/>
      <c r="EN39" s="327"/>
      <c r="EO39" s="327"/>
      <c r="EP39" s="327"/>
    </row>
    <row r="40" spans="1:146" ht="17" customHeight="1">
      <c r="A40" s="528"/>
      <c r="B40" s="194" t="str">
        <f>'Vic Apr 2019'!F34</f>
        <v>Covau</v>
      </c>
      <c r="C40" s="194" t="str">
        <f>'Vic Apr 2019'!G34</f>
        <v>Smart Saver</v>
      </c>
      <c r="D40" s="190">
        <f>365*'Vic Apr 2019'!H34/100</f>
        <v>346.75</v>
      </c>
      <c r="E40" s="415">
        <f>IF('Vic Apr 2019'!AQ34=3,0.5,IF('Vic Apr 2019'!AQ34=2,0.33,0))</f>
        <v>0.5</v>
      </c>
      <c r="F40" s="415">
        <f t="shared" si="3"/>
        <v>0.5</v>
      </c>
      <c r="G40" s="190">
        <f>IF('Vic Apr 2019'!K34="",($C$5*E40/'Vic Apr 2019'!AQ34*'Vic Apr 2019'!W34/100)*'Vic Apr 2019'!AQ34,IF($C$5*E40/'Vic Apr 2019'!AQ34&gt;='Vic Apr 2019'!L34,('Vic Apr 2019'!L34*'Vic Apr 2019'!W34/100)*'Vic Apr 2019'!AQ34,($C$5*E40/'Vic Apr 2019'!AQ34*'Vic Apr 2019'!W34/100)*'Vic Apr 2019'!AQ34))</f>
        <v>413.99999999999989</v>
      </c>
      <c r="H40" s="190">
        <f>IF($C$5*E40/'Vic Apr 2019'!AQ34&lt;'Vic Apr 2019'!L34,0,IF($C$5*E40/'Vic Apr 2019'!AQ34&lt;='Vic Apr 2019'!M34,($C$5*E40/'Vic Apr 2019'!AQ34-'Vic Apr 2019'!L34)*('Vic Apr 2019'!X34/100)*'Vic Apr 2019'!AQ34,('Vic Apr 2019'!M34-'Vic Apr 2019'!L34)*('Vic Apr 2019'!X34/100)*'Vic Apr 2019'!AQ34))</f>
        <v>392.40000000000003</v>
      </c>
      <c r="I40" s="190">
        <f>IF($C$5*E40/'Vic Apr 2019'!AQ34&lt;'Vic Apr 2019'!M34,0,IF($C$5*E40/'Vic Apr 2019'!AQ34&lt;='Vic Apr 2019'!N34,($C$5*E40/'Vic Apr 2019'!AQ34-'Vic Apr 2019'!M34)*('Vic Apr 2019'!Y34/100)*'Vic Apr 2019'!AQ34,('Vic Apr 2019'!N34-'Vic Apr 2019'!M34)*('Vic Apr 2019'!Y34/100)*'Vic Apr 2019'!AQ34))</f>
        <v>294.00000000000011</v>
      </c>
      <c r="J40" s="190">
        <f>IF($C$5*E40/'Vic Apr 2019'!AQ34&lt;'Vic Apr 2019'!N34,0,IF($C$5*E40/'Vic Apr 2019'!AQ34&lt;='Vic Apr 2019'!O34,($C$5*E40/'Vic Apr 2019'!AQ34-'Vic Apr 2019'!N34)*('Vic Apr 2019'!Z34/100)*'Vic Apr 2019'!AQ34,('Vic Apr 2019'!O34-'Vic Apr 2019'!N34)*('Vic Apr 2019'!Z34/100)*'Vic Apr 2019'!AQ34))</f>
        <v>0</v>
      </c>
      <c r="K40" s="190">
        <f>IF(($C$5*E40/'Vic Apr 2019'!AQ34&gt;'Vic Apr 2019'!O34),($C$5*E40/'Vic Apr 2019'!AQ34-'Vic Apr 2019'!N34)*'Vic Apr 2019'!AA34/100*'Vic Apr 2019'!AQ34,0)</f>
        <v>0</v>
      </c>
      <c r="L40" s="190">
        <f>IF('Vic Apr 2019'!K34="",($C$5*F40/'Vic Apr 2019'!AR34*'Vic Apr 2019'!AC34/100)*'Vic Apr 2019'!AR34,IF($C$5*F40/'Vic Apr 2019'!AR34&gt;='Vic Apr 2019'!L34,('Vic Apr 2019'!L34*'Vic Apr 2019'!AC34/100)*'Vic Apr 2019'!AR34,($C$5*F40/'Vic Apr 2019'!AR34*'Vic Apr 2019'!AC34/100)*'Vic Apr 2019'!AR34))</f>
        <v>378</v>
      </c>
      <c r="M40" s="190">
        <f>IF($C$5*F40/'Vic Apr 2019'!AR34&lt;'Vic Apr 2019'!L34,0,IF($C$5*F40/'Vic Apr 2019'!AR34&lt;='Vic Apr 2019'!M34,($C$5*F40/'Vic Apr 2019'!AR34-'Vic Apr 2019'!L34)*('Vic Apr 2019'!AD34/100)*'Vic Apr 2019'!AR34,('Vic Apr 2019'!M34-'Vic Apr 2019'!L34)*('Vic Apr 2019'!AD34/100)*'Vic Apr 2019'!AR34))</f>
        <v>351</v>
      </c>
      <c r="N40" s="190">
        <f>IF($C$5*F40/'Vic Apr 2019'!AR34&lt;'Vic Apr 2019'!M34,0,IF($C$5*F40/'Vic Apr 2019'!AR34&lt;='Vic Apr 2019'!N34,($C$5*F40/'Vic Apr 2019'!AR34-'Vic Apr 2019'!M34)*('Vic Apr 2019'!AE34/100)*'Vic Apr 2019'!AR34,('Vic Apr 2019'!N34-'Vic Apr 2019'!M34)*('Vic Apr 2019'!AE34/100)*'Vic Apr 2019'!AR34))</f>
        <v>257.60000000000008</v>
      </c>
      <c r="O40" s="190">
        <f>IF($C$5*F40/'Vic Apr 2019'!AR34&lt;'Vic Apr 2019'!N34,0,IF($C$5*F40/'Vic Apr 2019'!AR34&lt;='Vic Apr 2019'!O34,($C$5*F40/'Vic Apr 2019'!AQ34-'Vic Apr 2019'!N34)*('Vic Apr 2019'!AF34/100)*'Vic Apr 2019'!AR34,('Vic Apr 2019'!O34-'Vic Apr 2019'!N34)*('Vic Apr 2019'!AF34/100)*'Vic Apr 2019'!AR34))</f>
        <v>0</v>
      </c>
      <c r="P40" s="190">
        <f>IF(($C$5*F40/'Vic Apr 2019'!AR34&gt;'Vic Apr 2019'!O34),($C$5*F40/'Vic Apr 2019'!AR34-'Vic Apr 2019'!N34)*'Vic Apr 2019'!AG34/100*'Vic Apr 2019'!AR34,0)</f>
        <v>0</v>
      </c>
      <c r="Q40" s="394">
        <f t="shared" si="4"/>
        <v>2087</v>
      </c>
      <c r="R40" s="419">
        <f t="shared" si="5"/>
        <v>2434.75</v>
      </c>
      <c r="S40" s="193">
        <f t="shared" si="6"/>
        <v>2678.2250000000004</v>
      </c>
      <c r="T40" s="247">
        <f>'Vic Apr 2019'!AT34</f>
        <v>0</v>
      </c>
      <c r="U40" s="247">
        <f>'Vic Apr 2019'!AU34</f>
        <v>0</v>
      </c>
      <c r="V40" s="247">
        <f>'Vic Apr 2019'!AV34</f>
        <v>0</v>
      </c>
      <c r="W40" s="247">
        <f>'Vic Apr 2019'!AW34</f>
        <v>20</v>
      </c>
      <c r="X40" s="419" t="str">
        <f t="shared" si="12"/>
        <v>Pay-on-time off usage</v>
      </c>
      <c r="Y40" s="419" t="s">
        <v>759</v>
      </c>
      <c r="Z40" s="399">
        <f t="shared" si="8"/>
        <v>2434.75</v>
      </c>
      <c r="AA40" s="399">
        <f t="shared" si="9"/>
        <v>2017.35</v>
      </c>
      <c r="AB40" s="400">
        <f t="shared" si="10"/>
        <v>2678.2250000000004</v>
      </c>
      <c r="AC40" s="400">
        <f t="shared" si="11"/>
        <v>2219.085</v>
      </c>
      <c r="AD40" s="244">
        <f>'Vic Apr 2019'!BF34</f>
        <v>0</v>
      </c>
      <c r="AE40" s="196" t="str">
        <f>'Vic Apr 2019'!BG34</f>
        <v>n</v>
      </c>
      <c r="CO40" s="327"/>
      <c r="CP40" s="327"/>
      <c r="CQ40" s="327"/>
      <c r="CR40" s="327"/>
      <c r="CS40" s="327"/>
      <c r="CT40" s="327"/>
      <c r="CU40" s="327"/>
      <c r="CV40" s="327"/>
      <c r="CW40" s="327"/>
      <c r="CX40" s="327"/>
      <c r="CY40" s="327"/>
      <c r="CZ40" s="327"/>
      <c r="DA40" s="327"/>
      <c r="DB40" s="327"/>
      <c r="DC40" s="327"/>
      <c r="DD40" s="327"/>
      <c r="DE40" s="327"/>
      <c r="DF40" s="327"/>
      <c r="DG40" s="327"/>
      <c r="DH40" s="327"/>
      <c r="DI40" s="327"/>
      <c r="DJ40" s="327"/>
      <c r="DK40" s="327"/>
      <c r="DL40" s="327"/>
      <c r="DM40" s="327"/>
      <c r="DN40" s="327"/>
      <c r="DO40" s="327"/>
      <c r="DP40" s="327"/>
      <c r="DQ40" s="327"/>
      <c r="DR40" s="327"/>
      <c r="DS40" s="327"/>
      <c r="DT40" s="327"/>
      <c r="DU40" s="327"/>
      <c r="DV40" s="327"/>
      <c r="DW40" s="327"/>
      <c r="DX40" s="327"/>
      <c r="DY40" s="327"/>
      <c r="DZ40" s="327"/>
      <c r="EA40" s="327"/>
      <c r="EB40" s="327"/>
      <c r="EC40" s="327"/>
      <c r="ED40" s="327"/>
      <c r="EE40" s="327"/>
      <c r="EF40" s="327"/>
      <c r="EG40" s="327"/>
      <c r="EH40" s="327"/>
      <c r="EI40" s="327"/>
      <c r="EJ40" s="327"/>
      <c r="EK40" s="327"/>
      <c r="EL40" s="327"/>
      <c r="EM40" s="327"/>
      <c r="EN40" s="327"/>
      <c r="EO40" s="327"/>
      <c r="EP40" s="327"/>
    </row>
    <row r="41" spans="1:146" ht="17" customHeight="1">
      <c r="A41" s="528"/>
      <c r="B41" s="194" t="str">
        <f>'Vic Apr 2019'!F35</f>
        <v>EnergyAustralia</v>
      </c>
      <c r="C41" s="194" t="str">
        <f>'Vic Apr 2019'!G35</f>
        <v>Everyday Saver Business</v>
      </c>
      <c r="D41" s="190">
        <f>365*'Vic Apr 2019'!H35/100</f>
        <v>448.95</v>
      </c>
      <c r="E41" s="415">
        <f>IF('Vic Apr 2019'!AQ35=3,0.5,IF('Vic Apr 2019'!AQ35=2,0.33,0))</f>
        <v>0.33</v>
      </c>
      <c r="F41" s="415">
        <f t="shared" si="3"/>
        <v>0.66999999999999993</v>
      </c>
      <c r="G41" s="190">
        <f>IF('Vic Apr 2019'!K35="",($C$5*E41/'Vic Apr 2019'!AQ35*'Vic Apr 2019'!W35/100)*'Vic Apr 2019'!AQ35,IF($C$5*E41/'Vic Apr 2019'!AQ35&gt;='Vic Apr 2019'!L35,('Vic Apr 2019'!L35*'Vic Apr 2019'!W35/100)*'Vic Apr 2019'!AQ35,($C$5*E41/'Vic Apr 2019'!AQ35*'Vic Apr 2019'!W35/100)*'Vic Apr 2019'!AQ35))</f>
        <v>240</v>
      </c>
      <c r="H41" s="190">
        <f>IF($C$5*E41/'Vic Apr 2019'!AQ35&lt;'Vic Apr 2019'!L35,0,IF($C$5*E41/'Vic Apr 2019'!AQ35&lt;='Vic Apr 2019'!M35,($C$5*E41/'Vic Apr 2019'!AQ35-'Vic Apr 2019'!L35)*('Vic Apr 2019'!X35/100)*'Vic Apr 2019'!AQ35,('Vic Apr 2019'!M35-'Vic Apr 2019'!L35)*('Vic Apr 2019'!X35/100)*'Vic Apr 2019'!AQ35))</f>
        <v>234</v>
      </c>
      <c r="I41" s="190">
        <f>IF($C$5*E41/'Vic Apr 2019'!AQ35&lt;'Vic Apr 2019'!M35,0,IF($C$5*E41/'Vic Apr 2019'!AQ35&lt;='Vic Apr 2019'!N35,($C$5*E41/'Vic Apr 2019'!AQ35-'Vic Apr 2019'!M35)*('Vic Apr 2019'!Y35/100)*'Vic Apr 2019'!AQ35,('Vic Apr 2019'!N35-'Vic Apr 2019'!M35)*('Vic Apr 2019'!Y35/100)*'Vic Apr 2019'!AQ35))</f>
        <v>173.7</v>
      </c>
      <c r="J41" s="190">
        <f>IF($C$5*E41/'Vic Apr 2019'!AQ35&lt;'Vic Apr 2019'!N35,0,IF($C$5*E41/'Vic Apr 2019'!AQ35&lt;='Vic Apr 2019'!O35,($C$5*E41/'Vic Apr 2019'!AQ35-'Vic Apr 2019'!N35)*('Vic Apr 2019'!Z35/100)*'Vic Apr 2019'!AQ35,('Vic Apr 2019'!O35-'Vic Apr 2019'!N35)*('Vic Apr 2019'!Z35/100)*'Vic Apr 2019'!AQ35))</f>
        <v>0</v>
      </c>
      <c r="K41" s="190">
        <f>IF(($C$5*E41/'Vic Apr 2019'!AQ35&gt;'Vic Apr 2019'!O35),($C$5*E41/'Vic Apr 2019'!AQ35-'Vic Apr 2019'!N35)*'Vic Apr 2019'!AA35/100*'Vic Apr 2019'!AQ35,0)</f>
        <v>0</v>
      </c>
      <c r="L41" s="190">
        <f>IF('Vic Apr 2019'!K35="",($C$5*F41/'Vic Apr 2019'!AR35*'Vic Apr 2019'!AC35/100)*'Vic Apr 2019'!AR35,IF($C$5*F41/'Vic Apr 2019'!AR35&gt;='Vic Apr 2019'!L35,('Vic Apr 2019'!L35*'Vic Apr 2019'!AC35/100)*'Vic Apr 2019'!AR35,($C$5*F41/'Vic Apr 2019'!AR35*'Vic Apr 2019'!AC35/100)*'Vic Apr 2019'!AR35))</f>
        <v>477.6</v>
      </c>
      <c r="M41" s="190">
        <f>IF($C$5*F41/'Vic Apr 2019'!AR35&lt;'Vic Apr 2019'!L35,0,IF($C$5*F41/'Vic Apr 2019'!AR35&lt;='Vic Apr 2019'!M35,($C$5*F41/'Vic Apr 2019'!AR35-'Vic Apr 2019'!L35)*('Vic Apr 2019'!AD35/100)*'Vic Apr 2019'!AR35,('Vic Apr 2019'!M35-'Vic Apr 2019'!L35)*('Vic Apr 2019'!AD35/100)*'Vic Apr 2019'!AR35))</f>
        <v>441.59999999999997</v>
      </c>
      <c r="N41" s="190">
        <f>IF($C$5*F41/'Vic Apr 2019'!AR35&lt;'Vic Apr 2019'!M35,0,IF($C$5*F41/'Vic Apr 2019'!AR35&lt;='Vic Apr 2019'!N35,($C$5*F41/'Vic Apr 2019'!AR35-'Vic Apr 2019'!M35)*('Vic Apr 2019'!AE35/100)*'Vic Apr 2019'!AR35,('Vic Apr 2019'!N35-'Vic Apr 2019'!M35)*('Vic Apr 2019'!AE35/100)*'Vic Apr 2019'!AR35))</f>
        <v>342.00000000000006</v>
      </c>
      <c r="O41" s="190">
        <f>IF($C$5*F41/'Vic Apr 2019'!AR35&lt;'Vic Apr 2019'!N35,0,IF($C$5*F41/'Vic Apr 2019'!AR35&lt;='Vic Apr 2019'!O35,($C$5*F41/'Vic Apr 2019'!AQ35-'Vic Apr 2019'!N35)*('Vic Apr 2019'!AF35/100)*'Vic Apr 2019'!AR35,('Vic Apr 2019'!O35-'Vic Apr 2019'!N35)*('Vic Apr 2019'!AF35/100)*'Vic Apr 2019'!AR35))</f>
        <v>0</v>
      </c>
      <c r="P41" s="190">
        <f>IF(($C$5*F41/'Vic Apr 2019'!AR35&gt;'Vic Apr 2019'!O35),($C$5*F41/'Vic Apr 2019'!AR35-'Vic Apr 2019'!N35)*'Vic Apr 2019'!AG35/100*'Vic Apr 2019'!AR35,0)</f>
        <v>0</v>
      </c>
      <c r="Q41" s="394">
        <f t="shared" si="4"/>
        <v>1908.9</v>
      </c>
      <c r="R41" s="419">
        <f t="shared" si="5"/>
        <v>2358.85</v>
      </c>
      <c r="S41" s="193">
        <f t="shared" si="6"/>
        <v>2594.7350000000001</v>
      </c>
      <c r="T41" s="247">
        <f>'Vic Apr 2019'!AT35</f>
        <v>0</v>
      </c>
      <c r="U41" s="247">
        <f>'Vic Apr 2019'!AU35</f>
        <v>24</v>
      </c>
      <c r="V41" s="247">
        <f>'Vic Apr 2019'!AV35</f>
        <v>0</v>
      </c>
      <c r="W41" s="247">
        <f>'Vic Apr 2019'!AW35</f>
        <v>0</v>
      </c>
      <c r="X41" s="419" t="str">
        <f t="shared" si="12"/>
        <v>Guaranteed off usage</v>
      </c>
      <c r="Y41" s="419" t="s">
        <v>759</v>
      </c>
      <c r="Z41" s="399">
        <f t="shared" si="8"/>
        <v>1900.7139999999999</v>
      </c>
      <c r="AA41" s="399">
        <f t="shared" si="9"/>
        <v>1900.7139999999999</v>
      </c>
      <c r="AB41" s="400">
        <f t="shared" si="10"/>
        <v>2090.7854000000002</v>
      </c>
      <c r="AC41" s="400">
        <f t="shared" si="11"/>
        <v>2090.7854000000002</v>
      </c>
      <c r="AD41" s="244">
        <f>'Vic Apr 2019'!BF35</f>
        <v>0</v>
      </c>
      <c r="AE41" s="196" t="str">
        <f>'Vic Apr 2019'!BG35</f>
        <v>n</v>
      </c>
      <c r="CO41" s="327"/>
      <c r="CP41" s="327"/>
      <c r="CQ41" s="327"/>
      <c r="CR41" s="327"/>
      <c r="CS41" s="327"/>
      <c r="CT41" s="327"/>
      <c r="CU41" s="327"/>
      <c r="CV41" s="327"/>
      <c r="CW41" s="327"/>
      <c r="CX41" s="327"/>
      <c r="CY41" s="327"/>
      <c r="CZ41" s="327"/>
      <c r="DA41" s="327"/>
      <c r="DB41" s="327"/>
      <c r="DC41" s="327"/>
      <c r="DD41" s="327"/>
      <c r="DE41" s="327"/>
      <c r="DF41" s="327"/>
      <c r="DG41" s="327"/>
      <c r="DH41" s="327"/>
      <c r="DI41" s="327"/>
      <c r="DJ41" s="327"/>
      <c r="DK41" s="327"/>
      <c r="DL41" s="327"/>
      <c r="DM41" s="327"/>
      <c r="DN41" s="327"/>
      <c r="DO41" s="327"/>
      <c r="DP41" s="327"/>
      <c r="DQ41" s="327"/>
      <c r="DR41" s="327"/>
      <c r="DS41" s="327"/>
      <c r="DT41" s="327"/>
      <c r="DU41" s="327"/>
      <c r="DV41" s="327"/>
      <c r="DW41" s="327"/>
      <c r="DX41" s="327"/>
      <c r="DY41" s="327"/>
      <c r="DZ41" s="327"/>
      <c r="EA41" s="327"/>
      <c r="EB41" s="327"/>
      <c r="EC41" s="327"/>
      <c r="ED41" s="327"/>
      <c r="EE41" s="327"/>
      <c r="EF41" s="327"/>
      <c r="EG41" s="327"/>
      <c r="EH41" s="327"/>
      <c r="EI41" s="327"/>
      <c r="EJ41" s="327"/>
      <c r="EK41" s="327"/>
      <c r="EL41" s="327"/>
      <c r="EM41" s="327"/>
      <c r="EN41" s="327"/>
      <c r="EO41" s="327"/>
      <c r="EP41" s="327"/>
    </row>
    <row r="42" spans="1:146" ht="17" customHeight="1">
      <c r="A42" s="528"/>
      <c r="B42" s="194" t="str">
        <f>'Vic Apr 2019'!F36</f>
        <v>Lumo Energy</v>
      </c>
      <c r="C42" s="194" t="str">
        <f>'Vic Apr 2019'!G36</f>
        <v>Value</v>
      </c>
      <c r="D42" s="190">
        <f>365*'Vic Apr 2019'!H36/100</f>
        <v>365</v>
      </c>
      <c r="E42" s="415">
        <f>IF('Vic Apr 2019'!AQ36=3,0.5,IF('Vic Apr 2019'!AQ36=2,0.33,0))</f>
        <v>0.33</v>
      </c>
      <c r="F42" s="415">
        <f t="shared" si="3"/>
        <v>0.66999999999999993</v>
      </c>
      <c r="G42" s="190">
        <f>IF('Vic Apr 2019'!K36="",($C$5*E42/'Vic Apr 2019'!AQ36*'Vic Apr 2019'!W36/100)*'Vic Apr 2019'!AQ36,IF($C$5*E42/'Vic Apr 2019'!AQ36&gt;='Vic Apr 2019'!L36,('Vic Apr 2019'!L36*'Vic Apr 2019'!W36/100)*'Vic Apr 2019'!AQ36,($C$5*E42/'Vic Apr 2019'!AQ36*'Vic Apr 2019'!W36/100)*'Vic Apr 2019'!AQ36))</f>
        <v>183.70660000000001</v>
      </c>
      <c r="H42" s="190">
        <f>IF($C$5*E42/'Vic Apr 2019'!AQ36&lt;'Vic Apr 2019'!L36,0,IF($C$5*E42/'Vic Apr 2019'!AQ36&lt;='Vic Apr 2019'!M36,($C$5*E42/'Vic Apr 2019'!AQ36-'Vic Apr 2019'!L36)*('Vic Apr 2019'!X36/100)*'Vic Apr 2019'!AQ36,('Vic Apr 2019'!M36-'Vic Apr 2019'!L36)*('Vic Apr 2019'!X36/100)*'Vic Apr 2019'!AQ36))</f>
        <v>178.84019999999998</v>
      </c>
      <c r="I42" s="190">
        <f>IF($C$5*E42/'Vic Apr 2019'!AQ36&lt;'Vic Apr 2019'!M36,0,IF($C$5*E42/'Vic Apr 2019'!AQ36&lt;='Vic Apr 2019'!N36,($C$5*E42/'Vic Apr 2019'!AQ36-'Vic Apr 2019'!M36)*('Vic Apr 2019'!Y36/100)*'Vic Apr 2019'!AQ36,('Vic Apr 2019'!N36-'Vic Apr 2019'!M36)*('Vic Apr 2019'!Y36/100)*'Vic Apr 2019'!AQ36))</f>
        <v>123.08559999999999</v>
      </c>
      <c r="J42" s="190">
        <f>IF($C$5*E42/'Vic Apr 2019'!AQ36&lt;'Vic Apr 2019'!N36,0,IF($C$5*E42/'Vic Apr 2019'!AQ36&lt;='Vic Apr 2019'!O36,($C$5*E42/'Vic Apr 2019'!AQ36-'Vic Apr 2019'!N36)*('Vic Apr 2019'!Z36/100)*'Vic Apr 2019'!AQ36,('Vic Apr 2019'!O36-'Vic Apr 2019'!N36)*('Vic Apr 2019'!Z36/100)*'Vic Apr 2019'!AQ36))</f>
        <v>0</v>
      </c>
      <c r="K42" s="190">
        <f>IF(($C$5*E42/'Vic Apr 2019'!AQ36&gt;'Vic Apr 2019'!O36),($C$5*E42/'Vic Apr 2019'!AQ36-'Vic Apr 2019'!N36)*'Vic Apr 2019'!AA36/100*'Vic Apr 2019'!AQ36,0)</f>
        <v>0</v>
      </c>
      <c r="L42" s="190">
        <f>IF('Vic Apr 2019'!K36="",($C$5*F42/'Vic Apr 2019'!AR36*'Vic Apr 2019'!AC36/100)*'Vic Apr 2019'!AR36,IF($C$5*F42/'Vic Apr 2019'!AR36&gt;='Vic Apr 2019'!L36,('Vic Apr 2019'!L36*'Vic Apr 2019'!AC36/100)*'Vic Apr 2019'!AR36,($C$5*F42/'Vic Apr 2019'!AR36*'Vic Apr 2019'!AC36/100)*'Vic Apr 2019'!AR36))</f>
        <v>357.68040000000002</v>
      </c>
      <c r="M42" s="190">
        <f>IF($C$5*F42/'Vic Apr 2019'!AR36&lt;'Vic Apr 2019'!L36,0,IF($C$5*F42/'Vic Apr 2019'!AR36&lt;='Vic Apr 2019'!M36,($C$5*F42/'Vic Apr 2019'!AR36-'Vic Apr 2019'!L36)*('Vic Apr 2019'!AD36/100)*'Vic Apr 2019'!AR36,('Vic Apr 2019'!M36-'Vic Apr 2019'!L36)*('Vic Apr 2019'!AD36/100)*'Vic Apr 2019'!AR36))</f>
        <v>345.51439999999997</v>
      </c>
      <c r="N42" s="190">
        <f>IF($C$5*F42/'Vic Apr 2019'!AR36&lt;'Vic Apr 2019'!M36,0,IF($C$5*F42/'Vic Apr 2019'!AR36&lt;='Vic Apr 2019'!N36,($C$5*F42/'Vic Apr 2019'!AR36-'Vic Apr 2019'!M36)*('Vic Apr 2019'!AE36/100)*'Vic Apr 2019'!AR36,('Vic Apr 2019'!N36-'Vic Apr 2019'!M36)*('Vic Apr 2019'!AE36/100)*'Vic Apr 2019'!AR36))</f>
        <v>249.36960000000002</v>
      </c>
      <c r="O42" s="190">
        <f>IF($C$5*F42/'Vic Apr 2019'!AR36&lt;'Vic Apr 2019'!N36,0,IF($C$5*F42/'Vic Apr 2019'!AR36&lt;='Vic Apr 2019'!O36,($C$5*F42/'Vic Apr 2019'!AQ36-'Vic Apr 2019'!N36)*('Vic Apr 2019'!AF36/100)*'Vic Apr 2019'!AR36,('Vic Apr 2019'!O36-'Vic Apr 2019'!N36)*('Vic Apr 2019'!AF36/100)*'Vic Apr 2019'!AR36))</f>
        <v>0</v>
      </c>
      <c r="P42" s="190">
        <f>IF(($C$5*F42/'Vic Apr 2019'!AR36&gt;'Vic Apr 2019'!O36),($C$5*F42/'Vic Apr 2019'!AR36-'Vic Apr 2019'!N36)*'Vic Apr 2019'!AG36/100*'Vic Apr 2019'!AR36,0)</f>
        <v>0</v>
      </c>
      <c r="Q42" s="394">
        <f t="shared" si="4"/>
        <v>1438.1967999999999</v>
      </c>
      <c r="R42" s="419">
        <f t="shared" si="5"/>
        <v>1804.1967999999999</v>
      </c>
      <c r="S42" s="193">
        <f t="shared" si="6"/>
        <v>1984.6164800000001</v>
      </c>
      <c r="T42" s="247">
        <f>'Vic Apr 2019'!AT36</f>
        <v>0</v>
      </c>
      <c r="U42" s="247">
        <f>'Vic Apr 2019'!AU36</f>
        <v>0</v>
      </c>
      <c r="V42" s="247">
        <f>'Vic Apr 2019'!AV36</f>
        <v>3</v>
      </c>
      <c r="W42" s="247">
        <f>'Vic Apr 2019'!AW36</f>
        <v>0</v>
      </c>
      <c r="X42" s="419" t="str">
        <f t="shared" si="12"/>
        <v>Pay-on-time off bill</v>
      </c>
      <c r="Y42" s="419" t="s">
        <v>759</v>
      </c>
      <c r="Z42" s="399">
        <f t="shared" si="8"/>
        <v>1804.1967999999999</v>
      </c>
      <c r="AA42" s="399">
        <f t="shared" si="9"/>
        <v>1750.0708959999999</v>
      </c>
      <c r="AB42" s="400">
        <f t="shared" si="10"/>
        <v>1984.6164800000001</v>
      </c>
      <c r="AC42" s="400">
        <f t="shared" si="11"/>
        <v>1925.0779856000001</v>
      </c>
      <c r="AD42" s="244">
        <f>'Vic Apr 2019'!BF36</f>
        <v>0</v>
      </c>
      <c r="AE42" s="196" t="str">
        <f>'Vic Apr 2019'!BG36</f>
        <v>n</v>
      </c>
      <c r="CO42" s="327"/>
      <c r="CP42" s="327"/>
      <c r="CQ42" s="327"/>
      <c r="CR42" s="327"/>
      <c r="CS42" s="327"/>
      <c r="CT42" s="327"/>
      <c r="CU42" s="327"/>
      <c r="CV42" s="327"/>
      <c r="CW42" s="327"/>
      <c r="CX42" s="327"/>
      <c r="CY42" s="327"/>
      <c r="CZ42" s="327"/>
      <c r="DA42" s="327"/>
      <c r="DB42" s="327"/>
      <c r="DC42" s="327"/>
      <c r="DD42" s="327"/>
      <c r="DE42" s="327"/>
      <c r="DF42" s="327"/>
      <c r="DG42" s="327"/>
      <c r="DH42" s="327"/>
      <c r="DI42" s="327"/>
      <c r="DJ42" s="327"/>
      <c r="DK42" s="327"/>
      <c r="DL42" s="327"/>
      <c r="DM42" s="327"/>
      <c r="DN42" s="327"/>
      <c r="DO42" s="327"/>
      <c r="DP42" s="327"/>
      <c r="DQ42" s="327"/>
      <c r="DR42" s="327"/>
      <c r="DS42" s="327"/>
      <c r="DT42" s="327"/>
      <c r="DU42" s="327"/>
      <c r="DV42" s="327"/>
      <c r="DW42" s="327"/>
      <c r="DX42" s="327"/>
      <c r="DY42" s="327"/>
      <c r="DZ42" s="327"/>
      <c r="EA42" s="327"/>
      <c r="EB42" s="327"/>
      <c r="EC42" s="327"/>
      <c r="ED42" s="327"/>
      <c r="EE42" s="327"/>
      <c r="EF42" s="327"/>
      <c r="EG42" s="327"/>
      <c r="EH42" s="327"/>
      <c r="EI42" s="327"/>
      <c r="EJ42" s="327"/>
      <c r="EK42" s="327"/>
      <c r="EL42" s="327"/>
      <c r="EM42" s="327"/>
      <c r="EN42" s="327"/>
      <c r="EO42" s="327"/>
      <c r="EP42" s="327"/>
    </row>
    <row r="43" spans="1:146" ht="17" customHeight="1">
      <c r="A43" s="528"/>
      <c r="B43" s="194" t="str">
        <f>'Vic Apr 2019'!F37</f>
        <v>Momentum Energy</v>
      </c>
      <c r="C43" s="194" t="str">
        <f>'Vic Apr 2019'!G37</f>
        <v>Market offer</v>
      </c>
      <c r="D43" s="190">
        <f>365*'Vic Apr 2019'!H37/100</f>
        <v>392.1925</v>
      </c>
      <c r="E43" s="415">
        <f>IF('Vic Apr 2019'!AQ37=3,0.5,IF('Vic Apr 2019'!AQ37=2,0.33,0))</f>
        <v>0.33</v>
      </c>
      <c r="F43" s="415">
        <f t="shared" si="3"/>
        <v>0.66999999999999993</v>
      </c>
      <c r="G43" s="190">
        <f>IF('Vic Apr 2019'!K37="",($C$5*E43/'Vic Apr 2019'!AQ37*'Vic Apr 2019'!W37/100)*'Vic Apr 2019'!AQ37,IF($C$5*E43/'Vic Apr 2019'!AQ37&gt;='Vic Apr 2019'!L37,('Vic Apr 2019'!L37*'Vic Apr 2019'!W37/100)*'Vic Apr 2019'!AQ37,($C$5*E43/'Vic Apr 2019'!AQ37*'Vic Apr 2019'!W37/100)*'Vic Apr 2019'!AQ37))</f>
        <v>184.8</v>
      </c>
      <c r="H43" s="190">
        <f>IF($C$5*E43/'Vic Apr 2019'!AQ37&lt;'Vic Apr 2019'!L37,0,IF($C$5*E43/'Vic Apr 2019'!AQ37&lt;='Vic Apr 2019'!M37,($C$5*E43/'Vic Apr 2019'!AQ37-'Vic Apr 2019'!L37)*('Vic Apr 2019'!X37/100)*'Vic Apr 2019'!AQ37,('Vic Apr 2019'!M37-'Vic Apr 2019'!L37)*('Vic Apr 2019'!X37/100)*'Vic Apr 2019'!AQ37))</f>
        <v>183.96</v>
      </c>
      <c r="I43" s="190">
        <f>IF($C$5*E43/'Vic Apr 2019'!AQ37&lt;'Vic Apr 2019'!M37,0,IF($C$5*E43/'Vic Apr 2019'!AQ37&lt;='Vic Apr 2019'!N37,($C$5*E43/'Vic Apr 2019'!AQ37-'Vic Apr 2019'!M37)*('Vic Apr 2019'!Y37/100)*'Vic Apr 2019'!AQ37,('Vic Apr 2019'!N37-'Vic Apr 2019'!M37)*('Vic Apr 2019'!Y37/100)*'Vic Apr 2019'!AQ37))</f>
        <v>136.98000000000002</v>
      </c>
      <c r="J43" s="190">
        <f>IF($C$5*E43/'Vic Apr 2019'!AQ37&lt;'Vic Apr 2019'!N37,0,IF($C$5*E43/'Vic Apr 2019'!AQ37&lt;='Vic Apr 2019'!O37,($C$5*E43/'Vic Apr 2019'!AQ37-'Vic Apr 2019'!N37)*('Vic Apr 2019'!Z37/100)*'Vic Apr 2019'!AQ37,('Vic Apr 2019'!O37-'Vic Apr 2019'!N37)*('Vic Apr 2019'!Z37/100)*'Vic Apr 2019'!AQ37))</f>
        <v>0</v>
      </c>
      <c r="K43" s="190">
        <f>IF(($C$5*E43/'Vic Apr 2019'!AQ37&gt;'Vic Apr 2019'!O37),($C$5*E43/'Vic Apr 2019'!AQ37-'Vic Apr 2019'!N37)*'Vic Apr 2019'!AA37/100*'Vic Apr 2019'!AQ37,0)</f>
        <v>0</v>
      </c>
      <c r="L43" s="190">
        <f>IF('Vic Apr 2019'!K37="",($C$5*F43/'Vic Apr 2019'!AR37*'Vic Apr 2019'!AC37/100)*'Vic Apr 2019'!AR37,IF($C$5*F43/'Vic Apr 2019'!AR37&gt;='Vic Apr 2019'!L37,('Vic Apr 2019'!L37*'Vic Apr 2019'!AC37/100)*'Vic Apr 2019'!AR37,($C$5*F43/'Vic Apr 2019'!AR37*'Vic Apr 2019'!AC37/100)*'Vic Apr 2019'!AR37))</f>
        <v>305.99999999999994</v>
      </c>
      <c r="M43" s="190">
        <f>IF($C$5*F43/'Vic Apr 2019'!AR37&lt;'Vic Apr 2019'!L37,0,IF($C$5*F43/'Vic Apr 2019'!AR37&lt;='Vic Apr 2019'!M37,($C$5*F43/'Vic Apr 2019'!AR37-'Vic Apr 2019'!L37)*('Vic Apr 2019'!AD37/100)*'Vic Apr 2019'!AR37,('Vic Apr 2019'!M37-'Vic Apr 2019'!L37)*('Vic Apr 2019'!AD37/100)*'Vic Apr 2019'!AR37))</f>
        <v>299.04000000000002</v>
      </c>
      <c r="N43" s="190">
        <f>IF($C$5*F43/'Vic Apr 2019'!AR37&lt;'Vic Apr 2019'!M37,0,IF($C$5*F43/'Vic Apr 2019'!AR37&lt;='Vic Apr 2019'!N37,($C$5*F43/'Vic Apr 2019'!AR37-'Vic Apr 2019'!M37)*('Vic Apr 2019'!AE37/100)*'Vic Apr 2019'!AR37,('Vic Apr 2019'!N37-'Vic Apr 2019'!M37)*('Vic Apr 2019'!AE37/100)*'Vic Apr 2019'!AR37))</f>
        <v>234.65000000000003</v>
      </c>
      <c r="O43" s="190">
        <f>IF($C$5*F43/'Vic Apr 2019'!AR37&lt;'Vic Apr 2019'!N37,0,IF($C$5*F43/'Vic Apr 2019'!AR37&lt;='Vic Apr 2019'!O37,($C$5*F43/'Vic Apr 2019'!AQ37-'Vic Apr 2019'!N37)*('Vic Apr 2019'!AF37/100)*'Vic Apr 2019'!AR37,('Vic Apr 2019'!O37-'Vic Apr 2019'!N37)*('Vic Apr 2019'!AF37/100)*'Vic Apr 2019'!AR37))</f>
        <v>0</v>
      </c>
      <c r="P43" s="190">
        <f>IF(($C$5*F43/'Vic Apr 2019'!AR37&gt;'Vic Apr 2019'!O37),($C$5*F43/'Vic Apr 2019'!AR37-'Vic Apr 2019'!N37)*'Vic Apr 2019'!AG37/100*'Vic Apr 2019'!AR37,0)</f>
        <v>0</v>
      </c>
      <c r="Q43" s="394">
        <f t="shared" si="4"/>
        <v>1345.43</v>
      </c>
      <c r="R43" s="419">
        <f t="shared" si="5"/>
        <v>1738.6225000000002</v>
      </c>
      <c r="S43" s="193">
        <f t="shared" si="6"/>
        <v>1912.4847500000003</v>
      </c>
      <c r="T43" s="247">
        <f>'Vic Apr 2019'!AT37</f>
        <v>0</v>
      </c>
      <c r="U43" s="247">
        <f>'Vic Apr 2019'!AU37</f>
        <v>0</v>
      </c>
      <c r="V43" s="247">
        <f>'Vic Apr 2019'!AV37</f>
        <v>0</v>
      </c>
      <c r="W43" s="247">
        <f>'Vic Apr 2019'!AW37</f>
        <v>0</v>
      </c>
      <c r="X43" s="419" t="str">
        <f t="shared" si="12"/>
        <v>No discount</v>
      </c>
      <c r="Y43" s="419" t="s">
        <v>759</v>
      </c>
      <c r="Z43" s="399">
        <f t="shared" si="8"/>
        <v>1738.6225000000002</v>
      </c>
      <c r="AA43" s="399">
        <f t="shared" si="9"/>
        <v>1738.6225000000002</v>
      </c>
      <c r="AB43" s="400">
        <f t="shared" si="10"/>
        <v>1912.4847500000003</v>
      </c>
      <c r="AC43" s="400">
        <f t="shared" si="11"/>
        <v>1912.4847500000003</v>
      </c>
      <c r="AD43" s="244">
        <f>'Vic Apr 2019'!BF37</f>
        <v>0</v>
      </c>
      <c r="AE43" s="196" t="str">
        <f>'Vic Apr 2019'!BG37</f>
        <v>n</v>
      </c>
      <c r="CO43" s="327"/>
      <c r="CP43" s="327"/>
      <c r="CQ43" s="327"/>
      <c r="CR43" s="327"/>
      <c r="CS43" s="327"/>
      <c r="CT43" s="327"/>
      <c r="CU43" s="327"/>
      <c r="CV43" s="327"/>
      <c r="CW43" s="327"/>
      <c r="CX43" s="327"/>
      <c r="CY43" s="327"/>
      <c r="CZ43" s="327"/>
      <c r="DA43" s="327"/>
      <c r="DB43" s="327"/>
      <c r="DC43" s="327"/>
      <c r="DD43" s="327"/>
      <c r="DE43" s="327"/>
      <c r="DF43" s="327"/>
      <c r="DG43" s="327"/>
      <c r="DH43" s="327"/>
      <c r="DI43" s="327"/>
      <c r="DJ43" s="327"/>
      <c r="DK43" s="327"/>
      <c r="DL43" s="327"/>
      <c r="DM43" s="327"/>
      <c r="DN43" s="327"/>
      <c r="DO43" s="327"/>
      <c r="DP43" s="327"/>
      <c r="DQ43" s="327"/>
      <c r="DR43" s="327"/>
      <c r="DS43" s="327"/>
      <c r="DT43" s="327"/>
      <c r="DU43" s="327"/>
      <c r="DV43" s="327"/>
      <c r="DW43" s="327"/>
      <c r="DX43" s="327"/>
      <c r="DY43" s="327"/>
      <c r="DZ43" s="327"/>
      <c r="EA43" s="327"/>
      <c r="EB43" s="327"/>
      <c r="EC43" s="327"/>
      <c r="ED43" s="327"/>
      <c r="EE43" s="327"/>
      <c r="EF43" s="327"/>
      <c r="EG43" s="327"/>
      <c r="EH43" s="327"/>
      <c r="EI43" s="327"/>
      <c r="EJ43" s="327"/>
      <c r="EK43" s="327"/>
      <c r="EL43" s="327"/>
      <c r="EM43" s="327"/>
      <c r="EN43" s="327"/>
      <c r="EO43" s="327"/>
      <c r="EP43" s="327"/>
    </row>
    <row r="44" spans="1:146" s="329" customFormat="1" ht="17" customHeight="1" thickBot="1">
      <c r="A44" s="528"/>
      <c r="B44" s="194" t="str">
        <f>'Vic Apr 2019'!F38</f>
        <v>Origin Energy</v>
      </c>
      <c r="C44" s="194" t="str">
        <f>'Vic Apr 2019'!G38</f>
        <v>Business Saver</v>
      </c>
      <c r="D44" s="190">
        <f>365*'Vic Apr 2019'!H38/100</f>
        <v>339.45</v>
      </c>
      <c r="E44" s="415">
        <f>IF('Vic Apr 2019'!AQ38=3,0.5,IF('Vic Apr 2019'!AQ38=2,0.33,0))</f>
        <v>0.33</v>
      </c>
      <c r="F44" s="415">
        <f t="shared" si="3"/>
        <v>0.66999999999999993</v>
      </c>
      <c r="G44" s="190">
        <f>IF('Vic Apr 2019'!K38="",($C$5*E44/'Vic Apr 2019'!AQ38*'Vic Apr 2019'!W38/100)*'Vic Apr 2019'!AQ38,IF($C$5*E44/'Vic Apr 2019'!AQ38&gt;='Vic Apr 2019'!L38,('Vic Apr 2019'!L38*'Vic Apr 2019'!W38/100)*'Vic Apr 2019'!AQ38,($C$5*E44/'Vic Apr 2019'!AQ38*'Vic Apr 2019'!W38/100)*'Vic Apr 2019'!AQ38))</f>
        <v>561</v>
      </c>
      <c r="H44" s="190">
        <f>IF(AND('Vic Apr 2019'!L38&gt;0,'Vic Apr 2019'!M38&gt;0),IF($C$5*E44/'Vic Apr 2019'!AQ38&lt;'Vic Apr 2019'!L38,0,IF(($C$5*E44/'Vic Apr 2019'!AQ38-'Vic Apr 2019'!L38)&lt;=('Vic Apr 2019'!M38+'Vic Apr 2019'!L38),((($C$5*E44/'Vic Apr 2019'!AQ38-'Vic Apr 2019'!L38)*'Vic Apr 2019'!X38/100))*'Vic Apr 2019'!AQ38,((('Vic Apr 2019'!M38)*'Vic Apr 2019'!X38/100)*'Vic Apr 2019'!AQ38))),0)</f>
        <v>0</v>
      </c>
      <c r="I44" s="190">
        <f>IF(AND('Vic Apr 2019'!M38&gt;0,'Vic Apr 2019'!N38&gt;0),IF($C$5*E44/'Vic Apr 2019'!AQ38&lt;('Vic Apr 2019'!L38+'Vic Apr 2019'!M38),0,IF(($C$5*E44/'Vic Apr 2019'!AQ38-'Vic Apr 2019'!L38+'Vic Apr 2019'!M38)&lt;=('Vic Apr 2019'!L38+'Vic Apr 2019'!M38+'Vic Apr 2019'!N38),((($C$5*E44/'Vic Apr 2019'!AQ38-('Vic Apr 2019'!L38+'Vic Apr 2019'!M38))*'Vic Apr 2019'!Y38/100))*'Vic Apr 2019'!AQ38,('Vic Apr 2019'!N38*'Vic Apr 2019'!Y38/100)* 'Vic Apr 2019'!AQ38)),0)</f>
        <v>0</v>
      </c>
      <c r="J44" s="190">
        <f>IF(AND('Vic Apr 2019'!N38&gt;0,'Vic Apr 2019'!O38&gt;0),IF($C$5*E44/'Vic Apr 2019'!AQ38&lt;('Vic Apr 2019'!L38+'Vic Apr 2019'!M38+'Vic Apr 2019'!N38),0,IF(($C$5*E44/'Vic Apr 2019'!AQ38-'Vic Apr 2019'!L38+'Vic Apr 2019'!M38+'Vic Apr 2019'!N38)&lt;=('Vic Apr 2019'!L38+'Vic Apr 2019'!M38+'Vic Apr 2019'!N38+'Vic Apr 2019'!O38),(($C$5*E44/'Vic Apr 2019'!AQ38-('Vic Apr 2019'!L38+'Vic Apr 2019'!M38+'Vic Apr 2019'!N38))*'Vic Apr 2019'!Z38/100)*'Vic Apr 2019'!AQ38,('Vic Apr 2019'!O38*'Vic Apr 2019'!Z38/100)*'Vic Apr 2019'!AQ38)),0)</f>
        <v>0</v>
      </c>
      <c r="K44" s="190">
        <f>IF(AND('Vic Apr 2019'!P38&gt;0,'Vic Apr 2019'!O38&gt;0),IF(($C$5*E44/'Vic Apr 2019'!AQ38&lt;SUM('Vic Apr 2019'!L38:P38)),(0),($C$5*E44/'Vic Apr 2019'!AQ38-SUM('Vic Apr 2019'!L38:P38))*'Vic Apr 2019'!AB38/100)* 'Vic Apr 2019'!AQ38,IF(AND('Vic Apr 2019'!O38&gt;0,'Vic Apr 2019'!P38=""),IF(($C$5*E44/'Vic Apr 2019'!AQ38&lt; SUM('Vic Apr 2019'!L38:O38)),(0),($C$5*E44/'Vic Apr 2019'!AQ38-SUM('Vic Apr 2019'!L38:O38))*'Vic Apr 2019'!AA38/100)* 'Vic Apr 2019'!AQ38,IF(AND('Vic Apr 2019'!N38&gt;0,'Vic Apr 2019'!O38=""),IF(($C$5*E44/'Vic Apr 2019'!AQ38&lt; SUM('Vic Apr 2019'!L38:N38)),(0),($C$5*E44/'Vic Apr 2019'!AQ38-SUM('Vic Apr 2019'!L38:N38))*'Vic Apr 2019'!Z38/100)* 'Vic Apr 2019'!AQ38,IF(AND('Vic Apr 2019'!M38&gt;0,'Vic Apr 2019'!N38=""),IF(($C$5*E44/'Vic Apr 2019'!AQ38&lt;'Vic Apr 2019'!M38+'Vic Apr 2019'!L38),(0),(($C$5*E44/'Vic Apr 2019'!AQ38-('Vic Apr 2019'!M38+'Vic Apr 2019'!L38))*'Vic Apr 2019'!Y38/100))*'Vic Apr 2019'!AQ38,IF(AND('Vic Apr 2019'!L38&gt;0,'Vic Apr 2019'!M38=""&gt;0),IF(($C$5*E44/'Vic Apr 2019'!AQ38&lt;'Vic Apr 2019'!L38),(0),($C$5*E44/'Vic Apr 2019'!AQ38-'Vic Apr 2019'!L38)*'Vic Apr 2019'!X38/100)*'Vic Apr 2019'!AQ38,0)))))</f>
        <v>0</v>
      </c>
      <c r="L44" s="190">
        <f>IF('Vic Apr 2019'!K38="",($C$5*F44/'Vic Apr 2019'!AR38*'Vic Apr 2019'!AC38/100)*'Vic Apr 2019'!AR38,IF($C$5*F44/'Vic Apr 2019'!AR38&gt;='Vic Apr 2019'!L38,('Vic Apr 2019'!L38*'Vic Apr 2019'!AC38/100)*'Vic Apr 2019'!AR38,($C$5*F44/'Vic Apr 2019'!AR38*'Vic Apr 2019'!AC38/100)*'Vic Apr 2019'!AR38))</f>
        <v>1038.5</v>
      </c>
      <c r="M44" s="190">
        <f>IF(AND('Vic Apr 2019'!L38&gt;0,'Vic Apr 2019'!M38&gt;0),IF($C$5*F44/'Vic Apr 2019'!AR38&lt;'Vic Apr 2019'!L38,0,IF(($C$5*F44/'Vic Apr 2019'!AR38-'Vic Apr 2019'!L38)&lt;=('Vic Apr 2019'!M38+'Vic Apr 2019'!L38),((($C$5*F44/'Vic Apr 2019'!AR38-'Vic Apr 2019'!L38)*'Vic Apr 2019'!AD38/100))*'Vic Apr 2019'!AR38,((('Vic Apr 2019'!M38)*'Vic Apr 2019'!AD38/100)*'Vic Apr 2019'!AR38))),0)</f>
        <v>0</v>
      </c>
      <c r="N44" s="190">
        <f>IF(AND('Vic Apr 2019'!M38&gt;0,'Vic Apr 2019'!N38&gt;0),IF($C$5*F44/'Vic Apr 2019'!AR38&lt;('Vic Apr 2019'!L38+'Vic Apr 2019'!M38),0,IF(($C$5*F44/'Vic Apr 2019'!AR38-'Vic Apr 2019'!L38+'Vic Apr 2019'!M38)&lt;=('Vic Apr 2019'!L38+'Vic Apr 2019'!M38+'Vic Apr 2019'!N38),((($C$5*F44/'Vic Apr 2019'!AR38-('Vic Apr 2019'!L38+'Vic Apr 2019'!M38))*'Vic Apr 2019'!AE38/100))*'Vic Apr 2019'!AR38,('Vic Apr 2019'!N38*'Vic Apr 2019'!AE38/100)*'Vic Apr 2019'!AR38)),0)</f>
        <v>0</v>
      </c>
      <c r="O44" s="190">
        <f>IF(AND('Vic Apr 2019'!N38&gt;0,'Vic Apr 2019'!O38&gt;0),IF($C$5*F44/'Vic Apr 2019'!AR38&lt;('Vic Apr 2019'!L38+'Vic Apr 2019'!M38+'Vic Apr 2019'!N38),0,IF(($C$5*F44/'Vic Apr 2019'!AR38-'Vic Apr 2019'!L38+'Vic Apr 2019'!M38+'Vic Apr 2019'!N38)&lt;=('Vic Apr 2019'!L38+'Vic Apr 2019'!M38+'Vic Apr 2019'!N38+'Vic Apr 2019'!O38),(($C$5*F44/'Vic Apr 2019'!AR38-('Vic Apr 2019'!L38+'Vic Apr 2019'!M38+'Vic Apr 2019'!N38))*'Vic Apr 2019'!AF38/100)*'Vic Apr 2019'!AR38,('Vic Apr 2019'!O38*'Vic Apr 2019'!AF38/100)*'Vic Apr 2019'!AR38)),0)</f>
        <v>0</v>
      </c>
      <c r="P44" s="190">
        <f>IF(AND('Vic Apr 2019'!P38&gt;0,'Vic Apr 2019'!O38&gt;0),IF(($C$5*F44/'Vic Apr 2019'!AR38&lt;SUM('Vic Apr 2019'!L38:P38)),(0),($C$5*F44/'Vic Apr 2019'!AR38-SUM('Vic Apr 2019'!L38:P38))*'Vic Apr 2019'!AB38/100)* 'Vic Apr 2019'!AR38,IF(AND('Vic Apr 2019'!O38&gt;0,'Vic Apr 2019'!P38=""),IF(($C$5*F44/'Vic Apr 2019'!AR38&lt; SUM('Vic Apr 2019'!L38:O38)),(0),($C$5*F44/'Vic Apr 2019'!AR38-SUM('Vic Apr 2019'!L38:O38))*'Vic Apr 2019'!AG38/100)* 'Vic Apr 2019'!AR38,IF(AND('Vic Apr 2019'!N38&gt;0,'Vic Apr 2019'!O38=""),IF(($C$5*F44/'Vic Apr 2019'!AR38&lt; SUM('Vic Apr 2019'!L38:N38)),(0),($C$5*F44/'Vic Apr 2019'!AR38-SUM('Vic Apr 2019'!L38:N38))*'Vic Apr 2019'!AF38/100)* 'Vic Apr 2019'!AR38,IF(AND('Vic Apr 2019'!M38&gt;0,'Vic Apr 2019'!N38=""),IF(($C$5*F44/'Vic Apr 2019'!AR38&lt;'Vic Apr 2019'!M38+'Vic Apr 2019'!L38),(0),(($C$5*F44/'Vic Apr 2019'!AR38-('Vic Apr 2019'!M38+'Vic Apr 2019'!L38))*'Vic Apr 2019'!AE38/100))*'Vic Apr 2019'!AR38,IF(AND('Vic Apr 2019'!L38&gt;0,'Vic Apr 2019'!M38=""&gt;0),IF(($C$5*F44/'Vic Apr 2019'!AR38&lt;'Vic Apr 2019'!L38),(0),($C$5*F44/'Vic Apr 2019'!AR38-'Vic Apr 2019'!L38)*'Vic Apr 2019'!AD38/100)*'Vic Apr 2019'!AR38,0)))))</f>
        <v>0</v>
      </c>
      <c r="Q44" s="394">
        <f t="shared" si="4"/>
        <v>1599.5</v>
      </c>
      <c r="R44" s="419">
        <f t="shared" si="5"/>
        <v>1939.95</v>
      </c>
      <c r="S44" s="193">
        <f t="shared" si="6"/>
        <v>2133.9450000000002</v>
      </c>
      <c r="T44" s="247">
        <f>'Vic Apr 2019'!AT38</f>
        <v>0</v>
      </c>
      <c r="U44" s="247">
        <f>'Vic Apr 2019'!AU38</f>
        <v>15</v>
      </c>
      <c r="V44" s="247">
        <f>'Vic Apr 2019'!AV38</f>
        <v>0</v>
      </c>
      <c r="W44" s="247">
        <f>'Vic Apr 2019'!AW38</f>
        <v>0</v>
      </c>
      <c r="X44" s="419" t="str">
        <f t="shared" si="12"/>
        <v>Guaranteed off usage</v>
      </c>
      <c r="Y44" s="419" t="s">
        <v>759</v>
      </c>
      <c r="Z44" s="399">
        <f t="shared" si="8"/>
        <v>1700.0250000000001</v>
      </c>
      <c r="AA44" s="399">
        <f t="shared" si="9"/>
        <v>1700.0250000000001</v>
      </c>
      <c r="AB44" s="400">
        <f t="shared" si="10"/>
        <v>1870.0275000000001</v>
      </c>
      <c r="AC44" s="400">
        <f t="shared" si="11"/>
        <v>1870.0275000000001</v>
      </c>
      <c r="AD44" s="244">
        <f>'Vic Apr 2019'!BF38</f>
        <v>0</v>
      </c>
      <c r="AE44" s="196" t="str">
        <f>'Vic Apr 2019'!BG38</f>
        <v>n</v>
      </c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324"/>
      <c r="AW44" s="324"/>
      <c r="AX44" s="324"/>
      <c r="AY44" s="324"/>
      <c r="AZ44" s="324"/>
      <c r="BA44" s="324"/>
      <c r="BB44" s="324"/>
      <c r="BC44" s="324"/>
      <c r="BD44" s="324"/>
      <c r="BE44" s="324"/>
      <c r="BF44" s="324"/>
      <c r="BG44" s="324"/>
      <c r="BH44" s="324"/>
      <c r="BI44" s="324"/>
      <c r="BJ44" s="324"/>
      <c r="BK44" s="324"/>
      <c r="BL44" s="324"/>
      <c r="BM44" s="324"/>
      <c r="BN44" s="324"/>
      <c r="BO44" s="324"/>
      <c r="BP44" s="324"/>
      <c r="BQ44" s="324"/>
      <c r="BR44" s="324"/>
      <c r="BS44" s="324"/>
      <c r="BT44" s="324"/>
      <c r="BU44" s="324"/>
      <c r="BV44" s="324"/>
      <c r="BW44" s="324"/>
      <c r="BX44" s="324"/>
      <c r="BY44" s="324"/>
      <c r="BZ44" s="324"/>
      <c r="CA44" s="324"/>
      <c r="CB44" s="324"/>
      <c r="CC44" s="324"/>
      <c r="CD44" s="324"/>
      <c r="CE44" s="324"/>
      <c r="CF44" s="324"/>
      <c r="CG44" s="324"/>
      <c r="CH44" s="324"/>
      <c r="CI44" s="324"/>
      <c r="CJ44" s="324"/>
      <c r="CK44" s="324"/>
      <c r="CL44" s="324"/>
      <c r="CM44" s="324"/>
      <c r="CN44" s="324"/>
      <c r="CO44" s="328"/>
      <c r="CP44" s="328"/>
      <c r="CQ44" s="328"/>
      <c r="CR44" s="328"/>
      <c r="CS44" s="328"/>
      <c r="CT44" s="328"/>
      <c r="CU44" s="328"/>
      <c r="CV44" s="328"/>
      <c r="CW44" s="328"/>
      <c r="CX44" s="328"/>
      <c r="CY44" s="328"/>
      <c r="CZ44" s="328"/>
      <c r="DA44" s="328"/>
      <c r="DB44" s="328"/>
      <c r="DC44" s="328"/>
      <c r="DD44" s="328"/>
      <c r="DE44" s="328"/>
      <c r="DF44" s="328"/>
      <c r="DG44" s="328"/>
      <c r="DH44" s="328"/>
      <c r="DI44" s="328"/>
      <c r="DJ44" s="328"/>
      <c r="DK44" s="328"/>
      <c r="DL44" s="328"/>
      <c r="DM44" s="328"/>
      <c r="DN44" s="328"/>
      <c r="DO44" s="328"/>
      <c r="DP44" s="328"/>
      <c r="DQ44" s="328"/>
      <c r="DR44" s="328"/>
      <c r="DS44" s="328"/>
      <c r="DT44" s="328"/>
      <c r="DU44" s="328"/>
      <c r="DV44" s="328"/>
      <c r="DW44" s="328"/>
      <c r="DX44" s="328"/>
      <c r="DY44" s="328"/>
      <c r="DZ44" s="328"/>
      <c r="EA44" s="328"/>
      <c r="EB44" s="328"/>
      <c r="EC44" s="328"/>
      <c r="ED44" s="328"/>
      <c r="EE44" s="328"/>
      <c r="EF44" s="328"/>
      <c r="EG44" s="328"/>
      <c r="EH44" s="328"/>
      <c r="EI44" s="328"/>
      <c r="EJ44" s="328"/>
      <c r="EK44" s="328"/>
      <c r="EL44" s="328"/>
      <c r="EM44" s="328"/>
      <c r="EN44" s="328"/>
      <c r="EO44" s="328"/>
      <c r="EP44" s="328"/>
    </row>
    <row r="45" spans="1:146" s="331" customFormat="1" ht="17" customHeight="1" thickTop="1">
      <c r="A45" s="528"/>
      <c r="B45" s="194" t="str">
        <f>'Vic Apr 2019'!F39</f>
        <v>Simply Energy</v>
      </c>
      <c r="C45" s="194" t="str">
        <f>'Vic Apr 2019'!G39</f>
        <v>Business Save</v>
      </c>
      <c r="D45" s="190">
        <f>365*'Vic Apr 2019'!H39/100</f>
        <v>341.96850000000001</v>
      </c>
      <c r="E45" s="415">
        <f>IF('Vic Apr 2019'!AQ39=3,0.5,IF('Vic Apr 2019'!AQ39=2,0.33,0))</f>
        <v>0.33</v>
      </c>
      <c r="F45" s="415">
        <f t="shared" si="3"/>
        <v>0.66999999999999993</v>
      </c>
      <c r="G45" s="190">
        <f>IF('Vic Apr 2019'!K39="",($C$5*E45/'Vic Apr 2019'!AQ39*'Vic Apr 2019'!W39/100)*'Vic Apr 2019'!AQ39,IF($C$5*E45/'Vic Apr 2019'!AQ39&gt;='Vic Apr 2019'!L39,('Vic Apr 2019'!L39*'Vic Apr 2019'!W39/100)*'Vic Apr 2019'!AQ39,($C$5*E45/'Vic Apr 2019'!AQ39*'Vic Apr 2019'!W39/100)*'Vic Apr 2019'!AQ39))</f>
        <v>290.76740000000001</v>
      </c>
      <c r="H45" s="190">
        <f>IF($C$5*E45/'Vic Apr 2019'!AQ39&lt;'Vic Apr 2019'!L39,0,IF($C$5*E45/'Vic Apr 2019'!AQ39&lt;='Vic Apr 2019'!M39,($C$5*E45/'Vic Apr 2019'!AQ39-'Vic Apr 2019'!L39)*('Vic Apr 2019'!X39/100)*'Vic Apr 2019'!AQ39,('Vic Apr 2019'!M39-'Vic Apr 2019'!L39)*('Vic Apr 2019'!X39/100)*'Vic Apr 2019'!AQ39))</f>
        <v>285.90100000000001</v>
      </c>
      <c r="I45" s="190">
        <f>IF($C$5*E45/'Vic Apr 2019'!AQ39&lt;'Vic Apr 2019'!M39,0,IF($C$5*E45/'Vic Apr 2019'!AQ39&lt;='Vic Apr 2019'!N39,($C$5*E45/'Vic Apr 2019'!AQ39-'Vic Apr 2019'!M39)*('Vic Apr 2019'!Y39/100)*'Vic Apr 2019'!AQ39,('Vic Apr 2019'!N39-'Vic Apr 2019'!M39)*('Vic Apr 2019'!Y39/100)*'Vic Apr 2019'!AQ39))</f>
        <v>116.1512</v>
      </c>
      <c r="J45" s="190">
        <f>IF($C$5*E45/'Vic Apr 2019'!AQ39&lt;'Vic Apr 2019'!N39,0,IF($C$5*E45/'Vic Apr 2019'!AQ39&lt;='Vic Apr 2019'!O39,($C$5*E45/'Vic Apr 2019'!AQ39-'Vic Apr 2019'!N39)*('Vic Apr 2019'!Z39/100)*'Vic Apr 2019'!AQ39,('Vic Apr 2019'!O39-'Vic Apr 2019'!N39)*('Vic Apr 2019'!Z39/100)*'Vic Apr 2019'!AQ39))</f>
        <v>0</v>
      </c>
      <c r="K45" s="190">
        <f>IF(($C$5*E45/'Vic Apr 2019'!AQ39&gt;'Vic Apr 2019'!O39),($C$5*E45/'Vic Apr 2019'!AQ39-'Vic Apr 2019'!N39)*'Vic Apr 2019'!AA39/100*'Vic Apr 2019'!AQ39,0)</f>
        <v>0</v>
      </c>
      <c r="L45" s="190">
        <f>IF('Vic Apr 2019'!K39="",($C$5*F45/'Vic Apr 2019'!AR39*'Vic Apr 2019'!AC39/100)*'Vic Apr 2019'!AR39,IF($C$5*F45/'Vic Apr 2019'!AR39&gt;='Vic Apr 2019'!L39,('Vic Apr 2019'!L39*'Vic Apr 2019'!AC39/100)*'Vic Apr 2019'!AR39,($C$5*F45/'Vic Apr 2019'!AR39*'Vic Apr 2019'!AC39/100)*'Vic Apr 2019'!AR39))</f>
        <v>576.66840000000002</v>
      </c>
      <c r="M45" s="190">
        <f>IF($C$5*F45/'Vic Apr 2019'!AR39&lt;'Vic Apr 2019'!L39,0,IF($C$5*F45/'Vic Apr 2019'!AR39&lt;='Vic Apr 2019'!M39,($C$5*F45/'Vic Apr 2019'!AR39-'Vic Apr 2019'!L39)*('Vic Apr 2019'!AD39/100)*'Vic Apr 2019'!AR39,('Vic Apr 2019'!M39-'Vic Apr 2019'!L39)*('Vic Apr 2019'!AD39/100)*'Vic Apr 2019'!AR39))</f>
        <v>554.28296</v>
      </c>
      <c r="N45" s="190">
        <f>IF($C$5*F45/'Vic Apr 2019'!AR39&lt;'Vic Apr 2019'!M39,0,IF($C$5*F45/'Vic Apr 2019'!AR39&lt;='Vic Apr 2019'!N39,($C$5*F45/'Vic Apr 2019'!AR39-'Vic Apr 2019'!M39)*('Vic Apr 2019'!AE39/100)*'Vic Apr 2019'!AR39,('Vic Apr 2019'!N39-'Vic Apr 2019'!M39)*('Vic Apr 2019'!AE39/100)*'Vic Apr 2019'!AR39))</f>
        <v>410.72640000000007</v>
      </c>
      <c r="O45" s="190">
        <f>IF($C$5*F45/'Vic Apr 2019'!AR39&lt;'Vic Apr 2019'!N39,0,IF($C$5*F45/'Vic Apr 2019'!AR39&lt;='Vic Apr 2019'!O39,($C$5*F45/'Vic Apr 2019'!AQ39-'Vic Apr 2019'!N39)*('Vic Apr 2019'!AF39/100)*'Vic Apr 2019'!AR39,('Vic Apr 2019'!O39-'Vic Apr 2019'!N39)*('Vic Apr 2019'!AF39/100)*'Vic Apr 2019'!AR39))</f>
        <v>0</v>
      </c>
      <c r="P45" s="190">
        <f>IF(($C$5*F45/'Vic Apr 2019'!AR39&gt;'Vic Apr 2019'!O39),($C$5*F45/'Vic Apr 2019'!AR39-'Vic Apr 2019'!N39)*'Vic Apr 2019'!AG39/100*'Vic Apr 2019'!AR39,0)</f>
        <v>0</v>
      </c>
      <c r="Q45" s="394">
        <f t="shared" si="4"/>
        <v>2234.4973600000003</v>
      </c>
      <c r="R45" s="419">
        <f t="shared" si="5"/>
        <v>2577.4658599999998</v>
      </c>
      <c r="S45" s="193">
        <f t="shared" si="6"/>
        <v>2835.212446</v>
      </c>
      <c r="T45" s="247">
        <f>'Vic Apr 2019'!AT39</f>
        <v>0</v>
      </c>
      <c r="U45" s="247">
        <f>'Vic Apr 2019'!AU39</f>
        <v>30</v>
      </c>
      <c r="V45" s="247">
        <f>'Vic Apr 2019'!AV39</f>
        <v>0</v>
      </c>
      <c r="W45" s="247">
        <f>'Vic Apr 2019'!AW39</f>
        <v>0</v>
      </c>
      <c r="X45" s="419" t="str">
        <f t="shared" si="12"/>
        <v>Guaranteed off usage</v>
      </c>
      <c r="Y45" s="419" t="s">
        <v>759</v>
      </c>
      <c r="Z45" s="399">
        <f t="shared" si="8"/>
        <v>1907.1166519999997</v>
      </c>
      <c r="AA45" s="399">
        <f t="shared" si="9"/>
        <v>1907.1166519999997</v>
      </c>
      <c r="AB45" s="400">
        <f t="shared" si="10"/>
        <v>2097.8283171999997</v>
      </c>
      <c r="AC45" s="400">
        <f t="shared" si="11"/>
        <v>2097.8283171999997</v>
      </c>
      <c r="AD45" s="244">
        <f>'Vic Apr 2019'!BF39</f>
        <v>0</v>
      </c>
      <c r="AE45" s="196" t="str">
        <f>'Vic Apr 2019'!BG39</f>
        <v>n</v>
      </c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324"/>
      <c r="AW45" s="324"/>
      <c r="AX45" s="324"/>
      <c r="AY45" s="324"/>
      <c r="AZ45" s="324"/>
      <c r="BA45" s="324"/>
      <c r="BB45" s="324"/>
      <c r="BC45" s="324"/>
      <c r="BD45" s="324"/>
      <c r="BE45" s="324"/>
      <c r="BF45" s="324"/>
      <c r="BG45" s="324"/>
      <c r="BH45" s="324"/>
      <c r="BI45" s="324"/>
      <c r="BJ45" s="324"/>
      <c r="BK45" s="324"/>
      <c r="BL45" s="324"/>
      <c r="BM45" s="324"/>
      <c r="BN45" s="324"/>
      <c r="BO45" s="324"/>
      <c r="BP45" s="324"/>
      <c r="BQ45" s="324"/>
      <c r="BR45" s="324"/>
      <c r="BS45" s="324"/>
      <c r="BT45" s="324"/>
      <c r="BU45" s="324"/>
      <c r="BV45" s="324"/>
      <c r="BW45" s="324"/>
      <c r="BX45" s="324"/>
      <c r="BY45" s="324"/>
      <c r="BZ45" s="324"/>
      <c r="CA45" s="324"/>
      <c r="CB45" s="324"/>
      <c r="CC45" s="324"/>
      <c r="CD45" s="324"/>
      <c r="CE45" s="324"/>
      <c r="CF45" s="324"/>
      <c r="CG45" s="324"/>
      <c r="CH45" s="324"/>
      <c r="CI45" s="324"/>
      <c r="CJ45" s="324"/>
      <c r="CK45" s="324"/>
      <c r="CL45" s="324"/>
      <c r="CM45" s="324"/>
      <c r="CN45" s="324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0"/>
      <c r="CZ45" s="330"/>
      <c r="DA45" s="330"/>
      <c r="DB45" s="330"/>
      <c r="DC45" s="330"/>
      <c r="DD45" s="330"/>
      <c r="DE45" s="330"/>
      <c r="DF45" s="330"/>
      <c r="DG45" s="330"/>
      <c r="DH45" s="330"/>
      <c r="DI45" s="330"/>
      <c r="DJ45" s="330"/>
      <c r="DK45" s="330"/>
      <c r="DL45" s="330"/>
      <c r="DM45" s="330"/>
      <c r="DN45" s="330"/>
      <c r="DO45" s="330"/>
      <c r="DP45" s="330"/>
      <c r="DQ45" s="330"/>
      <c r="DR45" s="330"/>
      <c r="DS45" s="330"/>
      <c r="DT45" s="330"/>
      <c r="DU45" s="330"/>
      <c r="DV45" s="330"/>
      <c r="DW45" s="330"/>
      <c r="DX45" s="330"/>
      <c r="DY45" s="330"/>
      <c r="DZ45" s="330"/>
      <c r="EA45" s="330"/>
      <c r="EB45" s="330"/>
      <c r="EC45" s="330"/>
      <c r="ED45" s="330"/>
      <c r="EE45" s="330"/>
      <c r="EF45" s="330"/>
      <c r="EG45" s="330"/>
      <c r="EH45" s="330"/>
      <c r="EI45" s="330"/>
      <c r="EJ45" s="330"/>
      <c r="EK45" s="330"/>
      <c r="EL45" s="330"/>
      <c r="EM45" s="330"/>
      <c r="EN45" s="330"/>
      <c r="EO45" s="330"/>
      <c r="EP45" s="330"/>
    </row>
    <row r="46" spans="1:146" s="331" customFormat="1" ht="17" customHeight="1">
      <c r="A46" s="528"/>
      <c r="B46" s="194" t="str">
        <f>'Vic Apr 2019'!F40</f>
        <v>Amaysim</v>
      </c>
      <c r="C46" s="194" t="str">
        <f>'Vic Apr 2019'!G40</f>
        <v>Gas as you go</v>
      </c>
      <c r="D46" s="190">
        <f>365*'Vic Apr 2019'!H40/100</f>
        <v>293.24100000000004</v>
      </c>
      <c r="E46" s="415">
        <f>IF('Vic Apr 2019'!AQ40=3,0.5,IF('Vic Apr 2019'!AQ40=2,0.33,0))</f>
        <v>0.33</v>
      </c>
      <c r="F46" s="415">
        <f t="shared" si="3"/>
        <v>0.66999999999999993</v>
      </c>
      <c r="G46" s="190">
        <f>IF('Vic Apr 2019'!K40="",($C$5*E46/'Vic Apr 2019'!AQ40*'Vic Apr 2019'!W40/100)*'Vic Apr 2019'!AQ40,IF($C$5*E46/'Vic Apr 2019'!AQ40&gt;='Vic Apr 2019'!L40,('Vic Apr 2019'!L40*'Vic Apr 2019'!W40/100)*'Vic Apr 2019'!AQ40,($C$5*E46/'Vic Apr 2019'!AQ40*'Vic Apr 2019'!W40/100)*'Vic Apr 2019'!AQ40))</f>
        <v>192.84</v>
      </c>
      <c r="H46" s="190">
        <f>IF($C$5*E46/'Vic Apr 2019'!AQ40&lt;'Vic Apr 2019'!L40,0,IF($C$5*E46/'Vic Apr 2019'!AQ40&lt;='Vic Apr 2019'!M40,($C$5*E46/'Vic Apr 2019'!AQ40-'Vic Apr 2019'!L40)*('Vic Apr 2019'!X40/100)*'Vic Apr 2019'!AQ40,('Vic Apr 2019'!M40-'Vic Apr 2019'!L40)*('Vic Apr 2019'!X40/100)*'Vic Apr 2019'!AQ40))</f>
        <v>192.84</v>
      </c>
      <c r="I46" s="190">
        <f>IF($C$5*E46/'Vic Apr 2019'!AQ40&lt;'Vic Apr 2019'!M40,0,IF($C$5*E46/'Vic Apr 2019'!AQ40&lt;='Vic Apr 2019'!N40,($C$5*E46/'Vic Apr 2019'!AQ40-'Vic Apr 2019'!M40)*('Vic Apr 2019'!Y40/100)*'Vic Apr 2019'!AQ40,('Vic Apr 2019'!N40-'Vic Apr 2019'!M40)*('Vic Apr 2019'!Y40/100)*'Vic Apr 2019'!AQ40))</f>
        <v>141.12</v>
      </c>
      <c r="J46" s="190">
        <f>IF($C$5*E46/'Vic Apr 2019'!AQ40&lt;'Vic Apr 2019'!N40,0,IF($C$5*E46/'Vic Apr 2019'!AQ40&lt;='Vic Apr 2019'!O40,($C$5*E46/'Vic Apr 2019'!AQ40-'Vic Apr 2019'!N40)*('Vic Apr 2019'!Z40/100)*'Vic Apr 2019'!AQ40,('Vic Apr 2019'!O40-'Vic Apr 2019'!N40)*('Vic Apr 2019'!Z40/100)*'Vic Apr 2019'!AQ40))</f>
        <v>0</v>
      </c>
      <c r="K46" s="190">
        <f>IF(($C$5*E46/'Vic Apr 2019'!AQ40&gt;'Vic Apr 2019'!O40),($C$5*E46/'Vic Apr 2019'!AQ40-'Vic Apr 2019'!N40)*'Vic Apr 2019'!AA40/100*'Vic Apr 2019'!AQ40,0)</f>
        <v>0</v>
      </c>
      <c r="L46" s="190">
        <f>IF('Vic Apr 2019'!K40="",($C$5*F46/'Vic Apr 2019'!AR40*'Vic Apr 2019'!AC40/100)*'Vic Apr 2019'!AR40,IF($C$5*F46/'Vic Apr 2019'!AR40&gt;='Vic Apr 2019'!L40,('Vic Apr 2019'!L40*'Vic Apr 2019'!AC40/100)*'Vic Apr 2019'!AR40,($C$5*F46/'Vic Apr 2019'!AR40*'Vic Apr 2019'!AC40/100)*'Vic Apr 2019'!AR40))</f>
        <v>385.68</v>
      </c>
      <c r="M46" s="190">
        <f>IF($C$5*F46/'Vic Apr 2019'!AR40&lt;'Vic Apr 2019'!L40,0,IF($C$5*F46/'Vic Apr 2019'!AR40&lt;='Vic Apr 2019'!M40,($C$5*F46/'Vic Apr 2019'!AR40-'Vic Apr 2019'!L40)*('Vic Apr 2019'!AD40/100)*'Vic Apr 2019'!AR40,('Vic Apr 2019'!M40-'Vic Apr 2019'!L40)*('Vic Apr 2019'!AD40/100)*'Vic Apr 2019'!AR40))</f>
        <v>366.96</v>
      </c>
      <c r="N46" s="190">
        <f>IF($C$5*F46/'Vic Apr 2019'!AR40&lt;'Vic Apr 2019'!M40,0,IF($C$5*F46/'Vic Apr 2019'!AR40&lt;='Vic Apr 2019'!N40,($C$5*F46/'Vic Apr 2019'!AR40-'Vic Apr 2019'!M40)*('Vic Apr 2019'!AE40/100)*'Vic Apr 2019'!AR40,('Vic Apr 2019'!N40-'Vic Apr 2019'!M40)*('Vic Apr 2019'!AE40/100)*'Vic Apr 2019'!AR40))</f>
        <v>283.10000000000002</v>
      </c>
      <c r="O46" s="190">
        <f>IF($C$5*F46/'Vic Apr 2019'!AR40&lt;'Vic Apr 2019'!N40,0,IF($C$5*F46/'Vic Apr 2019'!AR40&lt;='Vic Apr 2019'!O40,($C$5*F46/'Vic Apr 2019'!AQ40-'Vic Apr 2019'!N40)*('Vic Apr 2019'!AF40/100)*'Vic Apr 2019'!AR40,('Vic Apr 2019'!O40-'Vic Apr 2019'!N40)*('Vic Apr 2019'!AF40/100)*'Vic Apr 2019'!AR40))</f>
        <v>0</v>
      </c>
      <c r="P46" s="190">
        <f>IF(($C$5*F46/'Vic Apr 2019'!AR40&gt;'Vic Apr 2019'!O40),($C$5*F46/'Vic Apr 2019'!AR40-'Vic Apr 2019'!N40)*'Vic Apr 2019'!AG40/100*'Vic Apr 2019'!AR40,0)</f>
        <v>0</v>
      </c>
      <c r="Q46" s="394">
        <f t="shared" si="4"/>
        <v>1562.54</v>
      </c>
      <c r="R46" s="419">
        <f t="shared" ref="R46:R47" si="15">SUM(D46:P46)</f>
        <v>1856.7809999999999</v>
      </c>
      <c r="S46" s="193">
        <f t="shared" si="6"/>
        <v>2042.4591</v>
      </c>
      <c r="T46" s="247">
        <f>'Vic Apr 2019'!AT40</f>
        <v>0</v>
      </c>
      <c r="U46" s="247">
        <f>'Vic Apr 2019'!AU40</f>
        <v>0</v>
      </c>
      <c r="V46" s="247">
        <f>'Vic Apr 2019'!AV40</f>
        <v>0</v>
      </c>
      <c r="W46" s="247">
        <f>'Vic Apr 2019'!AW40</f>
        <v>0</v>
      </c>
      <c r="X46" s="419" t="str">
        <f t="shared" si="12"/>
        <v>No discount</v>
      </c>
      <c r="Y46" s="419" t="s">
        <v>759</v>
      </c>
      <c r="Z46" s="399">
        <f t="shared" si="8"/>
        <v>1856.7809999999999</v>
      </c>
      <c r="AA46" s="399">
        <f t="shared" si="9"/>
        <v>1856.7809999999999</v>
      </c>
      <c r="AB46" s="400">
        <f t="shared" si="10"/>
        <v>2042.4591</v>
      </c>
      <c r="AC46" s="400">
        <f t="shared" si="11"/>
        <v>2042.4591</v>
      </c>
      <c r="AD46" s="244">
        <f>'Vic Apr 2019'!BF40</f>
        <v>0</v>
      </c>
      <c r="AE46" s="196" t="str">
        <f>'Vic Apr 2019'!BG40</f>
        <v>n</v>
      </c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324"/>
      <c r="AW46" s="324"/>
      <c r="AX46" s="324"/>
      <c r="AY46" s="324"/>
      <c r="AZ46" s="324"/>
      <c r="BA46" s="324"/>
      <c r="BB46" s="324"/>
      <c r="BC46" s="324"/>
      <c r="BD46" s="324"/>
      <c r="BE46" s="324"/>
      <c r="BF46" s="324"/>
      <c r="BG46" s="324"/>
      <c r="BH46" s="324"/>
      <c r="BI46" s="324"/>
      <c r="BJ46" s="324"/>
      <c r="BK46" s="324"/>
      <c r="BL46" s="324"/>
      <c r="BM46" s="324"/>
      <c r="BN46" s="324"/>
      <c r="BO46" s="324"/>
      <c r="BP46" s="324"/>
      <c r="BQ46" s="324"/>
      <c r="BR46" s="324"/>
      <c r="BS46" s="324"/>
      <c r="BT46" s="324"/>
      <c r="BU46" s="324"/>
      <c r="BV46" s="324"/>
      <c r="BW46" s="324"/>
      <c r="BX46" s="324"/>
      <c r="BY46" s="324"/>
      <c r="BZ46" s="324"/>
      <c r="CA46" s="324"/>
      <c r="CB46" s="324"/>
      <c r="CC46" s="324"/>
      <c r="CD46" s="324"/>
      <c r="CE46" s="324"/>
      <c r="CF46" s="324"/>
      <c r="CG46" s="324"/>
      <c r="CH46" s="324"/>
      <c r="CI46" s="324"/>
      <c r="CJ46" s="324"/>
      <c r="CK46" s="324"/>
      <c r="CL46" s="324"/>
      <c r="CM46" s="324"/>
      <c r="CN46" s="324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0"/>
      <c r="CZ46" s="330"/>
      <c r="DA46" s="330"/>
      <c r="DB46" s="330"/>
      <c r="DC46" s="330"/>
      <c r="DD46" s="330"/>
      <c r="DE46" s="330"/>
      <c r="DF46" s="330"/>
      <c r="DG46" s="330"/>
      <c r="DH46" s="330"/>
      <c r="DI46" s="330"/>
      <c r="DJ46" s="330"/>
      <c r="DK46" s="330"/>
      <c r="DL46" s="330"/>
      <c r="DM46" s="330"/>
      <c r="DN46" s="330"/>
      <c r="DO46" s="330"/>
      <c r="DP46" s="330"/>
      <c r="DQ46" s="330"/>
      <c r="DR46" s="330"/>
      <c r="DS46" s="330"/>
      <c r="DT46" s="330"/>
      <c r="DU46" s="330"/>
      <c r="DV46" s="330"/>
      <c r="DW46" s="330"/>
      <c r="DX46" s="330"/>
      <c r="DY46" s="330"/>
      <c r="DZ46" s="330"/>
      <c r="EA46" s="330"/>
      <c r="EB46" s="330"/>
      <c r="EC46" s="330"/>
      <c r="ED46" s="330"/>
      <c r="EE46" s="330"/>
      <c r="EF46" s="330"/>
      <c r="EG46" s="330"/>
      <c r="EH46" s="330"/>
      <c r="EI46" s="330"/>
      <c r="EJ46" s="330"/>
      <c r="EK46" s="330"/>
      <c r="EL46" s="330"/>
      <c r="EM46" s="330"/>
      <c r="EN46" s="330"/>
      <c r="EO46" s="330"/>
      <c r="EP46" s="330"/>
    </row>
    <row r="47" spans="1:146" s="331" customFormat="1" ht="17" customHeight="1" thickBot="1">
      <c r="A47" s="532"/>
      <c r="B47" s="215" t="str">
        <f>'Vic Apr 2019'!F41</f>
        <v>Powershop</v>
      </c>
      <c r="C47" s="215" t="str">
        <f>'Vic Apr 2019'!G41</f>
        <v>Gas Saver</v>
      </c>
      <c r="D47" s="115">
        <f>365*'Vic Apr 2019'!H41/100</f>
        <v>386.9</v>
      </c>
      <c r="E47" s="416">
        <f>IF('Vic Apr 2019'!AQ41=3,0.5,IF('Vic Apr 2019'!AQ41=2,0.33,0))</f>
        <v>0.5</v>
      </c>
      <c r="F47" s="416">
        <f t="shared" si="3"/>
        <v>0.5</v>
      </c>
      <c r="G47" s="115">
        <f>IF('Vic Apr 2019'!K41="",($C$5*E47/'Vic Apr 2019'!AQ41*'Vic Apr 2019'!W41/100)*'Vic Apr 2019'!AQ41,IF($C$5*E47/'Vic Apr 2019'!AQ41&gt;='Vic Apr 2019'!L41,('Vic Apr 2019'!L41*'Vic Apr 2019'!W41/100)*'Vic Apr 2019'!AQ41,($C$5*E47/'Vic Apr 2019'!AQ41*'Vic Apr 2019'!W41/100)*'Vic Apr 2019'!AQ41))</f>
        <v>750</v>
      </c>
      <c r="H47" s="115">
        <f>IF(AND('Vic Apr 2019'!L41&gt;0,'Vic Apr 2019'!M41&gt;0),IF($C$5*E47/'Vic Apr 2019'!AQ41&lt;'Vic Apr 2019'!L41,0,IF(($C$5*E47/'Vic Apr 2019'!AQ41-'Vic Apr 2019'!L41)&lt;=('Vic Apr 2019'!M41+'Vic Apr 2019'!L41),((($C$5*E47/'Vic Apr 2019'!AQ41-'Vic Apr 2019'!L41)*'Vic Apr 2019'!X41/100))*'Vic Apr 2019'!AQ41,((('Vic Apr 2019'!M41)*'Vic Apr 2019'!X41/100)*'Vic Apr 2019'!AQ41))),0)</f>
        <v>0</v>
      </c>
      <c r="I47" s="115">
        <f>IF(AND('Vic Apr 2019'!M41&gt;0,'Vic Apr 2019'!N41&gt;0),IF($C$5*E47/'Vic Apr 2019'!AQ41&lt;('Vic Apr 2019'!L41+'Vic Apr 2019'!M41),0,IF(($C$5*E47/'Vic Apr 2019'!AQ41-'Vic Apr 2019'!L41+'Vic Apr 2019'!M41)&lt;=('Vic Apr 2019'!L41+'Vic Apr 2019'!M41+'Vic Apr 2019'!N41),((($C$5*E47/'Vic Apr 2019'!AQ41-('Vic Apr 2019'!L41+'Vic Apr 2019'!M41))*'Vic Apr 2019'!Y41/100))*'Vic Apr 2019'!AQ41,('Vic Apr 2019'!N41*'Vic Apr 2019'!Y41/100)* 'Vic Apr 2019'!AQ41)),0)</f>
        <v>0</v>
      </c>
      <c r="J47" s="115">
        <f>IF(AND('Vic Apr 2019'!N41&gt;0,'Vic Apr 2019'!O41&gt;0),IF($C$5*E47/'Vic Apr 2019'!AQ41&lt;('Vic Apr 2019'!L41+'Vic Apr 2019'!M41+'Vic Apr 2019'!N41),0,IF(($C$5*E47/'Vic Apr 2019'!AQ41-'Vic Apr 2019'!L41+'Vic Apr 2019'!M41+'Vic Apr 2019'!N41)&lt;=('Vic Apr 2019'!L41+'Vic Apr 2019'!M41+'Vic Apr 2019'!N41+'Vic Apr 2019'!O41),(($C$5*E47/'Vic Apr 2019'!AQ41-('Vic Apr 2019'!L41+'Vic Apr 2019'!M41+'Vic Apr 2019'!N41))*'Vic Apr 2019'!Z41/100)*'Vic Apr 2019'!AQ41,('Vic Apr 2019'!O41*'Vic Apr 2019'!Z41/100)*'Vic Apr 2019'!AQ41)),0)</f>
        <v>0</v>
      </c>
      <c r="K47" s="115">
        <f>IF(AND('Vic Apr 2019'!P41&gt;0,'Vic Apr 2019'!O41&gt;0),IF(($C$5*E47/'Vic Apr 2019'!AQ41&lt;SUM('Vic Apr 2019'!L41:P41)),(0),($C$5*E47/'Vic Apr 2019'!AQ41-SUM('Vic Apr 2019'!L41:P41))*'Vic Apr 2019'!AB41/100)* 'Vic Apr 2019'!AQ41,IF(AND('Vic Apr 2019'!O41&gt;0,'Vic Apr 2019'!P41=""),IF(($C$5*E47/'Vic Apr 2019'!AQ41&lt; SUM('Vic Apr 2019'!L41:O41)),(0),($C$5*E47/'Vic Apr 2019'!AQ41-SUM('Vic Apr 2019'!L41:O41))*'Vic Apr 2019'!AA41/100)* 'Vic Apr 2019'!AQ41,IF(AND('Vic Apr 2019'!N41&gt;0,'Vic Apr 2019'!O41=""),IF(($C$5*E47/'Vic Apr 2019'!AQ41&lt; SUM('Vic Apr 2019'!L41:N41)),(0),($C$5*E47/'Vic Apr 2019'!AQ41-SUM('Vic Apr 2019'!L41:N41))*'Vic Apr 2019'!Z41/100)* 'Vic Apr 2019'!AQ41,IF(AND('Vic Apr 2019'!M41&gt;0,'Vic Apr 2019'!N41=""),IF(($C$5*E47/'Vic Apr 2019'!AQ41&lt;'Vic Apr 2019'!M41+'Vic Apr 2019'!L41),(0),(($C$5*E47/'Vic Apr 2019'!AQ41-('Vic Apr 2019'!M41+'Vic Apr 2019'!L41))*'Vic Apr 2019'!Y41/100))*'Vic Apr 2019'!AQ41,IF(AND('Vic Apr 2019'!L41&gt;0,'Vic Apr 2019'!M41=""&gt;0),IF(($C$5*E47/'Vic Apr 2019'!AQ41&lt;'Vic Apr 2019'!L41),(0),($C$5*E47/'Vic Apr 2019'!AQ41-'Vic Apr 2019'!L41)*'Vic Apr 2019'!X41/100)*'Vic Apr 2019'!AQ41,0)))))</f>
        <v>0</v>
      </c>
      <c r="L47" s="115">
        <f>IF('Vic Apr 2019'!K41="",($C$5*F47/'Vic Apr 2019'!AR41*'Vic Apr 2019'!AC41/100)*'Vic Apr 2019'!AR41,IF($C$5*F47/'Vic Apr 2019'!AR41&gt;='Vic Apr 2019'!L41,('Vic Apr 2019'!L41*'Vic Apr 2019'!AC41/100)*'Vic Apr 2019'!AR41,($C$5*F47/'Vic Apr 2019'!AR41*'Vic Apr 2019'!AC41/100)*'Vic Apr 2019'!AR41))</f>
        <v>715.00000000000011</v>
      </c>
      <c r="M47" s="115">
        <f>IF(AND('Vic Apr 2019'!L41&gt;0,'Vic Apr 2019'!M41&gt;0),IF($C$5*F47/'Vic Apr 2019'!AR41&lt;'Vic Apr 2019'!L41,0,IF(($C$5*F47/'Vic Apr 2019'!AR41-'Vic Apr 2019'!L41)&lt;=('Vic Apr 2019'!M41+'Vic Apr 2019'!L41),((($C$5*F47/'Vic Apr 2019'!AR41-'Vic Apr 2019'!L41)*'Vic Apr 2019'!AD41/100))*'Vic Apr 2019'!AR41,((('Vic Apr 2019'!M41)*'Vic Apr 2019'!AD41/100)*'Vic Apr 2019'!AR41))),0)</f>
        <v>0</v>
      </c>
      <c r="N47" s="115">
        <f>IF(AND('Vic Apr 2019'!M41&gt;0,'Vic Apr 2019'!N41&gt;0),IF($C$5*F47/'Vic Apr 2019'!AR41&lt;('Vic Apr 2019'!L41+'Vic Apr 2019'!M41),0,IF(($C$5*F47/'Vic Apr 2019'!AR41-'Vic Apr 2019'!L41+'Vic Apr 2019'!M41)&lt;=('Vic Apr 2019'!L41+'Vic Apr 2019'!M41+'Vic Apr 2019'!N41),((($C$5*F47/'Vic Apr 2019'!AR41-('Vic Apr 2019'!L41+'Vic Apr 2019'!M41))*'Vic Apr 2019'!AE41/100))*'Vic Apr 2019'!AR41,('Vic Apr 2019'!N41*'Vic Apr 2019'!AE41/100)*'Vic Apr 2019'!AR41)),0)</f>
        <v>0</v>
      </c>
      <c r="O47" s="115">
        <f>IF(AND('Vic Apr 2019'!N41&gt;0,'Vic Apr 2019'!O41&gt;0),IF($C$5*F47/'Vic Apr 2019'!AR41&lt;('Vic Apr 2019'!L41+'Vic Apr 2019'!M41+'Vic Apr 2019'!N41),0,IF(($C$5*F47/'Vic Apr 2019'!AR41-'Vic Apr 2019'!L41+'Vic Apr 2019'!M41+'Vic Apr 2019'!N41)&lt;=('Vic Apr 2019'!L41+'Vic Apr 2019'!M41+'Vic Apr 2019'!N41+'Vic Apr 2019'!O41),(($C$5*F47/'Vic Apr 2019'!AR41-('Vic Apr 2019'!L41+'Vic Apr 2019'!M41+'Vic Apr 2019'!N41))*'Vic Apr 2019'!AF41/100)*'Vic Apr 2019'!AR41,('Vic Apr 2019'!O41*'Vic Apr 2019'!AF41/100)*'Vic Apr 2019'!AR41)),0)</f>
        <v>0</v>
      </c>
      <c r="P47" s="115">
        <f>IF(AND('Vic Apr 2019'!P41&gt;0,'Vic Apr 2019'!O41&gt;0),IF(($C$5*F47/'Vic Apr 2019'!AR41&lt;SUM('Vic Apr 2019'!L41:P41)),(0),($C$5*F47/'Vic Apr 2019'!AR41-SUM('Vic Apr 2019'!L41:P41))*'Vic Apr 2019'!AB41/100)* 'Vic Apr 2019'!AR41,IF(AND('Vic Apr 2019'!O41&gt;0,'Vic Apr 2019'!P41=""),IF(($C$5*F47/'Vic Apr 2019'!AR41&lt; SUM('Vic Apr 2019'!L41:O41)),(0),($C$5*F47/'Vic Apr 2019'!AR41-SUM('Vic Apr 2019'!L41:O41))*'Vic Apr 2019'!AG41/100)* 'Vic Apr 2019'!AR41,IF(AND('Vic Apr 2019'!N41&gt;0,'Vic Apr 2019'!O41=""),IF(($C$5*F47/'Vic Apr 2019'!AR41&lt; SUM('Vic Apr 2019'!L41:N41)),(0),($C$5*F47/'Vic Apr 2019'!AR41-SUM('Vic Apr 2019'!L41:N41))*'Vic Apr 2019'!AF41/100)* 'Vic Apr 2019'!AR41,IF(AND('Vic Apr 2019'!M41&gt;0,'Vic Apr 2019'!N41=""),IF(($C$5*F47/'Vic Apr 2019'!AR41&lt;'Vic Apr 2019'!M41+'Vic Apr 2019'!L41),(0),(($C$5*F47/'Vic Apr 2019'!AR41-('Vic Apr 2019'!M41+'Vic Apr 2019'!L41))*'Vic Apr 2019'!AE41/100))*'Vic Apr 2019'!AR41,IF(AND('Vic Apr 2019'!L41&gt;0,'Vic Apr 2019'!M41=""&gt;0),IF(($C$5*F47/'Vic Apr 2019'!AR41&lt;'Vic Apr 2019'!L41),(0),($C$5*F47/'Vic Apr 2019'!AR41-'Vic Apr 2019'!L41)*'Vic Apr 2019'!AD41/100)*'Vic Apr 2019'!AR41,0)))))</f>
        <v>0</v>
      </c>
      <c r="Q47" s="395">
        <f t="shared" si="4"/>
        <v>1465</v>
      </c>
      <c r="R47" s="420">
        <f t="shared" si="15"/>
        <v>1852.9</v>
      </c>
      <c r="S47" s="214">
        <f t="shared" si="6"/>
        <v>2038.1900000000003</v>
      </c>
      <c r="T47" s="248">
        <f>'Vic Apr 2019'!AT41</f>
        <v>0</v>
      </c>
      <c r="U47" s="248">
        <f>'Vic Apr 2019'!AU41</f>
        <v>0</v>
      </c>
      <c r="V47" s="248">
        <f>'Vic Apr 2019'!AV41</f>
        <v>5</v>
      </c>
      <c r="W47" s="248">
        <f>'Vic Apr 2019'!AW41</f>
        <v>0</v>
      </c>
      <c r="X47" s="420" t="str">
        <f t="shared" si="12"/>
        <v>Pay-on-time off bill</v>
      </c>
      <c r="Y47" s="420" t="s">
        <v>759</v>
      </c>
      <c r="Z47" s="401">
        <f t="shared" si="8"/>
        <v>1852.9</v>
      </c>
      <c r="AA47" s="402">
        <f t="shared" si="9"/>
        <v>1760.2550000000001</v>
      </c>
      <c r="AB47" s="403">
        <f t="shared" si="10"/>
        <v>2038.1900000000003</v>
      </c>
      <c r="AC47" s="403">
        <f t="shared" si="11"/>
        <v>1936.2805000000003</v>
      </c>
      <c r="AD47" s="245">
        <f>'Vic Apr 2019'!BF41</f>
        <v>0</v>
      </c>
      <c r="AE47" s="217" t="str">
        <f>'Vic Apr 2019'!BG41</f>
        <v>n</v>
      </c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324"/>
      <c r="AW47" s="324"/>
      <c r="AX47" s="324"/>
      <c r="AY47" s="324"/>
      <c r="AZ47" s="324"/>
      <c r="BA47" s="324"/>
      <c r="BB47" s="324"/>
      <c r="BC47" s="324"/>
      <c r="BD47" s="324"/>
      <c r="BE47" s="324"/>
      <c r="BF47" s="324"/>
      <c r="BG47" s="324"/>
      <c r="BH47" s="324"/>
      <c r="BI47" s="324"/>
      <c r="BJ47" s="324"/>
      <c r="BK47" s="324"/>
      <c r="BL47" s="324"/>
      <c r="BM47" s="324"/>
      <c r="BN47" s="324"/>
      <c r="BO47" s="324"/>
      <c r="BP47" s="324"/>
      <c r="BQ47" s="324"/>
      <c r="BR47" s="324"/>
      <c r="BS47" s="324"/>
      <c r="BT47" s="324"/>
      <c r="BU47" s="324"/>
      <c r="BV47" s="324"/>
      <c r="BW47" s="324"/>
      <c r="BX47" s="324"/>
      <c r="BY47" s="324"/>
      <c r="BZ47" s="324"/>
      <c r="CA47" s="324"/>
      <c r="CB47" s="324"/>
      <c r="CC47" s="324"/>
      <c r="CD47" s="324"/>
      <c r="CE47" s="324"/>
      <c r="CF47" s="324"/>
      <c r="CG47" s="324"/>
      <c r="CH47" s="324"/>
      <c r="CI47" s="324"/>
      <c r="CJ47" s="324"/>
      <c r="CK47" s="324"/>
      <c r="CL47" s="324"/>
      <c r="CM47" s="324"/>
      <c r="CN47" s="324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0"/>
      <c r="CZ47" s="330"/>
      <c r="DA47" s="330"/>
      <c r="DB47" s="330"/>
      <c r="DC47" s="330"/>
      <c r="DD47" s="330"/>
      <c r="DE47" s="330"/>
      <c r="DF47" s="330"/>
      <c r="DG47" s="330"/>
      <c r="DH47" s="330"/>
      <c r="DI47" s="330"/>
      <c r="DJ47" s="330"/>
      <c r="DK47" s="330"/>
      <c r="DL47" s="330"/>
      <c r="DM47" s="330"/>
      <c r="DN47" s="330"/>
      <c r="DO47" s="330"/>
      <c r="DP47" s="330"/>
      <c r="DQ47" s="330"/>
      <c r="DR47" s="330"/>
      <c r="DS47" s="330"/>
      <c r="DT47" s="330"/>
      <c r="DU47" s="330"/>
      <c r="DV47" s="330"/>
      <c r="DW47" s="330"/>
      <c r="DX47" s="330"/>
      <c r="DY47" s="330"/>
      <c r="DZ47" s="330"/>
      <c r="EA47" s="330"/>
      <c r="EB47" s="330"/>
      <c r="EC47" s="330"/>
      <c r="ED47" s="330"/>
      <c r="EE47" s="330"/>
      <c r="EF47" s="330"/>
      <c r="EG47" s="330"/>
      <c r="EH47" s="330"/>
      <c r="EI47" s="330"/>
      <c r="EJ47" s="330"/>
      <c r="EK47" s="330"/>
      <c r="EL47" s="330"/>
      <c r="EM47" s="330"/>
      <c r="EN47" s="330"/>
      <c r="EO47" s="330"/>
      <c r="EP47" s="330"/>
    </row>
    <row r="48" spans="1:146" ht="17" customHeight="1" thickTop="1">
      <c r="A48" s="531" t="str">
        <f>'Vic Apr 2019'!D42</f>
        <v>Ausnet West</v>
      </c>
      <c r="B48" s="194" t="str">
        <f>'Vic Apr 2019'!F42</f>
        <v>AGL</v>
      </c>
      <c r="C48" s="194" t="str">
        <f>'Vic Apr 2019'!G42</f>
        <v>Business Savers</v>
      </c>
      <c r="D48" s="190">
        <f>365*'Vic Apr 2019'!H42/100</f>
        <v>355.51</v>
      </c>
      <c r="E48" s="415">
        <f>IF('Vic Apr 2019'!AQ42=3,0.5,IF('Vic Apr 2019'!AQ42=2,0.33,0))</f>
        <v>0.33</v>
      </c>
      <c r="F48" s="415">
        <f t="shared" si="3"/>
        <v>0.66999999999999993</v>
      </c>
      <c r="G48" s="190">
        <f>IF('Vic Apr 2019'!K42="",($C$5*E48/'Vic Apr 2019'!AQ42*'Vic Apr 2019'!W42/100)*'Vic Apr 2019'!AQ42,IF($C$5*E48/'Vic Apr 2019'!AQ42&gt;='Vic Apr 2019'!L42,('Vic Apr 2019'!L42*'Vic Apr 2019'!W42/100)*'Vic Apr 2019'!AQ42,($C$5*E48/'Vic Apr 2019'!AQ42*'Vic Apr 2019'!W42/100)*'Vic Apr 2019'!AQ42))</f>
        <v>256.8</v>
      </c>
      <c r="H48" s="190">
        <f>IF($C$5*E48/'Vic Apr 2019'!AQ42&lt;'Vic Apr 2019'!L42,0,IF($C$5*E48/'Vic Apr 2019'!AQ42&lt;='Vic Apr 2019'!M42,($C$5*E48/'Vic Apr 2019'!AQ42-'Vic Apr 2019'!L42)*('Vic Apr 2019'!X42/100)*'Vic Apr 2019'!AQ42,('Vic Apr 2019'!M42-'Vic Apr 2019'!L42)*('Vic Apr 2019'!X42/100)*'Vic Apr 2019'!AQ42))</f>
        <v>249.6</v>
      </c>
      <c r="I48" s="190">
        <f>IF($C$5*E48/'Vic Apr 2019'!AQ42&lt;'Vic Apr 2019'!M42,0,IF($C$5*E48/'Vic Apr 2019'!AQ42&lt;='Vic Apr 2019'!N42,($C$5*E48/'Vic Apr 2019'!AQ42-'Vic Apr 2019'!M42)*('Vic Apr 2019'!Y42/100)*'Vic Apr 2019'!AQ42,('Vic Apr 2019'!N42-'Vic Apr 2019'!M42)*('Vic Apr 2019'!Y42/100)*'Vic Apr 2019'!AQ42))</f>
        <v>177.29999999999998</v>
      </c>
      <c r="J48" s="190">
        <f>IF($C$5*E48/'Vic Apr 2019'!AQ42&lt;'Vic Apr 2019'!N42,0,IF($C$5*E48/'Vic Apr 2019'!AQ42&lt;='Vic Apr 2019'!O42,($C$5*E48/'Vic Apr 2019'!AQ42-'Vic Apr 2019'!N42)*('Vic Apr 2019'!Z42/100)*'Vic Apr 2019'!AQ42,('Vic Apr 2019'!O42-'Vic Apr 2019'!N42)*('Vic Apr 2019'!Z42/100)*'Vic Apr 2019'!AQ42))</f>
        <v>0</v>
      </c>
      <c r="K48" s="190">
        <f>IF(($C$5*E48/'Vic Apr 2019'!AQ42&gt;'Vic Apr 2019'!O42),($C$5*E48/'Vic Apr 2019'!AQ42-'Vic Apr 2019'!N42)*'Vic Apr 2019'!AA42/100*'Vic Apr 2019'!AQ42,0)</f>
        <v>0</v>
      </c>
      <c r="L48" s="190">
        <f>IF('Vic Apr 2019'!K42="",($C$5*F48/'Vic Apr 2019'!AR42*'Vic Apr 2019'!AC42/100)*'Vic Apr 2019'!AR42,IF($C$5*F48/'Vic Apr 2019'!AR42&gt;='Vic Apr 2019'!L42,('Vic Apr 2019'!L42*'Vic Apr 2019'!AC42/100)*'Vic Apr 2019'!AR42,($C$5*F48/'Vic Apr 2019'!AR42*'Vic Apr 2019'!AC42/100)*'Vic Apr 2019'!AR42))</f>
        <v>499.2</v>
      </c>
      <c r="M48" s="190">
        <f>IF($C$5*F48/'Vic Apr 2019'!AR42&lt;'Vic Apr 2019'!L42,0,IF($C$5*F48/'Vic Apr 2019'!AR42&lt;='Vic Apr 2019'!M42,($C$5*F48/'Vic Apr 2019'!AR42-'Vic Apr 2019'!L42)*('Vic Apr 2019'!AD42/100)*'Vic Apr 2019'!AR42,('Vic Apr 2019'!M42-'Vic Apr 2019'!L42)*('Vic Apr 2019'!AD42/100)*'Vic Apr 2019'!AR42))</f>
        <v>494.40000000000003</v>
      </c>
      <c r="N48" s="190">
        <f>IF($C$5*F48/'Vic Apr 2019'!AR42&lt;'Vic Apr 2019'!M42,0,IF($C$5*F48/'Vic Apr 2019'!AR42&lt;='Vic Apr 2019'!N42,($C$5*F48/'Vic Apr 2019'!AR42-'Vic Apr 2019'!M42)*('Vic Apr 2019'!AE42/100)*'Vic Apr 2019'!AR42,('Vic Apr 2019'!N42-'Vic Apr 2019'!M42)*('Vic Apr 2019'!AE42/100)*'Vic Apr 2019'!AR42))</f>
        <v>361</v>
      </c>
      <c r="O48" s="190">
        <f>IF($C$5*F48/'Vic Apr 2019'!AR42&lt;'Vic Apr 2019'!N42,0,IF($C$5*F48/'Vic Apr 2019'!AR42&lt;='Vic Apr 2019'!O42,($C$5*F48/'Vic Apr 2019'!AQ42-'Vic Apr 2019'!N42)*('Vic Apr 2019'!AF42/100)*'Vic Apr 2019'!AR42,('Vic Apr 2019'!O42-'Vic Apr 2019'!N42)*('Vic Apr 2019'!AF42/100)*'Vic Apr 2019'!AR42))</f>
        <v>0</v>
      </c>
      <c r="P48" s="190">
        <f>IF(($C$5*F48/'Vic Apr 2019'!AR42&gt;'Vic Apr 2019'!O42),($C$5*F48/'Vic Apr 2019'!AR42-'Vic Apr 2019'!N42)*'Vic Apr 2019'!AG42/100*'Vic Apr 2019'!AR42,0)</f>
        <v>0</v>
      </c>
      <c r="Q48" s="394">
        <f t="shared" si="4"/>
        <v>2038.3</v>
      </c>
      <c r="R48" s="419">
        <f t="shared" si="5"/>
        <v>2394.8100000000004</v>
      </c>
      <c r="S48" s="193">
        <f t="shared" si="6"/>
        <v>2634.2910000000006</v>
      </c>
      <c r="T48" s="247">
        <f>'Vic Apr 2019'!AT42</f>
        <v>0</v>
      </c>
      <c r="U48" s="247">
        <f>'Vic Apr 2019'!AU42</f>
        <v>15</v>
      </c>
      <c r="V48" s="247">
        <f>'Vic Apr 2019'!AV42</f>
        <v>0</v>
      </c>
      <c r="W48" s="247">
        <f>'Vic Apr 2019'!AW42</f>
        <v>0</v>
      </c>
      <c r="X48" s="419" t="str">
        <f t="shared" si="12"/>
        <v>Guaranteed off usage</v>
      </c>
      <c r="Y48" s="419" t="s">
        <v>759</v>
      </c>
      <c r="Z48" s="399">
        <f t="shared" si="8"/>
        <v>2089.0650000000005</v>
      </c>
      <c r="AA48" s="399">
        <f t="shared" si="9"/>
        <v>2089.0650000000005</v>
      </c>
      <c r="AB48" s="400">
        <f t="shared" si="10"/>
        <v>2297.9715000000006</v>
      </c>
      <c r="AC48" s="400">
        <f t="shared" si="11"/>
        <v>2297.9715000000006</v>
      </c>
      <c r="AD48" s="244">
        <f>'Vic Apr 2019'!BF42</f>
        <v>0</v>
      </c>
      <c r="AE48" s="196" t="str">
        <f>'Vic Apr 2019'!BG42</f>
        <v>n</v>
      </c>
      <c r="CO48" s="327"/>
      <c r="CP48" s="327"/>
      <c r="CQ48" s="327"/>
      <c r="CR48" s="327"/>
      <c r="CS48" s="327"/>
      <c r="CT48" s="327"/>
      <c r="CU48" s="327"/>
      <c r="CV48" s="327"/>
      <c r="CW48" s="327"/>
      <c r="CX48" s="327"/>
      <c r="CY48" s="327"/>
      <c r="CZ48" s="327"/>
      <c r="DA48" s="327"/>
      <c r="DB48" s="327"/>
      <c r="DC48" s="327"/>
      <c r="DD48" s="327"/>
      <c r="DE48" s="327"/>
      <c r="DF48" s="327"/>
      <c r="DG48" s="327"/>
      <c r="DH48" s="327"/>
      <c r="DI48" s="327"/>
      <c r="DJ48" s="327"/>
      <c r="DK48" s="327"/>
      <c r="DL48" s="327"/>
      <c r="DM48" s="327"/>
      <c r="DN48" s="327"/>
      <c r="DO48" s="327"/>
      <c r="DP48" s="327"/>
      <c r="DQ48" s="327"/>
      <c r="DR48" s="327"/>
      <c r="DS48" s="327"/>
      <c r="DT48" s="327"/>
      <c r="DU48" s="327"/>
      <c r="DV48" s="327"/>
      <c r="DW48" s="327"/>
      <c r="DX48" s="327"/>
      <c r="DY48" s="327"/>
      <c r="DZ48" s="327"/>
      <c r="EA48" s="327"/>
      <c r="EB48" s="327"/>
      <c r="EC48" s="327"/>
      <c r="ED48" s="327"/>
      <c r="EE48" s="327"/>
      <c r="EF48" s="327"/>
      <c r="EG48" s="327"/>
      <c r="EH48" s="327"/>
      <c r="EI48" s="327"/>
      <c r="EJ48" s="327"/>
      <c r="EK48" s="327"/>
      <c r="EL48" s="327"/>
      <c r="EM48" s="327"/>
      <c r="EN48" s="327"/>
      <c r="EO48" s="327"/>
      <c r="EP48" s="327"/>
    </row>
    <row r="49" spans="1:146" ht="17" customHeight="1">
      <c r="A49" s="528"/>
      <c r="B49" s="194" t="str">
        <f>'Vic Apr 2019'!F43</f>
        <v>Click Energy</v>
      </c>
      <c r="C49" s="194" t="str">
        <f>'Vic Apr 2019'!G43</f>
        <v>Business Business Choice</v>
      </c>
      <c r="D49" s="190">
        <f>365*'Vic Apr 2019'!H43/100</f>
        <v>375.95</v>
      </c>
      <c r="E49" s="415">
        <f>IF('Vic Apr 2019'!AQ43=3,0.5,IF('Vic Apr 2019'!AQ43=2,0.33,0))</f>
        <v>0.33</v>
      </c>
      <c r="F49" s="415">
        <f t="shared" si="3"/>
        <v>0.66999999999999993</v>
      </c>
      <c r="G49" s="190">
        <f>IF('Vic Apr 2019'!K43="",($C$5*E49/'Vic Apr 2019'!AQ43*'Vic Apr 2019'!W43/100)*'Vic Apr 2019'!AQ43,IF($C$5*E49/'Vic Apr 2019'!AQ43&gt;='Vic Apr 2019'!L43,('Vic Apr 2019'!L43*'Vic Apr 2019'!W43/100)*'Vic Apr 2019'!AQ43,($C$5*E49/'Vic Apr 2019'!AQ43*'Vic Apr 2019'!W43/100)*'Vic Apr 2019'!AQ43))</f>
        <v>265.2</v>
      </c>
      <c r="H49" s="190">
        <f>IF($C$5*E49/'Vic Apr 2019'!AQ43&lt;'Vic Apr 2019'!L43,0,IF($C$5*E49/'Vic Apr 2019'!AQ43&lt;='Vic Apr 2019'!M43,($C$5*E49/'Vic Apr 2019'!AQ43-'Vic Apr 2019'!L43)*('Vic Apr 2019'!X43/100)*'Vic Apr 2019'!AQ43,('Vic Apr 2019'!M43-'Vic Apr 2019'!L43)*('Vic Apr 2019'!X43/100)*'Vic Apr 2019'!AQ43))</f>
        <v>259.2</v>
      </c>
      <c r="I49" s="190">
        <f>IF($C$5*E49/'Vic Apr 2019'!AQ43&lt;'Vic Apr 2019'!M43,0,IF($C$5*E49/'Vic Apr 2019'!AQ43&lt;='Vic Apr 2019'!N43,($C$5*E49/'Vic Apr 2019'!AQ43-'Vic Apr 2019'!M43)*('Vic Apr 2019'!Y43/100)*'Vic Apr 2019'!AQ43,('Vic Apr 2019'!N43-'Vic Apr 2019'!M43)*('Vic Apr 2019'!Y43/100)*'Vic Apr 2019'!AQ43))</f>
        <v>185.4</v>
      </c>
      <c r="J49" s="190">
        <f>IF($C$5*E49/'Vic Apr 2019'!AQ43&lt;'Vic Apr 2019'!N43,0,IF($C$5*E49/'Vic Apr 2019'!AQ43&lt;='Vic Apr 2019'!O43,($C$5*E49/'Vic Apr 2019'!AQ43-'Vic Apr 2019'!N43)*('Vic Apr 2019'!Z43/100)*'Vic Apr 2019'!AQ43,('Vic Apr 2019'!O43-'Vic Apr 2019'!N43)*('Vic Apr 2019'!Z43/100)*'Vic Apr 2019'!AQ43))</f>
        <v>0</v>
      </c>
      <c r="K49" s="190">
        <f>IF(($C$5*E49/'Vic Apr 2019'!AQ43&gt;'Vic Apr 2019'!O43),($C$5*E49/'Vic Apr 2019'!AQ43-'Vic Apr 2019'!N43)*'Vic Apr 2019'!AA43/100*'Vic Apr 2019'!AQ43,0)</f>
        <v>0</v>
      </c>
      <c r="L49" s="190">
        <f>IF('Vic Apr 2019'!K43="",($C$5*F49/'Vic Apr 2019'!AR43*'Vic Apr 2019'!AC43/100)*'Vic Apr 2019'!AR43,IF($C$5*F49/'Vic Apr 2019'!AR43&gt;='Vic Apr 2019'!L43,('Vic Apr 2019'!L43*'Vic Apr 2019'!AC43/100)*'Vic Apr 2019'!AR43,($C$5*F49/'Vic Apr 2019'!AR43*'Vic Apr 2019'!AC43/100)*'Vic Apr 2019'!AR43))</f>
        <v>494.4</v>
      </c>
      <c r="M49" s="190">
        <f>IF($C$5*F49/'Vic Apr 2019'!AR43&lt;'Vic Apr 2019'!L43,0,IF($C$5*F49/'Vic Apr 2019'!AR43&lt;='Vic Apr 2019'!M43,($C$5*F49/'Vic Apr 2019'!AR43-'Vic Apr 2019'!L43)*('Vic Apr 2019'!AD43/100)*'Vic Apr 2019'!AR43,('Vic Apr 2019'!M43-'Vic Apr 2019'!L43)*('Vic Apr 2019'!AD43/100)*'Vic Apr 2019'!AR43))</f>
        <v>482.39999999999992</v>
      </c>
      <c r="N49" s="190">
        <f>IF($C$5*F49/'Vic Apr 2019'!AR43&lt;'Vic Apr 2019'!M43,0,IF($C$5*F49/'Vic Apr 2019'!AR43&lt;='Vic Apr 2019'!N43,($C$5*F49/'Vic Apr 2019'!AR43-'Vic Apr 2019'!M43)*('Vic Apr 2019'!AE43/100)*'Vic Apr 2019'!AR43,('Vic Apr 2019'!N43-'Vic Apr 2019'!M43)*('Vic Apr 2019'!AE43/100)*'Vic Apr 2019'!AR43))</f>
        <v>372.4</v>
      </c>
      <c r="O49" s="190">
        <f>IF($C$5*F49/'Vic Apr 2019'!AR43&lt;'Vic Apr 2019'!N43,0,IF($C$5*F49/'Vic Apr 2019'!AR43&lt;='Vic Apr 2019'!O43,($C$5*F49/'Vic Apr 2019'!AQ43-'Vic Apr 2019'!N43)*('Vic Apr 2019'!AF43/100)*'Vic Apr 2019'!AR43,('Vic Apr 2019'!O43-'Vic Apr 2019'!N43)*('Vic Apr 2019'!AF43/100)*'Vic Apr 2019'!AR43))</f>
        <v>0</v>
      </c>
      <c r="P49" s="190">
        <f>IF(($C$5*F49/'Vic Apr 2019'!AR43&gt;'Vic Apr 2019'!O43),($C$5*F49/'Vic Apr 2019'!AR43-'Vic Apr 2019'!N43)*'Vic Apr 2019'!AG43/100*'Vic Apr 2019'!AR43,0)</f>
        <v>0</v>
      </c>
      <c r="Q49" s="394">
        <f t="shared" si="4"/>
        <v>2058.9999999999995</v>
      </c>
      <c r="R49" s="419">
        <f t="shared" si="5"/>
        <v>2435.9500000000003</v>
      </c>
      <c r="S49" s="193">
        <f t="shared" si="6"/>
        <v>2679.5450000000005</v>
      </c>
      <c r="T49" s="247">
        <f>'Vic Apr 2019'!AT43</f>
        <v>0</v>
      </c>
      <c r="U49" s="247">
        <f>'Vic Apr 2019'!AU43</f>
        <v>0</v>
      </c>
      <c r="V49" s="247">
        <f>'Vic Apr 2019'!AV43</f>
        <v>10</v>
      </c>
      <c r="W49" s="247">
        <f>'Vic Apr 2019'!AW43</f>
        <v>0</v>
      </c>
      <c r="X49" s="419" t="str">
        <f t="shared" si="12"/>
        <v>Pay-on-time off bill</v>
      </c>
      <c r="Y49" s="419" t="s">
        <v>759</v>
      </c>
      <c r="Z49" s="399">
        <f t="shared" si="8"/>
        <v>2435.9500000000003</v>
      </c>
      <c r="AA49" s="399">
        <f t="shared" si="9"/>
        <v>2192.3550000000005</v>
      </c>
      <c r="AB49" s="400">
        <f t="shared" si="10"/>
        <v>2679.5450000000005</v>
      </c>
      <c r="AC49" s="400">
        <f t="shared" si="11"/>
        <v>2411.5905000000007</v>
      </c>
      <c r="AD49" s="244">
        <f>'Vic Apr 2019'!BF43</f>
        <v>0</v>
      </c>
      <c r="AE49" s="196" t="str">
        <f>'Vic Apr 2019'!BG43</f>
        <v>n</v>
      </c>
      <c r="CO49" s="327"/>
      <c r="CP49" s="327"/>
      <c r="CQ49" s="327"/>
      <c r="CR49" s="327"/>
      <c r="CS49" s="327"/>
      <c r="CT49" s="327"/>
      <c r="CU49" s="327"/>
      <c r="CV49" s="327"/>
      <c r="CW49" s="327"/>
      <c r="CX49" s="327"/>
      <c r="CY49" s="327"/>
      <c r="CZ49" s="327"/>
      <c r="DA49" s="327"/>
      <c r="DB49" s="327"/>
      <c r="DC49" s="327"/>
      <c r="DD49" s="327"/>
      <c r="DE49" s="327"/>
      <c r="DF49" s="327"/>
      <c r="DG49" s="327"/>
      <c r="DH49" s="327"/>
      <c r="DI49" s="327"/>
      <c r="DJ49" s="327"/>
      <c r="DK49" s="327"/>
      <c r="DL49" s="327"/>
      <c r="DM49" s="327"/>
      <c r="DN49" s="327"/>
      <c r="DO49" s="327"/>
      <c r="DP49" s="327"/>
      <c r="DQ49" s="327"/>
      <c r="DR49" s="327"/>
      <c r="DS49" s="327"/>
      <c r="DT49" s="327"/>
      <c r="DU49" s="327"/>
      <c r="DV49" s="327"/>
      <c r="DW49" s="327"/>
      <c r="DX49" s="327"/>
      <c r="DY49" s="327"/>
      <c r="DZ49" s="327"/>
      <c r="EA49" s="327"/>
      <c r="EB49" s="327"/>
      <c r="EC49" s="327"/>
      <c r="ED49" s="327"/>
      <c r="EE49" s="327"/>
      <c r="EF49" s="327"/>
      <c r="EG49" s="327"/>
      <c r="EH49" s="327"/>
      <c r="EI49" s="327"/>
      <c r="EJ49" s="327"/>
      <c r="EK49" s="327"/>
      <c r="EL49" s="327"/>
      <c r="EM49" s="327"/>
      <c r="EN49" s="327"/>
      <c r="EO49" s="327"/>
      <c r="EP49" s="327"/>
    </row>
    <row r="50" spans="1:146" ht="17" customHeight="1">
      <c r="A50" s="528"/>
      <c r="B50" s="194" t="str">
        <f>'Vic Apr 2019'!F44</f>
        <v>Covau</v>
      </c>
      <c r="C50" s="194" t="str">
        <f>'Vic Apr 2019'!G44</f>
        <v>Smart Saver</v>
      </c>
      <c r="D50" s="190">
        <f>365*'Vic Apr 2019'!H44/100</f>
        <v>346.75</v>
      </c>
      <c r="E50" s="415">
        <f>IF('Vic Apr 2019'!AQ44=3,0.5,IF('Vic Apr 2019'!AQ44=2,0.33,0))</f>
        <v>0.5</v>
      </c>
      <c r="F50" s="415">
        <f t="shared" si="3"/>
        <v>0.5</v>
      </c>
      <c r="G50" s="190">
        <f>IF('Vic Apr 2019'!K44="",($C$5*E50/'Vic Apr 2019'!AQ44*'Vic Apr 2019'!W44/100)*'Vic Apr 2019'!AQ44,IF($C$5*E50/'Vic Apr 2019'!AQ44&gt;='Vic Apr 2019'!L44,('Vic Apr 2019'!L44*'Vic Apr 2019'!W44/100)*'Vic Apr 2019'!AQ44,($C$5*E50/'Vic Apr 2019'!AQ44*'Vic Apr 2019'!W44/100)*'Vic Apr 2019'!AQ44))</f>
        <v>413.99999999999989</v>
      </c>
      <c r="H50" s="190">
        <f>IF($C$5*E50/'Vic Apr 2019'!AQ44&lt;'Vic Apr 2019'!L44,0,IF($C$5*E50/'Vic Apr 2019'!AQ44&lt;='Vic Apr 2019'!M44,($C$5*E50/'Vic Apr 2019'!AQ44-'Vic Apr 2019'!L44)*('Vic Apr 2019'!X44/100)*'Vic Apr 2019'!AQ44,('Vic Apr 2019'!M44-'Vic Apr 2019'!L44)*('Vic Apr 2019'!X44/100)*'Vic Apr 2019'!AQ44))</f>
        <v>396</v>
      </c>
      <c r="I50" s="190">
        <f>IF($C$5*E50/'Vic Apr 2019'!AQ44&lt;'Vic Apr 2019'!M44,0,IF($C$5*E50/'Vic Apr 2019'!AQ44&lt;='Vic Apr 2019'!N44,($C$5*E50/'Vic Apr 2019'!AQ44-'Vic Apr 2019'!M44)*('Vic Apr 2019'!Y44/100)*'Vic Apr 2019'!AQ44,('Vic Apr 2019'!N44-'Vic Apr 2019'!M44)*('Vic Apr 2019'!Y44/100)*'Vic Apr 2019'!AQ44))</f>
        <v>294.00000000000011</v>
      </c>
      <c r="J50" s="190">
        <f>IF($C$5*E50/'Vic Apr 2019'!AQ44&lt;'Vic Apr 2019'!N44,0,IF($C$5*E50/'Vic Apr 2019'!AQ44&lt;='Vic Apr 2019'!O44,($C$5*E50/'Vic Apr 2019'!AQ44-'Vic Apr 2019'!N44)*('Vic Apr 2019'!Z44/100)*'Vic Apr 2019'!AQ44,('Vic Apr 2019'!O44-'Vic Apr 2019'!N44)*('Vic Apr 2019'!Z44/100)*'Vic Apr 2019'!AQ44))</f>
        <v>0</v>
      </c>
      <c r="K50" s="190">
        <f>IF(($C$5*E50/'Vic Apr 2019'!AQ44&gt;'Vic Apr 2019'!O44),($C$5*E50/'Vic Apr 2019'!AQ44-'Vic Apr 2019'!N44)*'Vic Apr 2019'!AA44/100*'Vic Apr 2019'!AQ44,0)</f>
        <v>0</v>
      </c>
      <c r="L50" s="190">
        <f>IF('Vic Apr 2019'!K44="",($C$5*F50/'Vic Apr 2019'!AR44*'Vic Apr 2019'!AC44/100)*'Vic Apr 2019'!AR44,IF($C$5*F50/'Vic Apr 2019'!AR44&gt;='Vic Apr 2019'!L44,('Vic Apr 2019'!L44*'Vic Apr 2019'!AC44/100)*'Vic Apr 2019'!AR44,($C$5*F50/'Vic Apr 2019'!AR44*'Vic Apr 2019'!AC44/100)*'Vic Apr 2019'!AR44))</f>
        <v>396.00000000000011</v>
      </c>
      <c r="M50" s="190">
        <f>IF($C$5*F50/'Vic Apr 2019'!AR44&lt;'Vic Apr 2019'!L44,0,IF($C$5*F50/'Vic Apr 2019'!AR44&lt;='Vic Apr 2019'!M44,($C$5*F50/'Vic Apr 2019'!AR44-'Vic Apr 2019'!L44)*('Vic Apr 2019'!AD44/100)*'Vic Apr 2019'!AR44,('Vic Apr 2019'!M44-'Vic Apr 2019'!L44)*('Vic Apr 2019'!AD44/100)*'Vic Apr 2019'!AR44))</f>
        <v>378.00000000000006</v>
      </c>
      <c r="N50" s="190">
        <f>IF($C$5*F50/'Vic Apr 2019'!AR44&lt;'Vic Apr 2019'!M44,0,IF($C$5*F50/'Vic Apr 2019'!AR44&lt;='Vic Apr 2019'!N44,($C$5*F50/'Vic Apr 2019'!AR44-'Vic Apr 2019'!M44)*('Vic Apr 2019'!AE44/100)*'Vic Apr 2019'!AR44,('Vic Apr 2019'!N44-'Vic Apr 2019'!M44)*('Vic Apr 2019'!AE44/100)*'Vic Apr 2019'!AR44))</f>
        <v>268.8</v>
      </c>
      <c r="O50" s="190">
        <f>IF($C$5*F50/'Vic Apr 2019'!AR44&lt;'Vic Apr 2019'!N44,0,IF($C$5*F50/'Vic Apr 2019'!AR44&lt;='Vic Apr 2019'!O44,($C$5*F50/'Vic Apr 2019'!AQ44-'Vic Apr 2019'!N44)*('Vic Apr 2019'!AF44/100)*'Vic Apr 2019'!AR44,('Vic Apr 2019'!O44-'Vic Apr 2019'!N44)*('Vic Apr 2019'!AF44/100)*'Vic Apr 2019'!AR44))</f>
        <v>0</v>
      </c>
      <c r="P50" s="190">
        <f>IF(($C$5*F50/'Vic Apr 2019'!AR44&gt;'Vic Apr 2019'!O44),($C$5*F50/'Vic Apr 2019'!AR44-'Vic Apr 2019'!N44)*'Vic Apr 2019'!AG44/100*'Vic Apr 2019'!AR44,0)</f>
        <v>0</v>
      </c>
      <c r="Q50" s="394">
        <f t="shared" si="4"/>
        <v>2146.8000000000002</v>
      </c>
      <c r="R50" s="419">
        <f t="shared" si="5"/>
        <v>2494.5500000000002</v>
      </c>
      <c r="S50" s="193">
        <f t="shared" si="6"/>
        <v>2744.0050000000006</v>
      </c>
      <c r="T50" s="247">
        <f>'Vic Apr 2019'!AT44</f>
        <v>0</v>
      </c>
      <c r="U50" s="247">
        <f>'Vic Apr 2019'!AU44</f>
        <v>0</v>
      </c>
      <c r="V50" s="247">
        <f>'Vic Apr 2019'!AV44</f>
        <v>0</v>
      </c>
      <c r="W50" s="247">
        <f>'Vic Apr 2019'!AW44</f>
        <v>20</v>
      </c>
      <c r="X50" s="419" t="str">
        <f t="shared" si="12"/>
        <v>Pay-on-time off usage</v>
      </c>
      <c r="Y50" s="419" t="s">
        <v>759</v>
      </c>
      <c r="Z50" s="399">
        <f t="shared" si="8"/>
        <v>2494.5500000000002</v>
      </c>
      <c r="AA50" s="399">
        <f t="shared" si="9"/>
        <v>2065.19</v>
      </c>
      <c r="AB50" s="400">
        <f t="shared" si="10"/>
        <v>2744.0050000000006</v>
      </c>
      <c r="AC50" s="400">
        <f t="shared" si="11"/>
        <v>2271.7090000000003</v>
      </c>
      <c r="AD50" s="244">
        <f>'Vic Apr 2019'!BF44</f>
        <v>0</v>
      </c>
      <c r="AE50" s="196" t="str">
        <f>'Vic Apr 2019'!BG44</f>
        <v>n</v>
      </c>
      <c r="CO50" s="327"/>
      <c r="CP50" s="327"/>
      <c r="CQ50" s="327"/>
      <c r="CR50" s="327"/>
      <c r="CS50" s="327"/>
      <c r="CT50" s="327"/>
      <c r="CU50" s="327"/>
      <c r="CV50" s="327"/>
      <c r="CW50" s="327"/>
      <c r="CX50" s="327"/>
      <c r="CY50" s="327"/>
      <c r="CZ50" s="327"/>
      <c r="DA50" s="327"/>
      <c r="DB50" s="327"/>
      <c r="DC50" s="327"/>
      <c r="DD50" s="327"/>
      <c r="DE50" s="327"/>
      <c r="DF50" s="327"/>
      <c r="DG50" s="327"/>
      <c r="DH50" s="327"/>
      <c r="DI50" s="327"/>
      <c r="DJ50" s="327"/>
      <c r="DK50" s="327"/>
      <c r="DL50" s="327"/>
      <c r="DM50" s="327"/>
      <c r="DN50" s="327"/>
      <c r="DO50" s="327"/>
      <c r="DP50" s="327"/>
      <c r="DQ50" s="327"/>
      <c r="DR50" s="327"/>
      <c r="DS50" s="327"/>
      <c r="DT50" s="327"/>
      <c r="DU50" s="327"/>
      <c r="DV50" s="327"/>
      <c r="DW50" s="327"/>
      <c r="DX50" s="327"/>
      <c r="DY50" s="327"/>
      <c r="DZ50" s="327"/>
      <c r="EA50" s="327"/>
      <c r="EB50" s="327"/>
      <c r="EC50" s="327"/>
      <c r="ED50" s="327"/>
      <c r="EE50" s="327"/>
      <c r="EF50" s="327"/>
      <c r="EG50" s="327"/>
      <c r="EH50" s="327"/>
      <c r="EI50" s="327"/>
      <c r="EJ50" s="327"/>
      <c r="EK50" s="327"/>
      <c r="EL50" s="327"/>
      <c r="EM50" s="327"/>
      <c r="EN50" s="327"/>
      <c r="EO50" s="327"/>
      <c r="EP50" s="327"/>
    </row>
    <row r="51" spans="1:146" ht="17" customHeight="1">
      <c r="A51" s="528"/>
      <c r="B51" s="194" t="str">
        <f>'Vic Apr 2019'!F45</f>
        <v>EnergyAustralia</v>
      </c>
      <c r="C51" s="194" t="str">
        <f>'Vic Apr 2019'!G45</f>
        <v>Everyday Saver Business</v>
      </c>
      <c r="D51" s="190">
        <f>365*'Vic Apr 2019'!H45/100</f>
        <v>445.3</v>
      </c>
      <c r="E51" s="415">
        <f>IF('Vic Apr 2019'!AQ45=3,0.5,IF('Vic Apr 2019'!AQ45=2,0.33,0))</f>
        <v>0.33</v>
      </c>
      <c r="F51" s="415">
        <f t="shared" si="3"/>
        <v>0.66999999999999993</v>
      </c>
      <c r="G51" s="190">
        <f>IF('Vic Apr 2019'!K45="",($C$5*E51/'Vic Apr 2019'!AQ45*'Vic Apr 2019'!W45/100)*'Vic Apr 2019'!AQ45,IF($C$5*E51/'Vic Apr 2019'!AQ45&gt;='Vic Apr 2019'!L45,('Vic Apr 2019'!L45*'Vic Apr 2019'!W45/100)*'Vic Apr 2019'!AQ45,($C$5*E51/'Vic Apr 2019'!AQ45*'Vic Apr 2019'!W45/100)*'Vic Apr 2019'!AQ45))</f>
        <v>290.39999999999998</v>
      </c>
      <c r="H51" s="190">
        <f>IF($C$5*E51/'Vic Apr 2019'!AQ45&lt;'Vic Apr 2019'!L45,0,IF($C$5*E51/'Vic Apr 2019'!AQ45&lt;='Vic Apr 2019'!M45,($C$5*E51/'Vic Apr 2019'!AQ45-'Vic Apr 2019'!L45)*('Vic Apr 2019'!X45/100)*'Vic Apr 2019'!AQ45,('Vic Apr 2019'!M45-'Vic Apr 2019'!L45)*('Vic Apr 2019'!X45/100)*'Vic Apr 2019'!AQ45))</f>
        <v>276</v>
      </c>
      <c r="I51" s="190">
        <f>IF($C$5*E51/'Vic Apr 2019'!AQ45&lt;'Vic Apr 2019'!M45,0,IF($C$5*E51/'Vic Apr 2019'!AQ45&lt;='Vic Apr 2019'!N45,($C$5*E51/'Vic Apr 2019'!AQ45-'Vic Apr 2019'!M45)*('Vic Apr 2019'!Y45/100)*'Vic Apr 2019'!AQ45,('Vic Apr 2019'!N45-'Vic Apr 2019'!M45)*('Vic Apr 2019'!Y45/100)*'Vic Apr 2019'!AQ45))</f>
        <v>183.60000000000002</v>
      </c>
      <c r="J51" s="190">
        <f>IF($C$5*E51/'Vic Apr 2019'!AQ45&lt;'Vic Apr 2019'!N45,0,IF($C$5*E51/'Vic Apr 2019'!AQ45&lt;='Vic Apr 2019'!O45,($C$5*E51/'Vic Apr 2019'!AQ45-'Vic Apr 2019'!N45)*('Vic Apr 2019'!Z45/100)*'Vic Apr 2019'!AQ45,('Vic Apr 2019'!O45-'Vic Apr 2019'!N45)*('Vic Apr 2019'!Z45/100)*'Vic Apr 2019'!AQ45))</f>
        <v>0</v>
      </c>
      <c r="K51" s="190">
        <f>IF(($C$5*E51/'Vic Apr 2019'!AQ45&gt;'Vic Apr 2019'!O45),($C$5*E51/'Vic Apr 2019'!AQ45-'Vic Apr 2019'!N45)*'Vic Apr 2019'!AA45/100*'Vic Apr 2019'!AQ45,0)</f>
        <v>0</v>
      </c>
      <c r="L51" s="190">
        <f>IF('Vic Apr 2019'!K45="",($C$5*F51/'Vic Apr 2019'!AR45*'Vic Apr 2019'!AC45/100)*'Vic Apr 2019'!AR45,IF($C$5*F51/'Vic Apr 2019'!AR45&gt;='Vic Apr 2019'!L45,('Vic Apr 2019'!L45*'Vic Apr 2019'!AC45/100)*'Vic Apr 2019'!AR45,($C$5*F51/'Vic Apr 2019'!AR45*'Vic Apr 2019'!AC45/100)*'Vic Apr 2019'!AR45))</f>
        <v>489.6</v>
      </c>
      <c r="M51" s="190">
        <f>IF($C$5*F51/'Vic Apr 2019'!AR45&lt;'Vic Apr 2019'!L45,0,IF($C$5*F51/'Vic Apr 2019'!AR45&lt;='Vic Apr 2019'!M45,($C$5*F51/'Vic Apr 2019'!AR45-'Vic Apr 2019'!L45)*('Vic Apr 2019'!AD45/100)*'Vic Apr 2019'!AR45,('Vic Apr 2019'!M45-'Vic Apr 2019'!L45)*('Vic Apr 2019'!AD45/100)*'Vic Apr 2019'!AR45))</f>
        <v>475.19999999999993</v>
      </c>
      <c r="N51" s="190">
        <f>IF($C$5*F51/'Vic Apr 2019'!AR45&lt;'Vic Apr 2019'!M45,0,IF($C$5*F51/'Vic Apr 2019'!AR45&lt;='Vic Apr 2019'!N45,($C$5*F51/'Vic Apr 2019'!AR45-'Vic Apr 2019'!M45)*('Vic Apr 2019'!AE45/100)*'Vic Apr 2019'!AR45,('Vic Apr 2019'!N45-'Vic Apr 2019'!M45)*('Vic Apr 2019'!AE45/100)*'Vic Apr 2019'!AR45))</f>
        <v>353.40000000000003</v>
      </c>
      <c r="O51" s="190">
        <f>IF($C$5*F51/'Vic Apr 2019'!AR45&lt;'Vic Apr 2019'!N45,0,IF($C$5*F51/'Vic Apr 2019'!AR45&lt;='Vic Apr 2019'!O45,($C$5*F51/'Vic Apr 2019'!AQ45-'Vic Apr 2019'!N45)*('Vic Apr 2019'!AF45/100)*'Vic Apr 2019'!AR45,('Vic Apr 2019'!O45-'Vic Apr 2019'!N45)*('Vic Apr 2019'!AF45/100)*'Vic Apr 2019'!AR45))</f>
        <v>0</v>
      </c>
      <c r="P51" s="190">
        <f>IF(($C$5*F51/'Vic Apr 2019'!AR45&gt;'Vic Apr 2019'!O45),($C$5*F51/'Vic Apr 2019'!AR45-'Vic Apr 2019'!N45)*'Vic Apr 2019'!AG45/100*'Vic Apr 2019'!AR45,0)</f>
        <v>0</v>
      </c>
      <c r="Q51" s="394">
        <f t="shared" si="4"/>
        <v>2068.1999999999998</v>
      </c>
      <c r="R51" s="419">
        <f t="shared" si="5"/>
        <v>2514.5</v>
      </c>
      <c r="S51" s="193">
        <f t="shared" si="6"/>
        <v>2765.9500000000003</v>
      </c>
      <c r="T51" s="247">
        <f>'Vic Apr 2019'!AT45</f>
        <v>0</v>
      </c>
      <c r="U51" s="247">
        <f>'Vic Apr 2019'!AU45</f>
        <v>24</v>
      </c>
      <c r="V51" s="247">
        <f>'Vic Apr 2019'!AV45</f>
        <v>0</v>
      </c>
      <c r="W51" s="247">
        <f>'Vic Apr 2019'!AW45</f>
        <v>0</v>
      </c>
      <c r="X51" s="419" t="str">
        <f t="shared" si="12"/>
        <v>Guaranteed off usage</v>
      </c>
      <c r="Y51" s="419" t="s">
        <v>759</v>
      </c>
      <c r="Z51" s="399">
        <f t="shared" si="8"/>
        <v>2018.1320000000001</v>
      </c>
      <c r="AA51" s="399">
        <f t="shared" si="9"/>
        <v>2018.1320000000001</v>
      </c>
      <c r="AB51" s="400">
        <f t="shared" si="10"/>
        <v>2219.9452000000001</v>
      </c>
      <c r="AC51" s="400">
        <f t="shared" si="11"/>
        <v>2219.9452000000001</v>
      </c>
      <c r="AD51" s="244">
        <f>'Vic Apr 2019'!BF45</f>
        <v>0</v>
      </c>
      <c r="AE51" s="196" t="str">
        <f>'Vic Apr 2019'!BG45</f>
        <v>n</v>
      </c>
      <c r="CO51" s="327"/>
      <c r="CP51" s="327"/>
      <c r="CQ51" s="327"/>
      <c r="CR51" s="327"/>
      <c r="CS51" s="327"/>
      <c r="CT51" s="327"/>
      <c r="CU51" s="327"/>
      <c r="CV51" s="327"/>
      <c r="CW51" s="327"/>
      <c r="CX51" s="327"/>
      <c r="CY51" s="327"/>
      <c r="CZ51" s="327"/>
      <c r="DA51" s="327"/>
      <c r="DB51" s="327"/>
      <c r="DC51" s="327"/>
      <c r="DD51" s="327"/>
      <c r="DE51" s="327"/>
      <c r="DF51" s="327"/>
      <c r="DG51" s="327"/>
      <c r="DH51" s="327"/>
      <c r="DI51" s="327"/>
      <c r="DJ51" s="327"/>
      <c r="DK51" s="327"/>
      <c r="DL51" s="327"/>
      <c r="DM51" s="327"/>
      <c r="DN51" s="327"/>
      <c r="DO51" s="327"/>
      <c r="DP51" s="327"/>
      <c r="DQ51" s="327"/>
      <c r="DR51" s="327"/>
      <c r="DS51" s="327"/>
      <c r="DT51" s="327"/>
      <c r="DU51" s="327"/>
      <c r="DV51" s="327"/>
      <c r="DW51" s="327"/>
      <c r="DX51" s="327"/>
      <c r="DY51" s="327"/>
      <c r="DZ51" s="327"/>
      <c r="EA51" s="327"/>
      <c r="EB51" s="327"/>
      <c r="EC51" s="327"/>
      <c r="ED51" s="327"/>
      <c r="EE51" s="327"/>
      <c r="EF51" s="327"/>
      <c r="EG51" s="327"/>
      <c r="EH51" s="327"/>
      <c r="EI51" s="327"/>
      <c r="EJ51" s="327"/>
      <c r="EK51" s="327"/>
      <c r="EL51" s="327"/>
      <c r="EM51" s="327"/>
      <c r="EN51" s="327"/>
      <c r="EO51" s="327"/>
      <c r="EP51" s="327"/>
    </row>
    <row r="52" spans="1:146" ht="17" customHeight="1">
      <c r="A52" s="528"/>
      <c r="B52" s="194" t="str">
        <f>'Vic Apr 2019'!F46</f>
        <v>Lumo Energy</v>
      </c>
      <c r="C52" s="194" t="str">
        <f>'Vic Apr 2019'!G46</f>
        <v>Value</v>
      </c>
      <c r="D52" s="190">
        <f>365*'Vic Apr 2019'!H46/100</f>
        <v>372.3</v>
      </c>
      <c r="E52" s="415">
        <f>IF('Vic Apr 2019'!AQ46=3,0.5,IF('Vic Apr 2019'!AQ46=2,0.33,0))</f>
        <v>0.33</v>
      </c>
      <c r="F52" s="415">
        <f t="shared" si="3"/>
        <v>0.66999999999999993</v>
      </c>
      <c r="G52" s="190">
        <f>IF('Vic Apr 2019'!K46="",($C$5*E52/'Vic Apr 2019'!AQ46*'Vic Apr 2019'!W46/100)*'Vic Apr 2019'!AQ46,IF($C$5*E52/'Vic Apr 2019'!AQ46&gt;='Vic Apr 2019'!L46,('Vic Apr 2019'!L46*'Vic Apr 2019'!W46/100)*'Vic Apr 2019'!AQ46,($C$5*E52/'Vic Apr 2019'!AQ46*'Vic Apr 2019'!W46/100)*'Vic Apr 2019'!AQ46))</f>
        <v>193.43940000000003</v>
      </c>
      <c r="H52" s="190">
        <f>IF($C$5*E52/'Vic Apr 2019'!AQ46&lt;'Vic Apr 2019'!L46,0,IF($C$5*E52/'Vic Apr 2019'!AQ46&lt;='Vic Apr 2019'!M46,($C$5*E52/'Vic Apr 2019'!AQ46-'Vic Apr 2019'!L46)*('Vic Apr 2019'!X46/100)*'Vic Apr 2019'!AQ46,('Vic Apr 2019'!M46-'Vic Apr 2019'!L46)*('Vic Apr 2019'!X46/100)*'Vic Apr 2019'!AQ46))</f>
        <v>188.57300000000001</v>
      </c>
      <c r="I52" s="190">
        <f>IF($C$5*E52/'Vic Apr 2019'!AQ46&lt;'Vic Apr 2019'!M46,0,IF($C$5*E52/'Vic Apr 2019'!AQ46&lt;='Vic Apr 2019'!N46,($C$5*E52/'Vic Apr 2019'!AQ46-'Vic Apr 2019'!M46)*('Vic Apr 2019'!Y46/100)*'Vic Apr 2019'!AQ46,('Vic Apr 2019'!N46-'Vic Apr 2019'!M46)*('Vic Apr 2019'!Y46/100)*'Vic Apr 2019'!AQ46))</f>
        <v>126.5528</v>
      </c>
      <c r="J52" s="190">
        <f>IF($C$5*E52/'Vic Apr 2019'!AQ46&lt;'Vic Apr 2019'!N46,0,IF($C$5*E52/'Vic Apr 2019'!AQ46&lt;='Vic Apr 2019'!O46,($C$5*E52/'Vic Apr 2019'!AQ46-'Vic Apr 2019'!N46)*('Vic Apr 2019'!Z46/100)*'Vic Apr 2019'!AQ46,('Vic Apr 2019'!O46-'Vic Apr 2019'!N46)*('Vic Apr 2019'!Z46/100)*'Vic Apr 2019'!AQ46))</f>
        <v>0</v>
      </c>
      <c r="K52" s="190">
        <f>IF(($C$5*E52/'Vic Apr 2019'!AQ46&gt;'Vic Apr 2019'!O46),($C$5*E52/'Vic Apr 2019'!AQ46-'Vic Apr 2019'!N46)*'Vic Apr 2019'!AA46/100*'Vic Apr 2019'!AQ46,0)</f>
        <v>0</v>
      </c>
      <c r="L52" s="190">
        <f>IF('Vic Apr 2019'!K46="",($C$5*F52/'Vic Apr 2019'!AR46*'Vic Apr 2019'!AC46/100)*'Vic Apr 2019'!AR46,IF($C$5*F52/'Vic Apr 2019'!AR46&gt;='Vic Apr 2019'!L46,('Vic Apr 2019'!L46*'Vic Apr 2019'!AC46/100)*'Vic Apr 2019'!AR46,($C$5*F52/'Vic Apr 2019'!AR46*'Vic Apr 2019'!AC46/100)*'Vic Apr 2019'!AR46))</f>
        <v>367.41320000000002</v>
      </c>
      <c r="M52" s="190">
        <f>IF($C$5*F52/'Vic Apr 2019'!AR46&lt;'Vic Apr 2019'!L46,0,IF($C$5*F52/'Vic Apr 2019'!AR46&lt;='Vic Apr 2019'!M46,($C$5*F52/'Vic Apr 2019'!AR46-'Vic Apr 2019'!L46)*('Vic Apr 2019'!AD46/100)*'Vic Apr 2019'!AR46,('Vic Apr 2019'!M46-'Vic Apr 2019'!L46)*('Vic Apr 2019'!AD46/100)*'Vic Apr 2019'!AR46))</f>
        <v>362.54680000000002</v>
      </c>
      <c r="N52" s="190">
        <f>IF($C$5*F52/'Vic Apr 2019'!AR46&lt;'Vic Apr 2019'!M46,0,IF($C$5*F52/'Vic Apr 2019'!AR46&lt;='Vic Apr 2019'!N46,($C$5*F52/'Vic Apr 2019'!AR46-'Vic Apr 2019'!M46)*('Vic Apr 2019'!AE46/100)*'Vic Apr 2019'!AR46,('Vic Apr 2019'!N46-'Vic Apr 2019'!M46)*('Vic Apr 2019'!AE46/100)*'Vic Apr 2019'!AR46))</f>
        <v>264.03839999999997</v>
      </c>
      <c r="O52" s="190">
        <f>IF($C$5*F52/'Vic Apr 2019'!AR46&lt;'Vic Apr 2019'!N46,0,IF($C$5*F52/'Vic Apr 2019'!AR46&lt;='Vic Apr 2019'!O46,($C$5*F52/'Vic Apr 2019'!AQ46-'Vic Apr 2019'!N46)*('Vic Apr 2019'!AF46/100)*'Vic Apr 2019'!AR46,('Vic Apr 2019'!O46-'Vic Apr 2019'!N46)*('Vic Apr 2019'!AF46/100)*'Vic Apr 2019'!AR46))</f>
        <v>0</v>
      </c>
      <c r="P52" s="190">
        <f>IF(($C$5*F52/'Vic Apr 2019'!AR46&gt;'Vic Apr 2019'!O46),($C$5*F52/'Vic Apr 2019'!AR46-'Vic Apr 2019'!N46)*'Vic Apr 2019'!AG46/100*'Vic Apr 2019'!AR46,0)</f>
        <v>0</v>
      </c>
      <c r="Q52" s="394">
        <f t="shared" si="4"/>
        <v>1502.5636</v>
      </c>
      <c r="R52" s="419">
        <f>SUM(D52:P52)</f>
        <v>1875.8636000000001</v>
      </c>
      <c r="S52" s="193">
        <f t="shared" si="6"/>
        <v>2063.4499600000004</v>
      </c>
      <c r="T52" s="247">
        <f>'Vic Apr 2019'!AT46</f>
        <v>0</v>
      </c>
      <c r="U52" s="247">
        <f>'Vic Apr 2019'!AU46</f>
        <v>0</v>
      </c>
      <c r="V52" s="247">
        <f>'Vic Apr 2019'!AV46</f>
        <v>3</v>
      </c>
      <c r="W52" s="247">
        <f>'Vic Apr 2019'!AW46</f>
        <v>0</v>
      </c>
      <c r="X52" s="419" t="str">
        <f t="shared" si="12"/>
        <v>Pay-on-time off bill</v>
      </c>
      <c r="Y52" s="419" t="s">
        <v>759</v>
      </c>
      <c r="Z52" s="399">
        <f t="shared" si="8"/>
        <v>1875.8636000000001</v>
      </c>
      <c r="AA52" s="399">
        <f t="shared" si="9"/>
        <v>1819.5876920000001</v>
      </c>
      <c r="AB52" s="400">
        <f t="shared" si="10"/>
        <v>2063.4499600000004</v>
      </c>
      <c r="AC52" s="400">
        <f t="shared" si="11"/>
        <v>2001.5464612000003</v>
      </c>
      <c r="AD52" s="244">
        <f>'Vic Apr 2019'!BF46</f>
        <v>0</v>
      </c>
      <c r="AE52" s="196" t="str">
        <f>'Vic Apr 2019'!BG46</f>
        <v>n</v>
      </c>
      <c r="CO52" s="327"/>
      <c r="CP52" s="327"/>
      <c r="CQ52" s="327"/>
      <c r="CR52" s="327"/>
      <c r="CS52" s="327"/>
      <c r="CT52" s="327"/>
      <c r="CU52" s="327"/>
      <c r="CV52" s="327"/>
      <c r="CW52" s="327"/>
      <c r="CX52" s="327"/>
      <c r="CY52" s="327"/>
      <c r="CZ52" s="327"/>
      <c r="DA52" s="327"/>
      <c r="DB52" s="327"/>
      <c r="DC52" s="327"/>
      <c r="DD52" s="327"/>
      <c r="DE52" s="327"/>
      <c r="DF52" s="327"/>
      <c r="DG52" s="327"/>
      <c r="DH52" s="327"/>
      <c r="DI52" s="327"/>
      <c r="DJ52" s="327"/>
      <c r="DK52" s="327"/>
      <c r="DL52" s="327"/>
      <c r="DM52" s="327"/>
      <c r="DN52" s="327"/>
      <c r="DO52" s="327"/>
      <c r="DP52" s="327"/>
      <c r="DQ52" s="327"/>
      <c r="DR52" s="327"/>
      <c r="DS52" s="327"/>
      <c r="DT52" s="327"/>
      <c r="DU52" s="327"/>
      <c r="DV52" s="327"/>
      <c r="DW52" s="327"/>
      <c r="DX52" s="327"/>
      <c r="DY52" s="327"/>
      <c r="DZ52" s="327"/>
      <c r="EA52" s="327"/>
      <c r="EB52" s="327"/>
      <c r="EC52" s="327"/>
      <c r="ED52" s="327"/>
      <c r="EE52" s="327"/>
      <c r="EF52" s="327"/>
      <c r="EG52" s="327"/>
      <c r="EH52" s="327"/>
      <c r="EI52" s="327"/>
      <c r="EJ52" s="327"/>
      <c r="EK52" s="327"/>
      <c r="EL52" s="327"/>
      <c r="EM52" s="327"/>
      <c r="EN52" s="327"/>
      <c r="EO52" s="327"/>
      <c r="EP52" s="327"/>
    </row>
    <row r="53" spans="1:146" ht="17" customHeight="1">
      <c r="A53" s="528"/>
      <c r="B53" s="194" t="str">
        <f>'Vic Apr 2019'!F47</f>
        <v>Momentum Energy</v>
      </c>
      <c r="C53" s="194" t="str">
        <f>'Vic Apr 2019'!G47</f>
        <v>Market offer</v>
      </c>
      <c r="D53" s="190">
        <f>365*'Vic Apr 2019'!H47/100</f>
        <v>406.39099999999996</v>
      </c>
      <c r="E53" s="415">
        <f>IF('Vic Apr 2019'!AQ47=3,0.5,IF('Vic Apr 2019'!AQ47=2,0.33,0))</f>
        <v>0.33</v>
      </c>
      <c r="F53" s="415">
        <f t="shared" si="3"/>
        <v>0.66999999999999993</v>
      </c>
      <c r="G53" s="190">
        <f>IF('Vic Apr 2019'!K47="",($C$5*E53/'Vic Apr 2019'!AQ47*'Vic Apr 2019'!W47/100)*'Vic Apr 2019'!AQ47,IF($C$5*E53/'Vic Apr 2019'!AQ47&gt;='Vic Apr 2019'!L47,('Vic Apr 2019'!L47*'Vic Apr 2019'!W47/100)*'Vic Apr 2019'!AQ47,($C$5*E53/'Vic Apr 2019'!AQ47*'Vic Apr 2019'!W47/100)*'Vic Apr 2019'!AQ47))</f>
        <v>190.56</v>
      </c>
      <c r="H53" s="190">
        <f>IF($C$5*E53/'Vic Apr 2019'!AQ47&lt;'Vic Apr 2019'!L47,0,IF($C$5*E53/'Vic Apr 2019'!AQ47&lt;='Vic Apr 2019'!M47,($C$5*E53/'Vic Apr 2019'!AQ47-'Vic Apr 2019'!L47)*('Vic Apr 2019'!X47/100)*'Vic Apr 2019'!AQ47,('Vic Apr 2019'!M47-'Vic Apr 2019'!L47)*('Vic Apr 2019'!X47/100)*'Vic Apr 2019'!AQ47))</f>
        <v>187.07999999999998</v>
      </c>
      <c r="I53" s="190">
        <f>IF($C$5*E53/'Vic Apr 2019'!AQ47&lt;'Vic Apr 2019'!M47,0,IF($C$5*E53/'Vic Apr 2019'!AQ47&lt;='Vic Apr 2019'!N47,($C$5*E53/'Vic Apr 2019'!AQ47-'Vic Apr 2019'!M47)*('Vic Apr 2019'!Y47/100)*'Vic Apr 2019'!AQ47,('Vic Apr 2019'!N47-'Vic Apr 2019'!M47)*('Vic Apr 2019'!Y47/100)*'Vic Apr 2019'!AQ47))</f>
        <v>133.91999999999999</v>
      </c>
      <c r="J53" s="190">
        <f>IF($C$5*E53/'Vic Apr 2019'!AQ47&lt;'Vic Apr 2019'!N47,0,IF($C$5*E53/'Vic Apr 2019'!AQ47&lt;='Vic Apr 2019'!O47,($C$5*E53/'Vic Apr 2019'!AQ47-'Vic Apr 2019'!N47)*('Vic Apr 2019'!Z47/100)*'Vic Apr 2019'!AQ47,('Vic Apr 2019'!O47-'Vic Apr 2019'!N47)*('Vic Apr 2019'!Z47/100)*'Vic Apr 2019'!AQ47))</f>
        <v>0</v>
      </c>
      <c r="K53" s="190">
        <f>IF(($C$5*E53/'Vic Apr 2019'!AQ47&gt;'Vic Apr 2019'!O47),($C$5*E53/'Vic Apr 2019'!AQ47-'Vic Apr 2019'!N47)*'Vic Apr 2019'!AA47/100*'Vic Apr 2019'!AQ47,0)</f>
        <v>0</v>
      </c>
      <c r="L53" s="190">
        <f>IF('Vic Apr 2019'!K47="",($C$5*F53/'Vic Apr 2019'!AR47*'Vic Apr 2019'!AC47/100)*'Vic Apr 2019'!AR47,IF($C$5*F53/'Vic Apr 2019'!AR47&gt;='Vic Apr 2019'!L47,('Vic Apr 2019'!L47*'Vic Apr 2019'!AC47/100)*'Vic Apr 2019'!AR47,($C$5*F53/'Vic Apr 2019'!AR47*'Vic Apr 2019'!AC47/100)*'Vic Apr 2019'!AR47))</f>
        <v>301.44</v>
      </c>
      <c r="M53" s="190">
        <f>IF($C$5*F53/'Vic Apr 2019'!AR47&lt;'Vic Apr 2019'!L47,0,IF($C$5*F53/'Vic Apr 2019'!AR47&lt;='Vic Apr 2019'!M47,($C$5*F53/'Vic Apr 2019'!AR47-'Vic Apr 2019'!L47)*('Vic Apr 2019'!AD47/100)*'Vic Apr 2019'!AR47,('Vic Apr 2019'!M47-'Vic Apr 2019'!L47)*('Vic Apr 2019'!AD47/100)*'Vic Apr 2019'!AR47))</f>
        <v>298.8</v>
      </c>
      <c r="N53" s="190">
        <f>IF($C$5*F53/'Vic Apr 2019'!AR47&lt;'Vic Apr 2019'!M47,0,IF($C$5*F53/'Vic Apr 2019'!AR47&lt;='Vic Apr 2019'!N47,($C$5*F53/'Vic Apr 2019'!AR47-'Vic Apr 2019'!M47)*('Vic Apr 2019'!AE47/100)*'Vic Apr 2019'!AR47,('Vic Apr 2019'!N47-'Vic Apr 2019'!M47)*('Vic Apr 2019'!AE47/100)*'Vic Apr 2019'!AR47))</f>
        <v>231.61</v>
      </c>
      <c r="O53" s="190">
        <f>IF($C$5*F53/'Vic Apr 2019'!AR47&lt;'Vic Apr 2019'!N47,0,IF($C$5*F53/'Vic Apr 2019'!AR47&lt;='Vic Apr 2019'!O47,($C$5*F53/'Vic Apr 2019'!AQ47-'Vic Apr 2019'!N47)*('Vic Apr 2019'!AF47/100)*'Vic Apr 2019'!AR47,('Vic Apr 2019'!O47-'Vic Apr 2019'!N47)*('Vic Apr 2019'!AF47/100)*'Vic Apr 2019'!AR47))</f>
        <v>0</v>
      </c>
      <c r="P53" s="190">
        <f>IF(($C$5*F53/'Vic Apr 2019'!AR47&gt;'Vic Apr 2019'!O47),($C$5*F53/'Vic Apr 2019'!AR47-'Vic Apr 2019'!N47)*'Vic Apr 2019'!AG47/100*'Vic Apr 2019'!AR47,0)</f>
        <v>0</v>
      </c>
      <c r="Q53" s="394">
        <f t="shared" si="4"/>
        <v>1343.4099999999999</v>
      </c>
      <c r="R53" s="419">
        <f t="shared" si="5"/>
        <v>1750.8009999999999</v>
      </c>
      <c r="S53" s="193">
        <f t="shared" si="6"/>
        <v>1925.8811000000001</v>
      </c>
      <c r="T53" s="247">
        <f>'Vic Apr 2019'!AT47</f>
        <v>0</v>
      </c>
      <c r="U53" s="247">
        <f>'Vic Apr 2019'!AU47</f>
        <v>0</v>
      </c>
      <c r="V53" s="247">
        <f>'Vic Apr 2019'!AV47</f>
        <v>0</v>
      </c>
      <c r="W53" s="247">
        <f>'Vic Apr 2019'!AW47</f>
        <v>0</v>
      </c>
      <c r="X53" s="419" t="str">
        <f t="shared" si="12"/>
        <v>No discount</v>
      </c>
      <c r="Y53" s="419" t="s">
        <v>759</v>
      </c>
      <c r="Z53" s="399">
        <f t="shared" si="8"/>
        <v>1750.8009999999999</v>
      </c>
      <c r="AA53" s="399">
        <f t="shared" si="9"/>
        <v>1750.8009999999999</v>
      </c>
      <c r="AB53" s="400">
        <f t="shared" si="10"/>
        <v>1925.8811000000001</v>
      </c>
      <c r="AC53" s="400">
        <f t="shared" si="11"/>
        <v>1925.8811000000001</v>
      </c>
      <c r="AD53" s="244">
        <f>'Vic Apr 2019'!BF47</f>
        <v>0</v>
      </c>
      <c r="AE53" s="196" t="str">
        <f>'Vic Apr 2019'!BG47</f>
        <v>n</v>
      </c>
      <c r="CO53" s="327"/>
      <c r="CP53" s="327"/>
      <c r="CQ53" s="327"/>
      <c r="CR53" s="327"/>
      <c r="CS53" s="327"/>
      <c r="CT53" s="327"/>
      <c r="CU53" s="327"/>
      <c r="CV53" s="327"/>
      <c r="CW53" s="327"/>
      <c r="CX53" s="327"/>
      <c r="CY53" s="327"/>
      <c r="CZ53" s="327"/>
      <c r="DA53" s="327"/>
      <c r="DB53" s="327"/>
      <c r="DC53" s="327"/>
      <c r="DD53" s="327"/>
      <c r="DE53" s="327"/>
      <c r="DF53" s="327"/>
      <c r="DG53" s="327"/>
      <c r="DH53" s="327"/>
      <c r="DI53" s="327"/>
      <c r="DJ53" s="327"/>
      <c r="DK53" s="327"/>
      <c r="DL53" s="327"/>
      <c r="DM53" s="327"/>
      <c r="DN53" s="327"/>
      <c r="DO53" s="327"/>
      <c r="DP53" s="327"/>
      <c r="DQ53" s="327"/>
      <c r="DR53" s="327"/>
      <c r="DS53" s="327"/>
      <c r="DT53" s="327"/>
      <c r="DU53" s="327"/>
      <c r="DV53" s="327"/>
      <c r="DW53" s="327"/>
      <c r="DX53" s="327"/>
      <c r="DY53" s="327"/>
      <c r="DZ53" s="327"/>
      <c r="EA53" s="327"/>
      <c r="EB53" s="327"/>
      <c r="EC53" s="327"/>
      <c r="ED53" s="327"/>
      <c r="EE53" s="327"/>
      <c r="EF53" s="327"/>
      <c r="EG53" s="327"/>
      <c r="EH53" s="327"/>
      <c r="EI53" s="327"/>
      <c r="EJ53" s="327"/>
      <c r="EK53" s="327"/>
      <c r="EL53" s="327"/>
      <c r="EM53" s="327"/>
      <c r="EN53" s="327"/>
      <c r="EO53" s="327"/>
      <c r="EP53" s="327"/>
    </row>
    <row r="54" spans="1:146" s="331" customFormat="1" ht="17" customHeight="1">
      <c r="A54" s="528"/>
      <c r="B54" s="194" t="str">
        <f>'Vic Apr 2019'!F48</f>
        <v>Origin Energy</v>
      </c>
      <c r="C54" s="194" t="str">
        <f>'Vic Apr 2019'!G48</f>
        <v>Business Saver</v>
      </c>
      <c r="D54" s="190">
        <f>365*'Vic Apr 2019'!H48/100</f>
        <v>335.8</v>
      </c>
      <c r="E54" s="415">
        <f>IF('Vic Apr 2019'!AQ48=3,0.5,IF('Vic Apr 2019'!AQ48=2,0.33,0))</f>
        <v>0.33</v>
      </c>
      <c r="F54" s="415">
        <f t="shared" si="3"/>
        <v>0.66999999999999993</v>
      </c>
      <c r="G54" s="190">
        <f>IF('Vic Apr 2019'!K48="",($C$5*E54/'Vic Apr 2019'!AQ48*'Vic Apr 2019'!W48/100)*'Vic Apr 2019'!AQ48,IF($C$5*E54/'Vic Apr 2019'!AQ48&gt;='Vic Apr 2019'!L48,('Vic Apr 2019'!L48*'Vic Apr 2019'!W48/100)*'Vic Apr 2019'!AQ48,($C$5*E54/'Vic Apr 2019'!AQ48*'Vic Apr 2019'!W48/100)*'Vic Apr 2019'!AQ48))</f>
        <v>594</v>
      </c>
      <c r="H54" s="190">
        <f>IF(AND('Vic Apr 2019'!L48&gt;0,'Vic Apr 2019'!M48&gt;0),IF($C$5*E54/'Vic Apr 2019'!AQ48&lt;'Vic Apr 2019'!L48,0,IF(($C$5*E54/'Vic Apr 2019'!AQ48-'Vic Apr 2019'!L48)&lt;=('Vic Apr 2019'!M48+'Vic Apr 2019'!L48),((($C$5*E54/'Vic Apr 2019'!AQ48-'Vic Apr 2019'!L48)*'Vic Apr 2019'!X48/100))*'Vic Apr 2019'!AQ48,((('Vic Apr 2019'!M48)*'Vic Apr 2019'!X48/100)*'Vic Apr 2019'!AQ48))),0)</f>
        <v>0</v>
      </c>
      <c r="I54" s="190">
        <f>IF(AND('Vic Apr 2019'!M48&gt;0,'Vic Apr 2019'!N48&gt;0),IF($C$5*E54/'Vic Apr 2019'!AQ48&lt;('Vic Apr 2019'!L48+'Vic Apr 2019'!M48),0,IF(($C$5*E54/'Vic Apr 2019'!AQ48-'Vic Apr 2019'!L48+'Vic Apr 2019'!M48)&lt;=('Vic Apr 2019'!L48+'Vic Apr 2019'!M48+'Vic Apr 2019'!N48),((($C$5*E54/'Vic Apr 2019'!AQ48-('Vic Apr 2019'!L48+'Vic Apr 2019'!M48))*'Vic Apr 2019'!Y48/100))*'Vic Apr 2019'!AQ48,('Vic Apr 2019'!N48*'Vic Apr 2019'!Y48/100)* 'Vic Apr 2019'!AQ48)),0)</f>
        <v>0</v>
      </c>
      <c r="J54" s="190">
        <f>IF(AND('Vic Apr 2019'!N48&gt;0,'Vic Apr 2019'!O48&gt;0),IF($C$5*E54/'Vic Apr 2019'!AQ48&lt;('Vic Apr 2019'!L48+'Vic Apr 2019'!M48+'Vic Apr 2019'!N48),0,IF(($C$5*E54/'Vic Apr 2019'!AQ48-'Vic Apr 2019'!L48+'Vic Apr 2019'!M48+'Vic Apr 2019'!N48)&lt;=('Vic Apr 2019'!L48+'Vic Apr 2019'!M48+'Vic Apr 2019'!N48+'Vic Apr 2019'!O48),(($C$5*E54/'Vic Apr 2019'!AQ48-('Vic Apr 2019'!L48+'Vic Apr 2019'!M48+'Vic Apr 2019'!N48))*'Vic Apr 2019'!Z48/100)*'Vic Apr 2019'!AQ48,('Vic Apr 2019'!O48*'Vic Apr 2019'!Z48/100)*'Vic Apr 2019'!AQ48)),0)</f>
        <v>0</v>
      </c>
      <c r="K54" s="190">
        <f>IF(AND('Vic Apr 2019'!P48&gt;0,'Vic Apr 2019'!O48&gt;0),IF(($C$5*E54/'Vic Apr 2019'!AQ48&lt;SUM('Vic Apr 2019'!L48:P48)),(0),($C$5*E54/'Vic Apr 2019'!AQ48-SUM('Vic Apr 2019'!L48:P48))*'Vic Apr 2019'!AB48/100)* 'Vic Apr 2019'!AQ48,IF(AND('Vic Apr 2019'!O48&gt;0,'Vic Apr 2019'!P48=""),IF(($C$5*E54/'Vic Apr 2019'!AQ48&lt; SUM('Vic Apr 2019'!L48:O48)),(0),($C$5*E54/'Vic Apr 2019'!AQ48-SUM('Vic Apr 2019'!L48:O48))*'Vic Apr 2019'!AA48/100)* 'Vic Apr 2019'!AQ48,IF(AND('Vic Apr 2019'!N48&gt;0,'Vic Apr 2019'!O48=""),IF(($C$5*E54/'Vic Apr 2019'!AQ48&lt; SUM('Vic Apr 2019'!L48:N48)),(0),($C$5*E54/'Vic Apr 2019'!AQ48-SUM('Vic Apr 2019'!L48:N48))*'Vic Apr 2019'!Z48/100)* 'Vic Apr 2019'!AQ48,IF(AND('Vic Apr 2019'!M48&gt;0,'Vic Apr 2019'!N48=""),IF(($C$5*E54/'Vic Apr 2019'!AQ48&lt;'Vic Apr 2019'!M48+'Vic Apr 2019'!L48),(0),(($C$5*E54/'Vic Apr 2019'!AQ48-('Vic Apr 2019'!M48+'Vic Apr 2019'!L48))*'Vic Apr 2019'!Y48/100))*'Vic Apr 2019'!AQ48,IF(AND('Vic Apr 2019'!L48&gt;0,'Vic Apr 2019'!M48=""&gt;0),IF(($C$5*E54/'Vic Apr 2019'!AQ48&lt;'Vic Apr 2019'!L48),(0),($C$5*E54/'Vic Apr 2019'!AQ48-'Vic Apr 2019'!L48)*'Vic Apr 2019'!X48/100)*'Vic Apr 2019'!AQ48,0)))))</f>
        <v>0</v>
      </c>
      <c r="L54" s="190">
        <f>IF('Vic Apr 2019'!K48="",($C$5*F54/'Vic Apr 2019'!AR48*'Vic Apr 2019'!AC48/100)*'Vic Apr 2019'!AR48,IF($C$5*F54/'Vic Apr 2019'!AR48&gt;='Vic Apr 2019'!L48,('Vic Apr 2019'!L48*'Vic Apr 2019'!AC48/100)*'Vic Apr 2019'!AR48,($C$5*F54/'Vic Apr 2019'!AR48*'Vic Apr 2019'!AC48/100)*'Vic Apr 2019'!AR48))</f>
        <v>1105.5</v>
      </c>
      <c r="M54" s="190">
        <f>IF(AND('Vic Apr 2019'!L48&gt;0,'Vic Apr 2019'!M48&gt;0),IF($C$5*F54/'Vic Apr 2019'!AR48&lt;'Vic Apr 2019'!L48,0,IF(($C$5*F54/'Vic Apr 2019'!AR48-'Vic Apr 2019'!L48)&lt;=('Vic Apr 2019'!M48+'Vic Apr 2019'!L48),((($C$5*F54/'Vic Apr 2019'!AR48-'Vic Apr 2019'!L48)*'Vic Apr 2019'!AD48/100))*'Vic Apr 2019'!AR48,((('Vic Apr 2019'!M48)*'Vic Apr 2019'!AD48/100)*'Vic Apr 2019'!AR48))),0)</f>
        <v>0</v>
      </c>
      <c r="N54" s="190">
        <f>IF(AND('Vic Apr 2019'!M48&gt;0,'Vic Apr 2019'!N48&gt;0),IF($C$5*F54/'Vic Apr 2019'!AR48&lt;('Vic Apr 2019'!L48+'Vic Apr 2019'!M48),0,IF(($C$5*F54/'Vic Apr 2019'!AR48-'Vic Apr 2019'!L48+'Vic Apr 2019'!M48)&lt;=('Vic Apr 2019'!L48+'Vic Apr 2019'!M48+'Vic Apr 2019'!N48),((($C$5*F54/'Vic Apr 2019'!AR48-('Vic Apr 2019'!L48+'Vic Apr 2019'!M48))*'Vic Apr 2019'!AE48/100))*'Vic Apr 2019'!AR48,('Vic Apr 2019'!N48*'Vic Apr 2019'!AE48/100)*'Vic Apr 2019'!AR48)),0)</f>
        <v>0</v>
      </c>
      <c r="O54" s="190">
        <f>IF(AND('Vic Apr 2019'!N48&gt;0,'Vic Apr 2019'!O48&gt;0),IF($C$5*F54/'Vic Apr 2019'!AR48&lt;('Vic Apr 2019'!L48+'Vic Apr 2019'!M48+'Vic Apr 2019'!N48),0,IF(($C$5*F54/'Vic Apr 2019'!AR48-'Vic Apr 2019'!L48+'Vic Apr 2019'!M48+'Vic Apr 2019'!N48)&lt;=('Vic Apr 2019'!L48+'Vic Apr 2019'!M48+'Vic Apr 2019'!N48+'Vic Apr 2019'!O48),(($C$5*F54/'Vic Apr 2019'!AR48-('Vic Apr 2019'!L48+'Vic Apr 2019'!M48+'Vic Apr 2019'!N48))*'Vic Apr 2019'!AF48/100)*'Vic Apr 2019'!AR48,('Vic Apr 2019'!O48*'Vic Apr 2019'!AF48/100)*'Vic Apr 2019'!AR48)),0)</f>
        <v>0</v>
      </c>
      <c r="P54" s="190">
        <f>IF(AND('Vic Apr 2019'!P48&gt;0,'Vic Apr 2019'!O48&gt;0),IF(($C$5*F54/'Vic Apr 2019'!AR48&lt;SUM('Vic Apr 2019'!L48:P48)),(0),($C$5*F54/'Vic Apr 2019'!AR48-SUM('Vic Apr 2019'!L48:P48))*'Vic Apr 2019'!AB48/100)* 'Vic Apr 2019'!AR48,IF(AND('Vic Apr 2019'!O48&gt;0,'Vic Apr 2019'!P48=""),IF(($C$5*F54/'Vic Apr 2019'!AR48&lt; SUM('Vic Apr 2019'!L48:O48)),(0),($C$5*F54/'Vic Apr 2019'!AR48-SUM('Vic Apr 2019'!L48:O48))*'Vic Apr 2019'!AG48/100)* 'Vic Apr 2019'!AR48,IF(AND('Vic Apr 2019'!N48&gt;0,'Vic Apr 2019'!O48=""),IF(($C$5*F54/'Vic Apr 2019'!AR48&lt; SUM('Vic Apr 2019'!L48:N48)),(0),($C$5*F54/'Vic Apr 2019'!AR48-SUM('Vic Apr 2019'!L48:N48))*'Vic Apr 2019'!AF48/100)* 'Vic Apr 2019'!AR48,IF(AND('Vic Apr 2019'!M48&gt;0,'Vic Apr 2019'!N48=""),IF(($C$5*F54/'Vic Apr 2019'!AR48&lt;'Vic Apr 2019'!M48+'Vic Apr 2019'!L48),(0),(($C$5*F54/'Vic Apr 2019'!AR48-('Vic Apr 2019'!M48+'Vic Apr 2019'!L48))*'Vic Apr 2019'!AE48/100))*'Vic Apr 2019'!AR48,IF(AND('Vic Apr 2019'!L48&gt;0,'Vic Apr 2019'!M48=""&gt;0),IF(($C$5*F54/'Vic Apr 2019'!AR48&lt;'Vic Apr 2019'!L48),(0),($C$5*F54/'Vic Apr 2019'!AR48-'Vic Apr 2019'!L48)*'Vic Apr 2019'!AD48/100)*'Vic Apr 2019'!AR48,0)))))</f>
        <v>0</v>
      </c>
      <c r="Q54" s="394">
        <f t="shared" si="4"/>
        <v>1699.5</v>
      </c>
      <c r="R54" s="419">
        <f t="shared" si="5"/>
        <v>2036.3</v>
      </c>
      <c r="S54" s="193">
        <f t="shared" si="6"/>
        <v>2239.9300000000003</v>
      </c>
      <c r="T54" s="247">
        <f>'Vic Apr 2019'!AT48</f>
        <v>0</v>
      </c>
      <c r="U54" s="247">
        <f>'Vic Apr 2019'!AU48</f>
        <v>15</v>
      </c>
      <c r="V54" s="247">
        <f>'Vic Apr 2019'!AV48</f>
        <v>0</v>
      </c>
      <c r="W54" s="247">
        <f>'Vic Apr 2019'!AW48</f>
        <v>0</v>
      </c>
      <c r="X54" s="419" t="str">
        <f t="shared" si="12"/>
        <v>Guaranteed off usage</v>
      </c>
      <c r="Y54" s="419" t="s">
        <v>759</v>
      </c>
      <c r="Z54" s="399">
        <f t="shared" si="8"/>
        <v>1781.375</v>
      </c>
      <c r="AA54" s="399">
        <f t="shared" si="9"/>
        <v>1781.375</v>
      </c>
      <c r="AB54" s="400">
        <f t="shared" si="10"/>
        <v>1959.5125</v>
      </c>
      <c r="AC54" s="400">
        <f t="shared" si="11"/>
        <v>1959.5125</v>
      </c>
      <c r="AD54" s="244">
        <f>'Vic Apr 2019'!BF48</f>
        <v>0</v>
      </c>
      <c r="AE54" s="196" t="str">
        <f>'Vic Apr 2019'!BG48</f>
        <v>n</v>
      </c>
      <c r="AF54" s="324"/>
      <c r="AG54" s="324"/>
      <c r="AH54" s="324"/>
      <c r="AI54" s="324"/>
      <c r="AJ54" s="324"/>
      <c r="AK54" s="324"/>
      <c r="AL54" s="324"/>
      <c r="AM54" s="324"/>
      <c r="AN54" s="324"/>
      <c r="AO54" s="324"/>
      <c r="AP54" s="324"/>
      <c r="AQ54" s="324"/>
      <c r="AR54" s="324"/>
      <c r="AS54" s="324"/>
      <c r="AT54" s="324"/>
      <c r="AU54" s="324"/>
      <c r="AV54" s="324"/>
      <c r="AW54" s="324"/>
      <c r="AX54" s="324"/>
      <c r="AY54" s="324"/>
      <c r="AZ54" s="324"/>
      <c r="BA54" s="324"/>
      <c r="BB54" s="324"/>
      <c r="BC54" s="324"/>
      <c r="BD54" s="324"/>
      <c r="BE54" s="324"/>
      <c r="BF54" s="324"/>
      <c r="BG54" s="324"/>
      <c r="BH54" s="324"/>
      <c r="BI54" s="324"/>
      <c r="BJ54" s="324"/>
      <c r="BK54" s="324"/>
      <c r="BL54" s="324"/>
      <c r="BM54" s="324"/>
      <c r="BN54" s="324"/>
      <c r="BO54" s="324"/>
      <c r="BP54" s="324"/>
      <c r="BQ54" s="324"/>
      <c r="BR54" s="324"/>
      <c r="BS54" s="324"/>
      <c r="BT54" s="324"/>
      <c r="BU54" s="324"/>
      <c r="BV54" s="324"/>
      <c r="BW54" s="324"/>
      <c r="BX54" s="324"/>
      <c r="BY54" s="324"/>
      <c r="BZ54" s="324"/>
      <c r="CA54" s="324"/>
      <c r="CB54" s="324"/>
      <c r="CC54" s="324"/>
      <c r="CD54" s="324"/>
      <c r="CE54" s="324"/>
      <c r="CF54" s="324"/>
      <c r="CG54" s="324"/>
      <c r="CH54" s="324"/>
      <c r="CI54" s="324"/>
      <c r="CJ54" s="324"/>
      <c r="CK54" s="324"/>
      <c r="CL54" s="324"/>
      <c r="CM54" s="324"/>
      <c r="CN54" s="324"/>
      <c r="CO54" s="330"/>
      <c r="CP54" s="330"/>
      <c r="CQ54" s="330"/>
      <c r="CR54" s="330"/>
      <c r="CS54" s="330"/>
      <c r="CT54" s="330"/>
      <c r="CU54" s="330"/>
      <c r="CV54" s="330"/>
      <c r="CW54" s="330"/>
      <c r="CX54" s="330"/>
      <c r="CY54" s="330"/>
      <c r="CZ54" s="330"/>
      <c r="DA54" s="330"/>
      <c r="DB54" s="330"/>
      <c r="DC54" s="330"/>
      <c r="DD54" s="330"/>
      <c r="DE54" s="330"/>
      <c r="DF54" s="330"/>
      <c r="DG54" s="330"/>
      <c r="DH54" s="330"/>
      <c r="DI54" s="330"/>
      <c r="DJ54" s="330"/>
      <c r="DK54" s="330"/>
      <c r="DL54" s="330"/>
      <c r="DM54" s="330"/>
      <c r="DN54" s="330"/>
      <c r="DO54" s="330"/>
      <c r="DP54" s="330"/>
      <c r="DQ54" s="330"/>
      <c r="DR54" s="330"/>
      <c r="DS54" s="330"/>
      <c r="DT54" s="330"/>
      <c r="DU54" s="330"/>
      <c r="DV54" s="330"/>
      <c r="DW54" s="330"/>
      <c r="DX54" s="330"/>
      <c r="DY54" s="330"/>
      <c r="DZ54" s="330"/>
      <c r="EA54" s="330"/>
      <c r="EB54" s="330"/>
      <c r="EC54" s="330"/>
      <c r="ED54" s="330"/>
      <c r="EE54" s="330"/>
      <c r="EF54" s="330"/>
      <c r="EG54" s="330"/>
      <c r="EH54" s="330"/>
      <c r="EI54" s="330"/>
      <c r="EJ54" s="330"/>
      <c r="EK54" s="330"/>
      <c r="EL54" s="330"/>
      <c r="EM54" s="330"/>
      <c r="EN54" s="330"/>
      <c r="EO54" s="330"/>
      <c r="EP54" s="330"/>
    </row>
    <row r="55" spans="1:146" s="331" customFormat="1" ht="17" customHeight="1">
      <c r="A55" s="528"/>
      <c r="B55" s="194" t="str">
        <f>'Vic Apr 2019'!F49</f>
        <v>Simply Energy</v>
      </c>
      <c r="C55" s="194" t="str">
        <f>'Vic Apr 2019'!G49</f>
        <v>Business Save</v>
      </c>
      <c r="D55" s="190">
        <f>365*'Vic Apr 2019'!H49/100</f>
        <v>232.43200000000002</v>
      </c>
      <c r="E55" s="415">
        <f>IF('Vic Apr 2019'!AQ49=3,0.5,IF('Vic Apr 2019'!AQ49=2,0.33,0))</f>
        <v>0.33</v>
      </c>
      <c r="F55" s="415">
        <f t="shared" si="3"/>
        <v>0.66999999999999993</v>
      </c>
      <c r="G55" s="190">
        <f>IF('Vic Apr 2019'!K49="",($C$5*E55/'Vic Apr 2019'!AQ49*'Vic Apr 2019'!W49/100)*'Vic Apr 2019'!AQ49,IF($C$5*E55/'Vic Apr 2019'!AQ49&gt;='Vic Apr 2019'!L49,('Vic Apr 2019'!L49*'Vic Apr 2019'!W49/100)*'Vic Apr 2019'!AQ49,($C$5*E55/'Vic Apr 2019'!AQ49*'Vic Apr 2019'!W49/100)*'Vic Apr 2019'!AQ49))</f>
        <v>336.9982</v>
      </c>
      <c r="H55" s="190">
        <f>IF($C$5*E55/'Vic Apr 2019'!AQ49&lt;'Vic Apr 2019'!L49,0,IF($C$5*E55/'Vic Apr 2019'!AQ49&lt;='Vic Apr 2019'!M49,($C$5*E55/'Vic Apr 2019'!AQ49-'Vic Apr 2019'!L49)*('Vic Apr 2019'!X49/100)*'Vic Apr 2019'!AQ49,('Vic Apr 2019'!M49-'Vic Apr 2019'!L49)*('Vic Apr 2019'!X49/100)*'Vic Apr 2019'!AQ49))</f>
        <v>326.04880000000003</v>
      </c>
      <c r="I55" s="190">
        <f>IF($C$5*E55/'Vic Apr 2019'!AQ49&lt;'Vic Apr 2019'!M49,0,IF($C$5*E55/'Vic Apr 2019'!AQ49&lt;='Vic Apr 2019'!N49,($C$5*E55/'Vic Apr 2019'!AQ49-'Vic Apr 2019'!M49)*('Vic Apr 2019'!Y49/100)*'Vic Apr 2019'!AQ49,('Vic Apr 2019'!N49-'Vic Apr 2019'!M49)*('Vic Apr 2019'!Y49/100)*'Vic Apr 2019'!AQ49))</f>
        <v>213.2328</v>
      </c>
      <c r="J55" s="190">
        <f>IF($C$5*E55/'Vic Apr 2019'!AQ49&lt;'Vic Apr 2019'!N49,0,IF($C$5*E55/'Vic Apr 2019'!AQ49&lt;='Vic Apr 2019'!O49,($C$5*E55/'Vic Apr 2019'!AQ49-'Vic Apr 2019'!N49)*('Vic Apr 2019'!Z49/100)*'Vic Apr 2019'!AQ49,('Vic Apr 2019'!O49-'Vic Apr 2019'!N49)*('Vic Apr 2019'!Z49/100)*'Vic Apr 2019'!AQ49))</f>
        <v>0</v>
      </c>
      <c r="K55" s="190">
        <f>IF(($C$5*E55/'Vic Apr 2019'!AQ49&gt;'Vic Apr 2019'!O49),($C$5*E55/'Vic Apr 2019'!AQ49-'Vic Apr 2019'!N49)*'Vic Apr 2019'!AA49/100*'Vic Apr 2019'!AQ49,0)</f>
        <v>0</v>
      </c>
      <c r="L55" s="190">
        <f>IF('Vic Apr 2019'!K49="",($C$5*F55/'Vic Apr 2019'!AR49*'Vic Apr 2019'!AC49/100)*'Vic Apr 2019'!AR49,IF($C$5*F55/'Vic Apr 2019'!AR49&gt;='Vic Apr 2019'!L49,('Vic Apr 2019'!L49*'Vic Apr 2019'!AC49/100)*'Vic Apr 2019'!AR49,($C$5*F55/'Vic Apr 2019'!AR49*'Vic Apr 2019'!AC49/100)*'Vic Apr 2019'!AR49))</f>
        <v>593.70080000000007</v>
      </c>
      <c r="M55" s="190">
        <f>IF($C$5*F55/'Vic Apr 2019'!AR49&lt;'Vic Apr 2019'!L49,0,IF($C$5*F55/'Vic Apr 2019'!AR49&lt;='Vic Apr 2019'!M49,($C$5*F55/'Vic Apr 2019'!AR49-'Vic Apr 2019'!L49)*('Vic Apr 2019'!AD49/100)*'Vic Apr 2019'!AR49,('Vic Apr 2019'!M49-'Vic Apr 2019'!L49)*('Vic Apr 2019'!AD49/100)*'Vic Apr 2019'!AR49))</f>
        <v>583.96799999999996</v>
      </c>
      <c r="N55" s="190">
        <f>IF($C$5*F55/'Vic Apr 2019'!AR49&lt;'Vic Apr 2019'!M49,0,IF($C$5*F55/'Vic Apr 2019'!AR49&lt;='Vic Apr 2019'!N49,($C$5*F55/'Vic Apr 2019'!AR49-'Vic Apr 2019'!M49)*('Vic Apr 2019'!AE49/100)*'Vic Apr 2019'!AR49,('Vic Apr 2019'!N49-'Vic Apr 2019'!M49)*('Vic Apr 2019'!AE49/100)*'Vic Apr 2019'!AR49))</f>
        <v>423.5616</v>
      </c>
      <c r="O55" s="190">
        <f>IF($C$5*F55/'Vic Apr 2019'!AR49&lt;'Vic Apr 2019'!N49,0,IF($C$5*F55/'Vic Apr 2019'!AR49&lt;='Vic Apr 2019'!O49,($C$5*F55/'Vic Apr 2019'!AQ49-'Vic Apr 2019'!N49)*('Vic Apr 2019'!AF49/100)*'Vic Apr 2019'!AR49,('Vic Apr 2019'!O49-'Vic Apr 2019'!N49)*('Vic Apr 2019'!AF49/100)*'Vic Apr 2019'!AR49))</f>
        <v>0</v>
      </c>
      <c r="P55" s="190">
        <f>IF(($C$5*F55/'Vic Apr 2019'!AR49&gt;'Vic Apr 2019'!O49),($C$5*F55/'Vic Apr 2019'!AR49-'Vic Apr 2019'!N49)*'Vic Apr 2019'!AG49/100*'Vic Apr 2019'!AR49,0)</f>
        <v>0</v>
      </c>
      <c r="Q55" s="394">
        <f t="shared" si="4"/>
        <v>2477.5102000000002</v>
      </c>
      <c r="R55" s="419">
        <f t="shared" si="5"/>
        <v>2710.9422</v>
      </c>
      <c r="S55" s="193">
        <f t="shared" si="6"/>
        <v>2982.0364200000004</v>
      </c>
      <c r="T55" s="247">
        <f>'Vic Apr 2019'!AT49</f>
        <v>0</v>
      </c>
      <c r="U55" s="247">
        <f>'Vic Apr 2019'!AU49</f>
        <v>30</v>
      </c>
      <c r="V55" s="247">
        <f>'Vic Apr 2019'!AV49</f>
        <v>0</v>
      </c>
      <c r="W55" s="247">
        <f>'Vic Apr 2019'!AW49</f>
        <v>0</v>
      </c>
      <c r="X55" s="419" t="str">
        <f t="shared" si="12"/>
        <v>Guaranteed off usage</v>
      </c>
      <c r="Y55" s="419" t="s">
        <v>759</v>
      </c>
      <c r="Z55" s="399">
        <f t="shared" si="8"/>
        <v>1967.68914</v>
      </c>
      <c r="AA55" s="399">
        <f t="shared" si="9"/>
        <v>1967.68914</v>
      </c>
      <c r="AB55" s="400">
        <f t="shared" si="10"/>
        <v>2164.4580540000002</v>
      </c>
      <c r="AC55" s="400">
        <f t="shared" si="11"/>
        <v>2164.4580540000002</v>
      </c>
      <c r="AD55" s="244">
        <f>'Vic Apr 2019'!BF49</f>
        <v>0</v>
      </c>
      <c r="AE55" s="196" t="str">
        <f>'Vic Apr 2019'!BG49</f>
        <v>n</v>
      </c>
      <c r="CO55" s="330"/>
      <c r="CP55" s="330"/>
      <c r="CQ55" s="330"/>
      <c r="CR55" s="330"/>
      <c r="CS55" s="330"/>
      <c r="CT55" s="330"/>
      <c r="CU55" s="330"/>
      <c r="CV55" s="330"/>
      <c r="CW55" s="330"/>
      <c r="CX55" s="330"/>
      <c r="CY55" s="330"/>
      <c r="CZ55" s="330"/>
      <c r="DA55" s="330"/>
      <c r="DB55" s="330"/>
      <c r="DC55" s="330"/>
      <c r="DD55" s="330"/>
      <c r="DE55" s="330"/>
      <c r="DF55" s="330"/>
      <c r="DG55" s="330"/>
      <c r="DH55" s="330"/>
      <c r="DI55" s="330"/>
      <c r="DJ55" s="330"/>
      <c r="DK55" s="330"/>
      <c r="DL55" s="330"/>
      <c r="DM55" s="330"/>
      <c r="DN55" s="330"/>
      <c r="DO55" s="330"/>
      <c r="DP55" s="330"/>
      <c r="DQ55" s="330"/>
      <c r="DR55" s="330"/>
      <c r="DS55" s="330"/>
      <c r="DT55" s="330"/>
      <c r="DU55" s="330"/>
      <c r="DV55" s="330"/>
      <c r="DW55" s="330"/>
      <c r="DX55" s="330"/>
      <c r="DY55" s="330"/>
      <c r="DZ55" s="330"/>
      <c r="EA55" s="330"/>
      <c r="EB55" s="330"/>
      <c r="EC55" s="330"/>
      <c r="ED55" s="330"/>
      <c r="EE55" s="330"/>
      <c r="EF55" s="330"/>
      <c r="EG55" s="330"/>
      <c r="EH55" s="330"/>
      <c r="EI55" s="330"/>
      <c r="EJ55" s="330"/>
      <c r="EK55" s="330"/>
      <c r="EL55" s="330"/>
      <c r="EM55" s="330"/>
      <c r="EN55" s="330"/>
      <c r="EO55" s="330"/>
      <c r="EP55" s="330"/>
    </row>
    <row r="56" spans="1:146" s="331" customFormat="1" ht="17" customHeight="1">
      <c r="A56" s="528"/>
      <c r="B56" s="194" t="str">
        <f>'Vic Apr 2019'!F50</f>
        <v>Amaysim</v>
      </c>
      <c r="C56" s="194" t="str">
        <f>'Vic Apr 2019'!G50</f>
        <v>Gas as you go</v>
      </c>
      <c r="D56" s="190">
        <f>365*'Vic Apr 2019'!H50/100</f>
        <v>293.24100000000004</v>
      </c>
      <c r="E56" s="415">
        <f>IF('Vic Apr 2019'!AQ50=3,0.5,IF('Vic Apr 2019'!AQ50=2,0.33,0))</f>
        <v>0.33</v>
      </c>
      <c r="F56" s="415">
        <f t="shared" si="3"/>
        <v>0.66999999999999993</v>
      </c>
      <c r="G56" s="190">
        <f>IF('Vic Apr 2019'!K50="",($C$5*E56/'Vic Apr 2019'!AQ50*'Vic Apr 2019'!W50/100)*'Vic Apr 2019'!AQ50,IF($C$5*E56/'Vic Apr 2019'!AQ50&gt;='Vic Apr 2019'!L50,('Vic Apr 2019'!L50*'Vic Apr 2019'!W50/100)*'Vic Apr 2019'!AQ50,($C$5*E56/'Vic Apr 2019'!AQ50*'Vic Apr 2019'!W50/100)*'Vic Apr 2019'!AQ50))</f>
        <v>206.88</v>
      </c>
      <c r="H56" s="190">
        <f>IF($C$5*E56/'Vic Apr 2019'!AQ50&lt;'Vic Apr 2019'!L50,0,IF($C$5*E56/'Vic Apr 2019'!AQ50&lt;='Vic Apr 2019'!M50,($C$5*E56/'Vic Apr 2019'!AQ50-'Vic Apr 2019'!L50)*('Vic Apr 2019'!X50/100)*'Vic Apr 2019'!AQ50,('Vic Apr 2019'!M50-'Vic Apr 2019'!L50)*('Vic Apr 2019'!X50/100)*'Vic Apr 2019'!AQ50))</f>
        <v>202.20000000000002</v>
      </c>
      <c r="I56" s="190">
        <f>IF($C$5*E56/'Vic Apr 2019'!AQ50&lt;'Vic Apr 2019'!M50,0,IF($C$5*E56/'Vic Apr 2019'!AQ50&lt;='Vic Apr 2019'!N50,($C$5*E56/'Vic Apr 2019'!AQ50-'Vic Apr 2019'!M50)*('Vic Apr 2019'!Y50/100)*'Vic Apr 2019'!AQ50,('Vic Apr 2019'!N50-'Vic Apr 2019'!M50)*('Vic Apr 2019'!Y50/100)*'Vic Apr 2019'!AQ50))</f>
        <v>144.63</v>
      </c>
      <c r="J56" s="190">
        <f>IF($C$5*E56/'Vic Apr 2019'!AQ50&lt;'Vic Apr 2019'!N50,0,IF($C$5*E56/'Vic Apr 2019'!AQ50&lt;='Vic Apr 2019'!O50,($C$5*E56/'Vic Apr 2019'!AQ50-'Vic Apr 2019'!N50)*('Vic Apr 2019'!Z50/100)*'Vic Apr 2019'!AQ50,('Vic Apr 2019'!O50-'Vic Apr 2019'!N50)*('Vic Apr 2019'!Z50/100)*'Vic Apr 2019'!AQ50))</f>
        <v>0</v>
      </c>
      <c r="K56" s="190">
        <f>IF(($C$5*E56/'Vic Apr 2019'!AQ50&gt;'Vic Apr 2019'!O50),($C$5*E56/'Vic Apr 2019'!AQ50-'Vic Apr 2019'!N50)*'Vic Apr 2019'!AA50/100*'Vic Apr 2019'!AQ50,0)</f>
        <v>0</v>
      </c>
      <c r="L56" s="190">
        <f>IF('Vic Apr 2019'!K50="",($C$5*F56/'Vic Apr 2019'!AR50*'Vic Apr 2019'!AC50/100)*'Vic Apr 2019'!AR50,IF($C$5*F56/'Vic Apr 2019'!AR50&gt;='Vic Apr 2019'!L50,('Vic Apr 2019'!L50*'Vic Apr 2019'!AC50/100)*'Vic Apr 2019'!AR50,($C$5*F56/'Vic Apr 2019'!AR50*'Vic Apr 2019'!AC50/100)*'Vic Apr 2019'!AR50))</f>
        <v>385.68</v>
      </c>
      <c r="M56" s="190">
        <f>IF($C$5*F56/'Vic Apr 2019'!AR50&lt;'Vic Apr 2019'!L50,0,IF($C$5*F56/'Vic Apr 2019'!AR50&lt;='Vic Apr 2019'!M50,($C$5*F56/'Vic Apr 2019'!AR50-'Vic Apr 2019'!L50)*('Vic Apr 2019'!AD50/100)*'Vic Apr 2019'!AR50,('Vic Apr 2019'!M50-'Vic Apr 2019'!L50)*('Vic Apr 2019'!AD50/100)*'Vic Apr 2019'!AR50))</f>
        <v>376.32</v>
      </c>
      <c r="N56" s="190">
        <f>IF($C$5*F56/'Vic Apr 2019'!AR50&lt;'Vic Apr 2019'!M50,0,IF($C$5*F56/'Vic Apr 2019'!AR50&lt;='Vic Apr 2019'!N50,($C$5*F56/'Vic Apr 2019'!AR50-'Vic Apr 2019'!M50)*('Vic Apr 2019'!AE50/100)*'Vic Apr 2019'!AR50,('Vic Apr 2019'!N50-'Vic Apr 2019'!M50)*('Vic Apr 2019'!AE50/100)*'Vic Apr 2019'!AR50))</f>
        <v>290.51</v>
      </c>
      <c r="O56" s="190">
        <f>IF($C$5*F56/'Vic Apr 2019'!AR50&lt;'Vic Apr 2019'!N50,0,IF($C$5*F56/'Vic Apr 2019'!AR50&lt;='Vic Apr 2019'!O50,($C$5*F56/'Vic Apr 2019'!AQ50-'Vic Apr 2019'!N50)*('Vic Apr 2019'!AF50/100)*'Vic Apr 2019'!AR50,('Vic Apr 2019'!O50-'Vic Apr 2019'!N50)*('Vic Apr 2019'!AF50/100)*'Vic Apr 2019'!AR50))</f>
        <v>0</v>
      </c>
      <c r="P56" s="190">
        <f>IF(($C$5*F56/'Vic Apr 2019'!AR50&gt;'Vic Apr 2019'!O50),($C$5*F56/'Vic Apr 2019'!AR50-'Vic Apr 2019'!N50)*'Vic Apr 2019'!AG50/100*'Vic Apr 2019'!AR50,0)</f>
        <v>0</v>
      </c>
      <c r="Q56" s="394">
        <f t="shared" si="4"/>
        <v>1606.22</v>
      </c>
      <c r="R56" s="419">
        <f t="shared" ref="R56:R57" si="16">SUM(D56:P56)</f>
        <v>1900.461</v>
      </c>
      <c r="S56" s="193">
        <f t="shared" si="6"/>
        <v>2090.5071000000003</v>
      </c>
      <c r="T56" s="247">
        <f>'Vic Apr 2019'!AT50</f>
        <v>0</v>
      </c>
      <c r="U56" s="247">
        <f>'Vic Apr 2019'!AU50</f>
        <v>0</v>
      </c>
      <c r="V56" s="247">
        <f>'Vic Apr 2019'!AV50</f>
        <v>0</v>
      </c>
      <c r="W56" s="247">
        <f>'Vic Apr 2019'!AW50</f>
        <v>0</v>
      </c>
      <c r="X56" s="419" t="str">
        <f t="shared" si="12"/>
        <v>No discount</v>
      </c>
      <c r="Y56" s="419" t="s">
        <v>759</v>
      </c>
      <c r="Z56" s="399">
        <f t="shared" si="8"/>
        <v>1900.461</v>
      </c>
      <c r="AA56" s="399">
        <f t="shared" si="9"/>
        <v>1900.461</v>
      </c>
      <c r="AB56" s="400">
        <f t="shared" si="10"/>
        <v>2090.5071000000003</v>
      </c>
      <c r="AC56" s="400">
        <f t="shared" si="11"/>
        <v>2090.5071000000003</v>
      </c>
      <c r="AD56" s="244">
        <f>'Vic Apr 2019'!BF50</f>
        <v>0</v>
      </c>
      <c r="AE56" s="196" t="str">
        <f>'Vic Apr 2019'!BG50</f>
        <v>n</v>
      </c>
      <c r="AF56" s="324"/>
      <c r="AG56" s="324"/>
      <c r="AH56" s="324"/>
      <c r="AI56" s="324"/>
      <c r="AJ56" s="324"/>
      <c r="AK56" s="324"/>
      <c r="AL56" s="324"/>
      <c r="AM56" s="324"/>
      <c r="AN56" s="324"/>
      <c r="AO56" s="324"/>
      <c r="AP56" s="324"/>
      <c r="AQ56" s="324"/>
      <c r="AR56" s="324"/>
      <c r="AS56" s="324"/>
      <c r="AT56" s="324"/>
      <c r="AU56" s="324"/>
      <c r="AV56" s="324"/>
      <c r="AW56" s="324"/>
      <c r="AX56" s="324"/>
      <c r="AY56" s="324"/>
      <c r="AZ56" s="324"/>
      <c r="BA56" s="324"/>
      <c r="BB56" s="324"/>
      <c r="BC56" s="324"/>
      <c r="BD56" s="324"/>
      <c r="BE56" s="324"/>
      <c r="BF56" s="324"/>
      <c r="BG56" s="324"/>
      <c r="BH56" s="324"/>
      <c r="BI56" s="324"/>
      <c r="BJ56" s="324"/>
      <c r="BK56" s="324"/>
      <c r="BL56" s="324"/>
      <c r="BM56" s="324"/>
      <c r="BN56" s="324"/>
      <c r="BO56" s="324"/>
      <c r="BP56" s="324"/>
      <c r="BQ56" s="324"/>
      <c r="BR56" s="324"/>
      <c r="BS56" s="324"/>
      <c r="BT56" s="324"/>
      <c r="BU56" s="324"/>
      <c r="BV56" s="324"/>
      <c r="BW56" s="324"/>
      <c r="BX56" s="324"/>
      <c r="BY56" s="324"/>
      <c r="BZ56" s="324"/>
      <c r="CA56" s="324"/>
      <c r="CB56" s="324"/>
      <c r="CC56" s="324"/>
      <c r="CD56" s="324"/>
      <c r="CE56" s="324"/>
      <c r="CF56" s="324"/>
      <c r="CG56" s="324"/>
      <c r="CH56" s="324"/>
      <c r="CI56" s="324"/>
      <c r="CJ56" s="324"/>
      <c r="CK56" s="324"/>
      <c r="CL56" s="324"/>
      <c r="CM56" s="324"/>
      <c r="CN56" s="324"/>
      <c r="CO56" s="330"/>
      <c r="CP56" s="330"/>
      <c r="CQ56" s="330"/>
      <c r="CR56" s="330"/>
      <c r="CS56" s="330"/>
      <c r="CT56" s="330"/>
      <c r="CU56" s="330"/>
      <c r="CV56" s="330"/>
      <c r="CW56" s="330"/>
      <c r="CX56" s="330"/>
      <c r="CY56" s="330"/>
      <c r="CZ56" s="330"/>
      <c r="DA56" s="330"/>
      <c r="DB56" s="330"/>
      <c r="DC56" s="330"/>
      <c r="DD56" s="330"/>
      <c r="DE56" s="330"/>
      <c r="DF56" s="330"/>
      <c r="DG56" s="330"/>
      <c r="DH56" s="330"/>
      <c r="DI56" s="330"/>
      <c r="DJ56" s="330"/>
      <c r="DK56" s="330"/>
      <c r="DL56" s="330"/>
      <c r="DM56" s="330"/>
      <c r="DN56" s="330"/>
      <c r="DO56" s="330"/>
      <c r="DP56" s="330"/>
      <c r="DQ56" s="330"/>
      <c r="DR56" s="330"/>
      <c r="DS56" s="330"/>
      <c r="DT56" s="330"/>
      <c r="DU56" s="330"/>
      <c r="DV56" s="330"/>
      <c r="DW56" s="330"/>
      <c r="DX56" s="330"/>
      <c r="DY56" s="330"/>
      <c r="DZ56" s="330"/>
      <c r="EA56" s="330"/>
      <c r="EB56" s="330"/>
      <c r="EC56" s="330"/>
      <c r="ED56" s="330"/>
      <c r="EE56" s="330"/>
      <c r="EF56" s="330"/>
      <c r="EG56" s="330"/>
      <c r="EH56" s="330"/>
      <c r="EI56" s="330"/>
      <c r="EJ56" s="330"/>
      <c r="EK56" s="330"/>
      <c r="EL56" s="330"/>
      <c r="EM56" s="330"/>
      <c r="EN56" s="330"/>
      <c r="EO56" s="330"/>
      <c r="EP56" s="330"/>
    </row>
    <row r="57" spans="1:146" s="331" customFormat="1" ht="17" customHeight="1" thickBot="1">
      <c r="A57" s="532"/>
      <c r="B57" s="215" t="str">
        <f>'Vic Apr 2019'!F51</f>
        <v>Powershop</v>
      </c>
      <c r="C57" s="215" t="str">
        <f>'Vic Apr 2019'!G51</f>
        <v>Gas Saver</v>
      </c>
      <c r="D57" s="115">
        <f>365*'Vic Apr 2019'!H51/100</f>
        <v>386.9</v>
      </c>
      <c r="E57" s="416">
        <f>IF('Vic Apr 2019'!AQ51=3,0.5,IF('Vic Apr 2019'!AQ51=2,0.33,0))</f>
        <v>0.5</v>
      </c>
      <c r="F57" s="416">
        <f t="shared" si="3"/>
        <v>0.5</v>
      </c>
      <c r="G57" s="115">
        <f>IF('Vic Apr 2019'!K51="",($C$5*E57/'Vic Apr 2019'!AQ51*'Vic Apr 2019'!W51/100)*'Vic Apr 2019'!AQ51,IF($C$5*E57/'Vic Apr 2019'!AQ51&gt;='Vic Apr 2019'!L51,('Vic Apr 2019'!L51*'Vic Apr 2019'!W51/100)*'Vic Apr 2019'!AQ51,($C$5*E57/'Vic Apr 2019'!AQ51*'Vic Apr 2019'!W51/100)*'Vic Apr 2019'!AQ51))</f>
        <v>760.00000000000011</v>
      </c>
      <c r="H57" s="115">
        <f>IF(AND('Vic Apr 2019'!L51&gt;0,'Vic Apr 2019'!M51&gt;0),IF($C$5*E57/'Vic Apr 2019'!AQ51&lt;'Vic Apr 2019'!L51,0,IF(($C$5*E57/'Vic Apr 2019'!AQ51-'Vic Apr 2019'!L51)&lt;=('Vic Apr 2019'!M51+'Vic Apr 2019'!L51),((($C$5*E57/'Vic Apr 2019'!AQ51-'Vic Apr 2019'!L51)*'Vic Apr 2019'!X51/100))*'Vic Apr 2019'!AQ51,((('Vic Apr 2019'!M51)*'Vic Apr 2019'!X51/100)*'Vic Apr 2019'!AQ51))),0)</f>
        <v>0</v>
      </c>
      <c r="I57" s="115">
        <f>IF(AND('Vic Apr 2019'!M51&gt;0,'Vic Apr 2019'!N51&gt;0),IF($C$5*E57/'Vic Apr 2019'!AQ51&lt;('Vic Apr 2019'!L51+'Vic Apr 2019'!M51),0,IF(($C$5*E57/'Vic Apr 2019'!AQ51-'Vic Apr 2019'!L51+'Vic Apr 2019'!M51)&lt;=('Vic Apr 2019'!L51+'Vic Apr 2019'!M51+'Vic Apr 2019'!N51),((($C$5*E57/'Vic Apr 2019'!AQ51-('Vic Apr 2019'!L51+'Vic Apr 2019'!M51))*'Vic Apr 2019'!Y51/100))*'Vic Apr 2019'!AQ51,('Vic Apr 2019'!N51*'Vic Apr 2019'!Y51/100)* 'Vic Apr 2019'!AQ51)),0)</f>
        <v>0</v>
      </c>
      <c r="J57" s="115">
        <f>IF(AND('Vic Apr 2019'!N51&gt;0,'Vic Apr 2019'!O51&gt;0),IF($C$5*E57/'Vic Apr 2019'!AQ51&lt;('Vic Apr 2019'!L51+'Vic Apr 2019'!M51+'Vic Apr 2019'!N51),0,IF(($C$5*E57/'Vic Apr 2019'!AQ51-'Vic Apr 2019'!L51+'Vic Apr 2019'!M51+'Vic Apr 2019'!N51)&lt;=('Vic Apr 2019'!L51+'Vic Apr 2019'!M51+'Vic Apr 2019'!N51+'Vic Apr 2019'!O51),(($C$5*E57/'Vic Apr 2019'!AQ51-('Vic Apr 2019'!L51+'Vic Apr 2019'!M51+'Vic Apr 2019'!N51))*'Vic Apr 2019'!Z51/100)*'Vic Apr 2019'!AQ51,('Vic Apr 2019'!O51*'Vic Apr 2019'!Z51/100)*'Vic Apr 2019'!AQ51)),0)</f>
        <v>0</v>
      </c>
      <c r="K57" s="115">
        <f>IF(AND('Vic Apr 2019'!P51&gt;0,'Vic Apr 2019'!O51&gt;0),IF(($C$5*E57/'Vic Apr 2019'!AQ51&lt;SUM('Vic Apr 2019'!L51:P51)),(0),($C$5*E57/'Vic Apr 2019'!AQ51-SUM('Vic Apr 2019'!L51:P51))*'Vic Apr 2019'!AB51/100)* 'Vic Apr 2019'!AQ51,IF(AND('Vic Apr 2019'!O51&gt;0,'Vic Apr 2019'!P51=""),IF(($C$5*E57/'Vic Apr 2019'!AQ51&lt; SUM('Vic Apr 2019'!L51:O51)),(0),($C$5*E57/'Vic Apr 2019'!AQ51-SUM('Vic Apr 2019'!L51:O51))*'Vic Apr 2019'!AA51/100)* 'Vic Apr 2019'!AQ51,IF(AND('Vic Apr 2019'!N51&gt;0,'Vic Apr 2019'!O51=""),IF(($C$5*E57/'Vic Apr 2019'!AQ51&lt; SUM('Vic Apr 2019'!L51:N51)),(0),($C$5*E57/'Vic Apr 2019'!AQ51-SUM('Vic Apr 2019'!L51:N51))*'Vic Apr 2019'!Z51/100)* 'Vic Apr 2019'!AQ51,IF(AND('Vic Apr 2019'!M51&gt;0,'Vic Apr 2019'!N51=""),IF(($C$5*E57/'Vic Apr 2019'!AQ51&lt;'Vic Apr 2019'!M51+'Vic Apr 2019'!L51),(0),(($C$5*E57/'Vic Apr 2019'!AQ51-('Vic Apr 2019'!M51+'Vic Apr 2019'!L51))*'Vic Apr 2019'!Y51/100))*'Vic Apr 2019'!AQ51,IF(AND('Vic Apr 2019'!L51&gt;0,'Vic Apr 2019'!M51=""&gt;0),IF(($C$5*E57/'Vic Apr 2019'!AQ51&lt;'Vic Apr 2019'!L51),(0),($C$5*E57/'Vic Apr 2019'!AQ51-'Vic Apr 2019'!L51)*'Vic Apr 2019'!X51/100)*'Vic Apr 2019'!AQ51,0)))))</f>
        <v>0</v>
      </c>
      <c r="L57" s="115">
        <f>IF('Vic Apr 2019'!K51="",($C$5*F57/'Vic Apr 2019'!AR51*'Vic Apr 2019'!AC51/100)*'Vic Apr 2019'!AR51,IF($C$5*F57/'Vic Apr 2019'!AR51&gt;='Vic Apr 2019'!L51,('Vic Apr 2019'!L51*'Vic Apr 2019'!AC51/100)*'Vic Apr 2019'!AR51,($C$5*F57/'Vic Apr 2019'!AR51*'Vic Apr 2019'!AC51/100)*'Vic Apr 2019'!AR51))</f>
        <v>700</v>
      </c>
      <c r="M57" s="115">
        <f>IF(AND('Vic Apr 2019'!L51&gt;0,'Vic Apr 2019'!M51&gt;0),IF($C$5*F57/'Vic Apr 2019'!AR51&lt;'Vic Apr 2019'!L51,0,IF(($C$5*F57/'Vic Apr 2019'!AR51-'Vic Apr 2019'!L51)&lt;=('Vic Apr 2019'!M51+'Vic Apr 2019'!L51),((($C$5*F57/'Vic Apr 2019'!AR51-'Vic Apr 2019'!L51)*'Vic Apr 2019'!AD51/100))*'Vic Apr 2019'!AR51,((('Vic Apr 2019'!M51)*'Vic Apr 2019'!AD51/100)*'Vic Apr 2019'!AR51))),0)</f>
        <v>0</v>
      </c>
      <c r="N57" s="115">
        <f>IF(AND('Vic Apr 2019'!M51&gt;0,'Vic Apr 2019'!N51&gt;0),IF($C$5*F57/'Vic Apr 2019'!AR51&lt;('Vic Apr 2019'!L51+'Vic Apr 2019'!M51),0,IF(($C$5*F57/'Vic Apr 2019'!AR51-'Vic Apr 2019'!L51+'Vic Apr 2019'!M51)&lt;=('Vic Apr 2019'!L51+'Vic Apr 2019'!M51+'Vic Apr 2019'!N51),((($C$5*F57/'Vic Apr 2019'!AR51-('Vic Apr 2019'!L51+'Vic Apr 2019'!M51))*'Vic Apr 2019'!AE51/100))*'Vic Apr 2019'!AR51,('Vic Apr 2019'!N51*'Vic Apr 2019'!AE51/100)*'Vic Apr 2019'!AR51)),0)</f>
        <v>0</v>
      </c>
      <c r="O57" s="115">
        <f>IF(AND('Vic Apr 2019'!N51&gt;0,'Vic Apr 2019'!O51&gt;0),IF($C$5*F57/'Vic Apr 2019'!AR51&lt;('Vic Apr 2019'!L51+'Vic Apr 2019'!M51+'Vic Apr 2019'!N51),0,IF(($C$5*F57/'Vic Apr 2019'!AR51-'Vic Apr 2019'!L51+'Vic Apr 2019'!M51+'Vic Apr 2019'!N51)&lt;=('Vic Apr 2019'!L51+'Vic Apr 2019'!M51+'Vic Apr 2019'!N51+'Vic Apr 2019'!O51),(($C$5*F57/'Vic Apr 2019'!AR51-('Vic Apr 2019'!L51+'Vic Apr 2019'!M51+'Vic Apr 2019'!N51))*'Vic Apr 2019'!AF51/100)*'Vic Apr 2019'!AR51,('Vic Apr 2019'!O51*'Vic Apr 2019'!AF51/100)*'Vic Apr 2019'!AR51)),0)</f>
        <v>0</v>
      </c>
      <c r="P57" s="115">
        <f>IF(AND('Vic Apr 2019'!P51&gt;0,'Vic Apr 2019'!O51&gt;0),IF(($C$5*F57/'Vic Apr 2019'!AR51&lt;SUM('Vic Apr 2019'!L51:P51)),(0),($C$5*F57/'Vic Apr 2019'!AR51-SUM('Vic Apr 2019'!L51:P51))*'Vic Apr 2019'!AB51/100)* 'Vic Apr 2019'!AR51,IF(AND('Vic Apr 2019'!O51&gt;0,'Vic Apr 2019'!P51=""),IF(($C$5*F57/'Vic Apr 2019'!AR51&lt; SUM('Vic Apr 2019'!L51:O51)),(0),($C$5*F57/'Vic Apr 2019'!AR51-SUM('Vic Apr 2019'!L51:O51))*'Vic Apr 2019'!AG51/100)* 'Vic Apr 2019'!AR51,IF(AND('Vic Apr 2019'!N51&gt;0,'Vic Apr 2019'!O51=""),IF(($C$5*F57/'Vic Apr 2019'!AR51&lt; SUM('Vic Apr 2019'!L51:N51)),(0),($C$5*F57/'Vic Apr 2019'!AR51-SUM('Vic Apr 2019'!L51:N51))*'Vic Apr 2019'!AF51/100)* 'Vic Apr 2019'!AR51,IF(AND('Vic Apr 2019'!M51&gt;0,'Vic Apr 2019'!N51=""),IF(($C$5*F57/'Vic Apr 2019'!AR51&lt;'Vic Apr 2019'!M51+'Vic Apr 2019'!L51),(0),(($C$5*F57/'Vic Apr 2019'!AR51-('Vic Apr 2019'!M51+'Vic Apr 2019'!L51))*'Vic Apr 2019'!AE51/100))*'Vic Apr 2019'!AR51,IF(AND('Vic Apr 2019'!L51&gt;0,'Vic Apr 2019'!M51=""&gt;0),IF(($C$5*F57/'Vic Apr 2019'!AR51&lt;'Vic Apr 2019'!L51),(0),($C$5*F57/'Vic Apr 2019'!AR51-'Vic Apr 2019'!L51)*'Vic Apr 2019'!AD51/100)*'Vic Apr 2019'!AR51,0)))))</f>
        <v>0</v>
      </c>
      <c r="Q57" s="395">
        <f t="shared" si="4"/>
        <v>1460</v>
      </c>
      <c r="R57" s="420">
        <f t="shared" si="16"/>
        <v>1847.9</v>
      </c>
      <c r="S57" s="214">
        <f t="shared" si="6"/>
        <v>2032.6900000000003</v>
      </c>
      <c r="T57" s="248">
        <f>'Vic Apr 2019'!AT51</f>
        <v>0</v>
      </c>
      <c r="U57" s="248">
        <f>'Vic Apr 2019'!AU51</f>
        <v>0</v>
      </c>
      <c r="V57" s="248">
        <f>'Vic Apr 2019'!AV51</f>
        <v>5</v>
      </c>
      <c r="W57" s="248">
        <f>'Vic Apr 2019'!AW51</f>
        <v>0</v>
      </c>
      <c r="X57" s="420" t="str">
        <f t="shared" si="12"/>
        <v>Pay-on-time off bill</v>
      </c>
      <c r="Y57" s="420" t="s">
        <v>759</v>
      </c>
      <c r="Z57" s="401">
        <f t="shared" si="8"/>
        <v>1847.9</v>
      </c>
      <c r="AA57" s="402">
        <f t="shared" si="9"/>
        <v>1755.5050000000001</v>
      </c>
      <c r="AB57" s="403">
        <f t="shared" si="10"/>
        <v>2032.6900000000003</v>
      </c>
      <c r="AC57" s="403">
        <f t="shared" si="11"/>
        <v>1931.0555000000002</v>
      </c>
      <c r="AD57" s="245">
        <f>'Vic Apr 2019'!BF51</f>
        <v>0</v>
      </c>
      <c r="AE57" s="217" t="str">
        <f>'Vic Apr 2019'!BG51</f>
        <v>n</v>
      </c>
      <c r="AF57" s="324"/>
      <c r="AG57" s="324"/>
      <c r="AH57" s="324"/>
      <c r="AI57" s="324"/>
      <c r="AJ57" s="324"/>
      <c r="AK57" s="324"/>
      <c r="AL57" s="324"/>
      <c r="AM57" s="324"/>
      <c r="AN57" s="324"/>
      <c r="AO57" s="324"/>
      <c r="AP57" s="324"/>
      <c r="AQ57" s="324"/>
      <c r="AR57" s="324"/>
      <c r="AS57" s="324"/>
      <c r="AT57" s="324"/>
      <c r="AU57" s="324"/>
      <c r="AV57" s="324"/>
      <c r="AW57" s="324"/>
      <c r="AX57" s="324"/>
      <c r="AY57" s="324"/>
      <c r="AZ57" s="324"/>
      <c r="BA57" s="324"/>
      <c r="BB57" s="324"/>
      <c r="BC57" s="324"/>
      <c r="BD57" s="324"/>
      <c r="BE57" s="324"/>
      <c r="BF57" s="324"/>
      <c r="BG57" s="324"/>
      <c r="BH57" s="324"/>
      <c r="BI57" s="324"/>
      <c r="BJ57" s="324"/>
      <c r="BK57" s="324"/>
      <c r="BL57" s="324"/>
      <c r="BM57" s="324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30"/>
      <c r="CP57" s="330"/>
      <c r="CQ57" s="330"/>
      <c r="CR57" s="330"/>
      <c r="CS57" s="330"/>
      <c r="CT57" s="330"/>
      <c r="CU57" s="330"/>
      <c r="CV57" s="330"/>
      <c r="CW57" s="330"/>
      <c r="CX57" s="330"/>
      <c r="CY57" s="330"/>
      <c r="CZ57" s="330"/>
      <c r="DA57" s="330"/>
      <c r="DB57" s="330"/>
      <c r="DC57" s="330"/>
      <c r="DD57" s="330"/>
      <c r="DE57" s="330"/>
      <c r="DF57" s="330"/>
      <c r="DG57" s="330"/>
      <c r="DH57" s="330"/>
      <c r="DI57" s="330"/>
      <c r="DJ57" s="330"/>
      <c r="DK57" s="330"/>
      <c r="DL57" s="330"/>
      <c r="DM57" s="330"/>
      <c r="DN57" s="330"/>
      <c r="DO57" s="330"/>
      <c r="DP57" s="330"/>
      <c r="DQ57" s="330"/>
      <c r="DR57" s="330"/>
      <c r="DS57" s="330"/>
      <c r="DT57" s="330"/>
      <c r="DU57" s="330"/>
      <c r="DV57" s="330"/>
      <c r="DW57" s="330"/>
      <c r="DX57" s="330"/>
      <c r="DY57" s="330"/>
      <c r="DZ57" s="330"/>
      <c r="EA57" s="330"/>
      <c r="EB57" s="330"/>
      <c r="EC57" s="330"/>
      <c r="ED57" s="330"/>
      <c r="EE57" s="330"/>
      <c r="EF57" s="330"/>
      <c r="EG57" s="330"/>
      <c r="EH57" s="330"/>
      <c r="EI57" s="330"/>
      <c r="EJ57" s="330"/>
      <c r="EK57" s="330"/>
      <c r="EL57" s="330"/>
      <c r="EM57" s="330"/>
      <c r="EN57" s="330"/>
      <c r="EO57" s="330"/>
      <c r="EP57" s="330"/>
    </row>
    <row r="58" spans="1:146" ht="17" customHeight="1" thickTop="1">
      <c r="A58" s="531" t="str">
        <f>'Vic Apr 2019'!D52</f>
        <v>AGN Central 1</v>
      </c>
      <c r="B58" s="194" t="str">
        <f>'Vic Apr 2019'!F52</f>
        <v>AGL</v>
      </c>
      <c r="C58" s="194" t="str">
        <f>'Vic Apr 2019'!G52</f>
        <v>Business Savers</v>
      </c>
      <c r="D58" s="190">
        <f>365*'Vic Apr 2019'!H52/100</f>
        <v>362.81</v>
      </c>
      <c r="E58" s="415">
        <f>IF('Vic Apr 2019'!AQ52=3,0.5,IF('Vic Apr 2019'!AQ52=2,0.33,0))</f>
        <v>0.5</v>
      </c>
      <c r="F58" s="415">
        <f t="shared" si="3"/>
        <v>0.5</v>
      </c>
      <c r="G58" s="190">
        <f>IF('Vic Apr 2019'!K52="",($C$5*E58/'Vic Apr 2019'!AQ52*'Vic Apr 2019'!W52/100)*'Vic Apr 2019'!AQ52,IF($C$5*E58/'Vic Apr 2019'!AQ52&gt;='Vic Apr 2019'!L52,('Vic Apr 2019'!L52*'Vic Apr 2019'!W52/100)*'Vic Apr 2019'!AQ52,($C$5*E58/'Vic Apr 2019'!AQ52*'Vic Apr 2019'!W52/100)*'Vic Apr 2019'!AQ52))</f>
        <v>228.60000000000002</v>
      </c>
      <c r="H58" s="190">
        <f>IF(AND('Vic Apr 2019'!L52&gt;0,'Vic Apr 2019'!M52&gt;0),IF($C$5*E58/'Vic Apr 2019'!AQ52&lt;'Vic Apr 2019'!L52,0,IF(($C$5*E58/'Vic Apr 2019'!AQ52-'Vic Apr 2019'!L52)&lt;=('Vic Apr 2019'!M52+'Vic Apr 2019'!L52),((($C$5*E58/'Vic Apr 2019'!AQ52-'Vic Apr 2019'!L52)*'Vic Apr 2019'!X52/100))*'Vic Apr 2019'!AQ52,((('Vic Apr 2019'!M52)*'Vic Apr 2019'!X52/100)*'Vic Apr 2019'!AQ52))),0)</f>
        <v>840.5</v>
      </c>
      <c r="I58" s="190">
        <f>IF(AND('Vic Apr 2019'!M52&gt;0,'Vic Apr 2019'!N52&gt;0),IF($C$5*E58/'Vic Apr 2019'!AQ52&lt;('Vic Apr 2019'!L52+'Vic Apr 2019'!M52),0,IF(($C$5*E58/'Vic Apr 2019'!AQ52-'Vic Apr 2019'!L52+'Vic Apr 2019'!M52)&lt;=('Vic Apr 2019'!L52+'Vic Apr 2019'!M52+'Vic Apr 2019'!N52),((($C$5*E58/'Vic Apr 2019'!AQ52-('Vic Apr 2019'!L52+'Vic Apr 2019'!M52))*'Vic Apr 2019'!Y52/100))*'Vic Apr 2019'!AQ52,('Vic Apr 2019'!N52*'Vic Apr 2019'!Y52/100)* 'Vic Apr 2019'!AQ52)),0)</f>
        <v>0</v>
      </c>
      <c r="J58" s="190">
        <f>IF(AND('Vic Apr 2019'!N52&gt;0,'Vic Apr 2019'!O52&gt;0),IF($C$5*E58/'Vic Apr 2019'!AQ52&lt;('Vic Apr 2019'!L52+'Vic Apr 2019'!M52+'Vic Apr 2019'!N52),0,IF(($C$5*E58/'Vic Apr 2019'!AQ52-'Vic Apr 2019'!L52+'Vic Apr 2019'!M52+'Vic Apr 2019'!N52)&lt;=('Vic Apr 2019'!L52+'Vic Apr 2019'!M52+'Vic Apr 2019'!N52+'Vic Apr 2019'!O52),(($C$5*E58/'Vic Apr 2019'!AQ52-('Vic Apr 2019'!L52+'Vic Apr 2019'!M52+'Vic Apr 2019'!N52))*'Vic Apr 2019'!Z52/100)*'Vic Apr 2019'!AQ52,('Vic Apr 2019'!O52*'Vic Apr 2019'!Z52/100)*'Vic Apr 2019'!AQ52)),0)</f>
        <v>0</v>
      </c>
      <c r="K58" s="190">
        <f>IF(AND('Vic Apr 2019'!P52&gt;0,'Vic Apr 2019'!O52&gt;0),IF(($C$5*E58/'Vic Apr 2019'!AQ52&lt;SUM('Vic Apr 2019'!L52:P52)),(0),($C$5*E58/'Vic Apr 2019'!AQ52-SUM('Vic Apr 2019'!L52:P52))*'Vic Apr 2019'!AB52/100)* 'Vic Apr 2019'!AQ52,IF(AND('Vic Apr 2019'!O52&gt;0,'Vic Apr 2019'!P52=""),IF(($C$5*E58/'Vic Apr 2019'!AQ52&lt; SUM('Vic Apr 2019'!L52:O52)),(0),($C$5*E58/'Vic Apr 2019'!AQ52-SUM('Vic Apr 2019'!L52:O52))*'Vic Apr 2019'!AA52/100)* 'Vic Apr 2019'!AQ52,IF(AND('Vic Apr 2019'!N52&gt;0,'Vic Apr 2019'!O52=""),IF(($C$5*E58/'Vic Apr 2019'!AQ52&lt; SUM('Vic Apr 2019'!L52:N52)),(0),($C$5*E58/'Vic Apr 2019'!AQ52-SUM('Vic Apr 2019'!L52:N52))*'Vic Apr 2019'!Z52/100)* 'Vic Apr 2019'!AQ52,IF(AND('Vic Apr 2019'!M52&gt;0,'Vic Apr 2019'!N52=""),IF(($C$5*E58/'Vic Apr 2019'!AQ52&lt;'Vic Apr 2019'!M52+'Vic Apr 2019'!L52),(0),(($C$5*E58/'Vic Apr 2019'!AQ52-('Vic Apr 2019'!M52+'Vic Apr 2019'!L52))*'Vic Apr 2019'!Y52/100))*'Vic Apr 2019'!AQ52,IF(AND('Vic Apr 2019'!L52&gt;0,'Vic Apr 2019'!M52=""&gt;0),IF(($C$5*E58/'Vic Apr 2019'!AQ52&lt;'Vic Apr 2019'!L52),(0),($C$5*E58/'Vic Apr 2019'!AQ52-'Vic Apr 2019'!L52)*'Vic Apr 2019'!X52/100)*'Vic Apr 2019'!AQ52,0)))))</f>
        <v>0</v>
      </c>
      <c r="L58" s="190">
        <f>IF('Vic Apr 2019'!K52="",($C$5*F58/'Vic Apr 2019'!AR52*'Vic Apr 2019'!AC52/100)*'Vic Apr 2019'!AR52,IF($C$5*F58/'Vic Apr 2019'!AR52&gt;='Vic Apr 2019'!L52,('Vic Apr 2019'!L52*'Vic Apr 2019'!AC52/100)*'Vic Apr 2019'!AR52,($C$5*F58/'Vic Apr 2019'!AR52*'Vic Apr 2019'!AC52/100)*'Vic Apr 2019'!AR52))</f>
        <v>228.60000000000002</v>
      </c>
      <c r="M58" s="190">
        <f>IF(AND('Vic Apr 2019'!L52&gt;0,'Vic Apr 2019'!M52&gt;0),IF($C$5*F58/'Vic Apr 2019'!AR52&lt;'Vic Apr 2019'!L52,0,IF(($C$5*F58/'Vic Apr 2019'!AR52-'Vic Apr 2019'!L52)&lt;=('Vic Apr 2019'!M52+'Vic Apr 2019'!L52),((($C$5*F58/'Vic Apr 2019'!AR52-'Vic Apr 2019'!L52)*'Vic Apr 2019'!AD52/100))*'Vic Apr 2019'!AR52,((('Vic Apr 2019'!M52)*'Vic Apr 2019'!AD52/100)*'Vic Apr 2019'!AR52))),0)</f>
        <v>840.5</v>
      </c>
      <c r="N58" s="190">
        <f>IF(AND('Vic Apr 2019'!M52&gt;0,'Vic Apr 2019'!N52&gt;0),IF($C$5*F58/'Vic Apr 2019'!AR52&lt;('Vic Apr 2019'!L52+'Vic Apr 2019'!M52),0,IF(($C$5*F58/'Vic Apr 2019'!AR52-'Vic Apr 2019'!L52+'Vic Apr 2019'!M52)&lt;=('Vic Apr 2019'!L52+'Vic Apr 2019'!M52+'Vic Apr 2019'!N52),((($C$5*F58/'Vic Apr 2019'!AR52-('Vic Apr 2019'!L52+'Vic Apr 2019'!M52))*'Vic Apr 2019'!AE52/100))*'Vic Apr 2019'!AR52,('Vic Apr 2019'!N52*'Vic Apr 2019'!AE52/100)*'Vic Apr 2019'!AR52)),0)</f>
        <v>0</v>
      </c>
      <c r="O58" s="190">
        <f>IF(AND('Vic Apr 2019'!N52&gt;0,'Vic Apr 2019'!O52&gt;0),IF($C$5*F58/'Vic Apr 2019'!AR52&lt;('Vic Apr 2019'!L52+'Vic Apr 2019'!M52+'Vic Apr 2019'!N52),0,IF(($C$5*F58/'Vic Apr 2019'!AR52-'Vic Apr 2019'!L52+'Vic Apr 2019'!M52+'Vic Apr 2019'!N52)&lt;=('Vic Apr 2019'!L52+'Vic Apr 2019'!M52+'Vic Apr 2019'!N52+'Vic Apr 2019'!O52),(($C$5*F58/'Vic Apr 2019'!AR52-('Vic Apr 2019'!L52+'Vic Apr 2019'!M52+'Vic Apr 2019'!N52))*'Vic Apr 2019'!AF52/100)*'Vic Apr 2019'!AR52,('Vic Apr 2019'!O52*'Vic Apr 2019'!AF52/100)*'Vic Apr 2019'!AR52)),0)</f>
        <v>0</v>
      </c>
      <c r="P58" s="190">
        <f>IF(AND('Vic Apr 2019'!P52&gt;0,'Vic Apr 2019'!O52&gt;0),IF(($C$5*F58/'Vic Apr 2019'!AR52&lt;SUM('Vic Apr 2019'!L52:P52)),(0),($C$5*F58/'Vic Apr 2019'!AR52-SUM('Vic Apr 2019'!L52:P52))*'Vic Apr 2019'!AB52/100)* 'Vic Apr 2019'!AR52,IF(AND('Vic Apr 2019'!O52&gt;0,'Vic Apr 2019'!P52=""),IF(($C$5*F58/'Vic Apr 2019'!AR52&lt; SUM('Vic Apr 2019'!L52:O52)),(0),($C$5*F58/'Vic Apr 2019'!AR52-SUM('Vic Apr 2019'!L52:O52))*'Vic Apr 2019'!AG52/100)* 'Vic Apr 2019'!AR52,IF(AND('Vic Apr 2019'!N52&gt;0,'Vic Apr 2019'!O52=""),IF(($C$5*F58/'Vic Apr 2019'!AR52&lt; SUM('Vic Apr 2019'!L52:N52)),(0),($C$5*F58/'Vic Apr 2019'!AR52-SUM('Vic Apr 2019'!L52:N52))*'Vic Apr 2019'!AF52/100)* 'Vic Apr 2019'!AR52,IF(AND('Vic Apr 2019'!M52&gt;0,'Vic Apr 2019'!N52=""),IF(($C$5*F58/'Vic Apr 2019'!AR52&lt;'Vic Apr 2019'!M52+'Vic Apr 2019'!L52),(0),(($C$5*F58/'Vic Apr 2019'!AR52-('Vic Apr 2019'!M52+'Vic Apr 2019'!L52))*'Vic Apr 2019'!AE52/100))*'Vic Apr 2019'!AR52,IF(AND('Vic Apr 2019'!L52&gt;0,'Vic Apr 2019'!M52=""&gt;0),IF(($C$5*F58/'Vic Apr 2019'!AR52&lt;'Vic Apr 2019'!L52),(0),($C$5*F58/'Vic Apr 2019'!AR52-'Vic Apr 2019'!L52)*'Vic Apr 2019'!AD52/100)*'Vic Apr 2019'!AR52,0)))))</f>
        <v>0</v>
      </c>
      <c r="Q58" s="394">
        <f t="shared" si="4"/>
        <v>2138.1999999999998</v>
      </c>
      <c r="R58" s="419">
        <f t="shared" si="5"/>
        <v>2502.0100000000002</v>
      </c>
      <c r="S58" s="193">
        <f t="shared" si="6"/>
        <v>2752.2110000000002</v>
      </c>
      <c r="T58" s="247">
        <f>'Vic Apr 2019'!AT52</f>
        <v>0</v>
      </c>
      <c r="U58" s="247">
        <f>'Vic Apr 2019'!AU52</f>
        <v>15</v>
      </c>
      <c r="V58" s="247">
        <f>'Vic Apr 2019'!AV52</f>
        <v>0</v>
      </c>
      <c r="W58" s="247">
        <f>'Vic Apr 2019'!AW52</f>
        <v>0</v>
      </c>
      <c r="X58" s="419" t="str">
        <f t="shared" si="12"/>
        <v>Guaranteed off usage</v>
      </c>
      <c r="Y58" s="419" t="s">
        <v>759</v>
      </c>
      <c r="Z58" s="399">
        <f t="shared" si="8"/>
        <v>2181.2800000000002</v>
      </c>
      <c r="AA58" s="399">
        <f t="shared" si="9"/>
        <v>2181.2800000000002</v>
      </c>
      <c r="AB58" s="400">
        <f t="shared" si="10"/>
        <v>2399.4080000000004</v>
      </c>
      <c r="AC58" s="400">
        <f t="shared" si="11"/>
        <v>2399.4080000000004</v>
      </c>
      <c r="AD58" s="244">
        <f>'Vic Apr 2019'!BF52</f>
        <v>0</v>
      </c>
      <c r="AE58" s="196" t="str">
        <f>'Vic Apr 2019'!BG52</f>
        <v>n</v>
      </c>
      <c r="CO58" s="327"/>
      <c r="CP58" s="327"/>
      <c r="CQ58" s="327"/>
      <c r="CR58" s="327"/>
      <c r="CS58" s="327"/>
      <c r="CT58" s="327"/>
      <c r="CU58" s="327"/>
      <c r="CV58" s="327"/>
      <c r="CW58" s="327"/>
      <c r="CX58" s="327"/>
      <c r="CY58" s="327"/>
      <c r="CZ58" s="327"/>
      <c r="DA58" s="327"/>
      <c r="DB58" s="327"/>
      <c r="DC58" s="327"/>
      <c r="DD58" s="327"/>
      <c r="DE58" s="327"/>
      <c r="DF58" s="327"/>
      <c r="DG58" s="327"/>
      <c r="DH58" s="327"/>
      <c r="DI58" s="327"/>
      <c r="DJ58" s="327"/>
      <c r="DK58" s="327"/>
      <c r="DL58" s="327"/>
      <c r="DM58" s="327"/>
      <c r="DN58" s="327"/>
      <c r="DO58" s="327"/>
      <c r="DP58" s="327"/>
      <c r="DQ58" s="327"/>
      <c r="DR58" s="327"/>
      <c r="DS58" s="327"/>
      <c r="DT58" s="327"/>
      <c r="DU58" s="327"/>
      <c r="DV58" s="327"/>
      <c r="DW58" s="327"/>
      <c r="DX58" s="327"/>
      <c r="DY58" s="327"/>
      <c r="DZ58" s="327"/>
      <c r="EA58" s="327"/>
      <c r="EB58" s="327"/>
      <c r="EC58" s="327"/>
      <c r="ED58" s="327"/>
      <c r="EE58" s="327"/>
      <c r="EF58" s="327"/>
      <c r="EG58" s="327"/>
      <c r="EH58" s="327"/>
      <c r="EI58" s="327"/>
      <c r="EJ58" s="327"/>
      <c r="EK58" s="327"/>
      <c r="EL58" s="327"/>
      <c r="EM58" s="327"/>
      <c r="EN58" s="327"/>
      <c r="EO58" s="327"/>
      <c r="EP58" s="327"/>
    </row>
    <row r="59" spans="1:146" ht="17" customHeight="1">
      <c r="A59" s="528"/>
      <c r="B59" s="194" t="str">
        <f>'Vic Apr 2019'!F53</f>
        <v>Click Energy</v>
      </c>
      <c r="C59" s="194" t="str">
        <f>'Vic Apr 2019'!G53</f>
        <v>Business Business Choice</v>
      </c>
      <c r="D59" s="190">
        <f>365*'Vic Apr 2019'!H53/100</f>
        <v>313.17</v>
      </c>
      <c r="E59" s="415">
        <f>IF('Vic Apr 2019'!AQ53=3,0.5,IF('Vic Apr 2019'!AQ53=2,0.33,0))</f>
        <v>0.5</v>
      </c>
      <c r="F59" s="415">
        <f t="shared" si="3"/>
        <v>0.5</v>
      </c>
      <c r="G59" s="190">
        <f>IF('Vic Apr 2019'!K53="",($C$5*E59/'Vic Apr 2019'!AQ53*'Vic Apr 2019'!W53/100)*'Vic Apr 2019'!AQ53,IF($C$5*E59/'Vic Apr 2019'!AQ53&gt;='Vic Apr 2019'!L53,('Vic Apr 2019'!L53*'Vic Apr 2019'!W53/100)*'Vic Apr 2019'!AQ53,($C$5*E59/'Vic Apr 2019'!AQ53*'Vic Apr 2019'!W53/100)*'Vic Apr 2019'!AQ53))</f>
        <v>261.89999999999998</v>
      </c>
      <c r="H59" s="190">
        <f>IF(AND('Vic Apr 2019'!L53&gt;0,'Vic Apr 2019'!M53&gt;0),IF($C$5*E59/'Vic Apr 2019'!AQ53&lt;'Vic Apr 2019'!L53,0,IF(($C$5*E59/'Vic Apr 2019'!AQ53-'Vic Apr 2019'!L53)&lt;=('Vic Apr 2019'!M53+'Vic Apr 2019'!L53),((($C$5*E59/'Vic Apr 2019'!AQ53-'Vic Apr 2019'!L53)*'Vic Apr 2019'!X53/100))*'Vic Apr 2019'!AQ53,((('Vic Apr 2019'!M53)*'Vic Apr 2019'!X53/100)*'Vic Apr 2019'!AQ53))),0)</f>
        <v>926.6</v>
      </c>
      <c r="I59" s="190">
        <f>IF(AND('Vic Apr 2019'!M53&gt;0,'Vic Apr 2019'!N53&gt;0),IF($C$5*E59/'Vic Apr 2019'!AQ53&lt;('Vic Apr 2019'!L53+'Vic Apr 2019'!M53),0,IF(($C$5*E59/'Vic Apr 2019'!AQ53-'Vic Apr 2019'!L53+'Vic Apr 2019'!M53)&lt;=('Vic Apr 2019'!L53+'Vic Apr 2019'!M53+'Vic Apr 2019'!N53),((($C$5*E59/'Vic Apr 2019'!AQ53-('Vic Apr 2019'!L53+'Vic Apr 2019'!M53))*'Vic Apr 2019'!Y53/100))*'Vic Apr 2019'!AQ53,('Vic Apr 2019'!N53*'Vic Apr 2019'!Y53/100)* 'Vic Apr 2019'!AQ53)),0)</f>
        <v>0</v>
      </c>
      <c r="J59" s="190">
        <f>IF(AND('Vic Apr 2019'!N53&gt;0,'Vic Apr 2019'!O53&gt;0),IF($C$5*E59/'Vic Apr 2019'!AQ53&lt;('Vic Apr 2019'!L53+'Vic Apr 2019'!M53+'Vic Apr 2019'!N53),0,IF(($C$5*E59/'Vic Apr 2019'!AQ53-'Vic Apr 2019'!L53+'Vic Apr 2019'!M53+'Vic Apr 2019'!N53)&lt;=('Vic Apr 2019'!L53+'Vic Apr 2019'!M53+'Vic Apr 2019'!N53+'Vic Apr 2019'!O53),(($C$5*E59/'Vic Apr 2019'!AQ53-('Vic Apr 2019'!L53+'Vic Apr 2019'!M53+'Vic Apr 2019'!N53))*'Vic Apr 2019'!Z53/100)*'Vic Apr 2019'!AQ53,('Vic Apr 2019'!O53*'Vic Apr 2019'!Z53/100)*'Vic Apr 2019'!AQ53)),0)</f>
        <v>0</v>
      </c>
      <c r="K59" s="190">
        <f>IF(AND('Vic Apr 2019'!P53&gt;0,'Vic Apr 2019'!O53&gt;0),IF(($C$5*E59/'Vic Apr 2019'!AQ53&lt;SUM('Vic Apr 2019'!L53:P53)),(0),($C$5*E59/'Vic Apr 2019'!AQ53-SUM('Vic Apr 2019'!L53:P53))*'Vic Apr 2019'!AB53/100)* 'Vic Apr 2019'!AQ53,IF(AND('Vic Apr 2019'!O53&gt;0,'Vic Apr 2019'!P53=""),IF(($C$5*E59/'Vic Apr 2019'!AQ53&lt; SUM('Vic Apr 2019'!L53:O53)),(0),($C$5*E59/'Vic Apr 2019'!AQ53-SUM('Vic Apr 2019'!L53:O53))*'Vic Apr 2019'!AA53/100)* 'Vic Apr 2019'!AQ53,IF(AND('Vic Apr 2019'!N53&gt;0,'Vic Apr 2019'!O53=""),IF(($C$5*E59/'Vic Apr 2019'!AQ53&lt; SUM('Vic Apr 2019'!L53:N53)),(0),($C$5*E59/'Vic Apr 2019'!AQ53-SUM('Vic Apr 2019'!L53:N53))*'Vic Apr 2019'!Z53/100)* 'Vic Apr 2019'!AQ53,IF(AND('Vic Apr 2019'!M53&gt;0,'Vic Apr 2019'!N53=""),IF(($C$5*E59/'Vic Apr 2019'!AQ53&lt;'Vic Apr 2019'!M53+'Vic Apr 2019'!L53),(0),(($C$5*E59/'Vic Apr 2019'!AQ53-('Vic Apr 2019'!M53+'Vic Apr 2019'!L53))*'Vic Apr 2019'!Y53/100))*'Vic Apr 2019'!AQ53,IF(AND('Vic Apr 2019'!L53&gt;0,'Vic Apr 2019'!M53=""&gt;0),IF(($C$5*E59/'Vic Apr 2019'!AQ53&lt;'Vic Apr 2019'!L53),(0),($C$5*E59/'Vic Apr 2019'!AQ53-'Vic Apr 2019'!L53)*'Vic Apr 2019'!X53/100)*'Vic Apr 2019'!AQ53,0)))))</f>
        <v>0</v>
      </c>
      <c r="L59" s="190">
        <f>IF('Vic Apr 2019'!K53="",($C$5*F59/'Vic Apr 2019'!AR53*'Vic Apr 2019'!AC53/100)*'Vic Apr 2019'!AR53,IF($C$5*F59/'Vic Apr 2019'!AR53&gt;='Vic Apr 2019'!L53,('Vic Apr 2019'!L53*'Vic Apr 2019'!AC53/100)*'Vic Apr 2019'!AR53,($C$5*F59/'Vic Apr 2019'!AR53*'Vic Apr 2019'!AC53/100)*'Vic Apr 2019'!AR53))</f>
        <v>261.89999999999998</v>
      </c>
      <c r="M59" s="190">
        <f>IF(AND('Vic Apr 2019'!L53&gt;0,'Vic Apr 2019'!M53&gt;0),IF($C$5*F59/'Vic Apr 2019'!AR53&lt;'Vic Apr 2019'!L53,0,IF(($C$5*F59/'Vic Apr 2019'!AR53-'Vic Apr 2019'!L53)&lt;=('Vic Apr 2019'!M53+'Vic Apr 2019'!L53),((($C$5*F59/'Vic Apr 2019'!AR53-'Vic Apr 2019'!L53)*'Vic Apr 2019'!AD53/100))*'Vic Apr 2019'!AR53,((('Vic Apr 2019'!M53)*'Vic Apr 2019'!AD53/100)*'Vic Apr 2019'!AR53))),0)</f>
        <v>926.6</v>
      </c>
      <c r="N59" s="190">
        <f>IF(AND('Vic Apr 2019'!M53&gt;0,'Vic Apr 2019'!N53&gt;0),IF($C$5*F59/'Vic Apr 2019'!AR53&lt;('Vic Apr 2019'!L53+'Vic Apr 2019'!M53),0,IF(($C$5*F59/'Vic Apr 2019'!AR53-'Vic Apr 2019'!L53+'Vic Apr 2019'!M53)&lt;=('Vic Apr 2019'!L53+'Vic Apr 2019'!M53+'Vic Apr 2019'!N53),((($C$5*F59/'Vic Apr 2019'!AR53-('Vic Apr 2019'!L53+'Vic Apr 2019'!M53))*'Vic Apr 2019'!AE53/100))*'Vic Apr 2019'!AR53,('Vic Apr 2019'!N53*'Vic Apr 2019'!AE53/100)*'Vic Apr 2019'!AR53)),0)</f>
        <v>0</v>
      </c>
      <c r="O59" s="190">
        <f>IF(AND('Vic Apr 2019'!N53&gt;0,'Vic Apr 2019'!O53&gt;0),IF($C$5*F59/'Vic Apr 2019'!AR53&lt;('Vic Apr 2019'!L53+'Vic Apr 2019'!M53+'Vic Apr 2019'!N53),0,IF(($C$5*F59/'Vic Apr 2019'!AR53-'Vic Apr 2019'!L53+'Vic Apr 2019'!M53+'Vic Apr 2019'!N53)&lt;=('Vic Apr 2019'!L53+'Vic Apr 2019'!M53+'Vic Apr 2019'!N53+'Vic Apr 2019'!O53),(($C$5*F59/'Vic Apr 2019'!AR53-('Vic Apr 2019'!L53+'Vic Apr 2019'!M53+'Vic Apr 2019'!N53))*'Vic Apr 2019'!AF53/100)*'Vic Apr 2019'!AR53,('Vic Apr 2019'!O53*'Vic Apr 2019'!AF53/100)*'Vic Apr 2019'!AR53)),0)</f>
        <v>0</v>
      </c>
      <c r="P59" s="190">
        <f>IF(AND('Vic Apr 2019'!P53&gt;0,'Vic Apr 2019'!O53&gt;0),IF(($C$5*F59/'Vic Apr 2019'!AR53&lt;SUM('Vic Apr 2019'!L53:P53)),(0),($C$5*F59/'Vic Apr 2019'!AR53-SUM('Vic Apr 2019'!L53:P53))*'Vic Apr 2019'!AB53/100)* 'Vic Apr 2019'!AR53,IF(AND('Vic Apr 2019'!O53&gt;0,'Vic Apr 2019'!P53=""),IF(($C$5*F59/'Vic Apr 2019'!AR53&lt; SUM('Vic Apr 2019'!L53:O53)),(0),($C$5*F59/'Vic Apr 2019'!AR53-SUM('Vic Apr 2019'!L53:O53))*'Vic Apr 2019'!AG53/100)* 'Vic Apr 2019'!AR53,IF(AND('Vic Apr 2019'!N53&gt;0,'Vic Apr 2019'!O53=""),IF(($C$5*F59/'Vic Apr 2019'!AR53&lt; SUM('Vic Apr 2019'!L53:N53)),(0),($C$5*F59/'Vic Apr 2019'!AR53-SUM('Vic Apr 2019'!L53:N53))*'Vic Apr 2019'!AF53/100)* 'Vic Apr 2019'!AR53,IF(AND('Vic Apr 2019'!M53&gt;0,'Vic Apr 2019'!N53=""),IF(($C$5*F59/'Vic Apr 2019'!AR53&lt;'Vic Apr 2019'!M53+'Vic Apr 2019'!L53),(0),(($C$5*F59/'Vic Apr 2019'!AR53-('Vic Apr 2019'!M53+'Vic Apr 2019'!L53))*'Vic Apr 2019'!AE53/100))*'Vic Apr 2019'!AR53,IF(AND('Vic Apr 2019'!L53&gt;0,'Vic Apr 2019'!M53=""&gt;0),IF(($C$5*F59/'Vic Apr 2019'!AR53&lt;'Vic Apr 2019'!L53),(0),($C$5*F59/'Vic Apr 2019'!AR53-'Vic Apr 2019'!L53)*'Vic Apr 2019'!AD53/100)*'Vic Apr 2019'!AR53,0)))))</f>
        <v>0</v>
      </c>
      <c r="Q59" s="394">
        <f t="shared" si="4"/>
        <v>2377</v>
      </c>
      <c r="R59" s="419">
        <f t="shared" si="5"/>
        <v>2691.17</v>
      </c>
      <c r="S59" s="193">
        <f t="shared" si="6"/>
        <v>2960.2870000000003</v>
      </c>
      <c r="T59" s="247">
        <f>'Vic Apr 2019'!AT53</f>
        <v>0</v>
      </c>
      <c r="U59" s="247">
        <f>'Vic Apr 2019'!AU53</f>
        <v>0</v>
      </c>
      <c r="V59" s="247">
        <f>'Vic Apr 2019'!AV53</f>
        <v>10</v>
      </c>
      <c r="W59" s="247">
        <f>'Vic Apr 2019'!AW53</f>
        <v>0</v>
      </c>
      <c r="X59" s="419" t="str">
        <f t="shared" si="12"/>
        <v>Pay-on-time off bill</v>
      </c>
      <c r="Y59" s="419" t="s">
        <v>759</v>
      </c>
      <c r="Z59" s="399">
        <f t="shared" si="8"/>
        <v>2691.17</v>
      </c>
      <c r="AA59" s="399">
        <f t="shared" si="9"/>
        <v>2422.0529999999999</v>
      </c>
      <c r="AB59" s="400">
        <f t="shared" si="10"/>
        <v>2960.2870000000003</v>
      </c>
      <c r="AC59" s="400">
        <f t="shared" si="11"/>
        <v>2664.2583</v>
      </c>
      <c r="AD59" s="244">
        <f>'Vic Apr 2019'!BF53</f>
        <v>0</v>
      </c>
      <c r="AE59" s="196" t="str">
        <f>'Vic Apr 2019'!BG53</f>
        <v>n</v>
      </c>
      <c r="CO59" s="327"/>
      <c r="CP59" s="327"/>
      <c r="CQ59" s="327"/>
      <c r="CR59" s="327"/>
      <c r="CS59" s="327"/>
      <c r="CT59" s="327"/>
      <c r="CU59" s="327"/>
      <c r="CV59" s="327"/>
      <c r="CW59" s="327"/>
      <c r="CX59" s="327"/>
      <c r="CY59" s="327"/>
      <c r="CZ59" s="327"/>
      <c r="DA59" s="327"/>
      <c r="DB59" s="327"/>
      <c r="DC59" s="327"/>
      <c r="DD59" s="327"/>
      <c r="DE59" s="327"/>
      <c r="DF59" s="327"/>
      <c r="DG59" s="327"/>
      <c r="DH59" s="327"/>
      <c r="DI59" s="327"/>
      <c r="DJ59" s="327"/>
      <c r="DK59" s="327"/>
      <c r="DL59" s="327"/>
      <c r="DM59" s="327"/>
      <c r="DN59" s="327"/>
      <c r="DO59" s="327"/>
      <c r="DP59" s="327"/>
      <c r="DQ59" s="327"/>
      <c r="DR59" s="327"/>
      <c r="DS59" s="327"/>
      <c r="DT59" s="327"/>
      <c r="DU59" s="327"/>
      <c r="DV59" s="327"/>
      <c r="DW59" s="327"/>
      <c r="DX59" s="327"/>
      <c r="DY59" s="327"/>
      <c r="DZ59" s="327"/>
      <c r="EA59" s="327"/>
      <c r="EB59" s="327"/>
      <c r="EC59" s="327"/>
      <c r="ED59" s="327"/>
      <c r="EE59" s="327"/>
      <c r="EF59" s="327"/>
      <c r="EG59" s="327"/>
      <c r="EH59" s="327"/>
      <c r="EI59" s="327"/>
      <c r="EJ59" s="327"/>
      <c r="EK59" s="327"/>
      <c r="EL59" s="327"/>
      <c r="EM59" s="327"/>
      <c r="EN59" s="327"/>
      <c r="EO59" s="327"/>
      <c r="EP59" s="327"/>
    </row>
    <row r="60" spans="1:146" ht="17" customHeight="1">
      <c r="A60" s="528"/>
      <c r="B60" s="194" t="str">
        <f>'Vic Apr 2019'!F54</f>
        <v>Covau</v>
      </c>
      <c r="C60" s="194" t="str">
        <f>'Vic Apr 2019'!G54</f>
        <v>Smart Saver</v>
      </c>
      <c r="D60" s="190">
        <f>365*'Vic Apr 2019'!H54/100</f>
        <v>346.75</v>
      </c>
      <c r="E60" s="415">
        <f>IF('Vic Apr 2019'!AQ54=3,0.5,IF('Vic Apr 2019'!AQ54=2,0.33,0))</f>
        <v>0.5</v>
      </c>
      <c r="F60" s="415">
        <f t="shared" si="3"/>
        <v>0.5</v>
      </c>
      <c r="G60" s="190">
        <f>IF('Vic Apr 2019'!K54="",($C$5*E60/'Vic Apr 2019'!AQ54*'Vic Apr 2019'!W54/100)*'Vic Apr 2019'!AQ54,IF($C$5*E60/'Vic Apr 2019'!AQ54&gt;='Vic Apr 2019'!L54,('Vic Apr 2019'!L54*'Vic Apr 2019'!W54/100)*'Vic Apr 2019'!AQ54,($C$5*E60/'Vic Apr 2019'!AQ54*'Vic Apr 2019'!W54/100)*'Vic Apr 2019'!AQ54))</f>
        <v>268.20000000000005</v>
      </c>
      <c r="H60" s="190">
        <f>IF(AND('Vic Apr 2019'!L54&gt;0,'Vic Apr 2019'!M54&gt;0),IF($C$5*E60/'Vic Apr 2019'!AQ54&lt;'Vic Apr 2019'!L54,0,IF(($C$5*E60/'Vic Apr 2019'!AQ54-'Vic Apr 2019'!L54)&lt;=('Vic Apr 2019'!M54+'Vic Apr 2019'!L54),((($C$5*E60/'Vic Apr 2019'!AQ54-'Vic Apr 2019'!L54)*'Vic Apr 2019'!X54/100))*'Vic Apr 2019'!AQ54,((('Vic Apr 2019'!M54)*'Vic Apr 2019'!X54/100)*'Vic Apr 2019'!AQ54))),0)</f>
        <v>1004.5000000000001</v>
      </c>
      <c r="I60" s="190">
        <f>IF(AND('Vic Apr 2019'!M54&gt;0,'Vic Apr 2019'!N54&gt;0),IF($C$5*E60/'Vic Apr 2019'!AQ54&lt;('Vic Apr 2019'!L54+'Vic Apr 2019'!M54),0,IF(($C$5*E60/'Vic Apr 2019'!AQ54-'Vic Apr 2019'!L54+'Vic Apr 2019'!M54)&lt;=('Vic Apr 2019'!L54+'Vic Apr 2019'!M54+'Vic Apr 2019'!N54),((($C$5*E60/'Vic Apr 2019'!AQ54-('Vic Apr 2019'!L54+'Vic Apr 2019'!M54))*'Vic Apr 2019'!Y54/100))*'Vic Apr 2019'!AQ54,('Vic Apr 2019'!N54*'Vic Apr 2019'!Y54/100)* 'Vic Apr 2019'!AQ54)),0)</f>
        <v>0</v>
      </c>
      <c r="J60" s="190">
        <f>IF(AND('Vic Apr 2019'!N54&gt;0,'Vic Apr 2019'!O54&gt;0),IF($C$5*E60/'Vic Apr 2019'!AQ54&lt;('Vic Apr 2019'!L54+'Vic Apr 2019'!M54+'Vic Apr 2019'!N54),0,IF(($C$5*E60/'Vic Apr 2019'!AQ54-'Vic Apr 2019'!L54+'Vic Apr 2019'!M54+'Vic Apr 2019'!N54)&lt;=('Vic Apr 2019'!L54+'Vic Apr 2019'!M54+'Vic Apr 2019'!N54+'Vic Apr 2019'!O54),(($C$5*E60/'Vic Apr 2019'!AQ54-('Vic Apr 2019'!L54+'Vic Apr 2019'!M54+'Vic Apr 2019'!N54))*'Vic Apr 2019'!Z54/100)*'Vic Apr 2019'!AQ54,('Vic Apr 2019'!O54*'Vic Apr 2019'!Z54/100)*'Vic Apr 2019'!AQ54)),0)</f>
        <v>0</v>
      </c>
      <c r="K60" s="190">
        <f>IF(AND('Vic Apr 2019'!P54&gt;0,'Vic Apr 2019'!O54&gt;0),IF(($C$5*E60/'Vic Apr 2019'!AQ54&lt;SUM('Vic Apr 2019'!L54:P54)),(0),($C$5*E60/'Vic Apr 2019'!AQ54-SUM('Vic Apr 2019'!L54:P54))*'Vic Apr 2019'!AB54/100)* 'Vic Apr 2019'!AQ54,IF(AND('Vic Apr 2019'!O54&gt;0,'Vic Apr 2019'!P54=""),IF(($C$5*E60/'Vic Apr 2019'!AQ54&lt; SUM('Vic Apr 2019'!L54:O54)),(0),($C$5*E60/'Vic Apr 2019'!AQ54-SUM('Vic Apr 2019'!L54:O54))*'Vic Apr 2019'!AA54/100)* 'Vic Apr 2019'!AQ54,IF(AND('Vic Apr 2019'!N54&gt;0,'Vic Apr 2019'!O54=""),IF(($C$5*E60/'Vic Apr 2019'!AQ54&lt; SUM('Vic Apr 2019'!L54:N54)),(0),($C$5*E60/'Vic Apr 2019'!AQ54-SUM('Vic Apr 2019'!L54:N54))*'Vic Apr 2019'!Z54/100)* 'Vic Apr 2019'!AQ54,IF(AND('Vic Apr 2019'!M54&gt;0,'Vic Apr 2019'!N54=""),IF(($C$5*E60/'Vic Apr 2019'!AQ54&lt;'Vic Apr 2019'!M54+'Vic Apr 2019'!L54),(0),(($C$5*E60/'Vic Apr 2019'!AQ54-('Vic Apr 2019'!M54+'Vic Apr 2019'!L54))*'Vic Apr 2019'!Y54/100))*'Vic Apr 2019'!AQ54,IF(AND('Vic Apr 2019'!L54&gt;0,'Vic Apr 2019'!M54=""&gt;0),IF(($C$5*E60/'Vic Apr 2019'!AQ54&lt;'Vic Apr 2019'!L54),(0),($C$5*E60/'Vic Apr 2019'!AQ54-'Vic Apr 2019'!L54)*'Vic Apr 2019'!X54/100)*'Vic Apr 2019'!AQ54,0)))))</f>
        <v>0</v>
      </c>
      <c r="L60" s="190">
        <f>IF('Vic Apr 2019'!K54="",($C$5*F60/'Vic Apr 2019'!AR54*'Vic Apr 2019'!AC54/100)*'Vic Apr 2019'!AR54,IF($C$5*F60/'Vic Apr 2019'!AR54&gt;='Vic Apr 2019'!L54,('Vic Apr 2019'!L54*'Vic Apr 2019'!AC54/100)*'Vic Apr 2019'!AR54,($C$5*F60/'Vic Apr 2019'!AR54*'Vic Apr 2019'!AC54/100)*'Vic Apr 2019'!AR54))</f>
        <v>268.20000000000005</v>
      </c>
      <c r="M60" s="190">
        <f>IF(AND('Vic Apr 2019'!L54&gt;0,'Vic Apr 2019'!M54&gt;0),IF($C$5*F60/'Vic Apr 2019'!AR54&lt;'Vic Apr 2019'!L54,0,IF(($C$5*F60/'Vic Apr 2019'!AR54-'Vic Apr 2019'!L54)&lt;=('Vic Apr 2019'!M54+'Vic Apr 2019'!L54),((($C$5*F60/'Vic Apr 2019'!AR54-'Vic Apr 2019'!L54)*'Vic Apr 2019'!AD54/100))*'Vic Apr 2019'!AR54,((('Vic Apr 2019'!M54)*'Vic Apr 2019'!AD54/100)*'Vic Apr 2019'!AR54))),0)</f>
        <v>1004.5000000000001</v>
      </c>
      <c r="N60" s="190">
        <f>IF(AND('Vic Apr 2019'!M54&gt;0,'Vic Apr 2019'!N54&gt;0),IF($C$5*F60/'Vic Apr 2019'!AR54&lt;('Vic Apr 2019'!L54+'Vic Apr 2019'!M54),0,IF(($C$5*F60/'Vic Apr 2019'!AR54-'Vic Apr 2019'!L54+'Vic Apr 2019'!M54)&lt;=('Vic Apr 2019'!L54+'Vic Apr 2019'!M54+'Vic Apr 2019'!N54),((($C$5*F60/'Vic Apr 2019'!AR54-('Vic Apr 2019'!L54+'Vic Apr 2019'!M54))*'Vic Apr 2019'!AE54/100))*'Vic Apr 2019'!AR54,('Vic Apr 2019'!N54*'Vic Apr 2019'!AE54/100)*'Vic Apr 2019'!AR54)),0)</f>
        <v>0</v>
      </c>
      <c r="O60" s="190">
        <f>IF(AND('Vic Apr 2019'!N54&gt;0,'Vic Apr 2019'!O54&gt;0),IF($C$5*F60/'Vic Apr 2019'!AR54&lt;('Vic Apr 2019'!L54+'Vic Apr 2019'!M54+'Vic Apr 2019'!N54),0,IF(($C$5*F60/'Vic Apr 2019'!AR54-'Vic Apr 2019'!L54+'Vic Apr 2019'!M54+'Vic Apr 2019'!N54)&lt;=('Vic Apr 2019'!L54+'Vic Apr 2019'!M54+'Vic Apr 2019'!N54+'Vic Apr 2019'!O54),(($C$5*F60/'Vic Apr 2019'!AR54-('Vic Apr 2019'!L54+'Vic Apr 2019'!M54+'Vic Apr 2019'!N54))*'Vic Apr 2019'!AF54/100)*'Vic Apr 2019'!AR54,('Vic Apr 2019'!O54*'Vic Apr 2019'!AF54/100)*'Vic Apr 2019'!AR54)),0)</f>
        <v>0</v>
      </c>
      <c r="P60" s="190">
        <f>IF(AND('Vic Apr 2019'!P54&gt;0,'Vic Apr 2019'!O54&gt;0),IF(($C$5*F60/'Vic Apr 2019'!AR54&lt;SUM('Vic Apr 2019'!L54:P54)),(0),($C$5*F60/'Vic Apr 2019'!AR54-SUM('Vic Apr 2019'!L54:P54))*'Vic Apr 2019'!AB54/100)* 'Vic Apr 2019'!AR54,IF(AND('Vic Apr 2019'!O54&gt;0,'Vic Apr 2019'!P54=""),IF(($C$5*F60/'Vic Apr 2019'!AR54&lt; SUM('Vic Apr 2019'!L54:O54)),(0),($C$5*F60/'Vic Apr 2019'!AR54-SUM('Vic Apr 2019'!L54:O54))*'Vic Apr 2019'!AG54/100)* 'Vic Apr 2019'!AR54,IF(AND('Vic Apr 2019'!N54&gt;0,'Vic Apr 2019'!O54=""),IF(($C$5*F60/'Vic Apr 2019'!AR54&lt; SUM('Vic Apr 2019'!L54:N54)),(0),($C$5*F60/'Vic Apr 2019'!AR54-SUM('Vic Apr 2019'!L54:N54))*'Vic Apr 2019'!AF54/100)* 'Vic Apr 2019'!AR54,IF(AND('Vic Apr 2019'!M54&gt;0,'Vic Apr 2019'!N54=""),IF(($C$5*F60/'Vic Apr 2019'!AR54&lt;'Vic Apr 2019'!M54+'Vic Apr 2019'!L54),(0),(($C$5*F60/'Vic Apr 2019'!AR54-('Vic Apr 2019'!M54+'Vic Apr 2019'!L54))*'Vic Apr 2019'!AE54/100))*'Vic Apr 2019'!AR54,IF(AND('Vic Apr 2019'!L54&gt;0,'Vic Apr 2019'!M54=""&gt;0),IF(($C$5*F60/'Vic Apr 2019'!AR54&lt;'Vic Apr 2019'!L54),(0),($C$5*F60/'Vic Apr 2019'!AR54-'Vic Apr 2019'!L54)*'Vic Apr 2019'!AD54/100)*'Vic Apr 2019'!AR54,0)))))</f>
        <v>0</v>
      </c>
      <c r="Q60" s="394">
        <f t="shared" si="4"/>
        <v>2545.4000000000005</v>
      </c>
      <c r="R60" s="419">
        <f t="shared" si="5"/>
        <v>2893.1500000000005</v>
      </c>
      <c r="S60" s="193">
        <f t="shared" si="6"/>
        <v>3182.4650000000011</v>
      </c>
      <c r="T60" s="247">
        <f>'Vic Apr 2019'!AT54</f>
        <v>0</v>
      </c>
      <c r="U60" s="247">
        <f>'Vic Apr 2019'!AU54</f>
        <v>0</v>
      </c>
      <c r="V60" s="247">
        <f>'Vic Apr 2019'!AV54</f>
        <v>0</v>
      </c>
      <c r="W60" s="247">
        <f>'Vic Apr 2019'!AW54</f>
        <v>20</v>
      </c>
      <c r="X60" s="419" t="str">
        <f t="shared" si="12"/>
        <v>Pay-on-time off usage</v>
      </c>
      <c r="Y60" s="419" t="s">
        <v>759</v>
      </c>
      <c r="Z60" s="399">
        <f t="shared" si="8"/>
        <v>2893.1500000000005</v>
      </c>
      <c r="AA60" s="399">
        <f t="shared" si="9"/>
        <v>2384.0700000000006</v>
      </c>
      <c r="AB60" s="400">
        <f t="shared" si="10"/>
        <v>3182.4650000000011</v>
      </c>
      <c r="AC60" s="400">
        <f t="shared" si="11"/>
        <v>2622.4770000000008</v>
      </c>
      <c r="AD60" s="244">
        <f>'Vic Apr 2019'!BF54</f>
        <v>0</v>
      </c>
      <c r="AE60" s="196" t="str">
        <f>'Vic Apr 2019'!BG54</f>
        <v>n</v>
      </c>
      <c r="CO60" s="327"/>
      <c r="CP60" s="327"/>
      <c r="CQ60" s="327"/>
      <c r="CR60" s="327"/>
      <c r="CS60" s="327"/>
      <c r="CT60" s="327"/>
      <c r="CU60" s="327"/>
      <c r="CV60" s="327"/>
      <c r="CW60" s="327"/>
      <c r="CX60" s="327"/>
      <c r="CY60" s="327"/>
      <c r="CZ60" s="327"/>
      <c r="DA60" s="327"/>
      <c r="DB60" s="327"/>
      <c r="DC60" s="327"/>
      <c r="DD60" s="327"/>
      <c r="DE60" s="327"/>
      <c r="DF60" s="327"/>
      <c r="DG60" s="327"/>
      <c r="DH60" s="327"/>
      <c r="DI60" s="327"/>
      <c r="DJ60" s="327"/>
      <c r="DK60" s="327"/>
      <c r="DL60" s="327"/>
      <c r="DM60" s="327"/>
      <c r="DN60" s="327"/>
      <c r="DO60" s="327"/>
      <c r="DP60" s="327"/>
      <c r="DQ60" s="327"/>
      <c r="DR60" s="327"/>
      <c r="DS60" s="327"/>
      <c r="DT60" s="327"/>
      <c r="DU60" s="327"/>
      <c r="DV60" s="327"/>
      <c r="DW60" s="327"/>
      <c r="DX60" s="327"/>
      <c r="DY60" s="327"/>
      <c r="DZ60" s="327"/>
      <c r="EA60" s="327"/>
      <c r="EB60" s="327"/>
      <c r="EC60" s="327"/>
      <c r="ED60" s="327"/>
      <c r="EE60" s="327"/>
      <c r="EF60" s="327"/>
      <c r="EG60" s="327"/>
      <c r="EH60" s="327"/>
      <c r="EI60" s="327"/>
      <c r="EJ60" s="327"/>
      <c r="EK60" s="327"/>
      <c r="EL60" s="327"/>
      <c r="EM60" s="327"/>
      <c r="EN60" s="327"/>
      <c r="EO60" s="327"/>
      <c r="EP60" s="327"/>
    </row>
    <row r="61" spans="1:146" ht="17" customHeight="1">
      <c r="A61" s="528"/>
      <c r="B61" s="194" t="str">
        <f>'Vic Apr 2019'!F55</f>
        <v>EnergyAustralia</v>
      </c>
      <c r="C61" s="194" t="str">
        <f>'Vic Apr 2019'!G55</f>
        <v>Everyday Saver Business</v>
      </c>
      <c r="D61" s="190">
        <f>365*'Vic Apr 2019'!H55/100</f>
        <v>383.25</v>
      </c>
      <c r="E61" s="415">
        <f>IF('Vic Apr 2019'!AQ55=3,0.5,IF('Vic Apr 2019'!AQ55=2,0.33,0))</f>
        <v>0.5</v>
      </c>
      <c r="F61" s="415">
        <f t="shared" si="3"/>
        <v>0.5</v>
      </c>
      <c r="G61" s="190">
        <f>IF('Vic Apr 2019'!K55="",($C$5*E61/'Vic Apr 2019'!AQ55*'Vic Apr 2019'!W55/100)*'Vic Apr 2019'!AQ55,IF($C$5*E61/'Vic Apr 2019'!AQ55&gt;='Vic Apr 2019'!L55,('Vic Apr 2019'!L55*'Vic Apr 2019'!W55/100)*'Vic Apr 2019'!AQ55,($C$5*E61/'Vic Apr 2019'!AQ55*'Vic Apr 2019'!W55/100)*'Vic Apr 2019'!AQ55))</f>
        <v>252</v>
      </c>
      <c r="H61" s="190">
        <f>IF(AND('Vic Apr 2019'!L55&gt;0,'Vic Apr 2019'!M55&gt;0),IF($C$5*E61/'Vic Apr 2019'!AQ55&lt;'Vic Apr 2019'!L55,0,IF(($C$5*E61/'Vic Apr 2019'!AQ55-'Vic Apr 2019'!L55)&lt;=('Vic Apr 2019'!M55+'Vic Apr 2019'!L55),((($C$5*E61/'Vic Apr 2019'!AQ55-'Vic Apr 2019'!L55)*'Vic Apr 2019'!X55/100))*'Vic Apr 2019'!AQ55,((('Vic Apr 2019'!M55)*'Vic Apr 2019'!X55/100)*'Vic Apr 2019'!AQ55))),0)</f>
        <v>869.2</v>
      </c>
      <c r="I61" s="190">
        <f>IF(AND('Vic Apr 2019'!M55&gt;0,'Vic Apr 2019'!N55&gt;0),IF($C$5*E61/'Vic Apr 2019'!AQ55&lt;('Vic Apr 2019'!L55+'Vic Apr 2019'!M55),0,IF(($C$5*E61/'Vic Apr 2019'!AQ55-'Vic Apr 2019'!L55+'Vic Apr 2019'!M55)&lt;=('Vic Apr 2019'!L55+'Vic Apr 2019'!M55+'Vic Apr 2019'!N55),((($C$5*E61/'Vic Apr 2019'!AQ55-('Vic Apr 2019'!L55+'Vic Apr 2019'!M55))*'Vic Apr 2019'!Y55/100))*'Vic Apr 2019'!AQ55,('Vic Apr 2019'!N55*'Vic Apr 2019'!Y55/100)* 'Vic Apr 2019'!AQ55)),0)</f>
        <v>0</v>
      </c>
      <c r="J61" s="190">
        <f>IF(AND('Vic Apr 2019'!N55&gt;0,'Vic Apr 2019'!O55&gt;0),IF($C$5*E61/'Vic Apr 2019'!AQ55&lt;('Vic Apr 2019'!L55+'Vic Apr 2019'!M55+'Vic Apr 2019'!N55),0,IF(($C$5*E61/'Vic Apr 2019'!AQ55-'Vic Apr 2019'!L55+'Vic Apr 2019'!M55+'Vic Apr 2019'!N55)&lt;=('Vic Apr 2019'!L55+'Vic Apr 2019'!M55+'Vic Apr 2019'!N55+'Vic Apr 2019'!O55),(($C$5*E61/'Vic Apr 2019'!AQ55-('Vic Apr 2019'!L55+'Vic Apr 2019'!M55+'Vic Apr 2019'!N55))*'Vic Apr 2019'!Z55/100)*'Vic Apr 2019'!AQ55,('Vic Apr 2019'!O55*'Vic Apr 2019'!Z55/100)*'Vic Apr 2019'!AQ55)),0)</f>
        <v>0</v>
      </c>
      <c r="K61" s="190">
        <f>IF(AND('Vic Apr 2019'!P55&gt;0,'Vic Apr 2019'!O55&gt;0),IF(($C$5*E61/'Vic Apr 2019'!AQ55&lt;SUM('Vic Apr 2019'!L55:P55)),(0),($C$5*E61/'Vic Apr 2019'!AQ55-SUM('Vic Apr 2019'!L55:P55))*'Vic Apr 2019'!AB55/100)* 'Vic Apr 2019'!AQ55,IF(AND('Vic Apr 2019'!O55&gt;0,'Vic Apr 2019'!P55=""),IF(($C$5*E61/'Vic Apr 2019'!AQ55&lt; SUM('Vic Apr 2019'!L55:O55)),(0),($C$5*E61/'Vic Apr 2019'!AQ55-SUM('Vic Apr 2019'!L55:O55))*'Vic Apr 2019'!AA55/100)* 'Vic Apr 2019'!AQ55,IF(AND('Vic Apr 2019'!N55&gt;0,'Vic Apr 2019'!O55=""),IF(($C$5*E61/'Vic Apr 2019'!AQ55&lt; SUM('Vic Apr 2019'!L55:N55)),(0),($C$5*E61/'Vic Apr 2019'!AQ55-SUM('Vic Apr 2019'!L55:N55))*'Vic Apr 2019'!Z55/100)* 'Vic Apr 2019'!AQ55,IF(AND('Vic Apr 2019'!M55&gt;0,'Vic Apr 2019'!N55=""),IF(($C$5*E61/'Vic Apr 2019'!AQ55&lt;'Vic Apr 2019'!M55+'Vic Apr 2019'!L55),(0),(($C$5*E61/'Vic Apr 2019'!AQ55-('Vic Apr 2019'!M55+'Vic Apr 2019'!L55))*'Vic Apr 2019'!Y55/100))*'Vic Apr 2019'!AQ55,IF(AND('Vic Apr 2019'!L55&gt;0,'Vic Apr 2019'!M55=""&gt;0),IF(($C$5*E61/'Vic Apr 2019'!AQ55&lt;'Vic Apr 2019'!L55),(0),($C$5*E61/'Vic Apr 2019'!AQ55-'Vic Apr 2019'!L55)*'Vic Apr 2019'!X55/100)*'Vic Apr 2019'!AQ55,0)))))</f>
        <v>0</v>
      </c>
      <c r="L61" s="190">
        <f>IF('Vic Apr 2019'!K55="",($C$5*F61/'Vic Apr 2019'!AR55*'Vic Apr 2019'!AC55/100)*'Vic Apr 2019'!AR55,IF($C$5*F61/'Vic Apr 2019'!AR55&gt;='Vic Apr 2019'!L55,('Vic Apr 2019'!L55*'Vic Apr 2019'!AC55/100)*'Vic Apr 2019'!AR55,($C$5*F61/'Vic Apr 2019'!AR55*'Vic Apr 2019'!AC55/100)*'Vic Apr 2019'!AR55))</f>
        <v>252</v>
      </c>
      <c r="M61" s="190">
        <f>IF(AND('Vic Apr 2019'!L55&gt;0,'Vic Apr 2019'!M55&gt;0),IF($C$5*F61/'Vic Apr 2019'!AR55&lt;'Vic Apr 2019'!L55,0,IF(($C$5*F61/'Vic Apr 2019'!AR55-'Vic Apr 2019'!L55)&lt;=('Vic Apr 2019'!M55+'Vic Apr 2019'!L55),((($C$5*F61/'Vic Apr 2019'!AR55-'Vic Apr 2019'!L55)*'Vic Apr 2019'!AD55/100))*'Vic Apr 2019'!AR55,((('Vic Apr 2019'!M55)*'Vic Apr 2019'!AD55/100)*'Vic Apr 2019'!AR55))),0)</f>
        <v>869.2</v>
      </c>
      <c r="N61" s="190">
        <f>IF(AND('Vic Apr 2019'!M55&gt;0,'Vic Apr 2019'!N55&gt;0),IF($C$5*F61/'Vic Apr 2019'!AR55&lt;('Vic Apr 2019'!L55+'Vic Apr 2019'!M55),0,IF(($C$5*F61/'Vic Apr 2019'!AR55-'Vic Apr 2019'!L55+'Vic Apr 2019'!M55)&lt;=('Vic Apr 2019'!L55+'Vic Apr 2019'!M55+'Vic Apr 2019'!N55),((($C$5*F61/'Vic Apr 2019'!AR55-('Vic Apr 2019'!L55+'Vic Apr 2019'!M55))*'Vic Apr 2019'!AE55/100))*'Vic Apr 2019'!AR55,('Vic Apr 2019'!N55*'Vic Apr 2019'!AE55/100)*'Vic Apr 2019'!AR55)),0)</f>
        <v>0</v>
      </c>
      <c r="O61" s="190">
        <f>IF(AND('Vic Apr 2019'!N55&gt;0,'Vic Apr 2019'!O55&gt;0),IF($C$5*F61/'Vic Apr 2019'!AR55&lt;('Vic Apr 2019'!L55+'Vic Apr 2019'!M55+'Vic Apr 2019'!N55),0,IF(($C$5*F61/'Vic Apr 2019'!AR55-'Vic Apr 2019'!L55+'Vic Apr 2019'!M55+'Vic Apr 2019'!N55)&lt;=('Vic Apr 2019'!L55+'Vic Apr 2019'!M55+'Vic Apr 2019'!N55+'Vic Apr 2019'!O55),(($C$5*F61/'Vic Apr 2019'!AR55-('Vic Apr 2019'!L55+'Vic Apr 2019'!M55+'Vic Apr 2019'!N55))*'Vic Apr 2019'!AF55/100)*'Vic Apr 2019'!AR55,('Vic Apr 2019'!O55*'Vic Apr 2019'!AF55/100)*'Vic Apr 2019'!AR55)),0)</f>
        <v>0</v>
      </c>
      <c r="P61" s="190">
        <f>IF(AND('Vic Apr 2019'!P55&gt;0,'Vic Apr 2019'!O55&gt;0),IF(($C$5*F61/'Vic Apr 2019'!AR55&lt;SUM('Vic Apr 2019'!L55:P55)),(0),($C$5*F61/'Vic Apr 2019'!AR55-SUM('Vic Apr 2019'!L55:P55))*'Vic Apr 2019'!AB55/100)* 'Vic Apr 2019'!AR55,IF(AND('Vic Apr 2019'!O55&gt;0,'Vic Apr 2019'!P55=""),IF(($C$5*F61/'Vic Apr 2019'!AR55&lt; SUM('Vic Apr 2019'!L55:O55)),(0),($C$5*F61/'Vic Apr 2019'!AR55-SUM('Vic Apr 2019'!L55:O55))*'Vic Apr 2019'!AG55/100)* 'Vic Apr 2019'!AR55,IF(AND('Vic Apr 2019'!N55&gt;0,'Vic Apr 2019'!O55=""),IF(($C$5*F61/'Vic Apr 2019'!AR55&lt; SUM('Vic Apr 2019'!L55:N55)),(0),($C$5*F61/'Vic Apr 2019'!AR55-SUM('Vic Apr 2019'!L55:N55))*'Vic Apr 2019'!AF55/100)* 'Vic Apr 2019'!AR55,IF(AND('Vic Apr 2019'!M55&gt;0,'Vic Apr 2019'!N55=""),IF(($C$5*F61/'Vic Apr 2019'!AR55&lt;'Vic Apr 2019'!M55+'Vic Apr 2019'!L55),(0),(($C$5*F61/'Vic Apr 2019'!AR55-('Vic Apr 2019'!M55+'Vic Apr 2019'!L55))*'Vic Apr 2019'!AE55/100))*'Vic Apr 2019'!AR55,IF(AND('Vic Apr 2019'!L55&gt;0,'Vic Apr 2019'!M55=""&gt;0),IF(($C$5*F61/'Vic Apr 2019'!AR55&lt;'Vic Apr 2019'!L55),(0),($C$5*F61/'Vic Apr 2019'!AR55-'Vic Apr 2019'!L55)*'Vic Apr 2019'!AD55/100)*'Vic Apr 2019'!AR55,0)))))</f>
        <v>0</v>
      </c>
      <c r="Q61" s="394">
        <f t="shared" si="4"/>
        <v>2242.4</v>
      </c>
      <c r="R61" s="419">
        <f t="shared" si="5"/>
        <v>2626.65</v>
      </c>
      <c r="S61" s="193">
        <f t="shared" si="6"/>
        <v>2889.3150000000005</v>
      </c>
      <c r="T61" s="247">
        <f>'Vic Apr 2019'!AT55</f>
        <v>0</v>
      </c>
      <c r="U61" s="247">
        <f>'Vic Apr 2019'!AU55</f>
        <v>24</v>
      </c>
      <c r="V61" s="247">
        <f>'Vic Apr 2019'!AV55</f>
        <v>0</v>
      </c>
      <c r="W61" s="247">
        <f>'Vic Apr 2019'!AW55</f>
        <v>0</v>
      </c>
      <c r="X61" s="419" t="str">
        <f t="shared" si="12"/>
        <v>Guaranteed off usage</v>
      </c>
      <c r="Y61" s="419" t="s">
        <v>759</v>
      </c>
      <c r="Z61" s="399">
        <f t="shared" si="8"/>
        <v>2088.4740000000002</v>
      </c>
      <c r="AA61" s="399">
        <f t="shared" si="9"/>
        <v>2088.4740000000002</v>
      </c>
      <c r="AB61" s="400">
        <f t="shared" si="10"/>
        <v>2297.3214000000003</v>
      </c>
      <c r="AC61" s="400">
        <f t="shared" si="11"/>
        <v>2297.3214000000003</v>
      </c>
      <c r="AD61" s="244">
        <f>'Vic Apr 2019'!BF55</f>
        <v>0</v>
      </c>
      <c r="AE61" s="196" t="str">
        <f>'Vic Apr 2019'!BG55</f>
        <v>n</v>
      </c>
      <c r="CO61" s="327"/>
      <c r="CP61" s="327"/>
      <c r="CQ61" s="327"/>
      <c r="CR61" s="327"/>
      <c r="CS61" s="327"/>
      <c r="CT61" s="327"/>
      <c r="CU61" s="327"/>
      <c r="CV61" s="327"/>
      <c r="CW61" s="327"/>
      <c r="CX61" s="327"/>
      <c r="CY61" s="327"/>
      <c r="CZ61" s="327"/>
      <c r="DA61" s="327"/>
      <c r="DB61" s="327"/>
      <c r="DC61" s="327"/>
      <c r="DD61" s="327"/>
      <c r="DE61" s="327"/>
      <c r="DF61" s="327"/>
      <c r="DG61" s="327"/>
      <c r="DH61" s="327"/>
      <c r="DI61" s="327"/>
      <c r="DJ61" s="327"/>
      <c r="DK61" s="327"/>
      <c r="DL61" s="327"/>
      <c r="DM61" s="327"/>
      <c r="DN61" s="327"/>
      <c r="DO61" s="327"/>
      <c r="DP61" s="327"/>
      <c r="DQ61" s="327"/>
      <c r="DR61" s="327"/>
      <c r="DS61" s="327"/>
      <c r="DT61" s="327"/>
      <c r="DU61" s="327"/>
      <c r="DV61" s="327"/>
      <c r="DW61" s="327"/>
      <c r="DX61" s="327"/>
      <c r="DY61" s="327"/>
      <c r="DZ61" s="327"/>
      <c r="EA61" s="327"/>
      <c r="EB61" s="327"/>
      <c r="EC61" s="327"/>
      <c r="ED61" s="327"/>
      <c r="EE61" s="327"/>
      <c r="EF61" s="327"/>
      <c r="EG61" s="327"/>
      <c r="EH61" s="327"/>
      <c r="EI61" s="327"/>
      <c r="EJ61" s="327"/>
      <c r="EK61" s="327"/>
      <c r="EL61" s="327"/>
      <c r="EM61" s="327"/>
      <c r="EN61" s="327"/>
      <c r="EO61" s="327"/>
      <c r="EP61" s="327"/>
    </row>
    <row r="62" spans="1:146" ht="17" customHeight="1">
      <c r="A62" s="528"/>
      <c r="B62" s="194" t="str">
        <f>'Vic Apr 2019'!F56</f>
        <v>Lumo Energy</v>
      </c>
      <c r="C62" s="194" t="str">
        <f>'Vic Apr 2019'!G56</f>
        <v>Value</v>
      </c>
      <c r="D62" s="190">
        <f>365*'Vic Apr 2019'!H56/100</f>
        <v>284.7</v>
      </c>
      <c r="E62" s="415">
        <f>IF('Vic Apr 2019'!AQ56=3,0.5,IF('Vic Apr 2019'!AQ56=2,0.33,0))</f>
        <v>0.5</v>
      </c>
      <c r="F62" s="415">
        <f t="shared" si="3"/>
        <v>0.5</v>
      </c>
      <c r="G62" s="190">
        <f>IF('Vic Apr 2019'!K56="",($C$5*E62/'Vic Apr 2019'!AQ56*'Vic Apr 2019'!W56/100)*'Vic Apr 2019'!AQ56,IF($C$5*E62/'Vic Apr 2019'!AQ56&gt;='Vic Apr 2019'!L56,('Vic Apr 2019'!L56*'Vic Apr 2019'!W56/100)*'Vic Apr 2019'!AQ56,($C$5*E62/'Vic Apr 2019'!AQ56*'Vic Apr 2019'!W56/100)*'Vic Apr 2019'!AQ56))</f>
        <v>194.38380000000001</v>
      </c>
      <c r="H62" s="190">
        <f>IF(AND('Vic Apr 2019'!L56&gt;0,'Vic Apr 2019'!M56&gt;0),IF($C$5*E62/'Vic Apr 2019'!AQ56&lt;'Vic Apr 2019'!L56,0,IF(($C$5*E62/'Vic Apr 2019'!AQ56-'Vic Apr 2019'!L56)&lt;=('Vic Apr 2019'!M56+'Vic Apr 2019'!L56),((($C$5*E62/'Vic Apr 2019'!AQ56-'Vic Apr 2019'!L56)*'Vic Apr 2019'!X56/100))*'Vic Apr 2019'!AQ56,((('Vic Apr 2019'!M56)*'Vic Apr 2019'!X56/100)*'Vic Apr 2019'!AQ56))),0)</f>
        <v>698.94539999999995</v>
      </c>
      <c r="I62" s="190">
        <f>IF(AND('Vic Apr 2019'!M56&gt;0,'Vic Apr 2019'!N56&gt;0),IF($C$5*E62/'Vic Apr 2019'!AQ56&lt;('Vic Apr 2019'!L56+'Vic Apr 2019'!M56),0,IF(($C$5*E62/'Vic Apr 2019'!AQ56-'Vic Apr 2019'!L56+'Vic Apr 2019'!M56)&lt;=('Vic Apr 2019'!L56+'Vic Apr 2019'!M56+'Vic Apr 2019'!N56),((($C$5*E62/'Vic Apr 2019'!AQ56-('Vic Apr 2019'!L56+'Vic Apr 2019'!M56))*'Vic Apr 2019'!Y56/100))*'Vic Apr 2019'!AQ56,('Vic Apr 2019'!N56*'Vic Apr 2019'!Y56/100)* 'Vic Apr 2019'!AQ56)),0)</f>
        <v>0</v>
      </c>
      <c r="J62" s="190">
        <f>IF(AND('Vic Apr 2019'!N56&gt;0,'Vic Apr 2019'!O56&gt;0),IF($C$5*E62/'Vic Apr 2019'!AQ56&lt;('Vic Apr 2019'!L56+'Vic Apr 2019'!M56+'Vic Apr 2019'!N56),0,IF(($C$5*E62/'Vic Apr 2019'!AQ56-'Vic Apr 2019'!L56+'Vic Apr 2019'!M56+'Vic Apr 2019'!N56)&lt;=('Vic Apr 2019'!L56+'Vic Apr 2019'!M56+'Vic Apr 2019'!N56+'Vic Apr 2019'!O56),(($C$5*E62/'Vic Apr 2019'!AQ56-('Vic Apr 2019'!L56+'Vic Apr 2019'!M56+'Vic Apr 2019'!N56))*'Vic Apr 2019'!Z56/100)*'Vic Apr 2019'!AQ56,('Vic Apr 2019'!O56*'Vic Apr 2019'!Z56/100)*'Vic Apr 2019'!AQ56)),0)</f>
        <v>0</v>
      </c>
      <c r="K62" s="190">
        <f>IF(AND('Vic Apr 2019'!P56&gt;0,'Vic Apr 2019'!O56&gt;0),IF(($C$5*E62/'Vic Apr 2019'!AQ56&lt;SUM('Vic Apr 2019'!L56:P56)),(0),($C$5*E62/'Vic Apr 2019'!AQ56-SUM('Vic Apr 2019'!L56:P56))*'Vic Apr 2019'!AB56/100)* 'Vic Apr 2019'!AQ56,IF(AND('Vic Apr 2019'!O56&gt;0,'Vic Apr 2019'!P56=""),IF(($C$5*E62/'Vic Apr 2019'!AQ56&lt; SUM('Vic Apr 2019'!L56:O56)),(0),($C$5*E62/'Vic Apr 2019'!AQ56-SUM('Vic Apr 2019'!L56:O56))*'Vic Apr 2019'!AA56/100)* 'Vic Apr 2019'!AQ56,IF(AND('Vic Apr 2019'!N56&gt;0,'Vic Apr 2019'!O56=""),IF(($C$5*E62/'Vic Apr 2019'!AQ56&lt; SUM('Vic Apr 2019'!L56:N56)),(0),($C$5*E62/'Vic Apr 2019'!AQ56-SUM('Vic Apr 2019'!L56:N56))*'Vic Apr 2019'!Z56/100)* 'Vic Apr 2019'!AQ56,IF(AND('Vic Apr 2019'!M56&gt;0,'Vic Apr 2019'!N56=""),IF(($C$5*E62/'Vic Apr 2019'!AQ56&lt;'Vic Apr 2019'!M56+'Vic Apr 2019'!L56),(0),(($C$5*E62/'Vic Apr 2019'!AQ56-('Vic Apr 2019'!M56+'Vic Apr 2019'!L56))*'Vic Apr 2019'!Y56/100))*'Vic Apr 2019'!AQ56,IF(AND('Vic Apr 2019'!L56&gt;0,'Vic Apr 2019'!M56=""&gt;0),IF(($C$5*E62/'Vic Apr 2019'!AQ56&lt;'Vic Apr 2019'!L56),(0),($C$5*E62/'Vic Apr 2019'!AQ56-'Vic Apr 2019'!L56)*'Vic Apr 2019'!X56/100)*'Vic Apr 2019'!AQ56,0)))))</f>
        <v>0</v>
      </c>
      <c r="L62" s="190">
        <f>IF('Vic Apr 2019'!K56="",($C$5*F62/'Vic Apr 2019'!AR56*'Vic Apr 2019'!AC56/100)*'Vic Apr 2019'!AR56,IF($C$5*F62/'Vic Apr 2019'!AR56&gt;='Vic Apr 2019'!L56,('Vic Apr 2019'!L56*'Vic Apr 2019'!AC56/100)*'Vic Apr 2019'!AR56,($C$5*F62/'Vic Apr 2019'!AR56*'Vic Apr 2019'!AC56/100)*'Vic Apr 2019'!AR56))</f>
        <v>194.38380000000001</v>
      </c>
      <c r="M62" s="190">
        <f>IF(AND('Vic Apr 2019'!L56&gt;0,'Vic Apr 2019'!M56&gt;0),IF($C$5*F62/'Vic Apr 2019'!AR56&lt;'Vic Apr 2019'!L56,0,IF(($C$5*F62/'Vic Apr 2019'!AR56-'Vic Apr 2019'!L56)&lt;=('Vic Apr 2019'!M56+'Vic Apr 2019'!L56),((($C$5*F62/'Vic Apr 2019'!AR56-'Vic Apr 2019'!L56)*'Vic Apr 2019'!AD56/100))*'Vic Apr 2019'!AR56,((('Vic Apr 2019'!M56)*'Vic Apr 2019'!AD56/100)*'Vic Apr 2019'!AR56))),0)</f>
        <v>698.94539999999995</v>
      </c>
      <c r="N62" s="190">
        <f>IF(AND('Vic Apr 2019'!M56&gt;0,'Vic Apr 2019'!N56&gt;0),IF($C$5*F62/'Vic Apr 2019'!AR56&lt;('Vic Apr 2019'!L56+'Vic Apr 2019'!M56),0,IF(($C$5*F62/'Vic Apr 2019'!AR56-'Vic Apr 2019'!L56+'Vic Apr 2019'!M56)&lt;=('Vic Apr 2019'!L56+'Vic Apr 2019'!M56+'Vic Apr 2019'!N56),((($C$5*F62/'Vic Apr 2019'!AR56-('Vic Apr 2019'!L56+'Vic Apr 2019'!M56))*'Vic Apr 2019'!AE56/100))*'Vic Apr 2019'!AR56,('Vic Apr 2019'!N56*'Vic Apr 2019'!AE56/100)*'Vic Apr 2019'!AR56)),0)</f>
        <v>0</v>
      </c>
      <c r="O62" s="190">
        <f>IF(AND('Vic Apr 2019'!N56&gt;0,'Vic Apr 2019'!O56&gt;0),IF($C$5*F62/'Vic Apr 2019'!AR56&lt;('Vic Apr 2019'!L56+'Vic Apr 2019'!M56+'Vic Apr 2019'!N56),0,IF(($C$5*F62/'Vic Apr 2019'!AR56-'Vic Apr 2019'!L56+'Vic Apr 2019'!M56+'Vic Apr 2019'!N56)&lt;=('Vic Apr 2019'!L56+'Vic Apr 2019'!M56+'Vic Apr 2019'!N56+'Vic Apr 2019'!O56),(($C$5*F62/'Vic Apr 2019'!AR56-('Vic Apr 2019'!L56+'Vic Apr 2019'!M56+'Vic Apr 2019'!N56))*'Vic Apr 2019'!AF56/100)*'Vic Apr 2019'!AR56,('Vic Apr 2019'!O56*'Vic Apr 2019'!AF56/100)*'Vic Apr 2019'!AR56)),0)</f>
        <v>0</v>
      </c>
      <c r="P62" s="190">
        <f>IF(AND('Vic Apr 2019'!P56&gt;0,'Vic Apr 2019'!O56&gt;0),IF(($C$5*F62/'Vic Apr 2019'!AR56&lt;SUM('Vic Apr 2019'!L56:P56)),(0),($C$5*F62/'Vic Apr 2019'!AR56-SUM('Vic Apr 2019'!L56:P56))*'Vic Apr 2019'!AB56/100)* 'Vic Apr 2019'!AR56,IF(AND('Vic Apr 2019'!O56&gt;0,'Vic Apr 2019'!P56=""),IF(($C$5*F62/'Vic Apr 2019'!AR56&lt; SUM('Vic Apr 2019'!L56:O56)),(0),($C$5*F62/'Vic Apr 2019'!AR56-SUM('Vic Apr 2019'!L56:O56))*'Vic Apr 2019'!AG56/100)* 'Vic Apr 2019'!AR56,IF(AND('Vic Apr 2019'!N56&gt;0,'Vic Apr 2019'!O56=""),IF(($C$5*F62/'Vic Apr 2019'!AR56&lt; SUM('Vic Apr 2019'!L56:N56)),(0),($C$5*F62/'Vic Apr 2019'!AR56-SUM('Vic Apr 2019'!L56:N56))*'Vic Apr 2019'!AF56/100)* 'Vic Apr 2019'!AR56,IF(AND('Vic Apr 2019'!M56&gt;0,'Vic Apr 2019'!N56=""),IF(($C$5*F62/'Vic Apr 2019'!AR56&lt;'Vic Apr 2019'!M56+'Vic Apr 2019'!L56),(0),(($C$5*F62/'Vic Apr 2019'!AR56-('Vic Apr 2019'!M56+'Vic Apr 2019'!L56))*'Vic Apr 2019'!AE56/100))*'Vic Apr 2019'!AR56,IF(AND('Vic Apr 2019'!L56&gt;0,'Vic Apr 2019'!M56=""&gt;0),IF(($C$5*F62/'Vic Apr 2019'!AR56&lt;'Vic Apr 2019'!L56),(0),($C$5*F62/'Vic Apr 2019'!AR56-'Vic Apr 2019'!L56)*'Vic Apr 2019'!AD56/100)*'Vic Apr 2019'!AR56,0)))))</f>
        <v>0</v>
      </c>
      <c r="Q62" s="394">
        <f t="shared" si="4"/>
        <v>1786.6583999999998</v>
      </c>
      <c r="R62" s="419">
        <f t="shared" si="5"/>
        <v>2072.3584000000001</v>
      </c>
      <c r="S62" s="193">
        <f t="shared" si="6"/>
        <v>2279.5942400000004</v>
      </c>
      <c r="T62" s="247">
        <f>'Vic Apr 2019'!AT56</f>
        <v>0</v>
      </c>
      <c r="U62" s="247">
        <f>'Vic Apr 2019'!AU56</f>
        <v>0</v>
      </c>
      <c r="V62" s="247">
        <f>'Vic Apr 2019'!AV56</f>
        <v>3</v>
      </c>
      <c r="W62" s="247">
        <f>'Vic Apr 2019'!AW56</f>
        <v>0</v>
      </c>
      <c r="X62" s="419" t="str">
        <f t="shared" si="12"/>
        <v>Pay-on-time off bill</v>
      </c>
      <c r="Y62" s="419" t="s">
        <v>759</v>
      </c>
      <c r="Z62" s="399">
        <f t="shared" si="8"/>
        <v>2072.3584000000001</v>
      </c>
      <c r="AA62" s="399">
        <f t="shared" si="9"/>
        <v>2010.1876480000001</v>
      </c>
      <c r="AB62" s="400">
        <f t="shared" si="10"/>
        <v>2279.5942400000004</v>
      </c>
      <c r="AC62" s="400">
        <f t="shared" si="11"/>
        <v>2211.2064128000002</v>
      </c>
      <c r="AD62" s="244">
        <f>'Vic Apr 2019'!BF56</f>
        <v>0</v>
      </c>
      <c r="AE62" s="196" t="str">
        <f>'Vic Apr 2019'!BG56</f>
        <v>n</v>
      </c>
      <c r="CO62" s="327"/>
      <c r="CP62" s="327"/>
      <c r="CQ62" s="327"/>
      <c r="CR62" s="327"/>
      <c r="CS62" s="327"/>
      <c r="CT62" s="327"/>
      <c r="CU62" s="327"/>
      <c r="CV62" s="327"/>
      <c r="CW62" s="327"/>
      <c r="CX62" s="327"/>
      <c r="CY62" s="327"/>
      <c r="CZ62" s="327"/>
      <c r="DA62" s="327"/>
      <c r="DB62" s="327"/>
      <c r="DC62" s="327"/>
      <c r="DD62" s="327"/>
      <c r="DE62" s="327"/>
      <c r="DF62" s="327"/>
      <c r="DG62" s="327"/>
      <c r="DH62" s="327"/>
      <c r="DI62" s="327"/>
      <c r="DJ62" s="327"/>
      <c r="DK62" s="327"/>
      <c r="DL62" s="327"/>
      <c r="DM62" s="327"/>
      <c r="DN62" s="327"/>
      <c r="DO62" s="327"/>
      <c r="DP62" s="327"/>
      <c r="DQ62" s="327"/>
      <c r="DR62" s="327"/>
      <c r="DS62" s="327"/>
      <c r="DT62" s="327"/>
      <c r="DU62" s="327"/>
      <c r="DV62" s="327"/>
      <c r="DW62" s="327"/>
      <c r="DX62" s="327"/>
      <c r="DY62" s="327"/>
      <c r="DZ62" s="327"/>
      <c r="EA62" s="327"/>
      <c r="EB62" s="327"/>
      <c r="EC62" s="327"/>
      <c r="ED62" s="327"/>
      <c r="EE62" s="327"/>
      <c r="EF62" s="327"/>
      <c r="EG62" s="327"/>
      <c r="EH62" s="327"/>
      <c r="EI62" s="327"/>
      <c r="EJ62" s="327"/>
      <c r="EK62" s="327"/>
      <c r="EL62" s="327"/>
      <c r="EM62" s="327"/>
      <c r="EN62" s="327"/>
      <c r="EO62" s="327"/>
      <c r="EP62" s="327"/>
    </row>
    <row r="63" spans="1:146" ht="17" customHeight="1">
      <c r="A63" s="528"/>
      <c r="B63" s="194" t="str">
        <f>'Vic Apr 2019'!F57</f>
        <v>Momentum Energy</v>
      </c>
      <c r="C63" s="194" t="str">
        <f>'Vic Apr 2019'!G57</f>
        <v>Market offer</v>
      </c>
      <c r="D63" s="190">
        <f>365*'Vic Apr 2019'!H57/100</f>
        <v>368.75949999999995</v>
      </c>
      <c r="E63" s="415">
        <f>IF('Vic Apr 2019'!AQ57=3,0.5,IF('Vic Apr 2019'!AQ57=2,0.33,0))</f>
        <v>0.33</v>
      </c>
      <c r="F63" s="415">
        <f t="shared" si="3"/>
        <v>0.66999999999999993</v>
      </c>
      <c r="G63" s="190">
        <f>IF('Vic Apr 2019'!K57="",($C$5*E63/'Vic Apr 2019'!AQ57*'Vic Apr 2019'!W57/100)*'Vic Apr 2019'!AQ57,IF($C$5*E63/'Vic Apr 2019'!AQ57&gt;='Vic Apr 2019'!L57,('Vic Apr 2019'!L57*'Vic Apr 2019'!W57/100)*'Vic Apr 2019'!AQ57,($C$5*E63/'Vic Apr 2019'!AQ57*'Vic Apr 2019'!W57/100)*'Vic Apr 2019'!AQ57))</f>
        <v>129.96</v>
      </c>
      <c r="H63" s="190">
        <f>IF(AND('Vic Apr 2019'!L57&gt;0,'Vic Apr 2019'!M57&gt;0),IF($C$5*E63/'Vic Apr 2019'!AQ57&lt;'Vic Apr 2019'!L57,0,IF(($C$5*E63/'Vic Apr 2019'!AQ57-'Vic Apr 2019'!L57)&lt;=('Vic Apr 2019'!M57+'Vic Apr 2019'!L57),((($C$5*E63/'Vic Apr 2019'!AQ57-'Vic Apr 2019'!L57)*'Vic Apr 2019'!X57/100))*'Vic Apr 2019'!AQ57,((('Vic Apr 2019'!M57)*'Vic Apr 2019'!X57/100)*'Vic Apr 2019'!AQ57))),0)</f>
        <v>476.55</v>
      </c>
      <c r="I63" s="190">
        <f>IF(AND('Vic Apr 2019'!M57&gt;0,'Vic Apr 2019'!N57&gt;0),IF($C$5*E63/'Vic Apr 2019'!AQ57&lt;('Vic Apr 2019'!L57+'Vic Apr 2019'!M57),0,IF(($C$5*E63/'Vic Apr 2019'!AQ57-'Vic Apr 2019'!L57+'Vic Apr 2019'!M57)&lt;=('Vic Apr 2019'!L57+'Vic Apr 2019'!M57+'Vic Apr 2019'!N57),((($C$5*E63/'Vic Apr 2019'!AQ57-('Vic Apr 2019'!L57+'Vic Apr 2019'!M57))*'Vic Apr 2019'!Y57/100))*'Vic Apr 2019'!AQ57,('Vic Apr 2019'!N57*'Vic Apr 2019'!Y57/100)* 'Vic Apr 2019'!AQ57)),0)</f>
        <v>0</v>
      </c>
      <c r="J63" s="190">
        <f>IF(AND('Vic Apr 2019'!N57&gt;0,'Vic Apr 2019'!O57&gt;0),IF($C$5*E63/'Vic Apr 2019'!AQ57&lt;('Vic Apr 2019'!L57+'Vic Apr 2019'!M57+'Vic Apr 2019'!N57),0,IF(($C$5*E63/'Vic Apr 2019'!AQ57-'Vic Apr 2019'!L57+'Vic Apr 2019'!M57+'Vic Apr 2019'!N57)&lt;=('Vic Apr 2019'!L57+'Vic Apr 2019'!M57+'Vic Apr 2019'!N57+'Vic Apr 2019'!O57),(($C$5*E63/'Vic Apr 2019'!AQ57-('Vic Apr 2019'!L57+'Vic Apr 2019'!M57+'Vic Apr 2019'!N57))*'Vic Apr 2019'!Z57/100)*'Vic Apr 2019'!AQ57,('Vic Apr 2019'!O57*'Vic Apr 2019'!Z57/100)*'Vic Apr 2019'!AQ57)),0)</f>
        <v>0</v>
      </c>
      <c r="K63" s="190">
        <f>IF(AND('Vic Apr 2019'!P57&gt;0,'Vic Apr 2019'!O57&gt;0),IF(($C$5*E63/'Vic Apr 2019'!AQ57&lt;SUM('Vic Apr 2019'!L57:P57)),(0),($C$5*E63/'Vic Apr 2019'!AQ57-SUM('Vic Apr 2019'!L57:P57))*'Vic Apr 2019'!AB57/100)* 'Vic Apr 2019'!AQ57,IF(AND('Vic Apr 2019'!O57&gt;0,'Vic Apr 2019'!P57=""),IF(($C$5*E63/'Vic Apr 2019'!AQ57&lt; SUM('Vic Apr 2019'!L57:O57)),(0),($C$5*E63/'Vic Apr 2019'!AQ57-SUM('Vic Apr 2019'!L57:O57))*'Vic Apr 2019'!AA57/100)* 'Vic Apr 2019'!AQ57,IF(AND('Vic Apr 2019'!N57&gt;0,'Vic Apr 2019'!O57=""),IF(($C$5*E63/'Vic Apr 2019'!AQ57&lt; SUM('Vic Apr 2019'!L57:N57)),(0),($C$5*E63/'Vic Apr 2019'!AQ57-SUM('Vic Apr 2019'!L57:N57))*'Vic Apr 2019'!Z57/100)* 'Vic Apr 2019'!AQ57,IF(AND('Vic Apr 2019'!M57&gt;0,'Vic Apr 2019'!N57=""),IF(($C$5*E63/'Vic Apr 2019'!AQ57&lt;'Vic Apr 2019'!M57+'Vic Apr 2019'!L57),(0),(($C$5*E63/'Vic Apr 2019'!AQ57-('Vic Apr 2019'!M57+'Vic Apr 2019'!L57))*'Vic Apr 2019'!Y57/100))*'Vic Apr 2019'!AQ57,IF(AND('Vic Apr 2019'!L57&gt;0,'Vic Apr 2019'!M57=""&gt;0),IF(($C$5*E63/'Vic Apr 2019'!AQ57&lt;'Vic Apr 2019'!L57),(0),($C$5*E63/'Vic Apr 2019'!AQ57-'Vic Apr 2019'!L57)*'Vic Apr 2019'!X57/100)*'Vic Apr 2019'!AQ57,0)))))</f>
        <v>0</v>
      </c>
      <c r="L63" s="190">
        <f>IF('Vic Apr 2019'!K57="",($C$5*F63/'Vic Apr 2019'!AR57*'Vic Apr 2019'!AC57/100)*'Vic Apr 2019'!AR57,IF($C$5*F63/'Vic Apr 2019'!AR57&gt;='Vic Apr 2019'!L57,('Vic Apr 2019'!L57*'Vic Apr 2019'!AC57/100)*'Vic Apr 2019'!AR57,($C$5*F63/'Vic Apr 2019'!AR57*'Vic Apr 2019'!AC57/100)*'Vic Apr 2019'!AR57))</f>
        <v>222.48</v>
      </c>
      <c r="M63" s="190">
        <f>IF(AND('Vic Apr 2019'!L57&gt;0,'Vic Apr 2019'!M57&gt;0),IF($C$5*F63/'Vic Apr 2019'!AR57&lt;'Vic Apr 2019'!L57,0,IF(($C$5*F63/'Vic Apr 2019'!AR57-'Vic Apr 2019'!L57)&lt;=('Vic Apr 2019'!M57+'Vic Apr 2019'!L57),((($C$5*F63/'Vic Apr 2019'!AR57-'Vic Apr 2019'!L57)*'Vic Apr 2019'!AD57/100))*'Vic Apr 2019'!AR57,((('Vic Apr 2019'!M57)*'Vic Apr 2019'!AD57/100)*'Vic Apr 2019'!AR57))),0)</f>
        <v>825.55</v>
      </c>
      <c r="N63" s="190">
        <f>IF(AND('Vic Apr 2019'!M57&gt;0,'Vic Apr 2019'!N57&gt;0),IF($C$5*F63/'Vic Apr 2019'!AR57&lt;('Vic Apr 2019'!L57+'Vic Apr 2019'!M57),0,IF(($C$5*F63/'Vic Apr 2019'!AR57-'Vic Apr 2019'!L57+'Vic Apr 2019'!M57)&lt;=('Vic Apr 2019'!L57+'Vic Apr 2019'!M57+'Vic Apr 2019'!N57),((($C$5*F63/'Vic Apr 2019'!AR57-('Vic Apr 2019'!L57+'Vic Apr 2019'!M57))*'Vic Apr 2019'!AE57/100))*'Vic Apr 2019'!AR57,('Vic Apr 2019'!N57*'Vic Apr 2019'!AE57/100)*'Vic Apr 2019'!AR57)),0)</f>
        <v>0</v>
      </c>
      <c r="O63" s="190">
        <f>IF(AND('Vic Apr 2019'!N57&gt;0,'Vic Apr 2019'!O57&gt;0),IF($C$5*F63/'Vic Apr 2019'!AR57&lt;('Vic Apr 2019'!L57+'Vic Apr 2019'!M57+'Vic Apr 2019'!N57),0,IF(($C$5*F63/'Vic Apr 2019'!AR57-'Vic Apr 2019'!L57+'Vic Apr 2019'!M57+'Vic Apr 2019'!N57)&lt;=('Vic Apr 2019'!L57+'Vic Apr 2019'!M57+'Vic Apr 2019'!N57+'Vic Apr 2019'!O57),(($C$5*F63/'Vic Apr 2019'!AR57-('Vic Apr 2019'!L57+'Vic Apr 2019'!M57+'Vic Apr 2019'!N57))*'Vic Apr 2019'!AF57/100)*'Vic Apr 2019'!AR57,('Vic Apr 2019'!O57*'Vic Apr 2019'!AF57/100)*'Vic Apr 2019'!AR57)),0)</f>
        <v>0</v>
      </c>
      <c r="P63" s="190">
        <f>IF(AND('Vic Apr 2019'!P57&gt;0,'Vic Apr 2019'!O57&gt;0),IF(($C$5*F63/'Vic Apr 2019'!AR57&lt;SUM('Vic Apr 2019'!L57:P57)),(0),($C$5*F63/'Vic Apr 2019'!AR57-SUM('Vic Apr 2019'!L57:P57))*'Vic Apr 2019'!AB57/100)* 'Vic Apr 2019'!AR57,IF(AND('Vic Apr 2019'!O57&gt;0,'Vic Apr 2019'!P57=""),IF(($C$5*F63/'Vic Apr 2019'!AR57&lt; SUM('Vic Apr 2019'!L57:O57)),(0),($C$5*F63/'Vic Apr 2019'!AR57-SUM('Vic Apr 2019'!L57:O57))*'Vic Apr 2019'!AG57/100)* 'Vic Apr 2019'!AR57,IF(AND('Vic Apr 2019'!N57&gt;0,'Vic Apr 2019'!O57=""),IF(($C$5*F63/'Vic Apr 2019'!AR57&lt; SUM('Vic Apr 2019'!L57:N57)),(0),($C$5*F63/'Vic Apr 2019'!AR57-SUM('Vic Apr 2019'!L57:N57))*'Vic Apr 2019'!AF57/100)* 'Vic Apr 2019'!AR57,IF(AND('Vic Apr 2019'!M57&gt;0,'Vic Apr 2019'!N57=""),IF(($C$5*F63/'Vic Apr 2019'!AR57&lt;'Vic Apr 2019'!M57+'Vic Apr 2019'!L57),(0),(($C$5*F63/'Vic Apr 2019'!AR57-('Vic Apr 2019'!M57+'Vic Apr 2019'!L57))*'Vic Apr 2019'!AE57/100))*'Vic Apr 2019'!AR57,IF(AND('Vic Apr 2019'!L57&gt;0,'Vic Apr 2019'!M57=""&gt;0),IF(($C$5*F63/'Vic Apr 2019'!AR57&lt;'Vic Apr 2019'!L57),(0),($C$5*F63/'Vic Apr 2019'!AR57-'Vic Apr 2019'!L57)*'Vic Apr 2019'!AD57/100)*'Vic Apr 2019'!AR57,0)))))</f>
        <v>0</v>
      </c>
      <c r="Q63" s="394">
        <f t="shared" si="4"/>
        <v>1654.54</v>
      </c>
      <c r="R63" s="419">
        <f t="shared" si="5"/>
        <v>2024.2994999999999</v>
      </c>
      <c r="S63" s="193">
        <f t="shared" si="6"/>
        <v>2226.7294499999998</v>
      </c>
      <c r="T63" s="247">
        <f>'Vic Apr 2019'!AT57</f>
        <v>0</v>
      </c>
      <c r="U63" s="247">
        <f>'Vic Apr 2019'!AU57</f>
        <v>0</v>
      </c>
      <c r="V63" s="247">
        <f>'Vic Apr 2019'!AV57</f>
        <v>0</v>
      </c>
      <c r="W63" s="247">
        <f>'Vic Apr 2019'!AW57</f>
        <v>0</v>
      </c>
      <c r="X63" s="419" t="str">
        <f t="shared" si="12"/>
        <v>No discount</v>
      </c>
      <c r="Y63" s="419" t="s">
        <v>759</v>
      </c>
      <c r="Z63" s="399">
        <f t="shared" si="8"/>
        <v>2024.2994999999999</v>
      </c>
      <c r="AA63" s="399">
        <f t="shared" si="9"/>
        <v>2024.2994999999999</v>
      </c>
      <c r="AB63" s="400">
        <f t="shared" si="10"/>
        <v>2226.7294499999998</v>
      </c>
      <c r="AC63" s="400">
        <f t="shared" si="11"/>
        <v>2226.7294499999998</v>
      </c>
      <c r="AD63" s="244">
        <f>'Vic Apr 2019'!BF57</f>
        <v>0</v>
      </c>
      <c r="AE63" s="196" t="str">
        <f>'Vic Apr 2019'!BG57</f>
        <v>n</v>
      </c>
      <c r="CO63" s="327"/>
      <c r="CP63" s="327"/>
      <c r="CQ63" s="327"/>
      <c r="CR63" s="327"/>
      <c r="CS63" s="327"/>
      <c r="CT63" s="327"/>
      <c r="CU63" s="327"/>
      <c r="CV63" s="327"/>
      <c r="CW63" s="327"/>
      <c r="CX63" s="327"/>
      <c r="CY63" s="327"/>
      <c r="CZ63" s="327"/>
      <c r="DA63" s="327"/>
      <c r="DB63" s="327"/>
      <c r="DC63" s="327"/>
      <c r="DD63" s="327"/>
      <c r="DE63" s="327"/>
      <c r="DF63" s="327"/>
      <c r="DG63" s="327"/>
      <c r="DH63" s="327"/>
      <c r="DI63" s="327"/>
      <c r="DJ63" s="327"/>
      <c r="DK63" s="327"/>
      <c r="DL63" s="327"/>
      <c r="DM63" s="327"/>
      <c r="DN63" s="327"/>
      <c r="DO63" s="327"/>
      <c r="DP63" s="327"/>
      <c r="DQ63" s="327"/>
      <c r="DR63" s="327"/>
      <c r="DS63" s="327"/>
      <c r="DT63" s="327"/>
      <c r="DU63" s="327"/>
      <c r="DV63" s="327"/>
      <c r="DW63" s="327"/>
      <c r="DX63" s="327"/>
      <c r="DY63" s="327"/>
      <c r="DZ63" s="327"/>
      <c r="EA63" s="327"/>
      <c r="EB63" s="327"/>
      <c r="EC63" s="327"/>
      <c r="ED63" s="327"/>
      <c r="EE63" s="327"/>
      <c r="EF63" s="327"/>
      <c r="EG63" s="327"/>
      <c r="EH63" s="327"/>
      <c r="EI63" s="327"/>
      <c r="EJ63" s="327"/>
      <c r="EK63" s="327"/>
      <c r="EL63" s="327"/>
      <c r="EM63" s="327"/>
      <c r="EN63" s="327"/>
      <c r="EO63" s="327"/>
      <c r="EP63" s="327"/>
    </row>
    <row r="64" spans="1:146" s="331" customFormat="1" ht="17" customHeight="1">
      <c r="A64" s="528"/>
      <c r="B64" s="194" t="str">
        <f>'Vic Apr 2019'!F58</f>
        <v>Origin Energy</v>
      </c>
      <c r="C64" s="194" t="str">
        <f>'Vic Apr 2019'!G58</f>
        <v>Business Saver</v>
      </c>
      <c r="D64" s="190">
        <f>365*'Vic Apr 2019'!H58/100</f>
        <v>277.39999999999998</v>
      </c>
      <c r="E64" s="415">
        <f>IF('Vic Apr 2019'!AQ58=3,0.5,IF('Vic Apr 2019'!AQ58=2,0.33,0))</f>
        <v>0.5</v>
      </c>
      <c r="F64" s="415">
        <f t="shared" si="3"/>
        <v>0.5</v>
      </c>
      <c r="G64" s="190">
        <f>IF('Vic Apr 2019'!K58="",($C$5*E64/'Vic Apr 2019'!AQ58*'Vic Apr 2019'!W58/100)*'Vic Apr 2019'!AQ58,IF($C$5*E64/'Vic Apr 2019'!AQ58&gt;='Vic Apr 2019'!L58,('Vic Apr 2019'!L58*'Vic Apr 2019'!W58/100)*'Vic Apr 2019'!AQ58,($C$5*E64/'Vic Apr 2019'!AQ58*'Vic Apr 2019'!W58/100)*'Vic Apr 2019'!AQ58))</f>
        <v>720</v>
      </c>
      <c r="H64" s="190">
        <f>IF(AND('Vic Apr 2019'!L58&gt;0,'Vic Apr 2019'!M58&gt;0),IF($C$5*E64/'Vic Apr 2019'!AQ58&lt;'Vic Apr 2019'!L58,0,IF(($C$5*E64/'Vic Apr 2019'!AQ58-'Vic Apr 2019'!L58)&lt;=('Vic Apr 2019'!M58+'Vic Apr 2019'!L58),((($C$5*E64/'Vic Apr 2019'!AQ58-'Vic Apr 2019'!L58)*'Vic Apr 2019'!X58/100))*'Vic Apr 2019'!AQ58,((('Vic Apr 2019'!M58)*'Vic Apr 2019'!X58/100)*'Vic Apr 2019'!AQ58))),0)</f>
        <v>231.00000000000006</v>
      </c>
      <c r="I64" s="190">
        <f>IF(AND('Vic Apr 2019'!M58&gt;0,'Vic Apr 2019'!N58&gt;0),IF($C$5*E64/'Vic Apr 2019'!AQ58&lt;('Vic Apr 2019'!L58+'Vic Apr 2019'!M58),0,IF(($C$5*E64/'Vic Apr 2019'!AQ58-'Vic Apr 2019'!L58+'Vic Apr 2019'!M58)&lt;=('Vic Apr 2019'!L58+'Vic Apr 2019'!M58+'Vic Apr 2019'!N58),((($C$5*E64/'Vic Apr 2019'!AQ58-('Vic Apr 2019'!L58+'Vic Apr 2019'!M58))*'Vic Apr 2019'!Y58/100))*'Vic Apr 2019'!AQ58,('Vic Apr 2019'!N58*'Vic Apr 2019'!Y58/100)* 'Vic Apr 2019'!AQ58)),0)</f>
        <v>0</v>
      </c>
      <c r="J64" s="190">
        <f>IF(AND('Vic Apr 2019'!N58&gt;0,'Vic Apr 2019'!O58&gt;0),IF($C$5*E64/'Vic Apr 2019'!AQ58&lt;('Vic Apr 2019'!L58+'Vic Apr 2019'!M58+'Vic Apr 2019'!N58),0,IF(($C$5*E64/'Vic Apr 2019'!AQ58-'Vic Apr 2019'!L58+'Vic Apr 2019'!M58+'Vic Apr 2019'!N58)&lt;=('Vic Apr 2019'!L58+'Vic Apr 2019'!M58+'Vic Apr 2019'!N58+'Vic Apr 2019'!O58),(($C$5*E64/'Vic Apr 2019'!AQ58-('Vic Apr 2019'!L58+'Vic Apr 2019'!M58+'Vic Apr 2019'!N58))*'Vic Apr 2019'!Z58/100)*'Vic Apr 2019'!AQ58,('Vic Apr 2019'!O58*'Vic Apr 2019'!Z58/100)*'Vic Apr 2019'!AQ58)),0)</f>
        <v>0</v>
      </c>
      <c r="K64" s="190">
        <f>IF(AND('Vic Apr 2019'!P58&gt;0,'Vic Apr 2019'!O58&gt;0),IF(($C$5*E64/'Vic Apr 2019'!AQ58&lt;SUM('Vic Apr 2019'!L58:P58)),(0),($C$5*E64/'Vic Apr 2019'!AQ58-SUM('Vic Apr 2019'!L58:P58))*'Vic Apr 2019'!AB58/100)* 'Vic Apr 2019'!AQ58,IF(AND('Vic Apr 2019'!O58&gt;0,'Vic Apr 2019'!P58=""),IF(($C$5*E64/'Vic Apr 2019'!AQ58&lt; SUM('Vic Apr 2019'!L58:O58)),(0),($C$5*E64/'Vic Apr 2019'!AQ58-SUM('Vic Apr 2019'!L58:O58))*'Vic Apr 2019'!AA58/100)* 'Vic Apr 2019'!AQ58,IF(AND('Vic Apr 2019'!N58&gt;0,'Vic Apr 2019'!O58=""),IF(($C$5*E64/'Vic Apr 2019'!AQ58&lt; SUM('Vic Apr 2019'!L58:N58)),(0),($C$5*E64/'Vic Apr 2019'!AQ58-SUM('Vic Apr 2019'!L58:N58))*'Vic Apr 2019'!Z58/100)* 'Vic Apr 2019'!AQ58,IF(AND('Vic Apr 2019'!M58&gt;0,'Vic Apr 2019'!N58=""),IF(($C$5*E64/'Vic Apr 2019'!AQ58&lt;'Vic Apr 2019'!M58+'Vic Apr 2019'!L58),(0),(($C$5*E64/'Vic Apr 2019'!AQ58-('Vic Apr 2019'!M58+'Vic Apr 2019'!L58))*'Vic Apr 2019'!Y58/100))*'Vic Apr 2019'!AQ58,IF(AND('Vic Apr 2019'!L58&gt;0,'Vic Apr 2019'!M58=""&gt;0),IF(($C$5*E64/'Vic Apr 2019'!AQ58&lt;'Vic Apr 2019'!L58),(0),($C$5*E64/'Vic Apr 2019'!AQ58-'Vic Apr 2019'!L58)*'Vic Apr 2019'!X58/100)*'Vic Apr 2019'!AQ58,0)))))</f>
        <v>0</v>
      </c>
      <c r="L64" s="190">
        <f>IF('Vic Apr 2019'!K58="",($C$5*F64/'Vic Apr 2019'!AR58*'Vic Apr 2019'!AC58/100)*'Vic Apr 2019'!AR58,IF($C$5*F64/'Vic Apr 2019'!AR58&gt;='Vic Apr 2019'!L58,('Vic Apr 2019'!L58*'Vic Apr 2019'!AC58/100)*'Vic Apr 2019'!AR58,($C$5*F64/'Vic Apr 2019'!AR58*'Vic Apr 2019'!AC58/100)*'Vic Apr 2019'!AR58))</f>
        <v>720</v>
      </c>
      <c r="M64" s="190">
        <f>IF(AND('Vic Apr 2019'!L58&gt;0,'Vic Apr 2019'!M58&gt;0),IF($C$5*F64/'Vic Apr 2019'!AR58&lt;'Vic Apr 2019'!L58,0,IF(($C$5*F64/'Vic Apr 2019'!AR58-'Vic Apr 2019'!L58)&lt;=('Vic Apr 2019'!M58+'Vic Apr 2019'!L58),((($C$5*F64/'Vic Apr 2019'!AR58-'Vic Apr 2019'!L58)*'Vic Apr 2019'!AD58/100))*'Vic Apr 2019'!AR58,((('Vic Apr 2019'!M58)*'Vic Apr 2019'!AD58/100)*'Vic Apr 2019'!AR58))),0)</f>
        <v>231.00000000000006</v>
      </c>
      <c r="N64" s="190">
        <f>IF(AND('Vic Apr 2019'!M58&gt;0,'Vic Apr 2019'!N58&gt;0),IF($C$5*F64/'Vic Apr 2019'!AR58&lt;('Vic Apr 2019'!L58+'Vic Apr 2019'!M58),0,IF(($C$5*F64/'Vic Apr 2019'!AR58-'Vic Apr 2019'!L58+'Vic Apr 2019'!M58)&lt;=('Vic Apr 2019'!L58+'Vic Apr 2019'!M58+'Vic Apr 2019'!N58),((($C$5*F64/'Vic Apr 2019'!AR58-('Vic Apr 2019'!L58+'Vic Apr 2019'!M58))*'Vic Apr 2019'!AE58/100))*'Vic Apr 2019'!AR58,('Vic Apr 2019'!N58*'Vic Apr 2019'!AE58/100)*'Vic Apr 2019'!AR58)),0)</f>
        <v>0</v>
      </c>
      <c r="O64" s="190">
        <f>IF(AND('Vic Apr 2019'!N58&gt;0,'Vic Apr 2019'!O58&gt;0),IF($C$5*F64/'Vic Apr 2019'!AR58&lt;('Vic Apr 2019'!L58+'Vic Apr 2019'!M58+'Vic Apr 2019'!N58),0,IF(($C$5*F64/'Vic Apr 2019'!AR58-'Vic Apr 2019'!L58+'Vic Apr 2019'!M58+'Vic Apr 2019'!N58)&lt;=('Vic Apr 2019'!L58+'Vic Apr 2019'!M58+'Vic Apr 2019'!N58+'Vic Apr 2019'!O58),(($C$5*F64/'Vic Apr 2019'!AR58-('Vic Apr 2019'!L58+'Vic Apr 2019'!M58+'Vic Apr 2019'!N58))*'Vic Apr 2019'!AF58/100)*'Vic Apr 2019'!AR58,('Vic Apr 2019'!O58*'Vic Apr 2019'!AF58/100)*'Vic Apr 2019'!AR58)),0)</f>
        <v>0</v>
      </c>
      <c r="P64" s="190">
        <f>IF(AND('Vic Apr 2019'!P58&gt;0,'Vic Apr 2019'!O58&gt;0),IF(($C$5*F64/'Vic Apr 2019'!AR58&lt;SUM('Vic Apr 2019'!L58:P58)),(0),($C$5*F64/'Vic Apr 2019'!AR58-SUM('Vic Apr 2019'!L58:P58))*'Vic Apr 2019'!AB58/100)* 'Vic Apr 2019'!AR58,IF(AND('Vic Apr 2019'!O58&gt;0,'Vic Apr 2019'!P58=""),IF(($C$5*F64/'Vic Apr 2019'!AR58&lt; SUM('Vic Apr 2019'!L58:O58)),(0),($C$5*F64/'Vic Apr 2019'!AR58-SUM('Vic Apr 2019'!L58:O58))*'Vic Apr 2019'!AG58/100)* 'Vic Apr 2019'!AR58,IF(AND('Vic Apr 2019'!N58&gt;0,'Vic Apr 2019'!O58=""),IF(($C$5*F64/'Vic Apr 2019'!AR58&lt; SUM('Vic Apr 2019'!L58:N58)),(0),($C$5*F64/'Vic Apr 2019'!AR58-SUM('Vic Apr 2019'!L58:N58))*'Vic Apr 2019'!AF58/100)* 'Vic Apr 2019'!AR58,IF(AND('Vic Apr 2019'!M58&gt;0,'Vic Apr 2019'!N58=""),IF(($C$5*F64/'Vic Apr 2019'!AR58&lt;'Vic Apr 2019'!M58+'Vic Apr 2019'!L58),(0),(($C$5*F64/'Vic Apr 2019'!AR58-('Vic Apr 2019'!M58+'Vic Apr 2019'!L58))*'Vic Apr 2019'!AE58/100))*'Vic Apr 2019'!AR58,IF(AND('Vic Apr 2019'!L58&gt;0,'Vic Apr 2019'!M58=""&gt;0),IF(($C$5*F64/'Vic Apr 2019'!AR58&lt;'Vic Apr 2019'!L58),(0),($C$5*F64/'Vic Apr 2019'!AR58-'Vic Apr 2019'!L58)*'Vic Apr 2019'!AD58/100)*'Vic Apr 2019'!AR58,0)))))</f>
        <v>0</v>
      </c>
      <c r="Q64" s="394">
        <f t="shared" si="4"/>
        <v>1902</v>
      </c>
      <c r="R64" s="419">
        <f t="shared" si="5"/>
        <v>2180.4</v>
      </c>
      <c r="S64" s="193">
        <f t="shared" si="6"/>
        <v>2398.4400000000005</v>
      </c>
      <c r="T64" s="247">
        <f>'Vic Apr 2019'!AT58</f>
        <v>0</v>
      </c>
      <c r="U64" s="247">
        <f>'Vic Apr 2019'!AU58</f>
        <v>15</v>
      </c>
      <c r="V64" s="247">
        <f>'Vic Apr 2019'!AV58</f>
        <v>0</v>
      </c>
      <c r="W64" s="247">
        <f>'Vic Apr 2019'!AW58</f>
        <v>0</v>
      </c>
      <c r="X64" s="419" t="str">
        <f t="shared" si="12"/>
        <v>Guaranteed off usage</v>
      </c>
      <c r="Y64" s="419" t="s">
        <v>759</v>
      </c>
      <c r="Z64" s="399">
        <f t="shared" si="8"/>
        <v>1895.1000000000001</v>
      </c>
      <c r="AA64" s="399">
        <f t="shared" si="9"/>
        <v>1895.1000000000001</v>
      </c>
      <c r="AB64" s="400">
        <f t="shared" si="10"/>
        <v>2084.61</v>
      </c>
      <c r="AC64" s="400">
        <f t="shared" si="11"/>
        <v>2084.61</v>
      </c>
      <c r="AD64" s="244">
        <f>'Vic Apr 2019'!BF58</f>
        <v>0</v>
      </c>
      <c r="AE64" s="196" t="str">
        <f>'Vic Apr 2019'!BG58</f>
        <v>n</v>
      </c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4"/>
      <c r="AV64" s="324"/>
      <c r="AW64" s="324"/>
      <c r="AX64" s="324"/>
      <c r="AY64" s="324"/>
      <c r="AZ64" s="324"/>
      <c r="BA64" s="324"/>
      <c r="BB64" s="324"/>
      <c r="BC64" s="324"/>
      <c r="BD64" s="324"/>
      <c r="BE64" s="324"/>
      <c r="BF64" s="324"/>
      <c r="BG64" s="324"/>
      <c r="BH64" s="324"/>
      <c r="BI64" s="324"/>
      <c r="BJ64" s="324"/>
      <c r="BK64" s="324"/>
      <c r="BL64" s="324"/>
      <c r="BM64" s="324"/>
      <c r="BN64" s="324"/>
      <c r="BO64" s="324"/>
      <c r="BP64" s="324"/>
      <c r="BQ64" s="324"/>
      <c r="BR64" s="324"/>
      <c r="BS64" s="324"/>
      <c r="BT64" s="324"/>
      <c r="BU64" s="324"/>
      <c r="BV64" s="324"/>
      <c r="BW64" s="324"/>
      <c r="BX64" s="324"/>
      <c r="BY64" s="324"/>
      <c r="BZ64" s="324"/>
      <c r="CA64" s="324"/>
      <c r="CB64" s="324"/>
      <c r="CC64" s="324"/>
      <c r="CD64" s="324"/>
      <c r="CE64" s="324"/>
      <c r="CF64" s="324"/>
      <c r="CG64" s="324"/>
      <c r="CH64" s="324"/>
      <c r="CI64" s="324"/>
      <c r="CJ64" s="324"/>
      <c r="CK64" s="324"/>
      <c r="CL64" s="324"/>
      <c r="CM64" s="324"/>
      <c r="CN64" s="324"/>
      <c r="CO64" s="330"/>
      <c r="CP64" s="330"/>
      <c r="CQ64" s="330"/>
      <c r="CR64" s="330"/>
      <c r="CS64" s="330"/>
      <c r="CT64" s="330"/>
      <c r="CU64" s="330"/>
      <c r="CV64" s="330"/>
      <c r="CW64" s="330"/>
      <c r="CX64" s="330"/>
      <c r="CY64" s="330"/>
      <c r="CZ64" s="330"/>
      <c r="DA64" s="330"/>
      <c r="DB64" s="330"/>
      <c r="DC64" s="330"/>
      <c r="DD64" s="330"/>
      <c r="DE64" s="330"/>
      <c r="DF64" s="330"/>
      <c r="DG64" s="330"/>
      <c r="DH64" s="330"/>
      <c r="DI64" s="330"/>
      <c r="DJ64" s="330"/>
      <c r="DK64" s="330"/>
      <c r="DL64" s="330"/>
      <c r="DM64" s="330"/>
      <c r="DN64" s="330"/>
      <c r="DO64" s="330"/>
      <c r="DP64" s="330"/>
      <c r="DQ64" s="330"/>
      <c r="DR64" s="330"/>
      <c r="DS64" s="330"/>
      <c r="DT64" s="330"/>
      <c r="DU64" s="330"/>
      <c r="DV64" s="330"/>
      <c r="DW64" s="330"/>
      <c r="DX64" s="330"/>
      <c r="DY64" s="330"/>
      <c r="DZ64" s="330"/>
      <c r="EA64" s="330"/>
      <c r="EB64" s="330"/>
      <c r="EC64" s="330"/>
      <c r="ED64" s="330"/>
      <c r="EE64" s="330"/>
      <c r="EF64" s="330"/>
      <c r="EG64" s="330"/>
      <c r="EH64" s="330"/>
      <c r="EI64" s="330"/>
      <c r="EJ64" s="330"/>
      <c r="EK64" s="330"/>
      <c r="EL64" s="330"/>
      <c r="EM64" s="330"/>
      <c r="EN64" s="330"/>
      <c r="EO64" s="330"/>
      <c r="EP64" s="330"/>
    </row>
    <row r="65" spans="1:146" s="331" customFormat="1" ht="17" customHeight="1">
      <c r="A65" s="528"/>
      <c r="B65" s="194" t="str">
        <f>'Vic Apr 2019'!F59</f>
        <v>Simply Energy</v>
      </c>
      <c r="C65" s="194" t="str">
        <f>'Vic Apr 2019'!G59</f>
        <v>Business Save</v>
      </c>
      <c r="D65" s="190">
        <f>365*'Vic Apr 2019'!H59/100</f>
        <v>295.358</v>
      </c>
      <c r="E65" s="415">
        <f>IF('Vic Apr 2019'!AQ59=3,0.5,IF('Vic Apr 2019'!AQ59=2,0.33,0))</f>
        <v>0.5</v>
      </c>
      <c r="F65" s="415">
        <f t="shared" si="3"/>
        <v>0.5</v>
      </c>
      <c r="G65" s="190">
        <f>IF('Vic Apr 2019'!K59="",($C$5*E65/'Vic Apr 2019'!AQ59*'Vic Apr 2019'!W59/100)*'Vic Apr 2019'!AQ59,IF($C$5*E65/'Vic Apr 2019'!AQ59&gt;='Vic Apr 2019'!L59,('Vic Apr 2019'!L59*'Vic Apr 2019'!W59/100)*'Vic Apr 2019'!AQ59,($C$5*E65/'Vic Apr 2019'!AQ59*'Vic Apr 2019'!W59/100)*'Vic Apr 2019'!AQ59))</f>
        <v>281.99339999999995</v>
      </c>
      <c r="H65" s="190">
        <f>IF(AND('Vic Apr 2019'!L59&gt;0,'Vic Apr 2019'!M59&gt;0),IF($C$5*E65/'Vic Apr 2019'!AQ59&lt;'Vic Apr 2019'!L59,0,IF(($C$5*E65/'Vic Apr 2019'!AQ59-'Vic Apr 2019'!L59)&lt;=('Vic Apr 2019'!M59+'Vic Apr 2019'!L59),((($C$5*E65/'Vic Apr 2019'!AQ59-'Vic Apr 2019'!L59)*'Vic Apr 2019'!X59/100))*'Vic Apr 2019'!AQ59,((('Vic Apr 2019'!M59)*'Vic Apr 2019'!X59/100)*'Vic Apr 2019'!AQ59))),0)</f>
        <v>1046.3744000000002</v>
      </c>
      <c r="I65" s="190">
        <f>IF(AND('Vic Apr 2019'!M59&gt;0,'Vic Apr 2019'!N59&gt;0),IF($C$5*E65/'Vic Apr 2019'!AQ59&lt;('Vic Apr 2019'!L59+'Vic Apr 2019'!M59),0,IF(($C$5*E65/'Vic Apr 2019'!AQ59-'Vic Apr 2019'!L59+'Vic Apr 2019'!M59)&lt;=('Vic Apr 2019'!L59+'Vic Apr 2019'!M59+'Vic Apr 2019'!N59),((($C$5*E65/'Vic Apr 2019'!AQ59-('Vic Apr 2019'!L59+'Vic Apr 2019'!M59))*'Vic Apr 2019'!Y59/100))*'Vic Apr 2019'!AQ59,('Vic Apr 2019'!N59*'Vic Apr 2019'!Y59/100)* 'Vic Apr 2019'!AQ59)),0)</f>
        <v>0</v>
      </c>
      <c r="J65" s="190">
        <f>IF(AND('Vic Apr 2019'!N59&gt;0,'Vic Apr 2019'!O59&gt;0),IF($C$5*E65/'Vic Apr 2019'!AQ59&lt;('Vic Apr 2019'!L59+'Vic Apr 2019'!M59+'Vic Apr 2019'!N59),0,IF(($C$5*E65/'Vic Apr 2019'!AQ59-'Vic Apr 2019'!L59+'Vic Apr 2019'!M59+'Vic Apr 2019'!N59)&lt;=('Vic Apr 2019'!L59+'Vic Apr 2019'!M59+'Vic Apr 2019'!N59+'Vic Apr 2019'!O59),(($C$5*E65/'Vic Apr 2019'!AQ59-('Vic Apr 2019'!L59+'Vic Apr 2019'!M59+'Vic Apr 2019'!N59))*'Vic Apr 2019'!Z59/100)*'Vic Apr 2019'!AQ59,('Vic Apr 2019'!O59*'Vic Apr 2019'!Z59/100)*'Vic Apr 2019'!AQ59)),0)</f>
        <v>0</v>
      </c>
      <c r="K65" s="190">
        <f>IF(AND('Vic Apr 2019'!P59&gt;0,'Vic Apr 2019'!O59&gt;0),IF(($C$5*E65/'Vic Apr 2019'!AQ59&lt;SUM('Vic Apr 2019'!L59:P59)),(0),($C$5*E65/'Vic Apr 2019'!AQ59-SUM('Vic Apr 2019'!L59:P59))*'Vic Apr 2019'!AB59/100)* 'Vic Apr 2019'!AQ59,IF(AND('Vic Apr 2019'!O59&gt;0,'Vic Apr 2019'!P59=""),IF(($C$5*E65/'Vic Apr 2019'!AQ59&lt; SUM('Vic Apr 2019'!L59:O59)),(0),($C$5*E65/'Vic Apr 2019'!AQ59-SUM('Vic Apr 2019'!L59:O59))*'Vic Apr 2019'!AA59/100)* 'Vic Apr 2019'!AQ59,IF(AND('Vic Apr 2019'!N59&gt;0,'Vic Apr 2019'!O59=""),IF(($C$5*E65/'Vic Apr 2019'!AQ59&lt; SUM('Vic Apr 2019'!L59:N59)),(0),($C$5*E65/'Vic Apr 2019'!AQ59-SUM('Vic Apr 2019'!L59:N59))*'Vic Apr 2019'!Z59/100)* 'Vic Apr 2019'!AQ59,IF(AND('Vic Apr 2019'!M59&gt;0,'Vic Apr 2019'!N59=""),IF(($C$5*E65/'Vic Apr 2019'!AQ59&lt;'Vic Apr 2019'!M59+'Vic Apr 2019'!L59),(0),(($C$5*E65/'Vic Apr 2019'!AQ59-('Vic Apr 2019'!M59+'Vic Apr 2019'!L59))*'Vic Apr 2019'!Y59/100))*'Vic Apr 2019'!AQ59,IF(AND('Vic Apr 2019'!L59&gt;0,'Vic Apr 2019'!M59=""&gt;0),IF(($C$5*E65/'Vic Apr 2019'!AQ59&lt;'Vic Apr 2019'!L59),(0),($C$5*E65/'Vic Apr 2019'!AQ59-'Vic Apr 2019'!L59)*'Vic Apr 2019'!X59/100)*'Vic Apr 2019'!AQ59,0)))))</f>
        <v>0</v>
      </c>
      <c r="L65" s="190">
        <f>IF('Vic Apr 2019'!K59="",($C$5*F65/'Vic Apr 2019'!AR59*'Vic Apr 2019'!AC59/100)*'Vic Apr 2019'!AR59,IF($C$5*F65/'Vic Apr 2019'!AR59&gt;='Vic Apr 2019'!L59,('Vic Apr 2019'!L59*'Vic Apr 2019'!AC59/100)*'Vic Apr 2019'!AR59,($C$5*F65/'Vic Apr 2019'!AR59*'Vic Apr 2019'!AC59/100)*'Vic Apr 2019'!AR59))</f>
        <v>281.99339999999995</v>
      </c>
      <c r="M65" s="190">
        <f>IF(AND('Vic Apr 2019'!L59&gt;0,'Vic Apr 2019'!M59&gt;0),IF($C$5*F65/'Vic Apr 2019'!AR59&lt;'Vic Apr 2019'!L59,0,IF(($C$5*F65/'Vic Apr 2019'!AR59-'Vic Apr 2019'!L59)&lt;=('Vic Apr 2019'!M59+'Vic Apr 2019'!L59),((($C$5*F65/'Vic Apr 2019'!AR59-'Vic Apr 2019'!L59)*'Vic Apr 2019'!AD59/100))*'Vic Apr 2019'!AR59,((('Vic Apr 2019'!M59)*'Vic Apr 2019'!AD59/100)*'Vic Apr 2019'!AR59))),0)</f>
        <v>1046.3744000000002</v>
      </c>
      <c r="N65" s="190">
        <f>IF(AND('Vic Apr 2019'!M59&gt;0,'Vic Apr 2019'!N59&gt;0),IF($C$5*F65/'Vic Apr 2019'!AR59&lt;('Vic Apr 2019'!L59+'Vic Apr 2019'!M59),0,IF(($C$5*F65/'Vic Apr 2019'!AR59-'Vic Apr 2019'!L59+'Vic Apr 2019'!M59)&lt;=('Vic Apr 2019'!L59+'Vic Apr 2019'!M59+'Vic Apr 2019'!N59),((($C$5*F65/'Vic Apr 2019'!AR59-('Vic Apr 2019'!L59+'Vic Apr 2019'!M59))*'Vic Apr 2019'!AE59/100))*'Vic Apr 2019'!AR59,('Vic Apr 2019'!N59*'Vic Apr 2019'!AE59/100)*'Vic Apr 2019'!AR59)),0)</f>
        <v>0</v>
      </c>
      <c r="O65" s="190">
        <f>IF(AND('Vic Apr 2019'!N59&gt;0,'Vic Apr 2019'!O59&gt;0),IF($C$5*F65/'Vic Apr 2019'!AR59&lt;('Vic Apr 2019'!L59+'Vic Apr 2019'!M59+'Vic Apr 2019'!N59),0,IF(($C$5*F65/'Vic Apr 2019'!AR59-'Vic Apr 2019'!L59+'Vic Apr 2019'!M59+'Vic Apr 2019'!N59)&lt;=('Vic Apr 2019'!L59+'Vic Apr 2019'!M59+'Vic Apr 2019'!N59+'Vic Apr 2019'!O59),(($C$5*F65/'Vic Apr 2019'!AR59-('Vic Apr 2019'!L59+'Vic Apr 2019'!M59+'Vic Apr 2019'!N59))*'Vic Apr 2019'!AF59/100)*'Vic Apr 2019'!AR59,('Vic Apr 2019'!O59*'Vic Apr 2019'!AF59/100)*'Vic Apr 2019'!AR59)),0)</f>
        <v>0</v>
      </c>
      <c r="P65" s="190">
        <f>IF(AND('Vic Apr 2019'!P59&gt;0,'Vic Apr 2019'!O59&gt;0),IF(($C$5*F65/'Vic Apr 2019'!AR59&lt;SUM('Vic Apr 2019'!L59:P59)),(0),($C$5*F65/'Vic Apr 2019'!AR59-SUM('Vic Apr 2019'!L59:P59))*'Vic Apr 2019'!AB59/100)* 'Vic Apr 2019'!AR59,IF(AND('Vic Apr 2019'!O59&gt;0,'Vic Apr 2019'!P59=""),IF(($C$5*F65/'Vic Apr 2019'!AR59&lt; SUM('Vic Apr 2019'!L59:O59)),(0),($C$5*F65/'Vic Apr 2019'!AR59-SUM('Vic Apr 2019'!L59:O59))*'Vic Apr 2019'!AG59/100)* 'Vic Apr 2019'!AR59,IF(AND('Vic Apr 2019'!N59&gt;0,'Vic Apr 2019'!O59=""),IF(($C$5*F65/'Vic Apr 2019'!AR59&lt; SUM('Vic Apr 2019'!L59:N59)),(0),($C$5*F65/'Vic Apr 2019'!AR59-SUM('Vic Apr 2019'!L59:N59))*'Vic Apr 2019'!AF59/100)* 'Vic Apr 2019'!AR59,IF(AND('Vic Apr 2019'!M59&gt;0,'Vic Apr 2019'!N59=""),IF(($C$5*F65/'Vic Apr 2019'!AR59&lt;'Vic Apr 2019'!M59+'Vic Apr 2019'!L59),(0),(($C$5*F65/'Vic Apr 2019'!AR59-('Vic Apr 2019'!M59+'Vic Apr 2019'!L59))*'Vic Apr 2019'!AE59/100))*'Vic Apr 2019'!AR59,IF(AND('Vic Apr 2019'!L59&gt;0,'Vic Apr 2019'!M59=""&gt;0),IF(($C$5*F65/'Vic Apr 2019'!AR59&lt;'Vic Apr 2019'!L59),(0),($C$5*F65/'Vic Apr 2019'!AR59-'Vic Apr 2019'!L59)*'Vic Apr 2019'!AD59/100)*'Vic Apr 2019'!AR59,0)))))</f>
        <v>0</v>
      </c>
      <c r="Q65" s="394">
        <f t="shared" si="4"/>
        <v>2656.7356</v>
      </c>
      <c r="R65" s="419">
        <f t="shared" si="5"/>
        <v>2953.0936000000002</v>
      </c>
      <c r="S65" s="193">
        <f t="shared" si="6"/>
        <v>3248.4029600000003</v>
      </c>
      <c r="T65" s="247">
        <f>'Vic Apr 2019'!AT59</f>
        <v>0</v>
      </c>
      <c r="U65" s="247">
        <f>'Vic Apr 2019'!AU59</f>
        <v>30</v>
      </c>
      <c r="V65" s="247">
        <f>'Vic Apr 2019'!AV59</f>
        <v>0</v>
      </c>
      <c r="W65" s="247">
        <f>'Vic Apr 2019'!AW59</f>
        <v>0</v>
      </c>
      <c r="X65" s="419" t="str">
        <f t="shared" si="12"/>
        <v>Guaranteed off usage</v>
      </c>
      <c r="Y65" s="419" t="s">
        <v>759</v>
      </c>
      <c r="Z65" s="399">
        <f t="shared" si="8"/>
        <v>2156.0729200000001</v>
      </c>
      <c r="AA65" s="399">
        <f t="shared" si="9"/>
        <v>2156.0729200000001</v>
      </c>
      <c r="AB65" s="400">
        <f t="shared" si="10"/>
        <v>2371.6802120000002</v>
      </c>
      <c r="AC65" s="400">
        <f t="shared" si="11"/>
        <v>2371.6802120000002</v>
      </c>
      <c r="AD65" s="244">
        <f>'Vic Apr 2019'!BF59</f>
        <v>0</v>
      </c>
      <c r="AE65" s="196" t="str">
        <f>'Vic Apr 2019'!BG59</f>
        <v>n</v>
      </c>
      <c r="CO65" s="330"/>
      <c r="CP65" s="330"/>
      <c r="CQ65" s="330"/>
      <c r="CR65" s="330"/>
      <c r="CS65" s="330"/>
      <c r="CT65" s="330"/>
      <c r="CU65" s="330"/>
      <c r="CV65" s="330"/>
      <c r="CW65" s="330"/>
      <c r="CX65" s="330"/>
      <c r="CY65" s="330"/>
      <c r="CZ65" s="330"/>
      <c r="DA65" s="330"/>
      <c r="DB65" s="330"/>
      <c r="DC65" s="330"/>
      <c r="DD65" s="330"/>
      <c r="DE65" s="330"/>
      <c r="DF65" s="330"/>
      <c r="DG65" s="330"/>
      <c r="DH65" s="330"/>
      <c r="DI65" s="330"/>
      <c r="DJ65" s="330"/>
      <c r="DK65" s="330"/>
      <c r="DL65" s="330"/>
      <c r="DM65" s="330"/>
      <c r="DN65" s="330"/>
      <c r="DO65" s="330"/>
      <c r="DP65" s="330"/>
      <c r="DQ65" s="330"/>
      <c r="DR65" s="330"/>
      <c r="DS65" s="330"/>
      <c r="DT65" s="330"/>
      <c r="DU65" s="330"/>
      <c r="DV65" s="330"/>
      <c r="DW65" s="330"/>
      <c r="DX65" s="330"/>
      <c r="DY65" s="330"/>
      <c r="DZ65" s="330"/>
      <c r="EA65" s="330"/>
      <c r="EB65" s="330"/>
      <c r="EC65" s="330"/>
      <c r="ED65" s="330"/>
      <c r="EE65" s="330"/>
      <c r="EF65" s="330"/>
      <c r="EG65" s="330"/>
      <c r="EH65" s="330"/>
      <c r="EI65" s="330"/>
      <c r="EJ65" s="330"/>
      <c r="EK65" s="330"/>
      <c r="EL65" s="330"/>
      <c r="EM65" s="330"/>
      <c r="EN65" s="330"/>
      <c r="EO65" s="330"/>
      <c r="EP65" s="330"/>
    </row>
    <row r="66" spans="1:146" s="331" customFormat="1" ht="17" customHeight="1">
      <c r="A66" s="528"/>
      <c r="B66" s="194" t="str">
        <f>'Vic Apr 2019'!F60</f>
        <v>Amaysim</v>
      </c>
      <c r="C66" s="194" t="str">
        <f>'Vic Apr 2019'!G60</f>
        <v>Gas as you go</v>
      </c>
      <c r="D66" s="190">
        <f>365*'Vic Apr 2019'!H60/100</f>
        <v>244.27260000000001</v>
      </c>
      <c r="E66" s="415">
        <f>IF('Vic Apr 2019'!AQ60=3,0.5,IF('Vic Apr 2019'!AQ60=2,0.33,0))</f>
        <v>0.5</v>
      </c>
      <c r="F66" s="415">
        <f t="shared" si="3"/>
        <v>0.5</v>
      </c>
      <c r="G66" s="190">
        <f>IF('Vic Apr 2019'!K60="",($C$5*E66/'Vic Apr 2019'!AQ60*'Vic Apr 2019'!W60/100)*'Vic Apr 2019'!AQ60,IF($C$5*E66/'Vic Apr 2019'!AQ60&gt;='Vic Apr 2019'!L60,('Vic Apr 2019'!L60*'Vic Apr 2019'!W60/100)*'Vic Apr 2019'!AQ60,($C$5*E66/'Vic Apr 2019'!AQ60*'Vic Apr 2019'!W60/100)*'Vic Apr 2019'!AQ60))</f>
        <v>204.29999999999998</v>
      </c>
      <c r="H66" s="190">
        <f>IF(AND('Vic Apr 2019'!L60&gt;0,'Vic Apr 2019'!M60&gt;0),IF($C$5*E66/'Vic Apr 2019'!AQ60&lt;'Vic Apr 2019'!L60,0,IF(($C$5*E66/'Vic Apr 2019'!AQ60-'Vic Apr 2019'!L60)&lt;=('Vic Apr 2019'!M60+'Vic Apr 2019'!L60),((($C$5*E66/'Vic Apr 2019'!AQ60-'Vic Apr 2019'!L60)*'Vic Apr 2019'!X60/100))*'Vic Apr 2019'!AQ60,((('Vic Apr 2019'!M60)*'Vic Apr 2019'!X60/100)*'Vic Apr 2019'!AQ60))),0)</f>
        <v>722.83</v>
      </c>
      <c r="I66" s="190">
        <f>IF(AND('Vic Apr 2019'!M60&gt;0,'Vic Apr 2019'!N60&gt;0),IF($C$5*E66/'Vic Apr 2019'!AQ60&lt;('Vic Apr 2019'!L60+'Vic Apr 2019'!M60),0,IF(($C$5*E66/'Vic Apr 2019'!AQ60-'Vic Apr 2019'!L60+'Vic Apr 2019'!M60)&lt;=('Vic Apr 2019'!L60+'Vic Apr 2019'!M60+'Vic Apr 2019'!N60),((($C$5*E66/'Vic Apr 2019'!AQ60-('Vic Apr 2019'!L60+'Vic Apr 2019'!M60))*'Vic Apr 2019'!Y60/100))*'Vic Apr 2019'!AQ60,('Vic Apr 2019'!N60*'Vic Apr 2019'!Y60/100)* 'Vic Apr 2019'!AQ60)),0)</f>
        <v>0</v>
      </c>
      <c r="J66" s="190">
        <f>IF(AND('Vic Apr 2019'!N60&gt;0,'Vic Apr 2019'!O60&gt;0),IF($C$5*E66/'Vic Apr 2019'!AQ60&lt;('Vic Apr 2019'!L60+'Vic Apr 2019'!M60+'Vic Apr 2019'!N60),0,IF(($C$5*E66/'Vic Apr 2019'!AQ60-'Vic Apr 2019'!L60+'Vic Apr 2019'!M60+'Vic Apr 2019'!N60)&lt;=('Vic Apr 2019'!L60+'Vic Apr 2019'!M60+'Vic Apr 2019'!N60+'Vic Apr 2019'!O60),(($C$5*E66/'Vic Apr 2019'!AQ60-('Vic Apr 2019'!L60+'Vic Apr 2019'!M60+'Vic Apr 2019'!N60))*'Vic Apr 2019'!Z60/100)*'Vic Apr 2019'!AQ60,('Vic Apr 2019'!O60*'Vic Apr 2019'!Z60/100)*'Vic Apr 2019'!AQ60)),0)</f>
        <v>0</v>
      </c>
      <c r="K66" s="190">
        <f>IF(AND('Vic Apr 2019'!P60&gt;0,'Vic Apr 2019'!O60&gt;0),IF(($C$5*E66/'Vic Apr 2019'!AQ60&lt;SUM('Vic Apr 2019'!L60:P60)),(0),($C$5*E66/'Vic Apr 2019'!AQ60-SUM('Vic Apr 2019'!L60:P60))*'Vic Apr 2019'!AB60/100)* 'Vic Apr 2019'!AQ60,IF(AND('Vic Apr 2019'!O60&gt;0,'Vic Apr 2019'!P60=""),IF(($C$5*E66/'Vic Apr 2019'!AQ60&lt; SUM('Vic Apr 2019'!L60:O60)),(0),($C$5*E66/'Vic Apr 2019'!AQ60-SUM('Vic Apr 2019'!L60:O60))*'Vic Apr 2019'!AA60/100)* 'Vic Apr 2019'!AQ60,IF(AND('Vic Apr 2019'!N60&gt;0,'Vic Apr 2019'!O60=""),IF(($C$5*E66/'Vic Apr 2019'!AQ60&lt; SUM('Vic Apr 2019'!L60:N60)),(0),($C$5*E66/'Vic Apr 2019'!AQ60-SUM('Vic Apr 2019'!L60:N60))*'Vic Apr 2019'!Z60/100)* 'Vic Apr 2019'!AQ60,IF(AND('Vic Apr 2019'!M60&gt;0,'Vic Apr 2019'!N60=""),IF(($C$5*E66/'Vic Apr 2019'!AQ60&lt;'Vic Apr 2019'!M60+'Vic Apr 2019'!L60),(0),(($C$5*E66/'Vic Apr 2019'!AQ60-('Vic Apr 2019'!M60+'Vic Apr 2019'!L60))*'Vic Apr 2019'!Y60/100))*'Vic Apr 2019'!AQ60,IF(AND('Vic Apr 2019'!L60&gt;0,'Vic Apr 2019'!M60=""&gt;0),IF(($C$5*E66/'Vic Apr 2019'!AQ60&lt;'Vic Apr 2019'!L60),(0),($C$5*E66/'Vic Apr 2019'!AQ60-'Vic Apr 2019'!L60)*'Vic Apr 2019'!X60/100)*'Vic Apr 2019'!AQ60,0)))))</f>
        <v>0</v>
      </c>
      <c r="L66" s="190">
        <f>IF('Vic Apr 2019'!K60="",($C$5*F66/'Vic Apr 2019'!AR60*'Vic Apr 2019'!AC60/100)*'Vic Apr 2019'!AR60,IF($C$5*F66/'Vic Apr 2019'!AR60&gt;='Vic Apr 2019'!L60,('Vic Apr 2019'!L60*'Vic Apr 2019'!AC60/100)*'Vic Apr 2019'!AR60,($C$5*F66/'Vic Apr 2019'!AR60*'Vic Apr 2019'!AC60/100)*'Vic Apr 2019'!AR60))</f>
        <v>204.29999999999998</v>
      </c>
      <c r="M66" s="190">
        <f>IF(AND('Vic Apr 2019'!L60&gt;0,'Vic Apr 2019'!M60&gt;0),IF($C$5*F66/'Vic Apr 2019'!AR60&lt;'Vic Apr 2019'!L60,0,IF(($C$5*F66/'Vic Apr 2019'!AR60-'Vic Apr 2019'!L60)&lt;=('Vic Apr 2019'!M60+'Vic Apr 2019'!L60),((($C$5*F66/'Vic Apr 2019'!AR60-'Vic Apr 2019'!L60)*'Vic Apr 2019'!AD60/100))*'Vic Apr 2019'!AR60,((('Vic Apr 2019'!M60)*'Vic Apr 2019'!AD60/100)*'Vic Apr 2019'!AR60))),0)</f>
        <v>722.83</v>
      </c>
      <c r="N66" s="190">
        <f>IF(AND('Vic Apr 2019'!M60&gt;0,'Vic Apr 2019'!N60&gt;0),IF($C$5*F66/'Vic Apr 2019'!AR60&lt;('Vic Apr 2019'!L60+'Vic Apr 2019'!M60),0,IF(($C$5*F66/'Vic Apr 2019'!AR60-'Vic Apr 2019'!L60+'Vic Apr 2019'!M60)&lt;=('Vic Apr 2019'!L60+'Vic Apr 2019'!M60+'Vic Apr 2019'!N60),((($C$5*F66/'Vic Apr 2019'!AR60-('Vic Apr 2019'!L60+'Vic Apr 2019'!M60))*'Vic Apr 2019'!AE60/100))*'Vic Apr 2019'!AR60,('Vic Apr 2019'!N60*'Vic Apr 2019'!AE60/100)*'Vic Apr 2019'!AR60)),0)</f>
        <v>0</v>
      </c>
      <c r="O66" s="190">
        <f>IF(AND('Vic Apr 2019'!N60&gt;0,'Vic Apr 2019'!O60&gt;0),IF($C$5*F66/'Vic Apr 2019'!AR60&lt;('Vic Apr 2019'!L60+'Vic Apr 2019'!M60+'Vic Apr 2019'!N60),0,IF(($C$5*F66/'Vic Apr 2019'!AR60-'Vic Apr 2019'!L60+'Vic Apr 2019'!M60+'Vic Apr 2019'!N60)&lt;=('Vic Apr 2019'!L60+'Vic Apr 2019'!M60+'Vic Apr 2019'!N60+'Vic Apr 2019'!O60),(($C$5*F66/'Vic Apr 2019'!AR60-('Vic Apr 2019'!L60+'Vic Apr 2019'!M60+'Vic Apr 2019'!N60))*'Vic Apr 2019'!AF60/100)*'Vic Apr 2019'!AR60,('Vic Apr 2019'!O60*'Vic Apr 2019'!AF60/100)*'Vic Apr 2019'!AR60)),0)</f>
        <v>0</v>
      </c>
      <c r="P66" s="190">
        <f>IF(AND('Vic Apr 2019'!P60&gt;0,'Vic Apr 2019'!O60&gt;0),IF(($C$5*F66/'Vic Apr 2019'!AR60&lt;SUM('Vic Apr 2019'!L60:P60)),(0),($C$5*F66/'Vic Apr 2019'!AR60-SUM('Vic Apr 2019'!L60:P60))*'Vic Apr 2019'!AB60/100)* 'Vic Apr 2019'!AR60,IF(AND('Vic Apr 2019'!O60&gt;0,'Vic Apr 2019'!P60=""),IF(($C$5*F66/'Vic Apr 2019'!AR60&lt; SUM('Vic Apr 2019'!L60:O60)),(0),($C$5*F66/'Vic Apr 2019'!AR60-SUM('Vic Apr 2019'!L60:O60))*'Vic Apr 2019'!AG60/100)* 'Vic Apr 2019'!AR60,IF(AND('Vic Apr 2019'!N60&gt;0,'Vic Apr 2019'!O60=""),IF(($C$5*F66/'Vic Apr 2019'!AR60&lt; SUM('Vic Apr 2019'!L60:N60)),(0),($C$5*F66/'Vic Apr 2019'!AR60-SUM('Vic Apr 2019'!L60:N60))*'Vic Apr 2019'!AF60/100)* 'Vic Apr 2019'!AR60,IF(AND('Vic Apr 2019'!M60&gt;0,'Vic Apr 2019'!N60=""),IF(($C$5*F66/'Vic Apr 2019'!AR60&lt;'Vic Apr 2019'!M60+'Vic Apr 2019'!L60),(0),(($C$5*F66/'Vic Apr 2019'!AR60-('Vic Apr 2019'!M60+'Vic Apr 2019'!L60))*'Vic Apr 2019'!AE60/100))*'Vic Apr 2019'!AR60,IF(AND('Vic Apr 2019'!L60&gt;0,'Vic Apr 2019'!M60=""&gt;0),IF(($C$5*F66/'Vic Apr 2019'!AR60&lt;'Vic Apr 2019'!L60),(0),($C$5*F66/'Vic Apr 2019'!AR60-'Vic Apr 2019'!L60)*'Vic Apr 2019'!AD60/100)*'Vic Apr 2019'!AR60,0)))))</f>
        <v>0</v>
      </c>
      <c r="Q66" s="394">
        <f t="shared" si="4"/>
        <v>1854.2600000000002</v>
      </c>
      <c r="R66" s="419">
        <f t="shared" ref="R66:R67" si="17">SUM(D66:P66)</f>
        <v>2099.5326</v>
      </c>
      <c r="S66" s="193">
        <f t="shared" si="6"/>
        <v>2309.4858600000002</v>
      </c>
      <c r="T66" s="247">
        <f>'Vic Apr 2019'!AT60</f>
        <v>0</v>
      </c>
      <c r="U66" s="247">
        <f>'Vic Apr 2019'!AU60</f>
        <v>0</v>
      </c>
      <c r="V66" s="247">
        <f>'Vic Apr 2019'!AV60</f>
        <v>0</v>
      </c>
      <c r="W66" s="247">
        <f>'Vic Apr 2019'!AW60</f>
        <v>0</v>
      </c>
      <c r="X66" s="419" t="str">
        <f t="shared" si="12"/>
        <v>No discount</v>
      </c>
      <c r="Y66" s="419" t="s">
        <v>759</v>
      </c>
      <c r="Z66" s="399">
        <f t="shared" si="8"/>
        <v>2099.5326</v>
      </c>
      <c r="AA66" s="399">
        <f t="shared" si="9"/>
        <v>2099.5326</v>
      </c>
      <c r="AB66" s="400">
        <f t="shared" si="10"/>
        <v>2309.4858600000002</v>
      </c>
      <c r="AC66" s="400">
        <f t="shared" si="11"/>
        <v>2309.4858600000002</v>
      </c>
      <c r="AD66" s="244">
        <f>'Vic Apr 2019'!BF60</f>
        <v>0</v>
      </c>
      <c r="AE66" s="196" t="str">
        <f>'Vic Apr 2019'!BG60</f>
        <v>n</v>
      </c>
      <c r="AF66" s="324"/>
      <c r="AG66" s="324"/>
      <c r="AH66" s="324"/>
      <c r="AI66" s="324"/>
      <c r="AJ66" s="324"/>
      <c r="AK66" s="324"/>
      <c r="AL66" s="324"/>
      <c r="AM66" s="324"/>
      <c r="AN66" s="324"/>
      <c r="AO66" s="324"/>
      <c r="AP66" s="324"/>
      <c r="AQ66" s="324"/>
      <c r="AR66" s="324"/>
      <c r="AS66" s="324"/>
      <c r="AT66" s="324"/>
      <c r="AU66" s="324"/>
      <c r="AV66" s="324"/>
      <c r="AW66" s="324"/>
      <c r="AX66" s="324"/>
      <c r="AY66" s="324"/>
      <c r="AZ66" s="324"/>
      <c r="BA66" s="324"/>
      <c r="BB66" s="324"/>
      <c r="BC66" s="324"/>
      <c r="BD66" s="324"/>
      <c r="BE66" s="324"/>
      <c r="BF66" s="324"/>
      <c r="BG66" s="324"/>
      <c r="BH66" s="324"/>
      <c r="BI66" s="324"/>
      <c r="BJ66" s="324"/>
      <c r="BK66" s="324"/>
      <c r="BL66" s="324"/>
      <c r="BM66" s="324"/>
      <c r="BN66" s="324"/>
      <c r="BO66" s="324"/>
      <c r="BP66" s="324"/>
      <c r="BQ66" s="324"/>
      <c r="BR66" s="324"/>
      <c r="BS66" s="324"/>
      <c r="BT66" s="324"/>
      <c r="BU66" s="324"/>
      <c r="BV66" s="324"/>
      <c r="BW66" s="324"/>
      <c r="BX66" s="324"/>
      <c r="BY66" s="324"/>
      <c r="BZ66" s="324"/>
      <c r="CA66" s="324"/>
      <c r="CB66" s="324"/>
      <c r="CC66" s="324"/>
      <c r="CD66" s="324"/>
      <c r="CE66" s="324"/>
      <c r="CF66" s="324"/>
      <c r="CG66" s="324"/>
      <c r="CH66" s="324"/>
      <c r="CI66" s="324"/>
      <c r="CJ66" s="324"/>
      <c r="CK66" s="324"/>
      <c r="CL66" s="324"/>
      <c r="CM66" s="324"/>
      <c r="CN66" s="324"/>
      <c r="CO66" s="330"/>
      <c r="CP66" s="330"/>
      <c r="CQ66" s="330"/>
      <c r="CR66" s="330"/>
      <c r="CS66" s="330"/>
      <c r="CT66" s="330"/>
      <c r="CU66" s="330"/>
      <c r="CV66" s="330"/>
      <c r="CW66" s="330"/>
      <c r="CX66" s="330"/>
      <c r="CY66" s="330"/>
      <c r="CZ66" s="330"/>
      <c r="DA66" s="330"/>
      <c r="DB66" s="330"/>
      <c r="DC66" s="330"/>
      <c r="DD66" s="330"/>
      <c r="DE66" s="330"/>
      <c r="DF66" s="330"/>
      <c r="DG66" s="330"/>
      <c r="DH66" s="330"/>
      <c r="DI66" s="330"/>
      <c r="DJ66" s="330"/>
      <c r="DK66" s="330"/>
      <c r="DL66" s="330"/>
      <c r="DM66" s="330"/>
      <c r="DN66" s="330"/>
      <c r="DO66" s="330"/>
      <c r="DP66" s="330"/>
      <c r="DQ66" s="330"/>
      <c r="DR66" s="330"/>
      <c r="DS66" s="330"/>
      <c r="DT66" s="330"/>
      <c r="DU66" s="330"/>
      <c r="DV66" s="330"/>
      <c r="DW66" s="330"/>
      <c r="DX66" s="330"/>
      <c r="DY66" s="330"/>
      <c r="DZ66" s="330"/>
      <c r="EA66" s="330"/>
      <c r="EB66" s="330"/>
      <c r="EC66" s="330"/>
      <c r="ED66" s="330"/>
      <c r="EE66" s="330"/>
      <c r="EF66" s="330"/>
      <c r="EG66" s="330"/>
      <c r="EH66" s="330"/>
      <c r="EI66" s="330"/>
      <c r="EJ66" s="330"/>
      <c r="EK66" s="330"/>
      <c r="EL66" s="330"/>
      <c r="EM66" s="330"/>
      <c r="EN66" s="330"/>
      <c r="EO66" s="330"/>
      <c r="EP66" s="330"/>
    </row>
    <row r="67" spans="1:146" s="331" customFormat="1" ht="17" customHeight="1" thickBot="1">
      <c r="A67" s="532"/>
      <c r="B67" s="215" t="str">
        <f>'Vic Apr 2019'!F61</f>
        <v>Powershop</v>
      </c>
      <c r="C67" s="215" t="str">
        <f>'Vic Apr 2019'!G61</f>
        <v>Gas Saver</v>
      </c>
      <c r="D67" s="115">
        <f>365*'Vic Apr 2019'!H61/100</f>
        <v>357.7</v>
      </c>
      <c r="E67" s="416">
        <f>IF('Vic Apr 2019'!AQ61=3,0.5,IF('Vic Apr 2019'!AQ61=2,0.33,0))</f>
        <v>0.5</v>
      </c>
      <c r="F67" s="416">
        <f t="shared" si="3"/>
        <v>0.5</v>
      </c>
      <c r="G67" s="115">
        <f>IF('Vic Apr 2019'!K61="",($C$5*E67/'Vic Apr 2019'!AQ61*'Vic Apr 2019'!W61/100)*'Vic Apr 2019'!AQ61,IF($C$5*E67/'Vic Apr 2019'!AQ61&gt;='Vic Apr 2019'!L61,('Vic Apr 2019'!L61*'Vic Apr 2019'!W61/100)*'Vic Apr 2019'!AQ61,($C$5*E67/'Vic Apr 2019'!AQ61*'Vic Apr 2019'!W61/100)*'Vic Apr 2019'!AQ61))</f>
        <v>840</v>
      </c>
      <c r="H67" s="115">
        <f>IF(AND('Vic Apr 2019'!L61&gt;0,'Vic Apr 2019'!M61&gt;0),IF($C$5*E67/'Vic Apr 2019'!AQ61&lt;'Vic Apr 2019'!L61,0,IF(($C$5*E67/'Vic Apr 2019'!AQ61-'Vic Apr 2019'!L61)&lt;=('Vic Apr 2019'!M61+'Vic Apr 2019'!L61),((($C$5*E67/'Vic Apr 2019'!AQ61-'Vic Apr 2019'!L61)*'Vic Apr 2019'!X61/100))*'Vic Apr 2019'!AQ61,((('Vic Apr 2019'!M61)*'Vic Apr 2019'!X61/100)*'Vic Apr 2019'!AQ61))),0)</f>
        <v>0</v>
      </c>
      <c r="I67" s="115">
        <f>IF(AND('Vic Apr 2019'!M61&gt;0,'Vic Apr 2019'!N61&gt;0),IF($C$5*E67/'Vic Apr 2019'!AQ61&lt;('Vic Apr 2019'!L61+'Vic Apr 2019'!M61),0,IF(($C$5*E67/'Vic Apr 2019'!AQ61-'Vic Apr 2019'!L61+'Vic Apr 2019'!M61)&lt;=('Vic Apr 2019'!L61+'Vic Apr 2019'!M61+'Vic Apr 2019'!N61),((($C$5*E67/'Vic Apr 2019'!AQ61-('Vic Apr 2019'!L61+'Vic Apr 2019'!M61))*'Vic Apr 2019'!Y61/100))*'Vic Apr 2019'!AQ61,('Vic Apr 2019'!N61*'Vic Apr 2019'!Y61/100)* 'Vic Apr 2019'!AQ61)),0)</f>
        <v>0</v>
      </c>
      <c r="J67" s="115">
        <f>IF(AND('Vic Apr 2019'!N61&gt;0,'Vic Apr 2019'!O61&gt;0),IF($C$5*E67/'Vic Apr 2019'!AQ61&lt;('Vic Apr 2019'!L61+'Vic Apr 2019'!M61+'Vic Apr 2019'!N61),0,IF(($C$5*E67/'Vic Apr 2019'!AQ61-'Vic Apr 2019'!L61+'Vic Apr 2019'!M61+'Vic Apr 2019'!N61)&lt;=('Vic Apr 2019'!L61+'Vic Apr 2019'!M61+'Vic Apr 2019'!N61+'Vic Apr 2019'!O61),(($C$5*E67/'Vic Apr 2019'!AQ61-('Vic Apr 2019'!L61+'Vic Apr 2019'!M61+'Vic Apr 2019'!N61))*'Vic Apr 2019'!Z61/100)*'Vic Apr 2019'!AQ61,('Vic Apr 2019'!O61*'Vic Apr 2019'!Z61/100)*'Vic Apr 2019'!AQ61)),0)</f>
        <v>0</v>
      </c>
      <c r="K67" s="115">
        <f>IF(AND('Vic Apr 2019'!P61&gt;0,'Vic Apr 2019'!O61&gt;0),IF(($C$5*E67/'Vic Apr 2019'!AQ61&lt;SUM('Vic Apr 2019'!L61:P61)),(0),($C$5*E67/'Vic Apr 2019'!AQ61-SUM('Vic Apr 2019'!L61:P61))*'Vic Apr 2019'!AB61/100)* 'Vic Apr 2019'!AQ61,IF(AND('Vic Apr 2019'!O61&gt;0,'Vic Apr 2019'!P61=""),IF(($C$5*E67/'Vic Apr 2019'!AQ61&lt; SUM('Vic Apr 2019'!L61:O61)),(0),($C$5*E67/'Vic Apr 2019'!AQ61-SUM('Vic Apr 2019'!L61:O61))*'Vic Apr 2019'!AA61/100)* 'Vic Apr 2019'!AQ61,IF(AND('Vic Apr 2019'!N61&gt;0,'Vic Apr 2019'!O61=""),IF(($C$5*E67/'Vic Apr 2019'!AQ61&lt; SUM('Vic Apr 2019'!L61:N61)),(0),($C$5*E67/'Vic Apr 2019'!AQ61-SUM('Vic Apr 2019'!L61:N61))*'Vic Apr 2019'!Z61/100)* 'Vic Apr 2019'!AQ61,IF(AND('Vic Apr 2019'!M61&gt;0,'Vic Apr 2019'!N61=""),IF(($C$5*E67/'Vic Apr 2019'!AQ61&lt;'Vic Apr 2019'!M61+'Vic Apr 2019'!L61),(0),(($C$5*E67/'Vic Apr 2019'!AQ61-('Vic Apr 2019'!M61+'Vic Apr 2019'!L61))*'Vic Apr 2019'!Y61/100))*'Vic Apr 2019'!AQ61,IF(AND('Vic Apr 2019'!L61&gt;0,'Vic Apr 2019'!M61=""&gt;0),IF(($C$5*E67/'Vic Apr 2019'!AQ61&lt;'Vic Apr 2019'!L61),(0),($C$5*E67/'Vic Apr 2019'!AQ61-'Vic Apr 2019'!L61)*'Vic Apr 2019'!X61/100)*'Vic Apr 2019'!AQ61,0)))))</f>
        <v>0</v>
      </c>
      <c r="L67" s="115">
        <f>IF('Vic Apr 2019'!K61="",($C$5*F67/'Vic Apr 2019'!AR61*'Vic Apr 2019'!AC61/100)*'Vic Apr 2019'!AR61,IF($C$5*F67/'Vic Apr 2019'!AR61&gt;='Vic Apr 2019'!L61,('Vic Apr 2019'!L61*'Vic Apr 2019'!AC61/100)*'Vic Apr 2019'!AR61,($C$5*F67/'Vic Apr 2019'!AR61*'Vic Apr 2019'!AC61/100)*'Vic Apr 2019'!AR61))</f>
        <v>840</v>
      </c>
      <c r="M67" s="115">
        <f>IF(AND('Vic Apr 2019'!L61&gt;0,'Vic Apr 2019'!M61&gt;0),IF($C$5*F67/'Vic Apr 2019'!AR61&lt;'Vic Apr 2019'!L61,0,IF(($C$5*F67/'Vic Apr 2019'!AR61-'Vic Apr 2019'!L61)&lt;=('Vic Apr 2019'!M61+'Vic Apr 2019'!L61),((($C$5*F67/'Vic Apr 2019'!AR61-'Vic Apr 2019'!L61)*'Vic Apr 2019'!AD61/100))*'Vic Apr 2019'!AR61,((('Vic Apr 2019'!M61)*'Vic Apr 2019'!AD61/100)*'Vic Apr 2019'!AR61))),0)</f>
        <v>0</v>
      </c>
      <c r="N67" s="115">
        <f>IF(AND('Vic Apr 2019'!M61&gt;0,'Vic Apr 2019'!N61&gt;0),IF($C$5*F67/'Vic Apr 2019'!AR61&lt;('Vic Apr 2019'!L61+'Vic Apr 2019'!M61),0,IF(($C$5*F67/'Vic Apr 2019'!AR61-'Vic Apr 2019'!L61+'Vic Apr 2019'!M61)&lt;=('Vic Apr 2019'!L61+'Vic Apr 2019'!M61+'Vic Apr 2019'!N61),((($C$5*F67/'Vic Apr 2019'!AR61-('Vic Apr 2019'!L61+'Vic Apr 2019'!M61))*'Vic Apr 2019'!AE61/100))*'Vic Apr 2019'!AR61,('Vic Apr 2019'!N61*'Vic Apr 2019'!AE61/100)*'Vic Apr 2019'!AR61)),0)</f>
        <v>0</v>
      </c>
      <c r="O67" s="115">
        <f>IF(AND('Vic Apr 2019'!N61&gt;0,'Vic Apr 2019'!O61&gt;0),IF($C$5*F67/'Vic Apr 2019'!AR61&lt;('Vic Apr 2019'!L61+'Vic Apr 2019'!M61+'Vic Apr 2019'!N61),0,IF(($C$5*F67/'Vic Apr 2019'!AR61-'Vic Apr 2019'!L61+'Vic Apr 2019'!M61+'Vic Apr 2019'!N61)&lt;=('Vic Apr 2019'!L61+'Vic Apr 2019'!M61+'Vic Apr 2019'!N61+'Vic Apr 2019'!O61),(($C$5*F67/'Vic Apr 2019'!AR61-('Vic Apr 2019'!L61+'Vic Apr 2019'!M61+'Vic Apr 2019'!N61))*'Vic Apr 2019'!AF61/100)*'Vic Apr 2019'!AR61,('Vic Apr 2019'!O61*'Vic Apr 2019'!AF61/100)*'Vic Apr 2019'!AR61)),0)</f>
        <v>0</v>
      </c>
      <c r="P67" s="115">
        <f>IF(AND('Vic Apr 2019'!P61&gt;0,'Vic Apr 2019'!O61&gt;0),IF(($C$5*F67/'Vic Apr 2019'!AR61&lt;SUM('Vic Apr 2019'!L61:P61)),(0),($C$5*F67/'Vic Apr 2019'!AR61-SUM('Vic Apr 2019'!L61:P61))*'Vic Apr 2019'!AB61/100)* 'Vic Apr 2019'!AR61,IF(AND('Vic Apr 2019'!O61&gt;0,'Vic Apr 2019'!P61=""),IF(($C$5*F67/'Vic Apr 2019'!AR61&lt; SUM('Vic Apr 2019'!L61:O61)),(0),($C$5*F67/'Vic Apr 2019'!AR61-SUM('Vic Apr 2019'!L61:O61))*'Vic Apr 2019'!AG61/100)* 'Vic Apr 2019'!AR61,IF(AND('Vic Apr 2019'!N61&gt;0,'Vic Apr 2019'!O61=""),IF(($C$5*F67/'Vic Apr 2019'!AR61&lt; SUM('Vic Apr 2019'!L61:N61)),(0),($C$5*F67/'Vic Apr 2019'!AR61-SUM('Vic Apr 2019'!L61:N61))*'Vic Apr 2019'!AF61/100)* 'Vic Apr 2019'!AR61,IF(AND('Vic Apr 2019'!M61&gt;0,'Vic Apr 2019'!N61=""),IF(($C$5*F67/'Vic Apr 2019'!AR61&lt;'Vic Apr 2019'!M61+'Vic Apr 2019'!L61),(0),(($C$5*F67/'Vic Apr 2019'!AR61-('Vic Apr 2019'!M61+'Vic Apr 2019'!L61))*'Vic Apr 2019'!AE61/100))*'Vic Apr 2019'!AR61,IF(AND('Vic Apr 2019'!L61&gt;0,'Vic Apr 2019'!M61=""&gt;0),IF(($C$5*F67/'Vic Apr 2019'!AR61&lt;'Vic Apr 2019'!L61),(0),($C$5*F67/'Vic Apr 2019'!AR61-'Vic Apr 2019'!L61)*'Vic Apr 2019'!AD61/100)*'Vic Apr 2019'!AR61,0)))))</f>
        <v>0</v>
      </c>
      <c r="Q67" s="395">
        <f t="shared" si="4"/>
        <v>1680</v>
      </c>
      <c r="R67" s="420">
        <f t="shared" si="17"/>
        <v>2038.7</v>
      </c>
      <c r="S67" s="214">
        <f t="shared" si="6"/>
        <v>2242.5700000000002</v>
      </c>
      <c r="T67" s="248">
        <f>'Vic Apr 2019'!AT61</f>
        <v>0</v>
      </c>
      <c r="U67" s="248">
        <f>'Vic Apr 2019'!AU61</f>
        <v>0</v>
      </c>
      <c r="V67" s="248">
        <f>'Vic Apr 2019'!AV61</f>
        <v>5</v>
      </c>
      <c r="W67" s="248">
        <f>'Vic Apr 2019'!AW61</f>
        <v>0</v>
      </c>
      <c r="X67" s="420" t="str">
        <f t="shared" si="12"/>
        <v>Pay-on-time off bill</v>
      </c>
      <c r="Y67" s="420" t="s">
        <v>759</v>
      </c>
      <c r="Z67" s="401">
        <f t="shared" si="8"/>
        <v>2038.7</v>
      </c>
      <c r="AA67" s="402">
        <f t="shared" si="9"/>
        <v>1936.7650000000001</v>
      </c>
      <c r="AB67" s="403">
        <f t="shared" si="10"/>
        <v>2242.5700000000002</v>
      </c>
      <c r="AC67" s="403">
        <f t="shared" si="11"/>
        <v>2130.4415000000004</v>
      </c>
      <c r="AD67" s="245">
        <f>'Vic Apr 2019'!BF61</f>
        <v>0</v>
      </c>
      <c r="AE67" s="217" t="str">
        <f>'Vic Apr 2019'!BG61</f>
        <v>n</v>
      </c>
      <c r="AF67" s="324"/>
      <c r="AG67" s="324"/>
      <c r="AH67" s="324"/>
      <c r="AI67" s="324"/>
      <c r="AJ67" s="324"/>
      <c r="AK67" s="324"/>
      <c r="AL67" s="324"/>
      <c r="AM67" s="324"/>
      <c r="AN67" s="324"/>
      <c r="AO67" s="324"/>
      <c r="AP67" s="324"/>
      <c r="AQ67" s="324"/>
      <c r="AR67" s="324"/>
      <c r="AS67" s="324"/>
      <c r="AT67" s="324"/>
      <c r="AU67" s="324"/>
      <c r="AV67" s="324"/>
      <c r="AW67" s="324"/>
      <c r="AX67" s="324"/>
      <c r="AY67" s="324"/>
      <c r="AZ67" s="324"/>
      <c r="BA67" s="324"/>
      <c r="BB67" s="324"/>
      <c r="BC67" s="324"/>
      <c r="BD67" s="324"/>
      <c r="BE67" s="324"/>
      <c r="BF67" s="324"/>
      <c r="BG67" s="324"/>
      <c r="BH67" s="324"/>
      <c r="BI67" s="324"/>
      <c r="BJ67" s="324"/>
      <c r="BK67" s="324"/>
      <c r="BL67" s="324"/>
      <c r="BM67" s="324"/>
      <c r="BN67" s="324"/>
      <c r="BO67" s="324"/>
      <c r="BP67" s="324"/>
      <c r="BQ67" s="324"/>
      <c r="BR67" s="324"/>
      <c r="BS67" s="324"/>
      <c r="BT67" s="324"/>
      <c r="BU67" s="324"/>
      <c r="BV67" s="324"/>
      <c r="BW67" s="324"/>
      <c r="BX67" s="324"/>
      <c r="BY67" s="324"/>
      <c r="BZ67" s="324"/>
      <c r="CA67" s="324"/>
      <c r="CB67" s="324"/>
      <c r="CC67" s="324"/>
      <c r="CD67" s="324"/>
      <c r="CE67" s="324"/>
      <c r="CF67" s="324"/>
      <c r="CG67" s="324"/>
      <c r="CH67" s="324"/>
      <c r="CI67" s="324"/>
      <c r="CJ67" s="324"/>
      <c r="CK67" s="324"/>
      <c r="CL67" s="324"/>
      <c r="CM67" s="324"/>
      <c r="CN67" s="324"/>
      <c r="CO67" s="330"/>
      <c r="CP67" s="330"/>
      <c r="CQ67" s="330"/>
      <c r="CR67" s="330"/>
      <c r="CS67" s="330"/>
      <c r="CT67" s="330"/>
      <c r="CU67" s="330"/>
      <c r="CV67" s="330"/>
      <c r="CW67" s="330"/>
      <c r="CX67" s="330"/>
      <c r="CY67" s="330"/>
      <c r="CZ67" s="330"/>
      <c r="DA67" s="330"/>
      <c r="DB67" s="330"/>
      <c r="DC67" s="330"/>
      <c r="DD67" s="330"/>
      <c r="DE67" s="330"/>
      <c r="DF67" s="330"/>
      <c r="DG67" s="330"/>
      <c r="DH67" s="330"/>
      <c r="DI67" s="330"/>
      <c r="DJ67" s="330"/>
      <c r="DK67" s="330"/>
      <c r="DL67" s="330"/>
      <c r="DM67" s="330"/>
      <c r="DN67" s="330"/>
      <c r="DO67" s="330"/>
      <c r="DP67" s="330"/>
      <c r="DQ67" s="330"/>
      <c r="DR67" s="330"/>
      <c r="DS67" s="330"/>
      <c r="DT67" s="330"/>
      <c r="DU67" s="330"/>
      <c r="DV67" s="330"/>
      <c r="DW67" s="330"/>
      <c r="DX67" s="330"/>
      <c r="DY67" s="330"/>
      <c r="DZ67" s="330"/>
      <c r="EA67" s="330"/>
      <c r="EB67" s="330"/>
      <c r="EC67" s="330"/>
      <c r="ED67" s="330"/>
      <c r="EE67" s="330"/>
      <c r="EF67" s="330"/>
      <c r="EG67" s="330"/>
      <c r="EH67" s="330"/>
      <c r="EI67" s="330"/>
      <c r="EJ67" s="330"/>
      <c r="EK67" s="330"/>
      <c r="EL67" s="330"/>
      <c r="EM67" s="330"/>
      <c r="EN67" s="330"/>
      <c r="EO67" s="330"/>
      <c r="EP67" s="330"/>
    </row>
    <row r="68" spans="1:146" ht="17" customHeight="1" thickTop="1">
      <c r="A68" s="531" t="str">
        <f>'Vic Apr 2019'!D62</f>
        <v>AGN Central 2</v>
      </c>
      <c r="B68" s="194" t="str">
        <f>'Vic Apr 2019'!F62</f>
        <v>AGL</v>
      </c>
      <c r="C68" s="194" t="str">
        <f>'Vic Apr 2019'!G62</f>
        <v>Business Savers</v>
      </c>
      <c r="D68" s="190">
        <f>365*'Vic Apr 2019'!H62/100</f>
        <v>330.32499999999999</v>
      </c>
      <c r="E68" s="415">
        <f>IF('Vic Apr 2019'!AQ62=3,0.5,IF('Vic Apr 2019'!AQ62=2,0.33,0))</f>
        <v>0.5</v>
      </c>
      <c r="F68" s="415">
        <f t="shared" si="3"/>
        <v>0.5</v>
      </c>
      <c r="G68" s="190">
        <f>IF('Vic Apr 2019'!K62="",($C$5*E68/'Vic Apr 2019'!AQ62*'Vic Apr 2019'!W62/100)*'Vic Apr 2019'!AQ62,IF($C$5*E68/'Vic Apr 2019'!AQ62&gt;='Vic Apr 2019'!L62,('Vic Apr 2019'!L62*'Vic Apr 2019'!W62/100)*'Vic Apr 2019'!AQ62,($C$5*E68/'Vic Apr 2019'!AQ62*'Vic Apr 2019'!W62/100)*'Vic Apr 2019'!AQ62))</f>
        <v>216</v>
      </c>
      <c r="H68" s="190">
        <f>IF(AND('Vic Apr 2019'!L62&gt;0,'Vic Apr 2019'!M62&gt;0),IF($C$5*E68/'Vic Apr 2019'!AQ62&lt;'Vic Apr 2019'!L62,0,IF(($C$5*E68/'Vic Apr 2019'!AQ62-'Vic Apr 2019'!L62)&lt;=('Vic Apr 2019'!M62+'Vic Apr 2019'!L62),((($C$5*E68/'Vic Apr 2019'!AQ62-'Vic Apr 2019'!L62)*'Vic Apr 2019'!X62/100))*'Vic Apr 2019'!AQ62,((('Vic Apr 2019'!M62)*'Vic Apr 2019'!X62/100)*'Vic Apr 2019'!AQ62))),0)</f>
        <v>856.9</v>
      </c>
      <c r="I68" s="190">
        <f>IF(AND('Vic Apr 2019'!M62&gt;0,'Vic Apr 2019'!N62&gt;0),IF($C$5*E68/'Vic Apr 2019'!AQ62&lt;('Vic Apr 2019'!L62+'Vic Apr 2019'!M62),0,IF(($C$5*E68/'Vic Apr 2019'!AQ62-'Vic Apr 2019'!L62+'Vic Apr 2019'!M62)&lt;=('Vic Apr 2019'!L62+'Vic Apr 2019'!M62+'Vic Apr 2019'!N62),((($C$5*E68/'Vic Apr 2019'!AQ62-('Vic Apr 2019'!L62+'Vic Apr 2019'!M62))*'Vic Apr 2019'!Y62/100))*'Vic Apr 2019'!AQ62,('Vic Apr 2019'!N62*'Vic Apr 2019'!Y62/100)* 'Vic Apr 2019'!AQ62)),0)</f>
        <v>0</v>
      </c>
      <c r="J68" s="190">
        <f>IF(AND('Vic Apr 2019'!N62&gt;0,'Vic Apr 2019'!O62&gt;0),IF($C$5*E68/'Vic Apr 2019'!AQ62&lt;('Vic Apr 2019'!L62+'Vic Apr 2019'!M62+'Vic Apr 2019'!N62),0,IF(($C$5*E68/'Vic Apr 2019'!AQ62-'Vic Apr 2019'!L62+'Vic Apr 2019'!M62+'Vic Apr 2019'!N62)&lt;=('Vic Apr 2019'!L62+'Vic Apr 2019'!M62+'Vic Apr 2019'!N62+'Vic Apr 2019'!O62),(($C$5*E68/'Vic Apr 2019'!AQ62-('Vic Apr 2019'!L62+'Vic Apr 2019'!M62+'Vic Apr 2019'!N62))*'Vic Apr 2019'!Z62/100)*'Vic Apr 2019'!AQ62,('Vic Apr 2019'!O62*'Vic Apr 2019'!Z62/100)*'Vic Apr 2019'!AQ62)),0)</f>
        <v>0</v>
      </c>
      <c r="K68" s="190">
        <f>IF(AND('Vic Apr 2019'!P62&gt;0,'Vic Apr 2019'!O62&gt;0),IF(($C$5*E68/'Vic Apr 2019'!AQ62&lt;SUM('Vic Apr 2019'!L62:P62)),(0),($C$5*E68/'Vic Apr 2019'!AQ62-SUM('Vic Apr 2019'!L62:P62))*'Vic Apr 2019'!AB62/100)* 'Vic Apr 2019'!AQ62,IF(AND('Vic Apr 2019'!O62&gt;0,'Vic Apr 2019'!P62=""),IF(($C$5*E68/'Vic Apr 2019'!AQ62&lt; SUM('Vic Apr 2019'!L62:O62)),(0),($C$5*E68/'Vic Apr 2019'!AQ62-SUM('Vic Apr 2019'!L62:O62))*'Vic Apr 2019'!AA62/100)* 'Vic Apr 2019'!AQ62,IF(AND('Vic Apr 2019'!N62&gt;0,'Vic Apr 2019'!O62=""),IF(($C$5*E68/'Vic Apr 2019'!AQ62&lt; SUM('Vic Apr 2019'!L62:N62)),(0),($C$5*E68/'Vic Apr 2019'!AQ62-SUM('Vic Apr 2019'!L62:N62))*'Vic Apr 2019'!Z62/100)* 'Vic Apr 2019'!AQ62,IF(AND('Vic Apr 2019'!M62&gt;0,'Vic Apr 2019'!N62=""),IF(($C$5*E68/'Vic Apr 2019'!AQ62&lt;'Vic Apr 2019'!M62+'Vic Apr 2019'!L62),(0),(($C$5*E68/'Vic Apr 2019'!AQ62-('Vic Apr 2019'!M62+'Vic Apr 2019'!L62))*'Vic Apr 2019'!Y62/100))*'Vic Apr 2019'!AQ62,IF(AND('Vic Apr 2019'!L62&gt;0,'Vic Apr 2019'!M62=""&gt;0),IF(($C$5*E68/'Vic Apr 2019'!AQ62&lt;'Vic Apr 2019'!L62),(0),($C$5*E68/'Vic Apr 2019'!AQ62-'Vic Apr 2019'!L62)*'Vic Apr 2019'!X62/100)*'Vic Apr 2019'!AQ62,0)))))</f>
        <v>0</v>
      </c>
      <c r="L68" s="190">
        <f>IF('Vic Apr 2019'!K62="",($C$5*F68/'Vic Apr 2019'!AR62*'Vic Apr 2019'!AC62/100)*'Vic Apr 2019'!AR62,IF($C$5*F68/'Vic Apr 2019'!AR62&gt;='Vic Apr 2019'!L62,('Vic Apr 2019'!L62*'Vic Apr 2019'!AC62/100)*'Vic Apr 2019'!AR62,($C$5*F68/'Vic Apr 2019'!AR62*'Vic Apr 2019'!AC62/100)*'Vic Apr 2019'!AR62))</f>
        <v>216</v>
      </c>
      <c r="M68" s="190">
        <f>IF(AND('Vic Apr 2019'!L62&gt;0,'Vic Apr 2019'!M62&gt;0),IF($C$5*F68/'Vic Apr 2019'!AR62&lt;'Vic Apr 2019'!L62,0,IF(($C$5*F68/'Vic Apr 2019'!AR62-'Vic Apr 2019'!L62)&lt;=('Vic Apr 2019'!M62+'Vic Apr 2019'!L62),((($C$5*F68/'Vic Apr 2019'!AR62-'Vic Apr 2019'!L62)*'Vic Apr 2019'!AD62/100))*'Vic Apr 2019'!AR62,((('Vic Apr 2019'!M62)*'Vic Apr 2019'!AD62/100)*'Vic Apr 2019'!AR62))),0)</f>
        <v>856.9</v>
      </c>
      <c r="N68" s="190">
        <f>IF(AND('Vic Apr 2019'!M62&gt;0,'Vic Apr 2019'!N62&gt;0),IF($C$5*F68/'Vic Apr 2019'!AR62&lt;('Vic Apr 2019'!L62+'Vic Apr 2019'!M62),0,IF(($C$5*F68/'Vic Apr 2019'!AR62-'Vic Apr 2019'!L62+'Vic Apr 2019'!M62)&lt;=('Vic Apr 2019'!L62+'Vic Apr 2019'!M62+'Vic Apr 2019'!N62),((($C$5*F68/'Vic Apr 2019'!AR62-('Vic Apr 2019'!L62+'Vic Apr 2019'!M62))*'Vic Apr 2019'!AE62/100))*'Vic Apr 2019'!AR62,('Vic Apr 2019'!N62*'Vic Apr 2019'!AE62/100)*'Vic Apr 2019'!AR62)),0)</f>
        <v>0</v>
      </c>
      <c r="O68" s="190">
        <f>IF(AND('Vic Apr 2019'!N62&gt;0,'Vic Apr 2019'!O62&gt;0),IF($C$5*F68/'Vic Apr 2019'!AR62&lt;('Vic Apr 2019'!L62+'Vic Apr 2019'!M62+'Vic Apr 2019'!N62),0,IF(($C$5*F68/'Vic Apr 2019'!AR62-'Vic Apr 2019'!L62+'Vic Apr 2019'!M62+'Vic Apr 2019'!N62)&lt;=('Vic Apr 2019'!L62+'Vic Apr 2019'!M62+'Vic Apr 2019'!N62+'Vic Apr 2019'!O62),(($C$5*F68/'Vic Apr 2019'!AR62-('Vic Apr 2019'!L62+'Vic Apr 2019'!M62+'Vic Apr 2019'!N62))*'Vic Apr 2019'!AF62/100)*'Vic Apr 2019'!AR62,('Vic Apr 2019'!O62*'Vic Apr 2019'!AF62/100)*'Vic Apr 2019'!AR62)),0)</f>
        <v>0</v>
      </c>
      <c r="P68" s="190">
        <f>IF(AND('Vic Apr 2019'!P62&gt;0,'Vic Apr 2019'!O62&gt;0),IF(($C$5*F68/'Vic Apr 2019'!AR62&lt;SUM('Vic Apr 2019'!L62:P62)),(0),($C$5*F68/'Vic Apr 2019'!AR62-SUM('Vic Apr 2019'!L62:P62))*'Vic Apr 2019'!AB62/100)* 'Vic Apr 2019'!AR62,IF(AND('Vic Apr 2019'!O62&gt;0,'Vic Apr 2019'!P62=""),IF(($C$5*F68/'Vic Apr 2019'!AR62&lt; SUM('Vic Apr 2019'!L62:O62)),(0),($C$5*F68/'Vic Apr 2019'!AR62-SUM('Vic Apr 2019'!L62:O62))*'Vic Apr 2019'!AG62/100)* 'Vic Apr 2019'!AR62,IF(AND('Vic Apr 2019'!N62&gt;0,'Vic Apr 2019'!O62=""),IF(($C$5*F68/'Vic Apr 2019'!AR62&lt; SUM('Vic Apr 2019'!L62:N62)),(0),($C$5*F68/'Vic Apr 2019'!AR62-SUM('Vic Apr 2019'!L62:N62))*'Vic Apr 2019'!AF62/100)* 'Vic Apr 2019'!AR62,IF(AND('Vic Apr 2019'!M62&gt;0,'Vic Apr 2019'!N62=""),IF(($C$5*F68/'Vic Apr 2019'!AR62&lt;'Vic Apr 2019'!M62+'Vic Apr 2019'!L62),(0),(($C$5*F68/'Vic Apr 2019'!AR62-('Vic Apr 2019'!M62+'Vic Apr 2019'!L62))*'Vic Apr 2019'!AE62/100))*'Vic Apr 2019'!AR62,IF(AND('Vic Apr 2019'!L62&gt;0,'Vic Apr 2019'!M62=""&gt;0),IF(($C$5*F68/'Vic Apr 2019'!AR62&lt;'Vic Apr 2019'!L62),(0),($C$5*F68/'Vic Apr 2019'!AR62-'Vic Apr 2019'!L62)*'Vic Apr 2019'!AD62/100)*'Vic Apr 2019'!AR62,0)))))</f>
        <v>0</v>
      </c>
      <c r="Q68" s="394">
        <f t="shared" si="4"/>
        <v>2145.8000000000002</v>
      </c>
      <c r="R68" s="419">
        <f t="shared" si="5"/>
        <v>2477.125</v>
      </c>
      <c r="S68" s="193">
        <f t="shared" si="6"/>
        <v>2724.8375000000001</v>
      </c>
      <c r="T68" s="247">
        <f>'Vic Apr 2019'!AT62</f>
        <v>0</v>
      </c>
      <c r="U68" s="247">
        <f>'Vic Apr 2019'!AU62</f>
        <v>15</v>
      </c>
      <c r="V68" s="247">
        <f>'Vic Apr 2019'!AV62</f>
        <v>0</v>
      </c>
      <c r="W68" s="247">
        <f>'Vic Apr 2019'!AW62</f>
        <v>0</v>
      </c>
      <c r="X68" s="419" t="str">
        <f t="shared" si="12"/>
        <v>Guaranteed off usage</v>
      </c>
      <c r="Y68" s="419" t="s">
        <v>759</v>
      </c>
      <c r="Z68" s="399">
        <f t="shared" si="8"/>
        <v>2155.2550000000001</v>
      </c>
      <c r="AA68" s="399">
        <f t="shared" si="9"/>
        <v>2155.2550000000001</v>
      </c>
      <c r="AB68" s="400">
        <f t="shared" si="10"/>
        <v>2370.7805000000003</v>
      </c>
      <c r="AC68" s="400">
        <f t="shared" si="11"/>
        <v>2370.7805000000003</v>
      </c>
      <c r="AD68" s="244">
        <f>'Vic Apr 2019'!BF62</f>
        <v>0</v>
      </c>
      <c r="AE68" s="196" t="str">
        <f>'Vic Apr 2019'!BG62</f>
        <v>n</v>
      </c>
      <c r="CO68" s="327"/>
      <c r="CP68" s="327"/>
      <c r="CQ68" s="327"/>
      <c r="CR68" s="327"/>
      <c r="CS68" s="327"/>
      <c r="CT68" s="327"/>
      <c r="CU68" s="327"/>
      <c r="CV68" s="327"/>
      <c r="CW68" s="327"/>
      <c r="CX68" s="327"/>
      <c r="CY68" s="327"/>
      <c r="CZ68" s="327"/>
      <c r="DA68" s="327"/>
      <c r="DB68" s="327"/>
      <c r="DC68" s="327"/>
      <c r="DD68" s="327"/>
      <c r="DE68" s="327"/>
      <c r="DF68" s="327"/>
      <c r="DG68" s="327"/>
      <c r="DH68" s="327"/>
      <c r="DI68" s="327"/>
      <c r="DJ68" s="327"/>
      <c r="DK68" s="327"/>
      <c r="DL68" s="327"/>
      <c r="DM68" s="327"/>
      <c r="DN68" s="327"/>
      <c r="DO68" s="327"/>
      <c r="DP68" s="327"/>
      <c r="DQ68" s="327"/>
      <c r="DR68" s="327"/>
      <c r="DS68" s="327"/>
      <c r="DT68" s="327"/>
      <c r="DU68" s="327"/>
      <c r="DV68" s="327"/>
      <c r="DW68" s="327"/>
      <c r="DX68" s="327"/>
      <c r="DY68" s="327"/>
      <c r="DZ68" s="327"/>
      <c r="EA68" s="327"/>
      <c r="EB68" s="327"/>
      <c r="EC68" s="327"/>
      <c r="ED68" s="327"/>
      <c r="EE68" s="327"/>
      <c r="EF68" s="327"/>
      <c r="EG68" s="327"/>
      <c r="EH68" s="327"/>
      <c r="EI68" s="327"/>
      <c r="EJ68" s="327"/>
      <c r="EK68" s="327"/>
      <c r="EL68" s="327"/>
      <c r="EM68" s="327"/>
      <c r="EN68" s="327"/>
      <c r="EO68" s="327"/>
      <c r="EP68" s="327"/>
    </row>
    <row r="69" spans="1:146" ht="17" customHeight="1">
      <c r="A69" s="528"/>
      <c r="B69" s="194" t="str">
        <f>'Vic Apr 2019'!F63</f>
        <v>Click Energy</v>
      </c>
      <c r="C69" s="194" t="str">
        <f>'Vic Apr 2019'!G63</f>
        <v>Business Business Choice</v>
      </c>
      <c r="D69" s="190">
        <f>365*'Vic Apr 2019'!H63/100</f>
        <v>313.17</v>
      </c>
      <c r="E69" s="415">
        <f>IF('Vic Apr 2019'!AQ63=3,0.5,IF('Vic Apr 2019'!AQ63=2,0.33,0))</f>
        <v>0.5</v>
      </c>
      <c r="F69" s="415">
        <f t="shared" si="3"/>
        <v>0.5</v>
      </c>
      <c r="G69" s="190">
        <f>IF('Vic Apr 2019'!K63="",($C$5*E69/'Vic Apr 2019'!AQ63*'Vic Apr 2019'!W63/100)*'Vic Apr 2019'!AQ63,IF($C$5*E69/'Vic Apr 2019'!AQ63&gt;='Vic Apr 2019'!L63,('Vic Apr 2019'!L63*'Vic Apr 2019'!W63/100)*'Vic Apr 2019'!AQ63,($C$5*E69/'Vic Apr 2019'!AQ63*'Vic Apr 2019'!W63/100)*'Vic Apr 2019'!AQ63))</f>
        <v>261.89999999999998</v>
      </c>
      <c r="H69" s="190">
        <f>IF(AND('Vic Apr 2019'!L63&gt;0,'Vic Apr 2019'!M63&gt;0),IF($C$5*E69/'Vic Apr 2019'!AQ63&lt;'Vic Apr 2019'!L63,0,IF(($C$5*E69/'Vic Apr 2019'!AQ63-'Vic Apr 2019'!L63)&lt;=('Vic Apr 2019'!M63+'Vic Apr 2019'!L63),((($C$5*E69/'Vic Apr 2019'!AQ63-'Vic Apr 2019'!L63)*'Vic Apr 2019'!X63/100))*'Vic Apr 2019'!AQ63,((('Vic Apr 2019'!M63)*'Vic Apr 2019'!X63/100)*'Vic Apr 2019'!AQ63))),0)</f>
        <v>926.6</v>
      </c>
      <c r="I69" s="190">
        <f>IF(AND('Vic Apr 2019'!M63&gt;0,'Vic Apr 2019'!N63&gt;0),IF($C$5*E69/'Vic Apr 2019'!AQ63&lt;('Vic Apr 2019'!L63+'Vic Apr 2019'!M63),0,IF(($C$5*E69/'Vic Apr 2019'!AQ63-'Vic Apr 2019'!L63+'Vic Apr 2019'!M63)&lt;=('Vic Apr 2019'!L63+'Vic Apr 2019'!M63+'Vic Apr 2019'!N63),((($C$5*E69/'Vic Apr 2019'!AQ63-('Vic Apr 2019'!L63+'Vic Apr 2019'!M63))*'Vic Apr 2019'!Y63/100))*'Vic Apr 2019'!AQ63,('Vic Apr 2019'!N63*'Vic Apr 2019'!Y63/100)* 'Vic Apr 2019'!AQ63)),0)</f>
        <v>0</v>
      </c>
      <c r="J69" s="190">
        <f>IF(AND('Vic Apr 2019'!N63&gt;0,'Vic Apr 2019'!O63&gt;0),IF($C$5*E69/'Vic Apr 2019'!AQ63&lt;('Vic Apr 2019'!L63+'Vic Apr 2019'!M63+'Vic Apr 2019'!N63),0,IF(($C$5*E69/'Vic Apr 2019'!AQ63-'Vic Apr 2019'!L63+'Vic Apr 2019'!M63+'Vic Apr 2019'!N63)&lt;=('Vic Apr 2019'!L63+'Vic Apr 2019'!M63+'Vic Apr 2019'!N63+'Vic Apr 2019'!O63),(($C$5*E69/'Vic Apr 2019'!AQ63-('Vic Apr 2019'!L63+'Vic Apr 2019'!M63+'Vic Apr 2019'!N63))*'Vic Apr 2019'!Z63/100)*'Vic Apr 2019'!AQ63,('Vic Apr 2019'!O63*'Vic Apr 2019'!Z63/100)*'Vic Apr 2019'!AQ63)),0)</f>
        <v>0</v>
      </c>
      <c r="K69" s="190">
        <f>IF(AND('Vic Apr 2019'!P63&gt;0,'Vic Apr 2019'!O63&gt;0),IF(($C$5*E69/'Vic Apr 2019'!AQ63&lt;SUM('Vic Apr 2019'!L63:P63)),(0),($C$5*E69/'Vic Apr 2019'!AQ63-SUM('Vic Apr 2019'!L63:P63))*'Vic Apr 2019'!AB63/100)* 'Vic Apr 2019'!AQ63,IF(AND('Vic Apr 2019'!O63&gt;0,'Vic Apr 2019'!P63=""),IF(($C$5*E69/'Vic Apr 2019'!AQ63&lt; SUM('Vic Apr 2019'!L63:O63)),(0),($C$5*E69/'Vic Apr 2019'!AQ63-SUM('Vic Apr 2019'!L63:O63))*'Vic Apr 2019'!AA63/100)* 'Vic Apr 2019'!AQ63,IF(AND('Vic Apr 2019'!N63&gt;0,'Vic Apr 2019'!O63=""),IF(($C$5*E69/'Vic Apr 2019'!AQ63&lt; SUM('Vic Apr 2019'!L63:N63)),(0),($C$5*E69/'Vic Apr 2019'!AQ63-SUM('Vic Apr 2019'!L63:N63))*'Vic Apr 2019'!Z63/100)* 'Vic Apr 2019'!AQ63,IF(AND('Vic Apr 2019'!M63&gt;0,'Vic Apr 2019'!N63=""),IF(($C$5*E69/'Vic Apr 2019'!AQ63&lt;'Vic Apr 2019'!M63+'Vic Apr 2019'!L63),(0),(($C$5*E69/'Vic Apr 2019'!AQ63-('Vic Apr 2019'!M63+'Vic Apr 2019'!L63))*'Vic Apr 2019'!Y63/100))*'Vic Apr 2019'!AQ63,IF(AND('Vic Apr 2019'!L63&gt;0,'Vic Apr 2019'!M63=""&gt;0),IF(($C$5*E69/'Vic Apr 2019'!AQ63&lt;'Vic Apr 2019'!L63),(0),($C$5*E69/'Vic Apr 2019'!AQ63-'Vic Apr 2019'!L63)*'Vic Apr 2019'!X63/100)*'Vic Apr 2019'!AQ63,0)))))</f>
        <v>0</v>
      </c>
      <c r="L69" s="190">
        <f>IF('Vic Apr 2019'!K63="",($C$5*F69/'Vic Apr 2019'!AR63*'Vic Apr 2019'!AC63/100)*'Vic Apr 2019'!AR63,IF($C$5*F69/'Vic Apr 2019'!AR63&gt;='Vic Apr 2019'!L63,('Vic Apr 2019'!L63*'Vic Apr 2019'!AC63/100)*'Vic Apr 2019'!AR63,($C$5*F69/'Vic Apr 2019'!AR63*'Vic Apr 2019'!AC63/100)*'Vic Apr 2019'!AR63))</f>
        <v>261.89999999999998</v>
      </c>
      <c r="M69" s="190">
        <f>IF(AND('Vic Apr 2019'!L63&gt;0,'Vic Apr 2019'!M63&gt;0),IF($C$5*F69/'Vic Apr 2019'!AR63&lt;'Vic Apr 2019'!L63,0,IF(($C$5*F69/'Vic Apr 2019'!AR63-'Vic Apr 2019'!L63)&lt;=('Vic Apr 2019'!M63+'Vic Apr 2019'!L63),((($C$5*F69/'Vic Apr 2019'!AR63-'Vic Apr 2019'!L63)*'Vic Apr 2019'!AD63/100))*'Vic Apr 2019'!AR63,((('Vic Apr 2019'!M63)*'Vic Apr 2019'!AD63/100)*'Vic Apr 2019'!AR63))),0)</f>
        <v>926.6</v>
      </c>
      <c r="N69" s="190">
        <f>IF(AND('Vic Apr 2019'!M63&gt;0,'Vic Apr 2019'!N63&gt;0),IF($C$5*F69/'Vic Apr 2019'!AR63&lt;('Vic Apr 2019'!L63+'Vic Apr 2019'!M63),0,IF(($C$5*F69/'Vic Apr 2019'!AR63-'Vic Apr 2019'!L63+'Vic Apr 2019'!M63)&lt;=('Vic Apr 2019'!L63+'Vic Apr 2019'!M63+'Vic Apr 2019'!N63),((($C$5*F69/'Vic Apr 2019'!AR63-('Vic Apr 2019'!L63+'Vic Apr 2019'!M63))*'Vic Apr 2019'!AE63/100))*'Vic Apr 2019'!AR63,('Vic Apr 2019'!N63*'Vic Apr 2019'!AE63/100)*'Vic Apr 2019'!AR63)),0)</f>
        <v>0</v>
      </c>
      <c r="O69" s="190">
        <f>IF(AND('Vic Apr 2019'!N63&gt;0,'Vic Apr 2019'!O63&gt;0),IF($C$5*F69/'Vic Apr 2019'!AR63&lt;('Vic Apr 2019'!L63+'Vic Apr 2019'!M63+'Vic Apr 2019'!N63),0,IF(($C$5*F69/'Vic Apr 2019'!AR63-'Vic Apr 2019'!L63+'Vic Apr 2019'!M63+'Vic Apr 2019'!N63)&lt;=('Vic Apr 2019'!L63+'Vic Apr 2019'!M63+'Vic Apr 2019'!N63+'Vic Apr 2019'!O63),(($C$5*F69/'Vic Apr 2019'!AR63-('Vic Apr 2019'!L63+'Vic Apr 2019'!M63+'Vic Apr 2019'!N63))*'Vic Apr 2019'!AF63/100)*'Vic Apr 2019'!AR63,('Vic Apr 2019'!O63*'Vic Apr 2019'!AF63/100)*'Vic Apr 2019'!AR63)),0)</f>
        <v>0</v>
      </c>
      <c r="P69" s="190">
        <f>IF(AND('Vic Apr 2019'!P63&gt;0,'Vic Apr 2019'!O63&gt;0),IF(($C$5*F69/'Vic Apr 2019'!AR63&lt;SUM('Vic Apr 2019'!L63:P63)),(0),($C$5*F69/'Vic Apr 2019'!AR63-SUM('Vic Apr 2019'!L63:P63))*'Vic Apr 2019'!AB63/100)* 'Vic Apr 2019'!AR63,IF(AND('Vic Apr 2019'!O63&gt;0,'Vic Apr 2019'!P63=""),IF(($C$5*F69/'Vic Apr 2019'!AR63&lt; SUM('Vic Apr 2019'!L63:O63)),(0),($C$5*F69/'Vic Apr 2019'!AR63-SUM('Vic Apr 2019'!L63:O63))*'Vic Apr 2019'!AG63/100)* 'Vic Apr 2019'!AR63,IF(AND('Vic Apr 2019'!N63&gt;0,'Vic Apr 2019'!O63=""),IF(($C$5*F69/'Vic Apr 2019'!AR63&lt; SUM('Vic Apr 2019'!L63:N63)),(0),($C$5*F69/'Vic Apr 2019'!AR63-SUM('Vic Apr 2019'!L63:N63))*'Vic Apr 2019'!AF63/100)* 'Vic Apr 2019'!AR63,IF(AND('Vic Apr 2019'!M63&gt;0,'Vic Apr 2019'!N63=""),IF(($C$5*F69/'Vic Apr 2019'!AR63&lt;'Vic Apr 2019'!M63+'Vic Apr 2019'!L63),(0),(($C$5*F69/'Vic Apr 2019'!AR63-('Vic Apr 2019'!M63+'Vic Apr 2019'!L63))*'Vic Apr 2019'!AE63/100))*'Vic Apr 2019'!AR63,IF(AND('Vic Apr 2019'!L63&gt;0,'Vic Apr 2019'!M63=""&gt;0),IF(($C$5*F69/'Vic Apr 2019'!AR63&lt;'Vic Apr 2019'!L63),(0),($C$5*F69/'Vic Apr 2019'!AR63-'Vic Apr 2019'!L63)*'Vic Apr 2019'!AD63/100)*'Vic Apr 2019'!AR63,0)))))</f>
        <v>0</v>
      </c>
      <c r="Q69" s="394">
        <f t="shared" si="4"/>
        <v>2377</v>
      </c>
      <c r="R69" s="419">
        <f t="shared" si="5"/>
        <v>2691.17</v>
      </c>
      <c r="S69" s="193">
        <f t="shared" si="6"/>
        <v>2960.2870000000003</v>
      </c>
      <c r="T69" s="247">
        <f>'Vic Apr 2019'!AT63</f>
        <v>0</v>
      </c>
      <c r="U69" s="247">
        <f>'Vic Apr 2019'!AU63</f>
        <v>0</v>
      </c>
      <c r="V69" s="247">
        <f>'Vic Apr 2019'!AV63</f>
        <v>10</v>
      </c>
      <c r="W69" s="247">
        <f>'Vic Apr 2019'!AW63</f>
        <v>0</v>
      </c>
      <c r="X69" s="419" t="str">
        <f t="shared" si="12"/>
        <v>Pay-on-time off bill</v>
      </c>
      <c r="Y69" s="419" t="s">
        <v>759</v>
      </c>
      <c r="Z69" s="399">
        <f t="shared" si="8"/>
        <v>2691.17</v>
      </c>
      <c r="AA69" s="399">
        <f t="shared" si="9"/>
        <v>2422.0529999999999</v>
      </c>
      <c r="AB69" s="400">
        <f t="shared" si="10"/>
        <v>2960.2870000000003</v>
      </c>
      <c r="AC69" s="400">
        <f t="shared" si="11"/>
        <v>2664.2583</v>
      </c>
      <c r="AD69" s="244">
        <f>'Vic Apr 2019'!BF63</f>
        <v>0</v>
      </c>
      <c r="AE69" s="196" t="str">
        <f>'Vic Apr 2019'!BG63</f>
        <v>n</v>
      </c>
      <c r="CO69" s="327"/>
      <c r="CP69" s="327"/>
      <c r="CQ69" s="327"/>
      <c r="CR69" s="327"/>
      <c r="CS69" s="327"/>
      <c r="CT69" s="327"/>
      <c r="CU69" s="327"/>
      <c r="CV69" s="327"/>
      <c r="CW69" s="327"/>
      <c r="CX69" s="327"/>
      <c r="CY69" s="327"/>
      <c r="CZ69" s="327"/>
      <c r="DA69" s="327"/>
      <c r="DB69" s="327"/>
      <c r="DC69" s="327"/>
      <c r="DD69" s="327"/>
      <c r="DE69" s="327"/>
      <c r="DF69" s="327"/>
      <c r="DG69" s="327"/>
      <c r="DH69" s="327"/>
      <c r="DI69" s="327"/>
      <c r="DJ69" s="327"/>
      <c r="DK69" s="327"/>
      <c r="DL69" s="327"/>
      <c r="DM69" s="327"/>
      <c r="DN69" s="327"/>
      <c r="DO69" s="327"/>
      <c r="DP69" s="327"/>
      <c r="DQ69" s="327"/>
      <c r="DR69" s="327"/>
      <c r="DS69" s="327"/>
      <c r="DT69" s="327"/>
      <c r="DU69" s="327"/>
      <c r="DV69" s="327"/>
      <c r="DW69" s="327"/>
      <c r="DX69" s="327"/>
      <c r="DY69" s="327"/>
      <c r="DZ69" s="327"/>
      <c r="EA69" s="327"/>
      <c r="EB69" s="327"/>
      <c r="EC69" s="327"/>
      <c r="ED69" s="327"/>
      <c r="EE69" s="327"/>
      <c r="EF69" s="327"/>
      <c r="EG69" s="327"/>
      <c r="EH69" s="327"/>
      <c r="EI69" s="327"/>
      <c r="EJ69" s="327"/>
      <c r="EK69" s="327"/>
      <c r="EL69" s="327"/>
      <c r="EM69" s="327"/>
      <c r="EN69" s="327"/>
      <c r="EO69" s="327"/>
      <c r="EP69" s="327"/>
    </row>
    <row r="70" spans="1:146" ht="17" customHeight="1">
      <c r="A70" s="528"/>
      <c r="B70" s="194" t="str">
        <f>'Vic Apr 2019'!F64</f>
        <v>Covau</v>
      </c>
      <c r="C70" s="194" t="str">
        <f>'Vic Apr 2019'!G64</f>
        <v>Smart Saver</v>
      </c>
      <c r="D70" s="190">
        <f>365*'Vic Apr 2019'!H64/100</f>
        <v>346.75</v>
      </c>
      <c r="E70" s="415">
        <f>IF('Vic Apr 2019'!AQ64=3,0.5,IF('Vic Apr 2019'!AQ64=2,0.33,0))</f>
        <v>0.5</v>
      </c>
      <c r="F70" s="415">
        <f t="shared" si="3"/>
        <v>0.5</v>
      </c>
      <c r="G70" s="190">
        <f>IF('Vic Apr 2019'!K64="",($C$5*E70/'Vic Apr 2019'!AQ64*'Vic Apr 2019'!W64/100)*'Vic Apr 2019'!AQ64,IF($C$5*E70/'Vic Apr 2019'!AQ64&gt;='Vic Apr 2019'!L64,('Vic Apr 2019'!L64*'Vic Apr 2019'!W64/100)*'Vic Apr 2019'!AQ64,($C$5*E70/'Vic Apr 2019'!AQ64*'Vic Apr 2019'!W64/100)*'Vic Apr 2019'!AQ64))</f>
        <v>268.20000000000005</v>
      </c>
      <c r="H70" s="190">
        <f>IF(AND('Vic Apr 2019'!L64&gt;0,'Vic Apr 2019'!M64&gt;0),IF($C$5*E70/'Vic Apr 2019'!AQ64&lt;'Vic Apr 2019'!L64,0,IF(($C$5*E70/'Vic Apr 2019'!AQ64-'Vic Apr 2019'!L64)&lt;=('Vic Apr 2019'!M64+'Vic Apr 2019'!L64),((($C$5*E70/'Vic Apr 2019'!AQ64-'Vic Apr 2019'!L64)*'Vic Apr 2019'!X64/100))*'Vic Apr 2019'!AQ64,((('Vic Apr 2019'!M64)*'Vic Apr 2019'!X64/100)*'Vic Apr 2019'!AQ64))),0)</f>
        <v>1004.5000000000001</v>
      </c>
      <c r="I70" s="190">
        <f>IF(AND('Vic Apr 2019'!M64&gt;0,'Vic Apr 2019'!N64&gt;0),IF($C$5*E70/'Vic Apr 2019'!AQ64&lt;('Vic Apr 2019'!L64+'Vic Apr 2019'!M64),0,IF(($C$5*E70/'Vic Apr 2019'!AQ64-'Vic Apr 2019'!L64+'Vic Apr 2019'!M64)&lt;=('Vic Apr 2019'!L64+'Vic Apr 2019'!M64+'Vic Apr 2019'!N64),((($C$5*E70/'Vic Apr 2019'!AQ64-('Vic Apr 2019'!L64+'Vic Apr 2019'!M64))*'Vic Apr 2019'!Y64/100))*'Vic Apr 2019'!AQ64,('Vic Apr 2019'!N64*'Vic Apr 2019'!Y64/100)* 'Vic Apr 2019'!AQ64)),0)</f>
        <v>0</v>
      </c>
      <c r="J70" s="190">
        <f>IF(AND('Vic Apr 2019'!N64&gt;0,'Vic Apr 2019'!O64&gt;0),IF($C$5*E70/'Vic Apr 2019'!AQ64&lt;('Vic Apr 2019'!L64+'Vic Apr 2019'!M64+'Vic Apr 2019'!N64),0,IF(($C$5*E70/'Vic Apr 2019'!AQ64-'Vic Apr 2019'!L64+'Vic Apr 2019'!M64+'Vic Apr 2019'!N64)&lt;=('Vic Apr 2019'!L64+'Vic Apr 2019'!M64+'Vic Apr 2019'!N64+'Vic Apr 2019'!O64),(($C$5*E70/'Vic Apr 2019'!AQ64-('Vic Apr 2019'!L64+'Vic Apr 2019'!M64+'Vic Apr 2019'!N64))*'Vic Apr 2019'!Z64/100)*'Vic Apr 2019'!AQ64,('Vic Apr 2019'!O64*'Vic Apr 2019'!Z64/100)*'Vic Apr 2019'!AQ64)),0)</f>
        <v>0</v>
      </c>
      <c r="K70" s="190">
        <f>IF(AND('Vic Apr 2019'!P64&gt;0,'Vic Apr 2019'!O64&gt;0),IF(($C$5*E70/'Vic Apr 2019'!AQ64&lt;SUM('Vic Apr 2019'!L64:P64)),(0),($C$5*E70/'Vic Apr 2019'!AQ64-SUM('Vic Apr 2019'!L64:P64))*'Vic Apr 2019'!AB64/100)* 'Vic Apr 2019'!AQ64,IF(AND('Vic Apr 2019'!O64&gt;0,'Vic Apr 2019'!P64=""),IF(($C$5*E70/'Vic Apr 2019'!AQ64&lt; SUM('Vic Apr 2019'!L64:O64)),(0),($C$5*E70/'Vic Apr 2019'!AQ64-SUM('Vic Apr 2019'!L64:O64))*'Vic Apr 2019'!AA64/100)* 'Vic Apr 2019'!AQ64,IF(AND('Vic Apr 2019'!N64&gt;0,'Vic Apr 2019'!O64=""),IF(($C$5*E70/'Vic Apr 2019'!AQ64&lt; SUM('Vic Apr 2019'!L64:N64)),(0),($C$5*E70/'Vic Apr 2019'!AQ64-SUM('Vic Apr 2019'!L64:N64))*'Vic Apr 2019'!Z64/100)* 'Vic Apr 2019'!AQ64,IF(AND('Vic Apr 2019'!M64&gt;0,'Vic Apr 2019'!N64=""),IF(($C$5*E70/'Vic Apr 2019'!AQ64&lt;'Vic Apr 2019'!M64+'Vic Apr 2019'!L64),(0),(($C$5*E70/'Vic Apr 2019'!AQ64-('Vic Apr 2019'!M64+'Vic Apr 2019'!L64))*'Vic Apr 2019'!Y64/100))*'Vic Apr 2019'!AQ64,IF(AND('Vic Apr 2019'!L64&gt;0,'Vic Apr 2019'!M64=""&gt;0),IF(($C$5*E70/'Vic Apr 2019'!AQ64&lt;'Vic Apr 2019'!L64),(0),($C$5*E70/'Vic Apr 2019'!AQ64-'Vic Apr 2019'!L64)*'Vic Apr 2019'!X64/100)*'Vic Apr 2019'!AQ64,0)))))</f>
        <v>0</v>
      </c>
      <c r="L70" s="190">
        <f>IF('Vic Apr 2019'!K64="",($C$5*F70/'Vic Apr 2019'!AR64*'Vic Apr 2019'!AC64/100)*'Vic Apr 2019'!AR64,IF($C$5*F70/'Vic Apr 2019'!AR64&gt;='Vic Apr 2019'!L64,('Vic Apr 2019'!L64*'Vic Apr 2019'!AC64/100)*'Vic Apr 2019'!AR64,($C$5*F70/'Vic Apr 2019'!AR64*'Vic Apr 2019'!AC64/100)*'Vic Apr 2019'!AR64))</f>
        <v>268.20000000000005</v>
      </c>
      <c r="M70" s="190">
        <f>IF(AND('Vic Apr 2019'!L64&gt;0,'Vic Apr 2019'!M64&gt;0),IF($C$5*F70/'Vic Apr 2019'!AR64&lt;'Vic Apr 2019'!L64,0,IF(($C$5*F70/'Vic Apr 2019'!AR64-'Vic Apr 2019'!L64)&lt;=('Vic Apr 2019'!M64+'Vic Apr 2019'!L64),((($C$5*F70/'Vic Apr 2019'!AR64-'Vic Apr 2019'!L64)*'Vic Apr 2019'!AD64/100))*'Vic Apr 2019'!AR64,((('Vic Apr 2019'!M64)*'Vic Apr 2019'!AD64/100)*'Vic Apr 2019'!AR64))),0)</f>
        <v>1004.5000000000001</v>
      </c>
      <c r="N70" s="190">
        <f>IF(AND('Vic Apr 2019'!M64&gt;0,'Vic Apr 2019'!N64&gt;0),IF($C$5*F70/'Vic Apr 2019'!AR64&lt;('Vic Apr 2019'!L64+'Vic Apr 2019'!M64),0,IF(($C$5*F70/'Vic Apr 2019'!AR64-'Vic Apr 2019'!L64+'Vic Apr 2019'!M64)&lt;=('Vic Apr 2019'!L64+'Vic Apr 2019'!M64+'Vic Apr 2019'!N64),((($C$5*F70/'Vic Apr 2019'!AR64-('Vic Apr 2019'!L64+'Vic Apr 2019'!M64))*'Vic Apr 2019'!AE64/100))*'Vic Apr 2019'!AR64,('Vic Apr 2019'!N64*'Vic Apr 2019'!AE64/100)*'Vic Apr 2019'!AR64)),0)</f>
        <v>0</v>
      </c>
      <c r="O70" s="190">
        <f>IF(AND('Vic Apr 2019'!N64&gt;0,'Vic Apr 2019'!O64&gt;0),IF($C$5*F70/'Vic Apr 2019'!AR64&lt;('Vic Apr 2019'!L64+'Vic Apr 2019'!M64+'Vic Apr 2019'!N64),0,IF(($C$5*F70/'Vic Apr 2019'!AR64-'Vic Apr 2019'!L64+'Vic Apr 2019'!M64+'Vic Apr 2019'!N64)&lt;=('Vic Apr 2019'!L64+'Vic Apr 2019'!M64+'Vic Apr 2019'!N64+'Vic Apr 2019'!O64),(($C$5*F70/'Vic Apr 2019'!AR64-('Vic Apr 2019'!L64+'Vic Apr 2019'!M64+'Vic Apr 2019'!N64))*'Vic Apr 2019'!AF64/100)*'Vic Apr 2019'!AR64,('Vic Apr 2019'!O64*'Vic Apr 2019'!AF64/100)*'Vic Apr 2019'!AR64)),0)</f>
        <v>0</v>
      </c>
      <c r="P70" s="190">
        <f>IF(AND('Vic Apr 2019'!P64&gt;0,'Vic Apr 2019'!O64&gt;0),IF(($C$5*F70/'Vic Apr 2019'!AR64&lt;SUM('Vic Apr 2019'!L64:P64)),(0),($C$5*F70/'Vic Apr 2019'!AR64-SUM('Vic Apr 2019'!L64:P64))*'Vic Apr 2019'!AB64/100)* 'Vic Apr 2019'!AR64,IF(AND('Vic Apr 2019'!O64&gt;0,'Vic Apr 2019'!P64=""),IF(($C$5*F70/'Vic Apr 2019'!AR64&lt; SUM('Vic Apr 2019'!L64:O64)),(0),($C$5*F70/'Vic Apr 2019'!AR64-SUM('Vic Apr 2019'!L64:O64))*'Vic Apr 2019'!AG64/100)* 'Vic Apr 2019'!AR64,IF(AND('Vic Apr 2019'!N64&gt;0,'Vic Apr 2019'!O64=""),IF(($C$5*F70/'Vic Apr 2019'!AR64&lt; SUM('Vic Apr 2019'!L64:N64)),(0),($C$5*F70/'Vic Apr 2019'!AR64-SUM('Vic Apr 2019'!L64:N64))*'Vic Apr 2019'!AF64/100)* 'Vic Apr 2019'!AR64,IF(AND('Vic Apr 2019'!M64&gt;0,'Vic Apr 2019'!N64=""),IF(($C$5*F70/'Vic Apr 2019'!AR64&lt;'Vic Apr 2019'!M64+'Vic Apr 2019'!L64),(0),(($C$5*F70/'Vic Apr 2019'!AR64-('Vic Apr 2019'!M64+'Vic Apr 2019'!L64))*'Vic Apr 2019'!AE64/100))*'Vic Apr 2019'!AR64,IF(AND('Vic Apr 2019'!L64&gt;0,'Vic Apr 2019'!M64=""&gt;0),IF(($C$5*F70/'Vic Apr 2019'!AR64&lt;'Vic Apr 2019'!L64),(0),($C$5*F70/'Vic Apr 2019'!AR64-'Vic Apr 2019'!L64)*'Vic Apr 2019'!AD64/100)*'Vic Apr 2019'!AR64,0)))))</f>
        <v>0</v>
      </c>
      <c r="Q70" s="394">
        <f t="shared" si="4"/>
        <v>2545.4000000000005</v>
      </c>
      <c r="R70" s="419">
        <f t="shared" si="5"/>
        <v>2893.1500000000005</v>
      </c>
      <c r="S70" s="193">
        <f t="shared" si="6"/>
        <v>3182.4650000000011</v>
      </c>
      <c r="T70" s="247">
        <f>'Vic Apr 2019'!AT64</f>
        <v>0</v>
      </c>
      <c r="U70" s="247">
        <f>'Vic Apr 2019'!AU64</f>
        <v>0</v>
      </c>
      <c r="V70" s="247">
        <f>'Vic Apr 2019'!AV64</f>
        <v>0</v>
      </c>
      <c r="W70" s="247">
        <f>'Vic Apr 2019'!AW64</f>
        <v>20</v>
      </c>
      <c r="X70" s="419" t="str">
        <f t="shared" si="12"/>
        <v>Pay-on-time off usage</v>
      </c>
      <c r="Y70" s="419" t="s">
        <v>759</v>
      </c>
      <c r="Z70" s="399">
        <f t="shared" si="8"/>
        <v>2893.1500000000005</v>
      </c>
      <c r="AA70" s="399">
        <f t="shared" si="9"/>
        <v>2384.0700000000006</v>
      </c>
      <c r="AB70" s="400">
        <f t="shared" si="10"/>
        <v>3182.4650000000011</v>
      </c>
      <c r="AC70" s="400">
        <f t="shared" si="11"/>
        <v>2622.4770000000008</v>
      </c>
      <c r="AD70" s="244">
        <f>'Vic Apr 2019'!BF64</f>
        <v>0</v>
      </c>
      <c r="AE70" s="196" t="str">
        <f>'Vic Apr 2019'!BG64</f>
        <v>n</v>
      </c>
      <c r="CO70" s="327"/>
      <c r="CP70" s="327"/>
      <c r="CQ70" s="327"/>
      <c r="CR70" s="327"/>
      <c r="CS70" s="327"/>
      <c r="CT70" s="327"/>
      <c r="CU70" s="327"/>
      <c r="CV70" s="327"/>
      <c r="CW70" s="327"/>
      <c r="CX70" s="327"/>
      <c r="CY70" s="327"/>
      <c r="CZ70" s="327"/>
      <c r="DA70" s="327"/>
      <c r="DB70" s="327"/>
      <c r="DC70" s="327"/>
      <c r="DD70" s="327"/>
      <c r="DE70" s="327"/>
      <c r="DF70" s="327"/>
      <c r="DG70" s="327"/>
      <c r="DH70" s="327"/>
      <c r="DI70" s="327"/>
      <c r="DJ70" s="327"/>
      <c r="DK70" s="327"/>
      <c r="DL70" s="327"/>
      <c r="DM70" s="327"/>
      <c r="DN70" s="327"/>
      <c r="DO70" s="327"/>
      <c r="DP70" s="327"/>
      <c r="DQ70" s="327"/>
      <c r="DR70" s="327"/>
      <c r="DS70" s="327"/>
      <c r="DT70" s="327"/>
      <c r="DU70" s="327"/>
      <c r="DV70" s="327"/>
      <c r="DW70" s="327"/>
      <c r="DX70" s="327"/>
      <c r="DY70" s="327"/>
      <c r="DZ70" s="327"/>
      <c r="EA70" s="327"/>
      <c r="EB70" s="327"/>
      <c r="EC70" s="327"/>
      <c r="ED70" s="327"/>
      <c r="EE70" s="327"/>
      <c r="EF70" s="327"/>
      <c r="EG70" s="327"/>
      <c r="EH70" s="327"/>
      <c r="EI70" s="327"/>
      <c r="EJ70" s="327"/>
      <c r="EK70" s="327"/>
      <c r="EL70" s="327"/>
      <c r="EM70" s="327"/>
      <c r="EN70" s="327"/>
      <c r="EO70" s="327"/>
      <c r="EP70" s="327"/>
    </row>
    <row r="71" spans="1:146" ht="17" customHeight="1">
      <c r="A71" s="528"/>
      <c r="B71" s="194" t="str">
        <f>'Vic Apr 2019'!F65</f>
        <v>EnergyAustralia</v>
      </c>
      <c r="C71" s="194" t="str">
        <f>'Vic Apr 2019'!G65</f>
        <v>Everyday Saver Business</v>
      </c>
      <c r="D71" s="190">
        <f>365*'Vic Apr 2019'!H65/100</f>
        <v>383.25</v>
      </c>
      <c r="E71" s="415">
        <f>IF('Vic Apr 2019'!AQ65=3,0.5,IF('Vic Apr 2019'!AQ65=2,0.33,0))</f>
        <v>0.5</v>
      </c>
      <c r="F71" s="415">
        <f t="shared" si="3"/>
        <v>0.5</v>
      </c>
      <c r="G71" s="190">
        <f>IF('Vic Apr 2019'!K65="",($C$5*E71/'Vic Apr 2019'!AQ65*'Vic Apr 2019'!W65/100)*'Vic Apr 2019'!AQ65,IF($C$5*E71/'Vic Apr 2019'!AQ65&gt;='Vic Apr 2019'!L65,('Vic Apr 2019'!L65*'Vic Apr 2019'!W65/100)*'Vic Apr 2019'!AQ65,($C$5*E71/'Vic Apr 2019'!AQ65*'Vic Apr 2019'!W65/100)*'Vic Apr 2019'!AQ65))</f>
        <v>254.70000000000002</v>
      </c>
      <c r="H71" s="190">
        <f>IF(AND('Vic Apr 2019'!L65&gt;0,'Vic Apr 2019'!M65&gt;0),IF($C$5*E71/'Vic Apr 2019'!AQ65&lt;'Vic Apr 2019'!L65,0,IF(($C$5*E71/'Vic Apr 2019'!AQ65-'Vic Apr 2019'!L65)&lt;=('Vic Apr 2019'!M65+'Vic Apr 2019'!L65),((($C$5*E71/'Vic Apr 2019'!AQ65-'Vic Apr 2019'!L65)*'Vic Apr 2019'!X65/100))*'Vic Apr 2019'!AQ65,((('Vic Apr 2019'!M65)*'Vic Apr 2019'!X65/100)*'Vic Apr 2019'!AQ65))),0)</f>
        <v>873.30000000000007</v>
      </c>
      <c r="I71" s="190">
        <f>IF(AND('Vic Apr 2019'!M65&gt;0,'Vic Apr 2019'!N65&gt;0),IF($C$5*E71/'Vic Apr 2019'!AQ65&lt;('Vic Apr 2019'!L65+'Vic Apr 2019'!M65),0,IF(($C$5*E71/'Vic Apr 2019'!AQ65-'Vic Apr 2019'!L65+'Vic Apr 2019'!M65)&lt;=('Vic Apr 2019'!L65+'Vic Apr 2019'!M65+'Vic Apr 2019'!N65),((($C$5*E71/'Vic Apr 2019'!AQ65-('Vic Apr 2019'!L65+'Vic Apr 2019'!M65))*'Vic Apr 2019'!Y65/100))*'Vic Apr 2019'!AQ65,('Vic Apr 2019'!N65*'Vic Apr 2019'!Y65/100)* 'Vic Apr 2019'!AQ65)),0)</f>
        <v>0</v>
      </c>
      <c r="J71" s="190">
        <f>IF(AND('Vic Apr 2019'!N65&gt;0,'Vic Apr 2019'!O65&gt;0),IF($C$5*E71/'Vic Apr 2019'!AQ65&lt;('Vic Apr 2019'!L65+'Vic Apr 2019'!M65+'Vic Apr 2019'!N65),0,IF(($C$5*E71/'Vic Apr 2019'!AQ65-'Vic Apr 2019'!L65+'Vic Apr 2019'!M65+'Vic Apr 2019'!N65)&lt;=('Vic Apr 2019'!L65+'Vic Apr 2019'!M65+'Vic Apr 2019'!N65+'Vic Apr 2019'!O65),(($C$5*E71/'Vic Apr 2019'!AQ65-('Vic Apr 2019'!L65+'Vic Apr 2019'!M65+'Vic Apr 2019'!N65))*'Vic Apr 2019'!Z65/100)*'Vic Apr 2019'!AQ65,('Vic Apr 2019'!O65*'Vic Apr 2019'!Z65/100)*'Vic Apr 2019'!AQ65)),0)</f>
        <v>0</v>
      </c>
      <c r="K71" s="190">
        <f>IF(AND('Vic Apr 2019'!P65&gt;0,'Vic Apr 2019'!O65&gt;0),IF(($C$5*E71/'Vic Apr 2019'!AQ65&lt;SUM('Vic Apr 2019'!L65:P65)),(0),($C$5*E71/'Vic Apr 2019'!AQ65-SUM('Vic Apr 2019'!L65:P65))*'Vic Apr 2019'!AB65/100)* 'Vic Apr 2019'!AQ65,IF(AND('Vic Apr 2019'!O65&gt;0,'Vic Apr 2019'!P65=""),IF(($C$5*E71/'Vic Apr 2019'!AQ65&lt; SUM('Vic Apr 2019'!L65:O65)),(0),($C$5*E71/'Vic Apr 2019'!AQ65-SUM('Vic Apr 2019'!L65:O65))*'Vic Apr 2019'!AA65/100)* 'Vic Apr 2019'!AQ65,IF(AND('Vic Apr 2019'!N65&gt;0,'Vic Apr 2019'!O65=""),IF(($C$5*E71/'Vic Apr 2019'!AQ65&lt; SUM('Vic Apr 2019'!L65:N65)),(0),($C$5*E71/'Vic Apr 2019'!AQ65-SUM('Vic Apr 2019'!L65:N65))*'Vic Apr 2019'!Z65/100)* 'Vic Apr 2019'!AQ65,IF(AND('Vic Apr 2019'!M65&gt;0,'Vic Apr 2019'!N65=""),IF(($C$5*E71/'Vic Apr 2019'!AQ65&lt;'Vic Apr 2019'!M65+'Vic Apr 2019'!L65),(0),(($C$5*E71/'Vic Apr 2019'!AQ65-('Vic Apr 2019'!M65+'Vic Apr 2019'!L65))*'Vic Apr 2019'!Y65/100))*'Vic Apr 2019'!AQ65,IF(AND('Vic Apr 2019'!L65&gt;0,'Vic Apr 2019'!M65=""&gt;0),IF(($C$5*E71/'Vic Apr 2019'!AQ65&lt;'Vic Apr 2019'!L65),(0),($C$5*E71/'Vic Apr 2019'!AQ65-'Vic Apr 2019'!L65)*'Vic Apr 2019'!X65/100)*'Vic Apr 2019'!AQ65,0)))))</f>
        <v>0</v>
      </c>
      <c r="L71" s="190">
        <f>IF('Vic Apr 2019'!K65="",($C$5*F71/'Vic Apr 2019'!AR65*'Vic Apr 2019'!AC65/100)*'Vic Apr 2019'!AR65,IF($C$5*F71/'Vic Apr 2019'!AR65&gt;='Vic Apr 2019'!L65,('Vic Apr 2019'!L65*'Vic Apr 2019'!AC65/100)*'Vic Apr 2019'!AR65,($C$5*F71/'Vic Apr 2019'!AR65*'Vic Apr 2019'!AC65/100)*'Vic Apr 2019'!AR65))</f>
        <v>254.70000000000002</v>
      </c>
      <c r="M71" s="190">
        <f>IF(AND('Vic Apr 2019'!L65&gt;0,'Vic Apr 2019'!M65&gt;0),IF($C$5*F71/'Vic Apr 2019'!AR65&lt;'Vic Apr 2019'!L65,0,IF(($C$5*F71/'Vic Apr 2019'!AR65-'Vic Apr 2019'!L65)&lt;=('Vic Apr 2019'!M65+'Vic Apr 2019'!L65),((($C$5*F71/'Vic Apr 2019'!AR65-'Vic Apr 2019'!L65)*'Vic Apr 2019'!AD65/100))*'Vic Apr 2019'!AR65,((('Vic Apr 2019'!M65)*'Vic Apr 2019'!AD65/100)*'Vic Apr 2019'!AR65))),0)</f>
        <v>873.30000000000007</v>
      </c>
      <c r="N71" s="190">
        <f>IF(AND('Vic Apr 2019'!M65&gt;0,'Vic Apr 2019'!N65&gt;0),IF($C$5*F71/'Vic Apr 2019'!AR65&lt;('Vic Apr 2019'!L65+'Vic Apr 2019'!M65),0,IF(($C$5*F71/'Vic Apr 2019'!AR65-'Vic Apr 2019'!L65+'Vic Apr 2019'!M65)&lt;=('Vic Apr 2019'!L65+'Vic Apr 2019'!M65+'Vic Apr 2019'!N65),((($C$5*F71/'Vic Apr 2019'!AR65-('Vic Apr 2019'!L65+'Vic Apr 2019'!M65))*'Vic Apr 2019'!AE65/100))*'Vic Apr 2019'!AR65,('Vic Apr 2019'!N65*'Vic Apr 2019'!AE65/100)*'Vic Apr 2019'!AR65)),0)</f>
        <v>0</v>
      </c>
      <c r="O71" s="190">
        <f>IF(AND('Vic Apr 2019'!N65&gt;0,'Vic Apr 2019'!O65&gt;0),IF($C$5*F71/'Vic Apr 2019'!AR65&lt;('Vic Apr 2019'!L65+'Vic Apr 2019'!M65+'Vic Apr 2019'!N65),0,IF(($C$5*F71/'Vic Apr 2019'!AR65-'Vic Apr 2019'!L65+'Vic Apr 2019'!M65+'Vic Apr 2019'!N65)&lt;=('Vic Apr 2019'!L65+'Vic Apr 2019'!M65+'Vic Apr 2019'!N65+'Vic Apr 2019'!O65),(($C$5*F71/'Vic Apr 2019'!AR65-('Vic Apr 2019'!L65+'Vic Apr 2019'!M65+'Vic Apr 2019'!N65))*'Vic Apr 2019'!AF65/100)*'Vic Apr 2019'!AR65,('Vic Apr 2019'!O65*'Vic Apr 2019'!AF65/100)*'Vic Apr 2019'!AR65)),0)</f>
        <v>0</v>
      </c>
      <c r="P71" s="190">
        <f>IF(AND('Vic Apr 2019'!P65&gt;0,'Vic Apr 2019'!O65&gt;0),IF(($C$5*F71/'Vic Apr 2019'!AR65&lt;SUM('Vic Apr 2019'!L65:P65)),(0),($C$5*F71/'Vic Apr 2019'!AR65-SUM('Vic Apr 2019'!L65:P65))*'Vic Apr 2019'!AB65/100)* 'Vic Apr 2019'!AR65,IF(AND('Vic Apr 2019'!O65&gt;0,'Vic Apr 2019'!P65=""),IF(($C$5*F71/'Vic Apr 2019'!AR65&lt; SUM('Vic Apr 2019'!L65:O65)),(0),($C$5*F71/'Vic Apr 2019'!AR65-SUM('Vic Apr 2019'!L65:O65))*'Vic Apr 2019'!AG65/100)* 'Vic Apr 2019'!AR65,IF(AND('Vic Apr 2019'!N65&gt;0,'Vic Apr 2019'!O65=""),IF(($C$5*F71/'Vic Apr 2019'!AR65&lt; SUM('Vic Apr 2019'!L65:N65)),(0),($C$5*F71/'Vic Apr 2019'!AR65-SUM('Vic Apr 2019'!L65:N65))*'Vic Apr 2019'!AF65/100)* 'Vic Apr 2019'!AR65,IF(AND('Vic Apr 2019'!M65&gt;0,'Vic Apr 2019'!N65=""),IF(($C$5*F71/'Vic Apr 2019'!AR65&lt;'Vic Apr 2019'!M65+'Vic Apr 2019'!L65),(0),(($C$5*F71/'Vic Apr 2019'!AR65-('Vic Apr 2019'!M65+'Vic Apr 2019'!L65))*'Vic Apr 2019'!AE65/100))*'Vic Apr 2019'!AR65,IF(AND('Vic Apr 2019'!L65&gt;0,'Vic Apr 2019'!M65=""&gt;0),IF(($C$5*F71/'Vic Apr 2019'!AR65&lt;'Vic Apr 2019'!L65),(0),($C$5*F71/'Vic Apr 2019'!AR65-'Vic Apr 2019'!L65)*'Vic Apr 2019'!AD65/100)*'Vic Apr 2019'!AR65,0)))))</f>
        <v>0</v>
      </c>
      <c r="Q71" s="394">
        <f t="shared" si="4"/>
        <v>2256</v>
      </c>
      <c r="R71" s="419">
        <f t="shared" si="5"/>
        <v>2640.25</v>
      </c>
      <c r="S71" s="193">
        <f t="shared" si="6"/>
        <v>2904.2750000000001</v>
      </c>
      <c r="T71" s="247">
        <f>'Vic Apr 2019'!AT65</f>
        <v>0</v>
      </c>
      <c r="U71" s="247">
        <f>'Vic Apr 2019'!AU65</f>
        <v>24</v>
      </c>
      <c r="V71" s="247">
        <f>'Vic Apr 2019'!AV65</f>
        <v>0</v>
      </c>
      <c r="W71" s="247">
        <f>'Vic Apr 2019'!AW65</f>
        <v>0</v>
      </c>
      <c r="X71" s="419" t="str">
        <f t="shared" si="12"/>
        <v>Guaranteed off usage</v>
      </c>
      <c r="Y71" s="419" t="s">
        <v>759</v>
      </c>
      <c r="Z71" s="399">
        <f t="shared" si="8"/>
        <v>2098.81</v>
      </c>
      <c r="AA71" s="399">
        <f t="shared" si="9"/>
        <v>2098.81</v>
      </c>
      <c r="AB71" s="400">
        <f t="shared" si="10"/>
        <v>2308.6910000000003</v>
      </c>
      <c r="AC71" s="400">
        <f t="shared" si="11"/>
        <v>2308.6910000000003</v>
      </c>
      <c r="AD71" s="244">
        <f>'Vic Apr 2019'!BF65</f>
        <v>0</v>
      </c>
      <c r="AE71" s="196" t="str">
        <f>'Vic Apr 2019'!BG65</f>
        <v>n</v>
      </c>
      <c r="CO71" s="327"/>
      <c r="CP71" s="327"/>
      <c r="CQ71" s="327"/>
      <c r="CR71" s="327"/>
      <c r="CS71" s="327"/>
      <c r="CT71" s="327"/>
      <c r="CU71" s="327"/>
      <c r="CV71" s="327"/>
      <c r="CW71" s="327"/>
      <c r="CX71" s="327"/>
      <c r="CY71" s="327"/>
      <c r="CZ71" s="327"/>
      <c r="DA71" s="327"/>
      <c r="DB71" s="327"/>
      <c r="DC71" s="327"/>
      <c r="DD71" s="327"/>
      <c r="DE71" s="327"/>
      <c r="DF71" s="327"/>
      <c r="DG71" s="327"/>
      <c r="DH71" s="327"/>
      <c r="DI71" s="327"/>
      <c r="DJ71" s="327"/>
      <c r="DK71" s="327"/>
      <c r="DL71" s="327"/>
      <c r="DM71" s="327"/>
      <c r="DN71" s="327"/>
      <c r="DO71" s="327"/>
      <c r="DP71" s="327"/>
      <c r="DQ71" s="327"/>
      <c r="DR71" s="327"/>
      <c r="DS71" s="327"/>
      <c r="DT71" s="327"/>
      <c r="DU71" s="327"/>
      <c r="DV71" s="327"/>
      <c r="DW71" s="327"/>
      <c r="DX71" s="327"/>
      <c r="DY71" s="327"/>
      <c r="DZ71" s="327"/>
      <c r="EA71" s="327"/>
      <c r="EB71" s="327"/>
      <c r="EC71" s="327"/>
      <c r="ED71" s="327"/>
      <c r="EE71" s="327"/>
      <c r="EF71" s="327"/>
      <c r="EG71" s="327"/>
      <c r="EH71" s="327"/>
      <c r="EI71" s="327"/>
      <c r="EJ71" s="327"/>
      <c r="EK71" s="327"/>
      <c r="EL71" s="327"/>
      <c r="EM71" s="327"/>
      <c r="EN71" s="327"/>
      <c r="EO71" s="327"/>
      <c r="EP71" s="327"/>
    </row>
    <row r="72" spans="1:146" ht="17" customHeight="1">
      <c r="A72" s="528"/>
      <c r="B72" s="194" t="str">
        <f>'Vic Apr 2019'!F66</f>
        <v>Lumo Energy</v>
      </c>
      <c r="C72" s="194" t="str">
        <f>'Vic Apr 2019'!G66</f>
        <v>Value</v>
      </c>
      <c r="D72" s="190">
        <f>365*'Vic Apr 2019'!H66/100</f>
        <v>317.55</v>
      </c>
      <c r="E72" s="415">
        <f>IF('Vic Apr 2019'!AQ66=3,0.5,IF('Vic Apr 2019'!AQ66=2,0.33,0))</f>
        <v>0.5</v>
      </c>
      <c r="F72" s="415">
        <f t="shared" si="3"/>
        <v>0.5</v>
      </c>
      <c r="G72" s="190">
        <f>IF('Vic Apr 2019'!K66="",($C$5*E72/'Vic Apr 2019'!AQ66*'Vic Apr 2019'!W66/100)*'Vic Apr 2019'!AQ66,IF($C$5*E72/'Vic Apr 2019'!AQ66&gt;='Vic Apr 2019'!L66,('Vic Apr 2019'!L66*'Vic Apr 2019'!W66/100)*'Vic Apr 2019'!AQ66,($C$5*E72/'Vic Apr 2019'!AQ66*'Vic Apr 2019'!W66/100)*'Vic Apr 2019'!AQ66))</f>
        <v>200.77200000000002</v>
      </c>
      <c r="H72" s="190">
        <f>IF(AND('Vic Apr 2019'!L66&gt;0,'Vic Apr 2019'!M66&gt;0),IF($C$5*E72/'Vic Apr 2019'!AQ66&lt;'Vic Apr 2019'!L66,0,IF(($C$5*E72/'Vic Apr 2019'!AQ66-'Vic Apr 2019'!L66)&lt;=('Vic Apr 2019'!M66+'Vic Apr 2019'!L66),((($C$5*E72/'Vic Apr 2019'!AQ66-'Vic Apr 2019'!L66)*'Vic Apr 2019'!X66/100))*'Vic Apr 2019'!AQ66,((('Vic Apr 2019'!M66)*'Vic Apr 2019'!X66/100)*'Vic Apr 2019'!AQ66))),0)</f>
        <v>694.85800000000006</v>
      </c>
      <c r="I72" s="190">
        <f>IF(AND('Vic Apr 2019'!M66&gt;0,'Vic Apr 2019'!N66&gt;0),IF($C$5*E72/'Vic Apr 2019'!AQ66&lt;('Vic Apr 2019'!L66+'Vic Apr 2019'!M66),0,IF(($C$5*E72/'Vic Apr 2019'!AQ66-'Vic Apr 2019'!L66+'Vic Apr 2019'!M66)&lt;=('Vic Apr 2019'!L66+'Vic Apr 2019'!M66+'Vic Apr 2019'!N66),((($C$5*E72/'Vic Apr 2019'!AQ66-('Vic Apr 2019'!L66+'Vic Apr 2019'!M66))*'Vic Apr 2019'!Y66/100))*'Vic Apr 2019'!AQ66,('Vic Apr 2019'!N66*'Vic Apr 2019'!Y66/100)* 'Vic Apr 2019'!AQ66)),0)</f>
        <v>0</v>
      </c>
      <c r="J72" s="190">
        <f>IF(AND('Vic Apr 2019'!N66&gt;0,'Vic Apr 2019'!O66&gt;0),IF($C$5*E72/'Vic Apr 2019'!AQ66&lt;('Vic Apr 2019'!L66+'Vic Apr 2019'!M66+'Vic Apr 2019'!N66),0,IF(($C$5*E72/'Vic Apr 2019'!AQ66-'Vic Apr 2019'!L66+'Vic Apr 2019'!M66+'Vic Apr 2019'!N66)&lt;=('Vic Apr 2019'!L66+'Vic Apr 2019'!M66+'Vic Apr 2019'!N66+'Vic Apr 2019'!O66),(($C$5*E72/'Vic Apr 2019'!AQ66-('Vic Apr 2019'!L66+'Vic Apr 2019'!M66+'Vic Apr 2019'!N66))*'Vic Apr 2019'!Z66/100)*'Vic Apr 2019'!AQ66,('Vic Apr 2019'!O66*'Vic Apr 2019'!Z66/100)*'Vic Apr 2019'!AQ66)),0)</f>
        <v>0</v>
      </c>
      <c r="K72" s="190">
        <f>IF(AND('Vic Apr 2019'!P66&gt;0,'Vic Apr 2019'!O66&gt;0),IF(($C$5*E72/'Vic Apr 2019'!AQ66&lt;SUM('Vic Apr 2019'!L66:P66)),(0),($C$5*E72/'Vic Apr 2019'!AQ66-SUM('Vic Apr 2019'!L66:P66))*'Vic Apr 2019'!AB66/100)* 'Vic Apr 2019'!AQ66,IF(AND('Vic Apr 2019'!O66&gt;0,'Vic Apr 2019'!P66=""),IF(($C$5*E72/'Vic Apr 2019'!AQ66&lt; SUM('Vic Apr 2019'!L66:O66)),(0),($C$5*E72/'Vic Apr 2019'!AQ66-SUM('Vic Apr 2019'!L66:O66))*'Vic Apr 2019'!AA66/100)* 'Vic Apr 2019'!AQ66,IF(AND('Vic Apr 2019'!N66&gt;0,'Vic Apr 2019'!O66=""),IF(($C$5*E72/'Vic Apr 2019'!AQ66&lt; SUM('Vic Apr 2019'!L66:N66)),(0),($C$5*E72/'Vic Apr 2019'!AQ66-SUM('Vic Apr 2019'!L66:N66))*'Vic Apr 2019'!Z66/100)* 'Vic Apr 2019'!AQ66,IF(AND('Vic Apr 2019'!M66&gt;0,'Vic Apr 2019'!N66=""),IF(($C$5*E72/'Vic Apr 2019'!AQ66&lt;'Vic Apr 2019'!M66+'Vic Apr 2019'!L66),(0),(($C$5*E72/'Vic Apr 2019'!AQ66-('Vic Apr 2019'!M66+'Vic Apr 2019'!L66))*'Vic Apr 2019'!Y66/100))*'Vic Apr 2019'!AQ66,IF(AND('Vic Apr 2019'!L66&gt;0,'Vic Apr 2019'!M66=""&gt;0),IF(($C$5*E72/'Vic Apr 2019'!AQ66&lt;'Vic Apr 2019'!L66),(0),($C$5*E72/'Vic Apr 2019'!AQ66-'Vic Apr 2019'!L66)*'Vic Apr 2019'!X66/100)*'Vic Apr 2019'!AQ66,0)))))</f>
        <v>0</v>
      </c>
      <c r="L72" s="190">
        <f>IF('Vic Apr 2019'!K66="",($C$5*F72/'Vic Apr 2019'!AR66*'Vic Apr 2019'!AC66/100)*'Vic Apr 2019'!AR66,IF($C$5*F72/'Vic Apr 2019'!AR66&gt;='Vic Apr 2019'!L66,('Vic Apr 2019'!L66*'Vic Apr 2019'!AC66/100)*'Vic Apr 2019'!AR66,($C$5*F72/'Vic Apr 2019'!AR66*'Vic Apr 2019'!AC66/100)*'Vic Apr 2019'!AR66))</f>
        <v>200.77200000000002</v>
      </c>
      <c r="M72" s="190">
        <f>IF(AND('Vic Apr 2019'!L66&gt;0,'Vic Apr 2019'!M66&gt;0),IF($C$5*F72/'Vic Apr 2019'!AR66&lt;'Vic Apr 2019'!L66,0,IF(($C$5*F72/'Vic Apr 2019'!AR66-'Vic Apr 2019'!L66)&lt;=('Vic Apr 2019'!M66+'Vic Apr 2019'!L66),((($C$5*F72/'Vic Apr 2019'!AR66-'Vic Apr 2019'!L66)*'Vic Apr 2019'!AD66/100))*'Vic Apr 2019'!AR66,((('Vic Apr 2019'!M66)*'Vic Apr 2019'!AD66/100)*'Vic Apr 2019'!AR66))),0)</f>
        <v>694.85800000000006</v>
      </c>
      <c r="N72" s="190">
        <f>IF(AND('Vic Apr 2019'!M66&gt;0,'Vic Apr 2019'!N66&gt;0),IF($C$5*F72/'Vic Apr 2019'!AR66&lt;('Vic Apr 2019'!L66+'Vic Apr 2019'!M66),0,IF(($C$5*F72/'Vic Apr 2019'!AR66-'Vic Apr 2019'!L66+'Vic Apr 2019'!M66)&lt;=('Vic Apr 2019'!L66+'Vic Apr 2019'!M66+'Vic Apr 2019'!N66),((($C$5*F72/'Vic Apr 2019'!AR66-('Vic Apr 2019'!L66+'Vic Apr 2019'!M66))*'Vic Apr 2019'!AE66/100))*'Vic Apr 2019'!AR66,('Vic Apr 2019'!N66*'Vic Apr 2019'!AE66/100)*'Vic Apr 2019'!AR66)),0)</f>
        <v>0</v>
      </c>
      <c r="O72" s="190">
        <f>IF(AND('Vic Apr 2019'!N66&gt;0,'Vic Apr 2019'!O66&gt;0),IF($C$5*F72/'Vic Apr 2019'!AR66&lt;('Vic Apr 2019'!L66+'Vic Apr 2019'!M66+'Vic Apr 2019'!N66),0,IF(($C$5*F72/'Vic Apr 2019'!AR66-'Vic Apr 2019'!L66+'Vic Apr 2019'!M66+'Vic Apr 2019'!N66)&lt;=('Vic Apr 2019'!L66+'Vic Apr 2019'!M66+'Vic Apr 2019'!N66+'Vic Apr 2019'!O66),(($C$5*F72/'Vic Apr 2019'!AR66-('Vic Apr 2019'!L66+'Vic Apr 2019'!M66+'Vic Apr 2019'!N66))*'Vic Apr 2019'!AF66/100)*'Vic Apr 2019'!AR66,('Vic Apr 2019'!O66*'Vic Apr 2019'!AF66/100)*'Vic Apr 2019'!AR66)),0)</f>
        <v>0</v>
      </c>
      <c r="P72" s="190">
        <f>IF(AND('Vic Apr 2019'!P66&gt;0,'Vic Apr 2019'!O66&gt;0),IF(($C$5*F72/'Vic Apr 2019'!AR66&lt;SUM('Vic Apr 2019'!L66:P66)),(0),($C$5*F72/'Vic Apr 2019'!AR66-SUM('Vic Apr 2019'!L66:P66))*'Vic Apr 2019'!AB66/100)* 'Vic Apr 2019'!AR66,IF(AND('Vic Apr 2019'!O66&gt;0,'Vic Apr 2019'!P66=""),IF(($C$5*F72/'Vic Apr 2019'!AR66&lt; SUM('Vic Apr 2019'!L66:O66)),(0),($C$5*F72/'Vic Apr 2019'!AR66-SUM('Vic Apr 2019'!L66:O66))*'Vic Apr 2019'!AG66/100)* 'Vic Apr 2019'!AR66,IF(AND('Vic Apr 2019'!N66&gt;0,'Vic Apr 2019'!O66=""),IF(($C$5*F72/'Vic Apr 2019'!AR66&lt; SUM('Vic Apr 2019'!L66:N66)),(0),($C$5*F72/'Vic Apr 2019'!AR66-SUM('Vic Apr 2019'!L66:N66))*'Vic Apr 2019'!AF66/100)* 'Vic Apr 2019'!AR66,IF(AND('Vic Apr 2019'!M66&gt;0,'Vic Apr 2019'!N66=""),IF(($C$5*F72/'Vic Apr 2019'!AR66&lt;'Vic Apr 2019'!M66+'Vic Apr 2019'!L66),(0),(($C$5*F72/'Vic Apr 2019'!AR66-('Vic Apr 2019'!M66+'Vic Apr 2019'!L66))*'Vic Apr 2019'!AE66/100))*'Vic Apr 2019'!AR66,IF(AND('Vic Apr 2019'!L66&gt;0,'Vic Apr 2019'!M66=""&gt;0),IF(($C$5*F72/'Vic Apr 2019'!AR66&lt;'Vic Apr 2019'!L66),(0),($C$5*F72/'Vic Apr 2019'!AR66-'Vic Apr 2019'!L66)*'Vic Apr 2019'!AD66/100)*'Vic Apr 2019'!AR66,0)))))</f>
        <v>0</v>
      </c>
      <c r="Q72" s="394">
        <f t="shared" si="4"/>
        <v>1791.2600000000002</v>
      </c>
      <c r="R72" s="419">
        <f t="shared" si="5"/>
        <v>2109.81</v>
      </c>
      <c r="S72" s="193">
        <f t="shared" si="6"/>
        <v>2320.7910000000002</v>
      </c>
      <c r="T72" s="247">
        <f>'Vic Apr 2019'!AT66</f>
        <v>0</v>
      </c>
      <c r="U72" s="247">
        <f>'Vic Apr 2019'!AU66</f>
        <v>0</v>
      </c>
      <c r="V72" s="247">
        <f>'Vic Apr 2019'!AV66</f>
        <v>3</v>
      </c>
      <c r="W72" s="247">
        <f>'Vic Apr 2019'!AW66</f>
        <v>0</v>
      </c>
      <c r="X72" s="419" t="str">
        <f t="shared" si="12"/>
        <v>Pay-on-time off bill</v>
      </c>
      <c r="Y72" s="419" t="s">
        <v>759</v>
      </c>
      <c r="Z72" s="399">
        <f t="shared" si="8"/>
        <v>2109.81</v>
      </c>
      <c r="AA72" s="399">
        <f t="shared" si="9"/>
        <v>2046.5156999999999</v>
      </c>
      <c r="AB72" s="400">
        <f t="shared" si="10"/>
        <v>2320.7910000000002</v>
      </c>
      <c r="AC72" s="400">
        <f t="shared" si="11"/>
        <v>2251.1672699999999</v>
      </c>
      <c r="AD72" s="244">
        <f>'Vic Apr 2019'!BF66</f>
        <v>0</v>
      </c>
      <c r="AE72" s="196" t="str">
        <f>'Vic Apr 2019'!BG66</f>
        <v>n</v>
      </c>
      <c r="CO72" s="327"/>
      <c r="CP72" s="327"/>
      <c r="CQ72" s="327"/>
      <c r="CR72" s="327"/>
      <c r="CS72" s="327"/>
      <c r="CT72" s="327"/>
      <c r="CU72" s="327"/>
      <c r="CV72" s="327"/>
      <c r="CW72" s="327"/>
      <c r="CX72" s="327"/>
      <c r="CY72" s="327"/>
      <c r="CZ72" s="327"/>
      <c r="DA72" s="327"/>
      <c r="DB72" s="327"/>
      <c r="DC72" s="327"/>
      <c r="DD72" s="327"/>
      <c r="DE72" s="327"/>
      <c r="DF72" s="327"/>
      <c r="DG72" s="327"/>
      <c r="DH72" s="327"/>
      <c r="DI72" s="327"/>
      <c r="DJ72" s="327"/>
      <c r="DK72" s="327"/>
      <c r="DL72" s="327"/>
      <c r="DM72" s="327"/>
      <c r="DN72" s="327"/>
      <c r="DO72" s="327"/>
      <c r="DP72" s="327"/>
      <c r="DQ72" s="327"/>
      <c r="DR72" s="327"/>
      <c r="DS72" s="327"/>
      <c r="DT72" s="327"/>
      <c r="DU72" s="327"/>
      <c r="DV72" s="327"/>
      <c r="DW72" s="327"/>
      <c r="DX72" s="327"/>
      <c r="DY72" s="327"/>
      <c r="DZ72" s="327"/>
      <c r="EA72" s="327"/>
      <c r="EB72" s="327"/>
      <c r="EC72" s="327"/>
      <c r="ED72" s="327"/>
      <c r="EE72" s="327"/>
      <c r="EF72" s="327"/>
      <c r="EG72" s="327"/>
      <c r="EH72" s="327"/>
      <c r="EI72" s="327"/>
      <c r="EJ72" s="327"/>
      <c r="EK72" s="327"/>
      <c r="EL72" s="327"/>
      <c r="EM72" s="327"/>
      <c r="EN72" s="327"/>
      <c r="EO72" s="327"/>
      <c r="EP72" s="327"/>
    </row>
    <row r="73" spans="1:146" ht="17" customHeight="1">
      <c r="A73" s="528"/>
      <c r="B73" s="194" t="str">
        <f>'Vic Apr 2019'!F67</f>
        <v>Momentum Energy</v>
      </c>
      <c r="C73" s="194" t="str">
        <f>'Vic Apr 2019'!G67</f>
        <v>Market offer</v>
      </c>
      <c r="D73" s="190">
        <f>365*'Vic Apr 2019'!H67/100</f>
        <v>368.75949999999995</v>
      </c>
      <c r="E73" s="415">
        <f>IF('Vic Apr 2019'!AQ67=3,0.5,IF('Vic Apr 2019'!AQ67=2,0.33,0))</f>
        <v>0.33</v>
      </c>
      <c r="F73" s="415">
        <f t="shared" ref="F73:F87" si="18">1-E73</f>
        <v>0.66999999999999993</v>
      </c>
      <c r="G73" s="190">
        <f>IF('Vic Apr 2019'!K67="",($C$5*E73/'Vic Apr 2019'!AQ67*'Vic Apr 2019'!W67/100)*'Vic Apr 2019'!AQ67,IF($C$5*E73/'Vic Apr 2019'!AQ67&gt;='Vic Apr 2019'!L67,('Vic Apr 2019'!L67*'Vic Apr 2019'!W67/100)*'Vic Apr 2019'!AQ67,($C$5*E73/'Vic Apr 2019'!AQ67*'Vic Apr 2019'!W67/100)*'Vic Apr 2019'!AQ67))</f>
        <v>129.96</v>
      </c>
      <c r="H73" s="190">
        <f>IF(AND('Vic Apr 2019'!L67&gt;0,'Vic Apr 2019'!M67&gt;0),IF($C$5*E73/'Vic Apr 2019'!AQ67&lt;'Vic Apr 2019'!L67,0,IF(($C$5*E73/'Vic Apr 2019'!AQ67-'Vic Apr 2019'!L67)&lt;=('Vic Apr 2019'!M67+'Vic Apr 2019'!L67),((($C$5*E73/'Vic Apr 2019'!AQ67-'Vic Apr 2019'!L67)*'Vic Apr 2019'!X67/100))*'Vic Apr 2019'!AQ67,((('Vic Apr 2019'!M67)*'Vic Apr 2019'!X67/100)*'Vic Apr 2019'!AQ67))),0)</f>
        <v>476.55</v>
      </c>
      <c r="I73" s="190">
        <f>IF(AND('Vic Apr 2019'!M67&gt;0,'Vic Apr 2019'!N67&gt;0),IF($C$5*E73/'Vic Apr 2019'!AQ67&lt;('Vic Apr 2019'!L67+'Vic Apr 2019'!M67),0,IF(($C$5*E73/'Vic Apr 2019'!AQ67-'Vic Apr 2019'!L67+'Vic Apr 2019'!M67)&lt;=('Vic Apr 2019'!L67+'Vic Apr 2019'!M67+'Vic Apr 2019'!N67),((($C$5*E73/'Vic Apr 2019'!AQ67-('Vic Apr 2019'!L67+'Vic Apr 2019'!M67))*'Vic Apr 2019'!Y67/100))*'Vic Apr 2019'!AQ67,('Vic Apr 2019'!N67*'Vic Apr 2019'!Y67/100)* 'Vic Apr 2019'!AQ67)),0)</f>
        <v>0</v>
      </c>
      <c r="J73" s="190">
        <f>IF(AND('Vic Apr 2019'!N67&gt;0,'Vic Apr 2019'!O67&gt;0),IF($C$5*E73/'Vic Apr 2019'!AQ67&lt;('Vic Apr 2019'!L67+'Vic Apr 2019'!M67+'Vic Apr 2019'!N67),0,IF(($C$5*E73/'Vic Apr 2019'!AQ67-'Vic Apr 2019'!L67+'Vic Apr 2019'!M67+'Vic Apr 2019'!N67)&lt;=('Vic Apr 2019'!L67+'Vic Apr 2019'!M67+'Vic Apr 2019'!N67+'Vic Apr 2019'!O67),(($C$5*E73/'Vic Apr 2019'!AQ67-('Vic Apr 2019'!L67+'Vic Apr 2019'!M67+'Vic Apr 2019'!N67))*'Vic Apr 2019'!Z67/100)*'Vic Apr 2019'!AQ67,('Vic Apr 2019'!O67*'Vic Apr 2019'!Z67/100)*'Vic Apr 2019'!AQ67)),0)</f>
        <v>0</v>
      </c>
      <c r="K73" s="190">
        <f>IF(AND('Vic Apr 2019'!P67&gt;0,'Vic Apr 2019'!O67&gt;0),IF(($C$5*E73/'Vic Apr 2019'!AQ67&lt;SUM('Vic Apr 2019'!L67:P67)),(0),($C$5*E73/'Vic Apr 2019'!AQ67-SUM('Vic Apr 2019'!L67:P67))*'Vic Apr 2019'!AB67/100)* 'Vic Apr 2019'!AQ67,IF(AND('Vic Apr 2019'!O67&gt;0,'Vic Apr 2019'!P67=""),IF(($C$5*E73/'Vic Apr 2019'!AQ67&lt; SUM('Vic Apr 2019'!L67:O67)),(0),($C$5*E73/'Vic Apr 2019'!AQ67-SUM('Vic Apr 2019'!L67:O67))*'Vic Apr 2019'!AA67/100)* 'Vic Apr 2019'!AQ67,IF(AND('Vic Apr 2019'!N67&gt;0,'Vic Apr 2019'!O67=""),IF(($C$5*E73/'Vic Apr 2019'!AQ67&lt; SUM('Vic Apr 2019'!L67:N67)),(0),($C$5*E73/'Vic Apr 2019'!AQ67-SUM('Vic Apr 2019'!L67:N67))*'Vic Apr 2019'!Z67/100)* 'Vic Apr 2019'!AQ67,IF(AND('Vic Apr 2019'!M67&gt;0,'Vic Apr 2019'!N67=""),IF(($C$5*E73/'Vic Apr 2019'!AQ67&lt;'Vic Apr 2019'!M67+'Vic Apr 2019'!L67),(0),(($C$5*E73/'Vic Apr 2019'!AQ67-('Vic Apr 2019'!M67+'Vic Apr 2019'!L67))*'Vic Apr 2019'!Y67/100))*'Vic Apr 2019'!AQ67,IF(AND('Vic Apr 2019'!L67&gt;0,'Vic Apr 2019'!M67=""&gt;0),IF(($C$5*E73/'Vic Apr 2019'!AQ67&lt;'Vic Apr 2019'!L67),(0),($C$5*E73/'Vic Apr 2019'!AQ67-'Vic Apr 2019'!L67)*'Vic Apr 2019'!X67/100)*'Vic Apr 2019'!AQ67,0)))))</f>
        <v>0</v>
      </c>
      <c r="L73" s="190">
        <f>IF('Vic Apr 2019'!K67="",($C$5*F73/'Vic Apr 2019'!AR67*'Vic Apr 2019'!AC67/100)*'Vic Apr 2019'!AR67,IF($C$5*F73/'Vic Apr 2019'!AR67&gt;='Vic Apr 2019'!L67,('Vic Apr 2019'!L67*'Vic Apr 2019'!AC67/100)*'Vic Apr 2019'!AR67,($C$5*F73/'Vic Apr 2019'!AR67*'Vic Apr 2019'!AC67/100)*'Vic Apr 2019'!AR67))</f>
        <v>222.48</v>
      </c>
      <c r="M73" s="190">
        <f>IF(AND('Vic Apr 2019'!L67&gt;0,'Vic Apr 2019'!M67&gt;0),IF($C$5*F73/'Vic Apr 2019'!AR67&lt;'Vic Apr 2019'!L67,0,IF(($C$5*F73/'Vic Apr 2019'!AR67-'Vic Apr 2019'!L67)&lt;=('Vic Apr 2019'!M67+'Vic Apr 2019'!L67),((($C$5*F73/'Vic Apr 2019'!AR67-'Vic Apr 2019'!L67)*'Vic Apr 2019'!AD67/100))*'Vic Apr 2019'!AR67,((('Vic Apr 2019'!M67)*'Vic Apr 2019'!AD67/100)*'Vic Apr 2019'!AR67))),0)</f>
        <v>825.55</v>
      </c>
      <c r="N73" s="190">
        <f>IF(AND('Vic Apr 2019'!M67&gt;0,'Vic Apr 2019'!N67&gt;0),IF($C$5*F73/'Vic Apr 2019'!AR67&lt;('Vic Apr 2019'!L67+'Vic Apr 2019'!M67),0,IF(($C$5*F73/'Vic Apr 2019'!AR67-'Vic Apr 2019'!L67+'Vic Apr 2019'!M67)&lt;=('Vic Apr 2019'!L67+'Vic Apr 2019'!M67+'Vic Apr 2019'!N67),((($C$5*F73/'Vic Apr 2019'!AR67-('Vic Apr 2019'!L67+'Vic Apr 2019'!M67))*'Vic Apr 2019'!AE67/100))*'Vic Apr 2019'!AR67,('Vic Apr 2019'!N67*'Vic Apr 2019'!AE67/100)*'Vic Apr 2019'!AR67)),0)</f>
        <v>0</v>
      </c>
      <c r="O73" s="190">
        <f>IF(AND('Vic Apr 2019'!N67&gt;0,'Vic Apr 2019'!O67&gt;0),IF($C$5*F73/'Vic Apr 2019'!AR67&lt;('Vic Apr 2019'!L67+'Vic Apr 2019'!M67+'Vic Apr 2019'!N67),0,IF(($C$5*F73/'Vic Apr 2019'!AR67-'Vic Apr 2019'!L67+'Vic Apr 2019'!M67+'Vic Apr 2019'!N67)&lt;=('Vic Apr 2019'!L67+'Vic Apr 2019'!M67+'Vic Apr 2019'!N67+'Vic Apr 2019'!O67),(($C$5*F73/'Vic Apr 2019'!AR67-('Vic Apr 2019'!L67+'Vic Apr 2019'!M67+'Vic Apr 2019'!N67))*'Vic Apr 2019'!AF67/100)*'Vic Apr 2019'!AR67,('Vic Apr 2019'!O67*'Vic Apr 2019'!AF67/100)*'Vic Apr 2019'!AR67)),0)</f>
        <v>0</v>
      </c>
      <c r="P73" s="190">
        <f>IF(AND('Vic Apr 2019'!P67&gt;0,'Vic Apr 2019'!O67&gt;0),IF(($C$5*F73/'Vic Apr 2019'!AR67&lt;SUM('Vic Apr 2019'!L67:P67)),(0),($C$5*F73/'Vic Apr 2019'!AR67-SUM('Vic Apr 2019'!L67:P67))*'Vic Apr 2019'!AB67/100)* 'Vic Apr 2019'!AR67,IF(AND('Vic Apr 2019'!O67&gt;0,'Vic Apr 2019'!P67=""),IF(($C$5*F73/'Vic Apr 2019'!AR67&lt; SUM('Vic Apr 2019'!L67:O67)),(0),($C$5*F73/'Vic Apr 2019'!AR67-SUM('Vic Apr 2019'!L67:O67))*'Vic Apr 2019'!AG67/100)* 'Vic Apr 2019'!AR67,IF(AND('Vic Apr 2019'!N67&gt;0,'Vic Apr 2019'!O67=""),IF(($C$5*F73/'Vic Apr 2019'!AR67&lt; SUM('Vic Apr 2019'!L67:N67)),(0),($C$5*F73/'Vic Apr 2019'!AR67-SUM('Vic Apr 2019'!L67:N67))*'Vic Apr 2019'!AF67/100)* 'Vic Apr 2019'!AR67,IF(AND('Vic Apr 2019'!M67&gt;0,'Vic Apr 2019'!N67=""),IF(($C$5*F73/'Vic Apr 2019'!AR67&lt;'Vic Apr 2019'!M67+'Vic Apr 2019'!L67),(0),(($C$5*F73/'Vic Apr 2019'!AR67-('Vic Apr 2019'!M67+'Vic Apr 2019'!L67))*'Vic Apr 2019'!AE67/100))*'Vic Apr 2019'!AR67,IF(AND('Vic Apr 2019'!L67&gt;0,'Vic Apr 2019'!M67=""&gt;0),IF(($C$5*F73/'Vic Apr 2019'!AR67&lt;'Vic Apr 2019'!L67),(0),($C$5*F73/'Vic Apr 2019'!AR67-'Vic Apr 2019'!L67)*'Vic Apr 2019'!AD67/100)*'Vic Apr 2019'!AR67,0)))))</f>
        <v>0</v>
      </c>
      <c r="Q73" s="394">
        <f t="shared" ref="Q73:Q87" si="19">SUM(G73:P73)</f>
        <v>1654.54</v>
      </c>
      <c r="R73" s="419">
        <f t="shared" si="5"/>
        <v>2024.2994999999999</v>
      </c>
      <c r="S73" s="193">
        <f t="shared" ref="S73:S87" si="20">R73*1.1</f>
        <v>2226.7294499999998</v>
      </c>
      <c r="T73" s="247">
        <f>'Vic Apr 2019'!AT67</f>
        <v>0</v>
      </c>
      <c r="U73" s="247">
        <f>'Vic Apr 2019'!AU67</f>
        <v>0</v>
      </c>
      <c r="V73" s="247">
        <f>'Vic Apr 2019'!AV67</f>
        <v>0</v>
      </c>
      <c r="W73" s="247">
        <f>'Vic Apr 2019'!AW67</f>
        <v>0</v>
      </c>
      <c r="X73" s="419" t="str">
        <f t="shared" si="12"/>
        <v>No discount</v>
      </c>
      <c r="Y73" s="419" t="s">
        <v>759</v>
      </c>
      <c r="Z73" s="399">
        <f t="shared" ref="Z73:Z87" si="21">IF(AND(X73="Guaranteed off bill",Y73="Inclusive"),((R73*1.1)-((R73*1.1)*T73/100))/1.1,IF(AND(X73="Guaranteed off usage",Y73="Inclusive"),((R73*1.1)-((Q73*1.1)*U73/100))/1.1,IF(AND(X73="Guaranteed off bill",Y73="Exclusive"),R73-(R73*T73/100),IF(AND(X73="Guaranteed off usage",Y73="Exclusive"),R73-(Q73*U73/100),IF(Y73="Inclusive",((R73*1.1))/1.1,R73)))))</f>
        <v>2024.2994999999999</v>
      </c>
      <c r="AA73" s="399">
        <f t="shared" ref="AA73:AA87" si="22">IF(AND(X73="Pay-on-time off bill",Y73="Inclusive"),((Z73*1.1)-((Z73*1.1)*V73/100))/1.1,IF(AND(X73="Pay-on-time off usage",Y73="Inclusive"),((Z73*1.1)-((Q73*1.1)*W73/100))/1.1,IF(AND(X73="Pay-on-time off bill",Y73="Exclusive"),Z73-(Z73*V73/100),IF(AND(X73="Pay-on-time off usage",Y73="Exclusive"),Z73-(Q73*W73/100),IF(Y73="Inclusive",((Z73*1.1))/1.1,Z73)))))</f>
        <v>2024.2994999999999</v>
      </c>
      <c r="AB73" s="400">
        <f t="shared" ref="AB73:AB87" si="23">Z73*1.1</f>
        <v>2226.7294499999998</v>
      </c>
      <c r="AC73" s="400">
        <f t="shared" ref="AC73:AC87" si="24">AA73*1.1</f>
        <v>2226.7294499999998</v>
      </c>
      <c r="AD73" s="244">
        <f>'Vic Apr 2019'!BF67</f>
        <v>0</v>
      </c>
      <c r="AE73" s="196" t="str">
        <f>'Vic Apr 2019'!BG67</f>
        <v>n</v>
      </c>
      <c r="CO73" s="327"/>
      <c r="CP73" s="327"/>
      <c r="CQ73" s="327"/>
      <c r="CR73" s="327"/>
      <c r="CS73" s="327"/>
      <c r="CT73" s="327"/>
      <c r="CU73" s="327"/>
      <c r="CV73" s="327"/>
      <c r="CW73" s="327"/>
      <c r="CX73" s="327"/>
      <c r="CY73" s="327"/>
      <c r="CZ73" s="327"/>
      <c r="DA73" s="327"/>
      <c r="DB73" s="327"/>
      <c r="DC73" s="327"/>
      <c r="DD73" s="327"/>
      <c r="DE73" s="327"/>
      <c r="DF73" s="327"/>
      <c r="DG73" s="327"/>
      <c r="DH73" s="327"/>
      <c r="DI73" s="327"/>
      <c r="DJ73" s="327"/>
      <c r="DK73" s="327"/>
      <c r="DL73" s="327"/>
      <c r="DM73" s="327"/>
      <c r="DN73" s="327"/>
      <c r="DO73" s="327"/>
      <c r="DP73" s="327"/>
      <c r="DQ73" s="327"/>
      <c r="DR73" s="327"/>
      <c r="DS73" s="327"/>
      <c r="DT73" s="327"/>
      <c r="DU73" s="327"/>
      <c r="DV73" s="327"/>
      <c r="DW73" s="327"/>
      <c r="DX73" s="327"/>
      <c r="DY73" s="327"/>
      <c r="DZ73" s="327"/>
      <c r="EA73" s="327"/>
      <c r="EB73" s="327"/>
      <c r="EC73" s="327"/>
      <c r="ED73" s="327"/>
      <c r="EE73" s="327"/>
      <c r="EF73" s="327"/>
      <c r="EG73" s="327"/>
      <c r="EH73" s="327"/>
      <c r="EI73" s="327"/>
      <c r="EJ73" s="327"/>
      <c r="EK73" s="327"/>
      <c r="EL73" s="327"/>
      <c r="EM73" s="327"/>
      <c r="EN73" s="327"/>
      <c r="EO73" s="327"/>
      <c r="EP73" s="327"/>
    </row>
    <row r="74" spans="1:146" s="331" customFormat="1" ht="17" customHeight="1">
      <c r="A74" s="528"/>
      <c r="B74" s="194" t="str">
        <f>'Vic Apr 2019'!F68</f>
        <v>Origin Energy</v>
      </c>
      <c r="C74" s="194" t="str">
        <f>'Vic Apr 2019'!G68</f>
        <v>Business Saver</v>
      </c>
      <c r="D74" s="190">
        <f>365*'Vic Apr 2019'!H68/100</f>
        <v>277.39999999999998</v>
      </c>
      <c r="E74" s="415">
        <f>IF('Vic Apr 2019'!AQ68=3,0.5,IF('Vic Apr 2019'!AQ68=2,0.33,0))</f>
        <v>0.5</v>
      </c>
      <c r="F74" s="415">
        <f t="shared" si="18"/>
        <v>0.5</v>
      </c>
      <c r="G74" s="190">
        <f>IF('Vic Apr 2019'!K68="",($C$5*E74/'Vic Apr 2019'!AQ68*'Vic Apr 2019'!W68/100)*'Vic Apr 2019'!AQ68,IF($C$5*E74/'Vic Apr 2019'!AQ68&gt;='Vic Apr 2019'!L68,('Vic Apr 2019'!L68*'Vic Apr 2019'!W68/100)*'Vic Apr 2019'!AQ68,($C$5*E74/'Vic Apr 2019'!AQ68*'Vic Apr 2019'!W68/100)*'Vic Apr 2019'!AQ68))</f>
        <v>720</v>
      </c>
      <c r="H74" s="190">
        <f>IF(AND('Vic Apr 2019'!L68&gt;0,'Vic Apr 2019'!M68&gt;0),IF($C$5*E74/'Vic Apr 2019'!AQ68&lt;'Vic Apr 2019'!L68,0,IF(($C$5*E74/'Vic Apr 2019'!AQ68-'Vic Apr 2019'!L68)&lt;=('Vic Apr 2019'!M68+'Vic Apr 2019'!L68),((($C$5*E74/'Vic Apr 2019'!AQ68-'Vic Apr 2019'!L68)*'Vic Apr 2019'!X68/100))*'Vic Apr 2019'!AQ68,((('Vic Apr 2019'!M68)*'Vic Apr 2019'!X68/100)*'Vic Apr 2019'!AQ68))),0)</f>
        <v>231.00000000000006</v>
      </c>
      <c r="I74" s="190">
        <f>IF(AND('Vic Apr 2019'!M68&gt;0,'Vic Apr 2019'!N68&gt;0),IF($C$5*E74/'Vic Apr 2019'!AQ68&lt;('Vic Apr 2019'!L68+'Vic Apr 2019'!M68),0,IF(($C$5*E74/'Vic Apr 2019'!AQ68-'Vic Apr 2019'!L68+'Vic Apr 2019'!M68)&lt;=('Vic Apr 2019'!L68+'Vic Apr 2019'!M68+'Vic Apr 2019'!N68),((($C$5*E74/'Vic Apr 2019'!AQ68-('Vic Apr 2019'!L68+'Vic Apr 2019'!M68))*'Vic Apr 2019'!Y68/100))*'Vic Apr 2019'!AQ68,('Vic Apr 2019'!N68*'Vic Apr 2019'!Y68/100)* 'Vic Apr 2019'!AQ68)),0)</f>
        <v>0</v>
      </c>
      <c r="J74" s="190">
        <f>IF(AND('Vic Apr 2019'!N68&gt;0,'Vic Apr 2019'!O68&gt;0),IF($C$5*E74/'Vic Apr 2019'!AQ68&lt;('Vic Apr 2019'!L68+'Vic Apr 2019'!M68+'Vic Apr 2019'!N68),0,IF(($C$5*E74/'Vic Apr 2019'!AQ68-'Vic Apr 2019'!L68+'Vic Apr 2019'!M68+'Vic Apr 2019'!N68)&lt;=('Vic Apr 2019'!L68+'Vic Apr 2019'!M68+'Vic Apr 2019'!N68+'Vic Apr 2019'!O68),(($C$5*E74/'Vic Apr 2019'!AQ68-('Vic Apr 2019'!L68+'Vic Apr 2019'!M68+'Vic Apr 2019'!N68))*'Vic Apr 2019'!Z68/100)*'Vic Apr 2019'!AQ68,('Vic Apr 2019'!O68*'Vic Apr 2019'!Z68/100)*'Vic Apr 2019'!AQ68)),0)</f>
        <v>0</v>
      </c>
      <c r="K74" s="190">
        <f>IF(AND('Vic Apr 2019'!P68&gt;0,'Vic Apr 2019'!O68&gt;0),IF(($C$5*E74/'Vic Apr 2019'!AQ68&lt;SUM('Vic Apr 2019'!L68:P68)),(0),($C$5*E74/'Vic Apr 2019'!AQ68-SUM('Vic Apr 2019'!L68:P68))*'Vic Apr 2019'!AB68/100)* 'Vic Apr 2019'!AQ68,IF(AND('Vic Apr 2019'!O68&gt;0,'Vic Apr 2019'!P68=""),IF(($C$5*E74/'Vic Apr 2019'!AQ68&lt; SUM('Vic Apr 2019'!L68:O68)),(0),($C$5*E74/'Vic Apr 2019'!AQ68-SUM('Vic Apr 2019'!L68:O68))*'Vic Apr 2019'!AA68/100)* 'Vic Apr 2019'!AQ68,IF(AND('Vic Apr 2019'!N68&gt;0,'Vic Apr 2019'!O68=""),IF(($C$5*E74/'Vic Apr 2019'!AQ68&lt; SUM('Vic Apr 2019'!L68:N68)),(0),($C$5*E74/'Vic Apr 2019'!AQ68-SUM('Vic Apr 2019'!L68:N68))*'Vic Apr 2019'!Z68/100)* 'Vic Apr 2019'!AQ68,IF(AND('Vic Apr 2019'!M68&gt;0,'Vic Apr 2019'!N68=""),IF(($C$5*E74/'Vic Apr 2019'!AQ68&lt;'Vic Apr 2019'!M68+'Vic Apr 2019'!L68),(0),(($C$5*E74/'Vic Apr 2019'!AQ68-('Vic Apr 2019'!M68+'Vic Apr 2019'!L68))*'Vic Apr 2019'!Y68/100))*'Vic Apr 2019'!AQ68,IF(AND('Vic Apr 2019'!L68&gt;0,'Vic Apr 2019'!M68=""&gt;0),IF(($C$5*E74/'Vic Apr 2019'!AQ68&lt;'Vic Apr 2019'!L68),(0),($C$5*E74/'Vic Apr 2019'!AQ68-'Vic Apr 2019'!L68)*'Vic Apr 2019'!X68/100)*'Vic Apr 2019'!AQ68,0)))))</f>
        <v>0</v>
      </c>
      <c r="L74" s="190">
        <f>IF('Vic Apr 2019'!K68="",($C$5*F74/'Vic Apr 2019'!AR68*'Vic Apr 2019'!AC68/100)*'Vic Apr 2019'!AR68,IF($C$5*F74/'Vic Apr 2019'!AR68&gt;='Vic Apr 2019'!L68,('Vic Apr 2019'!L68*'Vic Apr 2019'!AC68/100)*'Vic Apr 2019'!AR68,($C$5*F74/'Vic Apr 2019'!AR68*'Vic Apr 2019'!AC68/100)*'Vic Apr 2019'!AR68))</f>
        <v>720</v>
      </c>
      <c r="M74" s="190">
        <f>IF(AND('Vic Apr 2019'!L68&gt;0,'Vic Apr 2019'!M68&gt;0),IF($C$5*F74/'Vic Apr 2019'!AR68&lt;'Vic Apr 2019'!L68,0,IF(($C$5*F74/'Vic Apr 2019'!AR68-'Vic Apr 2019'!L68)&lt;=('Vic Apr 2019'!M68+'Vic Apr 2019'!L68),((($C$5*F74/'Vic Apr 2019'!AR68-'Vic Apr 2019'!L68)*'Vic Apr 2019'!AD68/100))*'Vic Apr 2019'!AR68,((('Vic Apr 2019'!M68)*'Vic Apr 2019'!AD68/100)*'Vic Apr 2019'!AR68))),0)</f>
        <v>231.00000000000006</v>
      </c>
      <c r="N74" s="190">
        <f>IF(AND('Vic Apr 2019'!M68&gt;0,'Vic Apr 2019'!N68&gt;0),IF($C$5*F74/'Vic Apr 2019'!AR68&lt;('Vic Apr 2019'!L68+'Vic Apr 2019'!M68),0,IF(($C$5*F74/'Vic Apr 2019'!AR68-'Vic Apr 2019'!L68+'Vic Apr 2019'!M68)&lt;=('Vic Apr 2019'!L68+'Vic Apr 2019'!M68+'Vic Apr 2019'!N68),((($C$5*F74/'Vic Apr 2019'!AR68-('Vic Apr 2019'!L68+'Vic Apr 2019'!M68))*'Vic Apr 2019'!AE68/100))*'Vic Apr 2019'!AR68,('Vic Apr 2019'!N68*'Vic Apr 2019'!AE68/100)*'Vic Apr 2019'!AR68)),0)</f>
        <v>0</v>
      </c>
      <c r="O74" s="190">
        <f>IF(AND('Vic Apr 2019'!N68&gt;0,'Vic Apr 2019'!O68&gt;0),IF($C$5*F74/'Vic Apr 2019'!AR68&lt;('Vic Apr 2019'!L68+'Vic Apr 2019'!M68+'Vic Apr 2019'!N68),0,IF(($C$5*F74/'Vic Apr 2019'!AR68-'Vic Apr 2019'!L68+'Vic Apr 2019'!M68+'Vic Apr 2019'!N68)&lt;=('Vic Apr 2019'!L68+'Vic Apr 2019'!M68+'Vic Apr 2019'!N68+'Vic Apr 2019'!O68),(($C$5*F74/'Vic Apr 2019'!AR68-('Vic Apr 2019'!L68+'Vic Apr 2019'!M68+'Vic Apr 2019'!N68))*'Vic Apr 2019'!AF68/100)*'Vic Apr 2019'!AR68,('Vic Apr 2019'!O68*'Vic Apr 2019'!AF68/100)*'Vic Apr 2019'!AR68)),0)</f>
        <v>0</v>
      </c>
      <c r="P74" s="190">
        <f>IF(AND('Vic Apr 2019'!P68&gt;0,'Vic Apr 2019'!O68&gt;0),IF(($C$5*F74/'Vic Apr 2019'!AR68&lt;SUM('Vic Apr 2019'!L68:P68)),(0),($C$5*F74/'Vic Apr 2019'!AR68-SUM('Vic Apr 2019'!L68:P68))*'Vic Apr 2019'!AB68/100)* 'Vic Apr 2019'!AR68,IF(AND('Vic Apr 2019'!O68&gt;0,'Vic Apr 2019'!P68=""),IF(($C$5*F74/'Vic Apr 2019'!AR68&lt; SUM('Vic Apr 2019'!L68:O68)),(0),($C$5*F74/'Vic Apr 2019'!AR68-SUM('Vic Apr 2019'!L68:O68))*'Vic Apr 2019'!AG68/100)* 'Vic Apr 2019'!AR68,IF(AND('Vic Apr 2019'!N68&gt;0,'Vic Apr 2019'!O68=""),IF(($C$5*F74/'Vic Apr 2019'!AR68&lt; SUM('Vic Apr 2019'!L68:N68)),(0),($C$5*F74/'Vic Apr 2019'!AR68-SUM('Vic Apr 2019'!L68:N68))*'Vic Apr 2019'!AF68/100)* 'Vic Apr 2019'!AR68,IF(AND('Vic Apr 2019'!M68&gt;0,'Vic Apr 2019'!N68=""),IF(($C$5*F74/'Vic Apr 2019'!AR68&lt;'Vic Apr 2019'!M68+'Vic Apr 2019'!L68),(0),(($C$5*F74/'Vic Apr 2019'!AR68-('Vic Apr 2019'!M68+'Vic Apr 2019'!L68))*'Vic Apr 2019'!AE68/100))*'Vic Apr 2019'!AR68,IF(AND('Vic Apr 2019'!L68&gt;0,'Vic Apr 2019'!M68=""&gt;0),IF(($C$5*F74/'Vic Apr 2019'!AR68&lt;'Vic Apr 2019'!L68),(0),($C$5*F74/'Vic Apr 2019'!AR68-'Vic Apr 2019'!L68)*'Vic Apr 2019'!AD68/100)*'Vic Apr 2019'!AR68,0)))))</f>
        <v>0</v>
      </c>
      <c r="Q74" s="394">
        <f t="shared" si="19"/>
        <v>1902</v>
      </c>
      <c r="R74" s="419">
        <f t="shared" si="5"/>
        <v>2180.4</v>
      </c>
      <c r="S74" s="193">
        <f t="shared" si="20"/>
        <v>2398.4400000000005</v>
      </c>
      <c r="T74" s="247">
        <f>'Vic Apr 2019'!AT68</f>
        <v>0</v>
      </c>
      <c r="U74" s="247">
        <f>'Vic Apr 2019'!AU68</f>
        <v>15</v>
      </c>
      <c r="V74" s="247">
        <f>'Vic Apr 2019'!AV68</f>
        <v>0</v>
      </c>
      <c r="W74" s="247">
        <f>'Vic Apr 2019'!AW68</f>
        <v>0</v>
      </c>
      <c r="X74" s="419" t="str">
        <f t="shared" si="12"/>
        <v>Guaranteed off usage</v>
      </c>
      <c r="Y74" s="419" t="s">
        <v>759</v>
      </c>
      <c r="Z74" s="399">
        <f t="shared" si="21"/>
        <v>1895.1000000000001</v>
      </c>
      <c r="AA74" s="399">
        <f t="shared" si="22"/>
        <v>1895.1000000000001</v>
      </c>
      <c r="AB74" s="400">
        <f t="shared" si="23"/>
        <v>2084.61</v>
      </c>
      <c r="AC74" s="400">
        <f t="shared" si="24"/>
        <v>2084.61</v>
      </c>
      <c r="AD74" s="244">
        <f>'Vic Apr 2019'!BF68</f>
        <v>0</v>
      </c>
      <c r="AE74" s="196" t="str">
        <f>'Vic Apr 2019'!BG68</f>
        <v>n</v>
      </c>
      <c r="AF74" s="324"/>
      <c r="AG74" s="324"/>
      <c r="AH74" s="324"/>
      <c r="AI74" s="324"/>
      <c r="AJ74" s="324"/>
      <c r="AK74" s="324"/>
      <c r="AL74" s="324"/>
      <c r="AM74" s="324"/>
      <c r="AN74" s="324"/>
      <c r="AO74" s="324"/>
      <c r="AP74" s="324"/>
      <c r="AQ74" s="324"/>
      <c r="AR74" s="324"/>
      <c r="AS74" s="324"/>
      <c r="AT74" s="324"/>
      <c r="AU74" s="324"/>
      <c r="AV74" s="324"/>
      <c r="AW74" s="324"/>
      <c r="AX74" s="324"/>
      <c r="AY74" s="324"/>
      <c r="AZ74" s="324"/>
      <c r="BA74" s="324"/>
      <c r="BB74" s="324"/>
      <c r="BC74" s="324"/>
      <c r="BD74" s="324"/>
      <c r="BE74" s="324"/>
      <c r="BF74" s="324"/>
      <c r="BG74" s="324"/>
      <c r="BH74" s="324"/>
      <c r="BI74" s="324"/>
      <c r="BJ74" s="324"/>
      <c r="BK74" s="324"/>
      <c r="BL74" s="324"/>
      <c r="BM74" s="324"/>
      <c r="BN74" s="324"/>
      <c r="BO74" s="324"/>
      <c r="BP74" s="324"/>
      <c r="BQ74" s="324"/>
      <c r="BR74" s="324"/>
      <c r="BS74" s="324"/>
      <c r="BT74" s="324"/>
      <c r="BU74" s="324"/>
      <c r="BV74" s="324"/>
      <c r="BW74" s="324"/>
      <c r="BX74" s="324"/>
      <c r="BY74" s="324"/>
      <c r="BZ74" s="324"/>
      <c r="CA74" s="324"/>
      <c r="CB74" s="324"/>
      <c r="CC74" s="324"/>
      <c r="CD74" s="324"/>
      <c r="CE74" s="324"/>
      <c r="CF74" s="324"/>
      <c r="CG74" s="324"/>
      <c r="CH74" s="324"/>
      <c r="CI74" s="324"/>
      <c r="CJ74" s="324"/>
      <c r="CK74" s="324"/>
      <c r="CL74" s="324"/>
      <c r="CM74" s="324"/>
      <c r="CN74" s="324"/>
      <c r="CO74" s="330"/>
      <c r="CP74" s="330"/>
      <c r="CQ74" s="330"/>
      <c r="CR74" s="330"/>
      <c r="CS74" s="330"/>
      <c r="CT74" s="330"/>
      <c r="CU74" s="330"/>
      <c r="CV74" s="330"/>
      <c r="CW74" s="330"/>
      <c r="CX74" s="330"/>
      <c r="CY74" s="330"/>
      <c r="CZ74" s="330"/>
      <c r="DA74" s="330"/>
      <c r="DB74" s="330"/>
      <c r="DC74" s="330"/>
      <c r="DD74" s="330"/>
      <c r="DE74" s="330"/>
      <c r="DF74" s="330"/>
      <c r="DG74" s="330"/>
      <c r="DH74" s="330"/>
      <c r="DI74" s="330"/>
      <c r="DJ74" s="330"/>
      <c r="DK74" s="330"/>
      <c r="DL74" s="330"/>
      <c r="DM74" s="330"/>
      <c r="DN74" s="330"/>
      <c r="DO74" s="330"/>
      <c r="DP74" s="330"/>
      <c r="DQ74" s="330"/>
      <c r="DR74" s="330"/>
      <c r="DS74" s="330"/>
      <c r="DT74" s="330"/>
      <c r="DU74" s="330"/>
      <c r="DV74" s="330"/>
      <c r="DW74" s="330"/>
      <c r="DX74" s="330"/>
      <c r="DY74" s="330"/>
      <c r="DZ74" s="330"/>
      <c r="EA74" s="330"/>
      <c r="EB74" s="330"/>
      <c r="EC74" s="330"/>
      <c r="ED74" s="330"/>
      <c r="EE74" s="330"/>
      <c r="EF74" s="330"/>
      <c r="EG74" s="330"/>
      <c r="EH74" s="330"/>
      <c r="EI74" s="330"/>
      <c r="EJ74" s="330"/>
      <c r="EK74" s="330"/>
      <c r="EL74" s="330"/>
      <c r="EM74" s="330"/>
      <c r="EN74" s="330"/>
      <c r="EO74" s="330"/>
      <c r="EP74" s="330"/>
    </row>
    <row r="75" spans="1:146" s="331" customFormat="1" ht="17" customHeight="1">
      <c r="A75" s="528"/>
      <c r="B75" s="194" t="str">
        <f>'Vic Apr 2019'!F69</f>
        <v>Simply Energy</v>
      </c>
      <c r="C75" s="194" t="str">
        <f>'Vic Apr 2019'!G69</f>
        <v>Business Save</v>
      </c>
      <c r="D75" s="190">
        <f>365*'Vic Apr 2019'!H69/100</f>
        <v>295.358</v>
      </c>
      <c r="E75" s="415">
        <f>IF('Vic Apr 2019'!AQ69=3,0.5,IF('Vic Apr 2019'!AQ69=2,0.33,0))</f>
        <v>0.5</v>
      </c>
      <c r="F75" s="415">
        <f t="shared" si="18"/>
        <v>0.5</v>
      </c>
      <c r="G75" s="190">
        <f>IF('Vic Apr 2019'!K69="",($C$5*E75/'Vic Apr 2019'!AQ69*'Vic Apr 2019'!W69/100)*'Vic Apr 2019'!AQ69,IF($C$5*E75/'Vic Apr 2019'!AQ69&gt;='Vic Apr 2019'!L69,('Vic Apr 2019'!L69*'Vic Apr 2019'!W69/100)*'Vic Apr 2019'!AQ69,($C$5*E75/'Vic Apr 2019'!AQ69*'Vic Apr 2019'!W69/100)*'Vic Apr 2019'!AQ69))</f>
        <v>281.99339999999995</v>
      </c>
      <c r="H75" s="190">
        <f>IF(AND('Vic Apr 2019'!L69&gt;0,'Vic Apr 2019'!M69&gt;0),IF($C$5*E75/'Vic Apr 2019'!AQ69&lt;'Vic Apr 2019'!L69,0,IF(($C$5*E75/'Vic Apr 2019'!AQ69-'Vic Apr 2019'!L69)&lt;=('Vic Apr 2019'!M69+'Vic Apr 2019'!L69),((($C$5*E75/'Vic Apr 2019'!AQ69-'Vic Apr 2019'!L69)*'Vic Apr 2019'!X69/100))*'Vic Apr 2019'!AQ69,((('Vic Apr 2019'!M69)*'Vic Apr 2019'!X69/100)*'Vic Apr 2019'!AQ69))),0)</f>
        <v>1046.3744000000002</v>
      </c>
      <c r="I75" s="190">
        <f>IF(AND('Vic Apr 2019'!M69&gt;0,'Vic Apr 2019'!N69&gt;0),IF($C$5*E75/'Vic Apr 2019'!AQ69&lt;('Vic Apr 2019'!L69+'Vic Apr 2019'!M69),0,IF(($C$5*E75/'Vic Apr 2019'!AQ69-'Vic Apr 2019'!L69+'Vic Apr 2019'!M69)&lt;=('Vic Apr 2019'!L69+'Vic Apr 2019'!M69+'Vic Apr 2019'!N69),((($C$5*E75/'Vic Apr 2019'!AQ69-('Vic Apr 2019'!L69+'Vic Apr 2019'!M69))*'Vic Apr 2019'!Y69/100))*'Vic Apr 2019'!AQ69,('Vic Apr 2019'!N69*'Vic Apr 2019'!Y69/100)* 'Vic Apr 2019'!AQ69)),0)</f>
        <v>0</v>
      </c>
      <c r="J75" s="190">
        <f>IF(AND('Vic Apr 2019'!N69&gt;0,'Vic Apr 2019'!O69&gt;0),IF($C$5*E75/'Vic Apr 2019'!AQ69&lt;('Vic Apr 2019'!L69+'Vic Apr 2019'!M69+'Vic Apr 2019'!N69),0,IF(($C$5*E75/'Vic Apr 2019'!AQ69-'Vic Apr 2019'!L69+'Vic Apr 2019'!M69+'Vic Apr 2019'!N69)&lt;=('Vic Apr 2019'!L69+'Vic Apr 2019'!M69+'Vic Apr 2019'!N69+'Vic Apr 2019'!O69),(($C$5*E75/'Vic Apr 2019'!AQ69-('Vic Apr 2019'!L69+'Vic Apr 2019'!M69+'Vic Apr 2019'!N69))*'Vic Apr 2019'!Z69/100)*'Vic Apr 2019'!AQ69,('Vic Apr 2019'!O69*'Vic Apr 2019'!Z69/100)*'Vic Apr 2019'!AQ69)),0)</f>
        <v>0</v>
      </c>
      <c r="K75" s="190">
        <f>IF(AND('Vic Apr 2019'!P69&gt;0,'Vic Apr 2019'!O69&gt;0),IF(($C$5*E75/'Vic Apr 2019'!AQ69&lt;SUM('Vic Apr 2019'!L69:P69)),(0),($C$5*E75/'Vic Apr 2019'!AQ69-SUM('Vic Apr 2019'!L69:P69))*'Vic Apr 2019'!AB69/100)* 'Vic Apr 2019'!AQ69,IF(AND('Vic Apr 2019'!O69&gt;0,'Vic Apr 2019'!P69=""),IF(($C$5*E75/'Vic Apr 2019'!AQ69&lt; SUM('Vic Apr 2019'!L69:O69)),(0),($C$5*E75/'Vic Apr 2019'!AQ69-SUM('Vic Apr 2019'!L69:O69))*'Vic Apr 2019'!AA69/100)* 'Vic Apr 2019'!AQ69,IF(AND('Vic Apr 2019'!N69&gt;0,'Vic Apr 2019'!O69=""),IF(($C$5*E75/'Vic Apr 2019'!AQ69&lt; SUM('Vic Apr 2019'!L69:N69)),(0),($C$5*E75/'Vic Apr 2019'!AQ69-SUM('Vic Apr 2019'!L69:N69))*'Vic Apr 2019'!Z69/100)* 'Vic Apr 2019'!AQ69,IF(AND('Vic Apr 2019'!M69&gt;0,'Vic Apr 2019'!N69=""),IF(($C$5*E75/'Vic Apr 2019'!AQ69&lt;'Vic Apr 2019'!M69+'Vic Apr 2019'!L69),(0),(($C$5*E75/'Vic Apr 2019'!AQ69-('Vic Apr 2019'!M69+'Vic Apr 2019'!L69))*'Vic Apr 2019'!Y69/100))*'Vic Apr 2019'!AQ69,IF(AND('Vic Apr 2019'!L69&gt;0,'Vic Apr 2019'!M69=""&gt;0),IF(($C$5*E75/'Vic Apr 2019'!AQ69&lt;'Vic Apr 2019'!L69),(0),($C$5*E75/'Vic Apr 2019'!AQ69-'Vic Apr 2019'!L69)*'Vic Apr 2019'!X69/100)*'Vic Apr 2019'!AQ69,0)))))</f>
        <v>0</v>
      </c>
      <c r="L75" s="190">
        <f>IF('Vic Apr 2019'!K69="",($C$5*F75/'Vic Apr 2019'!AR69*'Vic Apr 2019'!AC69/100)*'Vic Apr 2019'!AR69,IF($C$5*F75/'Vic Apr 2019'!AR69&gt;='Vic Apr 2019'!L69,('Vic Apr 2019'!L69*'Vic Apr 2019'!AC69/100)*'Vic Apr 2019'!AR69,($C$5*F75/'Vic Apr 2019'!AR69*'Vic Apr 2019'!AC69/100)*'Vic Apr 2019'!AR69))</f>
        <v>281.99339999999995</v>
      </c>
      <c r="M75" s="190">
        <f>IF(AND('Vic Apr 2019'!L69&gt;0,'Vic Apr 2019'!M69&gt;0),IF($C$5*F75/'Vic Apr 2019'!AR69&lt;'Vic Apr 2019'!L69,0,IF(($C$5*F75/'Vic Apr 2019'!AR69-'Vic Apr 2019'!L69)&lt;=('Vic Apr 2019'!M69+'Vic Apr 2019'!L69),((($C$5*F75/'Vic Apr 2019'!AR69-'Vic Apr 2019'!L69)*'Vic Apr 2019'!AD69/100))*'Vic Apr 2019'!AR69,((('Vic Apr 2019'!M69)*'Vic Apr 2019'!AD69/100)*'Vic Apr 2019'!AR69))),0)</f>
        <v>1046.3744000000002</v>
      </c>
      <c r="N75" s="190">
        <f>IF(AND('Vic Apr 2019'!M69&gt;0,'Vic Apr 2019'!N69&gt;0),IF($C$5*F75/'Vic Apr 2019'!AR69&lt;('Vic Apr 2019'!L69+'Vic Apr 2019'!M69),0,IF(($C$5*F75/'Vic Apr 2019'!AR69-'Vic Apr 2019'!L69+'Vic Apr 2019'!M69)&lt;=('Vic Apr 2019'!L69+'Vic Apr 2019'!M69+'Vic Apr 2019'!N69),((($C$5*F75/'Vic Apr 2019'!AR69-('Vic Apr 2019'!L69+'Vic Apr 2019'!M69))*'Vic Apr 2019'!AE69/100))*'Vic Apr 2019'!AR69,('Vic Apr 2019'!N69*'Vic Apr 2019'!AE69/100)*'Vic Apr 2019'!AR69)),0)</f>
        <v>0</v>
      </c>
      <c r="O75" s="190">
        <f>IF(AND('Vic Apr 2019'!N69&gt;0,'Vic Apr 2019'!O69&gt;0),IF($C$5*F75/'Vic Apr 2019'!AR69&lt;('Vic Apr 2019'!L69+'Vic Apr 2019'!M69+'Vic Apr 2019'!N69),0,IF(($C$5*F75/'Vic Apr 2019'!AR69-'Vic Apr 2019'!L69+'Vic Apr 2019'!M69+'Vic Apr 2019'!N69)&lt;=('Vic Apr 2019'!L69+'Vic Apr 2019'!M69+'Vic Apr 2019'!N69+'Vic Apr 2019'!O69),(($C$5*F75/'Vic Apr 2019'!AR69-('Vic Apr 2019'!L69+'Vic Apr 2019'!M69+'Vic Apr 2019'!N69))*'Vic Apr 2019'!AF69/100)*'Vic Apr 2019'!AR69,('Vic Apr 2019'!O69*'Vic Apr 2019'!AF69/100)*'Vic Apr 2019'!AR69)),0)</f>
        <v>0</v>
      </c>
      <c r="P75" s="190">
        <f>IF(AND('Vic Apr 2019'!P69&gt;0,'Vic Apr 2019'!O69&gt;0),IF(($C$5*F75/'Vic Apr 2019'!AR69&lt;SUM('Vic Apr 2019'!L69:P69)),(0),($C$5*F75/'Vic Apr 2019'!AR69-SUM('Vic Apr 2019'!L69:P69))*'Vic Apr 2019'!AB69/100)* 'Vic Apr 2019'!AR69,IF(AND('Vic Apr 2019'!O69&gt;0,'Vic Apr 2019'!P69=""),IF(($C$5*F75/'Vic Apr 2019'!AR69&lt; SUM('Vic Apr 2019'!L69:O69)),(0),($C$5*F75/'Vic Apr 2019'!AR69-SUM('Vic Apr 2019'!L69:O69))*'Vic Apr 2019'!AG69/100)* 'Vic Apr 2019'!AR69,IF(AND('Vic Apr 2019'!N69&gt;0,'Vic Apr 2019'!O69=""),IF(($C$5*F75/'Vic Apr 2019'!AR69&lt; SUM('Vic Apr 2019'!L69:N69)),(0),($C$5*F75/'Vic Apr 2019'!AR69-SUM('Vic Apr 2019'!L69:N69))*'Vic Apr 2019'!AF69/100)* 'Vic Apr 2019'!AR69,IF(AND('Vic Apr 2019'!M69&gt;0,'Vic Apr 2019'!N69=""),IF(($C$5*F75/'Vic Apr 2019'!AR69&lt;'Vic Apr 2019'!M69+'Vic Apr 2019'!L69),(0),(($C$5*F75/'Vic Apr 2019'!AR69-('Vic Apr 2019'!M69+'Vic Apr 2019'!L69))*'Vic Apr 2019'!AE69/100))*'Vic Apr 2019'!AR69,IF(AND('Vic Apr 2019'!L69&gt;0,'Vic Apr 2019'!M69=""&gt;0),IF(($C$5*F75/'Vic Apr 2019'!AR69&lt;'Vic Apr 2019'!L69),(0),($C$5*F75/'Vic Apr 2019'!AR69-'Vic Apr 2019'!L69)*'Vic Apr 2019'!AD69/100)*'Vic Apr 2019'!AR69,0)))))</f>
        <v>0</v>
      </c>
      <c r="Q75" s="394">
        <f t="shared" si="19"/>
        <v>2656.7356</v>
      </c>
      <c r="R75" s="419">
        <f t="shared" si="5"/>
        <v>2953.0936000000002</v>
      </c>
      <c r="S75" s="193">
        <f t="shared" si="20"/>
        <v>3248.4029600000003</v>
      </c>
      <c r="T75" s="247">
        <f>'Vic Apr 2019'!AT69</f>
        <v>0</v>
      </c>
      <c r="U75" s="247">
        <f>'Vic Apr 2019'!AU69</f>
        <v>30</v>
      </c>
      <c r="V75" s="247">
        <f>'Vic Apr 2019'!AV69</f>
        <v>0</v>
      </c>
      <c r="W75" s="247">
        <f>'Vic Apr 2019'!AW69</f>
        <v>0</v>
      </c>
      <c r="X75" s="419" t="str">
        <f t="shared" si="12"/>
        <v>Guaranteed off usage</v>
      </c>
      <c r="Y75" s="419" t="s">
        <v>759</v>
      </c>
      <c r="Z75" s="399">
        <f t="shared" si="21"/>
        <v>2156.0729200000001</v>
      </c>
      <c r="AA75" s="399">
        <f t="shared" si="22"/>
        <v>2156.0729200000001</v>
      </c>
      <c r="AB75" s="400">
        <f t="shared" si="23"/>
        <v>2371.6802120000002</v>
      </c>
      <c r="AC75" s="400">
        <f t="shared" si="24"/>
        <v>2371.6802120000002</v>
      </c>
      <c r="AD75" s="244">
        <f>'Vic Apr 2019'!BF69</f>
        <v>0</v>
      </c>
      <c r="AE75" s="196" t="str">
        <f>'Vic Apr 2019'!BG69</f>
        <v>n</v>
      </c>
      <c r="CO75" s="330"/>
      <c r="CP75" s="330"/>
      <c r="CQ75" s="330"/>
      <c r="CR75" s="330"/>
      <c r="CS75" s="330"/>
      <c r="CT75" s="330"/>
      <c r="CU75" s="330"/>
      <c r="CV75" s="330"/>
      <c r="CW75" s="330"/>
      <c r="CX75" s="330"/>
      <c r="CY75" s="330"/>
      <c r="CZ75" s="330"/>
      <c r="DA75" s="330"/>
      <c r="DB75" s="330"/>
      <c r="DC75" s="330"/>
      <c r="DD75" s="330"/>
      <c r="DE75" s="330"/>
      <c r="DF75" s="330"/>
      <c r="DG75" s="330"/>
      <c r="DH75" s="330"/>
      <c r="DI75" s="330"/>
      <c r="DJ75" s="330"/>
      <c r="DK75" s="330"/>
      <c r="DL75" s="330"/>
      <c r="DM75" s="330"/>
      <c r="DN75" s="330"/>
      <c r="DO75" s="330"/>
      <c r="DP75" s="330"/>
      <c r="DQ75" s="330"/>
      <c r="DR75" s="330"/>
      <c r="DS75" s="330"/>
      <c r="DT75" s="330"/>
      <c r="DU75" s="330"/>
      <c r="DV75" s="330"/>
      <c r="DW75" s="330"/>
      <c r="DX75" s="330"/>
      <c r="DY75" s="330"/>
      <c r="DZ75" s="330"/>
      <c r="EA75" s="330"/>
      <c r="EB75" s="330"/>
      <c r="EC75" s="330"/>
      <c r="ED75" s="330"/>
      <c r="EE75" s="330"/>
      <c r="EF75" s="330"/>
      <c r="EG75" s="330"/>
      <c r="EH75" s="330"/>
      <c r="EI75" s="330"/>
      <c r="EJ75" s="330"/>
      <c r="EK75" s="330"/>
      <c r="EL75" s="330"/>
      <c r="EM75" s="330"/>
      <c r="EN75" s="330"/>
      <c r="EO75" s="330"/>
      <c r="EP75" s="330"/>
    </row>
    <row r="76" spans="1:146" s="331" customFormat="1" ht="17" customHeight="1">
      <c r="A76" s="528"/>
      <c r="B76" s="194" t="str">
        <f>'Vic Apr 2019'!F70</f>
        <v>Amaysim</v>
      </c>
      <c r="C76" s="194" t="str">
        <f>'Vic Apr 2019'!G70</f>
        <v>Gas as you go</v>
      </c>
      <c r="D76" s="190">
        <f>365*'Vic Apr 2019'!H70/100</f>
        <v>244.27260000000001</v>
      </c>
      <c r="E76" s="415">
        <f>IF('Vic Apr 2019'!AQ70=3,0.5,IF('Vic Apr 2019'!AQ70=2,0.33,0))</f>
        <v>0.5</v>
      </c>
      <c r="F76" s="415">
        <f t="shared" si="18"/>
        <v>0.5</v>
      </c>
      <c r="G76" s="190">
        <f>IF('Vic Apr 2019'!K70="",($C$5*E76/'Vic Apr 2019'!AQ70*'Vic Apr 2019'!W70/100)*'Vic Apr 2019'!AQ70,IF($C$5*E76/'Vic Apr 2019'!AQ70&gt;='Vic Apr 2019'!L70,('Vic Apr 2019'!L70*'Vic Apr 2019'!W70/100)*'Vic Apr 2019'!AQ70,($C$5*E76/'Vic Apr 2019'!AQ70*'Vic Apr 2019'!W70/100)*'Vic Apr 2019'!AQ70))</f>
        <v>204.29999999999998</v>
      </c>
      <c r="H76" s="190">
        <f>IF(AND('Vic Apr 2019'!L70&gt;0,'Vic Apr 2019'!M70&gt;0),IF($C$5*E76/'Vic Apr 2019'!AQ70&lt;'Vic Apr 2019'!L70,0,IF(($C$5*E76/'Vic Apr 2019'!AQ70-'Vic Apr 2019'!L70)&lt;=('Vic Apr 2019'!M70+'Vic Apr 2019'!L70),((($C$5*E76/'Vic Apr 2019'!AQ70-'Vic Apr 2019'!L70)*'Vic Apr 2019'!X70/100))*'Vic Apr 2019'!AQ70,((('Vic Apr 2019'!M70)*'Vic Apr 2019'!X70/100)*'Vic Apr 2019'!AQ70))),0)</f>
        <v>722.83</v>
      </c>
      <c r="I76" s="190">
        <f>IF(AND('Vic Apr 2019'!M70&gt;0,'Vic Apr 2019'!N70&gt;0),IF($C$5*E76/'Vic Apr 2019'!AQ70&lt;('Vic Apr 2019'!L70+'Vic Apr 2019'!M70),0,IF(($C$5*E76/'Vic Apr 2019'!AQ70-'Vic Apr 2019'!L70+'Vic Apr 2019'!M70)&lt;=('Vic Apr 2019'!L70+'Vic Apr 2019'!M70+'Vic Apr 2019'!N70),((($C$5*E76/'Vic Apr 2019'!AQ70-('Vic Apr 2019'!L70+'Vic Apr 2019'!M70))*'Vic Apr 2019'!Y70/100))*'Vic Apr 2019'!AQ70,('Vic Apr 2019'!N70*'Vic Apr 2019'!Y70/100)* 'Vic Apr 2019'!AQ70)),0)</f>
        <v>0</v>
      </c>
      <c r="J76" s="190">
        <f>IF(AND('Vic Apr 2019'!N70&gt;0,'Vic Apr 2019'!O70&gt;0),IF($C$5*E76/'Vic Apr 2019'!AQ70&lt;('Vic Apr 2019'!L70+'Vic Apr 2019'!M70+'Vic Apr 2019'!N70),0,IF(($C$5*E76/'Vic Apr 2019'!AQ70-'Vic Apr 2019'!L70+'Vic Apr 2019'!M70+'Vic Apr 2019'!N70)&lt;=('Vic Apr 2019'!L70+'Vic Apr 2019'!M70+'Vic Apr 2019'!N70+'Vic Apr 2019'!O70),(($C$5*E76/'Vic Apr 2019'!AQ70-('Vic Apr 2019'!L70+'Vic Apr 2019'!M70+'Vic Apr 2019'!N70))*'Vic Apr 2019'!Z70/100)*'Vic Apr 2019'!AQ70,('Vic Apr 2019'!O70*'Vic Apr 2019'!Z70/100)*'Vic Apr 2019'!AQ70)),0)</f>
        <v>0</v>
      </c>
      <c r="K76" s="190">
        <f>IF(AND('Vic Apr 2019'!P70&gt;0,'Vic Apr 2019'!O70&gt;0),IF(($C$5*E76/'Vic Apr 2019'!AQ70&lt;SUM('Vic Apr 2019'!L70:P70)),(0),($C$5*E76/'Vic Apr 2019'!AQ70-SUM('Vic Apr 2019'!L70:P70))*'Vic Apr 2019'!AB70/100)* 'Vic Apr 2019'!AQ70,IF(AND('Vic Apr 2019'!O70&gt;0,'Vic Apr 2019'!P70=""),IF(($C$5*E76/'Vic Apr 2019'!AQ70&lt; SUM('Vic Apr 2019'!L70:O70)),(0),($C$5*E76/'Vic Apr 2019'!AQ70-SUM('Vic Apr 2019'!L70:O70))*'Vic Apr 2019'!AA70/100)* 'Vic Apr 2019'!AQ70,IF(AND('Vic Apr 2019'!N70&gt;0,'Vic Apr 2019'!O70=""),IF(($C$5*E76/'Vic Apr 2019'!AQ70&lt; SUM('Vic Apr 2019'!L70:N70)),(0),($C$5*E76/'Vic Apr 2019'!AQ70-SUM('Vic Apr 2019'!L70:N70))*'Vic Apr 2019'!Z70/100)* 'Vic Apr 2019'!AQ70,IF(AND('Vic Apr 2019'!M70&gt;0,'Vic Apr 2019'!N70=""),IF(($C$5*E76/'Vic Apr 2019'!AQ70&lt;'Vic Apr 2019'!M70+'Vic Apr 2019'!L70),(0),(($C$5*E76/'Vic Apr 2019'!AQ70-('Vic Apr 2019'!M70+'Vic Apr 2019'!L70))*'Vic Apr 2019'!Y70/100))*'Vic Apr 2019'!AQ70,IF(AND('Vic Apr 2019'!L70&gt;0,'Vic Apr 2019'!M70=""&gt;0),IF(($C$5*E76/'Vic Apr 2019'!AQ70&lt;'Vic Apr 2019'!L70),(0),($C$5*E76/'Vic Apr 2019'!AQ70-'Vic Apr 2019'!L70)*'Vic Apr 2019'!X70/100)*'Vic Apr 2019'!AQ70,0)))))</f>
        <v>0</v>
      </c>
      <c r="L76" s="190">
        <f>IF('Vic Apr 2019'!K70="",($C$5*F76/'Vic Apr 2019'!AR70*'Vic Apr 2019'!AC70/100)*'Vic Apr 2019'!AR70,IF($C$5*F76/'Vic Apr 2019'!AR70&gt;='Vic Apr 2019'!L70,('Vic Apr 2019'!L70*'Vic Apr 2019'!AC70/100)*'Vic Apr 2019'!AR70,($C$5*F76/'Vic Apr 2019'!AR70*'Vic Apr 2019'!AC70/100)*'Vic Apr 2019'!AR70))</f>
        <v>204.29999999999998</v>
      </c>
      <c r="M76" s="190">
        <f>IF(AND('Vic Apr 2019'!L70&gt;0,'Vic Apr 2019'!M70&gt;0),IF($C$5*F76/'Vic Apr 2019'!AR70&lt;'Vic Apr 2019'!L70,0,IF(($C$5*F76/'Vic Apr 2019'!AR70-'Vic Apr 2019'!L70)&lt;=('Vic Apr 2019'!M70+'Vic Apr 2019'!L70),((($C$5*F76/'Vic Apr 2019'!AR70-'Vic Apr 2019'!L70)*'Vic Apr 2019'!AD70/100))*'Vic Apr 2019'!AR70,((('Vic Apr 2019'!M70)*'Vic Apr 2019'!AD70/100)*'Vic Apr 2019'!AR70))),0)</f>
        <v>722.83</v>
      </c>
      <c r="N76" s="190">
        <f>IF(AND('Vic Apr 2019'!M70&gt;0,'Vic Apr 2019'!N70&gt;0),IF($C$5*F76/'Vic Apr 2019'!AR70&lt;('Vic Apr 2019'!L70+'Vic Apr 2019'!M70),0,IF(($C$5*F76/'Vic Apr 2019'!AR70-'Vic Apr 2019'!L70+'Vic Apr 2019'!M70)&lt;=('Vic Apr 2019'!L70+'Vic Apr 2019'!M70+'Vic Apr 2019'!N70),((($C$5*F76/'Vic Apr 2019'!AR70-('Vic Apr 2019'!L70+'Vic Apr 2019'!M70))*'Vic Apr 2019'!AE70/100))*'Vic Apr 2019'!AR70,('Vic Apr 2019'!N70*'Vic Apr 2019'!AE70/100)*'Vic Apr 2019'!AR70)),0)</f>
        <v>0</v>
      </c>
      <c r="O76" s="190">
        <f>IF(AND('Vic Apr 2019'!N70&gt;0,'Vic Apr 2019'!O70&gt;0),IF($C$5*F76/'Vic Apr 2019'!AR70&lt;('Vic Apr 2019'!L70+'Vic Apr 2019'!M70+'Vic Apr 2019'!N70),0,IF(($C$5*F76/'Vic Apr 2019'!AR70-'Vic Apr 2019'!L70+'Vic Apr 2019'!M70+'Vic Apr 2019'!N70)&lt;=('Vic Apr 2019'!L70+'Vic Apr 2019'!M70+'Vic Apr 2019'!N70+'Vic Apr 2019'!O70),(($C$5*F76/'Vic Apr 2019'!AR70-('Vic Apr 2019'!L70+'Vic Apr 2019'!M70+'Vic Apr 2019'!N70))*'Vic Apr 2019'!AF70/100)*'Vic Apr 2019'!AR70,('Vic Apr 2019'!O70*'Vic Apr 2019'!AF70/100)*'Vic Apr 2019'!AR70)),0)</f>
        <v>0</v>
      </c>
      <c r="P76" s="190">
        <f>IF(AND('Vic Apr 2019'!P70&gt;0,'Vic Apr 2019'!O70&gt;0),IF(($C$5*F76/'Vic Apr 2019'!AR70&lt;SUM('Vic Apr 2019'!L70:P70)),(0),($C$5*F76/'Vic Apr 2019'!AR70-SUM('Vic Apr 2019'!L70:P70))*'Vic Apr 2019'!AB70/100)* 'Vic Apr 2019'!AR70,IF(AND('Vic Apr 2019'!O70&gt;0,'Vic Apr 2019'!P70=""),IF(($C$5*F76/'Vic Apr 2019'!AR70&lt; SUM('Vic Apr 2019'!L70:O70)),(0),($C$5*F76/'Vic Apr 2019'!AR70-SUM('Vic Apr 2019'!L70:O70))*'Vic Apr 2019'!AG70/100)* 'Vic Apr 2019'!AR70,IF(AND('Vic Apr 2019'!N70&gt;0,'Vic Apr 2019'!O70=""),IF(($C$5*F76/'Vic Apr 2019'!AR70&lt; SUM('Vic Apr 2019'!L70:N70)),(0),($C$5*F76/'Vic Apr 2019'!AR70-SUM('Vic Apr 2019'!L70:N70))*'Vic Apr 2019'!AF70/100)* 'Vic Apr 2019'!AR70,IF(AND('Vic Apr 2019'!M70&gt;0,'Vic Apr 2019'!N70=""),IF(($C$5*F76/'Vic Apr 2019'!AR70&lt;'Vic Apr 2019'!M70+'Vic Apr 2019'!L70),(0),(($C$5*F76/'Vic Apr 2019'!AR70-('Vic Apr 2019'!M70+'Vic Apr 2019'!L70))*'Vic Apr 2019'!AE70/100))*'Vic Apr 2019'!AR70,IF(AND('Vic Apr 2019'!L70&gt;0,'Vic Apr 2019'!M70=""&gt;0),IF(($C$5*F76/'Vic Apr 2019'!AR70&lt;'Vic Apr 2019'!L70),(0),($C$5*F76/'Vic Apr 2019'!AR70-'Vic Apr 2019'!L70)*'Vic Apr 2019'!AD70/100)*'Vic Apr 2019'!AR70,0)))))</f>
        <v>0</v>
      </c>
      <c r="Q76" s="394">
        <f t="shared" si="19"/>
        <v>1854.2600000000002</v>
      </c>
      <c r="R76" s="419">
        <f t="shared" ref="R76:R77" si="25">SUM(D76:P76)</f>
        <v>2099.5326</v>
      </c>
      <c r="S76" s="193">
        <f t="shared" si="20"/>
        <v>2309.4858600000002</v>
      </c>
      <c r="T76" s="247">
        <f>'Vic Apr 2019'!AT70</f>
        <v>0</v>
      </c>
      <c r="U76" s="247">
        <f>'Vic Apr 2019'!AU70</f>
        <v>0</v>
      </c>
      <c r="V76" s="247">
        <f>'Vic Apr 2019'!AV70</f>
        <v>0</v>
      </c>
      <c r="W76" s="247">
        <f>'Vic Apr 2019'!AW70</f>
        <v>0</v>
      </c>
      <c r="X76" s="419" t="str">
        <f t="shared" ref="X76:X87" si="26">IF(SUM(T76:W76)=0,"No discount",IF(T76&gt;0,"Guaranteed off bill",IF(U76&gt;0,"Guaranteed off usage",IF(V76&gt;0,"Pay-on-time off bill","Pay-on-time off usage"))))</f>
        <v>No discount</v>
      </c>
      <c r="Y76" s="419" t="s">
        <v>759</v>
      </c>
      <c r="Z76" s="399">
        <f t="shared" si="21"/>
        <v>2099.5326</v>
      </c>
      <c r="AA76" s="399">
        <f t="shared" si="22"/>
        <v>2099.5326</v>
      </c>
      <c r="AB76" s="400">
        <f t="shared" si="23"/>
        <v>2309.4858600000002</v>
      </c>
      <c r="AC76" s="400">
        <f t="shared" si="24"/>
        <v>2309.4858600000002</v>
      </c>
      <c r="AD76" s="244">
        <f>'Vic Apr 2019'!BF70</f>
        <v>0</v>
      </c>
      <c r="AE76" s="196" t="str">
        <f>'Vic Apr 2019'!BG70</f>
        <v>n</v>
      </c>
      <c r="AF76" s="324"/>
      <c r="AG76" s="324"/>
      <c r="AH76" s="324"/>
      <c r="AI76" s="324"/>
      <c r="AJ76" s="324"/>
      <c r="AK76" s="324"/>
      <c r="AL76" s="324"/>
      <c r="AM76" s="324"/>
      <c r="AN76" s="324"/>
      <c r="AO76" s="324"/>
      <c r="AP76" s="324"/>
      <c r="AQ76" s="324"/>
      <c r="AR76" s="324"/>
      <c r="AS76" s="324"/>
      <c r="AT76" s="324"/>
      <c r="AU76" s="324"/>
      <c r="AV76" s="324"/>
      <c r="AW76" s="324"/>
      <c r="AX76" s="324"/>
      <c r="AY76" s="324"/>
      <c r="AZ76" s="324"/>
      <c r="BA76" s="324"/>
      <c r="BB76" s="324"/>
      <c r="BC76" s="324"/>
      <c r="BD76" s="324"/>
      <c r="BE76" s="324"/>
      <c r="BF76" s="324"/>
      <c r="BG76" s="324"/>
      <c r="BH76" s="324"/>
      <c r="BI76" s="324"/>
      <c r="BJ76" s="324"/>
      <c r="BK76" s="324"/>
      <c r="BL76" s="324"/>
      <c r="BM76" s="324"/>
      <c r="BN76" s="324"/>
      <c r="BO76" s="324"/>
      <c r="BP76" s="324"/>
      <c r="BQ76" s="324"/>
      <c r="BR76" s="324"/>
      <c r="BS76" s="324"/>
      <c r="BT76" s="324"/>
      <c r="BU76" s="324"/>
      <c r="BV76" s="324"/>
      <c r="BW76" s="324"/>
      <c r="BX76" s="324"/>
      <c r="BY76" s="324"/>
      <c r="BZ76" s="324"/>
      <c r="CA76" s="324"/>
      <c r="CB76" s="324"/>
      <c r="CC76" s="324"/>
      <c r="CD76" s="324"/>
      <c r="CE76" s="324"/>
      <c r="CF76" s="324"/>
      <c r="CG76" s="324"/>
      <c r="CH76" s="324"/>
      <c r="CI76" s="324"/>
      <c r="CJ76" s="324"/>
      <c r="CK76" s="324"/>
      <c r="CL76" s="324"/>
      <c r="CM76" s="324"/>
      <c r="CN76" s="324"/>
      <c r="CO76" s="330"/>
      <c r="CP76" s="330"/>
      <c r="CQ76" s="330"/>
      <c r="CR76" s="330"/>
      <c r="CS76" s="330"/>
      <c r="CT76" s="330"/>
      <c r="CU76" s="330"/>
      <c r="CV76" s="330"/>
      <c r="CW76" s="330"/>
      <c r="CX76" s="330"/>
      <c r="CY76" s="330"/>
      <c r="CZ76" s="330"/>
      <c r="DA76" s="330"/>
      <c r="DB76" s="330"/>
      <c r="DC76" s="330"/>
      <c r="DD76" s="330"/>
      <c r="DE76" s="330"/>
      <c r="DF76" s="330"/>
      <c r="DG76" s="330"/>
      <c r="DH76" s="330"/>
      <c r="DI76" s="330"/>
      <c r="DJ76" s="330"/>
      <c r="DK76" s="330"/>
      <c r="DL76" s="330"/>
      <c r="DM76" s="330"/>
      <c r="DN76" s="330"/>
      <c r="DO76" s="330"/>
      <c r="DP76" s="330"/>
      <c r="DQ76" s="330"/>
      <c r="DR76" s="330"/>
      <c r="DS76" s="330"/>
      <c r="DT76" s="330"/>
      <c r="DU76" s="330"/>
      <c r="DV76" s="330"/>
      <c r="DW76" s="330"/>
      <c r="DX76" s="330"/>
      <c r="DY76" s="330"/>
      <c r="DZ76" s="330"/>
      <c r="EA76" s="330"/>
      <c r="EB76" s="330"/>
      <c r="EC76" s="330"/>
      <c r="ED76" s="330"/>
      <c r="EE76" s="330"/>
      <c r="EF76" s="330"/>
      <c r="EG76" s="330"/>
      <c r="EH76" s="330"/>
      <c r="EI76" s="330"/>
      <c r="EJ76" s="330"/>
      <c r="EK76" s="330"/>
      <c r="EL76" s="330"/>
      <c r="EM76" s="330"/>
      <c r="EN76" s="330"/>
      <c r="EO76" s="330"/>
      <c r="EP76" s="330"/>
    </row>
    <row r="77" spans="1:146" s="331" customFormat="1" ht="17" customHeight="1" thickBot="1">
      <c r="A77" s="532"/>
      <c r="B77" s="215" t="str">
        <f>'Vic Apr 2019'!F71</f>
        <v>Powershop</v>
      </c>
      <c r="C77" s="215" t="str">
        <f>'Vic Apr 2019'!G71</f>
        <v>Gas Saver</v>
      </c>
      <c r="D77" s="115">
        <f>365*'Vic Apr 2019'!H71/100</f>
        <v>357.7</v>
      </c>
      <c r="E77" s="416">
        <f>IF('Vic Apr 2019'!AQ71=3,0.5,IF('Vic Apr 2019'!AQ71=2,0.33,0))</f>
        <v>0.5</v>
      </c>
      <c r="F77" s="416">
        <f t="shared" si="18"/>
        <v>0.5</v>
      </c>
      <c r="G77" s="115">
        <f>IF('Vic Apr 2019'!K71="",($C$5*E77/'Vic Apr 2019'!AQ71*'Vic Apr 2019'!W71/100)*'Vic Apr 2019'!AQ71,IF($C$5*E77/'Vic Apr 2019'!AQ71&gt;='Vic Apr 2019'!L71,('Vic Apr 2019'!L71*'Vic Apr 2019'!W71/100)*'Vic Apr 2019'!AQ71,($C$5*E77/'Vic Apr 2019'!AQ71*'Vic Apr 2019'!W71/100)*'Vic Apr 2019'!AQ71))</f>
        <v>840</v>
      </c>
      <c r="H77" s="115">
        <f>IF(AND('Vic Apr 2019'!L71&gt;0,'Vic Apr 2019'!M71&gt;0),IF($C$5*E77/'Vic Apr 2019'!AQ71&lt;'Vic Apr 2019'!L71,0,IF(($C$5*E77/'Vic Apr 2019'!AQ71-'Vic Apr 2019'!L71)&lt;=('Vic Apr 2019'!M71+'Vic Apr 2019'!L71),((($C$5*E77/'Vic Apr 2019'!AQ71-'Vic Apr 2019'!L71)*'Vic Apr 2019'!X71/100))*'Vic Apr 2019'!AQ71,((('Vic Apr 2019'!M71)*'Vic Apr 2019'!X71/100)*'Vic Apr 2019'!AQ71))),0)</f>
        <v>0</v>
      </c>
      <c r="I77" s="115">
        <f>IF(AND('Vic Apr 2019'!M71&gt;0,'Vic Apr 2019'!N71&gt;0),IF($C$5*E77/'Vic Apr 2019'!AQ71&lt;('Vic Apr 2019'!L71+'Vic Apr 2019'!M71),0,IF(($C$5*E77/'Vic Apr 2019'!AQ71-'Vic Apr 2019'!L71+'Vic Apr 2019'!M71)&lt;=('Vic Apr 2019'!L71+'Vic Apr 2019'!M71+'Vic Apr 2019'!N71),((($C$5*E77/'Vic Apr 2019'!AQ71-('Vic Apr 2019'!L71+'Vic Apr 2019'!M71))*'Vic Apr 2019'!Y71/100))*'Vic Apr 2019'!AQ71,('Vic Apr 2019'!N71*'Vic Apr 2019'!Y71/100)* 'Vic Apr 2019'!AQ71)),0)</f>
        <v>0</v>
      </c>
      <c r="J77" s="115">
        <f>IF(AND('Vic Apr 2019'!N71&gt;0,'Vic Apr 2019'!O71&gt;0),IF($C$5*E77/'Vic Apr 2019'!AQ71&lt;('Vic Apr 2019'!L71+'Vic Apr 2019'!M71+'Vic Apr 2019'!N71),0,IF(($C$5*E77/'Vic Apr 2019'!AQ71-'Vic Apr 2019'!L71+'Vic Apr 2019'!M71+'Vic Apr 2019'!N71)&lt;=('Vic Apr 2019'!L71+'Vic Apr 2019'!M71+'Vic Apr 2019'!N71+'Vic Apr 2019'!O71),(($C$5*E77/'Vic Apr 2019'!AQ71-('Vic Apr 2019'!L71+'Vic Apr 2019'!M71+'Vic Apr 2019'!N71))*'Vic Apr 2019'!Z71/100)*'Vic Apr 2019'!AQ71,('Vic Apr 2019'!O71*'Vic Apr 2019'!Z71/100)*'Vic Apr 2019'!AQ71)),0)</f>
        <v>0</v>
      </c>
      <c r="K77" s="115">
        <f>IF(AND('Vic Apr 2019'!P71&gt;0,'Vic Apr 2019'!O71&gt;0),IF(($C$5*E77/'Vic Apr 2019'!AQ71&lt;SUM('Vic Apr 2019'!L71:P71)),(0),($C$5*E77/'Vic Apr 2019'!AQ71-SUM('Vic Apr 2019'!L71:P71))*'Vic Apr 2019'!AB71/100)* 'Vic Apr 2019'!AQ71,IF(AND('Vic Apr 2019'!O71&gt;0,'Vic Apr 2019'!P71=""),IF(($C$5*E77/'Vic Apr 2019'!AQ71&lt; SUM('Vic Apr 2019'!L71:O71)),(0),($C$5*E77/'Vic Apr 2019'!AQ71-SUM('Vic Apr 2019'!L71:O71))*'Vic Apr 2019'!AA71/100)* 'Vic Apr 2019'!AQ71,IF(AND('Vic Apr 2019'!N71&gt;0,'Vic Apr 2019'!O71=""),IF(($C$5*E77/'Vic Apr 2019'!AQ71&lt; SUM('Vic Apr 2019'!L71:N71)),(0),($C$5*E77/'Vic Apr 2019'!AQ71-SUM('Vic Apr 2019'!L71:N71))*'Vic Apr 2019'!Z71/100)* 'Vic Apr 2019'!AQ71,IF(AND('Vic Apr 2019'!M71&gt;0,'Vic Apr 2019'!N71=""),IF(($C$5*E77/'Vic Apr 2019'!AQ71&lt;'Vic Apr 2019'!M71+'Vic Apr 2019'!L71),(0),(($C$5*E77/'Vic Apr 2019'!AQ71-('Vic Apr 2019'!M71+'Vic Apr 2019'!L71))*'Vic Apr 2019'!Y71/100))*'Vic Apr 2019'!AQ71,IF(AND('Vic Apr 2019'!L71&gt;0,'Vic Apr 2019'!M71=""&gt;0),IF(($C$5*E77/'Vic Apr 2019'!AQ71&lt;'Vic Apr 2019'!L71),(0),($C$5*E77/'Vic Apr 2019'!AQ71-'Vic Apr 2019'!L71)*'Vic Apr 2019'!X71/100)*'Vic Apr 2019'!AQ71,0)))))</f>
        <v>0</v>
      </c>
      <c r="L77" s="115">
        <f>IF('Vic Apr 2019'!K71="",($C$5*F77/'Vic Apr 2019'!AR71*'Vic Apr 2019'!AC71/100)*'Vic Apr 2019'!AR71,IF($C$5*F77/'Vic Apr 2019'!AR71&gt;='Vic Apr 2019'!L71,('Vic Apr 2019'!L71*'Vic Apr 2019'!AC71/100)*'Vic Apr 2019'!AR71,($C$5*F77/'Vic Apr 2019'!AR71*'Vic Apr 2019'!AC71/100)*'Vic Apr 2019'!AR71))</f>
        <v>840</v>
      </c>
      <c r="M77" s="115">
        <f>IF(AND('Vic Apr 2019'!L71&gt;0,'Vic Apr 2019'!M71&gt;0),IF($C$5*F77/'Vic Apr 2019'!AR71&lt;'Vic Apr 2019'!L71,0,IF(($C$5*F77/'Vic Apr 2019'!AR71-'Vic Apr 2019'!L71)&lt;=('Vic Apr 2019'!M71+'Vic Apr 2019'!L71),((($C$5*F77/'Vic Apr 2019'!AR71-'Vic Apr 2019'!L71)*'Vic Apr 2019'!AD71/100))*'Vic Apr 2019'!AR71,((('Vic Apr 2019'!M71)*'Vic Apr 2019'!AD71/100)*'Vic Apr 2019'!AR71))),0)</f>
        <v>0</v>
      </c>
      <c r="N77" s="115">
        <f>IF(AND('Vic Apr 2019'!M71&gt;0,'Vic Apr 2019'!N71&gt;0),IF($C$5*F77/'Vic Apr 2019'!AR71&lt;('Vic Apr 2019'!L71+'Vic Apr 2019'!M71),0,IF(($C$5*F77/'Vic Apr 2019'!AR71-'Vic Apr 2019'!L71+'Vic Apr 2019'!M71)&lt;=('Vic Apr 2019'!L71+'Vic Apr 2019'!M71+'Vic Apr 2019'!N71),((($C$5*F77/'Vic Apr 2019'!AR71-('Vic Apr 2019'!L71+'Vic Apr 2019'!M71))*'Vic Apr 2019'!AE71/100))*'Vic Apr 2019'!AR71,('Vic Apr 2019'!N71*'Vic Apr 2019'!AE71/100)*'Vic Apr 2019'!AR71)),0)</f>
        <v>0</v>
      </c>
      <c r="O77" s="115">
        <f>IF(AND('Vic Apr 2019'!N71&gt;0,'Vic Apr 2019'!O71&gt;0),IF($C$5*F77/'Vic Apr 2019'!AR71&lt;('Vic Apr 2019'!L71+'Vic Apr 2019'!M71+'Vic Apr 2019'!N71),0,IF(($C$5*F77/'Vic Apr 2019'!AR71-'Vic Apr 2019'!L71+'Vic Apr 2019'!M71+'Vic Apr 2019'!N71)&lt;=('Vic Apr 2019'!L71+'Vic Apr 2019'!M71+'Vic Apr 2019'!N71+'Vic Apr 2019'!O71),(($C$5*F77/'Vic Apr 2019'!AR71-('Vic Apr 2019'!L71+'Vic Apr 2019'!M71+'Vic Apr 2019'!N71))*'Vic Apr 2019'!AF71/100)*'Vic Apr 2019'!AR71,('Vic Apr 2019'!O71*'Vic Apr 2019'!AF71/100)*'Vic Apr 2019'!AR71)),0)</f>
        <v>0</v>
      </c>
      <c r="P77" s="115">
        <f>IF(AND('Vic Apr 2019'!P71&gt;0,'Vic Apr 2019'!O71&gt;0),IF(($C$5*F77/'Vic Apr 2019'!AR71&lt;SUM('Vic Apr 2019'!L71:P71)),(0),($C$5*F77/'Vic Apr 2019'!AR71-SUM('Vic Apr 2019'!L71:P71))*'Vic Apr 2019'!AB71/100)* 'Vic Apr 2019'!AR71,IF(AND('Vic Apr 2019'!O71&gt;0,'Vic Apr 2019'!P71=""),IF(($C$5*F77/'Vic Apr 2019'!AR71&lt; SUM('Vic Apr 2019'!L71:O71)),(0),($C$5*F77/'Vic Apr 2019'!AR71-SUM('Vic Apr 2019'!L71:O71))*'Vic Apr 2019'!AG71/100)* 'Vic Apr 2019'!AR71,IF(AND('Vic Apr 2019'!N71&gt;0,'Vic Apr 2019'!O71=""),IF(($C$5*F77/'Vic Apr 2019'!AR71&lt; SUM('Vic Apr 2019'!L71:N71)),(0),($C$5*F77/'Vic Apr 2019'!AR71-SUM('Vic Apr 2019'!L71:N71))*'Vic Apr 2019'!AF71/100)* 'Vic Apr 2019'!AR71,IF(AND('Vic Apr 2019'!M71&gt;0,'Vic Apr 2019'!N71=""),IF(($C$5*F77/'Vic Apr 2019'!AR71&lt;'Vic Apr 2019'!M71+'Vic Apr 2019'!L71),(0),(($C$5*F77/'Vic Apr 2019'!AR71-('Vic Apr 2019'!M71+'Vic Apr 2019'!L71))*'Vic Apr 2019'!AE71/100))*'Vic Apr 2019'!AR71,IF(AND('Vic Apr 2019'!L71&gt;0,'Vic Apr 2019'!M71=""&gt;0),IF(($C$5*F77/'Vic Apr 2019'!AR71&lt;'Vic Apr 2019'!L71),(0),($C$5*F77/'Vic Apr 2019'!AR71-'Vic Apr 2019'!L71)*'Vic Apr 2019'!AD71/100)*'Vic Apr 2019'!AR71,0)))))</f>
        <v>0</v>
      </c>
      <c r="Q77" s="395">
        <f t="shared" si="19"/>
        <v>1680</v>
      </c>
      <c r="R77" s="420">
        <f t="shared" si="25"/>
        <v>2038.7</v>
      </c>
      <c r="S77" s="214">
        <f t="shared" si="20"/>
        <v>2242.5700000000002</v>
      </c>
      <c r="T77" s="248">
        <f>'Vic Apr 2019'!AT71</f>
        <v>0</v>
      </c>
      <c r="U77" s="248">
        <f>'Vic Apr 2019'!AU71</f>
        <v>0</v>
      </c>
      <c r="V77" s="248">
        <f>'Vic Apr 2019'!AV71</f>
        <v>5</v>
      </c>
      <c r="W77" s="248">
        <f>'Vic Apr 2019'!AW71</f>
        <v>0</v>
      </c>
      <c r="X77" s="420" t="str">
        <f t="shared" si="26"/>
        <v>Pay-on-time off bill</v>
      </c>
      <c r="Y77" s="420" t="s">
        <v>759</v>
      </c>
      <c r="Z77" s="401">
        <f t="shared" si="21"/>
        <v>2038.7</v>
      </c>
      <c r="AA77" s="402">
        <f t="shared" si="22"/>
        <v>1936.7650000000001</v>
      </c>
      <c r="AB77" s="403">
        <f t="shared" si="23"/>
        <v>2242.5700000000002</v>
      </c>
      <c r="AC77" s="403">
        <f t="shared" si="24"/>
        <v>2130.4415000000004</v>
      </c>
      <c r="AD77" s="245">
        <f>'Vic Apr 2019'!BF71</f>
        <v>0</v>
      </c>
      <c r="AE77" s="217" t="str">
        <f>'Vic Apr 2019'!BG71</f>
        <v>n</v>
      </c>
      <c r="AF77" s="324"/>
      <c r="AG77" s="324"/>
      <c r="AH77" s="324"/>
      <c r="AI77" s="324"/>
      <c r="AJ77" s="324"/>
      <c r="AK77" s="324"/>
      <c r="AL77" s="324"/>
      <c r="AM77" s="324"/>
      <c r="AN77" s="324"/>
      <c r="AO77" s="324"/>
      <c r="AP77" s="324"/>
      <c r="AQ77" s="324"/>
      <c r="AR77" s="324"/>
      <c r="AS77" s="324"/>
      <c r="AT77" s="324"/>
      <c r="AU77" s="324"/>
      <c r="AV77" s="324"/>
      <c r="AW77" s="324"/>
      <c r="AX77" s="324"/>
      <c r="AY77" s="324"/>
      <c r="AZ77" s="324"/>
      <c r="BA77" s="324"/>
      <c r="BB77" s="324"/>
      <c r="BC77" s="324"/>
      <c r="BD77" s="324"/>
      <c r="BE77" s="324"/>
      <c r="BF77" s="324"/>
      <c r="BG77" s="324"/>
      <c r="BH77" s="324"/>
      <c r="BI77" s="324"/>
      <c r="BJ77" s="324"/>
      <c r="BK77" s="324"/>
      <c r="BL77" s="324"/>
      <c r="BM77" s="324"/>
      <c r="BN77" s="324"/>
      <c r="BO77" s="324"/>
      <c r="BP77" s="324"/>
      <c r="BQ77" s="324"/>
      <c r="BR77" s="324"/>
      <c r="BS77" s="324"/>
      <c r="BT77" s="324"/>
      <c r="BU77" s="324"/>
      <c r="BV77" s="324"/>
      <c r="BW77" s="324"/>
      <c r="BX77" s="324"/>
      <c r="BY77" s="324"/>
      <c r="BZ77" s="324"/>
      <c r="CA77" s="324"/>
      <c r="CB77" s="324"/>
      <c r="CC77" s="324"/>
      <c r="CD77" s="324"/>
      <c r="CE77" s="324"/>
      <c r="CF77" s="324"/>
      <c r="CG77" s="324"/>
      <c r="CH77" s="324"/>
      <c r="CI77" s="324"/>
      <c r="CJ77" s="324"/>
      <c r="CK77" s="324"/>
      <c r="CL77" s="324"/>
      <c r="CM77" s="324"/>
      <c r="CN77" s="324"/>
      <c r="CO77" s="330"/>
      <c r="CP77" s="330"/>
      <c r="CQ77" s="330"/>
      <c r="CR77" s="330"/>
      <c r="CS77" s="330"/>
      <c r="CT77" s="330"/>
      <c r="CU77" s="330"/>
      <c r="CV77" s="330"/>
      <c r="CW77" s="330"/>
      <c r="CX77" s="330"/>
      <c r="CY77" s="330"/>
      <c r="CZ77" s="330"/>
      <c r="DA77" s="330"/>
      <c r="DB77" s="330"/>
      <c r="DC77" s="330"/>
      <c r="DD77" s="330"/>
      <c r="DE77" s="330"/>
      <c r="DF77" s="330"/>
      <c r="DG77" s="330"/>
      <c r="DH77" s="330"/>
      <c r="DI77" s="330"/>
      <c r="DJ77" s="330"/>
      <c r="DK77" s="330"/>
      <c r="DL77" s="330"/>
      <c r="DM77" s="330"/>
      <c r="DN77" s="330"/>
      <c r="DO77" s="330"/>
      <c r="DP77" s="330"/>
      <c r="DQ77" s="330"/>
      <c r="DR77" s="330"/>
      <c r="DS77" s="330"/>
      <c r="DT77" s="330"/>
      <c r="DU77" s="330"/>
      <c r="DV77" s="330"/>
      <c r="DW77" s="330"/>
      <c r="DX77" s="330"/>
      <c r="DY77" s="330"/>
      <c r="DZ77" s="330"/>
      <c r="EA77" s="330"/>
      <c r="EB77" s="330"/>
      <c r="EC77" s="330"/>
      <c r="ED77" s="330"/>
      <c r="EE77" s="330"/>
      <c r="EF77" s="330"/>
      <c r="EG77" s="330"/>
      <c r="EH77" s="330"/>
      <c r="EI77" s="330"/>
      <c r="EJ77" s="330"/>
      <c r="EK77" s="330"/>
      <c r="EL77" s="330"/>
      <c r="EM77" s="330"/>
      <c r="EN77" s="330"/>
      <c r="EO77" s="330"/>
      <c r="EP77" s="330"/>
    </row>
    <row r="78" spans="1:146" ht="17" customHeight="1" thickTop="1">
      <c r="A78" s="531" t="str">
        <f>'Vic Apr 2019'!D72</f>
        <v>AGN North</v>
      </c>
      <c r="B78" s="194" t="str">
        <f>'Vic Apr 2019'!F72</f>
        <v>AGL</v>
      </c>
      <c r="C78" s="194" t="str">
        <f>'Vic Apr 2019'!G72</f>
        <v>Business Savers</v>
      </c>
      <c r="D78" s="190">
        <f>365*'Vic Apr 2019'!H72/100</f>
        <v>344.56</v>
      </c>
      <c r="E78" s="415">
        <f>IF('Vic Apr 2019'!AQ72=3,0.5,IF('Vic Apr 2019'!AQ72=2,0.33,0))</f>
        <v>0.5</v>
      </c>
      <c r="F78" s="415">
        <f t="shared" si="18"/>
        <v>0.5</v>
      </c>
      <c r="G78" s="190">
        <f>IF('Vic Apr 2019'!K72="",($C$5*E78/'Vic Apr 2019'!AQ72*'Vic Apr 2019'!W72/100)*'Vic Apr 2019'!AQ72,IF($C$5*E78/'Vic Apr 2019'!AQ72&gt;='Vic Apr 2019'!L72,('Vic Apr 2019'!L72*'Vic Apr 2019'!W72/100)*'Vic Apr 2019'!AQ72,($C$5*E78/'Vic Apr 2019'!AQ72*'Vic Apr 2019'!W72/100)*'Vic Apr 2019'!AQ72))</f>
        <v>221.39999999999998</v>
      </c>
      <c r="H78" s="190">
        <f>IF(AND('Vic Apr 2019'!L72&gt;0,'Vic Apr 2019'!M72&gt;0),IF($C$5*E78/'Vic Apr 2019'!AQ72&lt;'Vic Apr 2019'!L72,0,IF(($C$5*E78/'Vic Apr 2019'!AQ72-'Vic Apr 2019'!L72)&lt;=('Vic Apr 2019'!M72+'Vic Apr 2019'!L72),((($C$5*E78/'Vic Apr 2019'!AQ72-'Vic Apr 2019'!L72)*'Vic Apr 2019'!X72/100))*'Vic Apr 2019'!AQ72,((('Vic Apr 2019'!M72)*'Vic Apr 2019'!X72/100)*'Vic Apr 2019'!AQ72))),0)</f>
        <v>828.2</v>
      </c>
      <c r="I78" s="190">
        <f>IF(AND('Vic Apr 2019'!M72&gt;0,'Vic Apr 2019'!N72&gt;0),IF($C$5*E78/'Vic Apr 2019'!AQ72&lt;('Vic Apr 2019'!L72+'Vic Apr 2019'!M72),0,IF(($C$5*E78/'Vic Apr 2019'!AQ72-'Vic Apr 2019'!L72+'Vic Apr 2019'!M72)&lt;=('Vic Apr 2019'!L72+'Vic Apr 2019'!M72+'Vic Apr 2019'!N72),((($C$5*E78/'Vic Apr 2019'!AQ72-('Vic Apr 2019'!L72+'Vic Apr 2019'!M72))*'Vic Apr 2019'!Y72/100))*'Vic Apr 2019'!AQ72,('Vic Apr 2019'!N72*'Vic Apr 2019'!Y72/100)* 'Vic Apr 2019'!AQ72)),0)</f>
        <v>0</v>
      </c>
      <c r="J78" s="190">
        <f>IF(AND('Vic Apr 2019'!N72&gt;0,'Vic Apr 2019'!O72&gt;0),IF($C$5*E78/'Vic Apr 2019'!AQ72&lt;('Vic Apr 2019'!L72+'Vic Apr 2019'!M72+'Vic Apr 2019'!N72),0,IF(($C$5*E78/'Vic Apr 2019'!AQ72-'Vic Apr 2019'!L72+'Vic Apr 2019'!M72+'Vic Apr 2019'!N72)&lt;=('Vic Apr 2019'!L72+'Vic Apr 2019'!M72+'Vic Apr 2019'!N72+'Vic Apr 2019'!O72),(($C$5*E78/'Vic Apr 2019'!AQ72-('Vic Apr 2019'!L72+'Vic Apr 2019'!M72+'Vic Apr 2019'!N72))*'Vic Apr 2019'!Z72/100)*'Vic Apr 2019'!AQ72,('Vic Apr 2019'!O72*'Vic Apr 2019'!Z72/100)*'Vic Apr 2019'!AQ72)),0)</f>
        <v>0</v>
      </c>
      <c r="K78" s="190">
        <f>IF(AND('Vic Apr 2019'!P72&gt;0,'Vic Apr 2019'!O72&gt;0),IF(($C$5*E78/'Vic Apr 2019'!AQ72&lt;SUM('Vic Apr 2019'!L72:P72)),(0),($C$5*E78/'Vic Apr 2019'!AQ72-SUM('Vic Apr 2019'!L72:P72))*'Vic Apr 2019'!AB72/100)* 'Vic Apr 2019'!AQ72,IF(AND('Vic Apr 2019'!O72&gt;0,'Vic Apr 2019'!P72=""),IF(($C$5*E78/'Vic Apr 2019'!AQ72&lt; SUM('Vic Apr 2019'!L72:O72)),(0),($C$5*E78/'Vic Apr 2019'!AQ72-SUM('Vic Apr 2019'!L72:O72))*'Vic Apr 2019'!AA72/100)* 'Vic Apr 2019'!AQ72,IF(AND('Vic Apr 2019'!N72&gt;0,'Vic Apr 2019'!O72=""),IF(($C$5*E78/'Vic Apr 2019'!AQ72&lt; SUM('Vic Apr 2019'!L72:N72)),(0),($C$5*E78/'Vic Apr 2019'!AQ72-SUM('Vic Apr 2019'!L72:N72))*'Vic Apr 2019'!Z72/100)* 'Vic Apr 2019'!AQ72,IF(AND('Vic Apr 2019'!M72&gt;0,'Vic Apr 2019'!N72=""),IF(($C$5*E78/'Vic Apr 2019'!AQ72&lt;'Vic Apr 2019'!M72+'Vic Apr 2019'!L72),(0),(($C$5*E78/'Vic Apr 2019'!AQ72-('Vic Apr 2019'!M72+'Vic Apr 2019'!L72))*'Vic Apr 2019'!Y72/100))*'Vic Apr 2019'!AQ72,IF(AND('Vic Apr 2019'!L72&gt;0,'Vic Apr 2019'!M72=""&gt;0),IF(($C$5*E78/'Vic Apr 2019'!AQ72&lt;'Vic Apr 2019'!L72),(0),($C$5*E78/'Vic Apr 2019'!AQ72-'Vic Apr 2019'!L72)*'Vic Apr 2019'!X72/100)*'Vic Apr 2019'!AQ72,0)))))</f>
        <v>0</v>
      </c>
      <c r="L78" s="190">
        <f>IF('Vic Apr 2019'!K72="",($C$5*F78/'Vic Apr 2019'!AR72*'Vic Apr 2019'!AC72/100)*'Vic Apr 2019'!AR72,IF($C$5*F78/'Vic Apr 2019'!AR72&gt;='Vic Apr 2019'!L72,('Vic Apr 2019'!L72*'Vic Apr 2019'!AC72/100)*'Vic Apr 2019'!AR72,($C$5*F78/'Vic Apr 2019'!AR72*'Vic Apr 2019'!AC72/100)*'Vic Apr 2019'!AR72))</f>
        <v>221.39999999999998</v>
      </c>
      <c r="M78" s="190">
        <f>IF(AND('Vic Apr 2019'!L72&gt;0,'Vic Apr 2019'!M72&gt;0),IF($C$5*F78/'Vic Apr 2019'!AR72&lt;'Vic Apr 2019'!L72,0,IF(($C$5*F78/'Vic Apr 2019'!AR72-'Vic Apr 2019'!L72)&lt;=('Vic Apr 2019'!M72+'Vic Apr 2019'!L72),((($C$5*F78/'Vic Apr 2019'!AR72-'Vic Apr 2019'!L72)*'Vic Apr 2019'!AD72/100))*'Vic Apr 2019'!AR72,((('Vic Apr 2019'!M72)*'Vic Apr 2019'!AD72/100)*'Vic Apr 2019'!AR72))),0)</f>
        <v>828.2</v>
      </c>
      <c r="N78" s="190">
        <f>IF(AND('Vic Apr 2019'!M72&gt;0,'Vic Apr 2019'!N72&gt;0),IF($C$5*F78/'Vic Apr 2019'!AR72&lt;('Vic Apr 2019'!L72+'Vic Apr 2019'!M72),0,IF(($C$5*F78/'Vic Apr 2019'!AR72-'Vic Apr 2019'!L72+'Vic Apr 2019'!M72)&lt;=('Vic Apr 2019'!L72+'Vic Apr 2019'!M72+'Vic Apr 2019'!N72),((($C$5*F78/'Vic Apr 2019'!AR72-('Vic Apr 2019'!L72+'Vic Apr 2019'!M72))*'Vic Apr 2019'!AE72/100))*'Vic Apr 2019'!AR72,('Vic Apr 2019'!N72*'Vic Apr 2019'!AE72/100)*'Vic Apr 2019'!AR72)),0)</f>
        <v>0</v>
      </c>
      <c r="O78" s="190">
        <f>IF(AND('Vic Apr 2019'!N72&gt;0,'Vic Apr 2019'!O72&gt;0),IF($C$5*F78/'Vic Apr 2019'!AR72&lt;('Vic Apr 2019'!L72+'Vic Apr 2019'!M72+'Vic Apr 2019'!N72),0,IF(($C$5*F78/'Vic Apr 2019'!AR72-'Vic Apr 2019'!L72+'Vic Apr 2019'!M72+'Vic Apr 2019'!N72)&lt;=('Vic Apr 2019'!L72+'Vic Apr 2019'!M72+'Vic Apr 2019'!N72+'Vic Apr 2019'!O72),(($C$5*F78/'Vic Apr 2019'!AR72-('Vic Apr 2019'!L72+'Vic Apr 2019'!M72+'Vic Apr 2019'!N72))*'Vic Apr 2019'!AF72/100)*'Vic Apr 2019'!AR72,('Vic Apr 2019'!O72*'Vic Apr 2019'!AF72/100)*'Vic Apr 2019'!AR72)),0)</f>
        <v>0</v>
      </c>
      <c r="P78" s="190">
        <f>IF(AND('Vic Apr 2019'!P72&gt;0,'Vic Apr 2019'!O72&gt;0),IF(($C$5*F78/'Vic Apr 2019'!AR72&lt;SUM('Vic Apr 2019'!L72:P72)),(0),($C$5*F78/'Vic Apr 2019'!AR72-SUM('Vic Apr 2019'!L72:P72))*'Vic Apr 2019'!AB72/100)* 'Vic Apr 2019'!AR72,IF(AND('Vic Apr 2019'!O72&gt;0,'Vic Apr 2019'!P72=""),IF(($C$5*F78/'Vic Apr 2019'!AR72&lt; SUM('Vic Apr 2019'!L72:O72)),(0),($C$5*F78/'Vic Apr 2019'!AR72-SUM('Vic Apr 2019'!L72:O72))*'Vic Apr 2019'!AG72/100)* 'Vic Apr 2019'!AR72,IF(AND('Vic Apr 2019'!N72&gt;0,'Vic Apr 2019'!O72=""),IF(($C$5*F78/'Vic Apr 2019'!AR72&lt; SUM('Vic Apr 2019'!L72:N72)),(0),($C$5*F78/'Vic Apr 2019'!AR72-SUM('Vic Apr 2019'!L72:N72))*'Vic Apr 2019'!AF72/100)* 'Vic Apr 2019'!AR72,IF(AND('Vic Apr 2019'!M72&gt;0,'Vic Apr 2019'!N72=""),IF(($C$5*F78/'Vic Apr 2019'!AR72&lt;'Vic Apr 2019'!M72+'Vic Apr 2019'!L72),(0),(($C$5*F78/'Vic Apr 2019'!AR72-('Vic Apr 2019'!M72+'Vic Apr 2019'!L72))*'Vic Apr 2019'!AE72/100))*'Vic Apr 2019'!AR72,IF(AND('Vic Apr 2019'!L72&gt;0,'Vic Apr 2019'!M72=""&gt;0),IF(($C$5*F78/'Vic Apr 2019'!AR72&lt;'Vic Apr 2019'!L72),(0),($C$5*F78/'Vic Apr 2019'!AR72-'Vic Apr 2019'!L72)*'Vic Apr 2019'!AD72/100)*'Vic Apr 2019'!AR72,0)))))</f>
        <v>0</v>
      </c>
      <c r="Q78" s="394">
        <f t="shared" si="19"/>
        <v>2099.1999999999998</v>
      </c>
      <c r="R78" s="419">
        <f t="shared" si="5"/>
        <v>2444.7600000000002</v>
      </c>
      <c r="S78" s="193">
        <f t="shared" si="20"/>
        <v>2689.2360000000003</v>
      </c>
      <c r="T78" s="247">
        <f>'Vic Apr 2019'!AT72</f>
        <v>0</v>
      </c>
      <c r="U78" s="247">
        <f>'Vic Apr 2019'!AU72</f>
        <v>15</v>
      </c>
      <c r="V78" s="247">
        <f>'Vic Apr 2019'!AV72</f>
        <v>0</v>
      </c>
      <c r="W78" s="247">
        <f>'Vic Apr 2019'!AW72</f>
        <v>0</v>
      </c>
      <c r="X78" s="419" t="str">
        <f t="shared" si="26"/>
        <v>Guaranteed off usage</v>
      </c>
      <c r="Y78" s="419" t="s">
        <v>759</v>
      </c>
      <c r="Z78" s="399">
        <f t="shared" si="21"/>
        <v>2129.88</v>
      </c>
      <c r="AA78" s="399">
        <f t="shared" si="22"/>
        <v>2129.88</v>
      </c>
      <c r="AB78" s="400">
        <f t="shared" si="23"/>
        <v>2342.8680000000004</v>
      </c>
      <c r="AC78" s="400">
        <f t="shared" si="24"/>
        <v>2342.8680000000004</v>
      </c>
      <c r="AD78" s="244">
        <f>'Vic Apr 2019'!BF72</f>
        <v>0</v>
      </c>
      <c r="AE78" s="196" t="str">
        <f>'Vic Apr 2019'!BG72</f>
        <v>n</v>
      </c>
      <c r="CO78" s="327"/>
      <c r="CP78" s="327"/>
      <c r="CQ78" s="327"/>
      <c r="CR78" s="327"/>
      <c r="CS78" s="327"/>
      <c r="CT78" s="327"/>
      <c r="CU78" s="327"/>
      <c r="CV78" s="327"/>
      <c r="CW78" s="327"/>
      <c r="CX78" s="327"/>
      <c r="CY78" s="327"/>
      <c r="CZ78" s="327"/>
      <c r="DA78" s="327"/>
      <c r="DB78" s="327"/>
      <c r="DC78" s="327"/>
      <c r="DD78" s="327"/>
      <c r="DE78" s="327"/>
      <c r="DF78" s="327"/>
      <c r="DG78" s="327"/>
      <c r="DH78" s="327"/>
      <c r="DI78" s="327"/>
      <c r="DJ78" s="327"/>
      <c r="DK78" s="327"/>
      <c r="DL78" s="327"/>
      <c r="DM78" s="327"/>
      <c r="DN78" s="327"/>
      <c r="DO78" s="327"/>
      <c r="DP78" s="327"/>
      <c r="DQ78" s="327"/>
      <c r="DR78" s="327"/>
      <c r="DS78" s="327"/>
      <c r="DT78" s="327"/>
      <c r="DU78" s="327"/>
      <c r="DV78" s="327"/>
      <c r="DW78" s="327"/>
      <c r="DX78" s="327"/>
      <c r="DY78" s="327"/>
      <c r="DZ78" s="327"/>
      <c r="EA78" s="327"/>
      <c r="EB78" s="327"/>
      <c r="EC78" s="327"/>
      <c r="ED78" s="327"/>
      <c r="EE78" s="327"/>
      <c r="EF78" s="327"/>
      <c r="EG78" s="327"/>
      <c r="EH78" s="327"/>
      <c r="EI78" s="327"/>
      <c r="EJ78" s="327"/>
      <c r="EK78" s="327"/>
      <c r="EL78" s="327"/>
      <c r="EM78" s="327"/>
      <c r="EN78" s="327"/>
      <c r="EO78" s="327"/>
      <c r="EP78" s="327"/>
    </row>
    <row r="79" spans="1:146" ht="17" customHeight="1">
      <c r="A79" s="528"/>
      <c r="B79" s="194" t="str">
        <f>'Vic Apr 2019'!F73</f>
        <v>Click Energy</v>
      </c>
      <c r="C79" s="194" t="str">
        <f>'Vic Apr 2019'!G73</f>
        <v>Business Business Choice</v>
      </c>
      <c r="D79" s="190">
        <f>365*'Vic Apr 2019'!H73/100</f>
        <v>313.17</v>
      </c>
      <c r="E79" s="415">
        <f>IF('Vic Apr 2019'!AQ73=3,0.5,IF('Vic Apr 2019'!AQ73=2,0.33,0))</f>
        <v>0.5</v>
      </c>
      <c r="F79" s="415">
        <f t="shared" si="18"/>
        <v>0.5</v>
      </c>
      <c r="G79" s="190">
        <f>IF('Vic Apr 2019'!K73="",($C$5*E79/'Vic Apr 2019'!AQ73*'Vic Apr 2019'!W73/100)*'Vic Apr 2019'!AQ73,IF($C$5*E79/'Vic Apr 2019'!AQ73&gt;='Vic Apr 2019'!L73,('Vic Apr 2019'!L73*'Vic Apr 2019'!W73/100)*'Vic Apr 2019'!AQ73,($C$5*E79/'Vic Apr 2019'!AQ73*'Vic Apr 2019'!W73/100)*'Vic Apr 2019'!AQ73))</f>
        <v>257.39999999999998</v>
      </c>
      <c r="H79" s="190">
        <f>IF(AND('Vic Apr 2019'!L73&gt;0,'Vic Apr 2019'!M73&gt;0),IF($C$5*E79/'Vic Apr 2019'!AQ73&lt;'Vic Apr 2019'!L73,0,IF(($C$5*E79/'Vic Apr 2019'!AQ73-'Vic Apr 2019'!L73)&lt;=('Vic Apr 2019'!M73+'Vic Apr 2019'!L73),((($C$5*E79/'Vic Apr 2019'!AQ73-'Vic Apr 2019'!L73)*'Vic Apr 2019'!X73/100))*'Vic Apr 2019'!AQ73,((('Vic Apr 2019'!M73)*'Vic Apr 2019'!X73/100)*'Vic Apr 2019'!AQ73))),0)</f>
        <v>967.60000000000014</v>
      </c>
      <c r="I79" s="190">
        <f>IF(AND('Vic Apr 2019'!M73&gt;0,'Vic Apr 2019'!N73&gt;0),IF($C$5*E79/'Vic Apr 2019'!AQ73&lt;('Vic Apr 2019'!L73+'Vic Apr 2019'!M73),0,IF(($C$5*E79/'Vic Apr 2019'!AQ73-'Vic Apr 2019'!L73+'Vic Apr 2019'!M73)&lt;=('Vic Apr 2019'!L73+'Vic Apr 2019'!M73+'Vic Apr 2019'!N73),((($C$5*E79/'Vic Apr 2019'!AQ73-('Vic Apr 2019'!L73+'Vic Apr 2019'!M73))*'Vic Apr 2019'!Y73/100))*'Vic Apr 2019'!AQ73,('Vic Apr 2019'!N73*'Vic Apr 2019'!Y73/100)* 'Vic Apr 2019'!AQ73)),0)</f>
        <v>0</v>
      </c>
      <c r="J79" s="190">
        <f>IF(AND('Vic Apr 2019'!N73&gt;0,'Vic Apr 2019'!O73&gt;0),IF($C$5*E79/'Vic Apr 2019'!AQ73&lt;('Vic Apr 2019'!L73+'Vic Apr 2019'!M73+'Vic Apr 2019'!N73),0,IF(($C$5*E79/'Vic Apr 2019'!AQ73-'Vic Apr 2019'!L73+'Vic Apr 2019'!M73+'Vic Apr 2019'!N73)&lt;=('Vic Apr 2019'!L73+'Vic Apr 2019'!M73+'Vic Apr 2019'!N73+'Vic Apr 2019'!O73),(($C$5*E79/'Vic Apr 2019'!AQ73-('Vic Apr 2019'!L73+'Vic Apr 2019'!M73+'Vic Apr 2019'!N73))*'Vic Apr 2019'!Z73/100)*'Vic Apr 2019'!AQ73,('Vic Apr 2019'!O73*'Vic Apr 2019'!Z73/100)*'Vic Apr 2019'!AQ73)),0)</f>
        <v>0</v>
      </c>
      <c r="K79" s="190">
        <f>IF(AND('Vic Apr 2019'!P73&gt;0,'Vic Apr 2019'!O73&gt;0),IF(($C$5*E79/'Vic Apr 2019'!AQ73&lt;SUM('Vic Apr 2019'!L73:P73)),(0),($C$5*E79/'Vic Apr 2019'!AQ73-SUM('Vic Apr 2019'!L73:P73))*'Vic Apr 2019'!AB73/100)* 'Vic Apr 2019'!AQ73,IF(AND('Vic Apr 2019'!O73&gt;0,'Vic Apr 2019'!P73=""),IF(($C$5*E79/'Vic Apr 2019'!AQ73&lt; SUM('Vic Apr 2019'!L73:O73)),(0),($C$5*E79/'Vic Apr 2019'!AQ73-SUM('Vic Apr 2019'!L73:O73))*'Vic Apr 2019'!AA73/100)* 'Vic Apr 2019'!AQ73,IF(AND('Vic Apr 2019'!N73&gt;0,'Vic Apr 2019'!O73=""),IF(($C$5*E79/'Vic Apr 2019'!AQ73&lt; SUM('Vic Apr 2019'!L73:N73)),(0),($C$5*E79/'Vic Apr 2019'!AQ73-SUM('Vic Apr 2019'!L73:N73))*'Vic Apr 2019'!Z73/100)* 'Vic Apr 2019'!AQ73,IF(AND('Vic Apr 2019'!M73&gt;0,'Vic Apr 2019'!N73=""),IF(($C$5*E79/'Vic Apr 2019'!AQ73&lt;'Vic Apr 2019'!M73+'Vic Apr 2019'!L73),(0),(($C$5*E79/'Vic Apr 2019'!AQ73-('Vic Apr 2019'!M73+'Vic Apr 2019'!L73))*'Vic Apr 2019'!Y73/100))*'Vic Apr 2019'!AQ73,IF(AND('Vic Apr 2019'!L73&gt;0,'Vic Apr 2019'!M73=""&gt;0),IF(($C$5*E79/'Vic Apr 2019'!AQ73&lt;'Vic Apr 2019'!L73),(0),($C$5*E79/'Vic Apr 2019'!AQ73-'Vic Apr 2019'!L73)*'Vic Apr 2019'!X73/100)*'Vic Apr 2019'!AQ73,0)))))</f>
        <v>0</v>
      </c>
      <c r="L79" s="190">
        <f>IF('Vic Apr 2019'!K73="",($C$5*F79/'Vic Apr 2019'!AR73*'Vic Apr 2019'!AC73/100)*'Vic Apr 2019'!AR73,IF($C$5*F79/'Vic Apr 2019'!AR73&gt;='Vic Apr 2019'!L73,('Vic Apr 2019'!L73*'Vic Apr 2019'!AC73/100)*'Vic Apr 2019'!AR73,($C$5*F79/'Vic Apr 2019'!AR73*'Vic Apr 2019'!AC73/100)*'Vic Apr 2019'!AR73))</f>
        <v>257.39999999999998</v>
      </c>
      <c r="M79" s="190">
        <f>IF(AND('Vic Apr 2019'!L73&gt;0,'Vic Apr 2019'!M73&gt;0),IF($C$5*F79/'Vic Apr 2019'!AR73&lt;'Vic Apr 2019'!L73,0,IF(($C$5*F79/'Vic Apr 2019'!AR73-'Vic Apr 2019'!L73)&lt;=('Vic Apr 2019'!M73+'Vic Apr 2019'!L73),((($C$5*F79/'Vic Apr 2019'!AR73-'Vic Apr 2019'!L73)*'Vic Apr 2019'!AD73/100))*'Vic Apr 2019'!AR73,((('Vic Apr 2019'!M73)*'Vic Apr 2019'!AD73/100)*'Vic Apr 2019'!AR73))),0)</f>
        <v>967.60000000000014</v>
      </c>
      <c r="N79" s="190">
        <f>IF(AND('Vic Apr 2019'!M73&gt;0,'Vic Apr 2019'!N73&gt;0),IF($C$5*F79/'Vic Apr 2019'!AR73&lt;('Vic Apr 2019'!L73+'Vic Apr 2019'!M73),0,IF(($C$5*F79/'Vic Apr 2019'!AR73-'Vic Apr 2019'!L73+'Vic Apr 2019'!M73)&lt;=('Vic Apr 2019'!L73+'Vic Apr 2019'!M73+'Vic Apr 2019'!N73),((($C$5*F79/'Vic Apr 2019'!AR73-('Vic Apr 2019'!L73+'Vic Apr 2019'!M73))*'Vic Apr 2019'!AE73/100))*'Vic Apr 2019'!AR73,('Vic Apr 2019'!N73*'Vic Apr 2019'!AE73/100)*'Vic Apr 2019'!AR73)),0)</f>
        <v>0</v>
      </c>
      <c r="O79" s="190">
        <f>IF(AND('Vic Apr 2019'!N73&gt;0,'Vic Apr 2019'!O73&gt;0),IF($C$5*F79/'Vic Apr 2019'!AR73&lt;('Vic Apr 2019'!L73+'Vic Apr 2019'!M73+'Vic Apr 2019'!N73),0,IF(($C$5*F79/'Vic Apr 2019'!AR73-'Vic Apr 2019'!L73+'Vic Apr 2019'!M73+'Vic Apr 2019'!N73)&lt;=('Vic Apr 2019'!L73+'Vic Apr 2019'!M73+'Vic Apr 2019'!N73+'Vic Apr 2019'!O73),(($C$5*F79/'Vic Apr 2019'!AR73-('Vic Apr 2019'!L73+'Vic Apr 2019'!M73+'Vic Apr 2019'!N73))*'Vic Apr 2019'!AF73/100)*'Vic Apr 2019'!AR73,('Vic Apr 2019'!O73*'Vic Apr 2019'!AF73/100)*'Vic Apr 2019'!AR73)),0)</f>
        <v>0</v>
      </c>
      <c r="P79" s="190">
        <f>IF(AND('Vic Apr 2019'!P73&gt;0,'Vic Apr 2019'!O73&gt;0),IF(($C$5*F79/'Vic Apr 2019'!AR73&lt;SUM('Vic Apr 2019'!L73:P73)),(0),($C$5*F79/'Vic Apr 2019'!AR73-SUM('Vic Apr 2019'!L73:P73))*'Vic Apr 2019'!AB73/100)* 'Vic Apr 2019'!AR73,IF(AND('Vic Apr 2019'!O73&gt;0,'Vic Apr 2019'!P73=""),IF(($C$5*F79/'Vic Apr 2019'!AR73&lt; SUM('Vic Apr 2019'!L73:O73)),(0),($C$5*F79/'Vic Apr 2019'!AR73-SUM('Vic Apr 2019'!L73:O73))*'Vic Apr 2019'!AG73/100)* 'Vic Apr 2019'!AR73,IF(AND('Vic Apr 2019'!N73&gt;0,'Vic Apr 2019'!O73=""),IF(($C$5*F79/'Vic Apr 2019'!AR73&lt; SUM('Vic Apr 2019'!L73:N73)),(0),($C$5*F79/'Vic Apr 2019'!AR73-SUM('Vic Apr 2019'!L73:N73))*'Vic Apr 2019'!AF73/100)* 'Vic Apr 2019'!AR73,IF(AND('Vic Apr 2019'!M73&gt;0,'Vic Apr 2019'!N73=""),IF(($C$5*F79/'Vic Apr 2019'!AR73&lt;'Vic Apr 2019'!M73+'Vic Apr 2019'!L73),(0),(($C$5*F79/'Vic Apr 2019'!AR73-('Vic Apr 2019'!M73+'Vic Apr 2019'!L73))*'Vic Apr 2019'!AE73/100))*'Vic Apr 2019'!AR73,IF(AND('Vic Apr 2019'!L73&gt;0,'Vic Apr 2019'!M73=""&gt;0),IF(($C$5*F79/'Vic Apr 2019'!AR73&lt;'Vic Apr 2019'!L73),(0),($C$5*F79/'Vic Apr 2019'!AR73-'Vic Apr 2019'!L73)*'Vic Apr 2019'!AD73/100)*'Vic Apr 2019'!AR73,0)))))</f>
        <v>0</v>
      </c>
      <c r="Q79" s="394">
        <f t="shared" si="19"/>
        <v>2450</v>
      </c>
      <c r="R79" s="419">
        <f t="shared" si="5"/>
        <v>2764.17</v>
      </c>
      <c r="S79" s="193">
        <f t="shared" si="20"/>
        <v>3040.5870000000004</v>
      </c>
      <c r="T79" s="247">
        <f>'Vic Apr 2019'!AT73</f>
        <v>0</v>
      </c>
      <c r="U79" s="247">
        <f>'Vic Apr 2019'!AU73</f>
        <v>0</v>
      </c>
      <c r="V79" s="247">
        <f>'Vic Apr 2019'!AV73</f>
        <v>10</v>
      </c>
      <c r="W79" s="247">
        <f>'Vic Apr 2019'!AW73</f>
        <v>0</v>
      </c>
      <c r="X79" s="419" t="str">
        <f t="shared" si="26"/>
        <v>Pay-on-time off bill</v>
      </c>
      <c r="Y79" s="419" t="s">
        <v>759</v>
      </c>
      <c r="Z79" s="399">
        <f t="shared" si="21"/>
        <v>2764.17</v>
      </c>
      <c r="AA79" s="399">
        <f t="shared" si="22"/>
        <v>2487.7530000000002</v>
      </c>
      <c r="AB79" s="400">
        <f t="shared" si="23"/>
        <v>3040.5870000000004</v>
      </c>
      <c r="AC79" s="400">
        <f t="shared" si="24"/>
        <v>2736.5283000000004</v>
      </c>
      <c r="AD79" s="244">
        <f>'Vic Apr 2019'!BF73</f>
        <v>0</v>
      </c>
      <c r="AE79" s="196" t="str">
        <f>'Vic Apr 2019'!BG73</f>
        <v>n</v>
      </c>
      <c r="CO79" s="327"/>
      <c r="CP79" s="327"/>
      <c r="CQ79" s="327"/>
      <c r="CR79" s="327"/>
      <c r="CS79" s="327"/>
      <c r="CT79" s="327"/>
      <c r="CU79" s="327"/>
      <c r="CV79" s="327"/>
      <c r="CW79" s="327"/>
      <c r="CX79" s="327"/>
      <c r="CY79" s="327"/>
      <c r="CZ79" s="327"/>
      <c r="DA79" s="327"/>
      <c r="DB79" s="327"/>
      <c r="DC79" s="327"/>
      <c r="DD79" s="327"/>
      <c r="DE79" s="327"/>
      <c r="DF79" s="327"/>
      <c r="DG79" s="327"/>
      <c r="DH79" s="327"/>
      <c r="DI79" s="327"/>
      <c r="DJ79" s="327"/>
      <c r="DK79" s="327"/>
      <c r="DL79" s="327"/>
      <c r="DM79" s="327"/>
      <c r="DN79" s="327"/>
      <c r="DO79" s="327"/>
      <c r="DP79" s="327"/>
      <c r="DQ79" s="327"/>
      <c r="DR79" s="327"/>
      <c r="DS79" s="327"/>
      <c r="DT79" s="327"/>
      <c r="DU79" s="327"/>
      <c r="DV79" s="327"/>
      <c r="DW79" s="327"/>
      <c r="DX79" s="327"/>
      <c r="DY79" s="327"/>
      <c r="DZ79" s="327"/>
      <c r="EA79" s="327"/>
      <c r="EB79" s="327"/>
      <c r="EC79" s="327"/>
      <c r="ED79" s="327"/>
      <c r="EE79" s="327"/>
      <c r="EF79" s="327"/>
      <c r="EG79" s="327"/>
      <c r="EH79" s="327"/>
      <c r="EI79" s="327"/>
      <c r="EJ79" s="327"/>
      <c r="EK79" s="327"/>
      <c r="EL79" s="327"/>
      <c r="EM79" s="327"/>
      <c r="EN79" s="327"/>
      <c r="EO79" s="327"/>
      <c r="EP79" s="327"/>
    </row>
    <row r="80" spans="1:146" ht="17" customHeight="1">
      <c r="A80" s="528"/>
      <c r="B80" s="194" t="str">
        <f>'Vic Apr 2019'!F74</f>
        <v>Covau</v>
      </c>
      <c r="C80" s="194" t="str">
        <f>'Vic Apr 2019'!G74</f>
        <v>Smart Saver</v>
      </c>
      <c r="D80" s="190">
        <f>365*'Vic Apr 2019'!H74/100</f>
        <v>346.75</v>
      </c>
      <c r="E80" s="415">
        <f>IF('Vic Apr 2019'!AQ74=3,0.5,IF('Vic Apr 2019'!AQ74=2,0.33,0))</f>
        <v>0.5</v>
      </c>
      <c r="F80" s="415">
        <f t="shared" si="18"/>
        <v>0.5</v>
      </c>
      <c r="G80" s="190">
        <f>IF('Vic Apr 2019'!K74="",($C$5*E80/'Vic Apr 2019'!AQ74*'Vic Apr 2019'!W74/100)*'Vic Apr 2019'!AQ74,IF($C$5*E80/'Vic Apr 2019'!AQ74&gt;='Vic Apr 2019'!L74,('Vic Apr 2019'!L74*'Vic Apr 2019'!W74/100)*'Vic Apr 2019'!AQ74,($C$5*E80/'Vic Apr 2019'!AQ74*'Vic Apr 2019'!W74/100)*'Vic Apr 2019'!AQ74))</f>
        <v>268.20000000000005</v>
      </c>
      <c r="H80" s="190">
        <f>IF(AND('Vic Apr 2019'!L74&gt;0,'Vic Apr 2019'!M74&gt;0),IF($C$5*E80/'Vic Apr 2019'!AQ74&lt;'Vic Apr 2019'!L74,0,IF(($C$5*E80/'Vic Apr 2019'!AQ74-'Vic Apr 2019'!L74)&lt;=('Vic Apr 2019'!M74+'Vic Apr 2019'!L74),((($C$5*E80/'Vic Apr 2019'!AQ74-'Vic Apr 2019'!L74)*'Vic Apr 2019'!X74/100))*'Vic Apr 2019'!AQ74,((('Vic Apr 2019'!M74)*'Vic Apr 2019'!X74/100)*'Vic Apr 2019'!AQ74))),0)</f>
        <v>1004.5000000000001</v>
      </c>
      <c r="I80" s="190">
        <f>IF(AND('Vic Apr 2019'!M74&gt;0,'Vic Apr 2019'!N74&gt;0),IF($C$5*E80/'Vic Apr 2019'!AQ74&lt;('Vic Apr 2019'!L74+'Vic Apr 2019'!M74),0,IF(($C$5*E80/'Vic Apr 2019'!AQ74-'Vic Apr 2019'!L74+'Vic Apr 2019'!M74)&lt;=('Vic Apr 2019'!L74+'Vic Apr 2019'!M74+'Vic Apr 2019'!N74),((($C$5*E80/'Vic Apr 2019'!AQ74-('Vic Apr 2019'!L74+'Vic Apr 2019'!M74))*'Vic Apr 2019'!Y74/100))*'Vic Apr 2019'!AQ74,('Vic Apr 2019'!N74*'Vic Apr 2019'!Y74/100)* 'Vic Apr 2019'!AQ74)),0)</f>
        <v>0</v>
      </c>
      <c r="J80" s="190">
        <f>IF(AND('Vic Apr 2019'!N74&gt;0,'Vic Apr 2019'!O74&gt;0),IF($C$5*E80/'Vic Apr 2019'!AQ74&lt;('Vic Apr 2019'!L74+'Vic Apr 2019'!M74+'Vic Apr 2019'!N74),0,IF(($C$5*E80/'Vic Apr 2019'!AQ74-'Vic Apr 2019'!L74+'Vic Apr 2019'!M74+'Vic Apr 2019'!N74)&lt;=('Vic Apr 2019'!L74+'Vic Apr 2019'!M74+'Vic Apr 2019'!N74+'Vic Apr 2019'!O74),(($C$5*E80/'Vic Apr 2019'!AQ74-('Vic Apr 2019'!L74+'Vic Apr 2019'!M74+'Vic Apr 2019'!N74))*'Vic Apr 2019'!Z74/100)*'Vic Apr 2019'!AQ74,('Vic Apr 2019'!O74*'Vic Apr 2019'!Z74/100)*'Vic Apr 2019'!AQ74)),0)</f>
        <v>0</v>
      </c>
      <c r="K80" s="190">
        <f>IF(AND('Vic Apr 2019'!P74&gt;0,'Vic Apr 2019'!O74&gt;0),IF(($C$5*E80/'Vic Apr 2019'!AQ74&lt;SUM('Vic Apr 2019'!L74:P74)),(0),($C$5*E80/'Vic Apr 2019'!AQ74-SUM('Vic Apr 2019'!L74:P74))*'Vic Apr 2019'!AB74/100)* 'Vic Apr 2019'!AQ74,IF(AND('Vic Apr 2019'!O74&gt;0,'Vic Apr 2019'!P74=""),IF(($C$5*E80/'Vic Apr 2019'!AQ74&lt; SUM('Vic Apr 2019'!L74:O74)),(0),($C$5*E80/'Vic Apr 2019'!AQ74-SUM('Vic Apr 2019'!L74:O74))*'Vic Apr 2019'!AA74/100)* 'Vic Apr 2019'!AQ74,IF(AND('Vic Apr 2019'!N74&gt;0,'Vic Apr 2019'!O74=""),IF(($C$5*E80/'Vic Apr 2019'!AQ74&lt; SUM('Vic Apr 2019'!L74:N74)),(0),($C$5*E80/'Vic Apr 2019'!AQ74-SUM('Vic Apr 2019'!L74:N74))*'Vic Apr 2019'!Z74/100)* 'Vic Apr 2019'!AQ74,IF(AND('Vic Apr 2019'!M74&gt;0,'Vic Apr 2019'!N74=""),IF(($C$5*E80/'Vic Apr 2019'!AQ74&lt;'Vic Apr 2019'!M74+'Vic Apr 2019'!L74),(0),(($C$5*E80/'Vic Apr 2019'!AQ74-('Vic Apr 2019'!M74+'Vic Apr 2019'!L74))*'Vic Apr 2019'!Y74/100))*'Vic Apr 2019'!AQ74,IF(AND('Vic Apr 2019'!L74&gt;0,'Vic Apr 2019'!M74=""&gt;0),IF(($C$5*E80/'Vic Apr 2019'!AQ74&lt;'Vic Apr 2019'!L74),(0),($C$5*E80/'Vic Apr 2019'!AQ74-'Vic Apr 2019'!L74)*'Vic Apr 2019'!X74/100)*'Vic Apr 2019'!AQ74,0)))))</f>
        <v>0</v>
      </c>
      <c r="L80" s="190">
        <f>IF('Vic Apr 2019'!K74="",($C$5*F80/'Vic Apr 2019'!AR74*'Vic Apr 2019'!AC74/100)*'Vic Apr 2019'!AR74,IF($C$5*F80/'Vic Apr 2019'!AR74&gt;='Vic Apr 2019'!L74,('Vic Apr 2019'!L74*'Vic Apr 2019'!AC74/100)*'Vic Apr 2019'!AR74,($C$5*F80/'Vic Apr 2019'!AR74*'Vic Apr 2019'!AC74/100)*'Vic Apr 2019'!AR74))</f>
        <v>268.20000000000005</v>
      </c>
      <c r="M80" s="190">
        <f>IF(AND('Vic Apr 2019'!L74&gt;0,'Vic Apr 2019'!M74&gt;0),IF($C$5*F80/'Vic Apr 2019'!AR74&lt;'Vic Apr 2019'!L74,0,IF(($C$5*F80/'Vic Apr 2019'!AR74-'Vic Apr 2019'!L74)&lt;=('Vic Apr 2019'!M74+'Vic Apr 2019'!L74),((($C$5*F80/'Vic Apr 2019'!AR74-'Vic Apr 2019'!L74)*'Vic Apr 2019'!AD74/100))*'Vic Apr 2019'!AR74,((('Vic Apr 2019'!M74)*'Vic Apr 2019'!AD74/100)*'Vic Apr 2019'!AR74))),0)</f>
        <v>1004.5000000000001</v>
      </c>
      <c r="N80" s="190">
        <f>IF(AND('Vic Apr 2019'!M74&gt;0,'Vic Apr 2019'!N74&gt;0),IF($C$5*F80/'Vic Apr 2019'!AR74&lt;('Vic Apr 2019'!L74+'Vic Apr 2019'!M74),0,IF(($C$5*F80/'Vic Apr 2019'!AR74-'Vic Apr 2019'!L74+'Vic Apr 2019'!M74)&lt;=('Vic Apr 2019'!L74+'Vic Apr 2019'!M74+'Vic Apr 2019'!N74),((($C$5*F80/'Vic Apr 2019'!AR74-('Vic Apr 2019'!L74+'Vic Apr 2019'!M74))*'Vic Apr 2019'!AE74/100))*'Vic Apr 2019'!AR74,('Vic Apr 2019'!N74*'Vic Apr 2019'!AE74/100)*'Vic Apr 2019'!AR74)),0)</f>
        <v>0</v>
      </c>
      <c r="O80" s="190">
        <f>IF(AND('Vic Apr 2019'!N74&gt;0,'Vic Apr 2019'!O74&gt;0),IF($C$5*F80/'Vic Apr 2019'!AR74&lt;('Vic Apr 2019'!L74+'Vic Apr 2019'!M74+'Vic Apr 2019'!N74),0,IF(($C$5*F80/'Vic Apr 2019'!AR74-'Vic Apr 2019'!L74+'Vic Apr 2019'!M74+'Vic Apr 2019'!N74)&lt;=('Vic Apr 2019'!L74+'Vic Apr 2019'!M74+'Vic Apr 2019'!N74+'Vic Apr 2019'!O74),(($C$5*F80/'Vic Apr 2019'!AR74-('Vic Apr 2019'!L74+'Vic Apr 2019'!M74+'Vic Apr 2019'!N74))*'Vic Apr 2019'!AF74/100)*'Vic Apr 2019'!AR74,('Vic Apr 2019'!O74*'Vic Apr 2019'!AF74/100)*'Vic Apr 2019'!AR74)),0)</f>
        <v>0</v>
      </c>
      <c r="P80" s="190">
        <f>IF(AND('Vic Apr 2019'!P74&gt;0,'Vic Apr 2019'!O74&gt;0),IF(($C$5*F80/'Vic Apr 2019'!AR74&lt;SUM('Vic Apr 2019'!L74:P74)),(0),($C$5*F80/'Vic Apr 2019'!AR74-SUM('Vic Apr 2019'!L74:P74))*'Vic Apr 2019'!AB74/100)* 'Vic Apr 2019'!AR74,IF(AND('Vic Apr 2019'!O74&gt;0,'Vic Apr 2019'!P74=""),IF(($C$5*F80/'Vic Apr 2019'!AR74&lt; SUM('Vic Apr 2019'!L74:O74)),(0),($C$5*F80/'Vic Apr 2019'!AR74-SUM('Vic Apr 2019'!L74:O74))*'Vic Apr 2019'!AG74/100)* 'Vic Apr 2019'!AR74,IF(AND('Vic Apr 2019'!N74&gt;0,'Vic Apr 2019'!O74=""),IF(($C$5*F80/'Vic Apr 2019'!AR74&lt; SUM('Vic Apr 2019'!L74:N74)),(0),($C$5*F80/'Vic Apr 2019'!AR74-SUM('Vic Apr 2019'!L74:N74))*'Vic Apr 2019'!AF74/100)* 'Vic Apr 2019'!AR74,IF(AND('Vic Apr 2019'!M74&gt;0,'Vic Apr 2019'!N74=""),IF(($C$5*F80/'Vic Apr 2019'!AR74&lt;'Vic Apr 2019'!M74+'Vic Apr 2019'!L74),(0),(($C$5*F80/'Vic Apr 2019'!AR74-('Vic Apr 2019'!M74+'Vic Apr 2019'!L74))*'Vic Apr 2019'!AE74/100))*'Vic Apr 2019'!AR74,IF(AND('Vic Apr 2019'!L74&gt;0,'Vic Apr 2019'!M74=""&gt;0),IF(($C$5*F80/'Vic Apr 2019'!AR74&lt;'Vic Apr 2019'!L74),(0),($C$5*F80/'Vic Apr 2019'!AR74-'Vic Apr 2019'!L74)*'Vic Apr 2019'!AD74/100)*'Vic Apr 2019'!AR74,0)))))</f>
        <v>0</v>
      </c>
      <c r="Q80" s="394">
        <f t="shared" si="19"/>
        <v>2545.4000000000005</v>
      </c>
      <c r="R80" s="419">
        <f t="shared" si="5"/>
        <v>2893.1500000000005</v>
      </c>
      <c r="S80" s="193">
        <f t="shared" si="20"/>
        <v>3182.4650000000011</v>
      </c>
      <c r="T80" s="247">
        <f>'Vic Apr 2019'!AT74</f>
        <v>0</v>
      </c>
      <c r="U80" s="247">
        <f>'Vic Apr 2019'!AU74</f>
        <v>0</v>
      </c>
      <c r="V80" s="247">
        <f>'Vic Apr 2019'!AV74</f>
        <v>0</v>
      </c>
      <c r="W80" s="247">
        <f>'Vic Apr 2019'!AW74</f>
        <v>20</v>
      </c>
      <c r="X80" s="419" t="str">
        <f t="shared" si="26"/>
        <v>Pay-on-time off usage</v>
      </c>
      <c r="Y80" s="419" t="s">
        <v>759</v>
      </c>
      <c r="Z80" s="399">
        <f t="shared" si="21"/>
        <v>2893.1500000000005</v>
      </c>
      <c r="AA80" s="399">
        <f t="shared" si="22"/>
        <v>2384.0700000000006</v>
      </c>
      <c r="AB80" s="400">
        <f t="shared" si="23"/>
        <v>3182.4650000000011</v>
      </c>
      <c r="AC80" s="400">
        <f t="shared" si="24"/>
        <v>2622.4770000000008</v>
      </c>
      <c r="AD80" s="244">
        <f>'Vic Apr 2019'!BF74</f>
        <v>0</v>
      </c>
      <c r="AE80" s="196" t="str">
        <f>'Vic Apr 2019'!BG74</f>
        <v>n</v>
      </c>
      <c r="CO80" s="327"/>
      <c r="CP80" s="327"/>
      <c r="CQ80" s="327"/>
      <c r="CR80" s="327"/>
      <c r="CS80" s="327"/>
      <c r="CT80" s="327"/>
      <c r="CU80" s="327"/>
      <c r="CV80" s="327"/>
      <c r="CW80" s="327"/>
      <c r="CX80" s="327"/>
      <c r="CY80" s="327"/>
      <c r="CZ80" s="327"/>
      <c r="DA80" s="327"/>
      <c r="DB80" s="327"/>
      <c r="DC80" s="327"/>
      <c r="DD80" s="327"/>
      <c r="DE80" s="327"/>
      <c r="DF80" s="327"/>
      <c r="DG80" s="327"/>
      <c r="DH80" s="327"/>
      <c r="DI80" s="327"/>
      <c r="DJ80" s="327"/>
      <c r="DK80" s="327"/>
      <c r="DL80" s="327"/>
      <c r="DM80" s="327"/>
      <c r="DN80" s="327"/>
      <c r="DO80" s="327"/>
      <c r="DP80" s="327"/>
      <c r="DQ80" s="327"/>
      <c r="DR80" s="327"/>
      <c r="DS80" s="327"/>
      <c r="DT80" s="327"/>
      <c r="DU80" s="327"/>
      <c r="DV80" s="327"/>
      <c r="DW80" s="327"/>
      <c r="DX80" s="327"/>
      <c r="DY80" s="327"/>
      <c r="DZ80" s="327"/>
      <c r="EA80" s="327"/>
      <c r="EB80" s="327"/>
      <c r="EC80" s="327"/>
      <c r="ED80" s="327"/>
      <c r="EE80" s="327"/>
      <c r="EF80" s="327"/>
      <c r="EG80" s="327"/>
      <c r="EH80" s="327"/>
      <c r="EI80" s="327"/>
      <c r="EJ80" s="327"/>
      <c r="EK80" s="327"/>
      <c r="EL80" s="327"/>
      <c r="EM80" s="327"/>
      <c r="EN80" s="327"/>
      <c r="EO80" s="327"/>
      <c r="EP80" s="327"/>
    </row>
    <row r="81" spans="1:146" ht="17" customHeight="1">
      <c r="A81" s="528"/>
      <c r="B81" s="194" t="str">
        <f>'Vic Apr 2019'!F75</f>
        <v>EnergyAustralia</v>
      </c>
      <c r="C81" s="194" t="str">
        <f>'Vic Apr 2019'!G75</f>
        <v>Everyday Saver Business</v>
      </c>
      <c r="D81" s="190">
        <f>365*'Vic Apr 2019'!H75/100</f>
        <v>352.95499999999998</v>
      </c>
      <c r="E81" s="415">
        <f>IF('Vic Apr 2019'!AQ75=3,0.5,IF('Vic Apr 2019'!AQ75=2,0.33,0))</f>
        <v>0.5</v>
      </c>
      <c r="F81" s="415">
        <f t="shared" si="18"/>
        <v>0.5</v>
      </c>
      <c r="G81" s="190">
        <f>IF('Vic Apr 2019'!K75="",($C$5*E81/'Vic Apr 2019'!AQ75*'Vic Apr 2019'!W75/100)*'Vic Apr 2019'!AQ75,IF($C$5*E81/'Vic Apr 2019'!AQ75&gt;='Vic Apr 2019'!L75,('Vic Apr 2019'!L75*'Vic Apr 2019'!W75/100)*'Vic Apr 2019'!AQ75,($C$5*E81/'Vic Apr 2019'!AQ75*'Vic Apr 2019'!W75/100)*'Vic Apr 2019'!AQ75))</f>
        <v>252</v>
      </c>
      <c r="H81" s="190">
        <f>IF(AND('Vic Apr 2019'!L75&gt;0,'Vic Apr 2019'!M75&gt;0),IF($C$5*E81/'Vic Apr 2019'!AQ75&lt;'Vic Apr 2019'!L75,0,IF(($C$5*E81/'Vic Apr 2019'!AQ75-'Vic Apr 2019'!L75)&lt;=('Vic Apr 2019'!M75+'Vic Apr 2019'!L75),((($C$5*E81/'Vic Apr 2019'!AQ75-'Vic Apr 2019'!L75)*'Vic Apr 2019'!X75/100))*'Vic Apr 2019'!AQ75,((('Vic Apr 2019'!M75)*'Vic Apr 2019'!X75/100)*'Vic Apr 2019'!AQ75))),0)</f>
        <v>873.30000000000007</v>
      </c>
      <c r="I81" s="190">
        <f>IF(AND('Vic Apr 2019'!M75&gt;0,'Vic Apr 2019'!N75&gt;0),IF($C$5*E81/'Vic Apr 2019'!AQ75&lt;('Vic Apr 2019'!L75+'Vic Apr 2019'!M75),0,IF(($C$5*E81/'Vic Apr 2019'!AQ75-'Vic Apr 2019'!L75+'Vic Apr 2019'!M75)&lt;=('Vic Apr 2019'!L75+'Vic Apr 2019'!M75+'Vic Apr 2019'!N75),((($C$5*E81/'Vic Apr 2019'!AQ75-('Vic Apr 2019'!L75+'Vic Apr 2019'!M75))*'Vic Apr 2019'!Y75/100))*'Vic Apr 2019'!AQ75,('Vic Apr 2019'!N75*'Vic Apr 2019'!Y75/100)* 'Vic Apr 2019'!AQ75)),0)</f>
        <v>0</v>
      </c>
      <c r="J81" s="190">
        <f>IF(AND('Vic Apr 2019'!N75&gt;0,'Vic Apr 2019'!O75&gt;0),IF($C$5*E81/'Vic Apr 2019'!AQ75&lt;('Vic Apr 2019'!L75+'Vic Apr 2019'!M75+'Vic Apr 2019'!N75),0,IF(($C$5*E81/'Vic Apr 2019'!AQ75-'Vic Apr 2019'!L75+'Vic Apr 2019'!M75+'Vic Apr 2019'!N75)&lt;=('Vic Apr 2019'!L75+'Vic Apr 2019'!M75+'Vic Apr 2019'!N75+'Vic Apr 2019'!O75),(($C$5*E81/'Vic Apr 2019'!AQ75-('Vic Apr 2019'!L75+'Vic Apr 2019'!M75+'Vic Apr 2019'!N75))*'Vic Apr 2019'!Z75/100)*'Vic Apr 2019'!AQ75,('Vic Apr 2019'!O75*'Vic Apr 2019'!Z75/100)*'Vic Apr 2019'!AQ75)),0)</f>
        <v>0</v>
      </c>
      <c r="K81" s="190">
        <f>IF(AND('Vic Apr 2019'!P75&gt;0,'Vic Apr 2019'!O75&gt;0),IF(($C$5*E81/'Vic Apr 2019'!AQ75&lt;SUM('Vic Apr 2019'!L75:P75)),(0),($C$5*E81/'Vic Apr 2019'!AQ75-SUM('Vic Apr 2019'!L75:P75))*'Vic Apr 2019'!AB75/100)* 'Vic Apr 2019'!AQ75,IF(AND('Vic Apr 2019'!O75&gt;0,'Vic Apr 2019'!P75=""),IF(($C$5*E81/'Vic Apr 2019'!AQ75&lt; SUM('Vic Apr 2019'!L75:O75)),(0),($C$5*E81/'Vic Apr 2019'!AQ75-SUM('Vic Apr 2019'!L75:O75))*'Vic Apr 2019'!AA75/100)* 'Vic Apr 2019'!AQ75,IF(AND('Vic Apr 2019'!N75&gt;0,'Vic Apr 2019'!O75=""),IF(($C$5*E81/'Vic Apr 2019'!AQ75&lt; SUM('Vic Apr 2019'!L75:N75)),(0),($C$5*E81/'Vic Apr 2019'!AQ75-SUM('Vic Apr 2019'!L75:N75))*'Vic Apr 2019'!Z75/100)* 'Vic Apr 2019'!AQ75,IF(AND('Vic Apr 2019'!M75&gt;0,'Vic Apr 2019'!N75=""),IF(($C$5*E81/'Vic Apr 2019'!AQ75&lt;'Vic Apr 2019'!M75+'Vic Apr 2019'!L75),(0),(($C$5*E81/'Vic Apr 2019'!AQ75-('Vic Apr 2019'!M75+'Vic Apr 2019'!L75))*'Vic Apr 2019'!Y75/100))*'Vic Apr 2019'!AQ75,IF(AND('Vic Apr 2019'!L75&gt;0,'Vic Apr 2019'!M75=""&gt;0),IF(($C$5*E81/'Vic Apr 2019'!AQ75&lt;'Vic Apr 2019'!L75),(0),($C$5*E81/'Vic Apr 2019'!AQ75-'Vic Apr 2019'!L75)*'Vic Apr 2019'!X75/100)*'Vic Apr 2019'!AQ75,0)))))</f>
        <v>0</v>
      </c>
      <c r="L81" s="190">
        <f>IF('Vic Apr 2019'!K75="",($C$5*F81/'Vic Apr 2019'!AR75*'Vic Apr 2019'!AC75/100)*'Vic Apr 2019'!AR75,IF($C$5*F81/'Vic Apr 2019'!AR75&gt;='Vic Apr 2019'!L75,('Vic Apr 2019'!L75*'Vic Apr 2019'!AC75/100)*'Vic Apr 2019'!AR75,($C$5*F81/'Vic Apr 2019'!AR75*'Vic Apr 2019'!AC75/100)*'Vic Apr 2019'!AR75))</f>
        <v>252</v>
      </c>
      <c r="M81" s="190">
        <f>IF(AND('Vic Apr 2019'!L75&gt;0,'Vic Apr 2019'!M75&gt;0),IF($C$5*F81/'Vic Apr 2019'!AR75&lt;'Vic Apr 2019'!L75,0,IF(($C$5*F81/'Vic Apr 2019'!AR75-'Vic Apr 2019'!L75)&lt;=('Vic Apr 2019'!M75+'Vic Apr 2019'!L75),((($C$5*F81/'Vic Apr 2019'!AR75-'Vic Apr 2019'!L75)*'Vic Apr 2019'!AD75/100))*'Vic Apr 2019'!AR75,((('Vic Apr 2019'!M75)*'Vic Apr 2019'!AD75/100)*'Vic Apr 2019'!AR75))),0)</f>
        <v>873.30000000000007</v>
      </c>
      <c r="N81" s="190">
        <f>IF(AND('Vic Apr 2019'!M75&gt;0,'Vic Apr 2019'!N75&gt;0),IF($C$5*F81/'Vic Apr 2019'!AR75&lt;('Vic Apr 2019'!L75+'Vic Apr 2019'!M75),0,IF(($C$5*F81/'Vic Apr 2019'!AR75-'Vic Apr 2019'!L75+'Vic Apr 2019'!M75)&lt;=('Vic Apr 2019'!L75+'Vic Apr 2019'!M75+'Vic Apr 2019'!N75),((($C$5*F81/'Vic Apr 2019'!AR75-('Vic Apr 2019'!L75+'Vic Apr 2019'!M75))*'Vic Apr 2019'!AE75/100))*'Vic Apr 2019'!AR75,('Vic Apr 2019'!N75*'Vic Apr 2019'!AE75/100)*'Vic Apr 2019'!AR75)),0)</f>
        <v>0</v>
      </c>
      <c r="O81" s="190">
        <f>IF(AND('Vic Apr 2019'!N75&gt;0,'Vic Apr 2019'!O75&gt;0),IF($C$5*F81/'Vic Apr 2019'!AR75&lt;('Vic Apr 2019'!L75+'Vic Apr 2019'!M75+'Vic Apr 2019'!N75),0,IF(($C$5*F81/'Vic Apr 2019'!AR75-'Vic Apr 2019'!L75+'Vic Apr 2019'!M75+'Vic Apr 2019'!N75)&lt;=('Vic Apr 2019'!L75+'Vic Apr 2019'!M75+'Vic Apr 2019'!N75+'Vic Apr 2019'!O75),(($C$5*F81/'Vic Apr 2019'!AR75-('Vic Apr 2019'!L75+'Vic Apr 2019'!M75+'Vic Apr 2019'!N75))*'Vic Apr 2019'!AF75/100)*'Vic Apr 2019'!AR75,('Vic Apr 2019'!O75*'Vic Apr 2019'!AF75/100)*'Vic Apr 2019'!AR75)),0)</f>
        <v>0</v>
      </c>
      <c r="P81" s="190">
        <f>IF(AND('Vic Apr 2019'!P75&gt;0,'Vic Apr 2019'!O75&gt;0),IF(($C$5*F81/'Vic Apr 2019'!AR75&lt;SUM('Vic Apr 2019'!L75:P75)),(0),($C$5*F81/'Vic Apr 2019'!AR75-SUM('Vic Apr 2019'!L75:P75))*'Vic Apr 2019'!AB75/100)* 'Vic Apr 2019'!AR75,IF(AND('Vic Apr 2019'!O75&gt;0,'Vic Apr 2019'!P75=""),IF(($C$5*F81/'Vic Apr 2019'!AR75&lt; SUM('Vic Apr 2019'!L75:O75)),(0),($C$5*F81/'Vic Apr 2019'!AR75-SUM('Vic Apr 2019'!L75:O75))*'Vic Apr 2019'!AG75/100)* 'Vic Apr 2019'!AR75,IF(AND('Vic Apr 2019'!N75&gt;0,'Vic Apr 2019'!O75=""),IF(($C$5*F81/'Vic Apr 2019'!AR75&lt; SUM('Vic Apr 2019'!L75:N75)),(0),($C$5*F81/'Vic Apr 2019'!AR75-SUM('Vic Apr 2019'!L75:N75))*'Vic Apr 2019'!AF75/100)* 'Vic Apr 2019'!AR75,IF(AND('Vic Apr 2019'!M75&gt;0,'Vic Apr 2019'!N75=""),IF(($C$5*F81/'Vic Apr 2019'!AR75&lt;'Vic Apr 2019'!M75+'Vic Apr 2019'!L75),(0),(($C$5*F81/'Vic Apr 2019'!AR75-('Vic Apr 2019'!M75+'Vic Apr 2019'!L75))*'Vic Apr 2019'!AE75/100))*'Vic Apr 2019'!AR75,IF(AND('Vic Apr 2019'!L75&gt;0,'Vic Apr 2019'!M75=""&gt;0),IF(($C$5*F81/'Vic Apr 2019'!AR75&lt;'Vic Apr 2019'!L75),(0),($C$5*F81/'Vic Apr 2019'!AR75-'Vic Apr 2019'!L75)*'Vic Apr 2019'!AD75/100)*'Vic Apr 2019'!AR75,0)))))</f>
        <v>0</v>
      </c>
      <c r="Q81" s="394">
        <f t="shared" si="19"/>
        <v>2250.6000000000004</v>
      </c>
      <c r="R81" s="419">
        <f t="shared" si="5"/>
        <v>2604.5550000000003</v>
      </c>
      <c r="S81" s="193">
        <f t="shared" si="20"/>
        <v>2865.0105000000008</v>
      </c>
      <c r="T81" s="247">
        <f>'Vic Apr 2019'!AT75</f>
        <v>0</v>
      </c>
      <c r="U81" s="247">
        <f>'Vic Apr 2019'!AU75</f>
        <v>24</v>
      </c>
      <c r="V81" s="247">
        <f>'Vic Apr 2019'!AV75</f>
        <v>0</v>
      </c>
      <c r="W81" s="247">
        <f>'Vic Apr 2019'!AW75</f>
        <v>0</v>
      </c>
      <c r="X81" s="419" t="str">
        <f t="shared" si="26"/>
        <v>Guaranteed off usage</v>
      </c>
      <c r="Y81" s="419" t="s">
        <v>759</v>
      </c>
      <c r="Z81" s="399">
        <f t="shared" si="21"/>
        <v>2064.4110000000001</v>
      </c>
      <c r="AA81" s="399">
        <f t="shared" si="22"/>
        <v>2064.4110000000001</v>
      </c>
      <c r="AB81" s="400">
        <f t="shared" si="23"/>
        <v>2270.8521000000001</v>
      </c>
      <c r="AC81" s="400">
        <f t="shared" si="24"/>
        <v>2270.8521000000001</v>
      </c>
      <c r="AD81" s="244">
        <f>'Vic Apr 2019'!BF75</f>
        <v>0</v>
      </c>
      <c r="AE81" s="196" t="str">
        <f>'Vic Apr 2019'!BG75</f>
        <v>n</v>
      </c>
      <c r="CO81" s="327"/>
      <c r="CP81" s="327"/>
      <c r="CQ81" s="327"/>
      <c r="CR81" s="327"/>
      <c r="CS81" s="327"/>
      <c r="CT81" s="327"/>
      <c r="CU81" s="327"/>
      <c r="CV81" s="327"/>
      <c r="CW81" s="327"/>
      <c r="CX81" s="327"/>
      <c r="CY81" s="327"/>
      <c r="CZ81" s="327"/>
      <c r="DA81" s="327"/>
      <c r="DB81" s="327"/>
      <c r="DC81" s="327"/>
      <c r="DD81" s="327"/>
      <c r="DE81" s="327"/>
      <c r="DF81" s="327"/>
      <c r="DG81" s="327"/>
      <c r="DH81" s="327"/>
      <c r="DI81" s="327"/>
      <c r="DJ81" s="327"/>
      <c r="DK81" s="327"/>
      <c r="DL81" s="327"/>
      <c r="DM81" s="327"/>
      <c r="DN81" s="327"/>
      <c r="DO81" s="327"/>
      <c r="DP81" s="327"/>
      <c r="DQ81" s="327"/>
      <c r="DR81" s="327"/>
      <c r="DS81" s="327"/>
      <c r="DT81" s="327"/>
      <c r="DU81" s="327"/>
      <c r="DV81" s="327"/>
      <c r="DW81" s="327"/>
      <c r="DX81" s="327"/>
      <c r="DY81" s="327"/>
      <c r="DZ81" s="327"/>
      <c r="EA81" s="327"/>
      <c r="EB81" s="327"/>
      <c r="EC81" s="327"/>
      <c r="ED81" s="327"/>
      <c r="EE81" s="327"/>
      <c r="EF81" s="327"/>
      <c r="EG81" s="327"/>
      <c r="EH81" s="327"/>
      <c r="EI81" s="327"/>
      <c r="EJ81" s="327"/>
      <c r="EK81" s="327"/>
      <c r="EL81" s="327"/>
      <c r="EM81" s="327"/>
      <c r="EN81" s="327"/>
      <c r="EO81" s="327"/>
      <c r="EP81" s="327"/>
    </row>
    <row r="82" spans="1:146" ht="17" customHeight="1">
      <c r="A82" s="528"/>
      <c r="B82" s="194" t="str">
        <f>'Vic Apr 2019'!F76</f>
        <v>Lumo Energy</v>
      </c>
      <c r="C82" s="194" t="str">
        <f>'Vic Apr 2019'!G76</f>
        <v>Value</v>
      </c>
      <c r="D82" s="190">
        <f>365*'Vic Apr 2019'!H76/100</f>
        <v>292</v>
      </c>
      <c r="E82" s="415">
        <f>IF('Vic Apr 2019'!AQ76=3,0.5,IF('Vic Apr 2019'!AQ76=2,0.33,0))</f>
        <v>0.5</v>
      </c>
      <c r="F82" s="415">
        <f t="shared" si="18"/>
        <v>0.5</v>
      </c>
      <c r="G82" s="190">
        <f>IF('Vic Apr 2019'!K76="",($C$5*E82/'Vic Apr 2019'!AQ76*'Vic Apr 2019'!W76/100)*'Vic Apr 2019'!AQ76,IF($C$5*E82/'Vic Apr 2019'!AQ76&gt;='Vic Apr 2019'!L76,('Vic Apr 2019'!L76*'Vic Apr 2019'!W76/100)*'Vic Apr 2019'!AQ76,($C$5*E82/'Vic Apr 2019'!AQ76*'Vic Apr 2019'!W76/100)*'Vic Apr 2019'!AQ76))</f>
        <v>196.209</v>
      </c>
      <c r="H82" s="190">
        <f>IF(AND('Vic Apr 2019'!L76&gt;0,'Vic Apr 2019'!M76&gt;0),IF($C$5*E82/'Vic Apr 2019'!AQ76&lt;'Vic Apr 2019'!L76,0,IF(($C$5*E82/'Vic Apr 2019'!AQ76-'Vic Apr 2019'!L76)&lt;=('Vic Apr 2019'!M76+'Vic Apr 2019'!L76),((($C$5*E82/'Vic Apr 2019'!AQ76-'Vic Apr 2019'!L76)*'Vic Apr 2019'!X76/100))*'Vic Apr 2019'!AQ76,((('Vic Apr 2019'!M76)*'Vic Apr 2019'!X76/100)*'Vic Apr 2019'!AQ76))),0)</f>
        <v>723.46980000000008</v>
      </c>
      <c r="I82" s="190">
        <f>IF(AND('Vic Apr 2019'!M76&gt;0,'Vic Apr 2019'!N76&gt;0),IF($C$5*E82/'Vic Apr 2019'!AQ76&lt;('Vic Apr 2019'!L76+'Vic Apr 2019'!M76),0,IF(($C$5*E82/'Vic Apr 2019'!AQ76-'Vic Apr 2019'!L76+'Vic Apr 2019'!M76)&lt;=('Vic Apr 2019'!L76+'Vic Apr 2019'!M76+'Vic Apr 2019'!N76),((($C$5*E82/'Vic Apr 2019'!AQ76-('Vic Apr 2019'!L76+'Vic Apr 2019'!M76))*'Vic Apr 2019'!Y76/100))*'Vic Apr 2019'!AQ76,('Vic Apr 2019'!N76*'Vic Apr 2019'!Y76/100)* 'Vic Apr 2019'!AQ76)),0)</f>
        <v>0</v>
      </c>
      <c r="J82" s="190">
        <f>IF(AND('Vic Apr 2019'!N76&gt;0,'Vic Apr 2019'!O76&gt;0),IF($C$5*E82/'Vic Apr 2019'!AQ76&lt;('Vic Apr 2019'!L76+'Vic Apr 2019'!M76+'Vic Apr 2019'!N76),0,IF(($C$5*E82/'Vic Apr 2019'!AQ76-'Vic Apr 2019'!L76+'Vic Apr 2019'!M76+'Vic Apr 2019'!N76)&lt;=('Vic Apr 2019'!L76+'Vic Apr 2019'!M76+'Vic Apr 2019'!N76+'Vic Apr 2019'!O76),(($C$5*E82/'Vic Apr 2019'!AQ76-('Vic Apr 2019'!L76+'Vic Apr 2019'!M76+'Vic Apr 2019'!N76))*'Vic Apr 2019'!Z76/100)*'Vic Apr 2019'!AQ76,('Vic Apr 2019'!O76*'Vic Apr 2019'!Z76/100)*'Vic Apr 2019'!AQ76)),0)</f>
        <v>0</v>
      </c>
      <c r="K82" s="190">
        <f>IF(AND('Vic Apr 2019'!P76&gt;0,'Vic Apr 2019'!O76&gt;0),IF(($C$5*E82/'Vic Apr 2019'!AQ76&lt;SUM('Vic Apr 2019'!L76:P76)),(0),($C$5*E82/'Vic Apr 2019'!AQ76-SUM('Vic Apr 2019'!L76:P76))*'Vic Apr 2019'!AB76/100)* 'Vic Apr 2019'!AQ76,IF(AND('Vic Apr 2019'!O76&gt;0,'Vic Apr 2019'!P76=""),IF(($C$5*E82/'Vic Apr 2019'!AQ76&lt; SUM('Vic Apr 2019'!L76:O76)),(0),($C$5*E82/'Vic Apr 2019'!AQ76-SUM('Vic Apr 2019'!L76:O76))*'Vic Apr 2019'!AA76/100)* 'Vic Apr 2019'!AQ76,IF(AND('Vic Apr 2019'!N76&gt;0,'Vic Apr 2019'!O76=""),IF(($C$5*E82/'Vic Apr 2019'!AQ76&lt; SUM('Vic Apr 2019'!L76:N76)),(0),($C$5*E82/'Vic Apr 2019'!AQ76-SUM('Vic Apr 2019'!L76:N76))*'Vic Apr 2019'!Z76/100)* 'Vic Apr 2019'!AQ76,IF(AND('Vic Apr 2019'!M76&gt;0,'Vic Apr 2019'!N76=""),IF(($C$5*E82/'Vic Apr 2019'!AQ76&lt;'Vic Apr 2019'!M76+'Vic Apr 2019'!L76),(0),(($C$5*E82/'Vic Apr 2019'!AQ76-('Vic Apr 2019'!M76+'Vic Apr 2019'!L76))*'Vic Apr 2019'!Y76/100))*'Vic Apr 2019'!AQ76,IF(AND('Vic Apr 2019'!L76&gt;0,'Vic Apr 2019'!M76=""&gt;0),IF(($C$5*E82/'Vic Apr 2019'!AQ76&lt;'Vic Apr 2019'!L76),(0),($C$5*E82/'Vic Apr 2019'!AQ76-'Vic Apr 2019'!L76)*'Vic Apr 2019'!X76/100)*'Vic Apr 2019'!AQ76,0)))))</f>
        <v>0</v>
      </c>
      <c r="L82" s="190">
        <f>IF('Vic Apr 2019'!K76="",($C$5*F82/'Vic Apr 2019'!AR76*'Vic Apr 2019'!AC76/100)*'Vic Apr 2019'!AR76,IF($C$5*F82/'Vic Apr 2019'!AR76&gt;='Vic Apr 2019'!L76,('Vic Apr 2019'!L76*'Vic Apr 2019'!AC76/100)*'Vic Apr 2019'!AR76,($C$5*F82/'Vic Apr 2019'!AR76*'Vic Apr 2019'!AC76/100)*'Vic Apr 2019'!AR76))</f>
        <v>196.209</v>
      </c>
      <c r="M82" s="190">
        <f>IF(AND('Vic Apr 2019'!L76&gt;0,'Vic Apr 2019'!M76&gt;0),IF($C$5*F82/'Vic Apr 2019'!AR76&lt;'Vic Apr 2019'!L76,0,IF(($C$5*F82/'Vic Apr 2019'!AR76-'Vic Apr 2019'!L76)&lt;=('Vic Apr 2019'!M76+'Vic Apr 2019'!L76),((($C$5*F82/'Vic Apr 2019'!AR76-'Vic Apr 2019'!L76)*'Vic Apr 2019'!AD76/100))*'Vic Apr 2019'!AR76,((('Vic Apr 2019'!M76)*'Vic Apr 2019'!AD76/100)*'Vic Apr 2019'!AR76))),0)</f>
        <v>723.46980000000008</v>
      </c>
      <c r="N82" s="190">
        <f>IF(AND('Vic Apr 2019'!M76&gt;0,'Vic Apr 2019'!N76&gt;0),IF($C$5*F82/'Vic Apr 2019'!AR76&lt;('Vic Apr 2019'!L76+'Vic Apr 2019'!M76),0,IF(($C$5*F82/'Vic Apr 2019'!AR76-'Vic Apr 2019'!L76+'Vic Apr 2019'!M76)&lt;=('Vic Apr 2019'!L76+'Vic Apr 2019'!M76+'Vic Apr 2019'!N76),((($C$5*F82/'Vic Apr 2019'!AR76-('Vic Apr 2019'!L76+'Vic Apr 2019'!M76))*'Vic Apr 2019'!AE76/100))*'Vic Apr 2019'!AR76,('Vic Apr 2019'!N76*'Vic Apr 2019'!AE76/100)*'Vic Apr 2019'!AR76)),0)</f>
        <v>0</v>
      </c>
      <c r="O82" s="190">
        <f>IF(AND('Vic Apr 2019'!N76&gt;0,'Vic Apr 2019'!O76&gt;0),IF($C$5*F82/'Vic Apr 2019'!AR76&lt;('Vic Apr 2019'!L76+'Vic Apr 2019'!M76+'Vic Apr 2019'!N76),0,IF(($C$5*F82/'Vic Apr 2019'!AR76-'Vic Apr 2019'!L76+'Vic Apr 2019'!M76+'Vic Apr 2019'!N76)&lt;=('Vic Apr 2019'!L76+'Vic Apr 2019'!M76+'Vic Apr 2019'!N76+'Vic Apr 2019'!O76),(($C$5*F82/'Vic Apr 2019'!AR76-('Vic Apr 2019'!L76+'Vic Apr 2019'!M76+'Vic Apr 2019'!N76))*'Vic Apr 2019'!AF76/100)*'Vic Apr 2019'!AR76,('Vic Apr 2019'!O76*'Vic Apr 2019'!AF76/100)*'Vic Apr 2019'!AR76)),0)</f>
        <v>0</v>
      </c>
      <c r="P82" s="190">
        <f>IF(AND('Vic Apr 2019'!P76&gt;0,'Vic Apr 2019'!O76&gt;0),IF(($C$5*F82/'Vic Apr 2019'!AR76&lt;SUM('Vic Apr 2019'!L76:P76)),(0),($C$5*F82/'Vic Apr 2019'!AR76-SUM('Vic Apr 2019'!L76:P76))*'Vic Apr 2019'!AB76/100)* 'Vic Apr 2019'!AR76,IF(AND('Vic Apr 2019'!O76&gt;0,'Vic Apr 2019'!P76=""),IF(($C$5*F82/'Vic Apr 2019'!AR76&lt; SUM('Vic Apr 2019'!L76:O76)),(0),($C$5*F82/'Vic Apr 2019'!AR76-SUM('Vic Apr 2019'!L76:O76))*'Vic Apr 2019'!AG76/100)* 'Vic Apr 2019'!AR76,IF(AND('Vic Apr 2019'!N76&gt;0,'Vic Apr 2019'!O76=""),IF(($C$5*F82/'Vic Apr 2019'!AR76&lt; SUM('Vic Apr 2019'!L76:N76)),(0),($C$5*F82/'Vic Apr 2019'!AR76-SUM('Vic Apr 2019'!L76:N76))*'Vic Apr 2019'!AF76/100)* 'Vic Apr 2019'!AR76,IF(AND('Vic Apr 2019'!M76&gt;0,'Vic Apr 2019'!N76=""),IF(($C$5*F82/'Vic Apr 2019'!AR76&lt;'Vic Apr 2019'!M76+'Vic Apr 2019'!L76),(0),(($C$5*F82/'Vic Apr 2019'!AR76-('Vic Apr 2019'!M76+'Vic Apr 2019'!L76))*'Vic Apr 2019'!AE76/100))*'Vic Apr 2019'!AR76,IF(AND('Vic Apr 2019'!L76&gt;0,'Vic Apr 2019'!M76=""&gt;0),IF(($C$5*F82/'Vic Apr 2019'!AR76&lt;'Vic Apr 2019'!L76),(0),($C$5*F82/'Vic Apr 2019'!AR76-'Vic Apr 2019'!L76)*'Vic Apr 2019'!AD76/100)*'Vic Apr 2019'!AR76,0)))))</f>
        <v>0</v>
      </c>
      <c r="Q82" s="394">
        <f t="shared" si="19"/>
        <v>1839.3576000000003</v>
      </c>
      <c r="R82" s="419">
        <f t="shared" si="5"/>
        <v>2132.3576000000003</v>
      </c>
      <c r="S82" s="193">
        <f t="shared" si="20"/>
        <v>2345.5933600000003</v>
      </c>
      <c r="T82" s="247">
        <f>'Vic Apr 2019'!AT76</f>
        <v>0</v>
      </c>
      <c r="U82" s="247">
        <f>'Vic Apr 2019'!AU76</f>
        <v>0</v>
      </c>
      <c r="V82" s="247">
        <f>'Vic Apr 2019'!AV76</f>
        <v>3</v>
      </c>
      <c r="W82" s="247">
        <f>'Vic Apr 2019'!AW76</f>
        <v>0</v>
      </c>
      <c r="X82" s="419" t="str">
        <f t="shared" si="26"/>
        <v>Pay-on-time off bill</v>
      </c>
      <c r="Y82" s="419" t="s">
        <v>759</v>
      </c>
      <c r="Z82" s="399">
        <f t="shared" si="21"/>
        <v>2132.3576000000003</v>
      </c>
      <c r="AA82" s="399">
        <f t="shared" si="22"/>
        <v>2068.386872</v>
      </c>
      <c r="AB82" s="400">
        <f t="shared" si="23"/>
        <v>2345.5933600000003</v>
      </c>
      <c r="AC82" s="400">
        <f t="shared" si="24"/>
        <v>2275.2255592000001</v>
      </c>
      <c r="AD82" s="244">
        <f>'Vic Apr 2019'!BF76</f>
        <v>0</v>
      </c>
      <c r="AE82" s="196" t="str">
        <f>'Vic Apr 2019'!BG76</f>
        <v>n</v>
      </c>
      <c r="CO82" s="327"/>
      <c r="CP82" s="327"/>
      <c r="CQ82" s="327"/>
      <c r="CR82" s="327"/>
      <c r="CS82" s="327"/>
      <c r="CT82" s="327"/>
      <c r="CU82" s="327"/>
      <c r="CV82" s="327"/>
      <c r="CW82" s="327"/>
      <c r="CX82" s="327"/>
      <c r="CY82" s="327"/>
      <c r="CZ82" s="327"/>
      <c r="DA82" s="327"/>
      <c r="DB82" s="327"/>
      <c r="DC82" s="327"/>
      <c r="DD82" s="327"/>
      <c r="DE82" s="327"/>
      <c r="DF82" s="327"/>
      <c r="DG82" s="327"/>
      <c r="DH82" s="327"/>
      <c r="DI82" s="327"/>
      <c r="DJ82" s="327"/>
      <c r="DK82" s="327"/>
      <c r="DL82" s="327"/>
      <c r="DM82" s="327"/>
      <c r="DN82" s="327"/>
      <c r="DO82" s="327"/>
      <c r="DP82" s="327"/>
      <c r="DQ82" s="327"/>
      <c r="DR82" s="327"/>
      <c r="DS82" s="327"/>
      <c r="DT82" s="327"/>
      <c r="DU82" s="327"/>
      <c r="DV82" s="327"/>
      <c r="DW82" s="327"/>
      <c r="DX82" s="327"/>
      <c r="DY82" s="327"/>
      <c r="DZ82" s="327"/>
      <c r="EA82" s="327"/>
      <c r="EB82" s="327"/>
      <c r="EC82" s="327"/>
      <c r="ED82" s="327"/>
      <c r="EE82" s="327"/>
      <c r="EF82" s="327"/>
      <c r="EG82" s="327"/>
      <c r="EH82" s="327"/>
      <c r="EI82" s="327"/>
      <c r="EJ82" s="327"/>
      <c r="EK82" s="327"/>
      <c r="EL82" s="327"/>
      <c r="EM82" s="327"/>
      <c r="EN82" s="327"/>
      <c r="EO82" s="327"/>
      <c r="EP82" s="327"/>
    </row>
    <row r="83" spans="1:146" ht="17" customHeight="1">
      <c r="A83" s="528"/>
      <c r="B83" s="194" t="str">
        <f>'Vic Apr 2019'!F77</f>
        <v>Momentum Energy</v>
      </c>
      <c r="C83" s="194" t="str">
        <f>'Vic Apr 2019'!G77</f>
        <v>Market offer</v>
      </c>
      <c r="D83" s="190">
        <f>365*'Vic Apr 2019'!H77/100</f>
        <v>346.3485</v>
      </c>
      <c r="E83" s="415">
        <f>IF('Vic Apr 2019'!AQ77=3,0.5,IF('Vic Apr 2019'!AQ77=2,0.33,0))</f>
        <v>0.33</v>
      </c>
      <c r="F83" s="415">
        <f t="shared" si="18"/>
        <v>0.66999999999999993</v>
      </c>
      <c r="G83" s="190">
        <f>IF('Vic Apr 2019'!K77="",($C$5*E83/'Vic Apr 2019'!AQ77*'Vic Apr 2019'!W77/100)*'Vic Apr 2019'!AQ77,IF($C$5*E83/'Vic Apr 2019'!AQ77&gt;='Vic Apr 2019'!L77,('Vic Apr 2019'!L77*'Vic Apr 2019'!W77/100)*'Vic Apr 2019'!AQ77,($C$5*E83/'Vic Apr 2019'!AQ77*'Vic Apr 2019'!W77/100)*'Vic Apr 2019'!AQ77))</f>
        <v>121.74</v>
      </c>
      <c r="H83" s="190">
        <f>IF(AND('Vic Apr 2019'!L77&gt;0,'Vic Apr 2019'!M77&gt;0),IF($C$5*E83/'Vic Apr 2019'!AQ77&lt;'Vic Apr 2019'!L77,0,IF(($C$5*E83/'Vic Apr 2019'!AQ77-'Vic Apr 2019'!L77)&lt;=('Vic Apr 2019'!M77+'Vic Apr 2019'!L77),((($C$5*E83/'Vic Apr 2019'!AQ77-'Vic Apr 2019'!L77)*'Vic Apr 2019'!X77/100))*'Vic Apr 2019'!AQ77,((('Vic Apr 2019'!M77)*'Vic Apr 2019'!X77/100)*'Vic Apr 2019'!AQ77))),0)</f>
        <v>467.1</v>
      </c>
      <c r="I83" s="190">
        <f>IF(AND('Vic Apr 2019'!M77&gt;0,'Vic Apr 2019'!N77&gt;0),IF($C$5*E83/'Vic Apr 2019'!AQ77&lt;('Vic Apr 2019'!L77+'Vic Apr 2019'!M77),0,IF(($C$5*E83/'Vic Apr 2019'!AQ77-'Vic Apr 2019'!L77+'Vic Apr 2019'!M77)&lt;=('Vic Apr 2019'!L77+'Vic Apr 2019'!M77+'Vic Apr 2019'!N77),((($C$5*E83/'Vic Apr 2019'!AQ77-('Vic Apr 2019'!L77+'Vic Apr 2019'!M77))*'Vic Apr 2019'!Y77/100))*'Vic Apr 2019'!AQ77,('Vic Apr 2019'!N77*'Vic Apr 2019'!Y77/100)* 'Vic Apr 2019'!AQ77)),0)</f>
        <v>0</v>
      </c>
      <c r="J83" s="190">
        <f>IF(AND('Vic Apr 2019'!N77&gt;0,'Vic Apr 2019'!O77&gt;0),IF($C$5*E83/'Vic Apr 2019'!AQ77&lt;('Vic Apr 2019'!L77+'Vic Apr 2019'!M77+'Vic Apr 2019'!N77),0,IF(($C$5*E83/'Vic Apr 2019'!AQ77-'Vic Apr 2019'!L77+'Vic Apr 2019'!M77+'Vic Apr 2019'!N77)&lt;=('Vic Apr 2019'!L77+'Vic Apr 2019'!M77+'Vic Apr 2019'!N77+'Vic Apr 2019'!O77),(($C$5*E83/'Vic Apr 2019'!AQ77-('Vic Apr 2019'!L77+'Vic Apr 2019'!M77+'Vic Apr 2019'!N77))*'Vic Apr 2019'!Z77/100)*'Vic Apr 2019'!AQ77,('Vic Apr 2019'!O77*'Vic Apr 2019'!Z77/100)*'Vic Apr 2019'!AQ77)),0)</f>
        <v>0</v>
      </c>
      <c r="K83" s="190">
        <f>IF(AND('Vic Apr 2019'!P77&gt;0,'Vic Apr 2019'!O77&gt;0),IF(($C$5*E83/'Vic Apr 2019'!AQ77&lt;SUM('Vic Apr 2019'!L77:P77)),(0),($C$5*E83/'Vic Apr 2019'!AQ77-SUM('Vic Apr 2019'!L77:P77))*'Vic Apr 2019'!AB77/100)* 'Vic Apr 2019'!AQ77,IF(AND('Vic Apr 2019'!O77&gt;0,'Vic Apr 2019'!P77=""),IF(($C$5*E83/'Vic Apr 2019'!AQ77&lt; SUM('Vic Apr 2019'!L77:O77)),(0),($C$5*E83/'Vic Apr 2019'!AQ77-SUM('Vic Apr 2019'!L77:O77))*'Vic Apr 2019'!AA77/100)* 'Vic Apr 2019'!AQ77,IF(AND('Vic Apr 2019'!N77&gt;0,'Vic Apr 2019'!O77=""),IF(($C$5*E83/'Vic Apr 2019'!AQ77&lt; SUM('Vic Apr 2019'!L77:N77)),(0),($C$5*E83/'Vic Apr 2019'!AQ77-SUM('Vic Apr 2019'!L77:N77))*'Vic Apr 2019'!Z77/100)* 'Vic Apr 2019'!AQ77,IF(AND('Vic Apr 2019'!M77&gt;0,'Vic Apr 2019'!N77=""),IF(($C$5*E83/'Vic Apr 2019'!AQ77&lt;'Vic Apr 2019'!M77+'Vic Apr 2019'!L77),(0),(($C$5*E83/'Vic Apr 2019'!AQ77-('Vic Apr 2019'!M77+'Vic Apr 2019'!L77))*'Vic Apr 2019'!Y77/100))*'Vic Apr 2019'!AQ77,IF(AND('Vic Apr 2019'!L77&gt;0,'Vic Apr 2019'!M77=""&gt;0),IF(($C$5*E83/'Vic Apr 2019'!AQ77&lt;'Vic Apr 2019'!L77),(0),($C$5*E83/'Vic Apr 2019'!AQ77-'Vic Apr 2019'!L77)*'Vic Apr 2019'!X77/100)*'Vic Apr 2019'!AQ77,0)))))</f>
        <v>0</v>
      </c>
      <c r="L83" s="190">
        <f>IF('Vic Apr 2019'!K77="",($C$5*F83/'Vic Apr 2019'!AR77*'Vic Apr 2019'!AC77/100)*'Vic Apr 2019'!AR77,IF($C$5*F83/'Vic Apr 2019'!AR77&gt;='Vic Apr 2019'!L77,('Vic Apr 2019'!L77*'Vic Apr 2019'!AC77/100)*'Vic Apr 2019'!AR77,($C$5*F83/'Vic Apr 2019'!AR77*'Vic Apr 2019'!AC77/100)*'Vic Apr 2019'!AR77))</f>
        <v>208.44</v>
      </c>
      <c r="M83" s="190">
        <f>IF(AND('Vic Apr 2019'!L77&gt;0,'Vic Apr 2019'!M77&gt;0),IF($C$5*F83/'Vic Apr 2019'!AR77&lt;'Vic Apr 2019'!L77,0,IF(($C$5*F83/'Vic Apr 2019'!AR77-'Vic Apr 2019'!L77)&lt;=('Vic Apr 2019'!M77+'Vic Apr 2019'!L77),((($C$5*F83/'Vic Apr 2019'!AR77-'Vic Apr 2019'!L77)*'Vic Apr 2019'!AD77/100))*'Vic Apr 2019'!AR77,((('Vic Apr 2019'!M77)*'Vic Apr 2019'!AD77/100)*'Vic Apr 2019'!AR77))),0)</f>
        <v>810.7</v>
      </c>
      <c r="N83" s="190">
        <f>IF(AND('Vic Apr 2019'!M77&gt;0,'Vic Apr 2019'!N77&gt;0),IF($C$5*F83/'Vic Apr 2019'!AR77&lt;('Vic Apr 2019'!L77+'Vic Apr 2019'!M77),0,IF(($C$5*F83/'Vic Apr 2019'!AR77-'Vic Apr 2019'!L77+'Vic Apr 2019'!M77)&lt;=('Vic Apr 2019'!L77+'Vic Apr 2019'!M77+'Vic Apr 2019'!N77),((($C$5*F83/'Vic Apr 2019'!AR77-('Vic Apr 2019'!L77+'Vic Apr 2019'!M77))*'Vic Apr 2019'!AE77/100))*'Vic Apr 2019'!AR77,('Vic Apr 2019'!N77*'Vic Apr 2019'!AE77/100)*'Vic Apr 2019'!AR77)),0)</f>
        <v>0</v>
      </c>
      <c r="O83" s="190">
        <f>IF(AND('Vic Apr 2019'!N77&gt;0,'Vic Apr 2019'!O77&gt;0),IF($C$5*F83/'Vic Apr 2019'!AR77&lt;('Vic Apr 2019'!L77+'Vic Apr 2019'!M77+'Vic Apr 2019'!N77),0,IF(($C$5*F83/'Vic Apr 2019'!AR77-'Vic Apr 2019'!L77+'Vic Apr 2019'!M77+'Vic Apr 2019'!N77)&lt;=('Vic Apr 2019'!L77+'Vic Apr 2019'!M77+'Vic Apr 2019'!N77+'Vic Apr 2019'!O77),(($C$5*F83/'Vic Apr 2019'!AR77-('Vic Apr 2019'!L77+'Vic Apr 2019'!M77+'Vic Apr 2019'!N77))*'Vic Apr 2019'!AF77/100)*'Vic Apr 2019'!AR77,('Vic Apr 2019'!O77*'Vic Apr 2019'!AF77/100)*'Vic Apr 2019'!AR77)),0)</f>
        <v>0</v>
      </c>
      <c r="P83" s="190">
        <f>IF(AND('Vic Apr 2019'!P77&gt;0,'Vic Apr 2019'!O77&gt;0),IF(($C$5*F83/'Vic Apr 2019'!AR77&lt;SUM('Vic Apr 2019'!L77:P77)),(0),($C$5*F83/'Vic Apr 2019'!AR77-SUM('Vic Apr 2019'!L77:P77))*'Vic Apr 2019'!AB77/100)* 'Vic Apr 2019'!AR77,IF(AND('Vic Apr 2019'!O77&gt;0,'Vic Apr 2019'!P77=""),IF(($C$5*F83/'Vic Apr 2019'!AR77&lt; SUM('Vic Apr 2019'!L77:O77)),(0),($C$5*F83/'Vic Apr 2019'!AR77-SUM('Vic Apr 2019'!L77:O77))*'Vic Apr 2019'!AG77/100)* 'Vic Apr 2019'!AR77,IF(AND('Vic Apr 2019'!N77&gt;0,'Vic Apr 2019'!O77=""),IF(($C$5*F83/'Vic Apr 2019'!AR77&lt; SUM('Vic Apr 2019'!L77:N77)),(0),($C$5*F83/'Vic Apr 2019'!AR77-SUM('Vic Apr 2019'!L77:N77))*'Vic Apr 2019'!AF77/100)* 'Vic Apr 2019'!AR77,IF(AND('Vic Apr 2019'!M77&gt;0,'Vic Apr 2019'!N77=""),IF(($C$5*F83/'Vic Apr 2019'!AR77&lt;'Vic Apr 2019'!M77+'Vic Apr 2019'!L77),(0),(($C$5*F83/'Vic Apr 2019'!AR77-('Vic Apr 2019'!M77+'Vic Apr 2019'!L77))*'Vic Apr 2019'!AE77/100))*'Vic Apr 2019'!AR77,IF(AND('Vic Apr 2019'!L77&gt;0,'Vic Apr 2019'!M77=""&gt;0),IF(($C$5*F83/'Vic Apr 2019'!AR77&lt;'Vic Apr 2019'!L77),(0),($C$5*F83/'Vic Apr 2019'!AR77-'Vic Apr 2019'!L77)*'Vic Apr 2019'!AD77/100)*'Vic Apr 2019'!AR77,0)))))</f>
        <v>0</v>
      </c>
      <c r="Q83" s="394">
        <f t="shared" si="19"/>
        <v>1607.98</v>
      </c>
      <c r="R83" s="419">
        <f t="shared" si="5"/>
        <v>1955.3285000000001</v>
      </c>
      <c r="S83" s="193">
        <f t="shared" si="20"/>
        <v>2150.8613500000001</v>
      </c>
      <c r="T83" s="247">
        <f>'Vic Apr 2019'!AT77</f>
        <v>0</v>
      </c>
      <c r="U83" s="247">
        <f>'Vic Apr 2019'!AU77</f>
        <v>0</v>
      </c>
      <c r="V83" s="247">
        <f>'Vic Apr 2019'!AV77</f>
        <v>0</v>
      </c>
      <c r="W83" s="247">
        <f>'Vic Apr 2019'!AW77</f>
        <v>0</v>
      </c>
      <c r="X83" s="419" t="str">
        <f t="shared" si="26"/>
        <v>No discount</v>
      </c>
      <c r="Y83" s="419" t="s">
        <v>759</v>
      </c>
      <c r="Z83" s="399">
        <f t="shared" si="21"/>
        <v>1955.3285000000001</v>
      </c>
      <c r="AA83" s="399">
        <f t="shared" si="22"/>
        <v>1955.3285000000001</v>
      </c>
      <c r="AB83" s="400">
        <f t="shared" si="23"/>
        <v>2150.8613500000001</v>
      </c>
      <c r="AC83" s="400">
        <f t="shared" si="24"/>
        <v>2150.8613500000001</v>
      </c>
      <c r="AD83" s="244">
        <f>'Vic Apr 2019'!BF77</f>
        <v>0</v>
      </c>
      <c r="AE83" s="196" t="str">
        <f>'Vic Apr 2019'!BG77</f>
        <v>n</v>
      </c>
      <c r="CO83" s="327"/>
      <c r="CP83" s="327"/>
      <c r="CQ83" s="327"/>
      <c r="CR83" s="327"/>
      <c r="CS83" s="327"/>
      <c r="CT83" s="327"/>
      <c r="CU83" s="327"/>
      <c r="CV83" s="327"/>
      <c r="CW83" s="327"/>
      <c r="CX83" s="327"/>
      <c r="CY83" s="327"/>
      <c r="CZ83" s="327"/>
      <c r="DA83" s="327"/>
      <c r="DB83" s="327"/>
      <c r="DC83" s="327"/>
      <c r="DD83" s="327"/>
      <c r="DE83" s="327"/>
      <c r="DF83" s="327"/>
      <c r="DG83" s="327"/>
      <c r="DH83" s="327"/>
      <c r="DI83" s="327"/>
      <c r="DJ83" s="327"/>
      <c r="DK83" s="327"/>
      <c r="DL83" s="327"/>
      <c r="DM83" s="327"/>
      <c r="DN83" s="327"/>
      <c r="DO83" s="327"/>
      <c r="DP83" s="327"/>
      <c r="DQ83" s="327"/>
      <c r="DR83" s="327"/>
      <c r="DS83" s="327"/>
      <c r="DT83" s="327"/>
      <c r="DU83" s="327"/>
      <c r="DV83" s="327"/>
      <c r="DW83" s="327"/>
      <c r="DX83" s="327"/>
      <c r="DY83" s="327"/>
      <c r="DZ83" s="327"/>
      <c r="EA83" s="327"/>
      <c r="EB83" s="327"/>
      <c r="EC83" s="327"/>
      <c r="ED83" s="327"/>
      <c r="EE83" s="327"/>
      <c r="EF83" s="327"/>
      <c r="EG83" s="327"/>
      <c r="EH83" s="327"/>
      <c r="EI83" s="327"/>
      <c r="EJ83" s="327"/>
      <c r="EK83" s="327"/>
      <c r="EL83" s="327"/>
      <c r="EM83" s="327"/>
      <c r="EN83" s="327"/>
      <c r="EO83" s="327"/>
      <c r="EP83" s="327"/>
    </row>
    <row r="84" spans="1:146" ht="17" customHeight="1">
      <c r="A84" s="528"/>
      <c r="B84" s="194" t="str">
        <f>'Vic Apr 2019'!F78</f>
        <v>Origin Energy</v>
      </c>
      <c r="C84" s="194" t="str">
        <f>'Vic Apr 2019'!G78</f>
        <v>Business Saver</v>
      </c>
      <c r="D84" s="190">
        <f>365*'Vic Apr 2019'!H78/100</f>
        <v>277.39999999999998</v>
      </c>
      <c r="E84" s="415">
        <f>IF('Vic Apr 2019'!AQ78=3,0.5,IF('Vic Apr 2019'!AQ78=2,0.33,0))</f>
        <v>0.5</v>
      </c>
      <c r="F84" s="415">
        <f t="shared" si="18"/>
        <v>0.5</v>
      </c>
      <c r="G84" s="190">
        <f>IF('Vic Apr 2019'!K78="",($C$5*E84/'Vic Apr 2019'!AQ78*'Vic Apr 2019'!W78/100)*'Vic Apr 2019'!AQ78,IF($C$5*E84/'Vic Apr 2019'!AQ78&gt;='Vic Apr 2019'!L78,('Vic Apr 2019'!L78*'Vic Apr 2019'!W78/100)*'Vic Apr 2019'!AQ78,($C$5*E84/'Vic Apr 2019'!AQ78*'Vic Apr 2019'!W78/100)*'Vic Apr 2019'!AQ78))</f>
        <v>756</v>
      </c>
      <c r="H84" s="190">
        <f>IF(AND('Vic Apr 2019'!L78&gt;0,'Vic Apr 2019'!M78&gt;0),IF($C$5*E84/'Vic Apr 2019'!AQ78&lt;'Vic Apr 2019'!L78,0,IF(($C$5*E84/'Vic Apr 2019'!AQ78-'Vic Apr 2019'!L78)&lt;=('Vic Apr 2019'!M78+'Vic Apr 2019'!L78),((($C$5*E84/'Vic Apr 2019'!AQ78-'Vic Apr 2019'!L78)*'Vic Apr 2019'!X78/100))*'Vic Apr 2019'!AQ78,((('Vic Apr 2019'!M78)*'Vic Apr 2019'!X78/100)*'Vic Apr 2019'!AQ78))),0)</f>
        <v>238.00000000000003</v>
      </c>
      <c r="I84" s="190">
        <f>IF(AND('Vic Apr 2019'!M78&gt;0,'Vic Apr 2019'!N78&gt;0),IF($C$5*E84/'Vic Apr 2019'!AQ78&lt;('Vic Apr 2019'!L78+'Vic Apr 2019'!M78),0,IF(($C$5*E84/'Vic Apr 2019'!AQ78-'Vic Apr 2019'!L78+'Vic Apr 2019'!M78)&lt;=('Vic Apr 2019'!L78+'Vic Apr 2019'!M78+'Vic Apr 2019'!N78),((($C$5*E84/'Vic Apr 2019'!AQ78-('Vic Apr 2019'!L78+'Vic Apr 2019'!M78))*'Vic Apr 2019'!Y78/100))*'Vic Apr 2019'!AQ78,('Vic Apr 2019'!N78*'Vic Apr 2019'!Y78/100)* 'Vic Apr 2019'!AQ78)),0)</f>
        <v>0</v>
      </c>
      <c r="J84" s="190">
        <f>IF(AND('Vic Apr 2019'!N78&gt;0,'Vic Apr 2019'!O78&gt;0),IF($C$5*E84/'Vic Apr 2019'!AQ78&lt;('Vic Apr 2019'!L78+'Vic Apr 2019'!M78+'Vic Apr 2019'!N78),0,IF(($C$5*E84/'Vic Apr 2019'!AQ78-'Vic Apr 2019'!L78+'Vic Apr 2019'!M78+'Vic Apr 2019'!N78)&lt;=('Vic Apr 2019'!L78+'Vic Apr 2019'!M78+'Vic Apr 2019'!N78+'Vic Apr 2019'!O78),(($C$5*E84/'Vic Apr 2019'!AQ78-('Vic Apr 2019'!L78+'Vic Apr 2019'!M78+'Vic Apr 2019'!N78))*'Vic Apr 2019'!Z78/100)*'Vic Apr 2019'!AQ78,('Vic Apr 2019'!O78*'Vic Apr 2019'!Z78/100)*'Vic Apr 2019'!AQ78)),0)</f>
        <v>0</v>
      </c>
      <c r="K84" s="190">
        <f>IF(AND('Vic Apr 2019'!P78&gt;0,'Vic Apr 2019'!O78&gt;0),IF(($C$5*E84/'Vic Apr 2019'!AQ78&lt;SUM('Vic Apr 2019'!L78:P78)),(0),($C$5*E84/'Vic Apr 2019'!AQ78-SUM('Vic Apr 2019'!L78:P78))*'Vic Apr 2019'!AB78/100)* 'Vic Apr 2019'!AQ78,IF(AND('Vic Apr 2019'!O78&gt;0,'Vic Apr 2019'!P78=""),IF(($C$5*E84/'Vic Apr 2019'!AQ78&lt; SUM('Vic Apr 2019'!L78:O78)),(0),($C$5*E84/'Vic Apr 2019'!AQ78-SUM('Vic Apr 2019'!L78:O78))*'Vic Apr 2019'!AA78/100)* 'Vic Apr 2019'!AQ78,IF(AND('Vic Apr 2019'!N78&gt;0,'Vic Apr 2019'!O78=""),IF(($C$5*E84/'Vic Apr 2019'!AQ78&lt; SUM('Vic Apr 2019'!L78:N78)),(0),($C$5*E84/'Vic Apr 2019'!AQ78-SUM('Vic Apr 2019'!L78:N78))*'Vic Apr 2019'!Z78/100)* 'Vic Apr 2019'!AQ78,IF(AND('Vic Apr 2019'!M78&gt;0,'Vic Apr 2019'!N78=""),IF(($C$5*E84/'Vic Apr 2019'!AQ78&lt;'Vic Apr 2019'!M78+'Vic Apr 2019'!L78),(0),(($C$5*E84/'Vic Apr 2019'!AQ78-('Vic Apr 2019'!M78+'Vic Apr 2019'!L78))*'Vic Apr 2019'!Y78/100))*'Vic Apr 2019'!AQ78,IF(AND('Vic Apr 2019'!L78&gt;0,'Vic Apr 2019'!M78=""&gt;0),IF(($C$5*E84/'Vic Apr 2019'!AQ78&lt;'Vic Apr 2019'!L78),(0),($C$5*E84/'Vic Apr 2019'!AQ78-'Vic Apr 2019'!L78)*'Vic Apr 2019'!X78/100)*'Vic Apr 2019'!AQ78,0)))))</f>
        <v>0</v>
      </c>
      <c r="L84" s="190">
        <f>IF('Vic Apr 2019'!K78="",($C$5*F84/'Vic Apr 2019'!AR78*'Vic Apr 2019'!AC78/100)*'Vic Apr 2019'!AR78,IF($C$5*F84/'Vic Apr 2019'!AR78&gt;='Vic Apr 2019'!L78,('Vic Apr 2019'!L78*'Vic Apr 2019'!AC78/100)*'Vic Apr 2019'!AR78,($C$5*F84/'Vic Apr 2019'!AR78*'Vic Apr 2019'!AC78/100)*'Vic Apr 2019'!AR78))</f>
        <v>756</v>
      </c>
      <c r="M84" s="190">
        <f>IF(AND('Vic Apr 2019'!L78&gt;0,'Vic Apr 2019'!M78&gt;0),IF($C$5*F84/'Vic Apr 2019'!AR78&lt;'Vic Apr 2019'!L78,0,IF(($C$5*F84/'Vic Apr 2019'!AR78-'Vic Apr 2019'!L78)&lt;=('Vic Apr 2019'!M78+'Vic Apr 2019'!L78),((($C$5*F84/'Vic Apr 2019'!AR78-'Vic Apr 2019'!L78)*'Vic Apr 2019'!AD78/100))*'Vic Apr 2019'!AR78,((('Vic Apr 2019'!M78)*'Vic Apr 2019'!AD78/100)*'Vic Apr 2019'!AR78))),0)</f>
        <v>238.00000000000003</v>
      </c>
      <c r="N84" s="190">
        <f>IF(AND('Vic Apr 2019'!M78&gt;0,'Vic Apr 2019'!N78&gt;0),IF($C$5*F84/'Vic Apr 2019'!AR78&lt;('Vic Apr 2019'!L78+'Vic Apr 2019'!M78),0,IF(($C$5*F84/'Vic Apr 2019'!AR78-'Vic Apr 2019'!L78+'Vic Apr 2019'!M78)&lt;=('Vic Apr 2019'!L78+'Vic Apr 2019'!M78+'Vic Apr 2019'!N78),((($C$5*F84/'Vic Apr 2019'!AR78-('Vic Apr 2019'!L78+'Vic Apr 2019'!M78))*'Vic Apr 2019'!AE78/100))*'Vic Apr 2019'!AR78,('Vic Apr 2019'!N78*'Vic Apr 2019'!AE78/100)*'Vic Apr 2019'!AR78)),0)</f>
        <v>0</v>
      </c>
      <c r="O84" s="190">
        <f>IF(AND('Vic Apr 2019'!N78&gt;0,'Vic Apr 2019'!O78&gt;0),IF($C$5*F84/'Vic Apr 2019'!AR78&lt;('Vic Apr 2019'!L78+'Vic Apr 2019'!M78+'Vic Apr 2019'!N78),0,IF(($C$5*F84/'Vic Apr 2019'!AR78-'Vic Apr 2019'!L78+'Vic Apr 2019'!M78+'Vic Apr 2019'!N78)&lt;=('Vic Apr 2019'!L78+'Vic Apr 2019'!M78+'Vic Apr 2019'!N78+'Vic Apr 2019'!O78),(($C$5*F84/'Vic Apr 2019'!AR78-('Vic Apr 2019'!L78+'Vic Apr 2019'!M78+'Vic Apr 2019'!N78))*'Vic Apr 2019'!AF78/100)*'Vic Apr 2019'!AR78,('Vic Apr 2019'!O78*'Vic Apr 2019'!AF78/100)*'Vic Apr 2019'!AR78)),0)</f>
        <v>0</v>
      </c>
      <c r="P84" s="190">
        <f>IF(AND('Vic Apr 2019'!P78&gt;0,'Vic Apr 2019'!O78&gt;0),IF(($C$5*F84/'Vic Apr 2019'!AR78&lt;SUM('Vic Apr 2019'!L78:P78)),(0),($C$5*F84/'Vic Apr 2019'!AR78-SUM('Vic Apr 2019'!L78:P78))*'Vic Apr 2019'!AB78/100)* 'Vic Apr 2019'!AR78,IF(AND('Vic Apr 2019'!O78&gt;0,'Vic Apr 2019'!P78=""),IF(($C$5*F84/'Vic Apr 2019'!AR78&lt; SUM('Vic Apr 2019'!L78:O78)),(0),($C$5*F84/'Vic Apr 2019'!AR78-SUM('Vic Apr 2019'!L78:O78))*'Vic Apr 2019'!AG78/100)* 'Vic Apr 2019'!AR78,IF(AND('Vic Apr 2019'!N78&gt;0,'Vic Apr 2019'!O78=""),IF(($C$5*F84/'Vic Apr 2019'!AR78&lt; SUM('Vic Apr 2019'!L78:N78)),(0),($C$5*F84/'Vic Apr 2019'!AR78-SUM('Vic Apr 2019'!L78:N78))*'Vic Apr 2019'!AF78/100)* 'Vic Apr 2019'!AR78,IF(AND('Vic Apr 2019'!M78&gt;0,'Vic Apr 2019'!N78=""),IF(($C$5*F84/'Vic Apr 2019'!AR78&lt;'Vic Apr 2019'!M78+'Vic Apr 2019'!L78),(0),(($C$5*F84/'Vic Apr 2019'!AR78-('Vic Apr 2019'!M78+'Vic Apr 2019'!L78))*'Vic Apr 2019'!AE78/100))*'Vic Apr 2019'!AR78,IF(AND('Vic Apr 2019'!L78&gt;0,'Vic Apr 2019'!M78=""&gt;0),IF(($C$5*F84/'Vic Apr 2019'!AR78&lt;'Vic Apr 2019'!L78),(0),($C$5*F84/'Vic Apr 2019'!AR78-'Vic Apr 2019'!L78)*'Vic Apr 2019'!AD78/100)*'Vic Apr 2019'!AR78,0)))))</f>
        <v>0</v>
      </c>
      <c r="Q84" s="394">
        <f t="shared" si="19"/>
        <v>1988</v>
      </c>
      <c r="R84" s="419">
        <f t="shared" si="5"/>
        <v>2266.4</v>
      </c>
      <c r="S84" s="193">
        <f t="shared" si="20"/>
        <v>2493.0400000000004</v>
      </c>
      <c r="T84" s="247">
        <f>'Vic Apr 2019'!AT78</f>
        <v>0</v>
      </c>
      <c r="U84" s="247">
        <f>'Vic Apr 2019'!AU78</f>
        <v>15</v>
      </c>
      <c r="V84" s="247">
        <f>'Vic Apr 2019'!AV78</f>
        <v>0</v>
      </c>
      <c r="W84" s="247">
        <f>'Vic Apr 2019'!AW78</f>
        <v>0</v>
      </c>
      <c r="X84" s="419" t="str">
        <f t="shared" si="26"/>
        <v>Guaranteed off usage</v>
      </c>
      <c r="Y84" s="419" t="s">
        <v>759</v>
      </c>
      <c r="Z84" s="399">
        <f t="shared" si="21"/>
        <v>1968.2</v>
      </c>
      <c r="AA84" s="399">
        <f t="shared" si="22"/>
        <v>1968.2</v>
      </c>
      <c r="AB84" s="400">
        <f t="shared" si="23"/>
        <v>2165.0200000000004</v>
      </c>
      <c r="AC84" s="400">
        <f t="shared" si="24"/>
        <v>2165.0200000000004</v>
      </c>
      <c r="AD84" s="244">
        <f>'Vic Apr 2019'!BF78</f>
        <v>0</v>
      </c>
      <c r="AE84" s="196" t="str">
        <f>'Vic Apr 2019'!BG78</f>
        <v>n</v>
      </c>
      <c r="CO84" s="327"/>
      <c r="CP84" s="327"/>
      <c r="CQ84" s="327"/>
      <c r="CR84" s="327"/>
      <c r="CS84" s="327"/>
      <c r="CT84" s="327"/>
      <c r="CU84" s="327"/>
      <c r="CV84" s="327"/>
      <c r="CW84" s="327"/>
      <c r="CX84" s="327"/>
      <c r="CY84" s="327"/>
      <c r="CZ84" s="327"/>
      <c r="DA84" s="327"/>
      <c r="DB84" s="327"/>
      <c r="DC84" s="327"/>
      <c r="DD84" s="327"/>
      <c r="DE84" s="327"/>
      <c r="DF84" s="327"/>
      <c r="DG84" s="327"/>
      <c r="DH84" s="327"/>
      <c r="DI84" s="327"/>
      <c r="DJ84" s="327"/>
      <c r="DK84" s="327"/>
      <c r="DL84" s="327"/>
      <c r="DM84" s="327"/>
      <c r="DN84" s="327"/>
      <c r="DO84" s="327"/>
      <c r="DP84" s="327"/>
      <c r="DQ84" s="327"/>
      <c r="DR84" s="327"/>
      <c r="DS84" s="327"/>
      <c r="DT84" s="327"/>
      <c r="DU84" s="327"/>
      <c r="DV84" s="327"/>
      <c r="DW84" s="327"/>
      <c r="DX84" s="327"/>
      <c r="DY84" s="327"/>
      <c r="DZ84" s="327"/>
      <c r="EA84" s="327"/>
      <c r="EB84" s="327"/>
      <c r="EC84" s="327"/>
      <c r="ED84" s="327"/>
      <c r="EE84" s="327"/>
      <c r="EF84" s="327"/>
      <c r="EG84" s="327"/>
      <c r="EH84" s="327"/>
      <c r="EI84" s="327"/>
      <c r="EJ84" s="327"/>
      <c r="EK84" s="327"/>
      <c r="EL84" s="327"/>
      <c r="EM84" s="327"/>
      <c r="EN84" s="327"/>
      <c r="EO84" s="327"/>
      <c r="EP84" s="327"/>
    </row>
    <row r="85" spans="1:146" ht="17" customHeight="1">
      <c r="A85" s="528"/>
      <c r="B85" s="194" t="str">
        <f>'Vic Apr 2019'!F79</f>
        <v>Simply Energy</v>
      </c>
      <c r="C85" s="194" t="str">
        <f>'Vic Apr 2019'!G79</f>
        <v>Business Save</v>
      </c>
      <c r="D85" s="190">
        <f>365*'Vic Apr 2019'!H79/100</f>
        <v>295.358</v>
      </c>
      <c r="E85" s="415">
        <f>IF('Vic Apr 2019'!AQ79=3,0.5,IF('Vic Apr 2019'!AQ79=2,0.33,0))</f>
        <v>0.5</v>
      </c>
      <c r="F85" s="415">
        <f t="shared" si="18"/>
        <v>0.5</v>
      </c>
      <c r="G85" s="190">
        <f>IF('Vic Apr 2019'!K79="",($C$5*E85/'Vic Apr 2019'!AQ79*'Vic Apr 2019'!W79/100)*'Vic Apr 2019'!AQ79,IF($C$5*E85/'Vic Apr 2019'!AQ79&gt;='Vic Apr 2019'!L79,('Vic Apr 2019'!L79*'Vic Apr 2019'!W79/100)*'Vic Apr 2019'!AQ79,($C$5*E85/'Vic Apr 2019'!AQ79*'Vic Apr 2019'!W79/100)*'Vic Apr 2019'!AQ79))</f>
        <v>269.21699999999998</v>
      </c>
      <c r="H85" s="190">
        <f>IF(AND('Vic Apr 2019'!L79&gt;0,'Vic Apr 2019'!M79&gt;0),IF($C$5*E85/'Vic Apr 2019'!AQ79&lt;'Vic Apr 2019'!L79,0,IF(($C$5*E85/'Vic Apr 2019'!AQ79-'Vic Apr 2019'!L79)&lt;=('Vic Apr 2019'!M79+'Vic Apr 2019'!L79),((($C$5*E85/'Vic Apr 2019'!AQ79-'Vic Apr 2019'!L79)*'Vic Apr 2019'!X79/100))*'Vic Apr 2019'!AQ79,((('Vic Apr 2019'!M79)*'Vic Apr 2019'!X79/100)*'Vic Apr 2019'!AQ79))),0)</f>
        <v>1017.7626000000002</v>
      </c>
      <c r="I85" s="190">
        <f>IF(AND('Vic Apr 2019'!M79&gt;0,'Vic Apr 2019'!N79&gt;0),IF($C$5*E85/'Vic Apr 2019'!AQ79&lt;('Vic Apr 2019'!L79+'Vic Apr 2019'!M79),0,IF(($C$5*E85/'Vic Apr 2019'!AQ79-'Vic Apr 2019'!L79+'Vic Apr 2019'!M79)&lt;=('Vic Apr 2019'!L79+'Vic Apr 2019'!M79+'Vic Apr 2019'!N79),((($C$5*E85/'Vic Apr 2019'!AQ79-('Vic Apr 2019'!L79+'Vic Apr 2019'!M79))*'Vic Apr 2019'!Y79/100))*'Vic Apr 2019'!AQ79,('Vic Apr 2019'!N79*'Vic Apr 2019'!Y79/100)* 'Vic Apr 2019'!AQ79)),0)</f>
        <v>0</v>
      </c>
      <c r="J85" s="190">
        <f>IF(AND('Vic Apr 2019'!N79&gt;0,'Vic Apr 2019'!O79&gt;0),IF($C$5*E85/'Vic Apr 2019'!AQ79&lt;('Vic Apr 2019'!L79+'Vic Apr 2019'!M79+'Vic Apr 2019'!N79),0,IF(($C$5*E85/'Vic Apr 2019'!AQ79-'Vic Apr 2019'!L79+'Vic Apr 2019'!M79+'Vic Apr 2019'!N79)&lt;=('Vic Apr 2019'!L79+'Vic Apr 2019'!M79+'Vic Apr 2019'!N79+'Vic Apr 2019'!O79),(($C$5*E85/'Vic Apr 2019'!AQ79-('Vic Apr 2019'!L79+'Vic Apr 2019'!M79+'Vic Apr 2019'!N79))*'Vic Apr 2019'!Z79/100)*'Vic Apr 2019'!AQ79,('Vic Apr 2019'!O79*'Vic Apr 2019'!Z79/100)*'Vic Apr 2019'!AQ79)),0)</f>
        <v>0</v>
      </c>
      <c r="K85" s="190">
        <f>IF(AND('Vic Apr 2019'!P79&gt;0,'Vic Apr 2019'!O79&gt;0),IF(($C$5*E85/'Vic Apr 2019'!AQ79&lt;SUM('Vic Apr 2019'!L79:P79)),(0),($C$5*E85/'Vic Apr 2019'!AQ79-SUM('Vic Apr 2019'!L79:P79))*'Vic Apr 2019'!AB79/100)* 'Vic Apr 2019'!AQ79,IF(AND('Vic Apr 2019'!O79&gt;0,'Vic Apr 2019'!P79=""),IF(($C$5*E85/'Vic Apr 2019'!AQ79&lt; SUM('Vic Apr 2019'!L79:O79)),(0),($C$5*E85/'Vic Apr 2019'!AQ79-SUM('Vic Apr 2019'!L79:O79))*'Vic Apr 2019'!AA79/100)* 'Vic Apr 2019'!AQ79,IF(AND('Vic Apr 2019'!N79&gt;0,'Vic Apr 2019'!O79=""),IF(($C$5*E85/'Vic Apr 2019'!AQ79&lt; SUM('Vic Apr 2019'!L79:N79)),(0),($C$5*E85/'Vic Apr 2019'!AQ79-SUM('Vic Apr 2019'!L79:N79))*'Vic Apr 2019'!Z79/100)* 'Vic Apr 2019'!AQ79,IF(AND('Vic Apr 2019'!M79&gt;0,'Vic Apr 2019'!N79=""),IF(($C$5*E85/'Vic Apr 2019'!AQ79&lt;'Vic Apr 2019'!M79+'Vic Apr 2019'!L79),(0),(($C$5*E85/'Vic Apr 2019'!AQ79-('Vic Apr 2019'!M79+'Vic Apr 2019'!L79))*'Vic Apr 2019'!Y79/100))*'Vic Apr 2019'!AQ79,IF(AND('Vic Apr 2019'!L79&gt;0,'Vic Apr 2019'!M79=""&gt;0),IF(($C$5*E85/'Vic Apr 2019'!AQ79&lt;'Vic Apr 2019'!L79),(0),($C$5*E85/'Vic Apr 2019'!AQ79-'Vic Apr 2019'!L79)*'Vic Apr 2019'!X79/100)*'Vic Apr 2019'!AQ79,0)))))</f>
        <v>0</v>
      </c>
      <c r="L85" s="190">
        <f>IF('Vic Apr 2019'!K79="",($C$5*F85/'Vic Apr 2019'!AR79*'Vic Apr 2019'!AC79/100)*'Vic Apr 2019'!AR79,IF($C$5*F85/'Vic Apr 2019'!AR79&gt;='Vic Apr 2019'!L79,('Vic Apr 2019'!L79*'Vic Apr 2019'!AC79/100)*'Vic Apr 2019'!AR79,($C$5*F85/'Vic Apr 2019'!AR79*'Vic Apr 2019'!AC79/100)*'Vic Apr 2019'!AR79))</f>
        <v>269.21699999999998</v>
      </c>
      <c r="M85" s="190">
        <f>IF(AND('Vic Apr 2019'!L79&gt;0,'Vic Apr 2019'!M79&gt;0),IF($C$5*F85/'Vic Apr 2019'!AR79&lt;'Vic Apr 2019'!L79,0,IF(($C$5*F85/'Vic Apr 2019'!AR79-'Vic Apr 2019'!L79)&lt;=('Vic Apr 2019'!M79+'Vic Apr 2019'!L79),((($C$5*F85/'Vic Apr 2019'!AR79-'Vic Apr 2019'!L79)*'Vic Apr 2019'!AD79/100))*'Vic Apr 2019'!AR79,((('Vic Apr 2019'!M79)*'Vic Apr 2019'!AD79/100)*'Vic Apr 2019'!AR79))),0)</f>
        <v>1017.7626000000002</v>
      </c>
      <c r="N85" s="190">
        <f>IF(AND('Vic Apr 2019'!M79&gt;0,'Vic Apr 2019'!N79&gt;0),IF($C$5*F85/'Vic Apr 2019'!AR79&lt;('Vic Apr 2019'!L79+'Vic Apr 2019'!M79),0,IF(($C$5*F85/'Vic Apr 2019'!AR79-'Vic Apr 2019'!L79+'Vic Apr 2019'!M79)&lt;=('Vic Apr 2019'!L79+'Vic Apr 2019'!M79+'Vic Apr 2019'!N79),((($C$5*F85/'Vic Apr 2019'!AR79-('Vic Apr 2019'!L79+'Vic Apr 2019'!M79))*'Vic Apr 2019'!AE79/100))*'Vic Apr 2019'!AR79,('Vic Apr 2019'!N79*'Vic Apr 2019'!AE79/100)*'Vic Apr 2019'!AR79)),0)</f>
        <v>0</v>
      </c>
      <c r="O85" s="190">
        <f>IF(AND('Vic Apr 2019'!N79&gt;0,'Vic Apr 2019'!O79&gt;0),IF($C$5*F85/'Vic Apr 2019'!AR79&lt;('Vic Apr 2019'!L79+'Vic Apr 2019'!M79+'Vic Apr 2019'!N79),0,IF(($C$5*F85/'Vic Apr 2019'!AR79-'Vic Apr 2019'!L79+'Vic Apr 2019'!M79+'Vic Apr 2019'!N79)&lt;=('Vic Apr 2019'!L79+'Vic Apr 2019'!M79+'Vic Apr 2019'!N79+'Vic Apr 2019'!O79),(($C$5*F85/'Vic Apr 2019'!AR79-('Vic Apr 2019'!L79+'Vic Apr 2019'!M79+'Vic Apr 2019'!N79))*'Vic Apr 2019'!AF79/100)*'Vic Apr 2019'!AR79,('Vic Apr 2019'!O79*'Vic Apr 2019'!AF79/100)*'Vic Apr 2019'!AR79)),0)</f>
        <v>0</v>
      </c>
      <c r="P85" s="190">
        <f>IF(AND('Vic Apr 2019'!P79&gt;0,'Vic Apr 2019'!O79&gt;0),IF(($C$5*F85/'Vic Apr 2019'!AR79&lt;SUM('Vic Apr 2019'!L79:P79)),(0),($C$5*F85/'Vic Apr 2019'!AR79-SUM('Vic Apr 2019'!L79:P79))*'Vic Apr 2019'!AB79/100)* 'Vic Apr 2019'!AR79,IF(AND('Vic Apr 2019'!O79&gt;0,'Vic Apr 2019'!P79=""),IF(($C$5*F85/'Vic Apr 2019'!AR79&lt; SUM('Vic Apr 2019'!L79:O79)),(0),($C$5*F85/'Vic Apr 2019'!AR79-SUM('Vic Apr 2019'!L79:O79))*'Vic Apr 2019'!AG79/100)* 'Vic Apr 2019'!AR79,IF(AND('Vic Apr 2019'!N79&gt;0,'Vic Apr 2019'!O79=""),IF(($C$5*F85/'Vic Apr 2019'!AR79&lt; SUM('Vic Apr 2019'!L79:N79)),(0),($C$5*F85/'Vic Apr 2019'!AR79-SUM('Vic Apr 2019'!L79:N79))*'Vic Apr 2019'!AF79/100)* 'Vic Apr 2019'!AR79,IF(AND('Vic Apr 2019'!M79&gt;0,'Vic Apr 2019'!N79=""),IF(($C$5*F85/'Vic Apr 2019'!AR79&lt;'Vic Apr 2019'!M79+'Vic Apr 2019'!L79),(0),(($C$5*F85/'Vic Apr 2019'!AR79-('Vic Apr 2019'!M79+'Vic Apr 2019'!L79))*'Vic Apr 2019'!AE79/100))*'Vic Apr 2019'!AR79,IF(AND('Vic Apr 2019'!L79&gt;0,'Vic Apr 2019'!M79=""&gt;0),IF(($C$5*F85/'Vic Apr 2019'!AR79&lt;'Vic Apr 2019'!L79),(0),($C$5*F85/'Vic Apr 2019'!AR79-'Vic Apr 2019'!L79)*'Vic Apr 2019'!AD79/100)*'Vic Apr 2019'!AR79,0)))))</f>
        <v>0</v>
      </c>
      <c r="Q85" s="394">
        <f t="shared" si="19"/>
        <v>2573.9592000000002</v>
      </c>
      <c r="R85" s="419">
        <f t="shared" si="5"/>
        <v>2870.3172000000004</v>
      </c>
      <c r="S85" s="193">
        <f t="shared" si="20"/>
        <v>3157.3489200000008</v>
      </c>
      <c r="T85" s="247">
        <f>'Vic Apr 2019'!AT79</f>
        <v>0</v>
      </c>
      <c r="U85" s="247">
        <f>'Vic Apr 2019'!AU79</f>
        <v>30</v>
      </c>
      <c r="V85" s="247">
        <f>'Vic Apr 2019'!AV79</f>
        <v>0</v>
      </c>
      <c r="W85" s="247">
        <f>'Vic Apr 2019'!AW79</f>
        <v>0</v>
      </c>
      <c r="X85" s="419" t="str">
        <f t="shared" si="26"/>
        <v>Guaranteed off usage</v>
      </c>
      <c r="Y85" s="419" t="s">
        <v>759</v>
      </c>
      <c r="Z85" s="399">
        <f t="shared" si="21"/>
        <v>2098.1294400000002</v>
      </c>
      <c r="AA85" s="399">
        <f t="shared" si="22"/>
        <v>2098.1294400000002</v>
      </c>
      <c r="AB85" s="400">
        <f t="shared" si="23"/>
        <v>2307.9423840000004</v>
      </c>
      <c r="AC85" s="400">
        <f t="shared" si="24"/>
        <v>2307.9423840000004</v>
      </c>
      <c r="AD85" s="244">
        <f>'Vic Apr 2019'!BF79</f>
        <v>0</v>
      </c>
      <c r="AE85" s="196" t="str">
        <f>'Vic Apr 2019'!BG79</f>
        <v>n</v>
      </c>
      <c r="CO85" s="327"/>
      <c r="CP85" s="327"/>
      <c r="CQ85" s="327"/>
      <c r="CR85" s="327"/>
      <c r="CS85" s="327"/>
      <c r="CT85" s="327"/>
      <c r="CU85" s="327"/>
      <c r="CV85" s="327"/>
      <c r="CW85" s="327"/>
      <c r="CX85" s="327"/>
      <c r="CY85" s="327"/>
      <c r="CZ85" s="327"/>
      <c r="DA85" s="327"/>
      <c r="DB85" s="327"/>
      <c r="DC85" s="327"/>
      <c r="DD85" s="327"/>
      <c r="DE85" s="327"/>
      <c r="DF85" s="327"/>
      <c r="DG85" s="327"/>
      <c r="DH85" s="327"/>
      <c r="DI85" s="327"/>
      <c r="DJ85" s="327"/>
      <c r="DK85" s="327"/>
      <c r="DL85" s="327"/>
      <c r="DM85" s="327"/>
      <c r="DN85" s="327"/>
      <c r="DO85" s="327"/>
      <c r="DP85" s="327"/>
      <c r="DQ85" s="327"/>
      <c r="DR85" s="327"/>
      <c r="DS85" s="327"/>
      <c r="DT85" s="327"/>
      <c r="DU85" s="327"/>
      <c r="DV85" s="327"/>
      <c r="DW85" s="327"/>
      <c r="DX85" s="327"/>
      <c r="DY85" s="327"/>
      <c r="DZ85" s="327"/>
      <c r="EA85" s="327"/>
      <c r="EB85" s="327"/>
      <c r="EC85" s="327"/>
      <c r="ED85" s="327"/>
      <c r="EE85" s="327"/>
      <c r="EF85" s="327"/>
      <c r="EG85" s="327"/>
      <c r="EH85" s="327"/>
      <c r="EI85" s="327"/>
      <c r="EJ85" s="327"/>
      <c r="EK85" s="327"/>
      <c r="EL85" s="327"/>
      <c r="EM85" s="327"/>
      <c r="EN85" s="327"/>
      <c r="EO85" s="327"/>
      <c r="EP85" s="327"/>
    </row>
    <row r="86" spans="1:146" s="331" customFormat="1" ht="17" customHeight="1">
      <c r="A86" s="528"/>
      <c r="B86" s="194" t="str">
        <f>'Vic Apr 2019'!F80</f>
        <v>Amaysim</v>
      </c>
      <c r="C86" s="194" t="str">
        <f>'Vic Apr 2019'!G80</f>
        <v>Gas as you go</v>
      </c>
      <c r="D86" s="190">
        <f>365*'Vic Apr 2019'!H80/100</f>
        <v>244.27260000000001</v>
      </c>
      <c r="E86" s="415">
        <f>IF('Vic Apr 2019'!AQ80=3,0.5,IF('Vic Apr 2019'!AQ80=2,0.33,0))</f>
        <v>0.5</v>
      </c>
      <c r="F86" s="415">
        <f t="shared" si="18"/>
        <v>0.5</v>
      </c>
      <c r="G86" s="190">
        <f>IF('Vic Apr 2019'!K80="",($C$5*E86/'Vic Apr 2019'!AQ80*'Vic Apr 2019'!W80/100)*'Vic Apr 2019'!AQ80,IF($C$5*E86/'Vic Apr 2019'!AQ80&gt;='Vic Apr 2019'!L80,('Vic Apr 2019'!L80*'Vic Apr 2019'!W80/100)*'Vic Apr 2019'!AQ80,($C$5*E86/'Vic Apr 2019'!AQ80*'Vic Apr 2019'!W80/100)*'Vic Apr 2019'!AQ80))</f>
        <v>200.79000000000002</v>
      </c>
      <c r="H86" s="190">
        <f>IF(AND('Vic Apr 2019'!L80&gt;0,'Vic Apr 2019'!M80&gt;0),IF($C$5*E86/'Vic Apr 2019'!AQ80&lt;'Vic Apr 2019'!L80,0,IF(($C$5*E86/'Vic Apr 2019'!AQ80-'Vic Apr 2019'!L80)&lt;=('Vic Apr 2019'!M80+'Vic Apr 2019'!L80),((($C$5*E86/'Vic Apr 2019'!AQ80-'Vic Apr 2019'!L80)*'Vic Apr 2019'!X80/100))*'Vic Apr 2019'!AQ80,((('Vic Apr 2019'!M80)*'Vic Apr 2019'!X80/100)*'Vic Apr 2019'!AQ80))),0)</f>
        <v>754.81000000000006</v>
      </c>
      <c r="I86" s="190">
        <f>IF(AND('Vic Apr 2019'!M80&gt;0,'Vic Apr 2019'!N80&gt;0),IF($C$5*E86/'Vic Apr 2019'!AQ80&lt;('Vic Apr 2019'!L80+'Vic Apr 2019'!M80),0,IF(($C$5*E86/'Vic Apr 2019'!AQ80-'Vic Apr 2019'!L80+'Vic Apr 2019'!M80)&lt;=('Vic Apr 2019'!L80+'Vic Apr 2019'!M80+'Vic Apr 2019'!N80),((($C$5*E86/'Vic Apr 2019'!AQ80-('Vic Apr 2019'!L80+'Vic Apr 2019'!M80))*'Vic Apr 2019'!Y80/100))*'Vic Apr 2019'!AQ80,('Vic Apr 2019'!N80*'Vic Apr 2019'!Y80/100)* 'Vic Apr 2019'!AQ80)),0)</f>
        <v>0</v>
      </c>
      <c r="J86" s="190">
        <f>IF(AND('Vic Apr 2019'!N80&gt;0,'Vic Apr 2019'!O80&gt;0),IF($C$5*E86/'Vic Apr 2019'!AQ80&lt;('Vic Apr 2019'!L80+'Vic Apr 2019'!M80+'Vic Apr 2019'!N80),0,IF(($C$5*E86/'Vic Apr 2019'!AQ80-'Vic Apr 2019'!L80+'Vic Apr 2019'!M80+'Vic Apr 2019'!N80)&lt;=('Vic Apr 2019'!L80+'Vic Apr 2019'!M80+'Vic Apr 2019'!N80+'Vic Apr 2019'!O80),(($C$5*E86/'Vic Apr 2019'!AQ80-('Vic Apr 2019'!L80+'Vic Apr 2019'!M80+'Vic Apr 2019'!N80))*'Vic Apr 2019'!Z80/100)*'Vic Apr 2019'!AQ80,('Vic Apr 2019'!O80*'Vic Apr 2019'!Z80/100)*'Vic Apr 2019'!AQ80)),0)</f>
        <v>0</v>
      </c>
      <c r="K86" s="190">
        <f>IF(AND('Vic Apr 2019'!P80&gt;0,'Vic Apr 2019'!O80&gt;0),IF(($C$5*E86/'Vic Apr 2019'!AQ80&lt;SUM('Vic Apr 2019'!L80:P80)),(0),($C$5*E86/'Vic Apr 2019'!AQ80-SUM('Vic Apr 2019'!L80:P80))*'Vic Apr 2019'!AB80/100)* 'Vic Apr 2019'!AQ80,IF(AND('Vic Apr 2019'!O80&gt;0,'Vic Apr 2019'!P80=""),IF(($C$5*E86/'Vic Apr 2019'!AQ80&lt; SUM('Vic Apr 2019'!L80:O80)),(0),($C$5*E86/'Vic Apr 2019'!AQ80-SUM('Vic Apr 2019'!L80:O80))*'Vic Apr 2019'!AA80/100)* 'Vic Apr 2019'!AQ80,IF(AND('Vic Apr 2019'!N80&gt;0,'Vic Apr 2019'!O80=""),IF(($C$5*E86/'Vic Apr 2019'!AQ80&lt; SUM('Vic Apr 2019'!L80:N80)),(0),($C$5*E86/'Vic Apr 2019'!AQ80-SUM('Vic Apr 2019'!L80:N80))*'Vic Apr 2019'!Z80/100)* 'Vic Apr 2019'!AQ80,IF(AND('Vic Apr 2019'!M80&gt;0,'Vic Apr 2019'!N80=""),IF(($C$5*E86/'Vic Apr 2019'!AQ80&lt;'Vic Apr 2019'!M80+'Vic Apr 2019'!L80),(0),(($C$5*E86/'Vic Apr 2019'!AQ80-('Vic Apr 2019'!M80+'Vic Apr 2019'!L80))*'Vic Apr 2019'!Y80/100))*'Vic Apr 2019'!AQ80,IF(AND('Vic Apr 2019'!L80&gt;0,'Vic Apr 2019'!M80=""&gt;0),IF(($C$5*E86/'Vic Apr 2019'!AQ80&lt;'Vic Apr 2019'!L80),(0),($C$5*E86/'Vic Apr 2019'!AQ80-'Vic Apr 2019'!L80)*'Vic Apr 2019'!X80/100)*'Vic Apr 2019'!AQ80,0)))))</f>
        <v>0</v>
      </c>
      <c r="L86" s="190">
        <f>IF('Vic Apr 2019'!K80="",($C$5*F86/'Vic Apr 2019'!AR80*'Vic Apr 2019'!AC80/100)*'Vic Apr 2019'!AR80,IF($C$5*F86/'Vic Apr 2019'!AR80&gt;='Vic Apr 2019'!L80,('Vic Apr 2019'!L80*'Vic Apr 2019'!AC80/100)*'Vic Apr 2019'!AR80,($C$5*F86/'Vic Apr 2019'!AR80*'Vic Apr 2019'!AC80/100)*'Vic Apr 2019'!AR80))</f>
        <v>200.79000000000002</v>
      </c>
      <c r="M86" s="190">
        <f>IF(AND('Vic Apr 2019'!L80&gt;0,'Vic Apr 2019'!M80&gt;0),IF($C$5*F86/'Vic Apr 2019'!AR80&lt;'Vic Apr 2019'!L80,0,IF(($C$5*F86/'Vic Apr 2019'!AR80-'Vic Apr 2019'!L80)&lt;=('Vic Apr 2019'!M80+'Vic Apr 2019'!L80),((($C$5*F86/'Vic Apr 2019'!AR80-'Vic Apr 2019'!L80)*'Vic Apr 2019'!AD80/100))*'Vic Apr 2019'!AR80,((('Vic Apr 2019'!M80)*'Vic Apr 2019'!AD80/100)*'Vic Apr 2019'!AR80))),0)</f>
        <v>754.81000000000006</v>
      </c>
      <c r="N86" s="190">
        <f>IF(AND('Vic Apr 2019'!M80&gt;0,'Vic Apr 2019'!N80&gt;0),IF($C$5*F86/'Vic Apr 2019'!AR80&lt;('Vic Apr 2019'!L80+'Vic Apr 2019'!M80),0,IF(($C$5*F86/'Vic Apr 2019'!AR80-'Vic Apr 2019'!L80+'Vic Apr 2019'!M80)&lt;=('Vic Apr 2019'!L80+'Vic Apr 2019'!M80+'Vic Apr 2019'!N80),((($C$5*F86/'Vic Apr 2019'!AR80-('Vic Apr 2019'!L80+'Vic Apr 2019'!M80))*'Vic Apr 2019'!AE80/100))*'Vic Apr 2019'!AR80,('Vic Apr 2019'!N80*'Vic Apr 2019'!AE80/100)*'Vic Apr 2019'!AR80)),0)</f>
        <v>0</v>
      </c>
      <c r="O86" s="190">
        <f>IF(AND('Vic Apr 2019'!N80&gt;0,'Vic Apr 2019'!O80&gt;0),IF($C$5*F86/'Vic Apr 2019'!AR80&lt;('Vic Apr 2019'!L80+'Vic Apr 2019'!M80+'Vic Apr 2019'!N80),0,IF(($C$5*F86/'Vic Apr 2019'!AR80-'Vic Apr 2019'!L80+'Vic Apr 2019'!M80+'Vic Apr 2019'!N80)&lt;=('Vic Apr 2019'!L80+'Vic Apr 2019'!M80+'Vic Apr 2019'!N80+'Vic Apr 2019'!O80),(($C$5*F86/'Vic Apr 2019'!AR80-('Vic Apr 2019'!L80+'Vic Apr 2019'!M80+'Vic Apr 2019'!N80))*'Vic Apr 2019'!AF80/100)*'Vic Apr 2019'!AR80,('Vic Apr 2019'!O80*'Vic Apr 2019'!AF80/100)*'Vic Apr 2019'!AR80)),0)</f>
        <v>0</v>
      </c>
      <c r="P86" s="190">
        <f>IF(AND('Vic Apr 2019'!P80&gt;0,'Vic Apr 2019'!O80&gt;0),IF(($C$5*F86/'Vic Apr 2019'!AR80&lt;SUM('Vic Apr 2019'!L80:P80)),(0),($C$5*F86/'Vic Apr 2019'!AR80-SUM('Vic Apr 2019'!L80:P80))*'Vic Apr 2019'!AB80/100)* 'Vic Apr 2019'!AR80,IF(AND('Vic Apr 2019'!O80&gt;0,'Vic Apr 2019'!P80=""),IF(($C$5*F86/'Vic Apr 2019'!AR80&lt; SUM('Vic Apr 2019'!L80:O80)),(0),($C$5*F86/'Vic Apr 2019'!AR80-SUM('Vic Apr 2019'!L80:O80))*'Vic Apr 2019'!AG80/100)* 'Vic Apr 2019'!AR80,IF(AND('Vic Apr 2019'!N80&gt;0,'Vic Apr 2019'!O80=""),IF(($C$5*F86/'Vic Apr 2019'!AR80&lt; SUM('Vic Apr 2019'!L80:N80)),(0),($C$5*F86/'Vic Apr 2019'!AR80-SUM('Vic Apr 2019'!L80:N80))*'Vic Apr 2019'!AF80/100)* 'Vic Apr 2019'!AR80,IF(AND('Vic Apr 2019'!M80&gt;0,'Vic Apr 2019'!N80=""),IF(($C$5*F86/'Vic Apr 2019'!AR80&lt;'Vic Apr 2019'!M80+'Vic Apr 2019'!L80),(0),(($C$5*F86/'Vic Apr 2019'!AR80-('Vic Apr 2019'!M80+'Vic Apr 2019'!L80))*'Vic Apr 2019'!AE80/100))*'Vic Apr 2019'!AR80,IF(AND('Vic Apr 2019'!L80&gt;0,'Vic Apr 2019'!M80=""&gt;0),IF(($C$5*F86/'Vic Apr 2019'!AR80&lt;'Vic Apr 2019'!L80),(0),($C$5*F86/'Vic Apr 2019'!AR80-'Vic Apr 2019'!L80)*'Vic Apr 2019'!AD80/100)*'Vic Apr 2019'!AR80,0)))))</f>
        <v>0</v>
      </c>
      <c r="Q86" s="394">
        <f t="shared" si="19"/>
        <v>1911.2000000000003</v>
      </c>
      <c r="R86" s="419">
        <f t="shared" ref="R86:R87" si="27">SUM(D86:P86)</f>
        <v>2156.4726000000001</v>
      </c>
      <c r="S86" s="193">
        <f t="shared" si="20"/>
        <v>2372.1198600000002</v>
      </c>
      <c r="T86" s="247">
        <f>'Vic Apr 2019'!AT80</f>
        <v>0</v>
      </c>
      <c r="U86" s="247">
        <f>'Vic Apr 2019'!AU80</f>
        <v>0</v>
      </c>
      <c r="V86" s="247">
        <f>'Vic Apr 2019'!AV80</f>
        <v>0</v>
      </c>
      <c r="W86" s="247">
        <f>'Vic Apr 2019'!AW80</f>
        <v>0</v>
      </c>
      <c r="X86" s="419" t="str">
        <f t="shared" si="26"/>
        <v>No discount</v>
      </c>
      <c r="Y86" s="419" t="s">
        <v>759</v>
      </c>
      <c r="Z86" s="399">
        <f t="shared" si="21"/>
        <v>2156.4726000000001</v>
      </c>
      <c r="AA86" s="399">
        <f t="shared" si="22"/>
        <v>2156.4726000000001</v>
      </c>
      <c r="AB86" s="400">
        <f t="shared" si="23"/>
        <v>2372.1198600000002</v>
      </c>
      <c r="AC86" s="400">
        <f t="shared" si="24"/>
        <v>2372.1198600000002</v>
      </c>
      <c r="AD86" s="244">
        <f>'Vic Apr 2019'!BF80</f>
        <v>0</v>
      </c>
      <c r="AE86" s="196" t="str">
        <f>'Vic Apr 2019'!BG80</f>
        <v>n</v>
      </c>
      <c r="AF86" s="324"/>
      <c r="AG86" s="324"/>
      <c r="AH86" s="324"/>
      <c r="AI86" s="324"/>
      <c r="AJ86" s="324"/>
      <c r="AK86" s="324"/>
      <c r="AL86" s="324"/>
      <c r="AM86" s="324"/>
      <c r="AN86" s="324"/>
      <c r="AO86" s="324"/>
      <c r="AP86" s="324"/>
      <c r="AQ86" s="324"/>
      <c r="AR86" s="324"/>
      <c r="AS86" s="324"/>
      <c r="AT86" s="324"/>
      <c r="AU86" s="324"/>
      <c r="AV86" s="324"/>
      <c r="AW86" s="324"/>
      <c r="AX86" s="324"/>
      <c r="AY86" s="324"/>
      <c r="AZ86" s="324"/>
      <c r="BA86" s="324"/>
      <c r="BB86" s="324"/>
      <c r="BC86" s="324"/>
      <c r="BD86" s="324"/>
      <c r="BE86" s="324"/>
      <c r="BF86" s="324"/>
      <c r="BG86" s="324"/>
      <c r="BH86" s="324"/>
      <c r="BI86" s="324"/>
      <c r="BJ86" s="324"/>
      <c r="BK86" s="324"/>
      <c r="BL86" s="324"/>
      <c r="BM86" s="324"/>
      <c r="BN86" s="324"/>
      <c r="BO86" s="324"/>
      <c r="BP86" s="324"/>
      <c r="BQ86" s="324"/>
      <c r="BR86" s="324"/>
      <c r="BS86" s="324"/>
      <c r="BT86" s="324"/>
      <c r="BU86" s="324"/>
      <c r="BV86" s="324"/>
      <c r="BW86" s="324"/>
      <c r="BX86" s="324"/>
      <c r="BY86" s="324"/>
      <c r="BZ86" s="324"/>
      <c r="CA86" s="324"/>
      <c r="CB86" s="324"/>
      <c r="CC86" s="324"/>
      <c r="CD86" s="324"/>
      <c r="CE86" s="324"/>
      <c r="CF86" s="324"/>
      <c r="CG86" s="324"/>
      <c r="CH86" s="324"/>
      <c r="CI86" s="324"/>
      <c r="CJ86" s="324"/>
      <c r="CK86" s="324"/>
      <c r="CL86" s="324"/>
      <c r="CM86" s="324"/>
      <c r="CN86" s="324"/>
      <c r="CO86" s="330"/>
      <c r="CP86" s="330"/>
      <c r="CQ86" s="330"/>
      <c r="CR86" s="330"/>
      <c r="CS86" s="330"/>
      <c r="CT86" s="330"/>
      <c r="CU86" s="330"/>
      <c r="CV86" s="330"/>
      <c r="CW86" s="330"/>
      <c r="CX86" s="330"/>
      <c r="CY86" s="330"/>
      <c r="CZ86" s="330"/>
      <c r="DA86" s="330"/>
      <c r="DB86" s="330"/>
      <c r="DC86" s="330"/>
      <c r="DD86" s="330"/>
      <c r="DE86" s="330"/>
      <c r="DF86" s="330"/>
      <c r="DG86" s="330"/>
      <c r="DH86" s="330"/>
      <c r="DI86" s="330"/>
      <c r="DJ86" s="330"/>
      <c r="DK86" s="330"/>
      <c r="DL86" s="330"/>
      <c r="DM86" s="330"/>
      <c r="DN86" s="330"/>
      <c r="DO86" s="330"/>
      <c r="DP86" s="330"/>
      <c r="DQ86" s="330"/>
      <c r="DR86" s="330"/>
      <c r="DS86" s="330"/>
      <c r="DT86" s="330"/>
      <c r="DU86" s="330"/>
      <c r="DV86" s="330"/>
      <c r="DW86" s="330"/>
      <c r="DX86" s="330"/>
      <c r="DY86" s="330"/>
      <c r="DZ86" s="330"/>
      <c r="EA86" s="330"/>
      <c r="EB86" s="330"/>
      <c r="EC86" s="330"/>
      <c r="ED86" s="330"/>
      <c r="EE86" s="330"/>
      <c r="EF86" s="330"/>
      <c r="EG86" s="330"/>
      <c r="EH86" s="330"/>
      <c r="EI86" s="330"/>
      <c r="EJ86" s="330"/>
      <c r="EK86" s="330"/>
      <c r="EL86" s="330"/>
      <c r="EM86" s="330"/>
      <c r="EN86" s="330"/>
      <c r="EO86" s="330"/>
      <c r="EP86" s="330"/>
    </row>
    <row r="87" spans="1:146" s="331" customFormat="1" ht="17" customHeight="1" thickBot="1">
      <c r="A87" s="530"/>
      <c r="B87" s="202" t="str">
        <f>'Vic Apr 2019'!F81</f>
        <v>Powershop</v>
      </c>
      <c r="C87" s="202" t="str">
        <f>'Vic Apr 2019'!G81</f>
        <v>Gas Saver</v>
      </c>
      <c r="D87" s="198">
        <f>365*'Vic Apr 2019'!H81/100</f>
        <v>357.7</v>
      </c>
      <c r="E87" s="417">
        <f>IF('Vic Apr 2019'!AQ81=3,0.5,IF('Vic Apr 2019'!AQ81=2,0.33,0))</f>
        <v>0.5</v>
      </c>
      <c r="F87" s="417">
        <f t="shared" si="18"/>
        <v>0.5</v>
      </c>
      <c r="G87" s="198">
        <f>IF('Vic Apr 2019'!K81="",($C$5*E87/'Vic Apr 2019'!AQ81*'Vic Apr 2019'!W81/100)*'Vic Apr 2019'!AQ81,IF($C$5*E87/'Vic Apr 2019'!AQ81&gt;='Vic Apr 2019'!L81,('Vic Apr 2019'!L81*'Vic Apr 2019'!W81/100)*'Vic Apr 2019'!AQ81,($C$5*E87/'Vic Apr 2019'!AQ81*'Vic Apr 2019'!W81/100)*'Vic Apr 2019'!AQ81))</f>
        <v>840</v>
      </c>
      <c r="H87" s="198">
        <f>IF(AND('Vic Apr 2019'!L81&gt;0,'Vic Apr 2019'!M81&gt;0),IF($C$5*E87/'Vic Apr 2019'!AQ81&lt;'Vic Apr 2019'!L81,0,IF(($C$5*E87/'Vic Apr 2019'!AQ81-'Vic Apr 2019'!L81)&lt;=('Vic Apr 2019'!M81+'Vic Apr 2019'!L81),((($C$5*E87/'Vic Apr 2019'!AQ81-'Vic Apr 2019'!L81)*'Vic Apr 2019'!X81/100))*'Vic Apr 2019'!AQ81,((('Vic Apr 2019'!M81)*'Vic Apr 2019'!X81/100)*'Vic Apr 2019'!AQ81))),0)</f>
        <v>0</v>
      </c>
      <c r="I87" s="198">
        <f>IF(AND('Vic Apr 2019'!M81&gt;0,'Vic Apr 2019'!N81&gt;0),IF($C$5*E87/'Vic Apr 2019'!AQ81&lt;('Vic Apr 2019'!L81+'Vic Apr 2019'!M81),0,IF(($C$5*E87/'Vic Apr 2019'!AQ81-'Vic Apr 2019'!L81+'Vic Apr 2019'!M81)&lt;=('Vic Apr 2019'!L81+'Vic Apr 2019'!M81+'Vic Apr 2019'!N81),((($C$5*E87/'Vic Apr 2019'!AQ81-('Vic Apr 2019'!L81+'Vic Apr 2019'!M81))*'Vic Apr 2019'!Y81/100))*'Vic Apr 2019'!AQ81,('Vic Apr 2019'!N81*'Vic Apr 2019'!Y81/100)* 'Vic Apr 2019'!AQ81)),0)</f>
        <v>0</v>
      </c>
      <c r="J87" s="198">
        <f>IF(AND('Vic Apr 2019'!N81&gt;0,'Vic Apr 2019'!O81&gt;0),IF($C$5*E87/'Vic Apr 2019'!AQ81&lt;('Vic Apr 2019'!L81+'Vic Apr 2019'!M81+'Vic Apr 2019'!N81),0,IF(($C$5*E87/'Vic Apr 2019'!AQ81-'Vic Apr 2019'!L81+'Vic Apr 2019'!M81+'Vic Apr 2019'!N81)&lt;=('Vic Apr 2019'!L81+'Vic Apr 2019'!M81+'Vic Apr 2019'!N81+'Vic Apr 2019'!O81),(($C$5*E87/'Vic Apr 2019'!AQ81-('Vic Apr 2019'!L81+'Vic Apr 2019'!M81+'Vic Apr 2019'!N81))*'Vic Apr 2019'!Z81/100)*'Vic Apr 2019'!AQ81,('Vic Apr 2019'!O81*'Vic Apr 2019'!Z81/100)*'Vic Apr 2019'!AQ81)),0)</f>
        <v>0</v>
      </c>
      <c r="K87" s="198">
        <f>IF(AND('Vic Apr 2019'!P81&gt;0,'Vic Apr 2019'!O81&gt;0),IF(($C$5*E87/'Vic Apr 2019'!AQ81&lt;SUM('Vic Apr 2019'!L81:P81)),(0),($C$5*E87/'Vic Apr 2019'!AQ81-SUM('Vic Apr 2019'!L81:P81))*'Vic Apr 2019'!AB81/100)* 'Vic Apr 2019'!AQ81,IF(AND('Vic Apr 2019'!O81&gt;0,'Vic Apr 2019'!P81=""),IF(($C$5*E87/'Vic Apr 2019'!AQ81&lt; SUM('Vic Apr 2019'!L81:O81)),(0),($C$5*E87/'Vic Apr 2019'!AQ81-SUM('Vic Apr 2019'!L81:O81))*'Vic Apr 2019'!AA81/100)* 'Vic Apr 2019'!AQ81,IF(AND('Vic Apr 2019'!N81&gt;0,'Vic Apr 2019'!O81=""),IF(($C$5*E87/'Vic Apr 2019'!AQ81&lt; SUM('Vic Apr 2019'!L81:N81)),(0),($C$5*E87/'Vic Apr 2019'!AQ81-SUM('Vic Apr 2019'!L81:N81))*'Vic Apr 2019'!Z81/100)* 'Vic Apr 2019'!AQ81,IF(AND('Vic Apr 2019'!M81&gt;0,'Vic Apr 2019'!N81=""),IF(($C$5*E87/'Vic Apr 2019'!AQ81&lt;'Vic Apr 2019'!M81+'Vic Apr 2019'!L81),(0),(($C$5*E87/'Vic Apr 2019'!AQ81-('Vic Apr 2019'!M81+'Vic Apr 2019'!L81))*'Vic Apr 2019'!Y81/100))*'Vic Apr 2019'!AQ81,IF(AND('Vic Apr 2019'!L81&gt;0,'Vic Apr 2019'!M81=""&gt;0),IF(($C$5*E87/'Vic Apr 2019'!AQ81&lt;'Vic Apr 2019'!L81),(0),($C$5*E87/'Vic Apr 2019'!AQ81-'Vic Apr 2019'!L81)*'Vic Apr 2019'!X81/100)*'Vic Apr 2019'!AQ81,0)))))</f>
        <v>0</v>
      </c>
      <c r="L87" s="198">
        <f>IF('Vic Apr 2019'!K81="",($C$5*F87/'Vic Apr 2019'!AR81*'Vic Apr 2019'!AC81/100)*'Vic Apr 2019'!AR81,IF($C$5*F87/'Vic Apr 2019'!AR81&gt;='Vic Apr 2019'!L81,('Vic Apr 2019'!L81*'Vic Apr 2019'!AC81/100)*'Vic Apr 2019'!AR81,($C$5*F87/'Vic Apr 2019'!AR81*'Vic Apr 2019'!AC81/100)*'Vic Apr 2019'!AR81))</f>
        <v>840</v>
      </c>
      <c r="M87" s="198">
        <f>IF(AND('Vic Apr 2019'!L81&gt;0,'Vic Apr 2019'!M81&gt;0),IF($C$5*F87/'Vic Apr 2019'!AR81&lt;'Vic Apr 2019'!L81,0,IF(($C$5*F87/'Vic Apr 2019'!AR81-'Vic Apr 2019'!L81)&lt;=('Vic Apr 2019'!M81+'Vic Apr 2019'!L81),((($C$5*F87/'Vic Apr 2019'!AR81-'Vic Apr 2019'!L81)*'Vic Apr 2019'!AD81/100))*'Vic Apr 2019'!AR81,((('Vic Apr 2019'!M81)*'Vic Apr 2019'!AD81/100)*'Vic Apr 2019'!AR81))),0)</f>
        <v>0</v>
      </c>
      <c r="N87" s="198">
        <f>IF(AND('Vic Apr 2019'!M81&gt;0,'Vic Apr 2019'!N81&gt;0),IF($C$5*F87/'Vic Apr 2019'!AR81&lt;('Vic Apr 2019'!L81+'Vic Apr 2019'!M81),0,IF(($C$5*F87/'Vic Apr 2019'!AR81-'Vic Apr 2019'!L81+'Vic Apr 2019'!M81)&lt;=('Vic Apr 2019'!L81+'Vic Apr 2019'!M81+'Vic Apr 2019'!N81),((($C$5*F87/'Vic Apr 2019'!AR81-('Vic Apr 2019'!L81+'Vic Apr 2019'!M81))*'Vic Apr 2019'!AE81/100))*'Vic Apr 2019'!AR81,('Vic Apr 2019'!N81*'Vic Apr 2019'!AE81/100)*'Vic Apr 2019'!AR81)),0)</f>
        <v>0</v>
      </c>
      <c r="O87" s="198">
        <f>IF(AND('Vic Apr 2019'!N81&gt;0,'Vic Apr 2019'!O81&gt;0),IF($C$5*F87/'Vic Apr 2019'!AR81&lt;('Vic Apr 2019'!L81+'Vic Apr 2019'!M81+'Vic Apr 2019'!N81),0,IF(($C$5*F87/'Vic Apr 2019'!AR81-'Vic Apr 2019'!L81+'Vic Apr 2019'!M81+'Vic Apr 2019'!N81)&lt;=('Vic Apr 2019'!L81+'Vic Apr 2019'!M81+'Vic Apr 2019'!N81+'Vic Apr 2019'!O81),(($C$5*F87/'Vic Apr 2019'!AR81-('Vic Apr 2019'!L81+'Vic Apr 2019'!M81+'Vic Apr 2019'!N81))*'Vic Apr 2019'!AF81/100)*'Vic Apr 2019'!AR81,('Vic Apr 2019'!O81*'Vic Apr 2019'!AF81/100)*'Vic Apr 2019'!AR81)),0)</f>
        <v>0</v>
      </c>
      <c r="P87" s="198">
        <f>IF(AND('Vic Apr 2019'!P81&gt;0,'Vic Apr 2019'!O81&gt;0),IF(($C$5*F87/'Vic Apr 2019'!AR81&lt;SUM('Vic Apr 2019'!L81:P81)),(0),($C$5*F87/'Vic Apr 2019'!AR81-SUM('Vic Apr 2019'!L81:P81))*'Vic Apr 2019'!AB81/100)* 'Vic Apr 2019'!AR81,IF(AND('Vic Apr 2019'!O81&gt;0,'Vic Apr 2019'!P81=""),IF(($C$5*F87/'Vic Apr 2019'!AR81&lt; SUM('Vic Apr 2019'!L81:O81)),(0),($C$5*F87/'Vic Apr 2019'!AR81-SUM('Vic Apr 2019'!L81:O81))*'Vic Apr 2019'!AG81/100)* 'Vic Apr 2019'!AR81,IF(AND('Vic Apr 2019'!N81&gt;0,'Vic Apr 2019'!O81=""),IF(($C$5*F87/'Vic Apr 2019'!AR81&lt; SUM('Vic Apr 2019'!L81:N81)),(0),($C$5*F87/'Vic Apr 2019'!AR81-SUM('Vic Apr 2019'!L81:N81))*'Vic Apr 2019'!AF81/100)* 'Vic Apr 2019'!AR81,IF(AND('Vic Apr 2019'!M81&gt;0,'Vic Apr 2019'!N81=""),IF(($C$5*F87/'Vic Apr 2019'!AR81&lt;'Vic Apr 2019'!M81+'Vic Apr 2019'!L81),(0),(($C$5*F87/'Vic Apr 2019'!AR81-('Vic Apr 2019'!M81+'Vic Apr 2019'!L81))*'Vic Apr 2019'!AE81/100))*'Vic Apr 2019'!AR81,IF(AND('Vic Apr 2019'!L81&gt;0,'Vic Apr 2019'!M81=""&gt;0),IF(($C$5*F87/'Vic Apr 2019'!AR81&lt;'Vic Apr 2019'!L81),(0),($C$5*F87/'Vic Apr 2019'!AR81-'Vic Apr 2019'!L81)*'Vic Apr 2019'!AD81/100)*'Vic Apr 2019'!AR81,0)))))</f>
        <v>0</v>
      </c>
      <c r="Q87" s="396">
        <f t="shared" si="19"/>
        <v>1680</v>
      </c>
      <c r="R87" s="421">
        <f t="shared" si="27"/>
        <v>2038.7</v>
      </c>
      <c r="S87" s="201">
        <f t="shared" si="20"/>
        <v>2242.5700000000002</v>
      </c>
      <c r="T87" s="250">
        <f>'Vic Apr 2019'!AT81</f>
        <v>0</v>
      </c>
      <c r="U87" s="250">
        <f>'Vic Apr 2019'!AU81</f>
        <v>0</v>
      </c>
      <c r="V87" s="250">
        <f>'Vic Apr 2019'!AV81</f>
        <v>5</v>
      </c>
      <c r="W87" s="250">
        <f>'Vic Apr 2019'!AW81</f>
        <v>0</v>
      </c>
      <c r="X87" s="421" t="str">
        <f t="shared" si="26"/>
        <v>Pay-on-time off bill</v>
      </c>
      <c r="Y87" s="421" t="s">
        <v>759</v>
      </c>
      <c r="Z87" s="404">
        <f t="shared" si="21"/>
        <v>2038.7</v>
      </c>
      <c r="AA87" s="405">
        <f t="shared" si="22"/>
        <v>1936.7650000000001</v>
      </c>
      <c r="AB87" s="406">
        <f t="shared" si="23"/>
        <v>2242.5700000000002</v>
      </c>
      <c r="AC87" s="406">
        <f t="shared" si="24"/>
        <v>2130.4415000000004</v>
      </c>
      <c r="AD87" s="251">
        <f>'Vic Apr 2019'!BF81</f>
        <v>0</v>
      </c>
      <c r="AE87" s="204" t="str">
        <f>'Vic Apr 2019'!BG81</f>
        <v>n</v>
      </c>
      <c r="AF87" s="324"/>
      <c r="AG87" s="324"/>
      <c r="AH87" s="324"/>
      <c r="AI87" s="324"/>
      <c r="AJ87" s="324"/>
      <c r="AK87" s="324"/>
      <c r="AL87" s="324"/>
      <c r="AM87" s="324"/>
      <c r="AN87" s="324"/>
      <c r="AO87" s="324"/>
      <c r="AP87" s="324"/>
      <c r="AQ87" s="324"/>
      <c r="AR87" s="324"/>
      <c r="AS87" s="324"/>
      <c r="AT87" s="324"/>
      <c r="AU87" s="324"/>
      <c r="AV87" s="324"/>
      <c r="AW87" s="324"/>
      <c r="AX87" s="324"/>
      <c r="AY87" s="324"/>
      <c r="AZ87" s="324"/>
      <c r="BA87" s="324"/>
      <c r="BB87" s="324"/>
      <c r="BC87" s="324"/>
      <c r="BD87" s="324"/>
      <c r="BE87" s="324"/>
      <c r="BF87" s="324"/>
      <c r="BG87" s="324"/>
      <c r="BH87" s="324"/>
      <c r="BI87" s="324"/>
      <c r="BJ87" s="324"/>
      <c r="BK87" s="324"/>
      <c r="BL87" s="324"/>
      <c r="BM87" s="324"/>
      <c r="BN87" s="324"/>
      <c r="BO87" s="324"/>
      <c r="BP87" s="324"/>
      <c r="BQ87" s="324"/>
      <c r="BR87" s="324"/>
      <c r="BS87" s="324"/>
      <c r="BT87" s="324"/>
      <c r="BU87" s="324"/>
      <c r="BV87" s="324"/>
      <c r="BW87" s="324"/>
      <c r="BX87" s="324"/>
      <c r="BY87" s="324"/>
      <c r="BZ87" s="324"/>
      <c r="CA87" s="324"/>
      <c r="CB87" s="324"/>
      <c r="CC87" s="324"/>
      <c r="CD87" s="324"/>
      <c r="CE87" s="324"/>
      <c r="CF87" s="324"/>
      <c r="CG87" s="324"/>
      <c r="CH87" s="324"/>
      <c r="CI87" s="324"/>
      <c r="CJ87" s="324"/>
      <c r="CK87" s="324"/>
      <c r="CL87" s="324"/>
      <c r="CM87" s="324"/>
      <c r="CN87" s="324"/>
      <c r="CO87" s="330"/>
      <c r="CP87" s="330"/>
      <c r="CQ87" s="330"/>
      <c r="CR87" s="330"/>
      <c r="CS87" s="330"/>
      <c r="CT87" s="330"/>
      <c r="CU87" s="330"/>
      <c r="CV87" s="330"/>
      <c r="CW87" s="330"/>
      <c r="CX87" s="330"/>
      <c r="CY87" s="330"/>
      <c r="CZ87" s="330"/>
      <c r="DA87" s="330"/>
      <c r="DB87" s="330"/>
      <c r="DC87" s="330"/>
      <c r="DD87" s="330"/>
      <c r="DE87" s="330"/>
      <c r="DF87" s="330"/>
      <c r="DG87" s="330"/>
      <c r="DH87" s="330"/>
      <c r="DI87" s="330"/>
      <c r="DJ87" s="330"/>
      <c r="DK87" s="330"/>
      <c r="DL87" s="330"/>
      <c r="DM87" s="330"/>
      <c r="DN87" s="330"/>
      <c r="DO87" s="330"/>
      <c r="DP87" s="330"/>
      <c r="DQ87" s="330"/>
      <c r="DR87" s="330"/>
      <c r="DS87" s="330"/>
      <c r="DT87" s="330"/>
      <c r="DU87" s="330"/>
      <c r="DV87" s="330"/>
      <c r="DW87" s="330"/>
      <c r="DX87" s="330"/>
      <c r="DY87" s="330"/>
      <c r="DZ87" s="330"/>
      <c r="EA87" s="330"/>
      <c r="EB87" s="330"/>
      <c r="EC87" s="330"/>
      <c r="ED87" s="330"/>
      <c r="EE87" s="330"/>
      <c r="EF87" s="330"/>
      <c r="EG87" s="330"/>
      <c r="EH87" s="330"/>
      <c r="EI87" s="330"/>
      <c r="EJ87" s="330"/>
      <c r="EK87" s="330"/>
      <c r="EL87" s="330"/>
      <c r="EM87" s="330"/>
      <c r="EN87" s="330"/>
      <c r="EO87" s="330"/>
      <c r="EP87" s="330"/>
    </row>
    <row r="88" spans="1:146">
      <c r="CO88" s="327"/>
      <c r="CP88" s="327"/>
      <c r="CQ88" s="327"/>
      <c r="CR88" s="327"/>
      <c r="CS88" s="327"/>
      <c r="CT88" s="327"/>
      <c r="CU88" s="327"/>
      <c r="CV88" s="327"/>
      <c r="CW88" s="327"/>
      <c r="CX88" s="327"/>
      <c r="CY88" s="327"/>
      <c r="CZ88" s="327"/>
      <c r="DA88" s="327"/>
      <c r="DB88" s="327"/>
      <c r="DC88" s="327"/>
      <c r="DD88" s="327"/>
      <c r="DE88" s="327"/>
      <c r="DF88" s="327"/>
      <c r="DG88" s="327"/>
      <c r="DH88" s="327"/>
      <c r="DI88" s="327"/>
      <c r="DJ88" s="327"/>
      <c r="DK88" s="327"/>
      <c r="DL88" s="327"/>
      <c r="DM88" s="327"/>
      <c r="DN88" s="327"/>
      <c r="DO88" s="327"/>
      <c r="DP88" s="327"/>
      <c r="DQ88" s="327"/>
      <c r="DR88" s="327"/>
      <c r="DS88" s="327"/>
      <c r="DT88" s="327"/>
      <c r="DU88" s="327"/>
      <c r="DV88" s="327"/>
      <c r="DW88" s="327"/>
      <c r="DX88" s="327"/>
      <c r="DY88" s="327"/>
      <c r="DZ88" s="327"/>
      <c r="EA88" s="327"/>
      <c r="EB88" s="327"/>
      <c r="EC88" s="327"/>
      <c r="ED88" s="327"/>
      <c r="EE88" s="327"/>
      <c r="EF88" s="327"/>
      <c r="EG88" s="327"/>
      <c r="EH88" s="327"/>
      <c r="EI88" s="327"/>
      <c r="EJ88" s="327"/>
      <c r="EK88" s="327"/>
      <c r="EL88" s="327"/>
      <c r="EM88" s="327"/>
      <c r="EN88" s="327"/>
      <c r="EO88" s="327"/>
      <c r="EP88" s="327"/>
    </row>
    <row r="89" spans="1:146">
      <c r="CO89" s="327"/>
      <c r="CP89" s="327"/>
      <c r="CQ89" s="327"/>
      <c r="CR89" s="327"/>
      <c r="CS89" s="327"/>
      <c r="CT89" s="327"/>
      <c r="CU89" s="327"/>
      <c r="CV89" s="327"/>
      <c r="CW89" s="327"/>
      <c r="CX89" s="327"/>
      <c r="CY89" s="327"/>
      <c r="CZ89" s="327"/>
      <c r="DA89" s="327"/>
      <c r="DB89" s="327"/>
      <c r="DC89" s="327"/>
      <c r="DD89" s="327"/>
      <c r="DE89" s="327"/>
      <c r="DF89" s="327"/>
      <c r="DG89" s="327"/>
      <c r="DH89" s="327"/>
      <c r="DI89" s="327"/>
      <c r="DJ89" s="327"/>
      <c r="DK89" s="327"/>
      <c r="DL89" s="327"/>
      <c r="DM89" s="327"/>
      <c r="DN89" s="327"/>
      <c r="DO89" s="327"/>
      <c r="DP89" s="327"/>
      <c r="DQ89" s="327"/>
      <c r="DR89" s="327"/>
      <c r="DS89" s="327"/>
      <c r="DT89" s="327"/>
      <c r="DU89" s="327"/>
      <c r="DV89" s="327"/>
      <c r="DW89" s="327"/>
      <c r="DX89" s="327"/>
      <c r="DY89" s="327"/>
      <c r="DZ89" s="327"/>
      <c r="EA89" s="327"/>
      <c r="EB89" s="327"/>
      <c r="EC89" s="327"/>
      <c r="ED89" s="327"/>
      <c r="EE89" s="327"/>
      <c r="EF89" s="327"/>
      <c r="EG89" s="327"/>
      <c r="EH89" s="327"/>
      <c r="EI89" s="327"/>
      <c r="EJ89" s="327"/>
      <c r="EK89" s="327"/>
      <c r="EL89" s="327"/>
      <c r="EM89" s="327"/>
      <c r="EN89" s="327"/>
      <c r="EO89" s="327"/>
      <c r="EP89" s="327"/>
    </row>
    <row r="90" spans="1:146">
      <c r="CO90" s="327"/>
      <c r="CP90" s="327"/>
      <c r="CQ90" s="327"/>
      <c r="CR90" s="327"/>
      <c r="CS90" s="327"/>
      <c r="CT90" s="327"/>
      <c r="CU90" s="327"/>
      <c r="CV90" s="327"/>
      <c r="CW90" s="327"/>
      <c r="CX90" s="327"/>
      <c r="CY90" s="327"/>
      <c r="CZ90" s="327"/>
      <c r="DA90" s="327"/>
      <c r="DB90" s="327"/>
      <c r="DC90" s="327"/>
      <c r="DD90" s="327"/>
      <c r="DE90" s="327"/>
      <c r="DF90" s="327"/>
      <c r="DG90" s="327"/>
      <c r="DH90" s="327"/>
      <c r="DI90" s="327"/>
      <c r="DJ90" s="327"/>
      <c r="DK90" s="327"/>
      <c r="DL90" s="327"/>
      <c r="DM90" s="327"/>
      <c r="DN90" s="327"/>
      <c r="DO90" s="327"/>
      <c r="DP90" s="327"/>
      <c r="DQ90" s="327"/>
      <c r="DR90" s="327"/>
      <c r="DS90" s="327"/>
      <c r="DT90" s="327"/>
      <c r="DU90" s="327"/>
      <c r="DV90" s="327"/>
      <c r="DW90" s="327"/>
      <c r="DX90" s="327"/>
      <c r="DY90" s="327"/>
      <c r="DZ90" s="327"/>
      <c r="EA90" s="327"/>
      <c r="EB90" s="327"/>
      <c r="EC90" s="327"/>
      <c r="ED90" s="327"/>
      <c r="EE90" s="327"/>
      <c r="EF90" s="327"/>
      <c r="EG90" s="327"/>
      <c r="EH90" s="327"/>
      <c r="EI90" s="327"/>
      <c r="EJ90" s="327"/>
      <c r="EK90" s="327"/>
      <c r="EL90" s="327"/>
      <c r="EM90" s="327"/>
      <c r="EN90" s="327"/>
      <c r="EO90" s="327"/>
      <c r="EP90" s="327"/>
    </row>
    <row r="91" spans="1:146">
      <c r="CO91" s="327"/>
      <c r="CP91" s="327"/>
      <c r="CQ91" s="327"/>
      <c r="CR91" s="327"/>
      <c r="CS91" s="327"/>
      <c r="CT91" s="327"/>
      <c r="CU91" s="327"/>
      <c r="CV91" s="327"/>
      <c r="CW91" s="327"/>
      <c r="CX91" s="327"/>
      <c r="CY91" s="327"/>
      <c r="CZ91" s="327"/>
      <c r="DA91" s="327"/>
      <c r="DB91" s="327"/>
      <c r="DC91" s="327"/>
      <c r="DD91" s="327"/>
      <c r="DE91" s="327"/>
      <c r="DF91" s="327"/>
      <c r="DG91" s="327"/>
      <c r="DH91" s="327"/>
      <c r="DI91" s="327"/>
      <c r="DJ91" s="327"/>
      <c r="DK91" s="327"/>
      <c r="DL91" s="327"/>
      <c r="DM91" s="327"/>
      <c r="DN91" s="327"/>
      <c r="DO91" s="327"/>
      <c r="DP91" s="327"/>
      <c r="DQ91" s="327"/>
      <c r="DR91" s="327"/>
      <c r="DS91" s="327"/>
      <c r="DT91" s="327"/>
      <c r="DU91" s="327"/>
      <c r="DV91" s="327"/>
      <c r="DW91" s="327"/>
      <c r="DX91" s="327"/>
      <c r="DY91" s="327"/>
      <c r="DZ91" s="327"/>
      <c r="EA91" s="327"/>
      <c r="EB91" s="327"/>
      <c r="EC91" s="327"/>
      <c r="ED91" s="327"/>
      <c r="EE91" s="327"/>
      <c r="EF91" s="327"/>
      <c r="EG91" s="327"/>
      <c r="EH91" s="327"/>
      <c r="EI91" s="327"/>
      <c r="EJ91" s="327"/>
      <c r="EK91" s="327"/>
      <c r="EL91" s="327"/>
      <c r="EM91" s="327"/>
      <c r="EN91" s="327"/>
      <c r="EO91" s="327"/>
      <c r="EP91" s="327"/>
    </row>
    <row r="92" spans="1:146"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</row>
    <row r="93" spans="1:146"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</row>
    <row r="94" spans="1:146"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</row>
    <row r="95" spans="1:146"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</row>
    <row r="96" spans="1:146">
      <c r="CO96" s="327"/>
      <c r="CP96" s="327"/>
      <c r="CQ96" s="327"/>
      <c r="CR96" s="327"/>
      <c r="CS96" s="327"/>
      <c r="CT96" s="327"/>
      <c r="CU96" s="327"/>
      <c r="CV96" s="327"/>
      <c r="CW96" s="327"/>
      <c r="CX96" s="327"/>
      <c r="CY96" s="327"/>
      <c r="CZ96" s="327"/>
      <c r="DA96" s="327"/>
      <c r="DB96" s="327"/>
      <c r="DC96" s="327"/>
      <c r="DD96" s="327"/>
      <c r="DE96" s="327"/>
      <c r="DF96" s="327"/>
      <c r="DG96" s="327"/>
      <c r="DH96" s="327"/>
      <c r="DI96" s="327"/>
      <c r="DJ96" s="327"/>
      <c r="DK96" s="327"/>
      <c r="DL96" s="327"/>
      <c r="DM96" s="327"/>
      <c r="DN96" s="327"/>
      <c r="DO96" s="327"/>
      <c r="DP96" s="327"/>
      <c r="DQ96" s="327"/>
      <c r="DR96" s="327"/>
      <c r="DS96" s="327"/>
      <c r="DT96" s="327"/>
      <c r="DU96" s="327"/>
      <c r="DV96" s="327"/>
      <c r="DW96" s="327"/>
      <c r="DX96" s="327"/>
      <c r="DY96" s="327"/>
      <c r="DZ96" s="327"/>
      <c r="EA96" s="327"/>
      <c r="EB96" s="327"/>
      <c r="EC96" s="327"/>
      <c r="ED96" s="327"/>
      <c r="EE96" s="327"/>
      <c r="EF96" s="327"/>
      <c r="EG96" s="327"/>
      <c r="EH96" s="327"/>
      <c r="EI96" s="327"/>
      <c r="EJ96" s="327"/>
      <c r="EK96" s="327"/>
      <c r="EL96" s="327"/>
      <c r="EM96" s="327"/>
      <c r="EN96" s="327"/>
      <c r="EO96" s="327"/>
      <c r="EP96" s="327"/>
    </row>
    <row r="97" spans="93:146">
      <c r="CO97" s="327"/>
      <c r="CP97" s="327"/>
      <c r="CQ97" s="327"/>
      <c r="CR97" s="327"/>
      <c r="CS97" s="327"/>
      <c r="CT97" s="327"/>
      <c r="CU97" s="327"/>
      <c r="CV97" s="327"/>
      <c r="CW97" s="327"/>
      <c r="CX97" s="327"/>
      <c r="CY97" s="327"/>
      <c r="CZ97" s="327"/>
      <c r="DA97" s="327"/>
      <c r="DB97" s="327"/>
      <c r="DC97" s="327"/>
      <c r="DD97" s="327"/>
      <c r="DE97" s="327"/>
      <c r="DF97" s="327"/>
      <c r="DG97" s="327"/>
      <c r="DH97" s="327"/>
      <c r="DI97" s="327"/>
      <c r="DJ97" s="327"/>
      <c r="DK97" s="327"/>
      <c r="DL97" s="327"/>
      <c r="DM97" s="327"/>
      <c r="DN97" s="327"/>
      <c r="DO97" s="327"/>
      <c r="DP97" s="327"/>
      <c r="DQ97" s="327"/>
      <c r="DR97" s="327"/>
      <c r="DS97" s="327"/>
      <c r="DT97" s="327"/>
      <c r="DU97" s="327"/>
      <c r="DV97" s="327"/>
      <c r="DW97" s="327"/>
      <c r="DX97" s="327"/>
      <c r="DY97" s="327"/>
      <c r="DZ97" s="327"/>
      <c r="EA97" s="327"/>
      <c r="EB97" s="327"/>
      <c r="EC97" s="327"/>
      <c r="ED97" s="327"/>
      <c r="EE97" s="327"/>
      <c r="EF97" s="327"/>
      <c r="EG97" s="327"/>
      <c r="EH97" s="327"/>
      <c r="EI97" s="327"/>
      <c r="EJ97" s="327"/>
      <c r="EK97" s="327"/>
      <c r="EL97" s="327"/>
      <c r="EM97" s="327"/>
      <c r="EN97" s="327"/>
      <c r="EO97" s="327"/>
      <c r="EP97" s="327"/>
    </row>
    <row r="98" spans="93:146">
      <c r="CO98" s="327"/>
      <c r="CP98" s="327"/>
      <c r="CQ98" s="327"/>
      <c r="CR98" s="327"/>
      <c r="CS98" s="327"/>
      <c r="CT98" s="327"/>
      <c r="CU98" s="327"/>
      <c r="CV98" s="327"/>
      <c r="CW98" s="327"/>
      <c r="CX98" s="327"/>
      <c r="CY98" s="327"/>
      <c r="CZ98" s="327"/>
      <c r="DA98" s="327"/>
      <c r="DB98" s="327"/>
      <c r="DC98" s="327"/>
      <c r="DD98" s="327"/>
      <c r="DE98" s="327"/>
      <c r="DF98" s="327"/>
      <c r="DG98" s="327"/>
      <c r="DH98" s="327"/>
      <c r="DI98" s="327"/>
      <c r="DJ98" s="327"/>
      <c r="DK98" s="327"/>
      <c r="DL98" s="327"/>
      <c r="DM98" s="327"/>
      <c r="DN98" s="327"/>
      <c r="DO98" s="327"/>
      <c r="DP98" s="327"/>
      <c r="DQ98" s="327"/>
      <c r="DR98" s="327"/>
      <c r="DS98" s="327"/>
      <c r="DT98" s="327"/>
      <c r="DU98" s="327"/>
      <c r="DV98" s="327"/>
      <c r="DW98" s="327"/>
      <c r="DX98" s="327"/>
      <c r="DY98" s="327"/>
      <c r="DZ98" s="327"/>
      <c r="EA98" s="327"/>
      <c r="EB98" s="327"/>
      <c r="EC98" s="327"/>
      <c r="ED98" s="327"/>
      <c r="EE98" s="327"/>
      <c r="EF98" s="327"/>
      <c r="EG98" s="327"/>
      <c r="EH98" s="327"/>
      <c r="EI98" s="327"/>
      <c r="EJ98" s="327"/>
      <c r="EK98" s="327"/>
      <c r="EL98" s="327"/>
      <c r="EM98" s="327"/>
      <c r="EN98" s="327"/>
      <c r="EO98" s="327"/>
      <c r="EP98" s="327"/>
    </row>
    <row r="99" spans="93:146">
      <c r="CO99" s="327"/>
      <c r="CP99" s="327"/>
      <c r="CQ99" s="327"/>
      <c r="CR99" s="327"/>
      <c r="CS99" s="327"/>
      <c r="CT99" s="327"/>
      <c r="CU99" s="327"/>
      <c r="CV99" s="327"/>
      <c r="CW99" s="327"/>
      <c r="CX99" s="327"/>
      <c r="CY99" s="327"/>
      <c r="CZ99" s="327"/>
      <c r="DA99" s="327"/>
      <c r="DB99" s="327"/>
      <c r="DC99" s="327"/>
      <c r="DD99" s="327"/>
      <c r="DE99" s="327"/>
      <c r="DF99" s="327"/>
      <c r="DG99" s="327"/>
      <c r="DH99" s="327"/>
      <c r="DI99" s="327"/>
      <c r="DJ99" s="327"/>
      <c r="DK99" s="327"/>
      <c r="DL99" s="327"/>
      <c r="DM99" s="327"/>
      <c r="DN99" s="327"/>
      <c r="DO99" s="327"/>
      <c r="DP99" s="327"/>
      <c r="DQ99" s="327"/>
      <c r="DR99" s="327"/>
      <c r="DS99" s="327"/>
      <c r="DT99" s="327"/>
      <c r="DU99" s="327"/>
      <c r="DV99" s="327"/>
      <c r="DW99" s="327"/>
      <c r="DX99" s="327"/>
      <c r="DY99" s="327"/>
      <c r="DZ99" s="327"/>
      <c r="EA99" s="327"/>
      <c r="EB99" s="327"/>
      <c r="EC99" s="327"/>
      <c r="ED99" s="327"/>
      <c r="EE99" s="327"/>
      <c r="EF99" s="327"/>
      <c r="EG99" s="327"/>
      <c r="EH99" s="327"/>
      <c r="EI99" s="327"/>
      <c r="EJ99" s="327"/>
      <c r="EK99" s="327"/>
      <c r="EL99" s="327"/>
      <c r="EM99" s="327"/>
      <c r="EN99" s="327"/>
      <c r="EO99" s="327"/>
      <c r="EP99" s="327"/>
    </row>
    <row r="100" spans="93:146">
      <c r="CO100" s="327"/>
      <c r="CP100" s="327"/>
      <c r="CQ100" s="327"/>
      <c r="CR100" s="327"/>
      <c r="CS100" s="327"/>
      <c r="CT100" s="327"/>
      <c r="CU100" s="327"/>
      <c r="CV100" s="327"/>
      <c r="CW100" s="327"/>
      <c r="CX100" s="327"/>
      <c r="CY100" s="327"/>
      <c r="CZ100" s="327"/>
      <c r="DA100" s="327"/>
      <c r="DB100" s="327"/>
      <c r="DC100" s="327"/>
      <c r="DD100" s="327"/>
      <c r="DE100" s="327"/>
      <c r="DF100" s="327"/>
      <c r="DG100" s="327"/>
      <c r="DH100" s="327"/>
      <c r="DI100" s="327"/>
      <c r="DJ100" s="327"/>
      <c r="DK100" s="327"/>
      <c r="DL100" s="327"/>
      <c r="DM100" s="327"/>
      <c r="DN100" s="327"/>
      <c r="DO100" s="327"/>
      <c r="DP100" s="327"/>
      <c r="DQ100" s="327"/>
      <c r="DR100" s="327"/>
      <c r="DS100" s="327"/>
      <c r="DT100" s="327"/>
      <c r="DU100" s="327"/>
      <c r="DV100" s="327"/>
      <c r="DW100" s="327"/>
      <c r="DX100" s="327"/>
      <c r="DY100" s="327"/>
      <c r="DZ100" s="327"/>
      <c r="EA100" s="327"/>
      <c r="EB100" s="327"/>
      <c r="EC100" s="327"/>
      <c r="ED100" s="327"/>
      <c r="EE100" s="327"/>
      <c r="EF100" s="327"/>
      <c r="EG100" s="327"/>
      <c r="EH100" s="327"/>
      <c r="EI100" s="327"/>
      <c r="EJ100" s="327"/>
      <c r="EK100" s="327"/>
      <c r="EL100" s="327"/>
      <c r="EM100" s="327"/>
      <c r="EN100" s="327"/>
      <c r="EO100" s="327"/>
      <c r="EP100" s="327"/>
    </row>
    <row r="101" spans="93:146">
      <c r="CO101" s="327"/>
      <c r="CP101" s="327"/>
      <c r="CQ101" s="327"/>
      <c r="CR101" s="327"/>
      <c r="CS101" s="327"/>
      <c r="CT101" s="327"/>
      <c r="CU101" s="327"/>
      <c r="CV101" s="327"/>
      <c r="CW101" s="327"/>
      <c r="CX101" s="327"/>
      <c r="CY101" s="327"/>
      <c r="CZ101" s="327"/>
      <c r="DA101" s="327"/>
      <c r="DB101" s="327"/>
      <c r="DC101" s="327"/>
      <c r="DD101" s="327"/>
      <c r="DE101" s="327"/>
      <c r="DF101" s="327"/>
      <c r="DG101" s="327"/>
      <c r="DH101" s="327"/>
      <c r="DI101" s="327"/>
      <c r="DJ101" s="327"/>
      <c r="DK101" s="327"/>
      <c r="DL101" s="327"/>
      <c r="DM101" s="327"/>
      <c r="DN101" s="327"/>
      <c r="DO101" s="327"/>
      <c r="DP101" s="327"/>
      <c r="DQ101" s="327"/>
      <c r="DR101" s="327"/>
      <c r="DS101" s="327"/>
      <c r="DT101" s="327"/>
      <c r="DU101" s="327"/>
      <c r="DV101" s="327"/>
      <c r="DW101" s="327"/>
      <c r="DX101" s="327"/>
      <c r="DY101" s="327"/>
      <c r="DZ101" s="327"/>
      <c r="EA101" s="327"/>
      <c r="EB101" s="327"/>
      <c r="EC101" s="327"/>
      <c r="ED101" s="327"/>
      <c r="EE101" s="327"/>
      <c r="EF101" s="327"/>
      <c r="EG101" s="327"/>
      <c r="EH101" s="327"/>
      <c r="EI101" s="327"/>
      <c r="EJ101" s="327"/>
      <c r="EK101" s="327"/>
      <c r="EL101" s="327"/>
      <c r="EM101" s="327"/>
      <c r="EN101" s="327"/>
      <c r="EO101" s="327"/>
      <c r="EP101" s="327"/>
    </row>
    <row r="102" spans="93:146">
      <c r="CO102" s="327"/>
      <c r="CP102" s="327"/>
      <c r="CQ102" s="327"/>
      <c r="CR102" s="327"/>
      <c r="CS102" s="327"/>
      <c r="CT102" s="327"/>
      <c r="CU102" s="327"/>
      <c r="CV102" s="327"/>
      <c r="CW102" s="327"/>
      <c r="CX102" s="327"/>
      <c r="CY102" s="327"/>
      <c r="CZ102" s="327"/>
      <c r="DA102" s="327"/>
      <c r="DB102" s="327"/>
      <c r="DC102" s="327"/>
      <c r="DD102" s="327"/>
      <c r="DE102" s="327"/>
      <c r="DF102" s="327"/>
      <c r="DG102" s="327"/>
      <c r="DH102" s="327"/>
      <c r="DI102" s="327"/>
      <c r="DJ102" s="327"/>
      <c r="DK102" s="327"/>
      <c r="DL102" s="327"/>
      <c r="DM102" s="327"/>
      <c r="DN102" s="327"/>
      <c r="DO102" s="327"/>
      <c r="DP102" s="327"/>
      <c r="DQ102" s="327"/>
      <c r="DR102" s="327"/>
      <c r="DS102" s="327"/>
      <c r="DT102" s="327"/>
      <c r="DU102" s="327"/>
      <c r="DV102" s="327"/>
      <c r="DW102" s="327"/>
      <c r="DX102" s="327"/>
      <c r="DY102" s="327"/>
      <c r="DZ102" s="327"/>
      <c r="EA102" s="327"/>
      <c r="EB102" s="327"/>
      <c r="EC102" s="327"/>
      <c r="ED102" s="327"/>
      <c r="EE102" s="327"/>
      <c r="EF102" s="327"/>
      <c r="EG102" s="327"/>
      <c r="EH102" s="327"/>
      <c r="EI102" s="327"/>
      <c r="EJ102" s="327"/>
      <c r="EK102" s="327"/>
      <c r="EL102" s="327"/>
      <c r="EM102" s="327"/>
      <c r="EN102" s="327"/>
      <c r="EO102" s="327"/>
      <c r="EP102" s="327"/>
    </row>
    <row r="103" spans="93:146">
      <c r="CO103" s="327"/>
      <c r="CP103" s="327"/>
      <c r="CQ103" s="327"/>
      <c r="CR103" s="327"/>
      <c r="CS103" s="327"/>
      <c r="CT103" s="327"/>
      <c r="CU103" s="327"/>
      <c r="CV103" s="327"/>
      <c r="CW103" s="327"/>
      <c r="CX103" s="327"/>
      <c r="CY103" s="327"/>
      <c r="CZ103" s="327"/>
      <c r="DA103" s="327"/>
      <c r="DB103" s="327"/>
      <c r="DC103" s="327"/>
      <c r="DD103" s="327"/>
      <c r="DE103" s="327"/>
      <c r="DF103" s="327"/>
      <c r="DG103" s="327"/>
      <c r="DH103" s="327"/>
      <c r="DI103" s="327"/>
      <c r="DJ103" s="327"/>
      <c r="DK103" s="327"/>
      <c r="DL103" s="327"/>
      <c r="DM103" s="327"/>
      <c r="DN103" s="327"/>
      <c r="DO103" s="327"/>
      <c r="DP103" s="327"/>
      <c r="DQ103" s="327"/>
      <c r="DR103" s="327"/>
      <c r="DS103" s="327"/>
      <c r="DT103" s="327"/>
      <c r="DU103" s="327"/>
      <c r="DV103" s="327"/>
      <c r="DW103" s="327"/>
      <c r="DX103" s="327"/>
      <c r="DY103" s="327"/>
      <c r="DZ103" s="327"/>
      <c r="EA103" s="327"/>
      <c r="EB103" s="327"/>
      <c r="EC103" s="327"/>
      <c r="ED103" s="327"/>
      <c r="EE103" s="327"/>
      <c r="EF103" s="327"/>
      <c r="EG103" s="327"/>
      <c r="EH103" s="327"/>
      <c r="EI103" s="327"/>
      <c r="EJ103" s="327"/>
      <c r="EK103" s="327"/>
      <c r="EL103" s="327"/>
      <c r="EM103" s="327"/>
      <c r="EN103" s="327"/>
      <c r="EO103" s="327"/>
      <c r="EP103" s="327"/>
    </row>
    <row r="104" spans="93:146">
      <c r="CO104" s="327"/>
      <c r="CP104" s="327"/>
      <c r="CQ104" s="327"/>
      <c r="CR104" s="327"/>
      <c r="CS104" s="327"/>
      <c r="CT104" s="327"/>
      <c r="CU104" s="327"/>
      <c r="CV104" s="327"/>
      <c r="CW104" s="327"/>
      <c r="CX104" s="327"/>
      <c r="CY104" s="327"/>
      <c r="CZ104" s="327"/>
      <c r="DA104" s="327"/>
      <c r="DB104" s="327"/>
      <c r="DC104" s="327"/>
      <c r="DD104" s="327"/>
      <c r="DE104" s="327"/>
      <c r="DF104" s="327"/>
      <c r="DG104" s="327"/>
      <c r="DH104" s="327"/>
      <c r="DI104" s="327"/>
      <c r="DJ104" s="327"/>
      <c r="DK104" s="327"/>
      <c r="DL104" s="327"/>
      <c r="DM104" s="327"/>
      <c r="DN104" s="327"/>
      <c r="DO104" s="327"/>
      <c r="DP104" s="327"/>
      <c r="DQ104" s="327"/>
      <c r="DR104" s="327"/>
      <c r="DS104" s="327"/>
      <c r="DT104" s="327"/>
      <c r="DU104" s="327"/>
      <c r="DV104" s="327"/>
      <c r="DW104" s="327"/>
      <c r="DX104" s="327"/>
      <c r="DY104" s="327"/>
      <c r="DZ104" s="327"/>
      <c r="EA104" s="327"/>
      <c r="EB104" s="327"/>
      <c r="EC104" s="327"/>
      <c r="ED104" s="327"/>
      <c r="EE104" s="327"/>
      <c r="EF104" s="327"/>
      <c r="EG104" s="327"/>
      <c r="EH104" s="327"/>
      <c r="EI104" s="327"/>
      <c r="EJ104" s="327"/>
      <c r="EK104" s="327"/>
      <c r="EL104" s="327"/>
      <c r="EM104" s="327"/>
      <c r="EN104" s="327"/>
      <c r="EO104" s="327"/>
      <c r="EP104" s="327"/>
    </row>
    <row r="105" spans="93:146">
      <c r="CO105" s="327"/>
      <c r="CP105" s="327"/>
      <c r="CQ105" s="327"/>
      <c r="CR105" s="327"/>
      <c r="CS105" s="327"/>
      <c r="CT105" s="327"/>
      <c r="CU105" s="327"/>
      <c r="CV105" s="327"/>
      <c r="CW105" s="327"/>
      <c r="CX105" s="327"/>
      <c r="CY105" s="327"/>
      <c r="CZ105" s="327"/>
      <c r="DA105" s="327"/>
      <c r="DB105" s="327"/>
      <c r="DC105" s="327"/>
      <c r="DD105" s="327"/>
      <c r="DE105" s="327"/>
      <c r="DF105" s="327"/>
      <c r="DG105" s="327"/>
      <c r="DH105" s="327"/>
      <c r="DI105" s="327"/>
      <c r="DJ105" s="327"/>
      <c r="DK105" s="327"/>
      <c r="DL105" s="327"/>
      <c r="DM105" s="327"/>
      <c r="DN105" s="327"/>
      <c r="DO105" s="327"/>
      <c r="DP105" s="327"/>
      <c r="DQ105" s="327"/>
      <c r="DR105" s="327"/>
      <c r="DS105" s="327"/>
      <c r="DT105" s="327"/>
      <c r="DU105" s="327"/>
      <c r="DV105" s="327"/>
      <c r="DW105" s="327"/>
      <c r="DX105" s="327"/>
      <c r="DY105" s="327"/>
      <c r="DZ105" s="327"/>
      <c r="EA105" s="327"/>
      <c r="EB105" s="327"/>
      <c r="EC105" s="327"/>
      <c r="ED105" s="327"/>
      <c r="EE105" s="327"/>
      <c r="EF105" s="327"/>
      <c r="EG105" s="327"/>
      <c r="EH105" s="327"/>
      <c r="EI105" s="327"/>
      <c r="EJ105" s="327"/>
      <c r="EK105" s="327"/>
      <c r="EL105" s="327"/>
      <c r="EM105" s="327"/>
      <c r="EN105" s="327"/>
      <c r="EO105" s="327"/>
      <c r="EP105" s="327"/>
    </row>
    <row r="106" spans="93:146">
      <c r="CO106" s="327"/>
      <c r="CP106" s="327"/>
      <c r="CQ106" s="327"/>
      <c r="CR106" s="327"/>
      <c r="CS106" s="327"/>
      <c r="CT106" s="327"/>
      <c r="CU106" s="327"/>
      <c r="CV106" s="327"/>
      <c r="CW106" s="327"/>
      <c r="CX106" s="327"/>
      <c r="CY106" s="327"/>
      <c r="CZ106" s="327"/>
      <c r="DA106" s="327"/>
      <c r="DB106" s="327"/>
      <c r="DC106" s="327"/>
      <c r="DD106" s="327"/>
      <c r="DE106" s="327"/>
      <c r="DF106" s="327"/>
      <c r="DG106" s="327"/>
      <c r="DH106" s="327"/>
      <c r="DI106" s="327"/>
      <c r="DJ106" s="327"/>
      <c r="DK106" s="327"/>
      <c r="DL106" s="327"/>
      <c r="DM106" s="327"/>
      <c r="DN106" s="327"/>
      <c r="DO106" s="327"/>
      <c r="DP106" s="327"/>
      <c r="DQ106" s="327"/>
      <c r="DR106" s="327"/>
      <c r="DS106" s="327"/>
      <c r="DT106" s="327"/>
      <c r="DU106" s="327"/>
      <c r="DV106" s="327"/>
      <c r="DW106" s="327"/>
      <c r="DX106" s="327"/>
      <c r="DY106" s="327"/>
      <c r="DZ106" s="327"/>
      <c r="EA106" s="327"/>
      <c r="EB106" s="327"/>
      <c r="EC106" s="327"/>
      <c r="ED106" s="327"/>
      <c r="EE106" s="327"/>
      <c r="EF106" s="327"/>
      <c r="EG106" s="327"/>
      <c r="EH106" s="327"/>
      <c r="EI106" s="327"/>
      <c r="EJ106" s="327"/>
      <c r="EK106" s="327"/>
      <c r="EL106" s="327"/>
      <c r="EM106" s="327"/>
      <c r="EN106" s="327"/>
      <c r="EO106" s="327"/>
      <c r="EP106" s="327"/>
    </row>
    <row r="107" spans="93:146">
      <c r="CO107" s="327"/>
      <c r="CP107" s="327"/>
      <c r="CQ107" s="327"/>
      <c r="CR107" s="327"/>
      <c r="CS107" s="327"/>
      <c r="CT107" s="327"/>
      <c r="CU107" s="327"/>
      <c r="CV107" s="327"/>
      <c r="CW107" s="327"/>
      <c r="CX107" s="327"/>
      <c r="CY107" s="327"/>
      <c r="CZ107" s="327"/>
      <c r="DA107" s="327"/>
      <c r="DB107" s="327"/>
      <c r="DC107" s="327"/>
      <c r="DD107" s="327"/>
      <c r="DE107" s="327"/>
      <c r="DF107" s="327"/>
      <c r="DG107" s="327"/>
      <c r="DH107" s="327"/>
      <c r="DI107" s="327"/>
      <c r="DJ107" s="327"/>
      <c r="DK107" s="327"/>
      <c r="DL107" s="327"/>
      <c r="DM107" s="327"/>
      <c r="DN107" s="327"/>
      <c r="DO107" s="327"/>
      <c r="DP107" s="327"/>
      <c r="DQ107" s="327"/>
      <c r="DR107" s="327"/>
      <c r="DS107" s="327"/>
      <c r="DT107" s="327"/>
      <c r="DU107" s="327"/>
      <c r="DV107" s="327"/>
      <c r="DW107" s="327"/>
      <c r="DX107" s="327"/>
      <c r="DY107" s="327"/>
      <c r="DZ107" s="327"/>
      <c r="EA107" s="327"/>
      <c r="EB107" s="327"/>
      <c r="EC107" s="327"/>
      <c r="ED107" s="327"/>
      <c r="EE107" s="327"/>
      <c r="EF107" s="327"/>
      <c r="EG107" s="327"/>
      <c r="EH107" s="327"/>
      <c r="EI107" s="327"/>
      <c r="EJ107" s="327"/>
      <c r="EK107" s="327"/>
      <c r="EL107" s="327"/>
      <c r="EM107" s="327"/>
      <c r="EN107" s="327"/>
      <c r="EO107" s="327"/>
      <c r="EP107" s="327"/>
    </row>
    <row r="108" spans="93:146">
      <c r="CO108" s="327"/>
      <c r="CP108" s="327"/>
      <c r="CQ108" s="327"/>
      <c r="CR108" s="327"/>
      <c r="CS108" s="327"/>
      <c r="CT108" s="327"/>
      <c r="CU108" s="327"/>
      <c r="CV108" s="327"/>
      <c r="CW108" s="327"/>
      <c r="CX108" s="327"/>
      <c r="CY108" s="327"/>
      <c r="CZ108" s="327"/>
      <c r="DA108" s="327"/>
      <c r="DB108" s="327"/>
      <c r="DC108" s="327"/>
      <c r="DD108" s="327"/>
      <c r="DE108" s="327"/>
      <c r="DF108" s="327"/>
      <c r="DG108" s="327"/>
      <c r="DH108" s="327"/>
      <c r="DI108" s="327"/>
      <c r="DJ108" s="327"/>
      <c r="DK108" s="327"/>
      <c r="DL108" s="327"/>
      <c r="DM108" s="327"/>
      <c r="DN108" s="327"/>
      <c r="DO108" s="327"/>
      <c r="DP108" s="327"/>
      <c r="DQ108" s="327"/>
      <c r="DR108" s="327"/>
      <c r="DS108" s="327"/>
      <c r="DT108" s="327"/>
      <c r="DU108" s="327"/>
      <c r="DV108" s="327"/>
      <c r="DW108" s="327"/>
      <c r="DX108" s="327"/>
      <c r="DY108" s="327"/>
      <c r="DZ108" s="327"/>
      <c r="EA108" s="327"/>
      <c r="EB108" s="327"/>
      <c r="EC108" s="327"/>
      <c r="ED108" s="327"/>
      <c r="EE108" s="327"/>
      <c r="EF108" s="327"/>
      <c r="EG108" s="327"/>
      <c r="EH108" s="327"/>
      <c r="EI108" s="327"/>
      <c r="EJ108" s="327"/>
      <c r="EK108" s="327"/>
      <c r="EL108" s="327"/>
      <c r="EM108" s="327"/>
      <c r="EN108" s="327"/>
      <c r="EO108" s="327"/>
      <c r="EP108" s="327"/>
    </row>
    <row r="109" spans="93:146">
      <c r="CO109" s="327"/>
      <c r="CP109" s="327"/>
      <c r="CQ109" s="327"/>
      <c r="CR109" s="327"/>
      <c r="CS109" s="327"/>
      <c r="CT109" s="327"/>
      <c r="CU109" s="327"/>
      <c r="CV109" s="327"/>
      <c r="CW109" s="327"/>
      <c r="CX109" s="327"/>
      <c r="CY109" s="327"/>
      <c r="CZ109" s="327"/>
      <c r="DA109" s="327"/>
      <c r="DB109" s="327"/>
      <c r="DC109" s="327"/>
      <c r="DD109" s="327"/>
      <c r="DE109" s="327"/>
      <c r="DF109" s="327"/>
      <c r="DG109" s="327"/>
      <c r="DH109" s="327"/>
      <c r="DI109" s="327"/>
      <c r="DJ109" s="327"/>
      <c r="DK109" s="327"/>
      <c r="DL109" s="327"/>
      <c r="DM109" s="327"/>
      <c r="DN109" s="327"/>
      <c r="DO109" s="327"/>
      <c r="DP109" s="327"/>
      <c r="DQ109" s="327"/>
      <c r="DR109" s="327"/>
      <c r="DS109" s="327"/>
      <c r="DT109" s="327"/>
      <c r="DU109" s="327"/>
      <c r="DV109" s="327"/>
      <c r="DW109" s="327"/>
      <c r="DX109" s="327"/>
      <c r="DY109" s="327"/>
      <c r="DZ109" s="327"/>
      <c r="EA109" s="327"/>
      <c r="EB109" s="327"/>
      <c r="EC109" s="327"/>
      <c r="ED109" s="327"/>
      <c r="EE109" s="327"/>
      <c r="EF109" s="327"/>
      <c r="EG109" s="327"/>
      <c r="EH109" s="327"/>
      <c r="EI109" s="327"/>
      <c r="EJ109" s="327"/>
      <c r="EK109" s="327"/>
      <c r="EL109" s="327"/>
      <c r="EM109" s="327"/>
      <c r="EN109" s="327"/>
      <c r="EO109" s="327"/>
      <c r="EP109" s="327"/>
    </row>
    <row r="110" spans="93:146">
      <c r="CO110" s="327"/>
      <c r="CP110" s="327"/>
      <c r="CQ110" s="327"/>
      <c r="CR110" s="327"/>
      <c r="CS110" s="327"/>
      <c r="CT110" s="327"/>
      <c r="CU110" s="327"/>
      <c r="CV110" s="327"/>
      <c r="CW110" s="327"/>
      <c r="CX110" s="327"/>
      <c r="CY110" s="327"/>
      <c r="CZ110" s="327"/>
      <c r="DA110" s="327"/>
      <c r="DB110" s="327"/>
      <c r="DC110" s="327"/>
      <c r="DD110" s="327"/>
      <c r="DE110" s="327"/>
      <c r="DF110" s="327"/>
      <c r="DG110" s="327"/>
      <c r="DH110" s="327"/>
      <c r="DI110" s="327"/>
      <c r="DJ110" s="327"/>
      <c r="DK110" s="327"/>
      <c r="DL110" s="327"/>
      <c r="DM110" s="327"/>
      <c r="DN110" s="327"/>
      <c r="DO110" s="327"/>
      <c r="DP110" s="327"/>
      <c r="DQ110" s="327"/>
      <c r="DR110" s="327"/>
      <c r="DS110" s="327"/>
      <c r="DT110" s="327"/>
      <c r="DU110" s="327"/>
      <c r="DV110" s="327"/>
      <c r="DW110" s="327"/>
      <c r="DX110" s="327"/>
      <c r="DY110" s="327"/>
      <c r="DZ110" s="327"/>
      <c r="EA110" s="327"/>
      <c r="EB110" s="327"/>
      <c r="EC110" s="327"/>
      <c r="ED110" s="327"/>
      <c r="EE110" s="327"/>
      <c r="EF110" s="327"/>
      <c r="EG110" s="327"/>
      <c r="EH110" s="327"/>
      <c r="EI110" s="327"/>
      <c r="EJ110" s="327"/>
      <c r="EK110" s="327"/>
      <c r="EL110" s="327"/>
      <c r="EM110" s="327"/>
      <c r="EN110" s="327"/>
      <c r="EO110" s="327"/>
      <c r="EP110" s="327"/>
    </row>
    <row r="111" spans="93:146">
      <c r="CO111" s="327"/>
      <c r="CP111" s="327"/>
      <c r="CQ111" s="327"/>
      <c r="CR111" s="327"/>
      <c r="CS111" s="327"/>
      <c r="CT111" s="327"/>
      <c r="CU111" s="327"/>
      <c r="CV111" s="327"/>
      <c r="CW111" s="327"/>
      <c r="CX111" s="327"/>
      <c r="CY111" s="327"/>
      <c r="CZ111" s="327"/>
      <c r="DA111" s="327"/>
      <c r="DB111" s="327"/>
      <c r="DC111" s="327"/>
      <c r="DD111" s="327"/>
      <c r="DE111" s="327"/>
      <c r="DF111" s="327"/>
      <c r="DG111" s="327"/>
      <c r="DH111" s="327"/>
      <c r="DI111" s="327"/>
      <c r="DJ111" s="327"/>
      <c r="DK111" s="327"/>
      <c r="DL111" s="327"/>
      <c r="DM111" s="327"/>
      <c r="DN111" s="327"/>
      <c r="DO111" s="327"/>
      <c r="DP111" s="327"/>
      <c r="DQ111" s="327"/>
      <c r="DR111" s="327"/>
      <c r="DS111" s="327"/>
      <c r="DT111" s="327"/>
      <c r="DU111" s="327"/>
      <c r="DV111" s="327"/>
      <c r="DW111" s="327"/>
      <c r="DX111" s="327"/>
      <c r="DY111" s="327"/>
      <c r="DZ111" s="327"/>
      <c r="EA111" s="327"/>
      <c r="EB111" s="327"/>
      <c r="EC111" s="327"/>
      <c r="ED111" s="327"/>
      <c r="EE111" s="327"/>
      <c r="EF111" s="327"/>
      <c r="EG111" s="327"/>
      <c r="EH111" s="327"/>
      <c r="EI111" s="327"/>
      <c r="EJ111" s="327"/>
      <c r="EK111" s="327"/>
      <c r="EL111" s="327"/>
      <c r="EM111" s="327"/>
      <c r="EN111" s="327"/>
      <c r="EO111" s="327"/>
      <c r="EP111" s="327"/>
    </row>
    <row r="112" spans="93:146">
      <c r="CO112" s="327"/>
      <c r="CP112" s="327"/>
      <c r="CQ112" s="327"/>
      <c r="CR112" s="327"/>
      <c r="CS112" s="327"/>
      <c r="CT112" s="327"/>
      <c r="CU112" s="327"/>
      <c r="CV112" s="327"/>
      <c r="CW112" s="327"/>
      <c r="CX112" s="327"/>
      <c r="CY112" s="327"/>
      <c r="CZ112" s="327"/>
      <c r="DA112" s="327"/>
      <c r="DB112" s="327"/>
      <c r="DC112" s="327"/>
      <c r="DD112" s="327"/>
      <c r="DE112" s="327"/>
      <c r="DF112" s="327"/>
      <c r="DG112" s="327"/>
      <c r="DH112" s="327"/>
      <c r="DI112" s="327"/>
      <c r="DJ112" s="327"/>
      <c r="DK112" s="327"/>
      <c r="DL112" s="327"/>
      <c r="DM112" s="327"/>
      <c r="DN112" s="327"/>
      <c r="DO112" s="327"/>
      <c r="DP112" s="327"/>
      <c r="DQ112" s="327"/>
      <c r="DR112" s="327"/>
      <c r="DS112" s="327"/>
      <c r="DT112" s="327"/>
      <c r="DU112" s="327"/>
      <c r="DV112" s="327"/>
      <c r="DW112" s="327"/>
      <c r="DX112" s="327"/>
      <c r="DY112" s="327"/>
      <c r="DZ112" s="327"/>
      <c r="EA112" s="327"/>
      <c r="EB112" s="327"/>
      <c r="EC112" s="327"/>
      <c r="ED112" s="327"/>
      <c r="EE112" s="327"/>
      <c r="EF112" s="327"/>
      <c r="EG112" s="327"/>
      <c r="EH112" s="327"/>
      <c r="EI112" s="327"/>
      <c r="EJ112" s="327"/>
      <c r="EK112" s="327"/>
      <c r="EL112" s="327"/>
      <c r="EM112" s="327"/>
      <c r="EN112" s="327"/>
      <c r="EO112" s="327"/>
      <c r="EP112" s="327"/>
    </row>
    <row r="113" spans="32:146">
      <c r="CO113" s="327"/>
      <c r="CP113" s="327"/>
      <c r="CQ113" s="327"/>
      <c r="CR113" s="327"/>
      <c r="CS113" s="327"/>
      <c r="CT113" s="327"/>
      <c r="CU113" s="327"/>
      <c r="CV113" s="327"/>
      <c r="CW113" s="327"/>
      <c r="CX113" s="327"/>
      <c r="CY113" s="327"/>
      <c r="CZ113" s="327"/>
      <c r="DA113" s="327"/>
      <c r="DB113" s="327"/>
      <c r="DC113" s="327"/>
      <c r="DD113" s="327"/>
      <c r="DE113" s="327"/>
      <c r="DF113" s="327"/>
      <c r="DG113" s="327"/>
      <c r="DH113" s="327"/>
      <c r="DI113" s="327"/>
      <c r="DJ113" s="327"/>
      <c r="DK113" s="327"/>
      <c r="DL113" s="327"/>
      <c r="DM113" s="327"/>
      <c r="DN113" s="327"/>
      <c r="DO113" s="327"/>
      <c r="DP113" s="327"/>
      <c r="DQ113" s="327"/>
      <c r="DR113" s="327"/>
      <c r="DS113" s="327"/>
      <c r="DT113" s="327"/>
      <c r="DU113" s="327"/>
      <c r="DV113" s="327"/>
      <c r="DW113" s="327"/>
      <c r="DX113" s="327"/>
      <c r="DY113" s="327"/>
      <c r="DZ113" s="327"/>
      <c r="EA113" s="327"/>
      <c r="EB113" s="327"/>
      <c r="EC113" s="327"/>
      <c r="ED113" s="327"/>
      <c r="EE113" s="327"/>
      <c r="EF113" s="327"/>
      <c r="EG113" s="327"/>
      <c r="EH113" s="327"/>
      <c r="EI113" s="327"/>
      <c r="EJ113" s="327"/>
      <c r="EK113" s="327"/>
      <c r="EL113" s="327"/>
      <c r="EM113" s="327"/>
      <c r="EN113" s="327"/>
      <c r="EO113" s="327"/>
      <c r="EP113" s="327"/>
    </row>
    <row r="114" spans="32:146">
      <c r="CO114" s="327"/>
      <c r="CP114" s="327"/>
      <c r="CQ114" s="327"/>
      <c r="CR114" s="327"/>
      <c r="CS114" s="327"/>
      <c r="CT114" s="327"/>
      <c r="CU114" s="327"/>
      <c r="CV114" s="327"/>
      <c r="CW114" s="327"/>
      <c r="CX114" s="327"/>
      <c r="CY114" s="327"/>
      <c r="CZ114" s="327"/>
      <c r="DA114" s="327"/>
      <c r="DB114" s="327"/>
      <c r="DC114" s="327"/>
      <c r="DD114" s="327"/>
      <c r="DE114" s="327"/>
      <c r="DF114" s="327"/>
      <c r="DG114" s="327"/>
      <c r="DH114" s="327"/>
      <c r="DI114" s="327"/>
      <c r="DJ114" s="327"/>
      <c r="DK114" s="327"/>
      <c r="DL114" s="327"/>
      <c r="DM114" s="327"/>
      <c r="DN114" s="327"/>
      <c r="DO114" s="327"/>
      <c r="DP114" s="327"/>
      <c r="DQ114" s="327"/>
      <c r="DR114" s="327"/>
      <c r="DS114" s="327"/>
      <c r="DT114" s="327"/>
      <c r="DU114" s="327"/>
      <c r="DV114" s="327"/>
      <c r="DW114" s="327"/>
      <c r="DX114" s="327"/>
      <c r="DY114" s="327"/>
      <c r="DZ114" s="327"/>
      <c r="EA114" s="327"/>
      <c r="EB114" s="327"/>
      <c r="EC114" s="327"/>
      <c r="ED114" s="327"/>
      <c r="EE114" s="327"/>
      <c r="EF114" s="327"/>
      <c r="EG114" s="327"/>
      <c r="EH114" s="327"/>
      <c r="EI114" s="327"/>
      <c r="EJ114" s="327"/>
      <c r="EK114" s="327"/>
      <c r="EL114" s="327"/>
      <c r="EM114" s="327"/>
      <c r="EN114" s="327"/>
      <c r="EO114" s="327"/>
      <c r="EP114" s="327"/>
    </row>
    <row r="115" spans="32:146">
      <c r="CO115" s="327"/>
      <c r="CP115" s="327"/>
      <c r="CQ115" s="327"/>
      <c r="CR115" s="327"/>
      <c r="CS115" s="327"/>
      <c r="CT115" s="327"/>
      <c r="CU115" s="327"/>
      <c r="CV115" s="327"/>
      <c r="CW115" s="327"/>
      <c r="CX115" s="327"/>
      <c r="CY115" s="327"/>
      <c r="CZ115" s="327"/>
      <c r="DA115" s="327"/>
      <c r="DB115" s="327"/>
      <c r="DC115" s="327"/>
      <c r="DD115" s="327"/>
      <c r="DE115" s="327"/>
      <c r="DF115" s="327"/>
      <c r="DG115" s="327"/>
      <c r="DH115" s="327"/>
      <c r="DI115" s="327"/>
      <c r="DJ115" s="327"/>
      <c r="DK115" s="327"/>
      <c r="DL115" s="327"/>
      <c r="DM115" s="327"/>
      <c r="DN115" s="327"/>
      <c r="DO115" s="327"/>
      <c r="DP115" s="327"/>
      <c r="DQ115" s="327"/>
      <c r="DR115" s="327"/>
      <c r="DS115" s="327"/>
      <c r="DT115" s="327"/>
      <c r="DU115" s="327"/>
      <c r="DV115" s="327"/>
      <c r="DW115" s="327"/>
      <c r="DX115" s="327"/>
      <c r="DY115" s="327"/>
      <c r="DZ115" s="327"/>
      <c r="EA115" s="327"/>
      <c r="EB115" s="327"/>
      <c r="EC115" s="327"/>
      <c r="ED115" s="327"/>
      <c r="EE115" s="327"/>
      <c r="EF115" s="327"/>
      <c r="EG115" s="327"/>
      <c r="EH115" s="327"/>
      <c r="EI115" s="327"/>
      <c r="EJ115" s="327"/>
      <c r="EK115" s="327"/>
      <c r="EL115" s="327"/>
      <c r="EM115" s="327"/>
      <c r="EN115" s="327"/>
      <c r="EO115" s="327"/>
      <c r="EP115" s="327"/>
    </row>
    <row r="116" spans="32:146">
      <c r="CO116" s="327"/>
      <c r="CP116" s="327"/>
      <c r="CQ116" s="327"/>
      <c r="CR116" s="327"/>
      <c r="CS116" s="327"/>
      <c r="CT116" s="327"/>
      <c r="CU116" s="327"/>
      <c r="CV116" s="327"/>
      <c r="CW116" s="327"/>
      <c r="CX116" s="327"/>
      <c r="CY116" s="327"/>
      <c r="CZ116" s="327"/>
      <c r="DA116" s="327"/>
      <c r="DB116" s="327"/>
      <c r="DC116" s="327"/>
      <c r="DD116" s="327"/>
      <c r="DE116" s="327"/>
      <c r="DF116" s="327"/>
      <c r="DG116" s="327"/>
      <c r="DH116" s="327"/>
      <c r="DI116" s="327"/>
      <c r="DJ116" s="327"/>
      <c r="DK116" s="327"/>
      <c r="DL116" s="327"/>
      <c r="DM116" s="327"/>
      <c r="DN116" s="327"/>
      <c r="DO116" s="327"/>
      <c r="DP116" s="327"/>
      <c r="DQ116" s="327"/>
      <c r="DR116" s="327"/>
      <c r="DS116" s="327"/>
      <c r="DT116" s="327"/>
      <c r="DU116" s="327"/>
      <c r="DV116" s="327"/>
      <c r="DW116" s="327"/>
      <c r="DX116" s="327"/>
      <c r="DY116" s="327"/>
      <c r="DZ116" s="327"/>
      <c r="EA116" s="327"/>
      <c r="EB116" s="327"/>
      <c r="EC116" s="327"/>
      <c r="ED116" s="327"/>
      <c r="EE116" s="327"/>
      <c r="EF116" s="327"/>
      <c r="EG116" s="327"/>
      <c r="EH116" s="327"/>
      <c r="EI116" s="327"/>
      <c r="EJ116" s="327"/>
      <c r="EK116" s="327"/>
      <c r="EL116" s="327"/>
      <c r="EM116" s="327"/>
      <c r="EN116" s="327"/>
      <c r="EO116" s="327"/>
      <c r="EP116" s="327"/>
    </row>
    <row r="117" spans="32:146">
      <c r="CO117" s="327"/>
      <c r="CP117" s="327"/>
      <c r="CQ117" s="327"/>
      <c r="CR117" s="327"/>
      <c r="CS117" s="327"/>
      <c r="CT117" s="327"/>
      <c r="CU117" s="327"/>
      <c r="CV117" s="327"/>
      <c r="CW117" s="327"/>
      <c r="CX117" s="327"/>
      <c r="CY117" s="327"/>
      <c r="CZ117" s="327"/>
      <c r="DA117" s="327"/>
      <c r="DB117" s="327"/>
      <c r="DC117" s="327"/>
      <c r="DD117" s="327"/>
      <c r="DE117" s="327"/>
      <c r="DF117" s="327"/>
      <c r="DG117" s="327"/>
      <c r="DH117" s="327"/>
      <c r="DI117" s="327"/>
      <c r="DJ117" s="327"/>
      <c r="DK117" s="327"/>
      <c r="DL117" s="327"/>
      <c r="DM117" s="327"/>
      <c r="DN117" s="327"/>
      <c r="DO117" s="327"/>
      <c r="DP117" s="327"/>
      <c r="DQ117" s="327"/>
      <c r="DR117" s="327"/>
      <c r="DS117" s="327"/>
      <c r="DT117" s="327"/>
      <c r="DU117" s="327"/>
      <c r="DV117" s="327"/>
      <c r="DW117" s="327"/>
      <c r="DX117" s="327"/>
      <c r="DY117" s="327"/>
      <c r="DZ117" s="327"/>
      <c r="EA117" s="327"/>
      <c r="EB117" s="327"/>
      <c r="EC117" s="327"/>
      <c r="ED117" s="327"/>
      <c r="EE117" s="327"/>
      <c r="EF117" s="327"/>
      <c r="EG117" s="327"/>
      <c r="EH117" s="327"/>
      <c r="EI117" s="327"/>
      <c r="EJ117" s="327"/>
      <c r="EK117" s="327"/>
      <c r="EL117" s="327"/>
      <c r="EM117" s="327"/>
      <c r="EN117" s="327"/>
      <c r="EO117" s="327"/>
      <c r="EP117" s="327"/>
    </row>
    <row r="118" spans="32:146">
      <c r="CO118" s="327"/>
      <c r="CP118" s="327"/>
      <c r="CQ118" s="327"/>
      <c r="CR118" s="327"/>
      <c r="CS118" s="327"/>
      <c r="CT118" s="327"/>
      <c r="CU118" s="327"/>
      <c r="CV118" s="327"/>
      <c r="CW118" s="327"/>
      <c r="CX118" s="327"/>
      <c r="CY118" s="327"/>
      <c r="CZ118" s="327"/>
      <c r="DA118" s="327"/>
      <c r="DB118" s="327"/>
      <c r="DC118" s="327"/>
      <c r="DD118" s="327"/>
      <c r="DE118" s="327"/>
      <c r="DF118" s="327"/>
      <c r="DG118" s="327"/>
      <c r="DH118" s="327"/>
      <c r="DI118" s="327"/>
      <c r="DJ118" s="327"/>
      <c r="DK118" s="327"/>
      <c r="DL118" s="327"/>
      <c r="DM118" s="327"/>
      <c r="DN118" s="327"/>
      <c r="DO118" s="327"/>
      <c r="DP118" s="327"/>
      <c r="DQ118" s="327"/>
      <c r="DR118" s="327"/>
      <c r="DS118" s="327"/>
      <c r="DT118" s="327"/>
      <c r="DU118" s="327"/>
      <c r="DV118" s="327"/>
      <c r="DW118" s="327"/>
      <c r="DX118" s="327"/>
      <c r="DY118" s="327"/>
      <c r="DZ118" s="327"/>
      <c r="EA118" s="327"/>
      <c r="EB118" s="327"/>
      <c r="EC118" s="327"/>
      <c r="ED118" s="327"/>
      <c r="EE118" s="327"/>
      <c r="EF118" s="327"/>
      <c r="EG118" s="327"/>
      <c r="EH118" s="327"/>
      <c r="EI118" s="327"/>
      <c r="EJ118" s="327"/>
      <c r="EK118" s="327"/>
      <c r="EL118" s="327"/>
      <c r="EM118" s="327"/>
      <c r="EN118" s="327"/>
      <c r="EO118" s="327"/>
      <c r="EP118" s="327"/>
    </row>
    <row r="119" spans="32:146">
      <c r="CO119" s="327"/>
      <c r="CP119" s="327"/>
      <c r="CQ119" s="327"/>
      <c r="CR119" s="327"/>
      <c r="CS119" s="327"/>
      <c r="CT119" s="327"/>
      <c r="CU119" s="327"/>
      <c r="CV119" s="327"/>
      <c r="CW119" s="327"/>
      <c r="CX119" s="327"/>
      <c r="CY119" s="327"/>
      <c r="CZ119" s="327"/>
      <c r="DA119" s="327"/>
      <c r="DB119" s="327"/>
      <c r="DC119" s="327"/>
      <c r="DD119" s="327"/>
      <c r="DE119" s="327"/>
      <c r="DF119" s="327"/>
      <c r="DG119" s="327"/>
      <c r="DH119" s="327"/>
      <c r="DI119" s="327"/>
      <c r="DJ119" s="327"/>
      <c r="DK119" s="327"/>
      <c r="DL119" s="327"/>
      <c r="DM119" s="327"/>
      <c r="DN119" s="327"/>
      <c r="DO119" s="327"/>
      <c r="DP119" s="327"/>
      <c r="DQ119" s="327"/>
      <c r="DR119" s="327"/>
      <c r="DS119" s="327"/>
      <c r="DT119" s="327"/>
      <c r="DU119" s="327"/>
      <c r="DV119" s="327"/>
      <c r="DW119" s="327"/>
      <c r="DX119" s="327"/>
      <c r="DY119" s="327"/>
      <c r="DZ119" s="327"/>
      <c r="EA119" s="327"/>
      <c r="EB119" s="327"/>
      <c r="EC119" s="327"/>
      <c r="ED119" s="327"/>
      <c r="EE119" s="327"/>
      <c r="EF119" s="327"/>
      <c r="EG119" s="327"/>
      <c r="EH119" s="327"/>
      <c r="EI119" s="327"/>
      <c r="EJ119" s="327"/>
      <c r="EK119" s="327"/>
      <c r="EL119" s="327"/>
      <c r="EM119" s="327"/>
      <c r="EN119" s="327"/>
      <c r="EO119" s="327"/>
      <c r="EP119" s="327"/>
    </row>
    <row r="120" spans="32:146">
      <c r="CO120" s="327"/>
      <c r="CP120" s="327"/>
      <c r="CQ120" s="327"/>
      <c r="CR120" s="327"/>
      <c r="CS120" s="327"/>
      <c r="CT120" s="327"/>
      <c r="CU120" s="327"/>
      <c r="CV120" s="327"/>
      <c r="CW120" s="327"/>
      <c r="CX120" s="327"/>
      <c r="CY120" s="327"/>
      <c r="CZ120" s="327"/>
      <c r="DA120" s="327"/>
      <c r="DB120" s="327"/>
      <c r="DC120" s="327"/>
      <c r="DD120" s="327"/>
      <c r="DE120" s="327"/>
      <c r="DF120" s="327"/>
      <c r="DG120" s="327"/>
      <c r="DH120" s="327"/>
      <c r="DI120" s="327"/>
      <c r="DJ120" s="327"/>
      <c r="DK120" s="327"/>
      <c r="DL120" s="327"/>
      <c r="DM120" s="327"/>
      <c r="DN120" s="327"/>
      <c r="DO120" s="327"/>
      <c r="DP120" s="327"/>
      <c r="DQ120" s="327"/>
      <c r="DR120" s="327"/>
      <c r="DS120" s="327"/>
      <c r="DT120" s="327"/>
      <c r="DU120" s="327"/>
      <c r="DV120" s="327"/>
      <c r="DW120" s="327"/>
      <c r="DX120" s="327"/>
      <c r="DY120" s="327"/>
      <c r="DZ120" s="327"/>
      <c r="EA120" s="327"/>
      <c r="EB120" s="327"/>
      <c r="EC120" s="327"/>
      <c r="ED120" s="327"/>
      <c r="EE120" s="327"/>
      <c r="EF120" s="327"/>
      <c r="EG120" s="327"/>
      <c r="EH120" s="327"/>
      <c r="EI120" s="327"/>
      <c r="EJ120" s="327"/>
      <c r="EK120" s="327"/>
      <c r="EL120" s="327"/>
      <c r="EM120" s="327"/>
      <c r="EN120" s="327"/>
      <c r="EO120" s="327"/>
      <c r="EP120" s="327"/>
    </row>
    <row r="121" spans="32:146">
      <c r="CO121" s="327"/>
      <c r="CP121" s="327"/>
      <c r="CQ121" s="327"/>
      <c r="CR121" s="327"/>
      <c r="CS121" s="327"/>
      <c r="CT121" s="327"/>
      <c r="CU121" s="327"/>
      <c r="CV121" s="327"/>
      <c r="CW121" s="327"/>
      <c r="CX121" s="327"/>
      <c r="CY121" s="327"/>
      <c r="CZ121" s="327"/>
      <c r="DA121" s="327"/>
      <c r="DB121" s="327"/>
      <c r="DC121" s="327"/>
      <c r="DD121" s="327"/>
      <c r="DE121" s="327"/>
      <c r="DF121" s="327"/>
      <c r="DG121" s="327"/>
      <c r="DH121" s="327"/>
      <c r="DI121" s="327"/>
      <c r="DJ121" s="327"/>
      <c r="DK121" s="327"/>
      <c r="DL121" s="327"/>
      <c r="DM121" s="327"/>
      <c r="DN121" s="327"/>
      <c r="DO121" s="327"/>
      <c r="DP121" s="327"/>
      <c r="DQ121" s="327"/>
      <c r="DR121" s="327"/>
      <c r="DS121" s="327"/>
      <c r="DT121" s="327"/>
      <c r="DU121" s="327"/>
      <c r="DV121" s="327"/>
      <c r="DW121" s="327"/>
      <c r="DX121" s="327"/>
      <c r="DY121" s="327"/>
      <c r="DZ121" s="327"/>
      <c r="EA121" s="327"/>
      <c r="EB121" s="327"/>
      <c r="EC121" s="327"/>
      <c r="ED121" s="327"/>
      <c r="EE121" s="327"/>
      <c r="EF121" s="327"/>
      <c r="EG121" s="327"/>
      <c r="EH121" s="327"/>
      <c r="EI121" s="327"/>
      <c r="EJ121" s="327"/>
      <c r="EK121" s="327"/>
      <c r="EL121" s="327"/>
      <c r="EM121" s="327"/>
      <c r="EN121" s="327"/>
      <c r="EO121" s="327"/>
      <c r="EP121" s="327"/>
    </row>
    <row r="122" spans="32:146">
      <c r="AF122" s="327"/>
      <c r="AG122" s="327"/>
      <c r="AH122" s="327"/>
      <c r="AI122" s="327"/>
      <c r="AJ122" s="327"/>
      <c r="AK122" s="327"/>
      <c r="AL122" s="327"/>
      <c r="AM122" s="327"/>
      <c r="AN122" s="327"/>
      <c r="AO122" s="327"/>
      <c r="AP122" s="327"/>
      <c r="AQ122" s="327"/>
      <c r="AR122" s="327"/>
      <c r="AS122" s="327"/>
      <c r="AT122" s="327"/>
      <c r="AU122" s="327"/>
      <c r="AV122" s="327"/>
      <c r="AW122" s="327"/>
      <c r="AX122" s="327"/>
      <c r="AY122" s="327"/>
      <c r="AZ122" s="327"/>
      <c r="BA122" s="327"/>
      <c r="BB122" s="327"/>
      <c r="BC122" s="327"/>
      <c r="BD122" s="327"/>
      <c r="BE122" s="327"/>
      <c r="BF122" s="327"/>
      <c r="BG122" s="327"/>
      <c r="BH122" s="327"/>
      <c r="BI122" s="327"/>
      <c r="BJ122" s="327"/>
      <c r="BK122" s="327"/>
      <c r="BL122" s="327"/>
      <c r="BM122" s="327"/>
      <c r="BN122" s="327"/>
      <c r="BO122" s="327"/>
      <c r="BP122" s="327"/>
      <c r="BQ122" s="327"/>
      <c r="BR122" s="327"/>
      <c r="BS122" s="327"/>
      <c r="BT122" s="327"/>
      <c r="BU122" s="327"/>
      <c r="BV122" s="327"/>
      <c r="BW122" s="327"/>
      <c r="BX122" s="327"/>
      <c r="BY122" s="327"/>
      <c r="BZ122" s="327"/>
      <c r="CA122" s="327"/>
      <c r="CB122" s="327"/>
      <c r="CC122" s="327"/>
      <c r="CD122" s="327"/>
      <c r="CE122" s="327"/>
      <c r="CF122" s="327"/>
      <c r="CG122" s="327"/>
      <c r="CH122" s="327"/>
      <c r="CI122" s="327"/>
      <c r="CJ122" s="327"/>
      <c r="CK122" s="327"/>
      <c r="CL122" s="327"/>
      <c r="CM122" s="327"/>
      <c r="CN122" s="327"/>
      <c r="CO122" s="327"/>
      <c r="CP122" s="327"/>
      <c r="CQ122" s="327"/>
      <c r="CR122" s="327"/>
      <c r="CS122" s="327"/>
      <c r="CT122" s="327"/>
      <c r="CU122" s="327"/>
      <c r="CV122" s="327"/>
      <c r="CW122" s="327"/>
      <c r="CX122" s="327"/>
      <c r="CY122" s="327"/>
      <c r="CZ122" s="327"/>
      <c r="DA122" s="327"/>
      <c r="DB122" s="327"/>
      <c r="DC122" s="327"/>
      <c r="DD122" s="327"/>
      <c r="DE122" s="327"/>
      <c r="DF122" s="327"/>
      <c r="DG122" s="327"/>
      <c r="DH122" s="327"/>
      <c r="DI122" s="327"/>
      <c r="DJ122" s="327"/>
      <c r="DK122" s="327"/>
      <c r="DL122" s="327"/>
      <c r="DM122" s="327"/>
      <c r="DN122" s="327"/>
      <c r="DO122" s="327"/>
      <c r="DP122" s="327"/>
      <c r="DQ122" s="327"/>
      <c r="DR122" s="327"/>
      <c r="DS122" s="327"/>
      <c r="DT122" s="327"/>
      <c r="DU122" s="327"/>
      <c r="DV122" s="327"/>
      <c r="DW122" s="327"/>
      <c r="DX122" s="327"/>
      <c r="DY122" s="327"/>
      <c r="DZ122" s="327"/>
      <c r="EA122" s="327"/>
      <c r="EB122" s="327"/>
      <c r="EC122" s="327"/>
      <c r="ED122" s="327"/>
      <c r="EE122" s="327"/>
      <c r="EF122" s="327"/>
      <c r="EG122" s="327"/>
      <c r="EH122" s="327"/>
      <c r="EI122" s="327"/>
      <c r="EJ122" s="327"/>
      <c r="EK122" s="327"/>
      <c r="EL122" s="327"/>
      <c r="EM122" s="327"/>
      <c r="EN122" s="327"/>
      <c r="EO122" s="327"/>
      <c r="EP122" s="327"/>
    </row>
    <row r="123" spans="32:146">
      <c r="AF123" s="327"/>
      <c r="AG123" s="327"/>
      <c r="AH123" s="327"/>
      <c r="AI123" s="327"/>
      <c r="AJ123" s="327"/>
      <c r="AK123" s="327"/>
      <c r="AL123" s="327"/>
      <c r="AM123" s="327"/>
      <c r="AN123" s="327"/>
      <c r="AO123" s="327"/>
      <c r="AP123" s="327"/>
      <c r="AQ123" s="327"/>
      <c r="AR123" s="327"/>
      <c r="AS123" s="327"/>
      <c r="AT123" s="327"/>
      <c r="AU123" s="327"/>
      <c r="AV123" s="327"/>
      <c r="AW123" s="327"/>
      <c r="AX123" s="327"/>
      <c r="AY123" s="327"/>
      <c r="AZ123" s="327"/>
      <c r="BA123" s="327"/>
      <c r="BB123" s="327"/>
      <c r="BC123" s="327"/>
      <c r="BD123" s="327"/>
      <c r="BE123" s="327"/>
      <c r="BF123" s="327"/>
      <c r="BG123" s="327"/>
      <c r="BH123" s="327"/>
      <c r="BI123" s="327"/>
      <c r="BJ123" s="327"/>
      <c r="BK123" s="327"/>
      <c r="BL123" s="327"/>
      <c r="BM123" s="327"/>
      <c r="BN123" s="327"/>
      <c r="BO123" s="327"/>
      <c r="BP123" s="327"/>
      <c r="BQ123" s="327"/>
      <c r="BR123" s="327"/>
      <c r="BS123" s="327"/>
      <c r="BT123" s="327"/>
      <c r="BU123" s="327"/>
      <c r="BV123" s="327"/>
      <c r="BW123" s="327"/>
      <c r="BX123" s="327"/>
      <c r="BY123" s="327"/>
      <c r="BZ123" s="327"/>
      <c r="CA123" s="327"/>
      <c r="CB123" s="327"/>
      <c r="CC123" s="327"/>
      <c r="CD123" s="327"/>
      <c r="CE123" s="327"/>
      <c r="CF123" s="327"/>
      <c r="CG123" s="327"/>
      <c r="CH123" s="327"/>
      <c r="CI123" s="327"/>
      <c r="CJ123" s="327"/>
      <c r="CK123" s="327"/>
      <c r="CL123" s="327"/>
      <c r="CM123" s="327"/>
      <c r="CN123" s="327"/>
      <c r="CO123" s="327"/>
      <c r="CP123" s="327"/>
      <c r="CQ123" s="327"/>
      <c r="CR123" s="327"/>
      <c r="CS123" s="327"/>
      <c r="CT123" s="327"/>
      <c r="CU123" s="327"/>
      <c r="CV123" s="327"/>
      <c r="CW123" s="327"/>
      <c r="CX123" s="327"/>
      <c r="CY123" s="327"/>
      <c r="CZ123" s="327"/>
      <c r="DA123" s="327"/>
      <c r="DB123" s="327"/>
      <c r="DC123" s="327"/>
      <c r="DD123" s="327"/>
      <c r="DE123" s="327"/>
      <c r="DF123" s="327"/>
      <c r="DG123" s="327"/>
      <c r="DH123" s="327"/>
      <c r="DI123" s="327"/>
      <c r="DJ123" s="327"/>
      <c r="DK123" s="327"/>
      <c r="DL123" s="327"/>
      <c r="DM123" s="327"/>
      <c r="DN123" s="327"/>
      <c r="DO123" s="327"/>
      <c r="DP123" s="327"/>
      <c r="DQ123" s="327"/>
      <c r="DR123" s="327"/>
      <c r="DS123" s="327"/>
      <c r="DT123" s="327"/>
      <c r="DU123" s="327"/>
      <c r="DV123" s="327"/>
      <c r="DW123" s="327"/>
      <c r="DX123" s="327"/>
      <c r="DY123" s="327"/>
      <c r="DZ123" s="327"/>
      <c r="EA123" s="327"/>
      <c r="EB123" s="327"/>
      <c r="EC123" s="327"/>
      <c r="ED123" s="327"/>
      <c r="EE123" s="327"/>
      <c r="EF123" s="327"/>
      <c r="EG123" s="327"/>
      <c r="EH123" s="327"/>
      <c r="EI123" s="327"/>
      <c r="EJ123" s="327"/>
      <c r="EK123" s="327"/>
      <c r="EL123" s="327"/>
      <c r="EM123" s="327"/>
      <c r="EN123" s="327"/>
      <c r="EO123" s="327"/>
      <c r="EP123" s="327"/>
    </row>
    <row r="124" spans="32:146">
      <c r="AF124" s="327"/>
      <c r="AG124" s="327"/>
      <c r="AH124" s="327"/>
      <c r="AI124" s="327"/>
      <c r="AJ124" s="327"/>
      <c r="AK124" s="327"/>
      <c r="AL124" s="327"/>
      <c r="AM124" s="327"/>
      <c r="AN124" s="327"/>
      <c r="AO124" s="327"/>
      <c r="AP124" s="327"/>
      <c r="AQ124" s="327"/>
      <c r="AR124" s="327"/>
      <c r="AS124" s="327"/>
      <c r="AT124" s="327"/>
      <c r="AU124" s="327"/>
      <c r="AV124" s="327"/>
      <c r="AW124" s="327"/>
      <c r="AX124" s="327"/>
      <c r="AY124" s="327"/>
      <c r="AZ124" s="327"/>
      <c r="BA124" s="327"/>
      <c r="BB124" s="327"/>
      <c r="BC124" s="327"/>
      <c r="BD124" s="327"/>
      <c r="BE124" s="327"/>
      <c r="BF124" s="327"/>
      <c r="BG124" s="327"/>
      <c r="BH124" s="327"/>
      <c r="BI124" s="327"/>
      <c r="BJ124" s="327"/>
      <c r="BK124" s="327"/>
      <c r="BL124" s="327"/>
      <c r="BM124" s="327"/>
      <c r="BN124" s="327"/>
      <c r="BO124" s="327"/>
      <c r="BP124" s="327"/>
      <c r="BQ124" s="327"/>
      <c r="BR124" s="327"/>
      <c r="BS124" s="327"/>
      <c r="BT124" s="327"/>
      <c r="BU124" s="327"/>
      <c r="BV124" s="327"/>
      <c r="BW124" s="327"/>
      <c r="BX124" s="327"/>
      <c r="BY124" s="327"/>
      <c r="BZ124" s="327"/>
      <c r="CA124" s="327"/>
      <c r="CB124" s="327"/>
      <c r="CC124" s="327"/>
      <c r="CD124" s="327"/>
      <c r="CE124" s="327"/>
      <c r="CF124" s="327"/>
      <c r="CG124" s="327"/>
      <c r="CH124" s="327"/>
      <c r="CI124" s="327"/>
      <c r="CJ124" s="327"/>
      <c r="CK124" s="327"/>
      <c r="CL124" s="327"/>
      <c r="CM124" s="327"/>
      <c r="CN124" s="327"/>
      <c r="CO124" s="327"/>
      <c r="CP124" s="327"/>
      <c r="CQ124" s="327"/>
      <c r="CR124" s="327"/>
      <c r="CS124" s="327"/>
      <c r="CT124" s="327"/>
      <c r="CU124" s="327"/>
      <c r="CV124" s="327"/>
      <c r="CW124" s="327"/>
      <c r="CX124" s="327"/>
      <c r="CY124" s="327"/>
      <c r="CZ124" s="327"/>
      <c r="DA124" s="327"/>
      <c r="DB124" s="327"/>
      <c r="DC124" s="327"/>
      <c r="DD124" s="327"/>
      <c r="DE124" s="327"/>
      <c r="DF124" s="327"/>
      <c r="DG124" s="327"/>
      <c r="DH124" s="327"/>
      <c r="DI124" s="327"/>
      <c r="DJ124" s="327"/>
      <c r="DK124" s="327"/>
      <c r="DL124" s="327"/>
      <c r="DM124" s="327"/>
      <c r="DN124" s="327"/>
      <c r="DO124" s="327"/>
      <c r="DP124" s="327"/>
      <c r="DQ124" s="327"/>
      <c r="DR124" s="327"/>
      <c r="DS124" s="327"/>
      <c r="DT124" s="327"/>
      <c r="DU124" s="327"/>
      <c r="DV124" s="327"/>
      <c r="DW124" s="327"/>
      <c r="DX124" s="327"/>
      <c r="DY124" s="327"/>
      <c r="DZ124" s="327"/>
      <c r="EA124" s="327"/>
      <c r="EB124" s="327"/>
      <c r="EC124" s="327"/>
      <c r="ED124" s="327"/>
      <c r="EE124" s="327"/>
      <c r="EF124" s="327"/>
      <c r="EG124" s="327"/>
      <c r="EH124" s="327"/>
      <c r="EI124" s="327"/>
      <c r="EJ124" s="327"/>
      <c r="EK124" s="327"/>
      <c r="EL124" s="327"/>
      <c r="EM124" s="327"/>
      <c r="EN124" s="327"/>
      <c r="EO124" s="327"/>
      <c r="EP124" s="327"/>
    </row>
    <row r="125" spans="32:146">
      <c r="AF125" s="327"/>
      <c r="AG125" s="327"/>
      <c r="AH125" s="327"/>
      <c r="AI125" s="327"/>
      <c r="AJ125" s="327"/>
      <c r="AK125" s="327"/>
      <c r="AL125" s="327"/>
      <c r="AM125" s="327"/>
      <c r="AN125" s="327"/>
      <c r="AO125" s="327"/>
      <c r="AP125" s="327"/>
      <c r="AQ125" s="327"/>
      <c r="AR125" s="327"/>
      <c r="AS125" s="327"/>
      <c r="AT125" s="327"/>
      <c r="AU125" s="327"/>
      <c r="AV125" s="327"/>
      <c r="AW125" s="327"/>
      <c r="AX125" s="327"/>
      <c r="AY125" s="327"/>
      <c r="AZ125" s="327"/>
      <c r="BA125" s="327"/>
      <c r="BB125" s="327"/>
      <c r="BC125" s="327"/>
      <c r="BD125" s="327"/>
      <c r="BE125" s="327"/>
      <c r="BF125" s="327"/>
      <c r="BG125" s="327"/>
      <c r="BH125" s="327"/>
      <c r="BI125" s="327"/>
      <c r="BJ125" s="327"/>
      <c r="BK125" s="327"/>
      <c r="BL125" s="327"/>
      <c r="BM125" s="327"/>
      <c r="BN125" s="327"/>
      <c r="BO125" s="327"/>
      <c r="BP125" s="327"/>
      <c r="BQ125" s="327"/>
      <c r="BR125" s="327"/>
      <c r="BS125" s="327"/>
      <c r="BT125" s="327"/>
      <c r="BU125" s="327"/>
      <c r="BV125" s="327"/>
      <c r="BW125" s="327"/>
      <c r="BX125" s="327"/>
      <c r="BY125" s="327"/>
      <c r="BZ125" s="327"/>
      <c r="CA125" s="327"/>
      <c r="CB125" s="327"/>
      <c r="CC125" s="327"/>
      <c r="CD125" s="327"/>
      <c r="CE125" s="327"/>
      <c r="CF125" s="327"/>
      <c r="CG125" s="327"/>
      <c r="CH125" s="327"/>
      <c r="CI125" s="327"/>
      <c r="CJ125" s="327"/>
      <c r="CK125" s="327"/>
      <c r="CL125" s="327"/>
      <c r="CM125" s="327"/>
      <c r="CN125" s="327"/>
      <c r="CO125" s="327"/>
      <c r="CP125" s="327"/>
      <c r="CQ125" s="327"/>
      <c r="CR125" s="327"/>
      <c r="CS125" s="327"/>
      <c r="CT125" s="327"/>
      <c r="CU125" s="327"/>
      <c r="CV125" s="327"/>
      <c r="CW125" s="327"/>
      <c r="CX125" s="327"/>
      <c r="CY125" s="327"/>
      <c r="CZ125" s="327"/>
      <c r="DA125" s="327"/>
      <c r="DB125" s="327"/>
      <c r="DC125" s="327"/>
      <c r="DD125" s="327"/>
      <c r="DE125" s="327"/>
      <c r="DF125" s="327"/>
      <c r="DG125" s="327"/>
      <c r="DH125" s="327"/>
      <c r="DI125" s="327"/>
      <c r="DJ125" s="327"/>
      <c r="DK125" s="327"/>
      <c r="DL125" s="327"/>
      <c r="DM125" s="327"/>
      <c r="DN125" s="327"/>
      <c r="DO125" s="327"/>
      <c r="DP125" s="327"/>
      <c r="DQ125" s="327"/>
      <c r="DR125" s="327"/>
      <c r="DS125" s="327"/>
      <c r="DT125" s="327"/>
      <c r="DU125" s="327"/>
      <c r="DV125" s="327"/>
      <c r="DW125" s="327"/>
      <c r="DX125" s="327"/>
      <c r="DY125" s="327"/>
      <c r="DZ125" s="327"/>
      <c r="EA125" s="327"/>
      <c r="EB125" s="327"/>
      <c r="EC125" s="327"/>
      <c r="ED125" s="327"/>
      <c r="EE125" s="327"/>
      <c r="EF125" s="327"/>
      <c r="EG125" s="327"/>
      <c r="EH125" s="327"/>
      <c r="EI125" s="327"/>
      <c r="EJ125" s="327"/>
      <c r="EK125" s="327"/>
      <c r="EL125" s="327"/>
      <c r="EM125" s="327"/>
      <c r="EN125" s="327"/>
      <c r="EO125" s="327"/>
      <c r="EP125" s="327"/>
    </row>
    <row r="126" spans="32:146">
      <c r="AF126" s="327"/>
      <c r="AG126" s="327"/>
      <c r="AH126" s="327"/>
      <c r="AI126" s="327"/>
      <c r="AJ126" s="327"/>
      <c r="AK126" s="327"/>
      <c r="AL126" s="327"/>
      <c r="AM126" s="327"/>
      <c r="AN126" s="327"/>
      <c r="AO126" s="327"/>
      <c r="AP126" s="327"/>
      <c r="AQ126" s="327"/>
      <c r="AR126" s="327"/>
      <c r="AS126" s="327"/>
      <c r="AT126" s="327"/>
      <c r="AU126" s="327"/>
      <c r="AV126" s="327"/>
      <c r="AW126" s="327"/>
      <c r="AX126" s="327"/>
      <c r="AY126" s="327"/>
      <c r="AZ126" s="327"/>
      <c r="BA126" s="327"/>
      <c r="BB126" s="327"/>
      <c r="BC126" s="327"/>
      <c r="BD126" s="327"/>
      <c r="BE126" s="327"/>
      <c r="BF126" s="327"/>
      <c r="BG126" s="327"/>
      <c r="BH126" s="327"/>
      <c r="BI126" s="327"/>
      <c r="BJ126" s="327"/>
      <c r="BK126" s="327"/>
      <c r="BL126" s="327"/>
      <c r="BM126" s="327"/>
      <c r="BN126" s="327"/>
      <c r="BO126" s="327"/>
      <c r="BP126" s="327"/>
      <c r="BQ126" s="327"/>
      <c r="BR126" s="327"/>
      <c r="BS126" s="327"/>
      <c r="BT126" s="327"/>
      <c r="BU126" s="327"/>
      <c r="BV126" s="327"/>
      <c r="BW126" s="327"/>
      <c r="BX126" s="327"/>
      <c r="BY126" s="327"/>
      <c r="BZ126" s="327"/>
      <c r="CA126" s="327"/>
      <c r="CB126" s="327"/>
      <c r="CC126" s="327"/>
      <c r="CD126" s="327"/>
      <c r="CE126" s="327"/>
      <c r="CF126" s="327"/>
      <c r="CG126" s="327"/>
      <c r="CH126" s="327"/>
      <c r="CI126" s="327"/>
      <c r="CJ126" s="327"/>
      <c r="CK126" s="327"/>
      <c r="CL126" s="327"/>
      <c r="CM126" s="327"/>
      <c r="CN126" s="327"/>
      <c r="CO126" s="327"/>
      <c r="CP126" s="327"/>
      <c r="CQ126" s="327"/>
      <c r="CR126" s="327"/>
      <c r="CS126" s="327"/>
      <c r="CT126" s="327"/>
      <c r="CU126" s="327"/>
      <c r="CV126" s="327"/>
      <c r="CW126" s="327"/>
      <c r="CX126" s="327"/>
      <c r="CY126" s="327"/>
      <c r="CZ126" s="327"/>
      <c r="DA126" s="327"/>
      <c r="DB126" s="327"/>
      <c r="DC126" s="327"/>
      <c r="DD126" s="327"/>
      <c r="DE126" s="327"/>
      <c r="DF126" s="327"/>
      <c r="DG126" s="327"/>
      <c r="DH126" s="327"/>
      <c r="DI126" s="327"/>
      <c r="DJ126" s="327"/>
      <c r="DK126" s="327"/>
      <c r="DL126" s="327"/>
      <c r="DM126" s="327"/>
      <c r="DN126" s="327"/>
      <c r="DO126" s="327"/>
      <c r="DP126" s="327"/>
      <c r="DQ126" s="327"/>
      <c r="DR126" s="327"/>
      <c r="DS126" s="327"/>
      <c r="DT126" s="327"/>
      <c r="DU126" s="327"/>
      <c r="DV126" s="327"/>
      <c r="DW126" s="327"/>
      <c r="DX126" s="327"/>
      <c r="DY126" s="327"/>
      <c r="DZ126" s="327"/>
      <c r="EA126" s="327"/>
      <c r="EB126" s="327"/>
      <c r="EC126" s="327"/>
      <c r="ED126" s="327"/>
      <c r="EE126" s="327"/>
      <c r="EF126" s="327"/>
      <c r="EG126" s="327"/>
      <c r="EH126" s="327"/>
      <c r="EI126" s="327"/>
      <c r="EJ126" s="327"/>
      <c r="EK126" s="327"/>
      <c r="EL126" s="327"/>
      <c r="EM126" s="327"/>
      <c r="EN126" s="327"/>
      <c r="EO126" s="327"/>
      <c r="EP126" s="327"/>
    </row>
    <row r="127" spans="32:146">
      <c r="AF127" s="327"/>
      <c r="AG127" s="327"/>
      <c r="AH127" s="327"/>
      <c r="AI127" s="327"/>
      <c r="AJ127" s="327"/>
      <c r="AK127" s="327"/>
      <c r="AL127" s="327"/>
      <c r="AM127" s="327"/>
      <c r="AN127" s="327"/>
      <c r="AO127" s="327"/>
      <c r="AP127" s="327"/>
      <c r="AQ127" s="327"/>
      <c r="AR127" s="327"/>
      <c r="AS127" s="327"/>
      <c r="AT127" s="327"/>
      <c r="AU127" s="327"/>
      <c r="AV127" s="327"/>
      <c r="AW127" s="327"/>
      <c r="AX127" s="327"/>
      <c r="AY127" s="327"/>
      <c r="AZ127" s="327"/>
      <c r="BA127" s="327"/>
      <c r="BB127" s="327"/>
      <c r="BC127" s="327"/>
      <c r="BD127" s="327"/>
      <c r="BE127" s="327"/>
      <c r="BF127" s="327"/>
      <c r="BG127" s="327"/>
      <c r="BH127" s="327"/>
      <c r="BI127" s="327"/>
      <c r="BJ127" s="327"/>
      <c r="BK127" s="327"/>
      <c r="BL127" s="327"/>
      <c r="BM127" s="327"/>
      <c r="BN127" s="327"/>
      <c r="BO127" s="327"/>
      <c r="BP127" s="327"/>
      <c r="BQ127" s="327"/>
      <c r="BR127" s="327"/>
      <c r="BS127" s="327"/>
      <c r="BT127" s="327"/>
      <c r="BU127" s="327"/>
      <c r="BV127" s="327"/>
      <c r="BW127" s="327"/>
      <c r="BX127" s="327"/>
      <c r="BY127" s="327"/>
      <c r="BZ127" s="327"/>
      <c r="CA127" s="327"/>
      <c r="CB127" s="327"/>
      <c r="CC127" s="327"/>
      <c r="CD127" s="327"/>
      <c r="CE127" s="327"/>
      <c r="CF127" s="327"/>
      <c r="CG127" s="327"/>
      <c r="CH127" s="327"/>
      <c r="CI127" s="327"/>
      <c r="CJ127" s="327"/>
      <c r="CK127" s="327"/>
      <c r="CL127" s="327"/>
      <c r="CM127" s="327"/>
      <c r="CN127" s="327"/>
      <c r="CO127" s="327"/>
      <c r="CP127" s="327"/>
      <c r="CQ127" s="327"/>
      <c r="CR127" s="327"/>
      <c r="CS127" s="327"/>
      <c r="CT127" s="327"/>
      <c r="CU127" s="327"/>
      <c r="CV127" s="327"/>
      <c r="CW127" s="327"/>
      <c r="CX127" s="327"/>
      <c r="CY127" s="327"/>
      <c r="CZ127" s="327"/>
      <c r="DA127" s="327"/>
      <c r="DB127" s="327"/>
      <c r="DC127" s="327"/>
      <c r="DD127" s="327"/>
      <c r="DE127" s="327"/>
      <c r="DF127" s="327"/>
      <c r="DG127" s="327"/>
      <c r="DH127" s="327"/>
      <c r="DI127" s="327"/>
      <c r="DJ127" s="327"/>
      <c r="DK127" s="327"/>
      <c r="DL127" s="327"/>
      <c r="DM127" s="327"/>
      <c r="DN127" s="327"/>
      <c r="DO127" s="327"/>
      <c r="DP127" s="327"/>
      <c r="DQ127" s="327"/>
      <c r="DR127" s="327"/>
      <c r="DS127" s="327"/>
      <c r="DT127" s="327"/>
      <c r="DU127" s="327"/>
      <c r="DV127" s="327"/>
      <c r="DW127" s="327"/>
      <c r="DX127" s="327"/>
      <c r="DY127" s="327"/>
      <c r="DZ127" s="327"/>
      <c r="EA127" s="327"/>
      <c r="EB127" s="327"/>
      <c r="EC127" s="327"/>
      <c r="ED127" s="327"/>
      <c r="EE127" s="327"/>
      <c r="EF127" s="327"/>
      <c r="EG127" s="327"/>
      <c r="EH127" s="327"/>
      <c r="EI127" s="327"/>
      <c r="EJ127" s="327"/>
      <c r="EK127" s="327"/>
      <c r="EL127" s="327"/>
      <c r="EM127" s="327"/>
      <c r="EN127" s="327"/>
      <c r="EO127" s="327"/>
      <c r="EP127" s="327"/>
    </row>
    <row r="128" spans="32:146">
      <c r="AF128" s="327"/>
      <c r="AG128" s="327"/>
      <c r="AH128" s="327"/>
      <c r="AI128" s="327"/>
      <c r="AJ128" s="327"/>
      <c r="AK128" s="327"/>
      <c r="AL128" s="327"/>
      <c r="AM128" s="327"/>
      <c r="AN128" s="327"/>
      <c r="AO128" s="327"/>
      <c r="AP128" s="327"/>
      <c r="AQ128" s="327"/>
      <c r="AR128" s="327"/>
      <c r="AS128" s="327"/>
      <c r="AT128" s="327"/>
      <c r="AU128" s="327"/>
      <c r="AV128" s="327"/>
      <c r="AW128" s="327"/>
      <c r="AX128" s="327"/>
      <c r="AY128" s="327"/>
      <c r="AZ128" s="327"/>
      <c r="BA128" s="327"/>
      <c r="BB128" s="327"/>
      <c r="BC128" s="327"/>
      <c r="BD128" s="327"/>
      <c r="BE128" s="327"/>
      <c r="BF128" s="327"/>
      <c r="BG128" s="327"/>
      <c r="BH128" s="327"/>
      <c r="BI128" s="327"/>
      <c r="BJ128" s="327"/>
      <c r="BK128" s="327"/>
      <c r="BL128" s="327"/>
      <c r="BM128" s="327"/>
      <c r="BN128" s="327"/>
      <c r="BO128" s="327"/>
      <c r="BP128" s="327"/>
      <c r="BQ128" s="327"/>
      <c r="BR128" s="327"/>
      <c r="BS128" s="327"/>
      <c r="BT128" s="327"/>
      <c r="BU128" s="327"/>
      <c r="BV128" s="327"/>
      <c r="BW128" s="327"/>
      <c r="BX128" s="327"/>
      <c r="BY128" s="327"/>
      <c r="BZ128" s="327"/>
      <c r="CA128" s="327"/>
      <c r="CB128" s="327"/>
      <c r="CC128" s="327"/>
      <c r="CD128" s="327"/>
      <c r="CE128" s="327"/>
      <c r="CF128" s="327"/>
      <c r="CG128" s="327"/>
      <c r="CH128" s="327"/>
      <c r="CI128" s="327"/>
      <c r="CJ128" s="327"/>
      <c r="CK128" s="327"/>
      <c r="CL128" s="327"/>
      <c r="CM128" s="327"/>
      <c r="CN128" s="327"/>
      <c r="CO128" s="327"/>
      <c r="CP128" s="327"/>
      <c r="CQ128" s="327"/>
      <c r="CR128" s="327"/>
      <c r="CS128" s="327"/>
      <c r="CT128" s="327"/>
      <c r="CU128" s="327"/>
      <c r="CV128" s="327"/>
      <c r="CW128" s="327"/>
      <c r="CX128" s="327"/>
      <c r="CY128" s="327"/>
      <c r="CZ128" s="327"/>
      <c r="DA128" s="327"/>
      <c r="DB128" s="327"/>
      <c r="DC128" s="327"/>
      <c r="DD128" s="327"/>
      <c r="DE128" s="327"/>
      <c r="DF128" s="327"/>
      <c r="DG128" s="327"/>
      <c r="DH128" s="327"/>
      <c r="DI128" s="327"/>
      <c r="DJ128" s="327"/>
      <c r="DK128" s="327"/>
      <c r="DL128" s="327"/>
      <c r="DM128" s="327"/>
      <c r="DN128" s="327"/>
      <c r="DO128" s="327"/>
      <c r="DP128" s="327"/>
      <c r="DQ128" s="327"/>
      <c r="DR128" s="327"/>
      <c r="DS128" s="327"/>
      <c r="DT128" s="327"/>
      <c r="DU128" s="327"/>
      <c r="DV128" s="327"/>
      <c r="DW128" s="327"/>
      <c r="DX128" s="327"/>
      <c r="DY128" s="327"/>
      <c r="DZ128" s="327"/>
      <c r="EA128" s="327"/>
      <c r="EB128" s="327"/>
      <c r="EC128" s="327"/>
      <c r="ED128" s="327"/>
      <c r="EE128" s="327"/>
      <c r="EF128" s="327"/>
      <c r="EG128" s="327"/>
      <c r="EH128" s="327"/>
      <c r="EI128" s="327"/>
      <c r="EJ128" s="327"/>
      <c r="EK128" s="327"/>
      <c r="EL128" s="327"/>
      <c r="EM128" s="327"/>
      <c r="EN128" s="327"/>
      <c r="EO128" s="327"/>
      <c r="EP128" s="327"/>
    </row>
    <row r="129" spans="32:146">
      <c r="AF129" s="327"/>
      <c r="AG129" s="327"/>
      <c r="AH129" s="327"/>
      <c r="AI129" s="327"/>
      <c r="AJ129" s="327"/>
      <c r="AK129" s="327"/>
      <c r="AL129" s="327"/>
      <c r="AM129" s="327"/>
      <c r="AN129" s="327"/>
      <c r="AO129" s="327"/>
      <c r="AP129" s="327"/>
      <c r="AQ129" s="327"/>
      <c r="AR129" s="327"/>
      <c r="AS129" s="327"/>
      <c r="AT129" s="327"/>
      <c r="AU129" s="327"/>
      <c r="AV129" s="327"/>
      <c r="AW129" s="327"/>
      <c r="AX129" s="327"/>
      <c r="AY129" s="327"/>
      <c r="AZ129" s="327"/>
      <c r="BA129" s="327"/>
      <c r="BB129" s="327"/>
      <c r="BC129" s="327"/>
      <c r="BD129" s="327"/>
      <c r="BE129" s="327"/>
      <c r="BF129" s="327"/>
      <c r="BG129" s="327"/>
      <c r="BH129" s="327"/>
      <c r="BI129" s="327"/>
      <c r="BJ129" s="327"/>
      <c r="BK129" s="327"/>
      <c r="BL129" s="327"/>
      <c r="BM129" s="327"/>
      <c r="BN129" s="327"/>
      <c r="BO129" s="327"/>
      <c r="BP129" s="327"/>
      <c r="BQ129" s="327"/>
      <c r="BR129" s="327"/>
      <c r="BS129" s="327"/>
      <c r="BT129" s="327"/>
      <c r="BU129" s="327"/>
      <c r="BV129" s="327"/>
      <c r="BW129" s="327"/>
      <c r="BX129" s="327"/>
      <c r="BY129" s="327"/>
      <c r="BZ129" s="327"/>
      <c r="CA129" s="327"/>
      <c r="CB129" s="327"/>
      <c r="CC129" s="327"/>
      <c r="CD129" s="327"/>
      <c r="CE129" s="327"/>
      <c r="CF129" s="327"/>
      <c r="CG129" s="327"/>
      <c r="CH129" s="327"/>
      <c r="CI129" s="327"/>
      <c r="CJ129" s="327"/>
      <c r="CK129" s="327"/>
      <c r="CL129" s="327"/>
      <c r="CM129" s="327"/>
      <c r="CN129" s="327"/>
      <c r="CO129" s="327"/>
      <c r="CP129" s="327"/>
      <c r="CQ129" s="327"/>
      <c r="CR129" s="327"/>
      <c r="CS129" s="327"/>
      <c r="CT129" s="327"/>
      <c r="CU129" s="327"/>
      <c r="CV129" s="327"/>
      <c r="CW129" s="327"/>
      <c r="CX129" s="327"/>
      <c r="CY129" s="327"/>
      <c r="CZ129" s="327"/>
      <c r="DA129" s="327"/>
      <c r="DB129" s="327"/>
      <c r="DC129" s="327"/>
      <c r="DD129" s="327"/>
      <c r="DE129" s="327"/>
      <c r="DF129" s="327"/>
      <c r="DG129" s="327"/>
      <c r="DH129" s="327"/>
      <c r="DI129" s="327"/>
      <c r="DJ129" s="327"/>
      <c r="DK129" s="327"/>
      <c r="DL129" s="327"/>
      <c r="DM129" s="327"/>
      <c r="DN129" s="327"/>
      <c r="DO129" s="327"/>
      <c r="DP129" s="327"/>
      <c r="DQ129" s="327"/>
      <c r="DR129" s="327"/>
      <c r="DS129" s="327"/>
      <c r="DT129" s="327"/>
      <c r="DU129" s="327"/>
      <c r="DV129" s="327"/>
      <c r="DW129" s="327"/>
      <c r="DX129" s="327"/>
      <c r="DY129" s="327"/>
      <c r="DZ129" s="327"/>
      <c r="EA129" s="327"/>
      <c r="EB129" s="327"/>
      <c r="EC129" s="327"/>
      <c r="ED129" s="327"/>
      <c r="EE129" s="327"/>
      <c r="EF129" s="327"/>
      <c r="EG129" s="327"/>
      <c r="EH129" s="327"/>
      <c r="EI129" s="327"/>
      <c r="EJ129" s="327"/>
      <c r="EK129" s="327"/>
      <c r="EL129" s="327"/>
      <c r="EM129" s="327"/>
      <c r="EN129" s="327"/>
      <c r="EO129" s="327"/>
      <c r="EP129" s="327"/>
    </row>
    <row r="130" spans="32:146">
      <c r="AF130" s="327"/>
      <c r="AG130" s="327"/>
      <c r="AH130" s="327"/>
      <c r="AI130" s="327"/>
      <c r="AJ130" s="327"/>
      <c r="AK130" s="327"/>
      <c r="AL130" s="327"/>
      <c r="AM130" s="327"/>
      <c r="AN130" s="327"/>
      <c r="AO130" s="327"/>
      <c r="AP130" s="327"/>
      <c r="AQ130" s="327"/>
      <c r="AR130" s="327"/>
      <c r="AS130" s="327"/>
      <c r="AT130" s="327"/>
      <c r="AU130" s="327"/>
      <c r="AV130" s="327"/>
      <c r="AW130" s="327"/>
      <c r="AX130" s="327"/>
      <c r="AY130" s="327"/>
      <c r="AZ130" s="327"/>
      <c r="BA130" s="327"/>
      <c r="BB130" s="327"/>
      <c r="BC130" s="327"/>
      <c r="BD130" s="327"/>
      <c r="BE130" s="327"/>
      <c r="BF130" s="327"/>
      <c r="BG130" s="327"/>
      <c r="BH130" s="327"/>
      <c r="BI130" s="327"/>
      <c r="BJ130" s="327"/>
      <c r="BK130" s="327"/>
      <c r="BL130" s="327"/>
      <c r="BM130" s="327"/>
      <c r="BN130" s="327"/>
      <c r="BO130" s="327"/>
      <c r="BP130" s="327"/>
      <c r="BQ130" s="327"/>
      <c r="BR130" s="327"/>
      <c r="BS130" s="327"/>
      <c r="BT130" s="327"/>
      <c r="BU130" s="327"/>
      <c r="BV130" s="327"/>
      <c r="BW130" s="327"/>
      <c r="BX130" s="327"/>
      <c r="BY130" s="327"/>
      <c r="BZ130" s="327"/>
      <c r="CA130" s="327"/>
      <c r="CB130" s="327"/>
      <c r="CC130" s="327"/>
      <c r="CD130" s="327"/>
      <c r="CE130" s="327"/>
      <c r="CF130" s="327"/>
      <c r="CG130" s="327"/>
      <c r="CH130" s="327"/>
      <c r="CI130" s="327"/>
      <c r="CJ130" s="327"/>
      <c r="CK130" s="327"/>
      <c r="CL130" s="327"/>
      <c r="CM130" s="327"/>
      <c r="CN130" s="327"/>
      <c r="CO130" s="327"/>
      <c r="CP130" s="327"/>
      <c r="CQ130" s="327"/>
      <c r="CR130" s="327"/>
      <c r="CS130" s="327"/>
      <c r="CT130" s="327"/>
      <c r="CU130" s="327"/>
      <c r="CV130" s="327"/>
      <c r="CW130" s="327"/>
      <c r="CX130" s="327"/>
      <c r="CY130" s="327"/>
      <c r="CZ130" s="327"/>
      <c r="DA130" s="327"/>
      <c r="DB130" s="327"/>
      <c r="DC130" s="327"/>
      <c r="DD130" s="327"/>
      <c r="DE130" s="327"/>
      <c r="DF130" s="327"/>
      <c r="DG130" s="327"/>
      <c r="DH130" s="327"/>
      <c r="DI130" s="327"/>
      <c r="DJ130" s="327"/>
      <c r="DK130" s="327"/>
      <c r="DL130" s="327"/>
      <c r="DM130" s="327"/>
      <c r="DN130" s="327"/>
      <c r="DO130" s="327"/>
      <c r="DP130" s="327"/>
      <c r="DQ130" s="327"/>
      <c r="DR130" s="327"/>
      <c r="DS130" s="327"/>
      <c r="DT130" s="327"/>
      <c r="DU130" s="327"/>
      <c r="DV130" s="327"/>
      <c r="DW130" s="327"/>
      <c r="DX130" s="327"/>
      <c r="DY130" s="327"/>
      <c r="DZ130" s="327"/>
      <c r="EA130" s="327"/>
      <c r="EB130" s="327"/>
      <c r="EC130" s="327"/>
      <c r="ED130" s="327"/>
      <c r="EE130" s="327"/>
      <c r="EF130" s="327"/>
      <c r="EG130" s="327"/>
      <c r="EH130" s="327"/>
      <c r="EI130" s="327"/>
      <c r="EJ130" s="327"/>
      <c r="EK130" s="327"/>
      <c r="EL130" s="327"/>
      <c r="EM130" s="327"/>
      <c r="EN130" s="327"/>
      <c r="EO130" s="327"/>
      <c r="EP130" s="327"/>
    </row>
    <row r="131" spans="32:146">
      <c r="AF131" s="327"/>
      <c r="AG131" s="327"/>
      <c r="AH131" s="327"/>
      <c r="AI131" s="327"/>
      <c r="AJ131" s="327"/>
      <c r="AK131" s="327"/>
      <c r="AL131" s="327"/>
      <c r="AM131" s="327"/>
      <c r="AN131" s="327"/>
      <c r="AO131" s="327"/>
      <c r="AP131" s="327"/>
      <c r="AQ131" s="327"/>
      <c r="AR131" s="327"/>
      <c r="AS131" s="327"/>
      <c r="AT131" s="327"/>
      <c r="AU131" s="327"/>
      <c r="AV131" s="327"/>
      <c r="AW131" s="327"/>
      <c r="AX131" s="327"/>
      <c r="AY131" s="327"/>
      <c r="AZ131" s="327"/>
      <c r="BA131" s="327"/>
      <c r="BB131" s="327"/>
      <c r="BC131" s="327"/>
      <c r="BD131" s="327"/>
      <c r="BE131" s="327"/>
      <c r="BF131" s="327"/>
      <c r="BG131" s="327"/>
      <c r="BH131" s="327"/>
      <c r="BI131" s="327"/>
      <c r="BJ131" s="327"/>
      <c r="BK131" s="327"/>
      <c r="BL131" s="327"/>
      <c r="BM131" s="327"/>
      <c r="BN131" s="327"/>
      <c r="BO131" s="327"/>
      <c r="BP131" s="327"/>
      <c r="BQ131" s="327"/>
      <c r="BR131" s="327"/>
      <c r="BS131" s="327"/>
      <c r="BT131" s="327"/>
      <c r="BU131" s="327"/>
      <c r="BV131" s="327"/>
      <c r="BW131" s="327"/>
      <c r="BX131" s="327"/>
      <c r="BY131" s="327"/>
      <c r="BZ131" s="327"/>
      <c r="CA131" s="327"/>
      <c r="CB131" s="327"/>
      <c r="CC131" s="327"/>
      <c r="CD131" s="327"/>
      <c r="CE131" s="327"/>
      <c r="CF131" s="327"/>
      <c r="CG131" s="327"/>
      <c r="CH131" s="327"/>
      <c r="CI131" s="327"/>
      <c r="CJ131" s="327"/>
      <c r="CK131" s="327"/>
      <c r="CL131" s="327"/>
      <c r="CM131" s="327"/>
      <c r="CN131" s="327"/>
      <c r="CO131" s="327"/>
      <c r="CP131" s="327"/>
      <c r="CQ131" s="327"/>
      <c r="CR131" s="327"/>
      <c r="CS131" s="327"/>
      <c r="CT131" s="327"/>
      <c r="CU131" s="327"/>
      <c r="CV131" s="327"/>
      <c r="CW131" s="327"/>
      <c r="CX131" s="327"/>
      <c r="CY131" s="327"/>
      <c r="CZ131" s="327"/>
      <c r="DA131" s="327"/>
      <c r="DB131" s="327"/>
      <c r="DC131" s="327"/>
      <c r="DD131" s="327"/>
      <c r="DE131" s="327"/>
      <c r="DF131" s="327"/>
      <c r="DG131" s="327"/>
      <c r="DH131" s="327"/>
      <c r="DI131" s="327"/>
      <c r="DJ131" s="327"/>
      <c r="DK131" s="327"/>
      <c r="DL131" s="327"/>
      <c r="DM131" s="327"/>
      <c r="DN131" s="327"/>
      <c r="DO131" s="327"/>
      <c r="DP131" s="327"/>
      <c r="DQ131" s="327"/>
      <c r="DR131" s="327"/>
      <c r="DS131" s="327"/>
      <c r="DT131" s="327"/>
      <c r="DU131" s="327"/>
      <c r="DV131" s="327"/>
      <c r="DW131" s="327"/>
      <c r="DX131" s="327"/>
      <c r="DY131" s="327"/>
      <c r="DZ131" s="327"/>
      <c r="EA131" s="327"/>
      <c r="EB131" s="327"/>
      <c r="EC131" s="327"/>
      <c r="ED131" s="327"/>
      <c r="EE131" s="327"/>
      <c r="EF131" s="327"/>
      <c r="EG131" s="327"/>
      <c r="EH131" s="327"/>
      <c r="EI131" s="327"/>
      <c r="EJ131" s="327"/>
      <c r="EK131" s="327"/>
      <c r="EL131" s="327"/>
      <c r="EM131" s="327"/>
      <c r="EN131" s="327"/>
      <c r="EO131" s="327"/>
      <c r="EP131" s="327"/>
    </row>
    <row r="132" spans="32:146">
      <c r="AF132" s="327"/>
      <c r="AG132" s="327"/>
      <c r="AH132" s="327"/>
      <c r="AI132" s="327"/>
      <c r="AJ132" s="327"/>
      <c r="AK132" s="327"/>
      <c r="AL132" s="327"/>
      <c r="AM132" s="327"/>
      <c r="AN132" s="327"/>
      <c r="AO132" s="327"/>
      <c r="AP132" s="327"/>
      <c r="AQ132" s="327"/>
      <c r="AR132" s="327"/>
      <c r="AS132" s="327"/>
      <c r="AT132" s="327"/>
      <c r="AU132" s="327"/>
      <c r="AV132" s="327"/>
      <c r="AW132" s="327"/>
      <c r="AX132" s="327"/>
      <c r="AY132" s="327"/>
      <c r="AZ132" s="327"/>
      <c r="BA132" s="327"/>
      <c r="BB132" s="327"/>
      <c r="BC132" s="327"/>
      <c r="BD132" s="327"/>
      <c r="BE132" s="327"/>
      <c r="BF132" s="327"/>
      <c r="BG132" s="327"/>
      <c r="BH132" s="327"/>
      <c r="BI132" s="327"/>
      <c r="BJ132" s="327"/>
      <c r="BK132" s="327"/>
      <c r="BL132" s="327"/>
      <c r="BM132" s="327"/>
      <c r="BN132" s="327"/>
      <c r="BO132" s="327"/>
      <c r="BP132" s="327"/>
      <c r="BQ132" s="327"/>
      <c r="BR132" s="327"/>
      <c r="BS132" s="327"/>
      <c r="BT132" s="327"/>
      <c r="BU132" s="327"/>
      <c r="BV132" s="327"/>
      <c r="BW132" s="327"/>
      <c r="BX132" s="327"/>
      <c r="BY132" s="327"/>
      <c r="BZ132" s="327"/>
      <c r="CA132" s="327"/>
      <c r="CB132" s="327"/>
      <c r="CC132" s="327"/>
      <c r="CD132" s="327"/>
      <c r="CE132" s="327"/>
      <c r="CF132" s="327"/>
      <c r="CG132" s="327"/>
      <c r="CH132" s="327"/>
      <c r="CI132" s="327"/>
      <c r="CJ132" s="327"/>
      <c r="CK132" s="327"/>
      <c r="CL132" s="327"/>
      <c r="CM132" s="327"/>
      <c r="CN132" s="327"/>
      <c r="CO132" s="327"/>
      <c r="CP132" s="327"/>
      <c r="CQ132" s="327"/>
      <c r="CR132" s="327"/>
      <c r="CS132" s="327"/>
      <c r="CT132" s="327"/>
      <c r="CU132" s="327"/>
      <c r="CV132" s="327"/>
      <c r="CW132" s="327"/>
      <c r="CX132" s="327"/>
      <c r="CY132" s="327"/>
      <c r="CZ132" s="327"/>
      <c r="DA132" s="327"/>
      <c r="DB132" s="327"/>
      <c r="DC132" s="327"/>
      <c r="DD132" s="327"/>
      <c r="DE132" s="327"/>
      <c r="DF132" s="327"/>
      <c r="DG132" s="327"/>
      <c r="DH132" s="327"/>
      <c r="DI132" s="327"/>
      <c r="DJ132" s="327"/>
      <c r="DK132" s="327"/>
      <c r="DL132" s="327"/>
      <c r="DM132" s="327"/>
      <c r="DN132" s="327"/>
      <c r="DO132" s="327"/>
      <c r="DP132" s="327"/>
      <c r="DQ132" s="327"/>
      <c r="DR132" s="327"/>
      <c r="DS132" s="327"/>
      <c r="DT132" s="327"/>
      <c r="DU132" s="327"/>
      <c r="DV132" s="327"/>
      <c r="DW132" s="327"/>
      <c r="DX132" s="327"/>
      <c r="DY132" s="327"/>
      <c r="DZ132" s="327"/>
      <c r="EA132" s="327"/>
      <c r="EB132" s="327"/>
      <c r="EC132" s="327"/>
      <c r="ED132" s="327"/>
      <c r="EE132" s="327"/>
      <c r="EF132" s="327"/>
      <c r="EG132" s="327"/>
      <c r="EH132" s="327"/>
      <c r="EI132" s="327"/>
      <c r="EJ132" s="327"/>
      <c r="EK132" s="327"/>
      <c r="EL132" s="327"/>
      <c r="EM132" s="327"/>
      <c r="EN132" s="327"/>
      <c r="EO132" s="327"/>
      <c r="EP132" s="327"/>
    </row>
    <row r="133" spans="32:146">
      <c r="AF133" s="327"/>
      <c r="AG133" s="327"/>
      <c r="AH133" s="327"/>
      <c r="AI133" s="327"/>
      <c r="AJ133" s="327"/>
      <c r="AK133" s="327"/>
      <c r="AL133" s="327"/>
      <c r="AM133" s="327"/>
      <c r="AN133" s="327"/>
      <c r="AO133" s="327"/>
      <c r="AP133" s="327"/>
      <c r="AQ133" s="327"/>
      <c r="AR133" s="327"/>
      <c r="AS133" s="327"/>
      <c r="AT133" s="327"/>
      <c r="AU133" s="327"/>
      <c r="AV133" s="327"/>
      <c r="AW133" s="327"/>
      <c r="AX133" s="327"/>
      <c r="AY133" s="327"/>
      <c r="AZ133" s="327"/>
      <c r="BA133" s="327"/>
      <c r="BB133" s="327"/>
      <c r="BC133" s="327"/>
      <c r="BD133" s="327"/>
      <c r="BE133" s="327"/>
      <c r="BF133" s="327"/>
      <c r="BG133" s="327"/>
      <c r="BH133" s="327"/>
      <c r="BI133" s="327"/>
      <c r="BJ133" s="327"/>
      <c r="BK133" s="327"/>
      <c r="BL133" s="327"/>
      <c r="BM133" s="327"/>
      <c r="BN133" s="327"/>
      <c r="BO133" s="327"/>
      <c r="BP133" s="327"/>
      <c r="BQ133" s="327"/>
      <c r="BR133" s="327"/>
      <c r="BS133" s="327"/>
      <c r="BT133" s="327"/>
      <c r="BU133" s="327"/>
      <c r="BV133" s="327"/>
      <c r="BW133" s="327"/>
      <c r="BX133" s="327"/>
      <c r="BY133" s="327"/>
      <c r="BZ133" s="327"/>
      <c r="CA133" s="327"/>
      <c r="CB133" s="327"/>
      <c r="CC133" s="327"/>
      <c r="CD133" s="327"/>
      <c r="CE133" s="327"/>
      <c r="CF133" s="327"/>
      <c r="CG133" s="327"/>
      <c r="CH133" s="327"/>
      <c r="CI133" s="327"/>
      <c r="CJ133" s="327"/>
      <c r="CK133" s="327"/>
      <c r="CL133" s="327"/>
      <c r="CM133" s="327"/>
      <c r="CN133" s="327"/>
      <c r="CO133" s="327"/>
      <c r="CP133" s="327"/>
      <c r="CQ133" s="327"/>
      <c r="CR133" s="327"/>
      <c r="CS133" s="327"/>
      <c r="CT133" s="327"/>
      <c r="CU133" s="327"/>
      <c r="CV133" s="327"/>
      <c r="CW133" s="327"/>
      <c r="CX133" s="327"/>
      <c r="CY133" s="327"/>
      <c r="CZ133" s="327"/>
      <c r="DA133" s="327"/>
      <c r="DB133" s="327"/>
      <c r="DC133" s="327"/>
      <c r="DD133" s="327"/>
      <c r="DE133" s="327"/>
      <c r="DF133" s="327"/>
      <c r="DG133" s="327"/>
      <c r="DH133" s="327"/>
      <c r="DI133" s="327"/>
      <c r="DJ133" s="327"/>
      <c r="DK133" s="327"/>
      <c r="DL133" s="327"/>
      <c r="DM133" s="327"/>
      <c r="DN133" s="327"/>
      <c r="DO133" s="327"/>
      <c r="DP133" s="327"/>
      <c r="DQ133" s="327"/>
      <c r="DR133" s="327"/>
      <c r="DS133" s="327"/>
      <c r="DT133" s="327"/>
      <c r="DU133" s="327"/>
      <c r="DV133" s="327"/>
      <c r="DW133" s="327"/>
      <c r="DX133" s="327"/>
      <c r="DY133" s="327"/>
      <c r="DZ133" s="327"/>
      <c r="EA133" s="327"/>
      <c r="EB133" s="327"/>
      <c r="EC133" s="327"/>
      <c r="ED133" s="327"/>
      <c r="EE133" s="327"/>
      <c r="EF133" s="327"/>
      <c r="EG133" s="327"/>
      <c r="EH133" s="327"/>
      <c r="EI133" s="327"/>
      <c r="EJ133" s="327"/>
      <c r="EK133" s="327"/>
      <c r="EL133" s="327"/>
      <c r="EM133" s="327"/>
      <c r="EN133" s="327"/>
      <c r="EO133" s="327"/>
      <c r="EP133" s="327"/>
    </row>
    <row r="134" spans="32:146">
      <c r="AF134" s="327"/>
      <c r="AG134" s="327"/>
      <c r="AH134" s="327"/>
      <c r="AI134" s="327"/>
      <c r="AJ134" s="327"/>
      <c r="AK134" s="327"/>
      <c r="AL134" s="327"/>
      <c r="AM134" s="327"/>
      <c r="AN134" s="327"/>
      <c r="AO134" s="327"/>
      <c r="AP134" s="327"/>
      <c r="AQ134" s="327"/>
      <c r="AR134" s="327"/>
      <c r="AS134" s="327"/>
      <c r="AT134" s="327"/>
      <c r="AU134" s="327"/>
      <c r="AV134" s="327"/>
      <c r="AW134" s="327"/>
      <c r="AX134" s="327"/>
      <c r="AY134" s="327"/>
      <c r="AZ134" s="327"/>
      <c r="BA134" s="327"/>
      <c r="BB134" s="327"/>
      <c r="BC134" s="327"/>
      <c r="BD134" s="327"/>
      <c r="BE134" s="327"/>
      <c r="BF134" s="327"/>
      <c r="BG134" s="327"/>
      <c r="BH134" s="327"/>
      <c r="BI134" s="327"/>
      <c r="BJ134" s="327"/>
      <c r="BK134" s="327"/>
      <c r="BL134" s="327"/>
      <c r="BM134" s="327"/>
      <c r="BN134" s="327"/>
      <c r="BO134" s="327"/>
      <c r="BP134" s="327"/>
      <c r="BQ134" s="327"/>
      <c r="BR134" s="327"/>
      <c r="BS134" s="327"/>
      <c r="BT134" s="327"/>
      <c r="BU134" s="327"/>
      <c r="BV134" s="327"/>
      <c r="BW134" s="327"/>
      <c r="BX134" s="327"/>
      <c r="BY134" s="327"/>
      <c r="BZ134" s="327"/>
      <c r="CA134" s="327"/>
      <c r="CB134" s="327"/>
      <c r="CC134" s="327"/>
      <c r="CD134" s="327"/>
      <c r="CE134" s="327"/>
      <c r="CF134" s="327"/>
      <c r="CG134" s="327"/>
      <c r="CH134" s="327"/>
      <c r="CI134" s="327"/>
      <c r="CJ134" s="327"/>
      <c r="CK134" s="327"/>
      <c r="CL134" s="327"/>
      <c r="CM134" s="327"/>
      <c r="CN134" s="327"/>
      <c r="CO134" s="327"/>
      <c r="CP134" s="327"/>
      <c r="CQ134" s="327"/>
      <c r="CR134" s="327"/>
      <c r="CS134" s="327"/>
      <c r="CT134" s="327"/>
      <c r="CU134" s="327"/>
      <c r="CV134" s="327"/>
      <c r="CW134" s="327"/>
      <c r="CX134" s="327"/>
      <c r="CY134" s="327"/>
      <c r="CZ134" s="327"/>
      <c r="DA134" s="327"/>
      <c r="DB134" s="327"/>
      <c r="DC134" s="327"/>
      <c r="DD134" s="327"/>
      <c r="DE134" s="327"/>
      <c r="DF134" s="327"/>
      <c r="DG134" s="327"/>
      <c r="DH134" s="327"/>
      <c r="DI134" s="327"/>
      <c r="DJ134" s="327"/>
      <c r="DK134" s="327"/>
      <c r="DL134" s="327"/>
      <c r="DM134" s="327"/>
      <c r="DN134" s="327"/>
      <c r="DO134" s="327"/>
      <c r="DP134" s="327"/>
      <c r="DQ134" s="327"/>
      <c r="DR134" s="327"/>
      <c r="DS134" s="327"/>
      <c r="DT134" s="327"/>
      <c r="DU134" s="327"/>
      <c r="DV134" s="327"/>
      <c r="DW134" s="327"/>
      <c r="DX134" s="327"/>
      <c r="DY134" s="327"/>
      <c r="DZ134" s="327"/>
      <c r="EA134" s="327"/>
      <c r="EB134" s="327"/>
      <c r="EC134" s="327"/>
      <c r="ED134" s="327"/>
      <c r="EE134" s="327"/>
      <c r="EF134" s="327"/>
      <c r="EG134" s="327"/>
      <c r="EH134" s="327"/>
      <c r="EI134" s="327"/>
      <c r="EJ134" s="327"/>
      <c r="EK134" s="327"/>
      <c r="EL134" s="327"/>
      <c r="EM134" s="327"/>
      <c r="EN134" s="327"/>
      <c r="EO134" s="327"/>
      <c r="EP134" s="327"/>
    </row>
    <row r="135" spans="32:146">
      <c r="AF135" s="327"/>
      <c r="AG135" s="327"/>
      <c r="AH135" s="327"/>
      <c r="AI135" s="327"/>
      <c r="AJ135" s="327"/>
      <c r="AK135" s="327"/>
      <c r="AL135" s="327"/>
      <c r="AM135" s="327"/>
      <c r="AN135" s="327"/>
      <c r="AO135" s="327"/>
      <c r="AP135" s="327"/>
      <c r="AQ135" s="327"/>
      <c r="AR135" s="327"/>
      <c r="AS135" s="327"/>
      <c r="AT135" s="327"/>
      <c r="AU135" s="327"/>
      <c r="AV135" s="327"/>
      <c r="AW135" s="327"/>
      <c r="AX135" s="327"/>
      <c r="AY135" s="327"/>
      <c r="AZ135" s="327"/>
      <c r="BA135" s="327"/>
      <c r="BB135" s="327"/>
      <c r="BC135" s="327"/>
      <c r="BD135" s="327"/>
      <c r="BE135" s="327"/>
      <c r="BF135" s="327"/>
      <c r="BG135" s="327"/>
      <c r="BH135" s="327"/>
      <c r="BI135" s="327"/>
      <c r="BJ135" s="327"/>
      <c r="BK135" s="327"/>
      <c r="BL135" s="327"/>
      <c r="BM135" s="327"/>
      <c r="BN135" s="327"/>
      <c r="BO135" s="327"/>
      <c r="BP135" s="327"/>
      <c r="BQ135" s="327"/>
      <c r="BR135" s="327"/>
      <c r="BS135" s="327"/>
      <c r="BT135" s="327"/>
      <c r="BU135" s="327"/>
      <c r="BV135" s="327"/>
      <c r="BW135" s="327"/>
      <c r="BX135" s="327"/>
      <c r="BY135" s="327"/>
      <c r="BZ135" s="327"/>
      <c r="CA135" s="327"/>
      <c r="CB135" s="327"/>
      <c r="CC135" s="327"/>
      <c r="CD135" s="327"/>
      <c r="CE135" s="327"/>
      <c r="CF135" s="327"/>
      <c r="CG135" s="327"/>
      <c r="CH135" s="327"/>
      <c r="CI135" s="327"/>
      <c r="CJ135" s="327"/>
      <c r="CK135" s="327"/>
      <c r="CL135" s="327"/>
      <c r="CM135" s="327"/>
      <c r="CN135" s="327"/>
      <c r="CO135" s="327"/>
      <c r="CP135" s="327"/>
      <c r="CQ135" s="327"/>
      <c r="CR135" s="327"/>
      <c r="CS135" s="327"/>
      <c r="CT135" s="327"/>
      <c r="CU135" s="327"/>
      <c r="CV135" s="327"/>
      <c r="CW135" s="327"/>
      <c r="CX135" s="327"/>
      <c r="CY135" s="327"/>
      <c r="CZ135" s="327"/>
      <c r="DA135" s="327"/>
      <c r="DB135" s="327"/>
      <c r="DC135" s="327"/>
      <c r="DD135" s="327"/>
      <c r="DE135" s="327"/>
      <c r="DF135" s="327"/>
      <c r="DG135" s="327"/>
      <c r="DH135" s="327"/>
      <c r="DI135" s="327"/>
      <c r="DJ135" s="327"/>
      <c r="DK135" s="327"/>
      <c r="DL135" s="327"/>
      <c r="DM135" s="327"/>
      <c r="DN135" s="327"/>
      <c r="DO135" s="327"/>
      <c r="DP135" s="327"/>
      <c r="DQ135" s="327"/>
      <c r="DR135" s="327"/>
      <c r="DS135" s="327"/>
      <c r="DT135" s="327"/>
      <c r="DU135" s="327"/>
      <c r="DV135" s="327"/>
      <c r="DW135" s="327"/>
      <c r="DX135" s="327"/>
      <c r="DY135" s="327"/>
      <c r="DZ135" s="327"/>
      <c r="EA135" s="327"/>
      <c r="EB135" s="327"/>
      <c r="EC135" s="327"/>
      <c r="ED135" s="327"/>
      <c r="EE135" s="327"/>
      <c r="EF135" s="327"/>
      <c r="EG135" s="327"/>
      <c r="EH135" s="327"/>
      <c r="EI135" s="327"/>
      <c r="EJ135" s="327"/>
      <c r="EK135" s="327"/>
      <c r="EL135" s="327"/>
      <c r="EM135" s="327"/>
      <c r="EN135" s="327"/>
      <c r="EO135" s="327"/>
      <c r="EP135" s="327"/>
    </row>
    <row r="136" spans="32:146">
      <c r="AF136" s="327"/>
      <c r="AG136" s="327"/>
      <c r="AH136" s="327"/>
      <c r="AI136" s="327"/>
      <c r="AJ136" s="327"/>
      <c r="AK136" s="327"/>
      <c r="AL136" s="327"/>
      <c r="AM136" s="327"/>
      <c r="AN136" s="327"/>
      <c r="AO136" s="327"/>
      <c r="AP136" s="327"/>
      <c r="AQ136" s="327"/>
      <c r="AR136" s="327"/>
      <c r="AS136" s="327"/>
      <c r="AT136" s="327"/>
      <c r="AU136" s="327"/>
      <c r="AV136" s="327"/>
      <c r="AW136" s="327"/>
      <c r="AX136" s="327"/>
      <c r="AY136" s="327"/>
      <c r="AZ136" s="327"/>
      <c r="BA136" s="327"/>
      <c r="BB136" s="327"/>
      <c r="BC136" s="327"/>
      <c r="BD136" s="327"/>
      <c r="BE136" s="327"/>
      <c r="BF136" s="327"/>
      <c r="BG136" s="327"/>
      <c r="BH136" s="327"/>
      <c r="BI136" s="327"/>
      <c r="BJ136" s="327"/>
      <c r="BK136" s="327"/>
      <c r="BL136" s="327"/>
      <c r="BM136" s="327"/>
      <c r="BN136" s="327"/>
      <c r="BO136" s="327"/>
      <c r="BP136" s="327"/>
      <c r="BQ136" s="327"/>
      <c r="BR136" s="327"/>
      <c r="BS136" s="327"/>
      <c r="BT136" s="327"/>
      <c r="BU136" s="327"/>
      <c r="BV136" s="327"/>
      <c r="BW136" s="327"/>
      <c r="BX136" s="327"/>
      <c r="BY136" s="327"/>
      <c r="BZ136" s="327"/>
      <c r="CA136" s="327"/>
      <c r="CB136" s="327"/>
      <c r="CC136" s="327"/>
      <c r="CD136" s="327"/>
      <c r="CE136" s="327"/>
      <c r="CF136" s="327"/>
      <c r="CG136" s="327"/>
      <c r="CH136" s="327"/>
      <c r="CI136" s="327"/>
      <c r="CJ136" s="327"/>
      <c r="CK136" s="327"/>
      <c r="CL136" s="327"/>
      <c r="CM136" s="327"/>
      <c r="CN136" s="327"/>
      <c r="CO136" s="327"/>
      <c r="CP136" s="327"/>
      <c r="CQ136" s="327"/>
      <c r="CR136" s="327"/>
      <c r="CS136" s="327"/>
      <c r="CT136" s="327"/>
      <c r="CU136" s="327"/>
      <c r="CV136" s="327"/>
      <c r="CW136" s="327"/>
      <c r="CX136" s="327"/>
      <c r="CY136" s="327"/>
      <c r="CZ136" s="327"/>
      <c r="DA136" s="327"/>
      <c r="DB136" s="327"/>
      <c r="DC136" s="327"/>
      <c r="DD136" s="327"/>
      <c r="DE136" s="327"/>
      <c r="DF136" s="327"/>
      <c r="DG136" s="327"/>
      <c r="DH136" s="327"/>
      <c r="DI136" s="327"/>
      <c r="DJ136" s="327"/>
      <c r="DK136" s="327"/>
      <c r="DL136" s="327"/>
      <c r="DM136" s="327"/>
      <c r="DN136" s="327"/>
      <c r="DO136" s="327"/>
      <c r="DP136" s="327"/>
      <c r="DQ136" s="327"/>
      <c r="DR136" s="327"/>
      <c r="DS136" s="327"/>
      <c r="DT136" s="327"/>
      <c r="DU136" s="327"/>
      <c r="DV136" s="327"/>
      <c r="DW136" s="327"/>
      <c r="DX136" s="327"/>
      <c r="DY136" s="327"/>
      <c r="DZ136" s="327"/>
      <c r="EA136" s="327"/>
      <c r="EB136" s="327"/>
      <c r="EC136" s="327"/>
      <c r="ED136" s="327"/>
      <c r="EE136" s="327"/>
      <c r="EF136" s="327"/>
      <c r="EG136" s="327"/>
      <c r="EH136" s="327"/>
      <c r="EI136" s="327"/>
      <c r="EJ136" s="327"/>
      <c r="EK136" s="327"/>
      <c r="EL136" s="327"/>
      <c r="EM136" s="327"/>
      <c r="EN136" s="327"/>
      <c r="EO136" s="327"/>
      <c r="EP136" s="327"/>
    </row>
    <row r="137" spans="32:146">
      <c r="AF137" s="327"/>
      <c r="AG137" s="327"/>
      <c r="AH137" s="327"/>
      <c r="AI137" s="327"/>
      <c r="AJ137" s="327"/>
      <c r="AK137" s="327"/>
      <c r="AL137" s="327"/>
      <c r="AM137" s="327"/>
      <c r="AN137" s="327"/>
      <c r="AO137" s="327"/>
      <c r="AP137" s="327"/>
      <c r="AQ137" s="327"/>
      <c r="AR137" s="327"/>
      <c r="AS137" s="327"/>
      <c r="AT137" s="327"/>
      <c r="AU137" s="327"/>
      <c r="AV137" s="327"/>
      <c r="AW137" s="327"/>
      <c r="AX137" s="327"/>
      <c r="AY137" s="327"/>
      <c r="AZ137" s="327"/>
      <c r="BA137" s="327"/>
      <c r="BB137" s="327"/>
      <c r="BC137" s="327"/>
      <c r="BD137" s="327"/>
      <c r="BE137" s="327"/>
      <c r="BF137" s="327"/>
      <c r="BG137" s="327"/>
      <c r="BH137" s="327"/>
      <c r="BI137" s="327"/>
      <c r="BJ137" s="327"/>
      <c r="BK137" s="327"/>
      <c r="BL137" s="327"/>
      <c r="BM137" s="327"/>
      <c r="BN137" s="327"/>
      <c r="BO137" s="327"/>
      <c r="BP137" s="327"/>
      <c r="BQ137" s="327"/>
      <c r="BR137" s="327"/>
      <c r="BS137" s="327"/>
      <c r="BT137" s="327"/>
      <c r="BU137" s="327"/>
      <c r="BV137" s="327"/>
      <c r="BW137" s="327"/>
      <c r="BX137" s="327"/>
      <c r="BY137" s="327"/>
      <c r="BZ137" s="327"/>
      <c r="CA137" s="327"/>
      <c r="CB137" s="327"/>
      <c r="CC137" s="327"/>
      <c r="CD137" s="327"/>
      <c r="CE137" s="327"/>
      <c r="CF137" s="327"/>
      <c r="CG137" s="327"/>
      <c r="CH137" s="327"/>
      <c r="CI137" s="327"/>
      <c r="CJ137" s="327"/>
      <c r="CK137" s="327"/>
      <c r="CL137" s="327"/>
      <c r="CM137" s="327"/>
      <c r="CN137" s="327"/>
      <c r="CO137" s="327"/>
      <c r="CP137" s="327"/>
      <c r="CQ137" s="327"/>
      <c r="CR137" s="327"/>
      <c r="CS137" s="327"/>
      <c r="CT137" s="327"/>
      <c r="CU137" s="327"/>
      <c r="CV137" s="327"/>
      <c r="CW137" s="327"/>
      <c r="CX137" s="327"/>
      <c r="CY137" s="327"/>
      <c r="CZ137" s="327"/>
      <c r="DA137" s="327"/>
      <c r="DB137" s="327"/>
      <c r="DC137" s="327"/>
      <c r="DD137" s="327"/>
      <c r="DE137" s="327"/>
      <c r="DF137" s="327"/>
      <c r="DG137" s="327"/>
      <c r="DH137" s="327"/>
      <c r="DI137" s="327"/>
      <c r="DJ137" s="327"/>
      <c r="DK137" s="327"/>
      <c r="DL137" s="327"/>
      <c r="DM137" s="327"/>
      <c r="DN137" s="327"/>
      <c r="DO137" s="327"/>
      <c r="DP137" s="327"/>
      <c r="DQ137" s="327"/>
      <c r="DR137" s="327"/>
      <c r="DS137" s="327"/>
      <c r="DT137" s="327"/>
      <c r="DU137" s="327"/>
      <c r="DV137" s="327"/>
      <c r="DW137" s="327"/>
      <c r="DX137" s="327"/>
      <c r="DY137" s="327"/>
      <c r="DZ137" s="327"/>
      <c r="EA137" s="327"/>
      <c r="EB137" s="327"/>
      <c r="EC137" s="327"/>
      <c r="ED137" s="327"/>
      <c r="EE137" s="327"/>
      <c r="EF137" s="327"/>
      <c r="EG137" s="327"/>
      <c r="EH137" s="327"/>
      <c r="EI137" s="327"/>
      <c r="EJ137" s="327"/>
      <c r="EK137" s="327"/>
      <c r="EL137" s="327"/>
      <c r="EM137" s="327"/>
      <c r="EN137" s="327"/>
      <c r="EO137" s="327"/>
      <c r="EP137" s="327"/>
    </row>
    <row r="138" spans="32:146">
      <c r="AF138" s="327"/>
      <c r="AG138" s="327"/>
      <c r="AH138" s="327"/>
      <c r="AI138" s="327"/>
      <c r="AJ138" s="327"/>
      <c r="AK138" s="327"/>
      <c r="AL138" s="327"/>
      <c r="AM138" s="327"/>
      <c r="AN138" s="327"/>
      <c r="AO138" s="327"/>
      <c r="AP138" s="327"/>
      <c r="AQ138" s="327"/>
      <c r="AR138" s="327"/>
      <c r="AS138" s="327"/>
      <c r="AT138" s="327"/>
      <c r="AU138" s="327"/>
      <c r="AV138" s="327"/>
      <c r="AW138" s="327"/>
      <c r="AX138" s="327"/>
      <c r="AY138" s="327"/>
      <c r="AZ138" s="327"/>
      <c r="BA138" s="327"/>
      <c r="BB138" s="327"/>
      <c r="BC138" s="327"/>
      <c r="BD138" s="327"/>
      <c r="BE138" s="327"/>
      <c r="BF138" s="327"/>
      <c r="BG138" s="327"/>
      <c r="BH138" s="327"/>
      <c r="BI138" s="327"/>
      <c r="BJ138" s="327"/>
      <c r="BK138" s="327"/>
      <c r="BL138" s="327"/>
      <c r="BM138" s="327"/>
      <c r="BN138" s="327"/>
      <c r="BO138" s="327"/>
      <c r="BP138" s="327"/>
      <c r="BQ138" s="327"/>
      <c r="BR138" s="327"/>
      <c r="BS138" s="327"/>
      <c r="BT138" s="327"/>
      <c r="BU138" s="327"/>
      <c r="BV138" s="327"/>
      <c r="BW138" s="327"/>
      <c r="BX138" s="327"/>
      <c r="BY138" s="327"/>
      <c r="BZ138" s="327"/>
      <c r="CA138" s="327"/>
      <c r="CB138" s="327"/>
      <c r="CC138" s="327"/>
      <c r="CD138" s="327"/>
      <c r="CE138" s="327"/>
      <c r="CF138" s="327"/>
      <c r="CG138" s="327"/>
      <c r="CH138" s="327"/>
      <c r="CI138" s="327"/>
      <c r="CJ138" s="327"/>
      <c r="CK138" s="327"/>
      <c r="CL138" s="327"/>
      <c r="CM138" s="327"/>
      <c r="CN138" s="327"/>
      <c r="CO138" s="327"/>
      <c r="CP138" s="327"/>
      <c r="CQ138" s="327"/>
      <c r="CR138" s="327"/>
      <c r="CS138" s="327"/>
      <c r="CT138" s="327"/>
      <c r="CU138" s="327"/>
      <c r="CV138" s="327"/>
      <c r="CW138" s="327"/>
      <c r="CX138" s="327"/>
      <c r="CY138" s="327"/>
      <c r="CZ138" s="327"/>
      <c r="DA138" s="327"/>
      <c r="DB138" s="327"/>
      <c r="DC138" s="327"/>
      <c r="DD138" s="327"/>
      <c r="DE138" s="327"/>
      <c r="DF138" s="327"/>
      <c r="DG138" s="327"/>
      <c r="DH138" s="327"/>
      <c r="DI138" s="327"/>
      <c r="DJ138" s="327"/>
      <c r="DK138" s="327"/>
      <c r="DL138" s="327"/>
      <c r="DM138" s="327"/>
      <c r="DN138" s="327"/>
      <c r="DO138" s="327"/>
      <c r="DP138" s="327"/>
      <c r="DQ138" s="327"/>
      <c r="DR138" s="327"/>
      <c r="DS138" s="327"/>
      <c r="DT138" s="327"/>
      <c r="DU138" s="327"/>
      <c r="DV138" s="327"/>
      <c r="DW138" s="327"/>
      <c r="DX138" s="327"/>
      <c r="DY138" s="327"/>
      <c r="DZ138" s="327"/>
      <c r="EA138" s="327"/>
      <c r="EB138" s="327"/>
      <c r="EC138" s="327"/>
      <c r="ED138" s="327"/>
      <c r="EE138" s="327"/>
      <c r="EF138" s="327"/>
      <c r="EG138" s="327"/>
      <c r="EH138" s="327"/>
      <c r="EI138" s="327"/>
      <c r="EJ138" s="327"/>
      <c r="EK138" s="327"/>
      <c r="EL138" s="327"/>
      <c r="EM138" s="327"/>
      <c r="EN138" s="327"/>
      <c r="EO138" s="327"/>
      <c r="EP138" s="327"/>
    </row>
    <row r="139" spans="32:146">
      <c r="AF139" s="327"/>
      <c r="AG139" s="327"/>
      <c r="AH139" s="327"/>
      <c r="AI139" s="327"/>
      <c r="AJ139" s="327"/>
      <c r="AK139" s="327"/>
      <c r="AL139" s="327"/>
      <c r="AM139" s="327"/>
      <c r="AN139" s="327"/>
      <c r="AO139" s="327"/>
      <c r="AP139" s="327"/>
      <c r="AQ139" s="327"/>
      <c r="AR139" s="327"/>
      <c r="AS139" s="327"/>
      <c r="AT139" s="327"/>
      <c r="AU139" s="327"/>
      <c r="AV139" s="327"/>
      <c r="AW139" s="327"/>
      <c r="AX139" s="327"/>
      <c r="AY139" s="327"/>
      <c r="AZ139" s="327"/>
      <c r="BA139" s="327"/>
      <c r="BB139" s="327"/>
      <c r="BC139" s="327"/>
      <c r="BD139" s="327"/>
      <c r="BE139" s="327"/>
      <c r="BF139" s="327"/>
      <c r="BG139" s="327"/>
      <c r="BH139" s="327"/>
      <c r="BI139" s="327"/>
      <c r="BJ139" s="327"/>
      <c r="BK139" s="327"/>
      <c r="BL139" s="327"/>
      <c r="BM139" s="327"/>
      <c r="BN139" s="327"/>
      <c r="BO139" s="327"/>
      <c r="BP139" s="327"/>
      <c r="BQ139" s="327"/>
      <c r="BR139" s="327"/>
      <c r="BS139" s="327"/>
      <c r="BT139" s="327"/>
      <c r="BU139" s="327"/>
      <c r="BV139" s="327"/>
      <c r="BW139" s="327"/>
      <c r="BX139" s="327"/>
      <c r="BY139" s="327"/>
      <c r="BZ139" s="327"/>
      <c r="CA139" s="327"/>
      <c r="CB139" s="327"/>
      <c r="CC139" s="327"/>
      <c r="CD139" s="327"/>
      <c r="CE139" s="327"/>
      <c r="CF139" s="327"/>
      <c r="CG139" s="327"/>
      <c r="CH139" s="327"/>
      <c r="CI139" s="327"/>
      <c r="CJ139" s="327"/>
      <c r="CK139" s="327"/>
      <c r="CL139" s="327"/>
      <c r="CM139" s="327"/>
      <c r="CN139" s="327"/>
      <c r="CO139" s="327"/>
      <c r="CP139" s="327"/>
      <c r="CQ139" s="327"/>
      <c r="CR139" s="327"/>
      <c r="CS139" s="327"/>
      <c r="CT139" s="327"/>
      <c r="CU139" s="327"/>
      <c r="CV139" s="327"/>
      <c r="CW139" s="327"/>
      <c r="CX139" s="327"/>
      <c r="CY139" s="327"/>
      <c r="CZ139" s="327"/>
      <c r="DA139" s="327"/>
      <c r="DB139" s="327"/>
      <c r="DC139" s="327"/>
      <c r="DD139" s="327"/>
      <c r="DE139" s="327"/>
      <c r="DF139" s="327"/>
      <c r="DG139" s="327"/>
      <c r="DH139" s="327"/>
      <c r="DI139" s="327"/>
      <c r="DJ139" s="327"/>
      <c r="DK139" s="327"/>
      <c r="DL139" s="327"/>
      <c r="DM139" s="327"/>
      <c r="DN139" s="327"/>
      <c r="DO139" s="327"/>
      <c r="DP139" s="327"/>
      <c r="DQ139" s="327"/>
      <c r="DR139" s="327"/>
      <c r="DS139" s="327"/>
      <c r="DT139" s="327"/>
      <c r="DU139" s="327"/>
      <c r="DV139" s="327"/>
      <c r="DW139" s="327"/>
      <c r="DX139" s="327"/>
      <c r="DY139" s="327"/>
      <c r="DZ139" s="327"/>
      <c r="EA139" s="327"/>
      <c r="EB139" s="327"/>
      <c r="EC139" s="327"/>
      <c r="ED139" s="327"/>
      <c r="EE139" s="327"/>
      <c r="EF139" s="327"/>
      <c r="EG139" s="327"/>
      <c r="EH139" s="327"/>
      <c r="EI139" s="327"/>
      <c r="EJ139" s="327"/>
      <c r="EK139" s="327"/>
      <c r="EL139" s="327"/>
      <c r="EM139" s="327"/>
      <c r="EN139" s="327"/>
      <c r="EO139" s="327"/>
      <c r="EP139" s="327"/>
    </row>
    <row r="140" spans="32:146">
      <c r="AF140" s="327"/>
      <c r="AG140" s="327"/>
      <c r="AH140" s="327"/>
      <c r="AI140" s="327"/>
      <c r="AJ140" s="327"/>
      <c r="AK140" s="327"/>
      <c r="AL140" s="327"/>
      <c r="AM140" s="327"/>
      <c r="AN140" s="327"/>
      <c r="AO140" s="327"/>
      <c r="AP140" s="327"/>
      <c r="AQ140" s="327"/>
      <c r="AR140" s="327"/>
      <c r="AS140" s="327"/>
      <c r="AT140" s="327"/>
      <c r="AU140" s="327"/>
      <c r="AV140" s="327"/>
      <c r="AW140" s="327"/>
      <c r="AX140" s="327"/>
      <c r="AY140" s="327"/>
      <c r="AZ140" s="327"/>
      <c r="BA140" s="327"/>
      <c r="BB140" s="327"/>
      <c r="BC140" s="327"/>
      <c r="BD140" s="327"/>
      <c r="BE140" s="327"/>
      <c r="BF140" s="327"/>
      <c r="BG140" s="327"/>
      <c r="BH140" s="327"/>
      <c r="BI140" s="327"/>
      <c r="BJ140" s="327"/>
      <c r="BK140" s="327"/>
      <c r="BL140" s="327"/>
      <c r="BM140" s="327"/>
      <c r="BN140" s="327"/>
      <c r="BO140" s="327"/>
      <c r="BP140" s="327"/>
      <c r="BQ140" s="327"/>
      <c r="BR140" s="327"/>
      <c r="BS140" s="327"/>
      <c r="BT140" s="327"/>
      <c r="BU140" s="327"/>
      <c r="BV140" s="327"/>
      <c r="BW140" s="327"/>
      <c r="BX140" s="327"/>
      <c r="BY140" s="327"/>
      <c r="BZ140" s="327"/>
      <c r="CA140" s="327"/>
      <c r="CB140" s="327"/>
      <c r="CC140" s="327"/>
      <c r="CD140" s="327"/>
      <c r="CE140" s="327"/>
      <c r="CF140" s="327"/>
      <c r="CG140" s="327"/>
      <c r="CH140" s="327"/>
      <c r="CI140" s="327"/>
      <c r="CJ140" s="327"/>
      <c r="CK140" s="327"/>
      <c r="CL140" s="327"/>
      <c r="CM140" s="327"/>
      <c r="CN140" s="327"/>
      <c r="CO140" s="327"/>
      <c r="CP140" s="327"/>
      <c r="CQ140" s="327"/>
      <c r="CR140" s="327"/>
      <c r="CS140" s="327"/>
      <c r="CT140" s="327"/>
      <c r="CU140" s="327"/>
      <c r="CV140" s="327"/>
      <c r="CW140" s="327"/>
      <c r="CX140" s="327"/>
      <c r="CY140" s="327"/>
      <c r="CZ140" s="327"/>
      <c r="DA140" s="327"/>
      <c r="DB140" s="327"/>
      <c r="DC140" s="327"/>
      <c r="DD140" s="327"/>
      <c r="DE140" s="327"/>
      <c r="DF140" s="327"/>
      <c r="DG140" s="327"/>
      <c r="DH140" s="327"/>
      <c r="DI140" s="327"/>
      <c r="DJ140" s="327"/>
      <c r="DK140" s="327"/>
      <c r="DL140" s="327"/>
      <c r="DM140" s="327"/>
      <c r="DN140" s="327"/>
      <c r="DO140" s="327"/>
      <c r="DP140" s="327"/>
      <c r="DQ140" s="327"/>
      <c r="DR140" s="327"/>
      <c r="DS140" s="327"/>
      <c r="DT140" s="327"/>
      <c r="DU140" s="327"/>
      <c r="DV140" s="327"/>
      <c r="DW140" s="327"/>
      <c r="DX140" s="327"/>
      <c r="DY140" s="327"/>
      <c r="DZ140" s="327"/>
      <c r="EA140" s="327"/>
      <c r="EB140" s="327"/>
      <c r="EC140" s="327"/>
      <c r="ED140" s="327"/>
      <c r="EE140" s="327"/>
      <c r="EF140" s="327"/>
      <c r="EG140" s="327"/>
      <c r="EH140" s="327"/>
      <c r="EI140" s="327"/>
      <c r="EJ140" s="327"/>
      <c r="EK140" s="327"/>
      <c r="EL140" s="327"/>
      <c r="EM140" s="327"/>
      <c r="EN140" s="327"/>
      <c r="EO140" s="327"/>
      <c r="EP140" s="327"/>
    </row>
  </sheetData>
  <sheetProtection algorithmName="SHA-512" hashValue="ugxpWT4JPj8uG2hADFcFfrdJPlYGafsN7HIMnsSe15fYFNVO96gabEi+TWB+J6V81I/rDoxoS9SxrPizKdGHnw==" saltValue="UavJX2Hs2oi5sn+47y1cpg==" spinCount="100000" sheet="1" objects="1" scenarios="1"/>
  <mergeCells count="8">
    <mergeCell ref="A58:A67"/>
    <mergeCell ref="A68:A77"/>
    <mergeCell ref="A78:A87"/>
    <mergeCell ref="A8:A17"/>
    <mergeCell ref="A18:A27"/>
    <mergeCell ref="A28:A37"/>
    <mergeCell ref="A38:A47"/>
    <mergeCell ref="A48:A57"/>
  </mergeCells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A4F3E-ECFD-BF4B-8EAA-CD560647FFEA}">
  <sheetPr codeName="Sheet4">
    <tabColor theme="0" tint="-0.34998626667073579"/>
  </sheetPr>
  <dimension ref="A1:EJ124"/>
  <sheetViews>
    <sheetView zoomScaleNormal="100" workbookViewId="0">
      <selection activeCell="C5" sqref="C5"/>
    </sheetView>
  </sheetViews>
  <sheetFormatPr baseColWidth="10" defaultRowHeight="14"/>
  <cols>
    <col min="1" max="1" width="17.5" style="252" customWidth="1"/>
    <col min="2" max="2" width="20.33203125" style="252" customWidth="1"/>
    <col min="3" max="3" width="22.6640625" style="252" bestFit="1" customWidth="1"/>
    <col min="4" max="19" width="12.1640625" style="252" customWidth="1"/>
    <col min="20" max="21" width="12.1640625" style="252" hidden="1" customWidth="1"/>
    <col min="22" max="35" width="12.1640625" style="252" customWidth="1"/>
    <col min="36" max="16384" width="10.83203125" style="252"/>
  </cols>
  <sheetData>
    <row r="1" spans="1:140">
      <c r="A1" s="252" t="s">
        <v>35</v>
      </c>
    </row>
    <row r="2" spans="1:140">
      <c r="A2" s="253" t="s">
        <v>99</v>
      </c>
    </row>
    <row r="3" spans="1:140" ht="15" thickBot="1">
      <c r="B3" s="254"/>
      <c r="H3" s="254"/>
    </row>
    <row r="4" spans="1:140">
      <c r="A4" s="255" t="s">
        <v>100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7"/>
    </row>
    <row r="5" spans="1:140">
      <c r="A5" s="258" t="s">
        <v>761</v>
      </c>
      <c r="B5" s="259"/>
      <c r="C5" s="260">
        <v>100000</v>
      </c>
      <c r="D5" s="261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62"/>
    </row>
    <row r="6" spans="1:140">
      <c r="A6" s="263" t="s">
        <v>108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62"/>
    </row>
    <row r="7" spans="1:140" ht="75">
      <c r="A7" s="264" t="s">
        <v>57</v>
      </c>
      <c r="B7" s="265" t="s">
        <v>126</v>
      </c>
      <c r="C7" s="265" t="s">
        <v>127</v>
      </c>
      <c r="D7" s="266" t="s">
        <v>40</v>
      </c>
      <c r="E7" s="266" t="s">
        <v>109</v>
      </c>
      <c r="F7" s="267" t="s">
        <v>53</v>
      </c>
      <c r="G7" s="266" t="s">
        <v>88</v>
      </c>
      <c r="H7" s="266" t="s">
        <v>89</v>
      </c>
      <c r="I7" s="266" t="s">
        <v>90</v>
      </c>
      <c r="J7" s="266" t="s">
        <v>128</v>
      </c>
      <c r="K7" s="266" t="s">
        <v>36</v>
      </c>
      <c r="L7" s="266" t="s">
        <v>37</v>
      </c>
      <c r="M7" s="266" t="s">
        <v>38</v>
      </c>
      <c r="N7" s="266" t="s">
        <v>39</v>
      </c>
      <c r="O7" s="268" t="s">
        <v>102</v>
      </c>
      <c r="P7" s="269" t="s">
        <v>87</v>
      </c>
      <c r="Q7" s="269" t="s">
        <v>48</v>
      </c>
      <c r="R7" s="269" t="s">
        <v>47</v>
      </c>
      <c r="S7" s="269" t="s">
        <v>130</v>
      </c>
      <c r="T7" s="270" t="s">
        <v>131</v>
      </c>
      <c r="U7" s="270" t="s">
        <v>75</v>
      </c>
      <c r="V7" s="271" t="s">
        <v>142</v>
      </c>
      <c r="W7" s="271" t="s">
        <v>2</v>
      </c>
      <c r="X7" s="272" t="s">
        <v>6</v>
      </c>
      <c r="Y7" s="273" t="s">
        <v>77</v>
      </c>
      <c r="CI7" s="274"/>
      <c r="CJ7" s="274"/>
      <c r="CK7" s="274"/>
      <c r="CL7" s="274"/>
      <c r="CM7" s="274"/>
      <c r="CN7" s="274"/>
      <c r="CO7" s="274"/>
      <c r="CP7" s="274"/>
      <c r="CQ7" s="274"/>
      <c r="CR7" s="274"/>
      <c r="CS7" s="274"/>
      <c r="CT7" s="274"/>
      <c r="CU7" s="274"/>
      <c r="CV7" s="274"/>
      <c r="CW7" s="274"/>
      <c r="CX7" s="274"/>
      <c r="CY7" s="274"/>
      <c r="CZ7" s="274"/>
      <c r="DA7" s="274"/>
      <c r="DB7" s="274"/>
      <c r="DC7" s="274"/>
      <c r="DD7" s="274"/>
      <c r="DE7" s="274"/>
      <c r="DF7" s="274"/>
      <c r="DG7" s="274"/>
      <c r="DH7" s="274"/>
      <c r="DI7" s="274"/>
      <c r="DJ7" s="274"/>
      <c r="DK7" s="274"/>
      <c r="DL7" s="274"/>
      <c r="DM7" s="274"/>
      <c r="DN7" s="274"/>
      <c r="DO7" s="274"/>
      <c r="DP7" s="274"/>
      <c r="DQ7" s="274"/>
      <c r="DR7" s="274"/>
      <c r="DS7" s="274"/>
      <c r="DT7" s="274"/>
      <c r="DU7" s="274"/>
      <c r="DV7" s="274"/>
      <c r="DW7" s="274"/>
      <c r="DX7" s="274"/>
      <c r="DY7" s="274"/>
      <c r="DZ7" s="274"/>
      <c r="EA7" s="274"/>
      <c r="EB7" s="274"/>
      <c r="EC7" s="274"/>
      <c r="ED7" s="274"/>
      <c r="EE7" s="274"/>
      <c r="EF7" s="274"/>
      <c r="EG7" s="274"/>
      <c r="EH7" s="274"/>
      <c r="EI7" s="274"/>
      <c r="EJ7" s="274"/>
    </row>
    <row r="8" spans="1:140" ht="17" customHeight="1">
      <c r="A8" s="537" t="str">
        <f>'Vic Oct 2018'!D2</f>
        <v>Multinet 1</v>
      </c>
      <c r="B8" s="275" t="str">
        <f>'Vic Oct 2018'!F2</f>
        <v>AGL</v>
      </c>
      <c r="C8" s="275" t="str">
        <f>'Vic Oct 2018'!G2</f>
        <v>Business Savers</v>
      </c>
      <c r="D8" s="276">
        <f>365*'Vic Oct 2018'!H2/100</f>
        <v>412.45</v>
      </c>
      <c r="E8" s="277">
        <f>IF($C$5*'Vic Oct 2018'!AK2/'Vic Oct 2018'!AI2&gt;='Vic Oct 2018'!J2,('Vic Oct 2018'!J2*'Vic Oct 2018'!O2/100)*'Vic Oct 2018'!AI2,($C$5*'Vic Oct 2018'!AK2/'Vic Oct 2018'!AI2*'Vic Oct 2018'!O2/100)*'Vic Oct 2018'!AI2)</f>
        <v>981.00000000000023</v>
      </c>
      <c r="F8" s="278">
        <f>IF($C$5*'Vic Oct 2018'!AK2/'Vic Oct 2018'!AI2&lt;'Vic Oct 2018'!J2,0,IF($C$5*'Vic Oct 2018'!AK2/'Vic Oct 2018'!AI2&lt;='Vic Oct 2018'!K2,($C$5*'Vic Oct 2018'!AK2/'Vic Oct 2018'!AI2-'Vic Oct 2018'!J2)*('Vic Oct 2018'!P2/100)*'Vic Oct 2018'!AI2,('Vic Oct 2018'!K2-'Vic Oct 2018'!J2)*('Vic Oct 2018'!P2/100)*'Vic Oct 2018'!AI2))</f>
        <v>85.500000000000057</v>
      </c>
      <c r="G8" s="276">
        <f>IF($C$5*'Vic Oct 2018'!AK2/'Vic Oct 2018'!AI2&lt;'Vic Oct 2018'!K2,0,IF($C$5*'Vic Oct 2018'!AK2/'Vic Oct 2018'!AI2&lt;='Vic Oct 2018'!L2,($C$5*'Vic Oct 2018'!AK2/'Vic Oct 2018'!AI2-'Vic Oct 2018'!K2)*('Vic Oct 2018'!Q2/100)*'Vic Oct 2018'!AI2,('Vic Oct 2018'!L2-'Vic Oct 2018'!K2)*('Vic Oct 2018'!Q2/100)*'Vic Oct 2018'!AI2))</f>
        <v>0</v>
      </c>
      <c r="H8" s="277">
        <f>IF($C$5*'Vic Oct 2018'!AK2/'Vic Oct 2018'!AI2&lt;'Vic Oct 2018'!L2,0,IF($C$5*'Vic Oct 2018'!AK2/'Vic Oct 2018'!AI2&lt;='Vic Oct 2018'!M2,($C$5*'Vic Oct 2018'!AK2/'Vic Oct 2018'!AI2-'Vic Oct 2018'!L2)*('Vic Oct 2018'!R2/100)*'Vic Oct 2018'!AI2,('Vic Oct 2018'!M2-'Vic Oct 2018'!L2)*('Vic Oct 2018'!R2/100)*'Vic Oct 2018'!AI2))</f>
        <v>0</v>
      </c>
      <c r="I8" s="276">
        <f>IF(($C$5*'Vic Oct 2018'!AK2/'Vic Oct 2018'!AI2&gt;'Vic Oct 2018'!M2),($C$5*'Vic Oct 2018'!AK2/'Vic Oct 2018'!AI2-'Vic Oct 2018'!M2)*'Vic Oct 2018'!S2/100*'Vic Oct 2018'!AI2,0)</f>
        <v>0</v>
      </c>
      <c r="J8" s="276">
        <f>IF($C$5*'Vic Oct 2018'!AL2/'Vic Oct 2018'!AJ2&gt;='Vic Oct 2018'!J2,('Vic Oct 2018'!J2*'Vic Oct 2018'!U2/100)*'Vic Oct 2018'!AJ2,($C$5*'Vic Oct 2018'!AL2/'Vic Oct 2018'!AJ2*'Vic Oct 2018'!U2/100)*'Vic Oct 2018'!AJ2)</f>
        <v>936</v>
      </c>
      <c r="K8" s="276">
        <f>IF($C$5*'Vic Oct 2018'!AL2/'Vic Oct 2018'!AJ2&lt;'Vic Oct 2018'!J2,0,IF($C$5*'Vic Oct 2018'!AL2/'Vic Oct 2018'!AJ2&lt;='Vic Oct 2018'!K2,($C$5*'Vic Oct 2018'!AL2/'Vic Oct 2018'!AJ2-'Vic Oct 2018'!J2)*('Vic Oct 2018'!V2/100)*'Vic Oct 2018'!AJ2,('Vic Oct 2018'!K2-'Vic Oct 2018'!J2)*('Vic Oct 2018'!V2/100)*'Vic Oct 2018'!AJ2))</f>
        <v>85.000000000000071</v>
      </c>
      <c r="L8" s="276">
        <f>IF($C$5*'Vic Oct 2018'!AL2/'Vic Oct 2018'!AJ2&lt;'Vic Oct 2018'!K2,0,IF($C$5*'Vic Oct 2018'!AL2/'Vic Oct 2018'!AJ2&lt;='Vic Oct 2018'!L2,($C$5*'Vic Oct 2018'!AL2/'Vic Oct 2018'!AJ2-'Vic Oct 2018'!K2)*('Vic Oct 2018'!W2/100)*'Vic Oct 2018'!AJ2,('Vic Oct 2018'!L2-'Vic Oct 2018'!K2)*('Vic Oct 2018'!W2/100)*'Vic Oct 2018'!AJ2))</f>
        <v>0</v>
      </c>
      <c r="M8" s="276">
        <f>IF($C$5*'Vic Oct 2018'!AL2/'Vic Oct 2018'!AJ2&lt;'Vic Oct 2018'!L2,0,IF($C$5*'Vic Oct 2018'!AL2/'Vic Oct 2018'!AJ2&lt;='Vic Oct 2018'!M2,($C$5*'Vic Oct 2018'!AL2/'Vic Oct 2018'!AJ2-'Vic Oct 2018'!L2)*('Vic Oct 2018'!X2/100)*'Vic Oct 2018'!AJ2,('Vic Oct 2018'!M2-'Vic Oct 2018'!L2)*('Vic Oct 2018'!X2/100)*'Vic Oct 2018'!AJ2))</f>
        <v>0</v>
      </c>
      <c r="N8" s="276">
        <f>IF(($C$5*'Vic Oct 2018'!AL2/'Vic Oct 2018'!AJ2&gt;'Vic Oct 2018'!M2),($C$5*'Vic Oct 2018'!AL2/'Vic Oct 2018'!AJ2-'Vic Oct 2018'!M2)*'Vic Oct 2018'!Y2/100*'Vic Oct 2018'!AJ2,0)</f>
        <v>0</v>
      </c>
      <c r="O8" s="279">
        <f>SUM(D8:N8)</f>
        <v>2499.9500000000003</v>
      </c>
      <c r="P8" s="280">
        <f>'Vic Oct 2018'!AM2</f>
        <v>0</v>
      </c>
      <c r="Q8" s="280">
        <f>'Vic Oct 2018'!AN2</f>
        <v>15</v>
      </c>
      <c r="R8" s="280">
        <f>'Vic Oct 2018'!AO2</f>
        <v>0</v>
      </c>
      <c r="S8" s="280">
        <f>'Vic Oct 2018'!AP2</f>
        <v>0</v>
      </c>
      <c r="T8" s="279">
        <f>(O8-(O8-D8)*Q8/100)</f>
        <v>2186.8250000000003</v>
      </c>
      <c r="U8" s="279">
        <f>T8</f>
        <v>2186.8250000000003</v>
      </c>
      <c r="V8" s="279">
        <f>T8*1.1</f>
        <v>2405.5075000000006</v>
      </c>
      <c r="W8" s="279">
        <f>U8*1.1</f>
        <v>2405.5075000000006</v>
      </c>
      <c r="X8" s="281">
        <f>'Vic Oct 2018'!AW2</f>
        <v>0</v>
      </c>
      <c r="Y8" s="282" t="str">
        <f>'Vic Oct 2018'!AX2</f>
        <v>n</v>
      </c>
      <c r="CI8" s="274"/>
      <c r="CJ8" s="274"/>
      <c r="CK8" s="274"/>
      <c r="CL8" s="274"/>
      <c r="CM8" s="274"/>
      <c r="CN8" s="274"/>
      <c r="CO8" s="274"/>
      <c r="CP8" s="274"/>
      <c r="CQ8" s="274"/>
      <c r="CR8" s="274"/>
      <c r="CS8" s="274"/>
      <c r="CT8" s="274"/>
      <c r="CU8" s="274"/>
      <c r="CV8" s="274"/>
      <c r="CW8" s="274"/>
      <c r="CX8" s="274"/>
      <c r="CY8" s="274"/>
      <c r="CZ8" s="274"/>
      <c r="DA8" s="274"/>
      <c r="DB8" s="274"/>
      <c r="DC8" s="274"/>
      <c r="DD8" s="274"/>
      <c r="DE8" s="274"/>
      <c r="DF8" s="274"/>
      <c r="DG8" s="274"/>
      <c r="DH8" s="274"/>
      <c r="DI8" s="274"/>
      <c r="DJ8" s="274"/>
      <c r="DK8" s="274"/>
      <c r="DL8" s="274"/>
      <c r="DM8" s="274"/>
      <c r="DN8" s="274"/>
      <c r="DO8" s="274"/>
      <c r="DP8" s="274"/>
      <c r="DQ8" s="274"/>
      <c r="DR8" s="274"/>
      <c r="DS8" s="274"/>
      <c r="DT8" s="274"/>
      <c r="DU8" s="274"/>
      <c r="DV8" s="274"/>
      <c r="DW8" s="274"/>
      <c r="DX8" s="274"/>
      <c r="DY8" s="274"/>
      <c r="DZ8" s="274"/>
      <c r="EA8" s="274"/>
      <c r="EB8" s="274"/>
      <c r="EC8" s="274"/>
      <c r="ED8" s="274"/>
      <c r="EE8" s="274"/>
      <c r="EF8" s="274"/>
      <c r="EG8" s="274"/>
      <c r="EH8" s="274"/>
      <c r="EI8" s="274"/>
      <c r="EJ8" s="274"/>
    </row>
    <row r="9" spans="1:140" ht="17" customHeight="1">
      <c r="A9" s="534"/>
      <c r="B9" s="283" t="str">
        <f>'Vic Oct 2018'!F3</f>
        <v>Click Energy</v>
      </c>
      <c r="C9" s="283" t="str">
        <f>'Vic Oct 2018'!G3</f>
        <v>Business Business Prime</v>
      </c>
      <c r="D9" s="284">
        <f>365*'Vic Oct 2018'!H3/100</f>
        <v>313.17</v>
      </c>
      <c r="E9" s="285">
        <f>IF($C$5*'Vic Oct 2018'!AK3/'Vic Oct 2018'!AI3&gt;='Vic Oct 2018'!J3,('Vic Oct 2018'!J3*'Vic Oct 2018'!O3/100)*'Vic Oct 2018'!AI3,($C$5*'Vic Oct 2018'!AK3/'Vic Oct 2018'!AI3*'Vic Oct 2018'!O3/100)*'Vic Oct 2018'!AI3)</f>
        <v>1017</v>
      </c>
      <c r="F9" s="286">
        <f>IF($C$5*'Vic Oct 2018'!AK3/'Vic Oct 2018'!AI3&lt;'Vic Oct 2018'!J3,0,IF($C$5*'Vic Oct 2018'!AK3/'Vic Oct 2018'!AI3&lt;='Vic Oct 2018'!K3,($C$5*'Vic Oct 2018'!AK3/'Vic Oct 2018'!AI3-'Vic Oct 2018'!J3)*('Vic Oct 2018'!P3/100)*'Vic Oct 2018'!AI3,('Vic Oct 2018'!K3-'Vic Oct 2018'!J3)*('Vic Oct 2018'!P3/100)*'Vic Oct 2018'!AI3))</f>
        <v>105.50000000000006</v>
      </c>
      <c r="G9" s="284">
        <f>IF($C$5*'Vic Oct 2018'!AK3/'Vic Oct 2018'!AI3&lt;'Vic Oct 2018'!K3,0,IF($C$5*'Vic Oct 2018'!AK3/'Vic Oct 2018'!AI3&lt;='Vic Oct 2018'!L3,($C$5*'Vic Oct 2018'!AK3/'Vic Oct 2018'!AI3-'Vic Oct 2018'!K3)*('Vic Oct 2018'!Q3/100)*'Vic Oct 2018'!AI3,('Vic Oct 2018'!L3-'Vic Oct 2018'!K3)*('Vic Oct 2018'!Q3/100)*'Vic Oct 2018'!AI3))</f>
        <v>0</v>
      </c>
      <c r="H9" s="285">
        <f>IF($C$5*'Vic Oct 2018'!AK3/'Vic Oct 2018'!AI3&lt;'Vic Oct 2018'!L3,0,IF($C$5*'Vic Oct 2018'!AK3/'Vic Oct 2018'!AI3&lt;='Vic Oct 2018'!M3,($C$5*'Vic Oct 2018'!AK3/'Vic Oct 2018'!AI3-'Vic Oct 2018'!L3)*('Vic Oct 2018'!R3/100)*'Vic Oct 2018'!AI3,('Vic Oct 2018'!M3-'Vic Oct 2018'!L3)*('Vic Oct 2018'!R3/100)*'Vic Oct 2018'!AI3))</f>
        <v>0</v>
      </c>
      <c r="I9" s="284">
        <f>IF(($C$5*'Vic Oct 2018'!AK3/'Vic Oct 2018'!AI3&gt;'Vic Oct 2018'!M3),($C$5*'Vic Oct 2018'!AK3/'Vic Oct 2018'!AI3-'Vic Oct 2018'!M3)*'Vic Oct 2018'!S3/100*'Vic Oct 2018'!AI3,0)</f>
        <v>0</v>
      </c>
      <c r="J9" s="284">
        <f>IF($C$5*'Vic Oct 2018'!AL3/'Vic Oct 2018'!AJ3&gt;='Vic Oct 2018'!J3,('Vic Oct 2018'!J3*'Vic Oct 2018'!U3/100)*'Vic Oct 2018'!AJ3,($C$5*'Vic Oct 2018'!AL3/'Vic Oct 2018'!AJ3*'Vic Oct 2018'!U3/100)*'Vic Oct 2018'!AJ3)</f>
        <v>972.00000000000023</v>
      </c>
      <c r="K9" s="284">
        <f>IF($C$5*'Vic Oct 2018'!AL3/'Vic Oct 2018'!AJ3&lt;'Vic Oct 2018'!J3,0,IF($C$5*'Vic Oct 2018'!AL3/'Vic Oct 2018'!AJ3&lt;='Vic Oct 2018'!K3,($C$5*'Vic Oct 2018'!AL3/'Vic Oct 2018'!AJ3-'Vic Oct 2018'!J3)*('Vic Oct 2018'!V3/100)*'Vic Oct 2018'!AJ3,('Vic Oct 2018'!K3-'Vic Oct 2018'!J3)*('Vic Oct 2018'!V3/100)*'Vic Oct 2018'!AJ3))</f>
        <v>105.50000000000006</v>
      </c>
      <c r="L9" s="284">
        <f>IF($C$5*'Vic Oct 2018'!AL3/'Vic Oct 2018'!AJ3&lt;'Vic Oct 2018'!K3,0,IF($C$5*'Vic Oct 2018'!AL3/'Vic Oct 2018'!AJ3&lt;='Vic Oct 2018'!L3,($C$5*'Vic Oct 2018'!AL3/'Vic Oct 2018'!AJ3-'Vic Oct 2018'!K3)*('Vic Oct 2018'!W3/100)*'Vic Oct 2018'!AJ3,('Vic Oct 2018'!L3-'Vic Oct 2018'!K3)*('Vic Oct 2018'!W3/100)*'Vic Oct 2018'!AJ3))</f>
        <v>0</v>
      </c>
      <c r="M9" s="284">
        <f>IF($C$5*'Vic Oct 2018'!AL3/'Vic Oct 2018'!AJ3&lt;'Vic Oct 2018'!L3,0,IF($C$5*'Vic Oct 2018'!AL3/'Vic Oct 2018'!AJ3&lt;='Vic Oct 2018'!M3,($C$5*'Vic Oct 2018'!AL3/'Vic Oct 2018'!AJ3-'Vic Oct 2018'!L3)*('Vic Oct 2018'!X3/100)*'Vic Oct 2018'!AJ3,('Vic Oct 2018'!M3-'Vic Oct 2018'!L3)*('Vic Oct 2018'!X3/100)*'Vic Oct 2018'!AJ3))</f>
        <v>0</v>
      </c>
      <c r="N9" s="284">
        <f>IF(($C$5*'Vic Oct 2018'!AL3/'Vic Oct 2018'!AJ3&gt;'Vic Oct 2018'!M3),($C$5*'Vic Oct 2018'!AL3/'Vic Oct 2018'!AJ3-'Vic Oct 2018'!M3)*'Vic Oct 2018'!Y3/100*'Vic Oct 2018'!AJ3,0)</f>
        <v>0</v>
      </c>
      <c r="O9" s="287">
        <f t="shared" ref="O9:O71" si="0">SUM(D9:N9)</f>
        <v>2513.17</v>
      </c>
      <c r="P9" s="288">
        <f>'Vic Oct 2018'!AM3</f>
        <v>0</v>
      </c>
      <c r="Q9" s="288">
        <f>'Vic Oct 2018'!AN3</f>
        <v>0</v>
      </c>
      <c r="R9" s="288">
        <f>'Vic Oct 2018'!AO3</f>
        <v>10</v>
      </c>
      <c r="S9" s="288">
        <f>'Vic Oct 2018'!AP3</f>
        <v>0</v>
      </c>
      <c r="T9" s="287">
        <f>O9</f>
        <v>2513.17</v>
      </c>
      <c r="U9" s="287">
        <f>T9-(T9*R9/100)</f>
        <v>2261.8530000000001</v>
      </c>
      <c r="V9" s="287">
        <f t="shared" ref="V9:W70" si="1">T9*1.1</f>
        <v>2764.4870000000001</v>
      </c>
      <c r="W9" s="287">
        <f t="shared" si="1"/>
        <v>2488.0383000000002</v>
      </c>
      <c r="X9" s="289">
        <f>'Vic Oct 2018'!AW3</f>
        <v>0</v>
      </c>
      <c r="Y9" s="290" t="str">
        <f>'Vic Oct 2018'!AX3</f>
        <v>n</v>
      </c>
      <c r="CI9" s="274"/>
      <c r="CJ9" s="274"/>
      <c r="CK9" s="274"/>
      <c r="CL9" s="274"/>
      <c r="CM9" s="274"/>
      <c r="CN9" s="274"/>
      <c r="CO9" s="274"/>
      <c r="CP9" s="274"/>
      <c r="CQ9" s="274"/>
      <c r="CR9" s="274"/>
      <c r="CS9" s="274"/>
      <c r="CT9" s="274"/>
      <c r="CU9" s="274"/>
      <c r="CV9" s="274"/>
      <c r="CW9" s="274"/>
      <c r="CX9" s="274"/>
      <c r="CY9" s="274"/>
      <c r="CZ9" s="274"/>
      <c r="DA9" s="274"/>
      <c r="DB9" s="274"/>
      <c r="DC9" s="274"/>
      <c r="DD9" s="274"/>
      <c r="DE9" s="274"/>
      <c r="DF9" s="274"/>
      <c r="DG9" s="274"/>
      <c r="DH9" s="274"/>
      <c r="DI9" s="274"/>
      <c r="DJ9" s="274"/>
      <c r="DK9" s="274"/>
      <c r="DL9" s="274"/>
      <c r="DM9" s="274"/>
      <c r="DN9" s="274"/>
      <c r="DO9" s="274"/>
      <c r="DP9" s="274"/>
      <c r="DQ9" s="274"/>
      <c r="DR9" s="274"/>
      <c r="DS9" s="274"/>
      <c r="DT9" s="274"/>
      <c r="DU9" s="274"/>
      <c r="DV9" s="274"/>
      <c r="DW9" s="274"/>
      <c r="DX9" s="274"/>
      <c r="DY9" s="274"/>
      <c r="DZ9" s="274"/>
      <c r="EA9" s="274"/>
      <c r="EB9" s="274"/>
      <c r="EC9" s="274"/>
      <c r="ED9" s="274"/>
      <c r="EE9" s="274"/>
      <c r="EF9" s="274"/>
      <c r="EG9" s="274"/>
      <c r="EH9" s="274"/>
      <c r="EI9" s="274"/>
      <c r="EJ9" s="274"/>
    </row>
    <row r="10" spans="1:140" ht="17" customHeight="1">
      <c r="A10" s="534"/>
      <c r="B10" s="283" t="str">
        <f>'Vic Oct 2018'!F4</f>
        <v>Covau</v>
      </c>
      <c r="C10" s="283" t="str">
        <f>'Vic Oct 2018'!G4</f>
        <v>Smart Saver</v>
      </c>
      <c r="D10" s="284">
        <f>365*'Vic Oct 2018'!H4/100</f>
        <v>365</v>
      </c>
      <c r="E10" s="285">
        <f>IF($C$5*'Vic Oct 2018'!AK4/'Vic Oct 2018'!AI4&gt;='Vic Oct 2018'!J4,('Vic Oct 2018'!J4*'Vic Oct 2018'!O4/100)*'Vic Oct 2018'!AI4,($C$5*'Vic Oct 2018'!AK4/'Vic Oct 2018'!AI4*'Vic Oct 2018'!O4/100)*'Vic Oct 2018'!AI4)</f>
        <v>1102.5</v>
      </c>
      <c r="F10" s="286">
        <f>IF($C$5*'Vic Oct 2018'!AK4/'Vic Oct 2018'!AI4&lt;'Vic Oct 2018'!J4,0,IF($C$5*'Vic Oct 2018'!AK4/'Vic Oct 2018'!AI4&lt;='Vic Oct 2018'!K4,($C$5*'Vic Oct 2018'!AK4/'Vic Oct 2018'!AI4-'Vic Oct 2018'!J4)*('Vic Oct 2018'!P4/100)*'Vic Oct 2018'!AI4,('Vic Oct 2018'!K4-'Vic Oct 2018'!J4)*('Vic Oct 2018'!P4/100)*'Vic Oct 2018'!AI4))</f>
        <v>111.00000000000009</v>
      </c>
      <c r="G10" s="284">
        <f>IF($C$5*'Vic Oct 2018'!AK4/'Vic Oct 2018'!AI4&lt;'Vic Oct 2018'!K4,0,IF($C$5*'Vic Oct 2018'!AK4/'Vic Oct 2018'!AI4&lt;='Vic Oct 2018'!L4,($C$5*'Vic Oct 2018'!AK4/'Vic Oct 2018'!AI4-'Vic Oct 2018'!K4)*('Vic Oct 2018'!Q4/100)*'Vic Oct 2018'!AI4,('Vic Oct 2018'!L4-'Vic Oct 2018'!K4)*('Vic Oct 2018'!Q4/100)*'Vic Oct 2018'!AI4))</f>
        <v>0</v>
      </c>
      <c r="H10" s="285">
        <f>IF($C$5*'Vic Oct 2018'!AK4/'Vic Oct 2018'!AI4&lt;'Vic Oct 2018'!L4,0,IF($C$5*'Vic Oct 2018'!AK4/'Vic Oct 2018'!AI4&lt;='Vic Oct 2018'!M4,($C$5*'Vic Oct 2018'!AK4/'Vic Oct 2018'!AI4-'Vic Oct 2018'!L4)*('Vic Oct 2018'!R4/100)*'Vic Oct 2018'!AI4,('Vic Oct 2018'!M4-'Vic Oct 2018'!L4)*('Vic Oct 2018'!R4/100)*'Vic Oct 2018'!AI4))</f>
        <v>0</v>
      </c>
      <c r="I10" s="284">
        <f>IF(($C$5*'Vic Oct 2018'!AK4/'Vic Oct 2018'!AI4&gt;'Vic Oct 2018'!M4),($C$5*'Vic Oct 2018'!AK4/'Vic Oct 2018'!AI4-'Vic Oct 2018'!M4)*'Vic Oct 2018'!S4/100*'Vic Oct 2018'!AI4,0)</f>
        <v>0</v>
      </c>
      <c r="J10" s="284">
        <f>IF($C$5*'Vic Oct 2018'!AL4/'Vic Oct 2018'!AJ4&gt;='Vic Oct 2018'!J4,('Vic Oct 2018'!J4*'Vic Oct 2018'!U4/100)*'Vic Oct 2018'!AJ4,($C$5*'Vic Oct 2018'!AL4/'Vic Oct 2018'!AJ4*'Vic Oct 2018'!U4/100)*'Vic Oct 2018'!AJ4)</f>
        <v>967.5</v>
      </c>
      <c r="K10" s="284">
        <f>IF($C$5*'Vic Oct 2018'!AL4/'Vic Oct 2018'!AJ4&lt;'Vic Oct 2018'!J4,0,IF($C$5*'Vic Oct 2018'!AL4/'Vic Oct 2018'!AJ4&lt;='Vic Oct 2018'!K4,($C$5*'Vic Oct 2018'!AL4/'Vic Oct 2018'!AJ4-'Vic Oct 2018'!J4)*('Vic Oct 2018'!V4/100)*'Vic Oct 2018'!AJ4,('Vic Oct 2018'!K4-'Vic Oct 2018'!J4)*('Vic Oct 2018'!V4/100)*'Vic Oct 2018'!AJ4))</f>
        <v>102.50000000000006</v>
      </c>
      <c r="L10" s="284">
        <f>IF($C$5*'Vic Oct 2018'!AL4/'Vic Oct 2018'!AJ4&lt;'Vic Oct 2018'!K4,0,IF($C$5*'Vic Oct 2018'!AL4/'Vic Oct 2018'!AJ4&lt;='Vic Oct 2018'!L4,($C$5*'Vic Oct 2018'!AL4/'Vic Oct 2018'!AJ4-'Vic Oct 2018'!K4)*('Vic Oct 2018'!W4/100)*'Vic Oct 2018'!AJ4,('Vic Oct 2018'!L4-'Vic Oct 2018'!K4)*('Vic Oct 2018'!W4/100)*'Vic Oct 2018'!AJ4))</f>
        <v>0</v>
      </c>
      <c r="M10" s="284">
        <f>IF($C$5*'Vic Oct 2018'!AL4/'Vic Oct 2018'!AJ4&lt;'Vic Oct 2018'!L4,0,IF($C$5*'Vic Oct 2018'!AL4/'Vic Oct 2018'!AJ4&lt;='Vic Oct 2018'!M4,($C$5*'Vic Oct 2018'!AL4/'Vic Oct 2018'!AJ4-'Vic Oct 2018'!L4)*('Vic Oct 2018'!X4/100)*'Vic Oct 2018'!AJ4,('Vic Oct 2018'!M4-'Vic Oct 2018'!L4)*('Vic Oct 2018'!X4/100)*'Vic Oct 2018'!AJ4))</f>
        <v>0</v>
      </c>
      <c r="N10" s="284">
        <f>IF(($C$5*'Vic Oct 2018'!AL4/'Vic Oct 2018'!AJ4&gt;'Vic Oct 2018'!M4),($C$5*'Vic Oct 2018'!AL4/'Vic Oct 2018'!AJ4-'Vic Oct 2018'!M4)*'Vic Oct 2018'!Y4/100*'Vic Oct 2018'!AJ4,0)</f>
        <v>0</v>
      </c>
      <c r="O10" s="287">
        <f t="shared" si="0"/>
        <v>2648.5</v>
      </c>
      <c r="P10" s="288">
        <f>'Vic Oct 2018'!AM4</f>
        <v>0</v>
      </c>
      <c r="Q10" s="288">
        <f>'Vic Oct 2018'!AN4</f>
        <v>0</v>
      </c>
      <c r="R10" s="288">
        <f>'Vic Oct 2018'!AO4</f>
        <v>0</v>
      </c>
      <c r="S10" s="288">
        <f>'Vic Oct 2018'!AP4</f>
        <v>20</v>
      </c>
      <c r="T10" s="287">
        <f>O10</f>
        <v>2648.5</v>
      </c>
      <c r="U10" s="287">
        <f>(T10-(T10-D10)*S10/100)</f>
        <v>2191.8000000000002</v>
      </c>
      <c r="V10" s="287">
        <f t="shared" si="1"/>
        <v>2913.3500000000004</v>
      </c>
      <c r="W10" s="287">
        <f t="shared" si="1"/>
        <v>2410.9800000000005</v>
      </c>
      <c r="X10" s="289">
        <f>'Vic Oct 2018'!AW4</f>
        <v>0</v>
      </c>
      <c r="Y10" s="290" t="str">
        <f>'Vic Oct 2018'!AX4</f>
        <v>n</v>
      </c>
      <c r="CI10" s="274"/>
      <c r="CJ10" s="274"/>
      <c r="CK10" s="274"/>
      <c r="CL10" s="274"/>
      <c r="CM10" s="274"/>
      <c r="CN10" s="274"/>
      <c r="CO10" s="274"/>
      <c r="CP10" s="274"/>
      <c r="CQ10" s="274"/>
      <c r="CR10" s="274"/>
      <c r="CS10" s="274"/>
      <c r="CT10" s="274"/>
      <c r="CU10" s="274"/>
      <c r="CV10" s="274"/>
      <c r="CW10" s="274"/>
      <c r="CX10" s="274"/>
      <c r="CY10" s="274"/>
      <c r="CZ10" s="274"/>
      <c r="DA10" s="274"/>
      <c r="DB10" s="274"/>
      <c r="DC10" s="274"/>
      <c r="DD10" s="274"/>
      <c r="DE10" s="274"/>
      <c r="DF10" s="274"/>
      <c r="DG10" s="274"/>
      <c r="DH10" s="274"/>
      <c r="DI10" s="274"/>
      <c r="DJ10" s="274"/>
      <c r="DK10" s="274"/>
      <c r="DL10" s="274"/>
      <c r="DM10" s="274"/>
      <c r="DN10" s="274"/>
      <c r="DO10" s="274"/>
      <c r="DP10" s="274"/>
      <c r="DQ10" s="274"/>
      <c r="DR10" s="274"/>
      <c r="DS10" s="274"/>
      <c r="DT10" s="274"/>
      <c r="DU10" s="274"/>
      <c r="DV10" s="274"/>
      <c r="DW10" s="274"/>
      <c r="DX10" s="274"/>
      <c r="DY10" s="274"/>
      <c r="DZ10" s="274"/>
      <c r="EA10" s="274"/>
      <c r="EB10" s="274"/>
      <c r="EC10" s="274"/>
      <c r="ED10" s="274"/>
      <c r="EE10" s="274"/>
      <c r="EF10" s="274"/>
      <c r="EG10" s="274"/>
      <c r="EH10" s="274"/>
      <c r="EI10" s="274"/>
      <c r="EJ10" s="274"/>
    </row>
    <row r="11" spans="1:140" ht="17" customHeight="1">
      <c r="A11" s="534"/>
      <c r="B11" s="283" t="str">
        <f>'Vic Oct 2018'!F5</f>
        <v>EnergyAustralia</v>
      </c>
      <c r="C11" s="283" t="str">
        <f>'Vic Oct 2018'!G5</f>
        <v>Everyday Saver Business</v>
      </c>
      <c r="D11" s="284">
        <f>365*'Vic Oct 2018'!H5/100</f>
        <v>419.75</v>
      </c>
      <c r="E11" s="285">
        <f>IF($C$5*'Vic Oct 2018'!AK5/'Vic Oct 2018'!AI5&gt;='Vic Oct 2018'!J5,('Vic Oct 2018'!J5*'Vic Oct 2018'!O5/100)*'Vic Oct 2018'!AI5,($C$5*'Vic Oct 2018'!AK5/'Vic Oct 2018'!AI5*'Vic Oct 2018'!O5/100)*'Vic Oct 2018'!AI5)</f>
        <v>945</v>
      </c>
      <c r="F11" s="286">
        <f>IF($C$5*'Vic Oct 2018'!AK5/'Vic Oct 2018'!AI5&lt;'Vic Oct 2018'!J5,0,IF($C$5*'Vic Oct 2018'!AK5/'Vic Oct 2018'!AI5&lt;='Vic Oct 2018'!K5,($C$5*'Vic Oct 2018'!AK5/'Vic Oct 2018'!AI5-'Vic Oct 2018'!J5)*('Vic Oct 2018'!P5/100)*'Vic Oct 2018'!AI5,('Vic Oct 2018'!K5-'Vic Oct 2018'!J5)*('Vic Oct 2018'!P5/100)*'Vic Oct 2018'!AI5))</f>
        <v>93.000000000000071</v>
      </c>
      <c r="G11" s="284">
        <f>IF($C$5*'Vic Oct 2018'!AK5/'Vic Oct 2018'!AI5&lt;'Vic Oct 2018'!K5,0,IF($C$5*'Vic Oct 2018'!AK5/'Vic Oct 2018'!AI5&lt;='Vic Oct 2018'!L5,($C$5*'Vic Oct 2018'!AK5/'Vic Oct 2018'!AI5-'Vic Oct 2018'!K5)*('Vic Oct 2018'!Q5/100)*'Vic Oct 2018'!AI5,('Vic Oct 2018'!L5-'Vic Oct 2018'!K5)*('Vic Oct 2018'!Q5/100)*'Vic Oct 2018'!AI5))</f>
        <v>0</v>
      </c>
      <c r="H11" s="285">
        <f>IF($C$5*'Vic Oct 2018'!AK5/'Vic Oct 2018'!AI5&lt;'Vic Oct 2018'!L5,0,IF($C$5*'Vic Oct 2018'!AK5/'Vic Oct 2018'!AI5&lt;='Vic Oct 2018'!M5,($C$5*'Vic Oct 2018'!AK5/'Vic Oct 2018'!AI5-'Vic Oct 2018'!L5)*('Vic Oct 2018'!R5/100)*'Vic Oct 2018'!AI5,('Vic Oct 2018'!M5-'Vic Oct 2018'!L5)*('Vic Oct 2018'!R5/100)*'Vic Oct 2018'!AI5))</f>
        <v>0</v>
      </c>
      <c r="I11" s="284">
        <f>IF(($C$5*'Vic Oct 2018'!AK5/'Vic Oct 2018'!AI5&gt;'Vic Oct 2018'!M5),($C$5*'Vic Oct 2018'!AK5/'Vic Oct 2018'!AI5-'Vic Oct 2018'!M5)*'Vic Oct 2018'!S5/100*'Vic Oct 2018'!AI5,0)</f>
        <v>0</v>
      </c>
      <c r="J11" s="284">
        <f>IF($C$5*'Vic Oct 2018'!AL5/'Vic Oct 2018'!AJ5&gt;='Vic Oct 2018'!J5,('Vic Oct 2018'!J5*'Vic Oct 2018'!U5/100)*'Vic Oct 2018'!AJ5,($C$5*'Vic Oct 2018'!AL5/'Vic Oct 2018'!AJ5*'Vic Oct 2018'!U5/100)*'Vic Oct 2018'!AJ5)</f>
        <v>886.5</v>
      </c>
      <c r="K11" s="284">
        <f>IF($C$5*'Vic Oct 2018'!AL5/'Vic Oct 2018'!AJ5&lt;'Vic Oct 2018'!J5,0,IF($C$5*'Vic Oct 2018'!AL5/'Vic Oct 2018'!AJ5&lt;='Vic Oct 2018'!K5,($C$5*'Vic Oct 2018'!AL5/'Vic Oct 2018'!AJ5-'Vic Oct 2018'!J5)*('Vic Oct 2018'!V5/100)*'Vic Oct 2018'!AJ5,('Vic Oct 2018'!K5-'Vic Oct 2018'!J5)*('Vic Oct 2018'!V5/100)*'Vic Oct 2018'!AJ5))</f>
        <v>88.500000000000057</v>
      </c>
      <c r="L11" s="284">
        <f>IF($C$5*'Vic Oct 2018'!AL5/'Vic Oct 2018'!AJ5&lt;'Vic Oct 2018'!K5,0,IF($C$5*'Vic Oct 2018'!AL5/'Vic Oct 2018'!AJ5&lt;='Vic Oct 2018'!L5,($C$5*'Vic Oct 2018'!AL5/'Vic Oct 2018'!AJ5-'Vic Oct 2018'!K5)*('Vic Oct 2018'!W5/100)*'Vic Oct 2018'!AJ5,('Vic Oct 2018'!L5-'Vic Oct 2018'!K5)*('Vic Oct 2018'!W5/100)*'Vic Oct 2018'!AJ5))</f>
        <v>0</v>
      </c>
      <c r="M11" s="284">
        <f>IF($C$5*'Vic Oct 2018'!AL5/'Vic Oct 2018'!AJ5&lt;'Vic Oct 2018'!L5,0,IF($C$5*'Vic Oct 2018'!AL5/'Vic Oct 2018'!AJ5&lt;='Vic Oct 2018'!M5,($C$5*'Vic Oct 2018'!AL5/'Vic Oct 2018'!AJ5-'Vic Oct 2018'!L5)*('Vic Oct 2018'!X5/100)*'Vic Oct 2018'!AJ5,('Vic Oct 2018'!M5-'Vic Oct 2018'!L5)*('Vic Oct 2018'!X5/100)*'Vic Oct 2018'!AJ5))</f>
        <v>0</v>
      </c>
      <c r="N11" s="284">
        <f>IF(($C$5*'Vic Oct 2018'!AL5/'Vic Oct 2018'!AJ5&gt;'Vic Oct 2018'!M5),($C$5*'Vic Oct 2018'!AL5/'Vic Oct 2018'!AJ5-'Vic Oct 2018'!M5)*'Vic Oct 2018'!Y5/100*'Vic Oct 2018'!AJ5,0)</f>
        <v>0</v>
      </c>
      <c r="O11" s="287">
        <f t="shared" si="0"/>
        <v>2432.75</v>
      </c>
      <c r="P11" s="288">
        <f>'Vic Oct 2018'!AM5</f>
        <v>0</v>
      </c>
      <c r="Q11" s="288">
        <f>'Vic Oct 2018'!AN5</f>
        <v>22</v>
      </c>
      <c r="R11" s="288">
        <f>'Vic Oct 2018'!AO5</f>
        <v>0</v>
      </c>
      <c r="S11" s="288">
        <f>'Vic Oct 2018'!AP5</f>
        <v>0</v>
      </c>
      <c r="T11" s="287">
        <f>(O11-(O11-D11)*Q11/100)</f>
        <v>1989.8899999999999</v>
      </c>
      <c r="U11" s="287">
        <f>T11</f>
        <v>1989.8899999999999</v>
      </c>
      <c r="V11" s="287">
        <f t="shared" si="1"/>
        <v>2188.8789999999999</v>
      </c>
      <c r="W11" s="287">
        <f t="shared" si="1"/>
        <v>2188.8789999999999</v>
      </c>
      <c r="X11" s="289">
        <f>'Vic Oct 2018'!AW5</f>
        <v>24</v>
      </c>
      <c r="Y11" s="290" t="str">
        <f>'Vic Oct 2018'!AX5</f>
        <v>y</v>
      </c>
      <c r="CI11" s="274"/>
      <c r="CJ11" s="274"/>
      <c r="CK11" s="274"/>
      <c r="CL11" s="274"/>
      <c r="CM11" s="274"/>
      <c r="CN11" s="274"/>
      <c r="CO11" s="274"/>
      <c r="CP11" s="274"/>
      <c r="CQ11" s="274"/>
      <c r="CR11" s="274"/>
      <c r="CS11" s="274"/>
      <c r="CT11" s="274"/>
      <c r="CU11" s="274"/>
      <c r="CV11" s="274"/>
      <c r="CW11" s="274"/>
      <c r="CX11" s="274"/>
      <c r="CY11" s="274"/>
      <c r="CZ11" s="274"/>
      <c r="DA11" s="274"/>
      <c r="DB11" s="274"/>
      <c r="DC11" s="274"/>
      <c r="DD11" s="274"/>
      <c r="DE11" s="274"/>
      <c r="DF11" s="274"/>
      <c r="DG11" s="274"/>
      <c r="DH11" s="274"/>
      <c r="DI11" s="274"/>
      <c r="DJ11" s="274"/>
      <c r="DK11" s="274"/>
      <c r="DL11" s="274"/>
      <c r="DM11" s="274"/>
      <c r="DN11" s="274"/>
      <c r="DO11" s="274"/>
      <c r="DP11" s="274"/>
      <c r="DQ11" s="274"/>
      <c r="DR11" s="274"/>
      <c r="DS11" s="274"/>
      <c r="DT11" s="274"/>
      <c r="DU11" s="274"/>
      <c r="DV11" s="274"/>
      <c r="DW11" s="274"/>
      <c r="DX11" s="274"/>
      <c r="DY11" s="274"/>
      <c r="DZ11" s="274"/>
      <c r="EA11" s="274"/>
      <c r="EB11" s="274"/>
      <c r="EC11" s="274"/>
      <c r="ED11" s="274"/>
      <c r="EE11" s="274"/>
      <c r="EF11" s="274"/>
      <c r="EG11" s="274"/>
      <c r="EH11" s="274"/>
      <c r="EI11" s="274"/>
      <c r="EJ11" s="274"/>
    </row>
    <row r="12" spans="1:140" ht="17" customHeight="1">
      <c r="A12" s="534"/>
      <c r="B12" s="283" t="str">
        <f>'Vic Oct 2018'!F6</f>
        <v>Lumo Energy</v>
      </c>
      <c r="C12" s="283" t="str">
        <f>'Vic Oct 2018'!G6</f>
        <v>Business Premium</v>
      </c>
      <c r="D12" s="284">
        <f>365*'Vic Oct 2018'!H6/100</f>
        <v>286.89</v>
      </c>
      <c r="E12" s="285">
        <f>IF($C$5*'Vic Oct 2018'!AK6/'Vic Oct 2018'!AI6&gt;='Vic Oct 2018'!J6,('Vic Oct 2018'!J6*'Vic Oct 2018'!O6/100)*'Vic Oct 2018'!AI6,($C$5*'Vic Oct 2018'!AK6/'Vic Oct 2018'!AI6*'Vic Oct 2018'!O6/100)*'Vic Oct 2018'!AI6)</f>
        <v>707.17200000000003</v>
      </c>
      <c r="F12" s="286">
        <f>IF($C$5*'Vic Oct 2018'!AK6/'Vic Oct 2018'!AI6&lt;'Vic Oct 2018'!J6,0,IF($C$5*'Vic Oct 2018'!AK6/'Vic Oct 2018'!AI6&lt;='Vic Oct 2018'!K6,($C$5*'Vic Oct 2018'!AK6/'Vic Oct 2018'!AI6-'Vic Oct 2018'!J6)*('Vic Oct 2018'!P6/100)*'Vic Oct 2018'!AI6,('Vic Oct 2018'!K6-'Vic Oct 2018'!J6)*('Vic Oct 2018'!P6/100)*'Vic Oct 2018'!AI6))</f>
        <v>61.701600000000056</v>
      </c>
      <c r="G12" s="284">
        <f>IF($C$5*'Vic Oct 2018'!AK6/'Vic Oct 2018'!AI6&lt;'Vic Oct 2018'!K6,0,IF($C$5*'Vic Oct 2018'!AK6/'Vic Oct 2018'!AI6&lt;='Vic Oct 2018'!L6,($C$5*'Vic Oct 2018'!AK6/'Vic Oct 2018'!AI6-'Vic Oct 2018'!K6)*('Vic Oct 2018'!Q6/100)*'Vic Oct 2018'!AI6,('Vic Oct 2018'!L6-'Vic Oct 2018'!K6)*('Vic Oct 2018'!Q6/100)*'Vic Oct 2018'!AI6))</f>
        <v>0</v>
      </c>
      <c r="H12" s="285">
        <f>IF($C$5*'Vic Oct 2018'!AK6/'Vic Oct 2018'!AI6&lt;'Vic Oct 2018'!L6,0,IF($C$5*'Vic Oct 2018'!AK6/'Vic Oct 2018'!AI6&lt;='Vic Oct 2018'!M6,($C$5*'Vic Oct 2018'!AK6/'Vic Oct 2018'!AI6-'Vic Oct 2018'!L6)*('Vic Oct 2018'!R6/100)*'Vic Oct 2018'!AI6,('Vic Oct 2018'!M6-'Vic Oct 2018'!L6)*('Vic Oct 2018'!R6/100)*'Vic Oct 2018'!AI6))</f>
        <v>0</v>
      </c>
      <c r="I12" s="284">
        <f>IF(($C$5*'Vic Oct 2018'!AK6/'Vic Oct 2018'!AI6&gt;'Vic Oct 2018'!M6),($C$5*'Vic Oct 2018'!AK6/'Vic Oct 2018'!AI6-'Vic Oct 2018'!M6)*'Vic Oct 2018'!S6/100*'Vic Oct 2018'!AI6,0)</f>
        <v>0</v>
      </c>
      <c r="J12" s="284">
        <f>IF($C$5*'Vic Oct 2018'!AL6/'Vic Oct 2018'!AJ6&gt;='Vic Oct 2018'!J6,('Vic Oct 2018'!J6*'Vic Oct 2018'!U6/100)*'Vic Oct 2018'!AJ6,($C$5*'Vic Oct 2018'!AL6/'Vic Oct 2018'!AJ6*'Vic Oct 2018'!U6/100)*'Vic Oct 2018'!AJ6)</f>
        <v>679.79759999999999</v>
      </c>
      <c r="K12" s="284">
        <f>IF($C$5*'Vic Oct 2018'!AL6/'Vic Oct 2018'!AJ6&lt;'Vic Oct 2018'!J6,0,IF($C$5*'Vic Oct 2018'!AL6/'Vic Oct 2018'!AJ6&lt;='Vic Oct 2018'!K6,($C$5*'Vic Oct 2018'!AL6/'Vic Oct 2018'!AJ6-'Vic Oct 2018'!J6)*('Vic Oct 2018'!V6/100)*'Vic Oct 2018'!AJ6,('Vic Oct 2018'!K6-'Vic Oct 2018'!J6)*('Vic Oct 2018'!V6/100)*'Vic Oct 2018'!AJ6))</f>
        <v>60.388800000000053</v>
      </c>
      <c r="L12" s="284">
        <f>IF($C$5*'Vic Oct 2018'!AL6/'Vic Oct 2018'!AJ6&lt;'Vic Oct 2018'!K6,0,IF($C$5*'Vic Oct 2018'!AL6/'Vic Oct 2018'!AJ6&lt;='Vic Oct 2018'!L6,($C$5*'Vic Oct 2018'!AL6/'Vic Oct 2018'!AJ6-'Vic Oct 2018'!K6)*('Vic Oct 2018'!W6/100)*'Vic Oct 2018'!AJ6,('Vic Oct 2018'!L6-'Vic Oct 2018'!K6)*('Vic Oct 2018'!W6/100)*'Vic Oct 2018'!AJ6))</f>
        <v>0</v>
      </c>
      <c r="M12" s="284">
        <f>IF($C$5*'Vic Oct 2018'!AL6/'Vic Oct 2018'!AJ6&lt;'Vic Oct 2018'!L6,0,IF($C$5*'Vic Oct 2018'!AL6/'Vic Oct 2018'!AJ6&lt;='Vic Oct 2018'!M6,($C$5*'Vic Oct 2018'!AL6/'Vic Oct 2018'!AJ6-'Vic Oct 2018'!L6)*('Vic Oct 2018'!X6/100)*'Vic Oct 2018'!AJ6,('Vic Oct 2018'!M6-'Vic Oct 2018'!L6)*('Vic Oct 2018'!X6/100)*'Vic Oct 2018'!AJ6))</f>
        <v>0</v>
      </c>
      <c r="N12" s="284">
        <f>IF(($C$5*'Vic Oct 2018'!AL6/'Vic Oct 2018'!AJ6&gt;'Vic Oct 2018'!M6),($C$5*'Vic Oct 2018'!AL6/'Vic Oct 2018'!AJ6-'Vic Oct 2018'!M6)*'Vic Oct 2018'!Y6/100*'Vic Oct 2018'!AJ6,0)</f>
        <v>0</v>
      </c>
      <c r="O12" s="287">
        <f t="shared" si="0"/>
        <v>1795.95</v>
      </c>
      <c r="P12" s="288">
        <f>'Vic Oct 2018'!AM6</f>
        <v>0</v>
      </c>
      <c r="Q12" s="288">
        <f>'Vic Oct 2018'!AN6</f>
        <v>0</v>
      </c>
      <c r="R12" s="288">
        <f>'Vic Oct 2018'!AO6</f>
        <v>0</v>
      </c>
      <c r="S12" s="288">
        <f>'Vic Oct 2018'!AP6</f>
        <v>0</v>
      </c>
      <c r="T12" s="287">
        <f>O12</f>
        <v>1795.95</v>
      </c>
      <c r="U12" s="287">
        <f t="shared" ref="U12:U16" si="2">T12</f>
        <v>1795.95</v>
      </c>
      <c r="V12" s="287">
        <f t="shared" si="1"/>
        <v>1975.5450000000003</v>
      </c>
      <c r="W12" s="287">
        <f t="shared" si="1"/>
        <v>1975.5450000000003</v>
      </c>
      <c r="X12" s="289">
        <f>'Vic Oct 2018'!AW6</f>
        <v>36</v>
      </c>
      <c r="Y12" s="290" t="str">
        <f>'Vic Oct 2018'!AX6</f>
        <v>n</v>
      </c>
      <c r="CI12" s="274"/>
      <c r="CJ12" s="274"/>
      <c r="CK12" s="274"/>
      <c r="CL12" s="274"/>
      <c r="CM12" s="274"/>
      <c r="CN12" s="274"/>
      <c r="CO12" s="274"/>
      <c r="CP12" s="274"/>
      <c r="CQ12" s="274"/>
      <c r="CR12" s="274"/>
      <c r="CS12" s="274"/>
      <c r="CT12" s="274"/>
      <c r="CU12" s="274"/>
      <c r="CV12" s="274"/>
      <c r="CW12" s="274"/>
      <c r="CX12" s="274"/>
      <c r="CY12" s="274"/>
      <c r="CZ12" s="274"/>
      <c r="DA12" s="274"/>
      <c r="DB12" s="274"/>
      <c r="DC12" s="274"/>
      <c r="DD12" s="274"/>
      <c r="DE12" s="274"/>
      <c r="DF12" s="274"/>
      <c r="DG12" s="274"/>
      <c r="DH12" s="274"/>
      <c r="DI12" s="274"/>
      <c r="DJ12" s="274"/>
      <c r="DK12" s="274"/>
      <c r="DL12" s="274"/>
      <c r="DM12" s="274"/>
      <c r="DN12" s="274"/>
      <c r="DO12" s="274"/>
      <c r="DP12" s="274"/>
      <c r="DQ12" s="274"/>
      <c r="DR12" s="274"/>
      <c r="DS12" s="274"/>
      <c r="DT12" s="274"/>
      <c r="DU12" s="274"/>
      <c r="DV12" s="274"/>
      <c r="DW12" s="274"/>
      <c r="DX12" s="274"/>
      <c r="DY12" s="274"/>
      <c r="DZ12" s="274"/>
      <c r="EA12" s="274"/>
      <c r="EB12" s="274"/>
      <c r="EC12" s="274"/>
      <c r="ED12" s="274"/>
      <c r="EE12" s="274"/>
      <c r="EF12" s="274"/>
      <c r="EG12" s="274"/>
      <c r="EH12" s="274"/>
      <c r="EI12" s="274"/>
      <c r="EJ12" s="274"/>
    </row>
    <row r="13" spans="1:140" ht="17" customHeight="1">
      <c r="A13" s="534"/>
      <c r="B13" s="283" t="str">
        <f>'Vic Oct 2018'!F7</f>
        <v>Momentum Energy</v>
      </c>
      <c r="C13" s="283" t="str">
        <f>'Vic Oct 2018'!G7</f>
        <v>Market offer</v>
      </c>
      <c r="D13" s="284">
        <f>365*'Vic Oct 2018'!H7/100</f>
        <v>354.15949999999998</v>
      </c>
      <c r="E13" s="285">
        <f>IF($C$5*'Vic Oct 2018'!AK7/'Vic Oct 2018'!AI7&gt;='Vic Oct 2018'!J7,('Vic Oct 2018'!J7*'Vic Oct 2018'!O7/100)*'Vic Oct 2018'!AI7,($C$5*'Vic Oct 2018'!AK7/'Vic Oct 2018'!AI7*'Vic Oct 2018'!O7/100)*'Vic Oct 2018'!AI7)</f>
        <v>702</v>
      </c>
      <c r="F13" s="286">
        <f>IF($C$5*'Vic Oct 2018'!AK7/'Vic Oct 2018'!AI7&lt;'Vic Oct 2018'!J7,0,IF($C$5*'Vic Oct 2018'!AK7/'Vic Oct 2018'!AI7&lt;='Vic Oct 2018'!K7,($C$5*'Vic Oct 2018'!AK7/'Vic Oct 2018'!AI7-'Vic Oct 2018'!J7)*('Vic Oct 2018'!P7/100)*'Vic Oct 2018'!AI7,('Vic Oct 2018'!K7-'Vic Oct 2018'!J7)*('Vic Oct 2018'!P7/100)*'Vic Oct 2018'!AI7))</f>
        <v>73.500000000000057</v>
      </c>
      <c r="G13" s="284">
        <f>IF($C$5*'Vic Oct 2018'!AK7/'Vic Oct 2018'!AI7&lt;'Vic Oct 2018'!K7,0,IF($C$5*'Vic Oct 2018'!AK7/'Vic Oct 2018'!AI7&lt;='Vic Oct 2018'!L7,($C$5*'Vic Oct 2018'!AK7/'Vic Oct 2018'!AI7-'Vic Oct 2018'!K7)*('Vic Oct 2018'!Q7/100)*'Vic Oct 2018'!AI7,('Vic Oct 2018'!L7-'Vic Oct 2018'!K7)*('Vic Oct 2018'!Q7/100)*'Vic Oct 2018'!AI7))</f>
        <v>0</v>
      </c>
      <c r="H13" s="285">
        <f>IF($C$5*'Vic Oct 2018'!AK7/'Vic Oct 2018'!AI7&lt;'Vic Oct 2018'!L7,0,IF($C$5*'Vic Oct 2018'!AK7/'Vic Oct 2018'!AI7&lt;='Vic Oct 2018'!M7,($C$5*'Vic Oct 2018'!AK7/'Vic Oct 2018'!AI7-'Vic Oct 2018'!L7)*('Vic Oct 2018'!R7/100)*'Vic Oct 2018'!AI7,('Vic Oct 2018'!M7-'Vic Oct 2018'!L7)*('Vic Oct 2018'!R7/100)*'Vic Oct 2018'!AI7))</f>
        <v>0</v>
      </c>
      <c r="I13" s="284">
        <f>IF(($C$5*'Vic Oct 2018'!AK7/'Vic Oct 2018'!AI7&gt;'Vic Oct 2018'!M7),($C$5*'Vic Oct 2018'!AK7/'Vic Oct 2018'!AI7-'Vic Oct 2018'!M7)*'Vic Oct 2018'!S7/100*'Vic Oct 2018'!AI7,0)</f>
        <v>0</v>
      </c>
      <c r="J13" s="284">
        <f>IF($C$5*'Vic Oct 2018'!AL7/'Vic Oct 2018'!AJ7&gt;='Vic Oct 2018'!J7,('Vic Oct 2018'!J7*'Vic Oct 2018'!U7/100)*'Vic Oct 2018'!AJ7,($C$5*'Vic Oct 2018'!AL7/'Vic Oct 2018'!AJ7*'Vic Oct 2018'!U7/100)*'Vic Oct 2018'!AJ7)</f>
        <v>661.5</v>
      </c>
      <c r="K13" s="284">
        <f>IF($C$5*'Vic Oct 2018'!AL7/'Vic Oct 2018'!AJ7&lt;'Vic Oct 2018'!J7,0,IF($C$5*'Vic Oct 2018'!AL7/'Vic Oct 2018'!AJ7&lt;='Vic Oct 2018'!K7,($C$5*'Vic Oct 2018'!AL7/'Vic Oct 2018'!AJ7-'Vic Oct 2018'!J7)*('Vic Oct 2018'!V7/100)*'Vic Oct 2018'!AJ7,('Vic Oct 2018'!K7-'Vic Oct 2018'!J7)*('Vic Oct 2018'!V7/100)*'Vic Oct 2018'!AJ7))</f>
        <v>69.500000000000043</v>
      </c>
      <c r="L13" s="284">
        <f>IF($C$5*'Vic Oct 2018'!AL7/'Vic Oct 2018'!AJ7&lt;'Vic Oct 2018'!K7,0,IF($C$5*'Vic Oct 2018'!AL7/'Vic Oct 2018'!AJ7&lt;='Vic Oct 2018'!L7,($C$5*'Vic Oct 2018'!AL7/'Vic Oct 2018'!AJ7-'Vic Oct 2018'!K7)*('Vic Oct 2018'!W7/100)*'Vic Oct 2018'!AJ7,('Vic Oct 2018'!L7-'Vic Oct 2018'!K7)*('Vic Oct 2018'!W7/100)*'Vic Oct 2018'!AJ7))</f>
        <v>0</v>
      </c>
      <c r="M13" s="284">
        <f>IF($C$5*'Vic Oct 2018'!AL7/'Vic Oct 2018'!AJ7&lt;'Vic Oct 2018'!L7,0,IF($C$5*'Vic Oct 2018'!AL7/'Vic Oct 2018'!AJ7&lt;='Vic Oct 2018'!M7,($C$5*'Vic Oct 2018'!AL7/'Vic Oct 2018'!AJ7-'Vic Oct 2018'!L7)*('Vic Oct 2018'!X7/100)*'Vic Oct 2018'!AJ7,('Vic Oct 2018'!M7-'Vic Oct 2018'!L7)*('Vic Oct 2018'!X7/100)*'Vic Oct 2018'!AJ7))</f>
        <v>0</v>
      </c>
      <c r="N13" s="284">
        <f>IF(($C$5*'Vic Oct 2018'!AL7/'Vic Oct 2018'!AJ7&gt;'Vic Oct 2018'!M7),($C$5*'Vic Oct 2018'!AL7/'Vic Oct 2018'!AJ7-'Vic Oct 2018'!M7)*'Vic Oct 2018'!Y7/100*'Vic Oct 2018'!AJ7,0)</f>
        <v>0</v>
      </c>
      <c r="O13" s="287">
        <f t="shared" si="0"/>
        <v>1860.6595</v>
      </c>
      <c r="P13" s="288">
        <f>'Vic Oct 2018'!AM7</f>
        <v>0</v>
      </c>
      <c r="Q13" s="288">
        <f>'Vic Oct 2018'!AN7</f>
        <v>0</v>
      </c>
      <c r="R13" s="288">
        <f>'Vic Oct 2018'!AO7</f>
        <v>0</v>
      </c>
      <c r="S13" s="288">
        <f>'Vic Oct 2018'!AP7</f>
        <v>0</v>
      </c>
      <c r="T13" s="287">
        <f>O13</f>
        <v>1860.6595</v>
      </c>
      <c r="U13" s="287">
        <f t="shared" si="2"/>
        <v>1860.6595</v>
      </c>
      <c r="V13" s="287">
        <f t="shared" si="1"/>
        <v>2046.7254500000001</v>
      </c>
      <c r="W13" s="287">
        <f t="shared" si="1"/>
        <v>2046.7254500000001</v>
      </c>
      <c r="X13" s="289">
        <f>'Vic Oct 2018'!AW7</f>
        <v>0</v>
      </c>
      <c r="Y13" s="290" t="str">
        <f>'Vic Oct 2018'!AX7</f>
        <v>n</v>
      </c>
      <c r="CI13" s="274"/>
      <c r="CJ13" s="274"/>
      <c r="CK13" s="274"/>
      <c r="CL13" s="274"/>
      <c r="CM13" s="274"/>
      <c r="CN13" s="274"/>
      <c r="CO13" s="274"/>
      <c r="CP13" s="274"/>
      <c r="CQ13" s="274"/>
      <c r="CR13" s="274"/>
      <c r="CS13" s="274"/>
      <c r="CT13" s="274"/>
      <c r="CU13" s="274"/>
      <c r="CV13" s="274"/>
      <c r="CW13" s="274"/>
      <c r="CX13" s="274"/>
      <c r="CY13" s="274"/>
      <c r="CZ13" s="274"/>
      <c r="DA13" s="274"/>
      <c r="DB13" s="274"/>
      <c r="DC13" s="274"/>
      <c r="DD13" s="274"/>
      <c r="DE13" s="274"/>
      <c r="DF13" s="274"/>
      <c r="DG13" s="274"/>
      <c r="DH13" s="274"/>
      <c r="DI13" s="274"/>
      <c r="DJ13" s="274"/>
      <c r="DK13" s="274"/>
      <c r="DL13" s="274"/>
      <c r="DM13" s="274"/>
      <c r="DN13" s="274"/>
      <c r="DO13" s="274"/>
      <c r="DP13" s="274"/>
      <c r="DQ13" s="274"/>
      <c r="DR13" s="274"/>
      <c r="DS13" s="274"/>
      <c r="DT13" s="274"/>
      <c r="DU13" s="274"/>
      <c r="DV13" s="274"/>
      <c r="DW13" s="274"/>
      <c r="DX13" s="274"/>
      <c r="DY13" s="274"/>
      <c r="DZ13" s="274"/>
      <c r="EA13" s="274"/>
      <c r="EB13" s="274"/>
      <c r="EC13" s="274"/>
      <c r="ED13" s="274"/>
      <c r="EE13" s="274"/>
      <c r="EF13" s="274"/>
      <c r="EG13" s="274"/>
      <c r="EH13" s="274"/>
      <c r="EI13" s="274"/>
      <c r="EJ13" s="274"/>
    </row>
    <row r="14" spans="1:140" s="298" customFormat="1" ht="17" customHeight="1" thickBot="1">
      <c r="A14" s="534"/>
      <c r="B14" s="283" t="str">
        <f>'Vic Oct 2018'!F8</f>
        <v>Origin Energy</v>
      </c>
      <c r="C14" s="283" t="str">
        <f>'Vic Oct 2018'!G8</f>
        <v>Business Saver</v>
      </c>
      <c r="D14" s="286">
        <f>365*'Vic Oct 2018'!H8/100</f>
        <v>306.60000000000002</v>
      </c>
      <c r="E14" s="291">
        <f>IF($C$5*'Vic Oct 2018'!AK8/'Vic Oct 2018'!AI8&gt;='Vic Oct 2018'!J8,('Vic Oct 2018'!J8*'Vic Oct 2018'!O8/100)*'Vic Oct 2018'!AI8,($C$5*'Vic Oct 2018'!AK8/'Vic Oct 2018'!AI8*'Vic Oct 2018'!O8/100)*'Vic Oct 2018'!AI8)</f>
        <v>863.46</v>
      </c>
      <c r="F14" s="286">
        <f>IF($C$5*'Vic Oct 2018'!AK8/'Vic Oct 2018'!AI8&lt;'Vic Oct 2018'!J8,0,IF($C$5*'Vic Oct 2018'!AK8/'Vic Oct 2018'!AI8&lt;='Vic Oct 2018'!K8,($C$5*'Vic Oct 2018'!AK8/'Vic Oct 2018'!AI8-'Vic Oct 2018'!J8)*('Vic Oct 2018'!P8/100)*'Vic Oct 2018'!AI8,('Vic Oct 2018'!K8-'Vic Oct 2018'!J8)*('Vic Oct 2018'!P8/100)*'Vic Oct 2018'!AI8))</f>
        <v>91.520000000000053</v>
      </c>
      <c r="G14" s="286">
        <f>IF($C$5*'Vic Oct 2018'!AK8/'Vic Oct 2018'!AI8&lt;'Vic Oct 2018'!K8,0,IF($C$5*'Vic Oct 2018'!AK8/'Vic Oct 2018'!AI8&lt;='Vic Oct 2018'!L8,($C$5*'Vic Oct 2018'!AK8/'Vic Oct 2018'!AI8-'Vic Oct 2018'!K8)*('Vic Oct 2018'!Q8/100)*'Vic Oct 2018'!AI8,('Vic Oct 2018'!L8-'Vic Oct 2018'!K8)*('Vic Oct 2018'!Q8/100)*'Vic Oct 2018'!AI8))</f>
        <v>0</v>
      </c>
      <c r="H14" s="291">
        <f>IF($C$5*'Vic Oct 2018'!AK8/'Vic Oct 2018'!AI8&lt;'Vic Oct 2018'!L8,0,IF($C$5*'Vic Oct 2018'!AK8/'Vic Oct 2018'!AI8&lt;='Vic Oct 2018'!M8,($C$5*'Vic Oct 2018'!AK8/'Vic Oct 2018'!AI8-'Vic Oct 2018'!L8)*('Vic Oct 2018'!R8/100)*'Vic Oct 2018'!AI8,('Vic Oct 2018'!M8-'Vic Oct 2018'!L8)*('Vic Oct 2018'!R8/100)*'Vic Oct 2018'!AI8))</f>
        <v>0</v>
      </c>
      <c r="I14" s="286">
        <f>IF(($C$5*'Vic Oct 2018'!AK8/'Vic Oct 2018'!AI8&gt;'Vic Oct 2018'!M8),($C$5*'Vic Oct 2018'!AK8/'Vic Oct 2018'!AI8-'Vic Oct 2018'!M8)*'Vic Oct 2018'!S8/100*'Vic Oct 2018'!AI8,0)</f>
        <v>0</v>
      </c>
      <c r="J14" s="286">
        <f>IF($C$5*'Vic Oct 2018'!AL8/'Vic Oct 2018'!AJ8&gt;='Vic Oct 2018'!J8,('Vic Oct 2018'!J8*'Vic Oct 2018'!U8/100)*'Vic Oct 2018'!AJ8,($C$5*'Vic Oct 2018'!AL8/'Vic Oct 2018'!AJ8*'Vic Oct 2018'!U8/100)*'Vic Oct 2018'!AJ8)</f>
        <v>819.18000000000006</v>
      </c>
      <c r="K14" s="286">
        <f>IF($C$5*'Vic Oct 2018'!AL8/'Vic Oct 2018'!AJ8&lt;'Vic Oct 2018'!J8,0,IF($C$5*'Vic Oct 2018'!AL8/'Vic Oct 2018'!AJ8&lt;='Vic Oct 2018'!K8,($C$5*'Vic Oct 2018'!AL8/'Vic Oct 2018'!AJ8-'Vic Oct 2018'!J8)*('Vic Oct 2018'!V8/100)*'Vic Oct 2018'!AJ8,('Vic Oct 2018'!K8-'Vic Oct 2018'!J8)*('Vic Oct 2018'!V8/100)*'Vic Oct 2018'!AJ8))</f>
        <v>88.660000000000053</v>
      </c>
      <c r="L14" s="286">
        <f>IF($C$5*'Vic Oct 2018'!AL8/'Vic Oct 2018'!AJ8&lt;'Vic Oct 2018'!K8,0,IF($C$5*'Vic Oct 2018'!AL8/'Vic Oct 2018'!AJ8&lt;='Vic Oct 2018'!L8,($C$5*'Vic Oct 2018'!AL8/'Vic Oct 2018'!AJ8-'Vic Oct 2018'!K8)*('Vic Oct 2018'!W8/100)*'Vic Oct 2018'!AJ8,('Vic Oct 2018'!L8-'Vic Oct 2018'!K8)*('Vic Oct 2018'!W8/100)*'Vic Oct 2018'!AJ8))</f>
        <v>0</v>
      </c>
      <c r="M14" s="286">
        <f>IF($C$5*'Vic Oct 2018'!AL8/'Vic Oct 2018'!AJ8&lt;'Vic Oct 2018'!L8,0,IF($C$5*'Vic Oct 2018'!AL8/'Vic Oct 2018'!AJ8&lt;='Vic Oct 2018'!M8,($C$5*'Vic Oct 2018'!AL8/'Vic Oct 2018'!AJ8-'Vic Oct 2018'!L8)*('Vic Oct 2018'!X8/100)*'Vic Oct 2018'!AJ8,('Vic Oct 2018'!M8-'Vic Oct 2018'!L8)*('Vic Oct 2018'!X8/100)*'Vic Oct 2018'!AJ8))</f>
        <v>0</v>
      </c>
      <c r="N14" s="286">
        <f>IF(($C$5*'Vic Oct 2018'!AL8/'Vic Oct 2018'!AJ8&gt;'Vic Oct 2018'!M8),($C$5*'Vic Oct 2018'!AL8/'Vic Oct 2018'!AJ8-'Vic Oct 2018'!M8)*'Vic Oct 2018'!Y8/100*'Vic Oct 2018'!AJ8,0)</f>
        <v>0</v>
      </c>
      <c r="O14" s="292">
        <f t="shared" si="0"/>
        <v>2169.42</v>
      </c>
      <c r="P14" s="293">
        <f>'Vic Oct 2018'!AM8</f>
        <v>0</v>
      </c>
      <c r="Q14" s="293">
        <f>'Vic Oct 2018'!AN8</f>
        <v>15</v>
      </c>
      <c r="R14" s="293">
        <f>'Vic Oct 2018'!AO8</f>
        <v>0</v>
      </c>
      <c r="S14" s="293">
        <f>'Vic Oct 2018'!AP8</f>
        <v>0</v>
      </c>
      <c r="T14" s="292">
        <f>(O14-(O14-D14)*Q14/100)</f>
        <v>1889.9970000000001</v>
      </c>
      <c r="U14" s="294">
        <f t="shared" si="2"/>
        <v>1889.9970000000001</v>
      </c>
      <c r="V14" s="292">
        <f t="shared" si="1"/>
        <v>2078.9967000000001</v>
      </c>
      <c r="W14" s="292">
        <f t="shared" si="1"/>
        <v>2078.9967000000001</v>
      </c>
      <c r="X14" s="295">
        <f>'Vic Oct 2018'!AW8</f>
        <v>12</v>
      </c>
      <c r="Y14" s="296" t="str">
        <f>'Vic Oct 2018'!AX8</f>
        <v>y</v>
      </c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52"/>
      <c r="AN14" s="252"/>
      <c r="AO14" s="252"/>
      <c r="AP14" s="252"/>
      <c r="AQ14" s="252"/>
      <c r="AR14" s="252"/>
      <c r="AS14" s="252"/>
      <c r="AT14" s="252"/>
      <c r="AU14" s="252"/>
      <c r="AV14" s="252"/>
      <c r="AW14" s="252"/>
      <c r="AX14" s="252"/>
      <c r="AY14" s="252"/>
      <c r="AZ14" s="252"/>
      <c r="BA14" s="252"/>
      <c r="BB14" s="252"/>
      <c r="BC14" s="252"/>
      <c r="BD14" s="252"/>
      <c r="BE14" s="252"/>
      <c r="BF14" s="252"/>
      <c r="BG14" s="252"/>
      <c r="BH14" s="252"/>
      <c r="BI14" s="252"/>
      <c r="BJ14" s="252"/>
      <c r="BK14" s="252"/>
      <c r="BL14" s="252"/>
      <c r="BM14" s="252"/>
      <c r="BN14" s="252"/>
      <c r="BO14" s="252"/>
      <c r="BP14" s="252"/>
      <c r="BQ14" s="252"/>
      <c r="BR14" s="252"/>
      <c r="BS14" s="252"/>
      <c r="BT14" s="252"/>
      <c r="BU14" s="252"/>
      <c r="BV14" s="252"/>
      <c r="BW14" s="252"/>
      <c r="BX14" s="252"/>
      <c r="BY14" s="252"/>
      <c r="BZ14" s="252"/>
      <c r="CA14" s="252"/>
      <c r="CB14" s="252"/>
      <c r="CC14" s="252"/>
      <c r="CD14" s="252"/>
      <c r="CE14" s="252"/>
      <c r="CF14" s="252"/>
      <c r="CG14" s="252"/>
      <c r="CH14" s="252"/>
      <c r="CI14" s="297"/>
      <c r="CJ14" s="297"/>
      <c r="CK14" s="297"/>
      <c r="CL14" s="297"/>
      <c r="CM14" s="297"/>
      <c r="CN14" s="297"/>
      <c r="CO14" s="297"/>
      <c r="CP14" s="297"/>
      <c r="CQ14" s="297"/>
      <c r="CR14" s="297"/>
      <c r="CS14" s="297"/>
      <c r="CT14" s="297"/>
      <c r="CU14" s="297"/>
      <c r="CV14" s="297"/>
      <c r="CW14" s="297"/>
      <c r="CX14" s="297"/>
      <c r="CY14" s="297"/>
      <c r="CZ14" s="297"/>
      <c r="DA14" s="297"/>
      <c r="DB14" s="297"/>
      <c r="DC14" s="297"/>
      <c r="DD14" s="297"/>
      <c r="DE14" s="297"/>
      <c r="DF14" s="297"/>
      <c r="DG14" s="297"/>
      <c r="DH14" s="297"/>
      <c r="DI14" s="297"/>
      <c r="DJ14" s="297"/>
      <c r="DK14" s="297"/>
      <c r="DL14" s="297"/>
      <c r="DM14" s="297"/>
      <c r="DN14" s="297"/>
      <c r="DO14" s="297"/>
      <c r="DP14" s="297"/>
      <c r="DQ14" s="297"/>
      <c r="DR14" s="297"/>
      <c r="DS14" s="297"/>
      <c r="DT14" s="297"/>
      <c r="DU14" s="297"/>
      <c r="DV14" s="297"/>
      <c r="DW14" s="297"/>
      <c r="DX14" s="297"/>
      <c r="DY14" s="297"/>
      <c r="DZ14" s="297"/>
      <c r="EA14" s="297"/>
      <c r="EB14" s="297"/>
      <c r="EC14" s="297"/>
      <c r="ED14" s="297"/>
      <c r="EE14" s="297"/>
      <c r="EF14" s="297"/>
      <c r="EG14" s="297"/>
      <c r="EH14" s="297"/>
      <c r="EI14" s="297"/>
      <c r="EJ14" s="297"/>
    </row>
    <row r="15" spans="1:140" s="310" customFormat="1" ht="17" customHeight="1" thickTop="1" thickBot="1">
      <c r="A15" s="535"/>
      <c r="B15" s="299" t="str">
        <f>'Vic Oct 2018'!F9</f>
        <v>Simply Energy</v>
      </c>
      <c r="C15" s="299" t="str">
        <f>'Vic Oct 2018'!G9</f>
        <v>Business Save</v>
      </c>
      <c r="D15" s="300">
        <f>365*'Vic Oct 2018'!H9/100</f>
        <v>334.30349999999999</v>
      </c>
      <c r="E15" s="301">
        <f>IF($C$5*'Vic Oct 2018'!AK9/'Vic Oct 2018'!AI9&gt;='Vic Oct 2018'!J9,('Vic Oct 2018'!J9*'Vic Oct 2018'!O9/100)*'Vic Oct 2018'!AI9,($C$5*'Vic Oct 2018'!AK9/'Vic Oct 2018'!AI9*'Vic Oct 2018'!O9/100)*'Vic Oct 2018'!AI9)</f>
        <v>1167.9744000000001</v>
      </c>
      <c r="F15" s="300">
        <f>IF($C$5*'Vic Oct 2018'!AK9/'Vic Oct 2018'!AI9&lt;'Vic Oct 2018'!J9,0,IF($C$5*'Vic Oct 2018'!AK9/'Vic Oct 2018'!AI9&lt;='Vic Oct 2018'!K9,($C$5*'Vic Oct 2018'!AK9/'Vic Oct 2018'!AI9-'Vic Oct 2018'!J9)*('Vic Oct 2018'!P9/100)*'Vic Oct 2018'!AI9,('Vic Oct 2018'!K9-'Vic Oct 2018'!J9)*('Vic Oct 2018'!P9/100)*'Vic Oct 2018'!AI9))</f>
        <v>103.7112000000001</v>
      </c>
      <c r="G15" s="300">
        <f>IF($C$5*'Vic Oct 2018'!AK9/'Vic Oct 2018'!AI9&lt;'Vic Oct 2018'!K9,0,IF($C$5*'Vic Oct 2018'!AK9/'Vic Oct 2018'!AI9&lt;='Vic Oct 2018'!L9,($C$5*'Vic Oct 2018'!AK9/'Vic Oct 2018'!AI9-'Vic Oct 2018'!K9)*('Vic Oct 2018'!Q9/100)*'Vic Oct 2018'!AI9,('Vic Oct 2018'!L9-'Vic Oct 2018'!K9)*('Vic Oct 2018'!Q9/100)*'Vic Oct 2018'!AI9))</f>
        <v>0</v>
      </c>
      <c r="H15" s="301">
        <f>IF($C$5*'Vic Oct 2018'!AK9/'Vic Oct 2018'!AI9&lt;'Vic Oct 2018'!L9,0,IF($C$5*'Vic Oct 2018'!AK9/'Vic Oct 2018'!AI9&lt;='Vic Oct 2018'!M9,($C$5*'Vic Oct 2018'!AK9/'Vic Oct 2018'!AI9-'Vic Oct 2018'!L9)*('Vic Oct 2018'!R9/100)*'Vic Oct 2018'!AI9,('Vic Oct 2018'!M9-'Vic Oct 2018'!L9)*('Vic Oct 2018'!R9/100)*'Vic Oct 2018'!AI9))</f>
        <v>0</v>
      </c>
      <c r="I15" s="300">
        <f>IF(($C$5*'Vic Oct 2018'!AK9/'Vic Oct 2018'!AI9&gt;'Vic Oct 2018'!M9),($C$5*'Vic Oct 2018'!AK9/'Vic Oct 2018'!AI9-'Vic Oct 2018'!M9)*'Vic Oct 2018'!S9/100*'Vic Oct 2018'!AI9,0)</f>
        <v>0</v>
      </c>
      <c r="J15" s="300">
        <f>IF($C$5*'Vic Oct 2018'!AL9/'Vic Oct 2018'!AJ9&gt;='Vic Oct 2018'!J9,('Vic Oct 2018'!J9*'Vic Oct 2018'!U9/100)*'Vic Oct 2018'!AJ9,($C$5*'Vic Oct 2018'!AL9/'Vic Oct 2018'!AJ9*'Vic Oct 2018'!U9/100)*'Vic Oct 2018'!AJ9)</f>
        <v>1131.4751999999999</v>
      </c>
      <c r="K15" s="302">
        <f>IF($C$5*'Vic Oct 2018'!AL9/'Vic Oct 2018'!AJ9&lt;'Vic Oct 2018'!J9,0,IF($C$5*'Vic Oct 2018'!AL9/'Vic Oct 2018'!AJ9&lt;='Vic Oct 2018'!K9,($C$5*'Vic Oct 2018'!AL9/'Vic Oct 2018'!AJ9-'Vic Oct 2018'!J9)*('Vic Oct 2018'!V9/100)*'Vic Oct 2018'!AJ9,('Vic Oct 2018'!K9-'Vic Oct 2018'!J9)*('Vic Oct 2018'!V9/100)*'Vic Oct 2018'!AJ9))</f>
        <v>101.96080000000009</v>
      </c>
      <c r="L15" s="303">
        <f>IF($C$5*'Vic Oct 2018'!AL9/'Vic Oct 2018'!AJ9&lt;'Vic Oct 2018'!K9,0,IF($C$5*'Vic Oct 2018'!AL9/'Vic Oct 2018'!AJ9&lt;='Vic Oct 2018'!L9,($C$5*'Vic Oct 2018'!AL9/'Vic Oct 2018'!AJ9-'Vic Oct 2018'!K9)*('Vic Oct 2018'!W9/100)*'Vic Oct 2018'!AJ9,('Vic Oct 2018'!L9-'Vic Oct 2018'!K9)*('Vic Oct 2018'!W9/100)*'Vic Oct 2018'!AJ9))</f>
        <v>0</v>
      </c>
      <c r="M15" s="300">
        <f>IF($C$5*'Vic Oct 2018'!AL9/'Vic Oct 2018'!AJ9&lt;'Vic Oct 2018'!L9,0,IF($C$5*'Vic Oct 2018'!AL9/'Vic Oct 2018'!AJ9&lt;='Vic Oct 2018'!M9,($C$5*'Vic Oct 2018'!AL9/'Vic Oct 2018'!AJ9-'Vic Oct 2018'!L9)*('Vic Oct 2018'!X9/100)*'Vic Oct 2018'!AJ9,('Vic Oct 2018'!M9-'Vic Oct 2018'!L9)*('Vic Oct 2018'!X9/100)*'Vic Oct 2018'!AJ9))</f>
        <v>0</v>
      </c>
      <c r="N15" s="300">
        <f>IF(($C$5*'Vic Oct 2018'!AL9/'Vic Oct 2018'!AJ9&gt;'Vic Oct 2018'!M9),($C$5*'Vic Oct 2018'!AL9/'Vic Oct 2018'!AJ9-'Vic Oct 2018'!M9)*'Vic Oct 2018'!Y9/100*'Vic Oct 2018'!AJ9,0)</f>
        <v>0</v>
      </c>
      <c r="O15" s="304">
        <f t="shared" si="0"/>
        <v>2839.4251000000004</v>
      </c>
      <c r="P15" s="305">
        <f>'Vic Oct 2018'!AM9</f>
        <v>0</v>
      </c>
      <c r="Q15" s="305">
        <f>'Vic Oct 2018'!AN9</f>
        <v>30</v>
      </c>
      <c r="R15" s="305">
        <f>'Vic Oct 2018'!AO9</f>
        <v>0</v>
      </c>
      <c r="S15" s="305">
        <f>'Vic Oct 2018'!AP9</f>
        <v>0</v>
      </c>
      <c r="T15" s="304">
        <f>(O15-(O15-D15)*Q15/100)</f>
        <v>2087.8886200000002</v>
      </c>
      <c r="U15" s="306">
        <f t="shared" si="2"/>
        <v>2087.8886200000002</v>
      </c>
      <c r="V15" s="304">
        <f t="shared" si="1"/>
        <v>2296.6774820000005</v>
      </c>
      <c r="W15" s="306">
        <f t="shared" si="1"/>
        <v>2296.6774820000005</v>
      </c>
      <c r="X15" s="307">
        <f>'Vic Oct 2018'!AW9</f>
        <v>0</v>
      </c>
      <c r="Y15" s="308" t="str">
        <f>'Vic Oct 2018'!AX9</f>
        <v>n</v>
      </c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  <c r="AX15" s="252"/>
      <c r="AY15" s="252"/>
      <c r="AZ15" s="252"/>
      <c r="BA15" s="252"/>
      <c r="BB15" s="252"/>
      <c r="BC15" s="252"/>
      <c r="BD15" s="252"/>
      <c r="BE15" s="252"/>
      <c r="BF15" s="252"/>
      <c r="BG15" s="252"/>
      <c r="BH15" s="252"/>
      <c r="BI15" s="252"/>
      <c r="BJ15" s="252"/>
      <c r="BK15" s="252"/>
      <c r="BL15" s="252"/>
      <c r="BM15" s="252"/>
      <c r="BN15" s="252"/>
      <c r="BO15" s="252"/>
      <c r="BP15" s="252"/>
      <c r="BQ15" s="252"/>
      <c r="BR15" s="252"/>
      <c r="BS15" s="252"/>
      <c r="BT15" s="252"/>
      <c r="BU15" s="252"/>
      <c r="BV15" s="252"/>
      <c r="BW15" s="252"/>
      <c r="BX15" s="252"/>
      <c r="BY15" s="252"/>
      <c r="BZ15" s="252"/>
      <c r="CA15" s="252"/>
      <c r="CB15" s="252"/>
      <c r="CC15" s="252"/>
      <c r="CD15" s="252"/>
      <c r="CE15" s="252"/>
      <c r="CF15" s="252"/>
      <c r="CG15" s="252"/>
      <c r="CH15" s="252"/>
      <c r="CI15" s="309"/>
      <c r="CJ15" s="309"/>
      <c r="CK15" s="309"/>
      <c r="CL15" s="309"/>
      <c r="CM15" s="309"/>
      <c r="CN15" s="309"/>
      <c r="CO15" s="309"/>
      <c r="CP15" s="309"/>
      <c r="CQ15" s="309"/>
      <c r="CR15" s="309"/>
      <c r="CS15" s="309"/>
      <c r="CT15" s="309"/>
      <c r="CU15" s="309"/>
      <c r="CV15" s="309"/>
      <c r="CW15" s="309"/>
      <c r="CX15" s="309"/>
      <c r="CY15" s="309"/>
      <c r="CZ15" s="309"/>
      <c r="DA15" s="309"/>
      <c r="DB15" s="309"/>
      <c r="DC15" s="309"/>
      <c r="DD15" s="309"/>
      <c r="DE15" s="309"/>
      <c r="DF15" s="309"/>
      <c r="DG15" s="309"/>
      <c r="DH15" s="309"/>
      <c r="DI15" s="309"/>
      <c r="DJ15" s="309"/>
      <c r="DK15" s="309"/>
      <c r="DL15" s="309"/>
      <c r="DM15" s="309"/>
      <c r="DN15" s="309"/>
      <c r="DO15" s="309"/>
      <c r="DP15" s="309"/>
      <c r="DQ15" s="309"/>
      <c r="DR15" s="309"/>
      <c r="DS15" s="309"/>
      <c r="DT15" s="309"/>
      <c r="DU15" s="309"/>
      <c r="DV15" s="309"/>
      <c r="DW15" s="309"/>
      <c r="DX15" s="309"/>
      <c r="DY15" s="309"/>
      <c r="DZ15" s="309"/>
      <c r="EA15" s="309"/>
      <c r="EB15" s="309"/>
      <c r="EC15" s="309"/>
      <c r="ED15" s="309"/>
      <c r="EE15" s="309"/>
      <c r="EF15" s="309"/>
      <c r="EG15" s="309"/>
      <c r="EH15" s="309"/>
      <c r="EI15" s="309"/>
      <c r="EJ15" s="309"/>
    </row>
    <row r="16" spans="1:140" ht="17" customHeight="1" thickTop="1">
      <c r="A16" s="533" t="str">
        <f>'Vic Oct 2018'!D10</f>
        <v>Multinet 2</v>
      </c>
      <c r="B16" s="283" t="str">
        <f>'Vic Oct 2018'!F10</f>
        <v>AGL</v>
      </c>
      <c r="C16" s="283" t="str">
        <f>'Vic Oct 2018'!G10</f>
        <v>Business Savers</v>
      </c>
      <c r="D16" s="284">
        <f>365*'Vic Oct 2018'!H10/100</f>
        <v>412.45</v>
      </c>
      <c r="E16" s="285">
        <f>IF($C$5*'Vic Oct 2018'!AK10/'Vic Oct 2018'!AI10&gt;='Vic Oct 2018'!J10,('Vic Oct 2018'!J10*'Vic Oct 2018'!O10/100)*'Vic Oct 2018'!AI10,($C$5*'Vic Oct 2018'!AK10/'Vic Oct 2018'!AI10*'Vic Oct 2018'!O10/100)*'Vic Oct 2018'!AI10)</f>
        <v>975</v>
      </c>
      <c r="F16" s="286">
        <f>IF($C$5*'Vic Oct 2018'!AK10/'Vic Oct 2018'!AI10&lt;'Vic Oct 2018'!J10,0,IF($C$5*'Vic Oct 2018'!AK10/'Vic Oct 2018'!AI10&lt;='Vic Oct 2018'!K10,($C$5*'Vic Oct 2018'!AK10/'Vic Oct 2018'!AI10-'Vic Oct 2018'!J10)*('Vic Oct 2018'!P10/100)*'Vic Oct 2018'!AI10,('Vic Oct 2018'!K10-'Vic Oct 2018'!J10)*('Vic Oct 2018'!P10/100)*'Vic Oct 2018'!AI10))</f>
        <v>0</v>
      </c>
      <c r="G16" s="284">
        <f>IF($C$5*'Vic Oct 2018'!AK10/'Vic Oct 2018'!AI10&lt;'Vic Oct 2018'!K10,0,IF($C$5*'Vic Oct 2018'!AK10/'Vic Oct 2018'!AI10&lt;='Vic Oct 2018'!L10,($C$5*'Vic Oct 2018'!AK10/'Vic Oct 2018'!AI10-'Vic Oct 2018'!K10)*('Vic Oct 2018'!Q10/100)*'Vic Oct 2018'!AI10,('Vic Oct 2018'!L10-'Vic Oct 2018'!K10)*('Vic Oct 2018'!Q10/100)*'Vic Oct 2018'!AI10))</f>
        <v>0</v>
      </c>
      <c r="H16" s="285">
        <f>IF($C$5*'Vic Oct 2018'!AK10/'Vic Oct 2018'!AI10&lt;'Vic Oct 2018'!L10,0,IF($C$5*'Vic Oct 2018'!AK10/'Vic Oct 2018'!AI10&lt;='Vic Oct 2018'!M10,($C$5*'Vic Oct 2018'!AK10/'Vic Oct 2018'!AI10-'Vic Oct 2018'!L10)*('Vic Oct 2018'!R10/100)*'Vic Oct 2018'!AI10,('Vic Oct 2018'!M10-'Vic Oct 2018'!L10)*('Vic Oct 2018'!R10/100)*'Vic Oct 2018'!AI10))</f>
        <v>0</v>
      </c>
      <c r="I16" s="284">
        <f>IF(($C$5*'Vic Oct 2018'!AK10/'Vic Oct 2018'!AI10&gt;'Vic Oct 2018'!M10),($C$5*'Vic Oct 2018'!AK10/'Vic Oct 2018'!AI10-'Vic Oct 2018'!M10)*'Vic Oct 2018'!S10/100*'Vic Oct 2018'!AI10,0)</f>
        <v>0</v>
      </c>
      <c r="J16" s="284">
        <f>IF($C$5*'Vic Oct 2018'!AL10/'Vic Oct 2018'!AJ10&gt;='Vic Oct 2018'!J10,('Vic Oct 2018'!J10*'Vic Oct 2018'!U10/100)*'Vic Oct 2018'!AJ10,($C$5*'Vic Oct 2018'!AL10/'Vic Oct 2018'!AJ10*'Vic Oct 2018'!U10/100)*'Vic Oct 2018'!AJ10)</f>
        <v>860</v>
      </c>
      <c r="K16" s="284">
        <f>IF($C$5*'Vic Oct 2018'!AL10/'Vic Oct 2018'!AJ10&lt;'Vic Oct 2018'!J10,0,IF($C$5*'Vic Oct 2018'!AL10/'Vic Oct 2018'!AJ10&lt;='Vic Oct 2018'!K10,($C$5*'Vic Oct 2018'!AL10/'Vic Oct 2018'!AJ10-'Vic Oct 2018'!J10)*('Vic Oct 2018'!V10/100)*'Vic Oct 2018'!AJ10,('Vic Oct 2018'!K10-'Vic Oct 2018'!J10)*('Vic Oct 2018'!V10/100)*'Vic Oct 2018'!AJ10))</f>
        <v>0</v>
      </c>
      <c r="L16" s="284">
        <f>IF($C$5*'Vic Oct 2018'!AL10/'Vic Oct 2018'!AJ10&lt;'Vic Oct 2018'!K10,0,IF($C$5*'Vic Oct 2018'!AL10/'Vic Oct 2018'!AJ10&lt;='Vic Oct 2018'!L10,($C$5*'Vic Oct 2018'!AL10/'Vic Oct 2018'!AJ10-'Vic Oct 2018'!K10)*('Vic Oct 2018'!W10/100)*'Vic Oct 2018'!AJ10,('Vic Oct 2018'!L10-'Vic Oct 2018'!K10)*('Vic Oct 2018'!W10/100)*'Vic Oct 2018'!AJ10))</f>
        <v>0</v>
      </c>
      <c r="M16" s="284">
        <f>IF($C$5*'Vic Oct 2018'!AL10/'Vic Oct 2018'!AJ10&lt;'Vic Oct 2018'!L10,0,IF($C$5*'Vic Oct 2018'!AL10/'Vic Oct 2018'!AJ10&lt;='Vic Oct 2018'!M10,($C$5*'Vic Oct 2018'!AL10/'Vic Oct 2018'!AJ10-'Vic Oct 2018'!L10)*('Vic Oct 2018'!X10/100)*'Vic Oct 2018'!AJ10,('Vic Oct 2018'!M10-'Vic Oct 2018'!L10)*('Vic Oct 2018'!X10/100)*'Vic Oct 2018'!AJ10))</f>
        <v>0</v>
      </c>
      <c r="N16" s="284">
        <f>IF(($C$5*'Vic Oct 2018'!AL10/'Vic Oct 2018'!AJ10&gt;'Vic Oct 2018'!M10),($C$5*'Vic Oct 2018'!AL10/'Vic Oct 2018'!AJ10-'Vic Oct 2018'!M10)*'Vic Oct 2018'!Y10/100*'Vic Oct 2018'!AJ10,0)</f>
        <v>0</v>
      </c>
      <c r="O16" s="287">
        <f t="shared" si="0"/>
        <v>2247.4499999999998</v>
      </c>
      <c r="P16" s="288">
        <f>'Vic Oct 2018'!AM10</f>
        <v>0</v>
      </c>
      <c r="Q16" s="288">
        <f>'Vic Oct 2018'!AN10</f>
        <v>15</v>
      </c>
      <c r="R16" s="288">
        <f>'Vic Oct 2018'!AO10</f>
        <v>0</v>
      </c>
      <c r="S16" s="288">
        <f>'Vic Oct 2018'!AP10</f>
        <v>0</v>
      </c>
      <c r="T16" s="287">
        <f>(O16-(O16-D16)*Q16/100)</f>
        <v>1972.1999999999998</v>
      </c>
      <c r="U16" s="287">
        <f t="shared" si="2"/>
        <v>1972.1999999999998</v>
      </c>
      <c r="V16" s="287">
        <f t="shared" si="1"/>
        <v>2169.42</v>
      </c>
      <c r="W16" s="287">
        <f t="shared" si="1"/>
        <v>2169.42</v>
      </c>
      <c r="X16" s="289">
        <f>'Vic Oct 2018'!AW10</f>
        <v>0</v>
      </c>
      <c r="Y16" s="290" t="str">
        <f>'Vic Oct 2018'!AX10</f>
        <v>n</v>
      </c>
      <c r="CI16" s="274"/>
      <c r="CJ16" s="274"/>
      <c r="CK16" s="274"/>
      <c r="CL16" s="274"/>
      <c r="CM16" s="274"/>
      <c r="CN16" s="274"/>
      <c r="CO16" s="274"/>
      <c r="CP16" s="274"/>
      <c r="CQ16" s="274"/>
      <c r="CR16" s="274"/>
      <c r="CS16" s="274"/>
      <c r="CT16" s="274"/>
      <c r="CU16" s="274"/>
      <c r="CV16" s="274"/>
      <c r="CW16" s="274"/>
      <c r="CX16" s="274"/>
      <c r="CY16" s="274"/>
      <c r="CZ16" s="274"/>
      <c r="DA16" s="274"/>
      <c r="DB16" s="274"/>
      <c r="DC16" s="274"/>
      <c r="DD16" s="274"/>
      <c r="DE16" s="274"/>
      <c r="DF16" s="274"/>
      <c r="DG16" s="274"/>
      <c r="DH16" s="274"/>
      <c r="DI16" s="274"/>
      <c r="DJ16" s="274"/>
      <c r="DK16" s="274"/>
      <c r="DL16" s="274"/>
      <c r="DM16" s="274"/>
      <c r="DN16" s="274"/>
      <c r="DO16" s="274"/>
      <c r="DP16" s="274"/>
      <c r="DQ16" s="274"/>
      <c r="DR16" s="274"/>
      <c r="DS16" s="274"/>
      <c r="DT16" s="274"/>
      <c r="DU16" s="274"/>
      <c r="DV16" s="274"/>
      <c r="DW16" s="274"/>
      <c r="DX16" s="274"/>
      <c r="DY16" s="274"/>
      <c r="DZ16" s="274"/>
      <c r="EA16" s="274"/>
      <c r="EB16" s="274"/>
      <c r="EC16" s="274"/>
      <c r="ED16" s="274"/>
      <c r="EE16" s="274"/>
      <c r="EF16" s="274"/>
      <c r="EG16" s="274"/>
      <c r="EH16" s="274"/>
      <c r="EI16" s="274"/>
      <c r="EJ16" s="274"/>
    </row>
    <row r="17" spans="1:140" ht="17" customHeight="1">
      <c r="A17" s="534"/>
      <c r="B17" s="283" t="str">
        <f>'Vic Oct 2018'!F11</f>
        <v>Click Energy</v>
      </c>
      <c r="C17" s="283" t="str">
        <f>'Vic Oct 2018'!G11</f>
        <v>Business Business Prime</v>
      </c>
      <c r="D17" s="284">
        <f>365*'Vic Oct 2018'!H11/100</f>
        <v>313.17</v>
      </c>
      <c r="E17" s="285">
        <f>IF($C$5*'Vic Oct 2018'!AK11/'Vic Oct 2018'!AI11&gt;='Vic Oct 2018'!J11,('Vic Oct 2018'!J11*'Vic Oct 2018'!O11/100)*'Vic Oct 2018'!AI11,($C$5*'Vic Oct 2018'!AK11/'Vic Oct 2018'!AI11*'Vic Oct 2018'!O11/100)*'Vic Oct 2018'!AI11)</f>
        <v>1017</v>
      </c>
      <c r="F17" s="286">
        <f>IF($C$5*'Vic Oct 2018'!AK11/'Vic Oct 2018'!AI11&lt;'Vic Oct 2018'!J11,0,IF($C$5*'Vic Oct 2018'!AK11/'Vic Oct 2018'!AI11&lt;='Vic Oct 2018'!K11,($C$5*'Vic Oct 2018'!AK11/'Vic Oct 2018'!AI11-'Vic Oct 2018'!J11)*('Vic Oct 2018'!P11/100)*'Vic Oct 2018'!AI11,('Vic Oct 2018'!K11-'Vic Oct 2018'!J11)*('Vic Oct 2018'!P11/100)*'Vic Oct 2018'!AI11))</f>
        <v>105.50000000000006</v>
      </c>
      <c r="G17" s="284">
        <f>IF($C$5*'Vic Oct 2018'!AK11/'Vic Oct 2018'!AI11&lt;'Vic Oct 2018'!K11,0,IF($C$5*'Vic Oct 2018'!AK11/'Vic Oct 2018'!AI11&lt;='Vic Oct 2018'!L11,($C$5*'Vic Oct 2018'!AK11/'Vic Oct 2018'!AI11-'Vic Oct 2018'!K11)*('Vic Oct 2018'!Q11/100)*'Vic Oct 2018'!AI11,('Vic Oct 2018'!L11-'Vic Oct 2018'!K11)*('Vic Oct 2018'!Q11/100)*'Vic Oct 2018'!AI11))</f>
        <v>0</v>
      </c>
      <c r="H17" s="285">
        <f>IF($C$5*'Vic Oct 2018'!AK11/'Vic Oct 2018'!AI11&lt;'Vic Oct 2018'!L11,0,IF($C$5*'Vic Oct 2018'!AK11/'Vic Oct 2018'!AI11&lt;='Vic Oct 2018'!M11,($C$5*'Vic Oct 2018'!AK11/'Vic Oct 2018'!AI11-'Vic Oct 2018'!L11)*('Vic Oct 2018'!R11/100)*'Vic Oct 2018'!AI11,('Vic Oct 2018'!M11-'Vic Oct 2018'!L11)*('Vic Oct 2018'!R11/100)*'Vic Oct 2018'!AI11))</f>
        <v>0</v>
      </c>
      <c r="I17" s="284">
        <f>IF(($C$5*'Vic Oct 2018'!AK11/'Vic Oct 2018'!AI11&gt;'Vic Oct 2018'!M11),($C$5*'Vic Oct 2018'!AK11/'Vic Oct 2018'!AI11-'Vic Oct 2018'!M11)*'Vic Oct 2018'!S11/100*'Vic Oct 2018'!AI11,0)</f>
        <v>0</v>
      </c>
      <c r="J17" s="284">
        <f>IF($C$5*'Vic Oct 2018'!AL11/'Vic Oct 2018'!AJ11&gt;='Vic Oct 2018'!J11,('Vic Oct 2018'!J11*'Vic Oct 2018'!U11/100)*'Vic Oct 2018'!AJ11,($C$5*'Vic Oct 2018'!AL11/'Vic Oct 2018'!AJ11*'Vic Oct 2018'!U11/100)*'Vic Oct 2018'!AJ11)</f>
        <v>972.00000000000023</v>
      </c>
      <c r="K17" s="284">
        <f>IF($C$5*'Vic Oct 2018'!AL11/'Vic Oct 2018'!AJ11&lt;'Vic Oct 2018'!J11,0,IF($C$5*'Vic Oct 2018'!AL11/'Vic Oct 2018'!AJ11&lt;='Vic Oct 2018'!K11,($C$5*'Vic Oct 2018'!AL11/'Vic Oct 2018'!AJ11-'Vic Oct 2018'!J11)*('Vic Oct 2018'!V11/100)*'Vic Oct 2018'!AJ11,('Vic Oct 2018'!K11-'Vic Oct 2018'!J11)*('Vic Oct 2018'!V11/100)*'Vic Oct 2018'!AJ11))</f>
        <v>105.50000000000006</v>
      </c>
      <c r="L17" s="284">
        <f>IF($C$5*'Vic Oct 2018'!AL11/'Vic Oct 2018'!AJ11&lt;'Vic Oct 2018'!K11,0,IF($C$5*'Vic Oct 2018'!AL11/'Vic Oct 2018'!AJ11&lt;='Vic Oct 2018'!L11,($C$5*'Vic Oct 2018'!AL11/'Vic Oct 2018'!AJ11-'Vic Oct 2018'!K11)*('Vic Oct 2018'!W11/100)*'Vic Oct 2018'!AJ11,('Vic Oct 2018'!L11-'Vic Oct 2018'!K11)*('Vic Oct 2018'!W11/100)*'Vic Oct 2018'!AJ11))</f>
        <v>0</v>
      </c>
      <c r="M17" s="284">
        <f>IF($C$5*'Vic Oct 2018'!AL11/'Vic Oct 2018'!AJ11&lt;'Vic Oct 2018'!L11,0,IF($C$5*'Vic Oct 2018'!AL11/'Vic Oct 2018'!AJ11&lt;='Vic Oct 2018'!M11,($C$5*'Vic Oct 2018'!AL11/'Vic Oct 2018'!AJ11-'Vic Oct 2018'!L11)*('Vic Oct 2018'!X11/100)*'Vic Oct 2018'!AJ11,('Vic Oct 2018'!M11-'Vic Oct 2018'!L11)*('Vic Oct 2018'!X11/100)*'Vic Oct 2018'!AJ11))</f>
        <v>0</v>
      </c>
      <c r="N17" s="284">
        <f>IF(($C$5*'Vic Oct 2018'!AL11/'Vic Oct 2018'!AJ11&gt;'Vic Oct 2018'!M11),($C$5*'Vic Oct 2018'!AL11/'Vic Oct 2018'!AJ11-'Vic Oct 2018'!M11)*'Vic Oct 2018'!Y11/100*'Vic Oct 2018'!AJ11,0)</f>
        <v>0</v>
      </c>
      <c r="O17" s="287">
        <f t="shared" si="0"/>
        <v>2513.17</v>
      </c>
      <c r="P17" s="288">
        <f>'Vic Oct 2018'!AM11</f>
        <v>0</v>
      </c>
      <c r="Q17" s="288">
        <f>'Vic Oct 2018'!AN11</f>
        <v>0</v>
      </c>
      <c r="R17" s="288">
        <f>'Vic Oct 2018'!AO11</f>
        <v>10</v>
      </c>
      <c r="S17" s="288">
        <f>'Vic Oct 2018'!AP11</f>
        <v>0</v>
      </c>
      <c r="T17" s="287">
        <f>O17</f>
        <v>2513.17</v>
      </c>
      <c r="U17" s="287">
        <f>T17-(T17*R17/100)</f>
        <v>2261.8530000000001</v>
      </c>
      <c r="V17" s="287">
        <f t="shared" si="1"/>
        <v>2764.4870000000001</v>
      </c>
      <c r="W17" s="287">
        <f t="shared" si="1"/>
        <v>2488.0383000000002</v>
      </c>
      <c r="X17" s="289">
        <f>'Vic Oct 2018'!AW11</f>
        <v>0</v>
      </c>
      <c r="Y17" s="290" t="str">
        <f>'Vic Oct 2018'!AX11</f>
        <v>n</v>
      </c>
      <c r="CI17" s="274"/>
      <c r="CJ17" s="274"/>
      <c r="CK17" s="274"/>
      <c r="CL17" s="274"/>
      <c r="CM17" s="274"/>
      <c r="CN17" s="274"/>
      <c r="CO17" s="274"/>
      <c r="CP17" s="274"/>
      <c r="CQ17" s="274"/>
      <c r="CR17" s="274"/>
      <c r="CS17" s="274"/>
      <c r="CT17" s="274"/>
      <c r="CU17" s="274"/>
      <c r="CV17" s="274"/>
      <c r="CW17" s="274"/>
      <c r="CX17" s="274"/>
      <c r="CY17" s="274"/>
      <c r="CZ17" s="274"/>
      <c r="DA17" s="274"/>
      <c r="DB17" s="274"/>
      <c r="DC17" s="274"/>
      <c r="DD17" s="274"/>
      <c r="DE17" s="274"/>
      <c r="DF17" s="274"/>
      <c r="DG17" s="274"/>
      <c r="DH17" s="274"/>
      <c r="DI17" s="274"/>
      <c r="DJ17" s="274"/>
      <c r="DK17" s="274"/>
      <c r="DL17" s="274"/>
      <c r="DM17" s="274"/>
      <c r="DN17" s="274"/>
      <c r="DO17" s="274"/>
      <c r="DP17" s="274"/>
      <c r="DQ17" s="274"/>
      <c r="DR17" s="274"/>
      <c r="DS17" s="274"/>
      <c r="DT17" s="274"/>
      <c r="DU17" s="274"/>
      <c r="DV17" s="274"/>
      <c r="DW17" s="274"/>
      <c r="DX17" s="274"/>
      <c r="DY17" s="274"/>
      <c r="DZ17" s="274"/>
      <c r="EA17" s="274"/>
      <c r="EB17" s="274"/>
      <c r="EC17" s="274"/>
      <c r="ED17" s="274"/>
      <c r="EE17" s="274"/>
      <c r="EF17" s="274"/>
      <c r="EG17" s="274"/>
      <c r="EH17" s="274"/>
      <c r="EI17" s="274"/>
      <c r="EJ17" s="274"/>
    </row>
    <row r="18" spans="1:140" ht="17" customHeight="1">
      <c r="A18" s="534"/>
      <c r="B18" s="283" t="str">
        <f>'Vic Oct 2018'!F12</f>
        <v>Covau</v>
      </c>
      <c r="C18" s="283" t="str">
        <f>'Vic Oct 2018'!G12</f>
        <v>Smart Saver</v>
      </c>
      <c r="D18" s="284">
        <f>365*'Vic Oct 2018'!H12/100</f>
        <v>365</v>
      </c>
      <c r="E18" s="285">
        <f>IF($C$5*'Vic Oct 2018'!AK12/'Vic Oct 2018'!AI12&gt;='Vic Oct 2018'!J12,('Vic Oct 2018'!J12*'Vic Oct 2018'!O12/100)*'Vic Oct 2018'!AI12,($C$5*'Vic Oct 2018'!AK12/'Vic Oct 2018'!AI12*'Vic Oct 2018'!O12/100)*'Vic Oct 2018'!AI12)</f>
        <v>1102.5</v>
      </c>
      <c r="F18" s="286">
        <f>IF($C$5*'Vic Oct 2018'!AK12/'Vic Oct 2018'!AI12&lt;'Vic Oct 2018'!J12,0,IF($C$5*'Vic Oct 2018'!AK12/'Vic Oct 2018'!AI12&lt;='Vic Oct 2018'!K12,($C$5*'Vic Oct 2018'!AK12/'Vic Oct 2018'!AI12-'Vic Oct 2018'!J12)*('Vic Oct 2018'!P12/100)*'Vic Oct 2018'!AI12,('Vic Oct 2018'!K12-'Vic Oct 2018'!J12)*('Vic Oct 2018'!P12/100)*'Vic Oct 2018'!AI12))</f>
        <v>111.00000000000009</v>
      </c>
      <c r="G18" s="284">
        <f>IF($C$5*'Vic Oct 2018'!AK12/'Vic Oct 2018'!AI12&lt;'Vic Oct 2018'!K12,0,IF($C$5*'Vic Oct 2018'!AK12/'Vic Oct 2018'!AI12&lt;='Vic Oct 2018'!L12,($C$5*'Vic Oct 2018'!AK12/'Vic Oct 2018'!AI12-'Vic Oct 2018'!K12)*('Vic Oct 2018'!Q12/100)*'Vic Oct 2018'!AI12,('Vic Oct 2018'!L12-'Vic Oct 2018'!K12)*('Vic Oct 2018'!Q12/100)*'Vic Oct 2018'!AI12))</f>
        <v>0</v>
      </c>
      <c r="H18" s="285">
        <f>IF($C$5*'Vic Oct 2018'!AK12/'Vic Oct 2018'!AI12&lt;'Vic Oct 2018'!L12,0,IF($C$5*'Vic Oct 2018'!AK12/'Vic Oct 2018'!AI12&lt;='Vic Oct 2018'!M12,($C$5*'Vic Oct 2018'!AK12/'Vic Oct 2018'!AI12-'Vic Oct 2018'!L12)*('Vic Oct 2018'!R12/100)*'Vic Oct 2018'!AI12,('Vic Oct 2018'!M12-'Vic Oct 2018'!L12)*('Vic Oct 2018'!R12/100)*'Vic Oct 2018'!AI12))</f>
        <v>0</v>
      </c>
      <c r="I18" s="284">
        <f>IF(($C$5*'Vic Oct 2018'!AK12/'Vic Oct 2018'!AI12&gt;'Vic Oct 2018'!M12),($C$5*'Vic Oct 2018'!AK12/'Vic Oct 2018'!AI12-'Vic Oct 2018'!M12)*'Vic Oct 2018'!S12/100*'Vic Oct 2018'!AI12,0)</f>
        <v>0</v>
      </c>
      <c r="J18" s="284">
        <f>IF($C$5*'Vic Oct 2018'!AL12/'Vic Oct 2018'!AJ12&gt;='Vic Oct 2018'!J12,('Vic Oct 2018'!J12*'Vic Oct 2018'!U12/100)*'Vic Oct 2018'!AJ12,($C$5*'Vic Oct 2018'!AL12/'Vic Oct 2018'!AJ12*'Vic Oct 2018'!U12/100)*'Vic Oct 2018'!AJ12)</f>
        <v>967.5</v>
      </c>
      <c r="K18" s="284">
        <f>IF($C$5*'Vic Oct 2018'!AL12/'Vic Oct 2018'!AJ12&lt;'Vic Oct 2018'!J12,0,IF($C$5*'Vic Oct 2018'!AL12/'Vic Oct 2018'!AJ12&lt;='Vic Oct 2018'!K12,($C$5*'Vic Oct 2018'!AL12/'Vic Oct 2018'!AJ12-'Vic Oct 2018'!J12)*('Vic Oct 2018'!V12/100)*'Vic Oct 2018'!AJ12,('Vic Oct 2018'!K12-'Vic Oct 2018'!J12)*('Vic Oct 2018'!V12/100)*'Vic Oct 2018'!AJ12))</f>
        <v>102.50000000000006</v>
      </c>
      <c r="L18" s="284">
        <f>IF($C$5*'Vic Oct 2018'!AL12/'Vic Oct 2018'!AJ12&lt;'Vic Oct 2018'!K12,0,IF($C$5*'Vic Oct 2018'!AL12/'Vic Oct 2018'!AJ12&lt;='Vic Oct 2018'!L12,($C$5*'Vic Oct 2018'!AL12/'Vic Oct 2018'!AJ12-'Vic Oct 2018'!K12)*('Vic Oct 2018'!W12/100)*'Vic Oct 2018'!AJ12,('Vic Oct 2018'!L12-'Vic Oct 2018'!K12)*('Vic Oct 2018'!W12/100)*'Vic Oct 2018'!AJ12))</f>
        <v>0</v>
      </c>
      <c r="M18" s="284">
        <f>IF($C$5*'Vic Oct 2018'!AL12/'Vic Oct 2018'!AJ12&lt;'Vic Oct 2018'!L12,0,IF($C$5*'Vic Oct 2018'!AL12/'Vic Oct 2018'!AJ12&lt;='Vic Oct 2018'!M12,($C$5*'Vic Oct 2018'!AL12/'Vic Oct 2018'!AJ12-'Vic Oct 2018'!L12)*('Vic Oct 2018'!X12/100)*'Vic Oct 2018'!AJ12,('Vic Oct 2018'!M12-'Vic Oct 2018'!L12)*('Vic Oct 2018'!X12/100)*'Vic Oct 2018'!AJ12))</f>
        <v>0</v>
      </c>
      <c r="N18" s="284">
        <f>IF(($C$5*'Vic Oct 2018'!AL12/'Vic Oct 2018'!AJ12&gt;'Vic Oct 2018'!M12),($C$5*'Vic Oct 2018'!AL12/'Vic Oct 2018'!AJ12-'Vic Oct 2018'!M12)*'Vic Oct 2018'!Y12/100*'Vic Oct 2018'!AJ12,0)</f>
        <v>0</v>
      </c>
      <c r="O18" s="287">
        <f t="shared" si="0"/>
        <v>2648.5</v>
      </c>
      <c r="P18" s="288">
        <f>'Vic Oct 2018'!AM12</f>
        <v>0</v>
      </c>
      <c r="Q18" s="288">
        <f>'Vic Oct 2018'!AN12</f>
        <v>0</v>
      </c>
      <c r="R18" s="288">
        <f>'Vic Oct 2018'!AO12</f>
        <v>0</v>
      </c>
      <c r="S18" s="288">
        <f>'Vic Oct 2018'!AP12</f>
        <v>20</v>
      </c>
      <c r="T18" s="287">
        <f>O18</f>
        <v>2648.5</v>
      </c>
      <c r="U18" s="287">
        <f>(T18-(T18-D18)*S18/100)</f>
        <v>2191.8000000000002</v>
      </c>
      <c r="V18" s="287">
        <f t="shared" si="1"/>
        <v>2913.3500000000004</v>
      </c>
      <c r="W18" s="287">
        <f t="shared" si="1"/>
        <v>2410.9800000000005</v>
      </c>
      <c r="X18" s="289">
        <f>'Vic Oct 2018'!AW12</f>
        <v>0</v>
      </c>
      <c r="Y18" s="290" t="str">
        <f>'Vic Oct 2018'!AX12</f>
        <v>n</v>
      </c>
      <c r="CI18" s="274"/>
      <c r="CJ18" s="274"/>
      <c r="CK18" s="274"/>
      <c r="CL18" s="274"/>
      <c r="CM18" s="274"/>
      <c r="CN18" s="274"/>
      <c r="CO18" s="274"/>
      <c r="CP18" s="274"/>
      <c r="CQ18" s="274"/>
      <c r="CR18" s="274"/>
      <c r="CS18" s="274"/>
      <c r="CT18" s="274"/>
      <c r="CU18" s="274"/>
      <c r="CV18" s="274"/>
      <c r="CW18" s="274"/>
      <c r="CX18" s="274"/>
      <c r="CY18" s="274"/>
      <c r="CZ18" s="274"/>
      <c r="DA18" s="274"/>
      <c r="DB18" s="274"/>
      <c r="DC18" s="274"/>
      <c r="DD18" s="274"/>
      <c r="DE18" s="274"/>
      <c r="DF18" s="274"/>
      <c r="DG18" s="274"/>
      <c r="DH18" s="274"/>
      <c r="DI18" s="274"/>
      <c r="DJ18" s="274"/>
      <c r="DK18" s="274"/>
      <c r="DL18" s="274"/>
      <c r="DM18" s="274"/>
      <c r="DN18" s="274"/>
      <c r="DO18" s="274"/>
      <c r="DP18" s="274"/>
      <c r="DQ18" s="274"/>
      <c r="DR18" s="274"/>
      <c r="DS18" s="274"/>
      <c r="DT18" s="274"/>
      <c r="DU18" s="274"/>
      <c r="DV18" s="274"/>
      <c r="DW18" s="274"/>
      <c r="DX18" s="274"/>
      <c r="DY18" s="274"/>
      <c r="DZ18" s="274"/>
      <c r="EA18" s="274"/>
      <c r="EB18" s="274"/>
      <c r="EC18" s="274"/>
      <c r="ED18" s="274"/>
      <c r="EE18" s="274"/>
      <c r="EF18" s="274"/>
      <c r="EG18" s="274"/>
      <c r="EH18" s="274"/>
      <c r="EI18" s="274"/>
      <c r="EJ18" s="274"/>
    </row>
    <row r="19" spans="1:140" ht="17" customHeight="1">
      <c r="A19" s="534"/>
      <c r="B19" s="283" t="str">
        <f>'Vic Oct 2018'!F13</f>
        <v>EnergyAustralia</v>
      </c>
      <c r="C19" s="283" t="str">
        <f>'Vic Oct 2018'!G13</f>
        <v>Everyday Saver Business</v>
      </c>
      <c r="D19" s="284">
        <f>365*'Vic Oct 2018'!H13/100</f>
        <v>433.62</v>
      </c>
      <c r="E19" s="285">
        <f>IF($C$5*'Vic Oct 2018'!AK13/'Vic Oct 2018'!AI13&gt;='Vic Oct 2018'!J13,('Vic Oct 2018'!J13*'Vic Oct 2018'!O13/100)*'Vic Oct 2018'!AI13,($C$5*'Vic Oct 2018'!AK13/'Vic Oct 2018'!AI13*'Vic Oct 2018'!O13/100)*'Vic Oct 2018'!AI13)</f>
        <v>940.49999999999977</v>
      </c>
      <c r="F19" s="286">
        <f>IF($C$5*'Vic Oct 2018'!AK13/'Vic Oct 2018'!AI13&lt;'Vic Oct 2018'!J13,0,IF($C$5*'Vic Oct 2018'!AK13/'Vic Oct 2018'!AI13&lt;='Vic Oct 2018'!K13,($C$5*'Vic Oct 2018'!AK13/'Vic Oct 2018'!AI13-'Vic Oct 2018'!J13)*('Vic Oct 2018'!P13/100)*'Vic Oct 2018'!AI13,('Vic Oct 2018'!K13-'Vic Oct 2018'!J13)*('Vic Oct 2018'!P13/100)*'Vic Oct 2018'!AI13))</f>
        <v>92.500000000000085</v>
      </c>
      <c r="G19" s="284">
        <f>IF($C$5*'Vic Oct 2018'!AK13/'Vic Oct 2018'!AI13&lt;'Vic Oct 2018'!K13,0,IF($C$5*'Vic Oct 2018'!AK13/'Vic Oct 2018'!AI13&lt;='Vic Oct 2018'!L13,($C$5*'Vic Oct 2018'!AK13/'Vic Oct 2018'!AI13-'Vic Oct 2018'!K13)*('Vic Oct 2018'!Q13/100)*'Vic Oct 2018'!AI13,('Vic Oct 2018'!L13-'Vic Oct 2018'!K13)*('Vic Oct 2018'!Q13/100)*'Vic Oct 2018'!AI13))</f>
        <v>0</v>
      </c>
      <c r="H19" s="285">
        <f>IF($C$5*'Vic Oct 2018'!AK13/'Vic Oct 2018'!AI13&lt;'Vic Oct 2018'!L13,0,IF($C$5*'Vic Oct 2018'!AK13/'Vic Oct 2018'!AI13&lt;='Vic Oct 2018'!M13,($C$5*'Vic Oct 2018'!AK13/'Vic Oct 2018'!AI13-'Vic Oct 2018'!L13)*('Vic Oct 2018'!R13/100)*'Vic Oct 2018'!AI13,('Vic Oct 2018'!M13-'Vic Oct 2018'!L13)*('Vic Oct 2018'!R13/100)*'Vic Oct 2018'!AI13))</f>
        <v>0</v>
      </c>
      <c r="I19" s="284">
        <f>IF(($C$5*'Vic Oct 2018'!AK13/'Vic Oct 2018'!AI13&gt;'Vic Oct 2018'!M13),($C$5*'Vic Oct 2018'!AK13/'Vic Oct 2018'!AI13-'Vic Oct 2018'!M13)*'Vic Oct 2018'!S13/100*'Vic Oct 2018'!AI13,0)</f>
        <v>0</v>
      </c>
      <c r="J19" s="284">
        <f>IF($C$5*'Vic Oct 2018'!AL13/'Vic Oct 2018'!AJ13&gt;='Vic Oct 2018'!J13,('Vic Oct 2018'!J13*'Vic Oct 2018'!U13/100)*'Vic Oct 2018'!AJ13,($C$5*'Vic Oct 2018'!AL13/'Vic Oct 2018'!AJ13*'Vic Oct 2018'!U13/100)*'Vic Oct 2018'!AJ13)</f>
        <v>895.5</v>
      </c>
      <c r="K19" s="284">
        <f>IF($C$5*'Vic Oct 2018'!AL13/'Vic Oct 2018'!AJ13&lt;'Vic Oct 2018'!J13,0,IF($C$5*'Vic Oct 2018'!AL13/'Vic Oct 2018'!AJ13&lt;='Vic Oct 2018'!K13,($C$5*'Vic Oct 2018'!AL13/'Vic Oct 2018'!AJ13-'Vic Oct 2018'!J13)*('Vic Oct 2018'!V13/100)*'Vic Oct 2018'!AJ13,('Vic Oct 2018'!K13-'Vic Oct 2018'!J13)*('Vic Oct 2018'!V13/100)*'Vic Oct 2018'!AJ13))</f>
        <v>90.000000000000071</v>
      </c>
      <c r="L19" s="284">
        <f>IF($C$5*'Vic Oct 2018'!AL13/'Vic Oct 2018'!AJ13&lt;'Vic Oct 2018'!K13,0,IF($C$5*'Vic Oct 2018'!AL13/'Vic Oct 2018'!AJ13&lt;='Vic Oct 2018'!L13,($C$5*'Vic Oct 2018'!AL13/'Vic Oct 2018'!AJ13-'Vic Oct 2018'!K13)*('Vic Oct 2018'!W13/100)*'Vic Oct 2018'!AJ13,('Vic Oct 2018'!L13-'Vic Oct 2018'!K13)*('Vic Oct 2018'!W13/100)*'Vic Oct 2018'!AJ13))</f>
        <v>0</v>
      </c>
      <c r="M19" s="284">
        <f>IF($C$5*'Vic Oct 2018'!AL13/'Vic Oct 2018'!AJ13&lt;'Vic Oct 2018'!L13,0,IF($C$5*'Vic Oct 2018'!AL13/'Vic Oct 2018'!AJ13&lt;='Vic Oct 2018'!M13,($C$5*'Vic Oct 2018'!AL13/'Vic Oct 2018'!AJ13-'Vic Oct 2018'!L13)*('Vic Oct 2018'!X13/100)*'Vic Oct 2018'!AJ13,('Vic Oct 2018'!M13-'Vic Oct 2018'!L13)*('Vic Oct 2018'!X13/100)*'Vic Oct 2018'!AJ13))</f>
        <v>0</v>
      </c>
      <c r="N19" s="284">
        <f>IF(($C$5*'Vic Oct 2018'!AL13/'Vic Oct 2018'!AJ13&gt;'Vic Oct 2018'!M13),($C$5*'Vic Oct 2018'!AL13/'Vic Oct 2018'!AJ13-'Vic Oct 2018'!M13)*'Vic Oct 2018'!Y13/100*'Vic Oct 2018'!AJ13,0)</f>
        <v>0</v>
      </c>
      <c r="O19" s="287">
        <f t="shared" si="0"/>
        <v>2452.12</v>
      </c>
      <c r="P19" s="288">
        <f>'Vic Oct 2018'!AM13</f>
        <v>0</v>
      </c>
      <c r="Q19" s="288">
        <f>'Vic Oct 2018'!AN13</f>
        <v>22</v>
      </c>
      <c r="R19" s="288">
        <f>'Vic Oct 2018'!AO13</f>
        <v>0</v>
      </c>
      <c r="S19" s="288">
        <f>'Vic Oct 2018'!AP13</f>
        <v>0</v>
      </c>
      <c r="T19" s="287">
        <f>(O19-(O19-D19)*Q19/100)</f>
        <v>2008.05</v>
      </c>
      <c r="U19" s="287">
        <f t="shared" ref="U19:U24" si="3">T19</f>
        <v>2008.05</v>
      </c>
      <c r="V19" s="287">
        <f t="shared" si="1"/>
        <v>2208.855</v>
      </c>
      <c r="W19" s="287">
        <f t="shared" si="1"/>
        <v>2208.855</v>
      </c>
      <c r="X19" s="289">
        <f>'Vic Oct 2018'!AW13</f>
        <v>24</v>
      </c>
      <c r="Y19" s="290" t="str">
        <f>'Vic Oct 2018'!AX13</f>
        <v>y</v>
      </c>
      <c r="CI19" s="274"/>
      <c r="CJ19" s="274"/>
      <c r="CK19" s="274"/>
      <c r="CL19" s="274"/>
      <c r="CM19" s="274"/>
      <c r="CN19" s="274"/>
      <c r="CO19" s="274"/>
      <c r="CP19" s="274"/>
      <c r="CQ19" s="274"/>
      <c r="CR19" s="274"/>
      <c r="CS19" s="274"/>
      <c r="CT19" s="274"/>
      <c r="CU19" s="274"/>
      <c r="CV19" s="274"/>
      <c r="CW19" s="274"/>
      <c r="CX19" s="274"/>
      <c r="CY19" s="274"/>
      <c r="CZ19" s="274"/>
      <c r="DA19" s="274"/>
      <c r="DB19" s="274"/>
      <c r="DC19" s="274"/>
      <c r="DD19" s="274"/>
      <c r="DE19" s="274"/>
      <c r="DF19" s="274"/>
      <c r="DG19" s="274"/>
      <c r="DH19" s="274"/>
      <c r="DI19" s="274"/>
      <c r="DJ19" s="274"/>
      <c r="DK19" s="274"/>
      <c r="DL19" s="274"/>
      <c r="DM19" s="274"/>
      <c r="DN19" s="274"/>
      <c r="DO19" s="274"/>
      <c r="DP19" s="274"/>
      <c r="DQ19" s="274"/>
      <c r="DR19" s="274"/>
      <c r="DS19" s="274"/>
      <c r="DT19" s="274"/>
      <c r="DU19" s="274"/>
      <c r="DV19" s="274"/>
      <c r="DW19" s="274"/>
      <c r="DX19" s="274"/>
      <c r="DY19" s="274"/>
      <c r="DZ19" s="274"/>
      <c r="EA19" s="274"/>
      <c r="EB19" s="274"/>
      <c r="EC19" s="274"/>
      <c r="ED19" s="274"/>
      <c r="EE19" s="274"/>
      <c r="EF19" s="274"/>
      <c r="EG19" s="274"/>
      <c r="EH19" s="274"/>
      <c r="EI19" s="274"/>
      <c r="EJ19" s="274"/>
    </row>
    <row r="20" spans="1:140" ht="17" customHeight="1">
      <c r="A20" s="534"/>
      <c r="B20" s="283" t="str">
        <f>'Vic Oct 2018'!F14</f>
        <v>Lumo Energy</v>
      </c>
      <c r="C20" s="283" t="str">
        <f>'Vic Oct 2018'!G14</f>
        <v>Business Premium</v>
      </c>
      <c r="D20" s="284">
        <f>365*'Vic Oct 2018'!H14/100</f>
        <v>286.89</v>
      </c>
      <c r="E20" s="285">
        <f>IF($C$5*'Vic Oct 2018'!AK14/'Vic Oct 2018'!AI14&gt;='Vic Oct 2018'!J14,('Vic Oct 2018'!J14*'Vic Oct 2018'!O14/100)*'Vic Oct 2018'!AI14,($C$5*'Vic Oct 2018'!AK14/'Vic Oct 2018'!AI14*'Vic Oct 2018'!O14/100)*'Vic Oct 2018'!AI14)</f>
        <v>710.82192000000009</v>
      </c>
      <c r="F20" s="286">
        <f>IF($C$5*'Vic Oct 2018'!AK14/'Vic Oct 2018'!AI14&lt;'Vic Oct 2018'!J14,0,IF($C$5*'Vic Oct 2018'!AK14/'Vic Oct 2018'!AI14&lt;='Vic Oct 2018'!K14,($C$5*'Vic Oct 2018'!AK14/'Vic Oct 2018'!AI14-'Vic Oct 2018'!J14)*('Vic Oct 2018'!P14/100)*'Vic Oct 2018'!AI14,('Vic Oct 2018'!K14-'Vic Oct 2018'!J14)*('Vic Oct 2018'!P14/100)*'Vic Oct 2018'!AI14))</f>
        <v>61.439040000000048</v>
      </c>
      <c r="G20" s="284">
        <f>IF($C$5*'Vic Oct 2018'!AK14/'Vic Oct 2018'!AI14&lt;'Vic Oct 2018'!K14,0,IF($C$5*'Vic Oct 2018'!AK14/'Vic Oct 2018'!AI14&lt;='Vic Oct 2018'!L14,($C$5*'Vic Oct 2018'!AK14/'Vic Oct 2018'!AI14-'Vic Oct 2018'!K14)*('Vic Oct 2018'!Q14/100)*'Vic Oct 2018'!AI14,('Vic Oct 2018'!L14-'Vic Oct 2018'!K14)*('Vic Oct 2018'!Q14/100)*'Vic Oct 2018'!AI14))</f>
        <v>0</v>
      </c>
      <c r="H20" s="285">
        <f>IF($C$5*'Vic Oct 2018'!AK14/'Vic Oct 2018'!AI14&lt;'Vic Oct 2018'!L14,0,IF($C$5*'Vic Oct 2018'!AK14/'Vic Oct 2018'!AI14&lt;='Vic Oct 2018'!M14,($C$5*'Vic Oct 2018'!AK14/'Vic Oct 2018'!AI14-'Vic Oct 2018'!L14)*('Vic Oct 2018'!R14/100)*'Vic Oct 2018'!AI14,('Vic Oct 2018'!M14-'Vic Oct 2018'!L14)*('Vic Oct 2018'!R14/100)*'Vic Oct 2018'!AI14))</f>
        <v>0</v>
      </c>
      <c r="I20" s="284">
        <f>IF(($C$5*'Vic Oct 2018'!AK14/'Vic Oct 2018'!AI14&gt;'Vic Oct 2018'!M14),($C$5*'Vic Oct 2018'!AK14/'Vic Oct 2018'!AI14-'Vic Oct 2018'!M14)*'Vic Oct 2018'!S14/100*'Vic Oct 2018'!AI14,0)</f>
        <v>0</v>
      </c>
      <c r="J20" s="284">
        <f>IF($C$5*'Vic Oct 2018'!AL14/'Vic Oct 2018'!AJ14&gt;='Vic Oct 2018'!J14,('Vic Oct 2018'!J14*'Vic Oct 2018'!U14/100)*'Vic Oct 2018'!AJ14,($C$5*'Vic Oct 2018'!AL14/'Vic Oct 2018'!AJ14*'Vic Oct 2018'!U14/100)*'Vic Oct 2018'!AJ14)</f>
        <v>683.90376000000003</v>
      </c>
      <c r="K20" s="284">
        <f>IF($C$5*'Vic Oct 2018'!AL14/'Vic Oct 2018'!AJ14&lt;'Vic Oct 2018'!J14,0,IF($C$5*'Vic Oct 2018'!AL14/'Vic Oct 2018'!AJ14&lt;='Vic Oct 2018'!K14,($C$5*'Vic Oct 2018'!AL14/'Vic Oct 2018'!AJ14-'Vic Oct 2018'!J14)*('Vic Oct 2018'!V14/100)*'Vic Oct 2018'!AJ14,('Vic Oct 2018'!K14-'Vic Oct 2018'!J14)*('Vic Oct 2018'!V14/100)*'Vic Oct 2018'!AJ14))</f>
        <v>60.388800000000053</v>
      </c>
      <c r="L20" s="284">
        <f>IF($C$5*'Vic Oct 2018'!AL14/'Vic Oct 2018'!AJ14&lt;'Vic Oct 2018'!K14,0,IF($C$5*'Vic Oct 2018'!AL14/'Vic Oct 2018'!AJ14&lt;='Vic Oct 2018'!L14,($C$5*'Vic Oct 2018'!AL14/'Vic Oct 2018'!AJ14-'Vic Oct 2018'!K14)*('Vic Oct 2018'!W14/100)*'Vic Oct 2018'!AJ14,('Vic Oct 2018'!L14-'Vic Oct 2018'!K14)*('Vic Oct 2018'!W14/100)*'Vic Oct 2018'!AJ14))</f>
        <v>0</v>
      </c>
      <c r="M20" s="284">
        <f>IF($C$5*'Vic Oct 2018'!AL14/'Vic Oct 2018'!AJ14&lt;'Vic Oct 2018'!L14,0,IF($C$5*'Vic Oct 2018'!AL14/'Vic Oct 2018'!AJ14&lt;='Vic Oct 2018'!M14,($C$5*'Vic Oct 2018'!AL14/'Vic Oct 2018'!AJ14-'Vic Oct 2018'!L14)*('Vic Oct 2018'!X14/100)*'Vic Oct 2018'!AJ14,('Vic Oct 2018'!M14-'Vic Oct 2018'!L14)*('Vic Oct 2018'!X14/100)*'Vic Oct 2018'!AJ14))</f>
        <v>0</v>
      </c>
      <c r="N20" s="284">
        <f>IF(($C$5*'Vic Oct 2018'!AL14/'Vic Oct 2018'!AJ14&gt;'Vic Oct 2018'!M14),($C$5*'Vic Oct 2018'!AL14/'Vic Oct 2018'!AJ14-'Vic Oct 2018'!M14)*'Vic Oct 2018'!Y14/100*'Vic Oct 2018'!AJ14,0)</f>
        <v>0</v>
      </c>
      <c r="O20" s="287">
        <f t="shared" si="0"/>
        <v>1803.44352</v>
      </c>
      <c r="P20" s="288">
        <f>'Vic Oct 2018'!AM14</f>
        <v>0</v>
      </c>
      <c r="Q20" s="288">
        <f>'Vic Oct 2018'!AN14</f>
        <v>0</v>
      </c>
      <c r="R20" s="288">
        <f>'Vic Oct 2018'!AO14</f>
        <v>0</v>
      </c>
      <c r="S20" s="288">
        <f>'Vic Oct 2018'!AP14</f>
        <v>0</v>
      </c>
      <c r="T20" s="287">
        <f>O20</f>
        <v>1803.44352</v>
      </c>
      <c r="U20" s="287">
        <f t="shared" si="3"/>
        <v>1803.44352</v>
      </c>
      <c r="V20" s="287">
        <f t="shared" si="1"/>
        <v>1983.7878720000001</v>
      </c>
      <c r="W20" s="287">
        <f t="shared" si="1"/>
        <v>1983.7878720000001</v>
      </c>
      <c r="X20" s="289">
        <f>'Vic Oct 2018'!AW14</f>
        <v>36</v>
      </c>
      <c r="Y20" s="290" t="str">
        <f>'Vic Oct 2018'!AX14</f>
        <v>n</v>
      </c>
      <c r="CI20" s="274"/>
      <c r="CJ20" s="274"/>
      <c r="CK20" s="274"/>
      <c r="CL20" s="274"/>
      <c r="CM20" s="274"/>
      <c r="CN20" s="274"/>
      <c r="CO20" s="274"/>
      <c r="CP20" s="274"/>
      <c r="CQ20" s="274"/>
      <c r="CR20" s="274"/>
      <c r="CS20" s="274"/>
      <c r="CT20" s="274"/>
      <c r="CU20" s="274"/>
      <c r="CV20" s="274"/>
      <c r="CW20" s="274"/>
      <c r="CX20" s="274"/>
      <c r="CY20" s="274"/>
      <c r="CZ20" s="274"/>
      <c r="DA20" s="274"/>
      <c r="DB20" s="274"/>
      <c r="DC20" s="274"/>
      <c r="DD20" s="274"/>
      <c r="DE20" s="274"/>
      <c r="DF20" s="274"/>
      <c r="DG20" s="274"/>
      <c r="DH20" s="274"/>
      <c r="DI20" s="274"/>
      <c r="DJ20" s="274"/>
      <c r="DK20" s="274"/>
      <c r="DL20" s="274"/>
      <c r="DM20" s="274"/>
      <c r="DN20" s="274"/>
      <c r="DO20" s="274"/>
      <c r="DP20" s="274"/>
      <c r="DQ20" s="274"/>
      <c r="DR20" s="274"/>
      <c r="DS20" s="274"/>
      <c r="DT20" s="274"/>
      <c r="DU20" s="274"/>
      <c r="DV20" s="274"/>
      <c r="DW20" s="274"/>
      <c r="DX20" s="274"/>
      <c r="DY20" s="274"/>
      <c r="DZ20" s="274"/>
      <c r="EA20" s="274"/>
      <c r="EB20" s="274"/>
      <c r="EC20" s="274"/>
      <c r="ED20" s="274"/>
      <c r="EE20" s="274"/>
      <c r="EF20" s="274"/>
      <c r="EG20" s="274"/>
      <c r="EH20" s="274"/>
      <c r="EI20" s="274"/>
      <c r="EJ20" s="274"/>
    </row>
    <row r="21" spans="1:140" ht="17" customHeight="1">
      <c r="A21" s="534"/>
      <c r="B21" s="283" t="str">
        <f>'Vic Oct 2018'!F15</f>
        <v>Momentum Energy</v>
      </c>
      <c r="C21" s="283" t="str">
        <f>'Vic Oct 2018'!G15</f>
        <v>Market offer</v>
      </c>
      <c r="D21" s="284">
        <f>365*'Vic Oct 2018'!H15/100</f>
        <v>354.15949999999998</v>
      </c>
      <c r="E21" s="285">
        <f>IF($C$5*'Vic Oct 2018'!AK15/'Vic Oct 2018'!AI15&gt;='Vic Oct 2018'!J15,('Vic Oct 2018'!J15*'Vic Oct 2018'!O15/100)*'Vic Oct 2018'!AI15,($C$5*'Vic Oct 2018'!AK15/'Vic Oct 2018'!AI15*'Vic Oct 2018'!O15/100)*'Vic Oct 2018'!AI15)</f>
        <v>702</v>
      </c>
      <c r="F21" s="286">
        <f>IF($C$5*'Vic Oct 2018'!AK15/'Vic Oct 2018'!AI15&lt;'Vic Oct 2018'!J15,0,IF($C$5*'Vic Oct 2018'!AK15/'Vic Oct 2018'!AI15&lt;='Vic Oct 2018'!K15,($C$5*'Vic Oct 2018'!AK15/'Vic Oct 2018'!AI15-'Vic Oct 2018'!J15)*('Vic Oct 2018'!P15/100)*'Vic Oct 2018'!AI15,('Vic Oct 2018'!K15-'Vic Oct 2018'!J15)*('Vic Oct 2018'!P15/100)*'Vic Oct 2018'!AI15))</f>
        <v>73.500000000000057</v>
      </c>
      <c r="G21" s="284">
        <f>IF($C$5*'Vic Oct 2018'!AK15/'Vic Oct 2018'!AI15&lt;'Vic Oct 2018'!K15,0,IF($C$5*'Vic Oct 2018'!AK15/'Vic Oct 2018'!AI15&lt;='Vic Oct 2018'!L15,($C$5*'Vic Oct 2018'!AK15/'Vic Oct 2018'!AI15-'Vic Oct 2018'!K15)*('Vic Oct 2018'!Q15/100)*'Vic Oct 2018'!AI15,('Vic Oct 2018'!L15-'Vic Oct 2018'!K15)*('Vic Oct 2018'!Q15/100)*'Vic Oct 2018'!AI15))</f>
        <v>0</v>
      </c>
      <c r="H21" s="285">
        <f>IF($C$5*'Vic Oct 2018'!AK15/'Vic Oct 2018'!AI15&lt;'Vic Oct 2018'!L15,0,IF($C$5*'Vic Oct 2018'!AK15/'Vic Oct 2018'!AI15&lt;='Vic Oct 2018'!M15,($C$5*'Vic Oct 2018'!AK15/'Vic Oct 2018'!AI15-'Vic Oct 2018'!L15)*('Vic Oct 2018'!R15/100)*'Vic Oct 2018'!AI15,('Vic Oct 2018'!M15-'Vic Oct 2018'!L15)*('Vic Oct 2018'!R15/100)*'Vic Oct 2018'!AI15))</f>
        <v>0</v>
      </c>
      <c r="I21" s="284">
        <f>IF(($C$5*'Vic Oct 2018'!AK15/'Vic Oct 2018'!AI15&gt;'Vic Oct 2018'!M15),($C$5*'Vic Oct 2018'!AK15/'Vic Oct 2018'!AI15-'Vic Oct 2018'!M15)*'Vic Oct 2018'!S15/100*'Vic Oct 2018'!AI15,0)</f>
        <v>0</v>
      </c>
      <c r="J21" s="284">
        <f>IF($C$5*'Vic Oct 2018'!AL15/'Vic Oct 2018'!AJ15&gt;='Vic Oct 2018'!J15,('Vic Oct 2018'!J15*'Vic Oct 2018'!U15/100)*'Vic Oct 2018'!AJ15,($C$5*'Vic Oct 2018'!AL15/'Vic Oct 2018'!AJ15*'Vic Oct 2018'!U15/100)*'Vic Oct 2018'!AJ15)</f>
        <v>661.5</v>
      </c>
      <c r="K21" s="284">
        <f>IF($C$5*'Vic Oct 2018'!AL15/'Vic Oct 2018'!AJ15&lt;'Vic Oct 2018'!J15,0,IF($C$5*'Vic Oct 2018'!AL15/'Vic Oct 2018'!AJ15&lt;='Vic Oct 2018'!K15,($C$5*'Vic Oct 2018'!AL15/'Vic Oct 2018'!AJ15-'Vic Oct 2018'!J15)*('Vic Oct 2018'!V15/100)*'Vic Oct 2018'!AJ15,('Vic Oct 2018'!K15-'Vic Oct 2018'!J15)*('Vic Oct 2018'!V15/100)*'Vic Oct 2018'!AJ15))</f>
        <v>69.500000000000043</v>
      </c>
      <c r="L21" s="284">
        <f>IF($C$5*'Vic Oct 2018'!AL15/'Vic Oct 2018'!AJ15&lt;'Vic Oct 2018'!K15,0,IF($C$5*'Vic Oct 2018'!AL15/'Vic Oct 2018'!AJ15&lt;='Vic Oct 2018'!L15,($C$5*'Vic Oct 2018'!AL15/'Vic Oct 2018'!AJ15-'Vic Oct 2018'!K15)*('Vic Oct 2018'!W15/100)*'Vic Oct 2018'!AJ15,('Vic Oct 2018'!L15-'Vic Oct 2018'!K15)*('Vic Oct 2018'!W15/100)*'Vic Oct 2018'!AJ15))</f>
        <v>0</v>
      </c>
      <c r="M21" s="284">
        <f>IF($C$5*'Vic Oct 2018'!AL15/'Vic Oct 2018'!AJ15&lt;'Vic Oct 2018'!L15,0,IF($C$5*'Vic Oct 2018'!AL15/'Vic Oct 2018'!AJ15&lt;='Vic Oct 2018'!M15,($C$5*'Vic Oct 2018'!AL15/'Vic Oct 2018'!AJ15-'Vic Oct 2018'!L15)*('Vic Oct 2018'!X15/100)*'Vic Oct 2018'!AJ15,('Vic Oct 2018'!M15-'Vic Oct 2018'!L15)*('Vic Oct 2018'!X15/100)*'Vic Oct 2018'!AJ15))</f>
        <v>0</v>
      </c>
      <c r="N21" s="284">
        <f>IF(($C$5*'Vic Oct 2018'!AL15/'Vic Oct 2018'!AJ15&gt;'Vic Oct 2018'!M15),($C$5*'Vic Oct 2018'!AL15/'Vic Oct 2018'!AJ15-'Vic Oct 2018'!M15)*'Vic Oct 2018'!Y15/100*'Vic Oct 2018'!AJ15,0)</f>
        <v>0</v>
      </c>
      <c r="O21" s="287">
        <f t="shared" si="0"/>
        <v>1860.6595</v>
      </c>
      <c r="P21" s="288">
        <f>'Vic Oct 2018'!AM15</f>
        <v>0</v>
      </c>
      <c r="Q21" s="288">
        <f>'Vic Oct 2018'!AN15</f>
        <v>0</v>
      </c>
      <c r="R21" s="288">
        <f>'Vic Oct 2018'!AO15</f>
        <v>0</v>
      </c>
      <c r="S21" s="288">
        <f>'Vic Oct 2018'!AP15</f>
        <v>0</v>
      </c>
      <c r="T21" s="287">
        <f>O21</f>
        <v>1860.6595</v>
      </c>
      <c r="U21" s="287">
        <f t="shared" si="3"/>
        <v>1860.6595</v>
      </c>
      <c r="V21" s="287">
        <f t="shared" si="1"/>
        <v>2046.7254500000001</v>
      </c>
      <c r="W21" s="287">
        <f t="shared" si="1"/>
        <v>2046.7254500000001</v>
      </c>
      <c r="X21" s="289">
        <f>'Vic Oct 2018'!AW15</f>
        <v>0</v>
      </c>
      <c r="Y21" s="290" t="str">
        <f>'Vic Oct 2018'!AX15</f>
        <v>n</v>
      </c>
      <c r="CI21" s="274"/>
      <c r="CJ21" s="274"/>
      <c r="CK21" s="274"/>
      <c r="CL21" s="274"/>
      <c r="CM21" s="274"/>
      <c r="CN21" s="274"/>
      <c r="CO21" s="274"/>
      <c r="CP21" s="274"/>
      <c r="CQ21" s="274"/>
      <c r="CR21" s="274"/>
      <c r="CS21" s="274"/>
      <c r="CT21" s="274"/>
      <c r="CU21" s="274"/>
      <c r="CV21" s="274"/>
      <c r="CW21" s="274"/>
      <c r="CX21" s="274"/>
      <c r="CY21" s="274"/>
      <c r="CZ21" s="274"/>
      <c r="DA21" s="274"/>
      <c r="DB21" s="274"/>
      <c r="DC21" s="274"/>
      <c r="DD21" s="274"/>
      <c r="DE21" s="274"/>
      <c r="DF21" s="274"/>
      <c r="DG21" s="274"/>
      <c r="DH21" s="274"/>
      <c r="DI21" s="274"/>
      <c r="DJ21" s="274"/>
      <c r="DK21" s="274"/>
      <c r="DL21" s="274"/>
      <c r="DM21" s="274"/>
      <c r="DN21" s="274"/>
      <c r="DO21" s="274"/>
      <c r="DP21" s="274"/>
      <c r="DQ21" s="274"/>
      <c r="DR21" s="274"/>
      <c r="DS21" s="274"/>
      <c r="DT21" s="274"/>
      <c r="DU21" s="274"/>
      <c r="DV21" s="274"/>
      <c r="DW21" s="274"/>
      <c r="DX21" s="274"/>
      <c r="DY21" s="274"/>
      <c r="DZ21" s="274"/>
      <c r="EA21" s="274"/>
      <c r="EB21" s="274"/>
      <c r="EC21" s="274"/>
      <c r="ED21" s="274"/>
      <c r="EE21" s="274"/>
      <c r="EF21" s="274"/>
      <c r="EG21" s="274"/>
      <c r="EH21" s="274"/>
      <c r="EI21" s="274"/>
      <c r="EJ21" s="274"/>
    </row>
    <row r="22" spans="1:140" s="298" customFormat="1" ht="17" customHeight="1" thickBot="1">
      <c r="A22" s="534"/>
      <c r="B22" s="283" t="str">
        <f>'Vic Oct 2018'!F16</f>
        <v>Origin Energy</v>
      </c>
      <c r="C22" s="283" t="str">
        <f>'Vic Oct 2018'!G16</f>
        <v>Business Saver</v>
      </c>
      <c r="D22" s="284">
        <f>365*'Vic Oct 2018'!H16/100</f>
        <v>306.60000000000002</v>
      </c>
      <c r="E22" s="285">
        <f>IF($C$5*'Vic Oct 2018'!AK16/'Vic Oct 2018'!AI16&gt;='Vic Oct 2018'!J16,('Vic Oct 2018'!J16*'Vic Oct 2018'!O16/100)*'Vic Oct 2018'!AI16,($C$5*'Vic Oct 2018'!AK16/'Vic Oct 2018'!AI16*'Vic Oct 2018'!O16/100)*'Vic Oct 2018'!AI16)</f>
        <v>863.46</v>
      </c>
      <c r="F22" s="286">
        <f>IF($C$5*'Vic Oct 2018'!AK16/'Vic Oct 2018'!AI16&lt;'Vic Oct 2018'!J16,0,IF($C$5*'Vic Oct 2018'!AK16/'Vic Oct 2018'!AI16&lt;='Vic Oct 2018'!K16,($C$5*'Vic Oct 2018'!AK16/'Vic Oct 2018'!AI16-'Vic Oct 2018'!J16)*('Vic Oct 2018'!P16/100)*'Vic Oct 2018'!AI16,('Vic Oct 2018'!K16-'Vic Oct 2018'!J16)*('Vic Oct 2018'!P16/100)*'Vic Oct 2018'!AI16))</f>
        <v>91.520000000000053</v>
      </c>
      <c r="G22" s="284">
        <f>IF($C$5*'Vic Oct 2018'!AK16/'Vic Oct 2018'!AI16&lt;'Vic Oct 2018'!K16,0,IF($C$5*'Vic Oct 2018'!AK16/'Vic Oct 2018'!AI16&lt;='Vic Oct 2018'!L16,($C$5*'Vic Oct 2018'!AK16/'Vic Oct 2018'!AI16-'Vic Oct 2018'!K16)*('Vic Oct 2018'!Q16/100)*'Vic Oct 2018'!AI16,('Vic Oct 2018'!L16-'Vic Oct 2018'!K16)*('Vic Oct 2018'!Q16/100)*'Vic Oct 2018'!AI16))</f>
        <v>0</v>
      </c>
      <c r="H22" s="285">
        <f>IF($C$5*'Vic Oct 2018'!AK16/'Vic Oct 2018'!AI16&lt;'Vic Oct 2018'!L16,0,IF($C$5*'Vic Oct 2018'!AK16/'Vic Oct 2018'!AI16&lt;='Vic Oct 2018'!M16,($C$5*'Vic Oct 2018'!AK16/'Vic Oct 2018'!AI16-'Vic Oct 2018'!L16)*('Vic Oct 2018'!R16/100)*'Vic Oct 2018'!AI16,('Vic Oct 2018'!M16-'Vic Oct 2018'!L16)*('Vic Oct 2018'!R16/100)*'Vic Oct 2018'!AI16))</f>
        <v>0</v>
      </c>
      <c r="I22" s="284">
        <f>IF(($C$5*'Vic Oct 2018'!AK16/'Vic Oct 2018'!AI16&gt;'Vic Oct 2018'!M16),($C$5*'Vic Oct 2018'!AK16/'Vic Oct 2018'!AI16-'Vic Oct 2018'!M16)*'Vic Oct 2018'!S16/100*'Vic Oct 2018'!AI16,0)</f>
        <v>0</v>
      </c>
      <c r="J22" s="284">
        <f>IF($C$5*'Vic Oct 2018'!AL16/'Vic Oct 2018'!AJ16&gt;='Vic Oct 2018'!J16,('Vic Oct 2018'!J16*'Vic Oct 2018'!U16/100)*'Vic Oct 2018'!AJ16,($C$5*'Vic Oct 2018'!AL16/'Vic Oct 2018'!AJ16*'Vic Oct 2018'!U16/100)*'Vic Oct 2018'!AJ16)</f>
        <v>819.18000000000006</v>
      </c>
      <c r="K22" s="284">
        <f>IF($C$5*'Vic Oct 2018'!AL16/'Vic Oct 2018'!AJ16&lt;'Vic Oct 2018'!J16,0,IF($C$5*'Vic Oct 2018'!AL16/'Vic Oct 2018'!AJ16&lt;='Vic Oct 2018'!K16,($C$5*'Vic Oct 2018'!AL16/'Vic Oct 2018'!AJ16-'Vic Oct 2018'!J16)*('Vic Oct 2018'!V16/100)*'Vic Oct 2018'!AJ16,('Vic Oct 2018'!K16-'Vic Oct 2018'!J16)*('Vic Oct 2018'!V16/100)*'Vic Oct 2018'!AJ16))</f>
        <v>88.660000000000053</v>
      </c>
      <c r="L22" s="284">
        <f>IF($C$5*'Vic Oct 2018'!AL16/'Vic Oct 2018'!AJ16&lt;'Vic Oct 2018'!K16,0,IF($C$5*'Vic Oct 2018'!AL16/'Vic Oct 2018'!AJ16&lt;='Vic Oct 2018'!L16,($C$5*'Vic Oct 2018'!AL16/'Vic Oct 2018'!AJ16-'Vic Oct 2018'!K16)*('Vic Oct 2018'!W16/100)*'Vic Oct 2018'!AJ16,('Vic Oct 2018'!L16-'Vic Oct 2018'!K16)*('Vic Oct 2018'!W16/100)*'Vic Oct 2018'!AJ16))</f>
        <v>0</v>
      </c>
      <c r="M22" s="284">
        <f>IF($C$5*'Vic Oct 2018'!AL16/'Vic Oct 2018'!AJ16&lt;'Vic Oct 2018'!L16,0,IF($C$5*'Vic Oct 2018'!AL16/'Vic Oct 2018'!AJ16&lt;='Vic Oct 2018'!M16,($C$5*'Vic Oct 2018'!AL16/'Vic Oct 2018'!AJ16-'Vic Oct 2018'!L16)*('Vic Oct 2018'!X16/100)*'Vic Oct 2018'!AJ16,('Vic Oct 2018'!M16-'Vic Oct 2018'!L16)*('Vic Oct 2018'!X16/100)*'Vic Oct 2018'!AJ16))</f>
        <v>0</v>
      </c>
      <c r="N22" s="284">
        <f>IF(($C$5*'Vic Oct 2018'!AL16/'Vic Oct 2018'!AJ16&gt;'Vic Oct 2018'!M16),($C$5*'Vic Oct 2018'!AL16/'Vic Oct 2018'!AJ16-'Vic Oct 2018'!M16)*'Vic Oct 2018'!Y16/100*'Vic Oct 2018'!AJ16,0)</f>
        <v>0</v>
      </c>
      <c r="O22" s="287">
        <f t="shared" si="0"/>
        <v>2169.42</v>
      </c>
      <c r="P22" s="288">
        <f>'Vic Oct 2018'!AM16</f>
        <v>0</v>
      </c>
      <c r="Q22" s="288">
        <f>'Vic Oct 2018'!AN16</f>
        <v>15</v>
      </c>
      <c r="R22" s="288">
        <f>'Vic Oct 2018'!AO16</f>
        <v>0</v>
      </c>
      <c r="S22" s="288">
        <f>'Vic Oct 2018'!AP16</f>
        <v>0</v>
      </c>
      <c r="T22" s="287">
        <f>(O22-(O22-D22)*Q22/100)</f>
        <v>1889.9970000000001</v>
      </c>
      <c r="U22" s="287">
        <f t="shared" si="3"/>
        <v>1889.9970000000001</v>
      </c>
      <c r="V22" s="287">
        <f t="shared" si="1"/>
        <v>2078.9967000000001</v>
      </c>
      <c r="W22" s="287">
        <f t="shared" si="1"/>
        <v>2078.9967000000001</v>
      </c>
      <c r="X22" s="289">
        <f>'Vic Oct 2018'!AW16</f>
        <v>12</v>
      </c>
      <c r="Y22" s="290" t="str">
        <f>'Vic Oct 2018'!AX16</f>
        <v>y</v>
      </c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2"/>
      <c r="AX22" s="252"/>
      <c r="AY22" s="252"/>
      <c r="AZ22" s="252"/>
      <c r="BA22" s="252"/>
      <c r="BB22" s="252"/>
      <c r="BC22" s="252"/>
      <c r="BD22" s="252"/>
      <c r="BE22" s="252"/>
      <c r="BF22" s="252"/>
      <c r="BG22" s="252"/>
      <c r="BH22" s="252"/>
      <c r="BI22" s="252"/>
      <c r="BJ22" s="252"/>
      <c r="BK22" s="252"/>
      <c r="BL22" s="252"/>
      <c r="BM22" s="252"/>
      <c r="BN22" s="252"/>
      <c r="BO22" s="252"/>
      <c r="BP22" s="252"/>
      <c r="BQ22" s="252"/>
      <c r="BR22" s="252"/>
      <c r="BS22" s="252"/>
      <c r="BT22" s="252"/>
      <c r="BU22" s="252"/>
      <c r="BV22" s="252"/>
      <c r="BW22" s="252"/>
      <c r="BX22" s="252"/>
      <c r="BY22" s="252"/>
      <c r="BZ22" s="252"/>
      <c r="CA22" s="252"/>
      <c r="CB22" s="252"/>
      <c r="CC22" s="252"/>
      <c r="CD22" s="252"/>
      <c r="CE22" s="252"/>
      <c r="CF22" s="252"/>
      <c r="CG22" s="252"/>
      <c r="CH22" s="252"/>
      <c r="CI22" s="297"/>
      <c r="CJ22" s="297"/>
      <c r="CK22" s="297"/>
      <c r="CL22" s="297"/>
      <c r="CM22" s="297"/>
      <c r="CN22" s="297"/>
      <c r="CO22" s="297"/>
      <c r="CP22" s="297"/>
      <c r="CQ22" s="297"/>
      <c r="CR22" s="297"/>
      <c r="CS22" s="297"/>
      <c r="CT22" s="297"/>
      <c r="CU22" s="297"/>
      <c r="CV22" s="297"/>
      <c r="CW22" s="297"/>
      <c r="CX22" s="297"/>
      <c r="CY22" s="297"/>
      <c r="CZ22" s="297"/>
      <c r="DA22" s="297"/>
      <c r="DB22" s="297"/>
      <c r="DC22" s="297"/>
      <c r="DD22" s="297"/>
      <c r="DE22" s="297"/>
      <c r="DF22" s="297"/>
      <c r="DG22" s="297"/>
      <c r="DH22" s="297"/>
      <c r="DI22" s="297"/>
      <c r="DJ22" s="297"/>
      <c r="DK22" s="297"/>
      <c r="DL22" s="297"/>
      <c r="DM22" s="297"/>
      <c r="DN22" s="297"/>
      <c r="DO22" s="297"/>
      <c r="DP22" s="297"/>
      <c r="DQ22" s="297"/>
      <c r="DR22" s="297"/>
      <c r="DS22" s="297"/>
      <c r="DT22" s="297"/>
      <c r="DU22" s="297"/>
      <c r="DV22" s="297"/>
      <c r="DW22" s="297"/>
      <c r="DX22" s="297"/>
      <c r="DY22" s="297"/>
      <c r="DZ22" s="297"/>
      <c r="EA22" s="297"/>
      <c r="EB22" s="297"/>
      <c r="EC22" s="297"/>
      <c r="ED22" s="297"/>
      <c r="EE22" s="297"/>
      <c r="EF22" s="297"/>
      <c r="EG22" s="297"/>
      <c r="EH22" s="297"/>
      <c r="EI22" s="297"/>
      <c r="EJ22" s="297"/>
    </row>
    <row r="23" spans="1:140" s="310" customFormat="1" ht="17" customHeight="1" thickTop="1" thickBot="1">
      <c r="A23" s="535"/>
      <c r="B23" s="299" t="str">
        <f>'Vic Oct 2018'!F17</f>
        <v>Simply Energy</v>
      </c>
      <c r="C23" s="299" t="str">
        <f>'Vic Oct 2018'!G17</f>
        <v>Business Save</v>
      </c>
      <c r="D23" s="302">
        <f>365*'Vic Oct 2018'!H17/100</f>
        <v>334.30349999999999</v>
      </c>
      <c r="E23" s="311">
        <f>IF($C$5*'Vic Oct 2018'!AK17/'Vic Oct 2018'!AI17&gt;='Vic Oct 2018'!J17,('Vic Oct 2018'!J17*'Vic Oct 2018'!O17/100)*'Vic Oct 2018'!AI17,($C$5*'Vic Oct 2018'!AK17/'Vic Oct 2018'!AI17*'Vic Oct 2018'!O17/100)*'Vic Oct 2018'!AI17)</f>
        <v>1167.9744000000001</v>
      </c>
      <c r="F23" s="300">
        <f>IF($C$5*'Vic Oct 2018'!AK17/'Vic Oct 2018'!AI17&lt;'Vic Oct 2018'!J17,0,IF($C$5*'Vic Oct 2018'!AK17/'Vic Oct 2018'!AI17&lt;='Vic Oct 2018'!K17,($C$5*'Vic Oct 2018'!AK17/'Vic Oct 2018'!AI17-'Vic Oct 2018'!J17)*('Vic Oct 2018'!P17/100)*'Vic Oct 2018'!AI17,('Vic Oct 2018'!K17-'Vic Oct 2018'!J17)*('Vic Oct 2018'!P17/100)*'Vic Oct 2018'!AI17))</f>
        <v>103.7112000000001</v>
      </c>
      <c r="G23" s="302">
        <f>IF($C$5*'Vic Oct 2018'!AK17/'Vic Oct 2018'!AI17&lt;'Vic Oct 2018'!K17,0,IF($C$5*'Vic Oct 2018'!AK17/'Vic Oct 2018'!AI17&lt;='Vic Oct 2018'!L17,($C$5*'Vic Oct 2018'!AK17/'Vic Oct 2018'!AI17-'Vic Oct 2018'!K17)*('Vic Oct 2018'!Q17/100)*'Vic Oct 2018'!AI17,('Vic Oct 2018'!L17-'Vic Oct 2018'!K17)*('Vic Oct 2018'!Q17/100)*'Vic Oct 2018'!AI17))</f>
        <v>0</v>
      </c>
      <c r="H23" s="311">
        <f>IF($C$5*'Vic Oct 2018'!AK17/'Vic Oct 2018'!AI17&lt;'Vic Oct 2018'!L17,0,IF($C$5*'Vic Oct 2018'!AK17/'Vic Oct 2018'!AI17&lt;='Vic Oct 2018'!M17,($C$5*'Vic Oct 2018'!AK17/'Vic Oct 2018'!AI17-'Vic Oct 2018'!L17)*('Vic Oct 2018'!R17/100)*'Vic Oct 2018'!AI17,('Vic Oct 2018'!M17-'Vic Oct 2018'!L17)*('Vic Oct 2018'!R17/100)*'Vic Oct 2018'!AI17))</f>
        <v>0</v>
      </c>
      <c r="I23" s="302">
        <f>IF(($C$5*'Vic Oct 2018'!AK17/'Vic Oct 2018'!AI17&gt;'Vic Oct 2018'!M17),($C$5*'Vic Oct 2018'!AK17/'Vic Oct 2018'!AI17-'Vic Oct 2018'!M17)*'Vic Oct 2018'!S17/100*'Vic Oct 2018'!AI17,0)</f>
        <v>0</v>
      </c>
      <c r="J23" s="302">
        <f>IF($C$5*'Vic Oct 2018'!AL17/'Vic Oct 2018'!AJ17&gt;='Vic Oct 2018'!J17,('Vic Oct 2018'!J17*'Vic Oct 2018'!U17/100)*'Vic Oct 2018'!AJ17,($C$5*'Vic Oct 2018'!AL17/'Vic Oct 2018'!AJ17*'Vic Oct 2018'!U17/100)*'Vic Oct 2018'!AJ17)</f>
        <v>1131.4751999999999</v>
      </c>
      <c r="K23" s="302">
        <f>IF($C$5*'Vic Oct 2018'!AL17/'Vic Oct 2018'!AJ17&lt;'Vic Oct 2018'!J17,0,IF($C$5*'Vic Oct 2018'!AL17/'Vic Oct 2018'!AJ17&lt;='Vic Oct 2018'!K17,($C$5*'Vic Oct 2018'!AL17/'Vic Oct 2018'!AJ17-'Vic Oct 2018'!J17)*('Vic Oct 2018'!V17/100)*'Vic Oct 2018'!AJ17,('Vic Oct 2018'!K17-'Vic Oct 2018'!J17)*('Vic Oct 2018'!V17/100)*'Vic Oct 2018'!AJ17))</f>
        <v>101.96080000000009</v>
      </c>
      <c r="L23" s="302">
        <f>IF($C$5*'Vic Oct 2018'!AL17/'Vic Oct 2018'!AJ17&lt;'Vic Oct 2018'!K17,0,IF($C$5*'Vic Oct 2018'!AL17/'Vic Oct 2018'!AJ17&lt;='Vic Oct 2018'!L17,($C$5*'Vic Oct 2018'!AL17/'Vic Oct 2018'!AJ17-'Vic Oct 2018'!K17)*('Vic Oct 2018'!W17/100)*'Vic Oct 2018'!AJ17,('Vic Oct 2018'!L17-'Vic Oct 2018'!K17)*('Vic Oct 2018'!W17/100)*'Vic Oct 2018'!AJ17))</f>
        <v>0</v>
      </c>
      <c r="M23" s="302">
        <f>IF($C$5*'Vic Oct 2018'!AL17/'Vic Oct 2018'!AJ17&lt;'Vic Oct 2018'!L17,0,IF($C$5*'Vic Oct 2018'!AL17/'Vic Oct 2018'!AJ17&lt;='Vic Oct 2018'!M17,($C$5*'Vic Oct 2018'!AL17/'Vic Oct 2018'!AJ17-'Vic Oct 2018'!L17)*('Vic Oct 2018'!X17/100)*'Vic Oct 2018'!AJ17,('Vic Oct 2018'!M17-'Vic Oct 2018'!L17)*('Vic Oct 2018'!X17/100)*'Vic Oct 2018'!AJ17))</f>
        <v>0</v>
      </c>
      <c r="N23" s="302">
        <f>IF(($C$5*'Vic Oct 2018'!AL17/'Vic Oct 2018'!AJ17&gt;'Vic Oct 2018'!M17),($C$5*'Vic Oct 2018'!AL17/'Vic Oct 2018'!AJ17-'Vic Oct 2018'!M17)*'Vic Oct 2018'!Y17/100*'Vic Oct 2018'!AJ17,0)</f>
        <v>0</v>
      </c>
      <c r="O23" s="312">
        <f t="shared" si="0"/>
        <v>2839.4251000000004</v>
      </c>
      <c r="P23" s="313">
        <f>'Vic Oct 2018'!AM17</f>
        <v>0</v>
      </c>
      <c r="Q23" s="313">
        <f>'Vic Oct 2018'!AN17</f>
        <v>30</v>
      </c>
      <c r="R23" s="313">
        <f>'Vic Oct 2018'!AO17</f>
        <v>0</v>
      </c>
      <c r="S23" s="313">
        <f>'Vic Oct 2018'!AP17</f>
        <v>0</v>
      </c>
      <c r="T23" s="312">
        <f>(O23-(O23-D23)*Q23/100)</f>
        <v>2087.8886200000002</v>
      </c>
      <c r="U23" s="312">
        <f t="shared" si="3"/>
        <v>2087.8886200000002</v>
      </c>
      <c r="V23" s="312">
        <f t="shared" si="1"/>
        <v>2296.6774820000005</v>
      </c>
      <c r="W23" s="312">
        <f t="shared" si="1"/>
        <v>2296.6774820000005</v>
      </c>
      <c r="X23" s="314">
        <f>'Vic Oct 2018'!AW17</f>
        <v>0</v>
      </c>
      <c r="Y23" s="315" t="str">
        <f>'Vic Oct 2018'!AX17</f>
        <v>n</v>
      </c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  <c r="BJ23" s="252"/>
      <c r="BK23" s="252"/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309"/>
      <c r="CJ23" s="309"/>
      <c r="CK23" s="309"/>
      <c r="CL23" s="309"/>
      <c r="CM23" s="309"/>
      <c r="CN23" s="309"/>
      <c r="CO23" s="309"/>
      <c r="CP23" s="309"/>
      <c r="CQ23" s="309"/>
      <c r="CR23" s="309"/>
      <c r="CS23" s="309"/>
      <c r="CT23" s="309"/>
      <c r="CU23" s="309"/>
      <c r="CV23" s="309"/>
      <c r="CW23" s="309"/>
      <c r="CX23" s="309"/>
      <c r="CY23" s="309"/>
      <c r="CZ23" s="309"/>
      <c r="DA23" s="309"/>
      <c r="DB23" s="309"/>
      <c r="DC23" s="309"/>
      <c r="DD23" s="309"/>
      <c r="DE23" s="309"/>
      <c r="DF23" s="309"/>
      <c r="DG23" s="309"/>
      <c r="DH23" s="309"/>
      <c r="DI23" s="309"/>
      <c r="DJ23" s="309"/>
      <c r="DK23" s="309"/>
      <c r="DL23" s="309"/>
      <c r="DM23" s="309"/>
      <c r="DN23" s="309"/>
      <c r="DO23" s="309"/>
      <c r="DP23" s="309"/>
      <c r="DQ23" s="309"/>
      <c r="DR23" s="309"/>
      <c r="DS23" s="309"/>
      <c r="DT23" s="309"/>
      <c r="DU23" s="309"/>
      <c r="DV23" s="309"/>
      <c r="DW23" s="309"/>
      <c r="DX23" s="309"/>
      <c r="DY23" s="309"/>
      <c r="DZ23" s="309"/>
      <c r="EA23" s="309"/>
      <c r="EB23" s="309"/>
      <c r="EC23" s="309"/>
      <c r="ED23" s="309"/>
      <c r="EE23" s="309"/>
      <c r="EF23" s="309"/>
      <c r="EG23" s="309"/>
      <c r="EH23" s="309"/>
      <c r="EI23" s="309"/>
      <c r="EJ23" s="309"/>
    </row>
    <row r="24" spans="1:140" ht="17" customHeight="1" thickTop="1">
      <c r="A24" s="533" t="str">
        <f>'Vic Oct 2018'!D18</f>
        <v>Ausnet Central 1</v>
      </c>
      <c r="B24" s="283" t="str">
        <f>'Vic Oct 2018'!F18</f>
        <v>AGL</v>
      </c>
      <c r="C24" s="283" t="str">
        <f>'Vic Oct 2018'!G18</f>
        <v>Business Savers</v>
      </c>
      <c r="D24" s="284">
        <f>365*'Vic Oct 2018'!H18/100</f>
        <v>339.45</v>
      </c>
      <c r="E24" s="285">
        <f>IF($C$5*'Vic Oct 2018'!AK18/'Vic Oct 2018'!AI18&gt;='Vic Oct 2018'!J18,('Vic Oct 2018'!J18*'Vic Oct 2018'!O18/100)*'Vic Oct 2018'!AI18,($C$5*'Vic Oct 2018'!AK18/'Vic Oct 2018'!AI18*'Vic Oct 2018'!O18/100)*'Vic Oct 2018'!AI18)</f>
        <v>646.60199999999998</v>
      </c>
      <c r="F24" s="286">
        <f>IF($C$5*'Vic Oct 2018'!AK18/'Vic Oct 2018'!AI18&lt;'Vic Oct 2018'!J18,0,IF($C$5*'Vic Oct 2018'!AK18/'Vic Oct 2018'!AI18&lt;='Vic Oct 2018'!K18,($C$5*'Vic Oct 2018'!AK18/'Vic Oct 2018'!AI18-'Vic Oct 2018'!J18)*('Vic Oct 2018'!P18/100)*'Vic Oct 2018'!AI18,('Vic Oct 2018'!K18-'Vic Oct 2018'!J18)*('Vic Oct 2018'!P18/100)*'Vic Oct 2018'!AI18))</f>
        <v>0</v>
      </c>
      <c r="G24" s="284">
        <f>IF($C$5*'Vic Oct 2018'!AK18/'Vic Oct 2018'!AI18&lt;'Vic Oct 2018'!K18,0,IF($C$5*'Vic Oct 2018'!AK18/'Vic Oct 2018'!AI18&lt;='Vic Oct 2018'!L18,($C$5*'Vic Oct 2018'!AK18/'Vic Oct 2018'!AI18-'Vic Oct 2018'!K18)*('Vic Oct 2018'!Q18/100)*'Vic Oct 2018'!AI18,('Vic Oct 2018'!L18-'Vic Oct 2018'!K18)*('Vic Oct 2018'!Q18/100)*'Vic Oct 2018'!AI18))</f>
        <v>0</v>
      </c>
      <c r="H24" s="285">
        <f>IF($C$5*'Vic Oct 2018'!AK18/'Vic Oct 2018'!AI18&lt;'Vic Oct 2018'!L18,0,IF($C$5*'Vic Oct 2018'!AK18/'Vic Oct 2018'!AI18&lt;='Vic Oct 2018'!M18,($C$5*'Vic Oct 2018'!AK18/'Vic Oct 2018'!AI18-'Vic Oct 2018'!L18)*('Vic Oct 2018'!R18/100)*'Vic Oct 2018'!AI18,('Vic Oct 2018'!M18-'Vic Oct 2018'!L18)*('Vic Oct 2018'!R18/100)*'Vic Oct 2018'!AI18))</f>
        <v>0</v>
      </c>
      <c r="I24" s="284">
        <f>IF(($C$5*'Vic Oct 2018'!AK18/'Vic Oct 2018'!AI18&gt;'Vic Oct 2018'!M18),($C$5*'Vic Oct 2018'!AK18/'Vic Oct 2018'!AI18-'Vic Oct 2018'!M18)*'Vic Oct 2018'!S18/100*'Vic Oct 2018'!AI18,0)</f>
        <v>0</v>
      </c>
      <c r="J24" s="284">
        <f>IF($C$5*'Vic Oct 2018'!AL18/'Vic Oct 2018'!AJ18&gt;='Vic Oct 2018'!J18,('Vic Oct 2018'!J18*'Vic Oct 2018'!U18/100)*'Vic Oct 2018'!AJ18,($C$5*'Vic Oct 2018'!AL18/'Vic Oct 2018'!AJ18*'Vic Oct 2018'!U18/100)*'Vic Oct 2018'!AJ18)</f>
        <v>1286.538</v>
      </c>
      <c r="K24" s="284">
        <f>IF($C$5*'Vic Oct 2018'!AL18/'Vic Oct 2018'!AJ18&lt;'Vic Oct 2018'!J18,0,IF($C$5*'Vic Oct 2018'!AL18/'Vic Oct 2018'!AJ18&lt;='Vic Oct 2018'!K18,($C$5*'Vic Oct 2018'!AL18/'Vic Oct 2018'!AJ18-'Vic Oct 2018'!J18)*('Vic Oct 2018'!V18/100)*'Vic Oct 2018'!AJ18,('Vic Oct 2018'!K18-'Vic Oct 2018'!J18)*('Vic Oct 2018'!V18/100)*'Vic Oct 2018'!AJ18))</f>
        <v>0</v>
      </c>
      <c r="L24" s="284">
        <f>IF($C$5*'Vic Oct 2018'!AL18/'Vic Oct 2018'!AJ18&lt;'Vic Oct 2018'!K18,0,IF($C$5*'Vic Oct 2018'!AL18/'Vic Oct 2018'!AJ18&lt;='Vic Oct 2018'!L18,($C$5*'Vic Oct 2018'!AL18/'Vic Oct 2018'!AJ18-'Vic Oct 2018'!K18)*('Vic Oct 2018'!W18/100)*'Vic Oct 2018'!AJ18,('Vic Oct 2018'!L18-'Vic Oct 2018'!K18)*('Vic Oct 2018'!W18/100)*'Vic Oct 2018'!AJ18))</f>
        <v>0</v>
      </c>
      <c r="M24" s="284">
        <f>IF($C$5*'Vic Oct 2018'!AL18/'Vic Oct 2018'!AJ18&lt;'Vic Oct 2018'!L18,0,IF($C$5*'Vic Oct 2018'!AL18/'Vic Oct 2018'!AJ18&lt;='Vic Oct 2018'!M18,($C$5*'Vic Oct 2018'!AL18/'Vic Oct 2018'!AJ18-'Vic Oct 2018'!L18)*('Vic Oct 2018'!X18/100)*'Vic Oct 2018'!AJ18,('Vic Oct 2018'!M18-'Vic Oct 2018'!L18)*('Vic Oct 2018'!X18/100)*'Vic Oct 2018'!AJ18))</f>
        <v>0</v>
      </c>
      <c r="N24" s="284">
        <f>IF(($C$5*'Vic Oct 2018'!AL18/'Vic Oct 2018'!AJ18&gt;'Vic Oct 2018'!M18),($C$5*'Vic Oct 2018'!AL18/'Vic Oct 2018'!AJ18-'Vic Oct 2018'!M18)*'Vic Oct 2018'!Y18/100*'Vic Oct 2018'!AJ18,0)</f>
        <v>0</v>
      </c>
      <c r="O24" s="287">
        <f t="shared" si="0"/>
        <v>2272.59</v>
      </c>
      <c r="P24" s="288">
        <f>'Vic Oct 2018'!AM18</f>
        <v>0</v>
      </c>
      <c r="Q24" s="288">
        <f>'Vic Oct 2018'!AN18</f>
        <v>15</v>
      </c>
      <c r="R24" s="288">
        <f>'Vic Oct 2018'!AO18</f>
        <v>0</v>
      </c>
      <c r="S24" s="288">
        <f>'Vic Oct 2018'!AP18</f>
        <v>0</v>
      </c>
      <c r="T24" s="287">
        <f>(O24-(O24-D24)*Q24/100)</f>
        <v>1982.6190000000001</v>
      </c>
      <c r="U24" s="287">
        <f t="shared" si="3"/>
        <v>1982.6190000000001</v>
      </c>
      <c r="V24" s="287">
        <f t="shared" si="1"/>
        <v>2180.8809000000001</v>
      </c>
      <c r="W24" s="287">
        <f t="shared" si="1"/>
        <v>2180.8809000000001</v>
      </c>
      <c r="X24" s="289">
        <f>'Vic Oct 2018'!AW18</f>
        <v>0</v>
      </c>
      <c r="Y24" s="290" t="str">
        <f>'Vic Oct 2018'!AX18</f>
        <v>n</v>
      </c>
      <c r="CI24" s="274"/>
      <c r="CJ24" s="274"/>
      <c r="CK24" s="274"/>
      <c r="CL24" s="274"/>
      <c r="CM24" s="274"/>
      <c r="CN24" s="274"/>
      <c r="CO24" s="274"/>
      <c r="CP24" s="274"/>
      <c r="CQ24" s="274"/>
      <c r="CR24" s="274"/>
      <c r="CS24" s="274"/>
      <c r="CT24" s="274"/>
      <c r="CU24" s="274"/>
      <c r="CV24" s="274"/>
      <c r="CW24" s="274"/>
      <c r="CX24" s="274"/>
      <c r="CY24" s="274"/>
      <c r="CZ24" s="274"/>
      <c r="DA24" s="274"/>
      <c r="DB24" s="274"/>
      <c r="DC24" s="274"/>
      <c r="DD24" s="274"/>
      <c r="DE24" s="274"/>
      <c r="DF24" s="274"/>
      <c r="DG24" s="274"/>
      <c r="DH24" s="274"/>
      <c r="DI24" s="274"/>
      <c r="DJ24" s="274"/>
      <c r="DK24" s="274"/>
      <c r="DL24" s="274"/>
      <c r="DM24" s="274"/>
      <c r="DN24" s="274"/>
      <c r="DO24" s="274"/>
      <c r="DP24" s="274"/>
      <c r="DQ24" s="274"/>
      <c r="DR24" s="274"/>
      <c r="DS24" s="274"/>
      <c r="DT24" s="274"/>
      <c r="DU24" s="274"/>
      <c r="DV24" s="274"/>
      <c r="DW24" s="274"/>
      <c r="DX24" s="274"/>
      <c r="DY24" s="274"/>
      <c r="DZ24" s="274"/>
      <c r="EA24" s="274"/>
      <c r="EB24" s="274"/>
      <c r="EC24" s="274"/>
      <c r="ED24" s="274"/>
      <c r="EE24" s="274"/>
      <c r="EF24" s="274"/>
      <c r="EG24" s="274"/>
      <c r="EH24" s="274"/>
      <c r="EI24" s="274"/>
      <c r="EJ24" s="274"/>
    </row>
    <row r="25" spans="1:140" ht="17" customHeight="1">
      <c r="A25" s="534"/>
      <c r="B25" s="283" t="str">
        <f>'Vic Oct 2018'!F19</f>
        <v>Click Energy</v>
      </c>
      <c r="C25" s="283" t="str">
        <f>'Vic Oct 2018'!G19</f>
        <v>Business Business Prime</v>
      </c>
      <c r="D25" s="284">
        <f>365*'Vic Oct 2018'!H19/100</f>
        <v>375.95</v>
      </c>
      <c r="E25" s="285">
        <f>IF($C$5*'Vic Oct 2018'!AK19/'Vic Oct 2018'!AI19&gt;='Vic Oct 2018'!J19,('Vic Oct 2018'!J19*'Vic Oct 2018'!O19/100)*'Vic Oct 2018'!AI19,($C$5*'Vic Oct 2018'!AK19/'Vic Oct 2018'!AI19*'Vic Oct 2018'!O19/100)*'Vic Oct 2018'!AI19)</f>
        <v>247.2</v>
      </c>
      <c r="F25" s="286">
        <f>IF($C$5*'Vic Oct 2018'!AK19/'Vic Oct 2018'!AI19&lt;'Vic Oct 2018'!J19,0,IF($C$5*'Vic Oct 2018'!AK19/'Vic Oct 2018'!AI19&lt;='Vic Oct 2018'!K19,($C$5*'Vic Oct 2018'!AK19/'Vic Oct 2018'!AI19-'Vic Oct 2018'!J19)*('Vic Oct 2018'!P19/100)*'Vic Oct 2018'!AI19,('Vic Oct 2018'!K19-'Vic Oct 2018'!J19)*('Vic Oct 2018'!P19/100)*'Vic Oct 2018'!AI19))</f>
        <v>247.20000000000002</v>
      </c>
      <c r="G25" s="284">
        <f>IF($C$5*'Vic Oct 2018'!AK19/'Vic Oct 2018'!AI19&lt;'Vic Oct 2018'!K19,0,IF($C$5*'Vic Oct 2018'!AK19/'Vic Oct 2018'!AI19&lt;='Vic Oct 2018'!L19,($C$5*'Vic Oct 2018'!AK19/'Vic Oct 2018'!AI19-'Vic Oct 2018'!K19)*('Vic Oct 2018'!Q19/100)*'Vic Oct 2018'!AI19,('Vic Oct 2018'!L19-'Vic Oct 2018'!K19)*('Vic Oct 2018'!Q19/100)*'Vic Oct 2018'!AI19))</f>
        <v>187.53299999999996</v>
      </c>
      <c r="H25" s="285">
        <f>IF($C$5*'Vic Oct 2018'!AK19/'Vic Oct 2018'!AI19&lt;'Vic Oct 2018'!L19,0,IF($C$5*'Vic Oct 2018'!AK19/'Vic Oct 2018'!AI19&lt;='Vic Oct 2018'!M19,($C$5*'Vic Oct 2018'!AK19/'Vic Oct 2018'!AI19-'Vic Oct 2018'!L19)*('Vic Oct 2018'!R19/100)*'Vic Oct 2018'!AI19,('Vic Oct 2018'!M19-'Vic Oct 2018'!L19)*('Vic Oct 2018'!R19/100)*'Vic Oct 2018'!AI19))</f>
        <v>0</v>
      </c>
      <c r="I25" s="284">
        <f>IF(($C$5*'Vic Oct 2018'!AK19/'Vic Oct 2018'!AI19&gt;'Vic Oct 2018'!M19),($C$5*'Vic Oct 2018'!AK19/'Vic Oct 2018'!AI19-'Vic Oct 2018'!M19)*'Vic Oct 2018'!S19/100*'Vic Oct 2018'!AI19,0)</f>
        <v>0</v>
      </c>
      <c r="J25" s="284">
        <f>IF($C$5*'Vic Oct 2018'!AL19/'Vic Oct 2018'!AJ19&gt;='Vic Oct 2018'!J19,('Vic Oct 2018'!J19*'Vic Oct 2018'!U19/100)*'Vic Oct 2018'!AJ19,($C$5*'Vic Oct 2018'!AL19/'Vic Oct 2018'!AJ19*'Vic Oct 2018'!U19/100)*'Vic Oct 2018'!AJ19)</f>
        <v>494.4</v>
      </c>
      <c r="K25" s="284">
        <f>IF($C$5*'Vic Oct 2018'!AL19/'Vic Oct 2018'!AJ19&lt;'Vic Oct 2018'!J19,0,IF($C$5*'Vic Oct 2018'!AL19/'Vic Oct 2018'!AJ19&lt;='Vic Oct 2018'!K19,($C$5*'Vic Oct 2018'!AL19/'Vic Oct 2018'!AJ19-'Vic Oct 2018'!J19)*('Vic Oct 2018'!V19/100)*'Vic Oct 2018'!AJ19,('Vic Oct 2018'!K19-'Vic Oct 2018'!J19)*('Vic Oct 2018'!V19/100)*'Vic Oct 2018'!AJ19))</f>
        <v>470.4</v>
      </c>
      <c r="L25" s="284">
        <f>IF($C$5*'Vic Oct 2018'!AL19/'Vic Oct 2018'!AJ19&lt;'Vic Oct 2018'!K19,0,IF($C$5*'Vic Oct 2018'!AL19/'Vic Oct 2018'!AJ19&lt;='Vic Oct 2018'!L19,($C$5*'Vic Oct 2018'!AL19/'Vic Oct 2018'!AJ19-'Vic Oct 2018'!K19)*('Vic Oct 2018'!W19/100)*'Vic Oct 2018'!AJ19,('Vic Oct 2018'!L19-'Vic Oct 2018'!K19)*('Vic Oct 2018'!W19/100)*'Vic Oct 2018'!AJ19))</f>
        <v>356.40600000000001</v>
      </c>
      <c r="M25" s="284">
        <f>IF($C$5*'Vic Oct 2018'!AL19/'Vic Oct 2018'!AJ19&lt;'Vic Oct 2018'!L19,0,IF($C$5*'Vic Oct 2018'!AL19/'Vic Oct 2018'!AJ19&lt;='Vic Oct 2018'!M19,($C$5*'Vic Oct 2018'!AL19/'Vic Oct 2018'!AJ19-'Vic Oct 2018'!L19)*('Vic Oct 2018'!X19/100)*'Vic Oct 2018'!AJ19,('Vic Oct 2018'!M19-'Vic Oct 2018'!L19)*('Vic Oct 2018'!X19/100)*'Vic Oct 2018'!AJ19))</f>
        <v>0</v>
      </c>
      <c r="N25" s="284">
        <f>IF(($C$5*'Vic Oct 2018'!AL19/'Vic Oct 2018'!AJ19&gt;'Vic Oct 2018'!M19),($C$5*'Vic Oct 2018'!AL19/'Vic Oct 2018'!AJ19-'Vic Oct 2018'!M19)*'Vic Oct 2018'!Y19/100*'Vic Oct 2018'!AJ19,0)</f>
        <v>0</v>
      </c>
      <c r="O25" s="287">
        <f t="shared" si="0"/>
        <v>2379.0889999999999</v>
      </c>
      <c r="P25" s="288">
        <f>'Vic Oct 2018'!AM19</f>
        <v>0</v>
      </c>
      <c r="Q25" s="288">
        <f>'Vic Oct 2018'!AN19</f>
        <v>0</v>
      </c>
      <c r="R25" s="288">
        <f>'Vic Oct 2018'!AO19</f>
        <v>10</v>
      </c>
      <c r="S25" s="288">
        <f>'Vic Oct 2018'!AP19</f>
        <v>0</v>
      </c>
      <c r="T25" s="287">
        <f>O25</f>
        <v>2379.0889999999999</v>
      </c>
      <c r="U25" s="287">
        <f>T25-(T25*R25/100)</f>
        <v>2141.1801</v>
      </c>
      <c r="V25" s="287">
        <f t="shared" si="1"/>
        <v>2616.9979000000003</v>
      </c>
      <c r="W25" s="287">
        <f t="shared" si="1"/>
        <v>2355.2981100000002</v>
      </c>
      <c r="X25" s="289">
        <f>'Vic Oct 2018'!AW19</f>
        <v>0</v>
      </c>
      <c r="Y25" s="290" t="str">
        <f>'Vic Oct 2018'!AX19</f>
        <v>n</v>
      </c>
      <c r="CI25" s="274"/>
      <c r="CJ25" s="274"/>
      <c r="CK25" s="274"/>
      <c r="CL25" s="274"/>
      <c r="CM25" s="274"/>
      <c r="CN25" s="274"/>
      <c r="CO25" s="274"/>
      <c r="CP25" s="274"/>
      <c r="CQ25" s="274"/>
      <c r="CR25" s="274"/>
      <c r="CS25" s="274"/>
      <c r="CT25" s="274"/>
      <c r="CU25" s="274"/>
      <c r="CV25" s="274"/>
      <c r="CW25" s="274"/>
      <c r="CX25" s="274"/>
      <c r="CY25" s="274"/>
      <c r="CZ25" s="274"/>
      <c r="DA25" s="274"/>
      <c r="DB25" s="274"/>
      <c r="DC25" s="274"/>
      <c r="DD25" s="274"/>
      <c r="DE25" s="274"/>
      <c r="DF25" s="274"/>
      <c r="DG25" s="274"/>
      <c r="DH25" s="274"/>
      <c r="DI25" s="274"/>
      <c r="DJ25" s="274"/>
      <c r="DK25" s="274"/>
      <c r="DL25" s="274"/>
      <c r="DM25" s="274"/>
      <c r="DN25" s="274"/>
      <c r="DO25" s="274"/>
      <c r="DP25" s="274"/>
      <c r="DQ25" s="274"/>
      <c r="DR25" s="274"/>
      <c r="DS25" s="274"/>
      <c r="DT25" s="274"/>
      <c r="DU25" s="274"/>
      <c r="DV25" s="274"/>
      <c r="DW25" s="274"/>
      <c r="DX25" s="274"/>
      <c r="DY25" s="274"/>
      <c r="DZ25" s="274"/>
      <c r="EA25" s="274"/>
      <c r="EB25" s="274"/>
      <c r="EC25" s="274"/>
      <c r="ED25" s="274"/>
      <c r="EE25" s="274"/>
      <c r="EF25" s="274"/>
      <c r="EG25" s="274"/>
      <c r="EH25" s="274"/>
      <c r="EI25" s="274"/>
      <c r="EJ25" s="274"/>
    </row>
    <row r="26" spans="1:140" ht="17" customHeight="1">
      <c r="A26" s="534"/>
      <c r="B26" s="283" t="str">
        <f>'Vic Oct 2018'!F20</f>
        <v>Covau</v>
      </c>
      <c r="C26" s="283" t="str">
        <f>'Vic Oct 2018'!G20</f>
        <v>Smart Saver</v>
      </c>
      <c r="D26" s="284">
        <f>365*'Vic Oct 2018'!H20/100</f>
        <v>328.5</v>
      </c>
      <c r="E26" s="285">
        <f>IF($C$5*'Vic Oct 2018'!AK20/'Vic Oct 2018'!AI20&gt;='Vic Oct 2018'!J20,('Vic Oct 2018'!J20*'Vic Oct 2018'!O20/100)*'Vic Oct 2018'!AI20,($C$5*'Vic Oct 2018'!AK20/'Vic Oct 2018'!AI20*'Vic Oct 2018'!O20/100)*'Vic Oct 2018'!AI20)</f>
        <v>378</v>
      </c>
      <c r="F26" s="286">
        <f>IF($C$5*'Vic Oct 2018'!AK20/'Vic Oct 2018'!AI20&lt;'Vic Oct 2018'!J20,0,IF($C$5*'Vic Oct 2018'!AK20/'Vic Oct 2018'!AI20&lt;='Vic Oct 2018'!K20,($C$5*'Vic Oct 2018'!AK20/'Vic Oct 2018'!AI20-'Vic Oct 2018'!J20)*('Vic Oct 2018'!P20/100)*'Vic Oct 2018'!AI20,('Vic Oct 2018'!K20-'Vic Oct 2018'!J20)*('Vic Oct 2018'!P20/100)*'Vic Oct 2018'!AI20))</f>
        <v>368.99999999999994</v>
      </c>
      <c r="G26" s="284">
        <f>IF($C$5*'Vic Oct 2018'!AK20/'Vic Oct 2018'!AI20&lt;'Vic Oct 2018'!K20,0,IF($C$5*'Vic Oct 2018'!AK20/'Vic Oct 2018'!AI20&lt;='Vic Oct 2018'!L20,($C$5*'Vic Oct 2018'!AK20/'Vic Oct 2018'!AI20-'Vic Oct 2018'!K20)*('Vic Oct 2018'!Q20/100)*'Vic Oct 2018'!AI20,('Vic Oct 2018'!L20-'Vic Oct 2018'!K20)*('Vic Oct 2018'!Q20/100)*'Vic Oct 2018'!AI20))</f>
        <v>282.80000000000007</v>
      </c>
      <c r="H26" s="285">
        <f>IF($C$5*'Vic Oct 2018'!AK20/'Vic Oct 2018'!AI20&lt;'Vic Oct 2018'!L20,0,IF($C$5*'Vic Oct 2018'!AK20/'Vic Oct 2018'!AI20&lt;='Vic Oct 2018'!M20,($C$5*'Vic Oct 2018'!AK20/'Vic Oct 2018'!AI20-'Vic Oct 2018'!L20)*('Vic Oct 2018'!R20/100)*'Vic Oct 2018'!AI20,('Vic Oct 2018'!M20-'Vic Oct 2018'!L20)*('Vic Oct 2018'!R20/100)*'Vic Oct 2018'!AI20))</f>
        <v>0</v>
      </c>
      <c r="I26" s="284">
        <f>IF(($C$5*'Vic Oct 2018'!AK20/'Vic Oct 2018'!AI20&gt;'Vic Oct 2018'!M20),($C$5*'Vic Oct 2018'!AK20/'Vic Oct 2018'!AI20-'Vic Oct 2018'!M20)*'Vic Oct 2018'!S20/100*'Vic Oct 2018'!AI20,0)</f>
        <v>0</v>
      </c>
      <c r="J26" s="284">
        <f>IF($C$5*'Vic Oct 2018'!AL20/'Vic Oct 2018'!AJ20&gt;='Vic Oct 2018'!J20,('Vic Oct 2018'!J20*'Vic Oct 2018'!U20/100)*'Vic Oct 2018'!AJ20,($C$5*'Vic Oct 2018'!AL20/'Vic Oct 2018'!AJ20*'Vic Oct 2018'!U20/100)*'Vic Oct 2018'!AJ20)</f>
        <v>360</v>
      </c>
      <c r="K26" s="284">
        <f>IF($C$5*'Vic Oct 2018'!AL20/'Vic Oct 2018'!AJ20&lt;'Vic Oct 2018'!J20,0,IF($C$5*'Vic Oct 2018'!AL20/'Vic Oct 2018'!AJ20&lt;='Vic Oct 2018'!K20,($C$5*'Vic Oct 2018'!AL20/'Vic Oct 2018'!AJ20-'Vic Oct 2018'!J20)*('Vic Oct 2018'!V20/100)*'Vic Oct 2018'!AJ20,('Vic Oct 2018'!K20-'Vic Oct 2018'!J20)*('Vic Oct 2018'!V20/100)*'Vic Oct 2018'!AJ20))</f>
        <v>342</v>
      </c>
      <c r="L26" s="284">
        <f>IF($C$5*'Vic Oct 2018'!AL20/'Vic Oct 2018'!AJ20&lt;'Vic Oct 2018'!K20,0,IF($C$5*'Vic Oct 2018'!AL20/'Vic Oct 2018'!AJ20&lt;='Vic Oct 2018'!L20,($C$5*'Vic Oct 2018'!AL20/'Vic Oct 2018'!AJ20-'Vic Oct 2018'!K20)*('Vic Oct 2018'!W20/100)*'Vic Oct 2018'!AJ20,('Vic Oct 2018'!L20-'Vic Oct 2018'!K20)*('Vic Oct 2018'!W20/100)*'Vic Oct 2018'!AJ20))</f>
        <v>252.00000000000009</v>
      </c>
      <c r="M26" s="284">
        <f>IF($C$5*'Vic Oct 2018'!AL20/'Vic Oct 2018'!AJ20&lt;'Vic Oct 2018'!L20,0,IF($C$5*'Vic Oct 2018'!AL20/'Vic Oct 2018'!AJ20&lt;='Vic Oct 2018'!M20,($C$5*'Vic Oct 2018'!AL20/'Vic Oct 2018'!AJ20-'Vic Oct 2018'!L20)*('Vic Oct 2018'!X20/100)*'Vic Oct 2018'!AJ20,('Vic Oct 2018'!M20-'Vic Oct 2018'!L20)*('Vic Oct 2018'!X20/100)*'Vic Oct 2018'!AJ20))</f>
        <v>0</v>
      </c>
      <c r="N26" s="284">
        <f>IF(($C$5*'Vic Oct 2018'!AL20/'Vic Oct 2018'!AJ20&gt;'Vic Oct 2018'!M20),($C$5*'Vic Oct 2018'!AL20/'Vic Oct 2018'!AJ20-'Vic Oct 2018'!M20)*'Vic Oct 2018'!Y20/100*'Vic Oct 2018'!AJ20,0)</f>
        <v>0</v>
      </c>
      <c r="O26" s="287">
        <f t="shared" si="0"/>
        <v>2312.3000000000002</v>
      </c>
      <c r="P26" s="288">
        <f>'Vic Oct 2018'!AM20</f>
        <v>0</v>
      </c>
      <c r="Q26" s="288">
        <f>'Vic Oct 2018'!AN20</f>
        <v>0</v>
      </c>
      <c r="R26" s="288">
        <f>'Vic Oct 2018'!AO20</f>
        <v>0</v>
      </c>
      <c r="S26" s="288">
        <f>'Vic Oct 2018'!AP20</f>
        <v>20</v>
      </c>
      <c r="T26" s="287">
        <f>O26</f>
        <v>2312.3000000000002</v>
      </c>
      <c r="U26" s="287">
        <f>(T26-(T26-D26)*S26/100)</f>
        <v>1915.5400000000002</v>
      </c>
      <c r="V26" s="287">
        <f t="shared" si="1"/>
        <v>2543.5300000000002</v>
      </c>
      <c r="W26" s="287">
        <f t="shared" si="1"/>
        <v>2107.0940000000005</v>
      </c>
      <c r="X26" s="289">
        <f>'Vic Oct 2018'!AW20</f>
        <v>0</v>
      </c>
      <c r="Y26" s="290" t="str">
        <f>'Vic Oct 2018'!AX20</f>
        <v>n</v>
      </c>
      <c r="CI26" s="274"/>
      <c r="CJ26" s="274"/>
      <c r="CK26" s="274"/>
      <c r="CL26" s="274"/>
      <c r="CM26" s="274"/>
      <c r="CN26" s="274"/>
      <c r="CO26" s="274"/>
      <c r="CP26" s="274"/>
      <c r="CQ26" s="274"/>
      <c r="CR26" s="274"/>
      <c r="CS26" s="274"/>
      <c r="CT26" s="274"/>
      <c r="CU26" s="274"/>
      <c r="CV26" s="274"/>
      <c r="CW26" s="274"/>
      <c r="CX26" s="274"/>
      <c r="CY26" s="274"/>
      <c r="CZ26" s="274"/>
      <c r="DA26" s="274"/>
      <c r="DB26" s="274"/>
      <c r="DC26" s="274"/>
      <c r="DD26" s="274"/>
      <c r="DE26" s="274"/>
      <c r="DF26" s="274"/>
      <c r="DG26" s="274"/>
      <c r="DH26" s="274"/>
      <c r="DI26" s="274"/>
      <c r="DJ26" s="274"/>
      <c r="DK26" s="274"/>
      <c r="DL26" s="274"/>
      <c r="DM26" s="274"/>
      <c r="DN26" s="274"/>
      <c r="DO26" s="274"/>
      <c r="DP26" s="274"/>
      <c r="DQ26" s="274"/>
      <c r="DR26" s="274"/>
      <c r="DS26" s="274"/>
      <c r="DT26" s="274"/>
      <c r="DU26" s="274"/>
      <c r="DV26" s="274"/>
      <c r="DW26" s="274"/>
      <c r="DX26" s="274"/>
      <c r="DY26" s="274"/>
      <c r="DZ26" s="274"/>
      <c r="EA26" s="274"/>
      <c r="EB26" s="274"/>
      <c r="EC26" s="274"/>
      <c r="ED26" s="274"/>
      <c r="EE26" s="274"/>
      <c r="EF26" s="274"/>
      <c r="EG26" s="274"/>
      <c r="EH26" s="274"/>
      <c r="EI26" s="274"/>
      <c r="EJ26" s="274"/>
    </row>
    <row r="27" spans="1:140" ht="17" customHeight="1">
      <c r="A27" s="534"/>
      <c r="B27" s="283" t="str">
        <f>'Vic Oct 2018'!F21</f>
        <v>EnergyAustralia</v>
      </c>
      <c r="C27" s="283" t="str">
        <f>'Vic Oct 2018'!G21</f>
        <v>Everyday Saver Business</v>
      </c>
      <c r="D27" s="284">
        <f>365*'Vic Oct 2018'!H21/100</f>
        <v>412.45</v>
      </c>
      <c r="E27" s="285">
        <f>IF($C$5*'Vic Oct 2018'!AK21/'Vic Oct 2018'!AI21&gt;='Vic Oct 2018'!J21,('Vic Oct 2018'!J21*'Vic Oct 2018'!O21/100)*'Vic Oct 2018'!AI21,($C$5*'Vic Oct 2018'!AK21/'Vic Oct 2018'!AI21*'Vic Oct 2018'!O21/100)*'Vic Oct 2018'!AI21)</f>
        <v>236.4</v>
      </c>
      <c r="F27" s="286">
        <f>IF($C$5*'Vic Oct 2018'!AK21/'Vic Oct 2018'!AI21&lt;'Vic Oct 2018'!J21,0,IF($C$5*'Vic Oct 2018'!AK21/'Vic Oct 2018'!AI21&lt;='Vic Oct 2018'!K21,($C$5*'Vic Oct 2018'!AK21/'Vic Oct 2018'!AI21-'Vic Oct 2018'!J21)*('Vic Oct 2018'!P21/100)*'Vic Oct 2018'!AI21,('Vic Oct 2018'!K21-'Vic Oct 2018'!J21)*('Vic Oct 2018'!P21/100)*'Vic Oct 2018'!AI21))</f>
        <v>225.59999999999997</v>
      </c>
      <c r="G27" s="284">
        <f>IF($C$5*'Vic Oct 2018'!AK21/'Vic Oct 2018'!AI21&lt;'Vic Oct 2018'!K21,0,IF($C$5*'Vic Oct 2018'!AK21/'Vic Oct 2018'!AI21&lt;='Vic Oct 2018'!L21,($C$5*'Vic Oct 2018'!AK21/'Vic Oct 2018'!AI21-'Vic Oct 2018'!K21)*('Vic Oct 2018'!Q21/100)*'Vic Oct 2018'!AI21,('Vic Oct 2018'!L21-'Vic Oct 2018'!K21)*('Vic Oct 2018'!Q21/100)*'Vic Oct 2018'!AI21))</f>
        <v>175.40399999999997</v>
      </c>
      <c r="H27" s="285">
        <f>IF($C$5*'Vic Oct 2018'!AK21/'Vic Oct 2018'!AI21&lt;'Vic Oct 2018'!L21,0,IF($C$5*'Vic Oct 2018'!AK21/'Vic Oct 2018'!AI21&lt;='Vic Oct 2018'!M21,($C$5*'Vic Oct 2018'!AK21/'Vic Oct 2018'!AI21-'Vic Oct 2018'!L21)*('Vic Oct 2018'!R21/100)*'Vic Oct 2018'!AI21,('Vic Oct 2018'!M21-'Vic Oct 2018'!L21)*('Vic Oct 2018'!R21/100)*'Vic Oct 2018'!AI21))</f>
        <v>0</v>
      </c>
      <c r="I27" s="284">
        <f>IF(($C$5*'Vic Oct 2018'!AK21/'Vic Oct 2018'!AI21&gt;'Vic Oct 2018'!M21),($C$5*'Vic Oct 2018'!AK21/'Vic Oct 2018'!AI21-'Vic Oct 2018'!M21)*'Vic Oct 2018'!S21/100*'Vic Oct 2018'!AI21,0)</f>
        <v>0</v>
      </c>
      <c r="J27" s="284">
        <f>IF($C$5*'Vic Oct 2018'!AL21/'Vic Oct 2018'!AJ21&gt;='Vic Oct 2018'!J21,('Vic Oct 2018'!J21*'Vic Oct 2018'!U21/100)*'Vic Oct 2018'!AJ21,($C$5*'Vic Oct 2018'!AL21/'Vic Oct 2018'!AJ21*'Vic Oct 2018'!U21/100)*'Vic Oct 2018'!AJ21)</f>
        <v>468</v>
      </c>
      <c r="K27" s="284">
        <f>IF($C$5*'Vic Oct 2018'!AL21/'Vic Oct 2018'!AJ21&lt;'Vic Oct 2018'!J21,0,IF($C$5*'Vic Oct 2018'!AL21/'Vic Oct 2018'!AJ21&lt;='Vic Oct 2018'!K21,($C$5*'Vic Oct 2018'!AL21/'Vic Oct 2018'!AJ21-'Vic Oct 2018'!J21)*('Vic Oct 2018'!V21/100)*'Vic Oct 2018'!AJ21,('Vic Oct 2018'!K21-'Vic Oct 2018'!J21)*('Vic Oct 2018'!V21/100)*'Vic Oct 2018'!AJ21))</f>
        <v>436.8</v>
      </c>
      <c r="L27" s="284">
        <f>IF($C$5*'Vic Oct 2018'!AL21/'Vic Oct 2018'!AJ21&lt;'Vic Oct 2018'!K21,0,IF($C$5*'Vic Oct 2018'!AL21/'Vic Oct 2018'!AJ21&lt;='Vic Oct 2018'!L21,($C$5*'Vic Oct 2018'!AL21/'Vic Oct 2018'!AJ21-'Vic Oct 2018'!K21)*('Vic Oct 2018'!W21/100)*'Vic Oct 2018'!AJ21,('Vic Oct 2018'!L21-'Vic Oct 2018'!K21)*('Vic Oct 2018'!W21/100)*'Vic Oct 2018'!AJ21))</f>
        <v>326.55</v>
      </c>
      <c r="M27" s="284">
        <f>IF($C$5*'Vic Oct 2018'!AL21/'Vic Oct 2018'!AJ21&lt;'Vic Oct 2018'!L21,0,IF($C$5*'Vic Oct 2018'!AL21/'Vic Oct 2018'!AJ21&lt;='Vic Oct 2018'!M21,($C$5*'Vic Oct 2018'!AL21/'Vic Oct 2018'!AJ21-'Vic Oct 2018'!L21)*('Vic Oct 2018'!X21/100)*'Vic Oct 2018'!AJ21,('Vic Oct 2018'!M21-'Vic Oct 2018'!L21)*('Vic Oct 2018'!X21/100)*'Vic Oct 2018'!AJ21))</f>
        <v>0</v>
      </c>
      <c r="N27" s="284">
        <f>IF(($C$5*'Vic Oct 2018'!AL21/'Vic Oct 2018'!AJ21&gt;'Vic Oct 2018'!M21),($C$5*'Vic Oct 2018'!AL21/'Vic Oct 2018'!AJ21-'Vic Oct 2018'!M21)*'Vic Oct 2018'!Y21/100*'Vic Oct 2018'!AJ21,0)</f>
        <v>0</v>
      </c>
      <c r="O27" s="287">
        <f t="shared" si="0"/>
        <v>2281.2040000000002</v>
      </c>
      <c r="P27" s="288">
        <f>'Vic Oct 2018'!AM21</f>
        <v>0</v>
      </c>
      <c r="Q27" s="288">
        <f>'Vic Oct 2018'!AN21</f>
        <v>22</v>
      </c>
      <c r="R27" s="288">
        <f>'Vic Oct 2018'!AO21</f>
        <v>0</v>
      </c>
      <c r="S27" s="288">
        <f>'Vic Oct 2018'!AP21</f>
        <v>0</v>
      </c>
      <c r="T27" s="287">
        <f>(O27-(O27-D27)*Q27/100)</f>
        <v>1870.0781200000001</v>
      </c>
      <c r="U27" s="287">
        <f t="shared" ref="U27:U32" si="4">T27</f>
        <v>1870.0781200000001</v>
      </c>
      <c r="V27" s="287">
        <f t="shared" si="1"/>
        <v>2057.0859320000004</v>
      </c>
      <c r="W27" s="287">
        <f t="shared" si="1"/>
        <v>2057.0859320000004</v>
      </c>
      <c r="X27" s="289">
        <f>'Vic Oct 2018'!AW21</f>
        <v>24</v>
      </c>
      <c r="Y27" s="290" t="str">
        <f>'Vic Oct 2018'!AX21</f>
        <v>y</v>
      </c>
      <c r="CI27" s="274"/>
      <c r="CJ27" s="274"/>
      <c r="CK27" s="274"/>
      <c r="CL27" s="274"/>
      <c r="CM27" s="274"/>
      <c r="CN27" s="274"/>
      <c r="CO27" s="274"/>
      <c r="CP27" s="274"/>
      <c r="CQ27" s="274"/>
      <c r="CR27" s="274"/>
      <c r="CS27" s="274"/>
      <c r="CT27" s="274"/>
      <c r="CU27" s="274"/>
      <c r="CV27" s="274"/>
      <c r="CW27" s="274"/>
      <c r="CX27" s="274"/>
      <c r="CY27" s="274"/>
      <c r="CZ27" s="274"/>
      <c r="DA27" s="274"/>
      <c r="DB27" s="274"/>
      <c r="DC27" s="274"/>
      <c r="DD27" s="274"/>
      <c r="DE27" s="274"/>
      <c r="DF27" s="274"/>
      <c r="DG27" s="274"/>
      <c r="DH27" s="274"/>
      <c r="DI27" s="274"/>
      <c r="DJ27" s="274"/>
      <c r="DK27" s="274"/>
      <c r="DL27" s="274"/>
      <c r="DM27" s="274"/>
      <c r="DN27" s="274"/>
      <c r="DO27" s="274"/>
      <c r="DP27" s="274"/>
      <c r="DQ27" s="274"/>
      <c r="DR27" s="274"/>
      <c r="DS27" s="274"/>
      <c r="DT27" s="274"/>
      <c r="DU27" s="274"/>
      <c r="DV27" s="274"/>
      <c r="DW27" s="274"/>
      <c r="DX27" s="274"/>
      <c r="DY27" s="274"/>
      <c r="DZ27" s="274"/>
      <c r="EA27" s="274"/>
      <c r="EB27" s="274"/>
      <c r="EC27" s="274"/>
      <c r="ED27" s="274"/>
      <c r="EE27" s="274"/>
      <c r="EF27" s="274"/>
      <c r="EG27" s="274"/>
      <c r="EH27" s="274"/>
      <c r="EI27" s="274"/>
      <c r="EJ27" s="274"/>
    </row>
    <row r="28" spans="1:140" ht="17" customHeight="1">
      <c r="A28" s="534"/>
      <c r="B28" s="283" t="str">
        <f>'Vic Oct 2018'!F22</f>
        <v>Lumo Energy</v>
      </c>
      <c r="C28" s="283" t="str">
        <f>'Vic Oct 2018'!G22</f>
        <v>Business Premium</v>
      </c>
      <c r="D28" s="284">
        <f>365*'Vic Oct 2018'!H22/100</f>
        <v>229.58500000000001</v>
      </c>
      <c r="E28" s="285">
        <f>IF($C$5*'Vic Oct 2018'!AK22/'Vic Oct 2018'!AI22&gt;='Vic Oct 2018'!J22,('Vic Oct 2018'!J22*'Vic Oct 2018'!O22/100)*'Vic Oct 2018'!AI22,($C$5*'Vic Oct 2018'!AK22/'Vic Oct 2018'!AI22*'Vic Oct 2018'!O22/100)*'Vic Oct 2018'!AI22)</f>
        <v>167.89079999999998</v>
      </c>
      <c r="F28" s="286">
        <f>IF($C$5*'Vic Oct 2018'!AK22/'Vic Oct 2018'!AI22&lt;'Vic Oct 2018'!J22,0,IF($C$5*'Vic Oct 2018'!AK22/'Vic Oct 2018'!AI22&lt;='Vic Oct 2018'!K22,($C$5*'Vic Oct 2018'!AK22/'Vic Oct 2018'!AI22-'Vic Oct 2018'!J22)*('Vic Oct 2018'!P22/100)*'Vic Oct 2018'!AI22,('Vic Oct 2018'!K22-'Vic Oct 2018'!J22)*('Vic Oct 2018'!P22/100)*'Vic Oct 2018'!AI22))</f>
        <v>167.89079999999998</v>
      </c>
      <c r="G28" s="284">
        <f>IF($C$5*'Vic Oct 2018'!AK22/'Vic Oct 2018'!AI22&lt;'Vic Oct 2018'!K22,0,IF($C$5*'Vic Oct 2018'!AK22/'Vic Oct 2018'!AI22&lt;='Vic Oct 2018'!L22,($C$5*'Vic Oct 2018'!AK22/'Vic Oct 2018'!AI22-'Vic Oct 2018'!K22)*('Vic Oct 2018'!Q22/100)*'Vic Oct 2018'!AI22,('Vic Oct 2018'!L22-'Vic Oct 2018'!K22)*('Vic Oct 2018'!Q22/100)*'Vic Oct 2018'!AI22))</f>
        <v>122.37280000000001</v>
      </c>
      <c r="H28" s="285">
        <f>IF($C$5*'Vic Oct 2018'!AK22/'Vic Oct 2018'!AI22&lt;'Vic Oct 2018'!L22,0,IF($C$5*'Vic Oct 2018'!AK22/'Vic Oct 2018'!AI22&lt;='Vic Oct 2018'!M22,($C$5*'Vic Oct 2018'!AK22/'Vic Oct 2018'!AI22-'Vic Oct 2018'!L22)*('Vic Oct 2018'!R22/100)*'Vic Oct 2018'!AI22,('Vic Oct 2018'!M22-'Vic Oct 2018'!L22)*('Vic Oct 2018'!R22/100)*'Vic Oct 2018'!AI22))</f>
        <v>0</v>
      </c>
      <c r="I28" s="284">
        <f>IF(($C$5*'Vic Oct 2018'!AK22/'Vic Oct 2018'!AI22&gt;'Vic Oct 2018'!M22),($C$5*'Vic Oct 2018'!AK22/'Vic Oct 2018'!AI22-'Vic Oct 2018'!M22)*'Vic Oct 2018'!S22/100*'Vic Oct 2018'!AI22,0)</f>
        <v>0</v>
      </c>
      <c r="J28" s="284">
        <f>IF($C$5*'Vic Oct 2018'!AL22/'Vic Oct 2018'!AJ22&gt;='Vic Oct 2018'!J22,('Vic Oct 2018'!J22*'Vic Oct 2018'!U22/100)*'Vic Oct 2018'!AJ22,($C$5*'Vic Oct 2018'!AL22/'Vic Oct 2018'!AJ22*'Vic Oct 2018'!U22/100)*'Vic Oct 2018'!AJ22)</f>
        <v>335.78159999999997</v>
      </c>
      <c r="K28" s="284">
        <f>IF($C$5*'Vic Oct 2018'!AL22/'Vic Oct 2018'!AJ22&lt;'Vic Oct 2018'!J22,0,IF($C$5*'Vic Oct 2018'!AL22/'Vic Oct 2018'!AJ22&lt;='Vic Oct 2018'!K22,($C$5*'Vic Oct 2018'!AL22/'Vic Oct 2018'!AJ22-'Vic Oct 2018'!J22)*('Vic Oct 2018'!V22/100)*'Vic Oct 2018'!AJ22,('Vic Oct 2018'!K22-'Vic Oct 2018'!J22)*('Vic Oct 2018'!V22/100)*'Vic Oct 2018'!AJ22))</f>
        <v>321.18239999999997</v>
      </c>
      <c r="L28" s="284">
        <f>IF($C$5*'Vic Oct 2018'!AL22/'Vic Oct 2018'!AJ22&lt;'Vic Oct 2018'!K22,0,IF($C$5*'Vic Oct 2018'!AL22/'Vic Oct 2018'!AJ22&lt;='Vic Oct 2018'!L22,($C$5*'Vic Oct 2018'!AL22/'Vic Oct 2018'!AJ22-'Vic Oct 2018'!K22)*('Vic Oct 2018'!W22/100)*'Vic Oct 2018'!AJ22,('Vic Oct 2018'!L22-'Vic Oct 2018'!K22)*('Vic Oct 2018'!W22/100)*'Vic Oct 2018'!AJ22))</f>
        <v>235.74760000000001</v>
      </c>
      <c r="M28" s="284">
        <f>IF($C$5*'Vic Oct 2018'!AL22/'Vic Oct 2018'!AJ22&lt;'Vic Oct 2018'!L22,0,IF($C$5*'Vic Oct 2018'!AL22/'Vic Oct 2018'!AJ22&lt;='Vic Oct 2018'!M22,($C$5*'Vic Oct 2018'!AL22/'Vic Oct 2018'!AJ22-'Vic Oct 2018'!L22)*('Vic Oct 2018'!X22/100)*'Vic Oct 2018'!AJ22,('Vic Oct 2018'!M22-'Vic Oct 2018'!L22)*('Vic Oct 2018'!X22/100)*'Vic Oct 2018'!AJ22))</f>
        <v>0</v>
      </c>
      <c r="N28" s="284">
        <f>IF(($C$5*'Vic Oct 2018'!AL22/'Vic Oct 2018'!AJ22&gt;'Vic Oct 2018'!M22),($C$5*'Vic Oct 2018'!AL22/'Vic Oct 2018'!AJ22-'Vic Oct 2018'!M22)*'Vic Oct 2018'!Y22/100*'Vic Oct 2018'!AJ22,0)</f>
        <v>0</v>
      </c>
      <c r="O28" s="287">
        <f t="shared" si="0"/>
        <v>1580.4509999999998</v>
      </c>
      <c r="P28" s="288">
        <f>'Vic Oct 2018'!AM22</f>
        <v>0</v>
      </c>
      <c r="Q28" s="288">
        <f>'Vic Oct 2018'!AN22</f>
        <v>0</v>
      </c>
      <c r="R28" s="288">
        <f>'Vic Oct 2018'!AO22</f>
        <v>0</v>
      </c>
      <c r="S28" s="288">
        <f>'Vic Oct 2018'!AP22</f>
        <v>0</v>
      </c>
      <c r="T28" s="287">
        <f>O28</f>
        <v>1580.4509999999998</v>
      </c>
      <c r="U28" s="287">
        <f t="shared" si="4"/>
        <v>1580.4509999999998</v>
      </c>
      <c r="V28" s="287">
        <f t="shared" si="1"/>
        <v>1738.4960999999998</v>
      </c>
      <c r="W28" s="287">
        <f t="shared" si="1"/>
        <v>1738.4960999999998</v>
      </c>
      <c r="X28" s="289">
        <f>'Vic Oct 2018'!AW22</f>
        <v>36</v>
      </c>
      <c r="Y28" s="290" t="str">
        <f>'Vic Oct 2018'!AX22</f>
        <v>n</v>
      </c>
      <c r="CI28" s="274"/>
      <c r="CJ28" s="274"/>
      <c r="CK28" s="274"/>
      <c r="CL28" s="274"/>
      <c r="CM28" s="274"/>
      <c r="CN28" s="274"/>
      <c r="CO28" s="274"/>
      <c r="CP28" s="274"/>
      <c r="CQ28" s="274"/>
      <c r="CR28" s="274"/>
      <c r="CS28" s="274"/>
      <c r="CT28" s="274"/>
      <c r="CU28" s="274"/>
      <c r="CV28" s="274"/>
      <c r="CW28" s="274"/>
      <c r="CX28" s="274"/>
      <c r="CY28" s="274"/>
      <c r="CZ28" s="274"/>
      <c r="DA28" s="274"/>
      <c r="DB28" s="274"/>
      <c r="DC28" s="274"/>
      <c r="DD28" s="274"/>
      <c r="DE28" s="274"/>
      <c r="DF28" s="274"/>
      <c r="DG28" s="274"/>
      <c r="DH28" s="274"/>
      <c r="DI28" s="274"/>
      <c r="DJ28" s="274"/>
      <c r="DK28" s="274"/>
      <c r="DL28" s="274"/>
      <c r="DM28" s="274"/>
      <c r="DN28" s="274"/>
      <c r="DO28" s="274"/>
      <c r="DP28" s="274"/>
      <c r="DQ28" s="274"/>
      <c r="DR28" s="274"/>
      <c r="DS28" s="274"/>
      <c r="DT28" s="274"/>
      <c r="DU28" s="274"/>
      <c r="DV28" s="274"/>
      <c r="DW28" s="274"/>
      <c r="DX28" s="274"/>
      <c r="DY28" s="274"/>
      <c r="DZ28" s="274"/>
      <c r="EA28" s="274"/>
      <c r="EB28" s="274"/>
      <c r="EC28" s="274"/>
      <c r="ED28" s="274"/>
      <c r="EE28" s="274"/>
      <c r="EF28" s="274"/>
      <c r="EG28" s="274"/>
      <c r="EH28" s="274"/>
      <c r="EI28" s="274"/>
      <c r="EJ28" s="274"/>
    </row>
    <row r="29" spans="1:140" ht="17" customHeight="1">
      <c r="A29" s="534"/>
      <c r="B29" s="283" t="str">
        <f>'Vic Oct 2018'!F23</f>
        <v>Momentum Energy</v>
      </c>
      <c r="C29" s="283" t="str">
        <f>'Vic Oct 2018'!G23</f>
        <v>Market offer</v>
      </c>
      <c r="D29" s="284">
        <f>365*'Vic Oct 2018'!H23/100</f>
        <v>340.50850000000008</v>
      </c>
      <c r="E29" s="285">
        <f>IF($C$5*'Vic Oct 2018'!AK23/'Vic Oct 2018'!AI23&gt;='Vic Oct 2018'!J23,('Vic Oct 2018'!J23*'Vic Oct 2018'!O23/100)*'Vic Oct 2018'!AI23,($C$5*'Vic Oct 2018'!AK23/'Vic Oct 2018'!AI23*'Vic Oct 2018'!O23/100)*'Vic Oct 2018'!AI23)</f>
        <v>170.4</v>
      </c>
      <c r="F29" s="286">
        <f>IF($C$5*'Vic Oct 2018'!AK23/'Vic Oct 2018'!AI23&lt;'Vic Oct 2018'!J23,0,IF($C$5*'Vic Oct 2018'!AK23/'Vic Oct 2018'!AI23&lt;='Vic Oct 2018'!K23,($C$5*'Vic Oct 2018'!AK23/'Vic Oct 2018'!AI23-'Vic Oct 2018'!J23)*('Vic Oct 2018'!P23/100)*'Vic Oct 2018'!AI23,('Vic Oct 2018'!K23-'Vic Oct 2018'!J23)*('Vic Oct 2018'!P23/100)*'Vic Oct 2018'!AI23))</f>
        <v>170.39999999999998</v>
      </c>
      <c r="G29" s="284">
        <f>IF($C$5*'Vic Oct 2018'!AK23/'Vic Oct 2018'!AI23&lt;'Vic Oct 2018'!K23,0,IF($C$5*'Vic Oct 2018'!AK23/'Vic Oct 2018'!AI23&lt;='Vic Oct 2018'!L23,($C$5*'Vic Oct 2018'!AK23/'Vic Oct 2018'!AI23-'Vic Oct 2018'!K23)*('Vic Oct 2018'!Q23/100)*'Vic Oct 2018'!AI23,('Vic Oct 2018'!L23-'Vic Oct 2018'!K23)*('Vic Oct 2018'!Q23/100)*'Vic Oct 2018'!AI23))</f>
        <v>131.553</v>
      </c>
      <c r="H29" s="285">
        <f>IF($C$5*'Vic Oct 2018'!AK23/'Vic Oct 2018'!AI23&lt;'Vic Oct 2018'!L23,0,IF($C$5*'Vic Oct 2018'!AK23/'Vic Oct 2018'!AI23&lt;='Vic Oct 2018'!M23,($C$5*'Vic Oct 2018'!AK23/'Vic Oct 2018'!AI23-'Vic Oct 2018'!L23)*('Vic Oct 2018'!R23/100)*'Vic Oct 2018'!AI23,('Vic Oct 2018'!M23-'Vic Oct 2018'!L23)*('Vic Oct 2018'!R23/100)*'Vic Oct 2018'!AI23))</f>
        <v>0</v>
      </c>
      <c r="I29" s="284">
        <f>IF(($C$5*'Vic Oct 2018'!AK23/'Vic Oct 2018'!AI23&gt;'Vic Oct 2018'!M23),($C$5*'Vic Oct 2018'!AK23/'Vic Oct 2018'!AI23-'Vic Oct 2018'!M23)*'Vic Oct 2018'!S23/100*'Vic Oct 2018'!AI23,0)</f>
        <v>0</v>
      </c>
      <c r="J29" s="284">
        <f>IF($C$5*'Vic Oct 2018'!AL23/'Vic Oct 2018'!AJ23&gt;='Vic Oct 2018'!J23,('Vic Oct 2018'!J23*'Vic Oct 2018'!U23/100)*'Vic Oct 2018'!AJ23,($C$5*'Vic Oct 2018'!AL23/'Vic Oct 2018'!AJ23*'Vic Oct 2018'!U23/100)*'Vic Oct 2018'!AJ23)</f>
        <v>328.8</v>
      </c>
      <c r="K29" s="284">
        <f>IF($C$5*'Vic Oct 2018'!AL23/'Vic Oct 2018'!AJ23&lt;'Vic Oct 2018'!J23,0,IF($C$5*'Vic Oct 2018'!AL23/'Vic Oct 2018'!AJ23&lt;='Vic Oct 2018'!K23,($C$5*'Vic Oct 2018'!AL23/'Vic Oct 2018'!AJ23-'Vic Oct 2018'!J23)*('Vic Oct 2018'!V23/100)*'Vic Oct 2018'!AJ23,('Vic Oct 2018'!K23-'Vic Oct 2018'!J23)*('Vic Oct 2018'!V23/100)*'Vic Oct 2018'!AJ23))</f>
        <v>321.60000000000002</v>
      </c>
      <c r="L29" s="284">
        <f>IF($C$5*'Vic Oct 2018'!AL23/'Vic Oct 2018'!AJ23&lt;'Vic Oct 2018'!K23,0,IF($C$5*'Vic Oct 2018'!AL23/'Vic Oct 2018'!AJ23&lt;='Vic Oct 2018'!L23,($C$5*'Vic Oct 2018'!AL23/'Vic Oct 2018'!AJ23-'Vic Oct 2018'!K23)*('Vic Oct 2018'!W23/100)*'Vic Oct 2018'!AJ23,('Vic Oct 2018'!L23-'Vic Oct 2018'!K23)*('Vic Oct 2018'!W23/100)*'Vic Oct 2018'!AJ23))</f>
        <v>248.17800000000003</v>
      </c>
      <c r="M29" s="284">
        <f>IF($C$5*'Vic Oct 2018'!AL23/'Vic Oct 2018'!AJ23&lt;'Vic Oct 2018'!L23,0,IF($C$5*'Vic Oct 2018'!AL23/'Vic Oct 2018'!AJ23&lt;='Vic Oct 2018'!M23,($C$5*'Vic Oct 2018'!AL23/'Vic Oct 2018'!AJ23-'Vic Oct 2018'!L23)*('Vic Oct 2018'!X23/100)*'Vic Oct 2018'!AJ23,('Vic Oct 2018'!M23-'Vic Oct 2018'!L23)*('Vic Oct 2018'!X23/100)*'Vic Oct 2018'!AJ23))</f>
        <v>0</v>
      </c>
      <c r="N29" s="284">
        <f>IF(($C$5*'Vic Oct 2018'!AL23/'Vic Oct 2018'!AJ23&gt;'Vic Oct 2018'!M23),($C$5*'Vic Oct 2018'!AL23/'Vic Oct 2018'!AJ23-'Vic Oct 2018'!M23)*'Vic Oct 2018'!Y23/100*'Vic Oct 2018'!AJ23,0)</f>
        <v>0</v>
      </c>
      <c r="O29" s="287">
        <f t="shared" si="0"/>
        <v>1711.4395000000002</v>
      </c>
      <c r="P29" s="288">
        <f>'Vic Oct 2018'!AM23</f>
        <v>0</v>
      </c>
      <c r="Q29" s="288">
        <f>'Vic Oct 2018'!AN23</f>
        <v>0</v>
      </c>
      <c r="R29" s="288">
        <f>'Vic Oct 2018'!AO23</f>
        <v>0</v>
      </c>
      <c r="S29" s="288">
        <f>'Vic Oct 2018'!AP23</f>
        <v>0</v>
      </c>
      <c r="T29" s="287">
        <f>O29</f>
        <v>1711.4395000000002</v>
      </c>
      <c r="U29" s="287">
        <f t="shared" si="4"/>
        <v>1711.4395000000002</v>
      </c>
      <c r="V29" s="287">
        <f t="shared" si="1"/>
        <v>1882.5834500000003</v>
      </c>
      <c r="W29" s="287">
        <f t="shared" si="1"/>
        <v>1882.5834500000003</v>
      </c>
      <c r="X29" s="289">
        <f>'Vic Oct 2018'!AW23</f>
        <v>0</v>
      </c>
      <c r="Y29" s="290" t="str">
        <f>'Vic Oct 2018'!AX23</f>
        <v>n</v>
      </c>
      <c r="CI29" s="274"/>
      <c r="CJ29" s="274"/>
      <c r="CK29" s="274"/>
      <c r="CL29" s="274"/>
      <c r="CM29" s="274"/>
      <c r="CN29" s="274"/>
      <c r="CO29" s="274"/>
      <c r="CP29" s="274"/>
      <c r="CQ29" s="274"/>
      <c r="CR29" s="274"/>
      <c r="CS29" s="274"/>
      <c r="CT29" s="274"/>
      <c r="CU29" s="274"/>
      <c r="CV29" s="274"/>
      <c r="CW29" s="274"/>
      <c r="CX29" s="274"/>
      <c r="CY29" s="274"/>
      <c r="CZ29" s="274"/>
      <c r="DA29" s="274"/>
      <c r="DB29" s="274"/>
      <c r="DC29" s="274"/>
      <c r="DD29" s="274"/>
      <c r="DE29" s="274"/>
      <c r="DF29" s="274"/>
      <c r="DG29" s="274"/>
      <c r="DH29" s="274"/>
      <c r="DI29" s="274"/>
      <c r="DJ29" s="274"/>
      <c r="DK29" s="274"/>
      <c r="DL29" s="274"/>
      <c r="DM29" s="274"/>
      <c r="DN29" s="274"/>
      <c r="DO29" s="274"/>
      <c r="DP29" s="274"/>
      <c r="DQ29" s="274"/>
      <c r="DR29" s="274"/>
      <c r="DS29" s="274"/>
      <c r="DT29" s="274"/>
      <c r="DU29" s="274"/>
      <c r="DV29" s="274"/>
      <c r="DW29" s="274"/>
      <c r="DX29" s="274"/>
      <c r="DY29" s="274"/>
      <c r="DZ29" s="274"/>
      <c r="EA29" s="274"/>
      <c r="EB29" s="274"/>
      <c r="EC29" s="274"/>
      <c r="ED29" s="274"/>
      <c r="EE29" s="274"/>
      <c r="EF29" s="274"/>
      <c r="EG29" s="274"/>
      <c r="EH29" s="274"/>
      <c r="EI29" s="274"/>
      <c r="EJ29" s="274"/>
    </row>
    <row r="30" spans="1:140" s="298" customFormat="1" ht="17" customHeight="1" thickBot="1">
      <c r="A30" s="534"/>
      <c r="B30" s="283" t="str">
        <f>'Vic Oct 2018'!F24</f>
        <v>Origin Energy</v>
      </c>
      <c r="C30" s="283" t="str">
        <f>'Vic Oct 2018'!G24</f>
        <v>Business Saver</v>
      </c>
      <c r="D30" s="284">
        <f>365*'Vic Oct 2018'!H24/100</f>
        <v>339.45</v>
      </c>
      <c r="E30" s="285">
        <f>IF($C$5*'Vic Oct 2018'!AK24/'Vic Oct 2018'!AI24&gt;='Vic Oct 2018'!J24,('Vic Oct 2018'!J24*'Vic Oct 2018'!O24/100)*'Vic Oct 2018'!AI24,($C$5*'Vic Oct 2018'!AK24/'Vic Oct 2018'!AI24*'Vic Oct 2018'!O24/100)*'Vic Oct 2018'!AI24)</f>
        <v>566.61</v>
      </c>
      <c r="F30" s="286">
        <f>IF($C$5*'Vic Oct 2018'!AK24/'Vic Oct 2018'!AI24&lt;'Vic Oct 2018'!J24,0,IF($C$5*'Vic Oct 2018'!AK24/'Vic Oct 2018'!AI24&lt;='Vic Oct 2018'!K24,($C$5*'Vic Oct 2018'!AK24/'Vic Oct 2018'!AI24-'Vic Oct 2018'!J24)*('Vic Oct 2018'!P24/100)*'Vic Oct 2018'!AI24,('Vic Oct 2018'!K24-'Vic Oct 2018'!J24)*('Vic Oct 2018'!P24/100)*'Vic Oct 2018'!AI24))</f>
        <v>0</v>
      </c>
      <c r="G30" s="284">
        <f>IF($C$5*'Vic Oct 2018'!AK24/'Vic Oct 2018'!AI24&lt;'Vic Oct 2018'!K24,0,IF($C$5*'Vic Oct 2018'!AK24/'Vic Oct 2018'!AI24&lt;='Vic Oct 2018'!L24,($C$5*'Vic Oct 2018'!AK24/'Vic Oct 2018'!AI24-'Vic Oct 2018'!K24)*('Vic Oct 2018'!Q24/100)*'Vic Oct 2018'!AI24,('Vic Oct 2018'!L24-'Vic Oct 2018'!K24)*('Vic Oct 2018'!Q24/100)*'Vic Oct 2018'!AI24))</f>
        <v>0</v>
      </c>
      <c r="H30" s="285">
        <f>IF($C$5*'Vic Oct 2018'!AK24/'Vic Oct 2018'!AI24&lt;'Vic Oct 2018'!L24,0,IF($C$5*'Vic Oct 2018'!AK24/'Vic Oct 2018'!AI24&lt;='Vic Oct 2018'!M24,($C$5*'Vic Oct 2018'!AK24/'Vic Oct 2018'!AI24-'Vic Oct 2018'!L24)*('Vic Oct 2018'!R24/100)*'Vic Oct 2018'!AI24,('Vic Oct 2018'!M24-'Vic Oct 2018'!L24)*('Vic Oct 2018'!R24/100)*'Vic Oct 2018'!AI24))</f>
        <v>0</v>
      </c>
      <c r="I30" s="284">
        <f>IF(($C$5*'Vic Oct 2018'!AK24/'Vic Oct 2018'!AI24&gt;'Vic Oct 2018'!M24),($C$5*'Vic Oct 2018'!AK24/'Vic Oct 2018'!AI24-'Vic Oct 2018'!M24)*'Vic Oct 2018'!S24/100*'Vic Oct 2018'!AI24,0)</f>
        <v>0</v>
      </c>
      <c r="J30" s="284">
        <f>IF($C$5*'Vic Oct 2018'!AL24/'Vic Oct 2018'!AJ24&gt;='Vic Oct 2018'!J24,('Vic Oct 2018'!J24*'Vic Oct 2018'!U24/100)*'Vic Oct 2018'!AJ24,($C$5*'Vic Oct 2018'!AL24/'Vic Oct 2018'!AJ24*'Vic Oct 2018'!U24/100)*'Vic Oct 2018'!AJ24)</f>
        <v>1033.23</v>
      </c>
      <c r="K30" s="284">
        <f>IF($C$5*'Vic Oct 2018'!AL24/'Vic Oct 2018'!AJ24&lt;'Vic Oct 2018'!J24,0,IF($C$5*'Vic Oct 2018'!AL24/'Vic Oct 2018'!AJ24&lt;='Vic Oct 2018'!K24,($C$5*'Vic Oct 2018'!AL24/'Vic Oct 2018'!AJ24-'Vic Oct 2018'!J24)*('Vic Oct 2018'!V24/100)*'Vic Oct 2018'!AJ24,('Vic Oct 2018'!K24-'Vic Oct 2018'!J24)*('Vic Oct 2018'!V24/100)*'Vic Oct 2018'!AJ24))</f>
        <v>0</v>
      </c>
      <c r="L30" s="284">
        <f>IF($C$5*'Vic Oct 2018'!AL24/'Vic Oct 2018'!AJ24&lt;'Vic Oct 2018'!K24,0,IF($C$5*'Vic Oct 2018'!AL24/'Vic Oct 2018'!AJ24&lt;='Vic Oct 2018'!L24,($C$5*'Vic Oct 2018'!AL24/'Vic Oct 2018'!AJ24-'Vic Oct 2018'!K24)*('Vic Oct 2018'!W24/100)*'Vic Oct 2018'!AJ24,('Vic Oct 2018'!L24-'Vic Oct 2018'!K24)*('Vic Oct 2018'!W24/100)*'Vic Oct 2018'!AJ24))</f>
        <v>0</v>
      </c>
      <c r="M30" s="284">
        <f>IF($C$5*'Vic Oct 2018'!AL24/'Vic Oct 2018'!AJ24&lt;'Vic Oct 2018'!L24,0,IF($C$5*'Vic Oct 2018'!AL24/'Vic Oct 2018'!AJ24&lt;='Vic Oct 2018'!M24,($C$5*'Vic Oct 2018'!AL24/'Vic Oct 2018'!AJ24-'Vic Oct 2018'!L24)*('Vic Oct 2018'!X24/100)*'Vic Oct 2018'!AJ24,('Vic Oct 2018'!M24-'Vic Oct 2018'!L24)*('Vic Oct 2018'!X24/100)*'Vic Oct 2018'!AJ24))</f>
        <v>0</v>
      </c>
      <c r="N30" s="284">
        <f>IF(($C$5*'Vic Oct 2018'!AL24/'Vic Oct 2018'!AJ24&gt;'Vic Oct 2018'!M24),($C$5*'Vic Oct 2018'!AL24/'Vic Oct 2018'!AJ24-'Vic Oct 2018'!M24)*'Vic Oct 2018'!Y24/100*'Vic Oct 2018'!AJ24,0)</f>
        <v>0</v>
      </c>
      <c r="O30" s="287">
        <f t="shared" si="0"/>
        <v>1939.29</v>
      </c>
      <c r="P30" s="288">
        <f>'Vic Oct 2018'!AM24</f>
        <v>0</v>
      </c>
      <c r="Q30" s="288">
        <f>'Vic Oct 2018'!AN24</f>
        <v>15</v>
      </c>
      <c r="R30" s="288">
        <f>'Vic Oct 2018'!AO24</f>
        <v>0</v>
      </c>
      <c r="S30" s="288">
        <f>'Vic Oct 2018'!AP24</f>
        <v>0</v>
      </c>
      <c r="T30" s="287">
        <f>(O30-(O30-D30)*Q30/100)</f>
        <v>1699.3139999999999</v>
      </c>
      <c r="U30" s="287">
        <f t="shared" si="4"/>
        <v>1699.3139999999999</v>
      </c>
      <c r="V30" s="287">
        <f t="shared" si="1"/>
        <v>1869.2454</v>
      </c>
      <c r="W30" s="287">
        <f t="shared" si="1"/>
        <v>1869.2454</v>
      </c>
      <c r="X30" s="289">
        <f>'Vic Oct 2018'!AW24</f>
        <v>12</v>
      </c>
      <c r="Y30" s="290" t="str">
        <f>'Vic Oct 2018'!AX24</f>
        <v>y</v>
      </c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2"/>
      <c r="CG30" s="252"/>
      <c r="CH30" s="252"/>
      <c r="CI30" s="297"/>
      <c r="CJ30" s="297"/>
      <c r="CK30" s="297"/>
      <c r="CL30" s="297"/>
      <c r="CM30" s="297"/>
      <c r="CN30" s="297"/>
      <c r="CO30" s="297"/>
      <c r="CP30" s="297"/>
      <c r="CQ30" s="297"/>
      <c r="CR30" s="297"/>
      <c r="CS30" s="297"/>
      <c r="CT30" s="297"/>
      <c r="CU30" s="297"/>
      <c r="CV30" s="297"/>
      <c r="CW30" s="297"/>
      <c r="CX30" s="297"/>
      <c r="CY30" s="297"/>
      <c r="CZ30" s="297"/>
      <c r="DA30" s="297"/>
      <c r="DB30" s="297"/>
      <c r="DC30" s="297"/>
      <c r="DD30" s="297"/>
      <c r="DE30" s="297"/>
      <c r="DF30" s="297"/>
      <c r="DG30" s="297"/>
      <c r="DH30" s="297"/>
      <c r="DI30" s="297"/>
      <c r="DJ30" s="297"/>
      <c r="DK30" s="297"/>
      <c r="DL30" s="297"/>
      <c r="DM30" s="297"/>
      <c r="DN30" s="297"/>
      <c r="DO30" s="297"/>
      <c r="DP30" s="297"/>
      <c r="DQ30" s="297"/>
      <c r="DR30" s="297"/>
      <c r="DS30" s="297"/>
      <c r="DT30" s="297"/>
      <c r="DU30" s="297"/>
      <c r="DV30" s="297"/>
      <c r="DW30" s="297"/>
      <c r="DX30" s="297"/>
      <c r="DY30" s="297"/>
      <c r="DZ30" s="297"/>
      <c r="EA30" s="297"/>
      <c r="EB30" s="297"/>
      <c r="EC30" s="297"/>
      <c r="ED30" s="297"/>
      <c r="EE30" s="297"/>
      <c r="EF30" s="297"/>
      <c r="EG30" s="297"/>
      <c r="EH30" s="297"/>
      <c r="EI30" s="297"/>
      <c r="EJ30" s="297"/>
    </row>
    <row r="31" spans="1:140" s="310" customFormat="1" ht="17" customHeight="1" thickTop="1" thickBot="1">
      <c r="A31" s="535"/>
      <c r="B31" s="299" t="str">
        <f>'Vic Oct 2018'!F25</f>
        <v>Simply Energy</v>
      </c>
      <c r="C31" s="299" t="str">
        <f>'Vic Oct 2018'!G25</f>
        <v>Business Save</v>
      </c>
      <c r="D31" s="302">
        <f>365*'Vic Oct 2018'!H25/100</f>
        <v>341.96850000000001</v>
      </c>
      <c r="E31" s="311">
        <f>IF($C$5*'Vic Oct 2018'!AK25/'Vic Oct 2018'!AI25&gt;='Vic Oct 2018'!J25,('Vic Oct 2018'!J25*'Vic Oct 2018'!O25/100)*'Vic Oct 2018'!AI25,($C$5*'Vic Oct 2018'!AK25/'Vic Oct 2018'!AI25*'Vic Oct 2018'!O25/100)*'Vic Oct 2018'!AI25)</f>
        <v>290.76740000000001</v>
      </c>
      <c r="F31" s="300">
        <f>IF($C$5*'Vic Oct 2018'!AK25/'Vic Oct 2018'!AI25&lt;'Vic Oct 2018'!J25,0,IF($C$5*'Vic Oct 2018'!AK25/'Vic Oct 2018'!AI25&lt;='Vic Oct 2018'!K25,($C$5*'Vic Oct 2018'!AK25/'Vic Oct 2018'!AI25-'Vic Oct 2018'!J25)*('Vic Oct 2018'!P25/100)*'Vic Oct 2018'!AI25,('Vic Oct 2018'!K25-'Vic Oct 2018'!J25)*('Vic Oct 2018'!P25/100)*'Vic Oct 2018'!AI25))</f>
        <v>285.90100000000001</v>
      </c>
      <c r="G31" s="302">
        <f>IF($C$5*'Vic Oct 2018'!AK25/'Vic Oct 2018'!AI25&lt;'Vic Oct 2018'!K25,0,IF($C$5*'Vic Oct 2018'!AK25/'Vic Oct 2018'!AI25&lt;='Vic Oct 2018'!L25,($C$5*'Vic Oct 2018'!AK25/'Vic Oct 2018'!AI25-'Vic Oct 2018'!K25)*('Vic Oct 2018'!Q25/100)*'Vic Oct 2018'!AI25,('Vic Oct 2018'!L25-'Vic Oct 2018'!K25)*('Vic Oct 2018'!Q25/100)*'Vic Oct 2018'!AI25))</f>
        <v>120.5732</v>
      </c>
      <c r="H31" s="311">
        <f>IF($C$5*'Vic Oct 2018'!AK25/'Vic Oct 2018'!AI25&lt;'Vic Oct 2018'!L25,0,IF($C$5*'Vic Oct 2018'!AK25/'Vic Oct 2018'!AI25&lt;='Vic Oct 2018'!M25,($C$5*'Vic Oct 2018'!AK25/'Vic Oct 2018'!AI25-'Vic Oct 2018'!L25)*('Vic Oct 2018'!R25/100)*'Vic Oct 2018'!AI25,('Vic Oct 2018'!M25-'Vic Oct 2018'!L25)*('Vic Oct 2018'!R25/100)*'Vic Oct 2018'!AI25))</f>
        <v>0</v>
      </c>
      <c r="I31" s="302">
        <f>IF(($C$5*'Vic Oct 2018'!AK25/'Vic Oct 2018'!AI25&gt;'Vic Oct 2018'!M25),($C$5*'Vic Oct 2018'!AK25/'Vic Oct 2018'!AI25-'Vic Oct 2018'!M25)*'Vic Oct 2018'!S25/100*'Vic Oct 2018'!AI25,0)</f>
        <v>0</v>
      </c>
      <c r="J31" s="302">
        <f>IF($C$5*'Vic Oct 2018'!AL25/'Vic Oct 2018'!AJ25&gt;='Vic Oct 2018'!J25,('Vic Oct 2018'!J25*'Vic Oct 2018'!U25/100)*'Vic Oct 2018'!AJ25,($C$5*'Vic Oct 2018'!AL25/'Vic Oct 2018'!AJ25*'Vic Oct 2018'!U25/100)*'Vic Oct 2018'!AJ25)</f>
        <v>576.66840000000002</v>
      </c>
      <c r="K31" s="302">
        <f>IF($C$5*'Vic Oct 2018'!AL25/'Vic Oct 2018'!AJ25&lt;'Vic Oct 2018'!J25,0,IF($C$5*'Vic Oct 2018'!AL25/'Vic Oct 2018'!AJ25&lt;='Vic Oct 2018'!K25,($C$5*'Vic Oct 2018'!AL25/'Vic Oct 2018'!AJ25-'Vic Oct 2018'!J25)*('Vic Oct 2018'!V25/100)*'Vic Oct 2018'!AJ25,('Vic Oct 2018'!K25-'Vic Oct 2018'!J25)*('Vic Oct 2018'!V25/100)*'Vic Oct 2018'!AJ25))</f>
        <v>554.28296</v>
      </c>
      <c r="L31" s="302">
        <f>IF($C$5*'Vic Oct 2018'!AL25/'Vic Oct 2018'!AJ25&lt;'Vic Oct 2018'!K25,0,IF($C$5*'Vic Oct 2018'!AL25/'Vic Oct 2018'!AJ25&lt;='Vic Oct 2018'!L25,($C$5*'Vic Oct 2018'!AL25/'Vic Oct 2018'!AJ25-'Vic Oct 2018'!K25)*('Vic Oct 2018'!W25/100)*'Vic Oct 2018'!AJ25,('Vic Oct 2018'!L25-'Vic Oct 2018'!K25)*('Vic Oct 2018'!W25/100)*'Vic Oct 2018'!AJ25))</f>
        <v>403.11040000000008</v>
      </c>
      <c r="M31" s="302">
        <f>IF($C$5*'Vic Oct 2018'!AL25/'Vic Oct 2018'!AJ25&lt;'Vic Oct 2018'!L25,0,IF($C$5*'Vic Oct 2018'!AL25/'Vic Oct 2018'!AJ25&lt;='Vic Oct 2018'!M25,($C$5*'Vic Oct 2018'!AL25/'Vic Oct 2018'!AJ25-'Vic Oct 2018'!L25)*('Vic Oct 2018'!X25/100)*'Vic Oct 2018'!AJ25,('Vic Oct 2018'!M25-'Vic Oct 2018'!L25)*('Vic Oct 2018'!X25/100)*'Vic Oct 2018'!AJ25))</f>
        <v>0</v>
      </c>
      <c r="N31" s="302">
        <f>IF(($C$5*'Vic Oct 2018'!AL25/'Vic Oct 2018'!AJ25&gt;'Vic Oct 2018'!M25),($C$5*'Vic Oct 2018'!AL25/'Vic Oct 2018'!AJ25-'Vic Oct 2018'!M25)*'Vic Oct 2018'!Y25/100*'Vic Oct 2018'!AJ25,0)</f>
        <v>0</v>
      </c>
      <c r="O31" s="312">
        <f t="shared" si="0"/>
        <v>2573.2718600000003</v>
      </c>
      <c r="P31" s="313">
        <f>'Vic Oct 2018'!AM25</f>
        <v>0</v>
      </c>
      <c r="Q31" s="313">
        <f>'Vic Oct 2018'!AN25</f>
        <v>30</v>
      </c>
      <c r="R31" s="313">
        <f>'Vic Oct 2018'!AO25</f>
        <v>0</v>
      </c>
      <c r="S31" s="313">
        <f>'Vic Oct 2018'!AP25</f>
        <v>0</v>
      </c>
      <c r="T31" s="312">
        <f>(O31-(O31-D31)*Q31/100)</f>
        <v>1903.8808520000002</v>
      </c>
      <c r="U31" s="312">
        <f t="shared" si="4"/>
        <v>1903.8808520000002</v>
      </c>
      <c r="V31" s="312">
        <f t="shared" si="1"/>
        <v>2094.2689372000004</v>
      </c>
      <c r="W31" s="312">
        <f t="shared" si="1"/>
        <v>2094.2689372000004</v>
      </c>
      <c r="X31" s="314">
        <f>'Vic Oct 2018'!AW25</f>
        <v>0</v>
      </c>
      <c r="Y31" s="315" t="str">
        <f>'Vic Oct 2018'!AX25</f>
        <v>n</v>
      </c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252"/>
      <c r="AU31" s="252"/>
      <c r="AV31" s="252"/>
      <c r="AW31" s="252"/>
      <c r="AX31" s="252"/>
      <c r="AY31" s="252"/>
      <c r="AZ31" s="252"/>
      <c r="BA31" s="252"/>
      <c r="BB31" s="252"/>
      <c r="BC31" s="252"/>
      <c r="BD31" s="252"/>
      <c r="BE31" s="252"/>
      <c r="BF31" s="252"/>
      <c r="BG31" s="252"/>
      <c r="BH31" s="252"/>
      <c r="BI31" s="252"/>
      <c r="BJ31" s="252"/>
      <c r="BK31" s="252"/>
      <c r="BL31" s="252"/>
      <c r="BM31" s="252"/>
      <c r="BN31" s="252"/>
      <c r="BO31" s="252"/>
      <c r="BP31" s="252"/>
      <c r="BQ31" s="252"/>
      <c r="BR31" s="252"/>
      <c r="BS31" s="252"/>
      <c r="BT31" s="252"/>
      <c r="BU31" s="252"/>
      <c r="BV31" s="252"/>
      <c r="BW31" s="252"/>
      <c r="BX31" s="252"/>
      <c r="BY31" s="252"/>
      <c r="BZ31" s="252"/>
      <c r="CA31" s="252"/>
      <c r="CB31" s="252"/>
      <c r="CC31" s="252"/>
      <c r="CD31" s="252"/>
      <c r="CE31" s="252"/>
      <c r="CF31" s="252"/>
      <c r="CG31" s="252"/>
      <c r="CH31" s="252"/>
      <c r="CI31" s="309"/>
      <c r="CJ31" s="309"/>
      <c r="CK31" s="309"/>
      <c r="CL31" s="309"/>
      <c r="CM31" s="309"/>
      <c r="CN31" s="309"/>
      <c r="CO31" s="309"/>
      <c r="CP31" s="309"/>
      <c r="CQ31" s="309"/>
      <c r="CR31" s="309"/>
      <c r="CS31" s="309"/>
      <c r="CT31" s="309"/>
      <c r="CU31" s="309"/>
      <c r="CV31" s="309"/>
      <c r="CW31" s="309"/>
      <c r="CX31" s="309"/>
      <c r="CY31" s="309"/>
      <c r="CZ31" s="309"/>
      <c r="DA31" s="309"/>
      <c r="DB31" s="309"/>
      <c r="DC31" s="309"/>
      <c r="DD31" s="309"/>
      <c r="DE31" s="309"/>
      <c r="DF31" s="309"/>
      <c r="DG31" s="309"/>
      <c r="DH31" s="309"/>
      <c r="DI31" s="309"/>
      <c r="DJ31" s="309"/>
      <c r="DK31" s="309"/>
      <c r="DL31" s="309"/>
      <c r="DM31" s="309"/>
      <c r="DN31" s="309"/>
      <c r="DO31" s="309"/>
      <c r="DP31" s="309"/>
      <c r="DQ31" s="309"/>
      <c r="DR31" s="309"/>
      <c r="DS31" s="309"/>
      <c r="DT31" s="309"/>
      <c r="DU31" s="309"/>
      <c r="DV31" s="309"/>
      <c r="DW31" s="309"/>
      <c r="DX31" s="309"/>
      <c r="DY31" s="309"/>
      <c r="DZ31" s="309"/>
      <c r="EA31" s="309"/>
      <c r="EB31" s="309"/>
      <c r="EC31" s="309"/>
      <c r="ED31" s="309"/>
      <c r="EE31" s="309"/>
      <c r="EF31" s="309"/>
      <c r="EG31" s="309"/>
      <c r="EH31" s="309"/>
      <c r="EI31" s="309"/>
      <c r="EJ31" s="309"/>
    </row>
    <row r="32" spans="1:140" ht="17" customHeight="1" thickTop="1">
      <c r="A32" s="533" t="str">
        <f>'Vic Oct 2018'!D26</f>
        <v>Ausnet Central 2</v>
      </c>
      <c r="B32" s="283" t="str">
        <f>'Vic Oct 2018'!F26</f>
        <v>AGL</v>
      </c>
      <c r="C32" s="283" t="str">
        <f>'Vic Oct 2018'!G26</f>
        <v>Business Savers</v>
      </c>
      <c r="D32" s="284">
        <f>365*'Vic Oct 2018'!H26/100</f>
        <v>335.8</v>
      </c>
      <c r="E32" s="285">
        <f>IF($C$5*'Vic Oct 2018'!AK26/'Vic Oct 2018'!AI26&gt;='Vic Oct 2018'!J26,('Vic Oct 2018'!J26*'Vic Oct 2018'!O26/100)*'Vic Oct 2018'!AI26,($C$5*'Vic Oct 2018'!AK26/'Vic Oct 2018'!AI26*'Vic Oct 2018'!O26/100)*'Vic Oct 2018'!AI26)</f>
        <v>626.60399999999993</v>
      </c>
      <c r="F32" s="286">
        <f>IF($C$5*'Vic Oct 2018'!AK26/'Vic Oct 2018'!AI26&lt;'Vic Oct 2018'!J26,0,IF($C$5*'Vic Oct 2018'!AK26/'Vic Oct 2018'!AI26&lt;='Vic Oct 2018'!K26,($C$5*'Vic Oct 2018'!AK26/'Vic Oct 2018'!AI26-'Vic Oct 2018'!J26)*('Vic Oct 2018'!P26/100)*'Vic Oct 2018'!AI26,('Vic Oct 2018'!K26-'Vic Oct 2018'!J26)*('Vic Oct 2018'!P26/100)*'Vic Oct 2018'!AI26))</f>
        <v>0</v>
      </c>
      <c r="G32" s="284">
        <f>IF($C$5*'Vic Oct 2018'!AK26/'Vic Oct 2018'!AI26&lt;'Vic Oct 2018'!K26,0,IF($C$5*'Vic Oct 2018'!AK26/'Vic Oct 2018'!AI26&lt;='Vic Oct 2018'!L26,($C$5*'Vic Oct 2018'!AK26/'Vic Oct 2018'!AI26-'Vic Oct 2018'!K26)*('Vic Oct 2018'!Q26/100)*'Vic Oct 2018'!AI26,('Vic Oct 2018'!L26-'Vic Oct 2018'!K26)*('Vic Oct 2018'!Q26/100)*'Vic Oct 2018'!AI26))</f>
        <v>0</v>
      </c>
      <c r="H32" s="285">
        <f>IF($C$5*'Vic Oct 2018'!AK26/'Vic Oct 2018'!AI26&lt;'Vic Oct 2018'!L26,0,IF($C$5*'Vic Oct 2018'!AK26/'Vic Oct 2018'!AI26&lt;='Vic Oct 2018'!M26,($C$5*'Vic Oct 2018'!AK26/'Vic Oct 2018'!AI26-'Vic Oct 2018'!L26)*('Vic Oct 2018'!R26/100)*'Vic Oct 2018'!AI26,('Vic Oct 2018'!M26-'Vic Oct 2018'!L26)*('Vic Oct 2018'!R26/100)*'Vic Oct 2018'!AI26))</f>
        <v>0</v>
      </c>
      <c r="I32" s="284">
        <f>IF(($C$5*'Vic Oct 2018'!AK26/'Vic Oct 2018'!AI26&gt;'Vic Oct 2018'!M26),($C$5*'Vic Oct 2018'!AK26/'Vic Oct 2018'!AI26-'Vic Oct 2018'!M26)*'Vic Oct 2018'!S26/100*'Vic Oct 2018'!AI26,0)</f>
        <v>0</v>
      </c>
      <c r="J32" s="284">
        <f>IF($C$5*'Vic Oct 2018'!AL26/'Vic Oct 2018'!AJ26&gt;='Vic Oct 2018'!J26,('Vic Oct 2018'!J26*'Vic Oct 2018'!U26/100)*'Vic Oct 2018'!AJ26,($C$5*'Vic Oct 2018'!AL26/'Vic Oct 2018'!AJ26*'Vic Oct 2018'!U26/100)*'Vic Oct 2018'!AJ26)</f>
        <v>1213.212</v>
      </c>
      <c r="K32" s="284">
        <f>IF($C$5*'Vic Oct 2018'!AL26/'Vic Oct 2018'!AJ26&lt;'Vic Oct 2018'!J26,0,IF($C$5*'Vic Oct 2018'!AL26/'Vic Oct 2018'!AJ26&lt;='Vic Oct 2018'!K26,($C$5*'Vic Oct 2018'!AL26/'Vic Oct 2018'!AJ26-'Vic Oct 2018'!J26)*('Vic Oct 2018'!V26/100)*'Vic Oct 2018'!AJ26,('Vic Oct 2018'!K26-'Vic Oct 2018'!J26)*('Vic Oct 2018'!V26/100)*'Vic Oct 2018'!AJ26))</f>
        <v>0</v>
      </c>
      <c r="L32" s="284">
        <f>IF($C$5*'Vic Oct 2018'!AL26/'Vic Oct 2018'!AJ26&lt;'Vic Oct 2018'!K26,0,IF($C$5*'Vic Oct 2018'!AL26/'Vic Oct 2018'!AJ26&lt;='Vic Oct 2018'!L26,($C$5*'Vic Oct 2018'!AL26/'Vic Oct 2018'!AJ26-'Vic Oct 2018'!K26)*('Vic Oct 2018'!W26/100)*'Vic Oct 2018'!AJ26,('Vic Oct 2018'!L26-'Vic Oct 2018'!K26)*('Vic Oct 2018'!W26/100)*'Vic Oct 2018'!AJ26))</f>
        <v>0</v>
      </c>
      <c r="M32" s="284">
        <f>IF($C$5*'Vic Oct 2018'!AL26/'Vic Oct 2018'!AJ26&lt;'Vic Oct 2018'!L26,0,IF($C$5*'Vic Oct 2018'!AL26/'Vic Oct 2018'!AJ26&lt;='Vic Oct 2018'!M26,($C$5*'Vic Oct 2018'!AL26/'Vic Oct 2018'!AJ26-'Vic Oct 2018'!L26)*('Vic Oct 2018'!X26/100)*'Vic Oct 2018'!AJ26,('Vic Oct 2018'!M26-'Vic Oct 2018'!L26)*('Vic Oct 2018'!X26/100)*'Vic Oct 2018'!AJ26))</f>
        <v>0</v>
      </c>
      <c r="N32" s="284">
        <f>IF(($C$5*'Vic Oct 2018'!AL26/'Vic Oct 2018'!AJ26&gt;'Vic Oct 2018'!M26),($C$5*'Vic Oct 2018'!AL26/'Vic Oct 2018'!AJ26-'Vic Oct 2018'!M26)*'Vic Oct 2018'!Y26/100*'Vic Oct 2018'!AJ26,0)</f>
        <v>0</v>
      </c>
      <c r="O32" s="287">
        <f t="shared" si="0"/>
        <v>2175.616</v>
      </c>
      <c r="P32" s="288">
        <f>'Vic Oct 2018'!AM26</f>
        <v>0</v>
      </c>
      <c r="Q32" s="288">
        <f>'Vic Oct 2018'!AN26</f>
        <v>15</v>
      </c>
      <c r="R32" s="288">
        <f>'Vic Oct 2018'!AO26</f>
        <v>0</v>
      </c>
      <c r="S32" s="288">
        <f>'Vic Oct 2018'!AP26</f>
        <v>0</v>
      </c>
      <c r="T32" s="287">
        <f>(O32-(O32-D32)*Q32/100)</f>
        <v>1899.6435999999999</v>
      </c>
      <c r="U32" s="287">
        <f t="shared" si="4"/>
        <v>1899.6435999999999</v>
      </c>
      <c r="V32" s="287">
        <f t="shared" si="1"/>
        <v>2089.6079599999998</v>
      </c>
      <c r="W32" s="287">
        <f t="shared" si="1"/>
        <v>2089.6079599999998</v>
      </c>
      <c r="X32" s="289">
        <f>'Vic Oct 2018'!AW26</f>
        <v>0</v>
      </c>
      <c r="Y32" s="290" t="str">
        <f>'Vic Oct 2018'!AX26</f>
        <v>n</v>
      </c>
      <c r="CI32" s="274"/>
      <c r="CJ32" s="274"/>
      <c r="CK32" s="274"/>
      <c r="CL32" s="274"/>
      <c r="CM32" s="274"/>
      <c r="CN32" s="274"/>
      <c r="CO32" s="274"/>
      <c r="CP32" s="274"/>
      <c r="CQ32" s="274"/>
      <c r="CR32" s="274"/>
      <c r="CS32" s="274"/>
      <c r="CT32" s="274"/>
      <c r="CU32" s="274"/>
      <c r="CV32" s="274"/>
      <c r="CW32" s="274"/>
      <c r="CX32" s="274"/>
      <c r="CY32" s="274"/>
      <c r="CZ32" s="274"/>
      <c r="DA32" s="274"/>
      <c r="DB32" s="274"/>
      <c r="DC32" s="274"/>
      <c r="DD32" s="274"/>
      <c r="DE32" s="274"/>
      <c r="DF32" s="274"/>
      <c r="DG32" s="274"/>
      <c r="DH32" s="274"/>
      <c r="DI32" s="274"/>
      <c r="DJ32" s="274"/>
      <c r="DK32" s="274"/>
      <c r="DL32" s="274"/>
      <c r="DM32" s="274"/>
      <c r="DN32" s="274"/>
      <c r="DO32" s="274"/>
      <c r="DP32" s="274"/>
      <c r="DQ32" s="274"/>
      <c r="DR32" s="274"/>
      <c r="DS32" s="274"/>
      <c r="DT32" s="274"/>
      <c r="DU32" s="274"/>
      <c r="DV32" s="274"/>
      <c r="DW32" s="274"/>
      <c r="DX32" s="274"/>
      <c r="DY32" s="274"/>
      <c r="DZ32" s="274"/>
      <c r="EA32" s="274"/>
      <c r="EB32" s="274"/>
      <c r="EC32" s="274"/>
      <c r="ED32" s="274"/>
      <c r="EE32" s="274"/>
      <c r="EF32" s="274"/>
      <c r="EG32" s="274"/>
      <c r="EH32" s="274"/>
      <c r="EI32" s="274"/>
      <c r="EJ32" s="274"/>
    </row>
    <row r="33" spans="1:140" ht="17" customHeight="1">
      <c r="A33" s="534"/>
      <c r="B33" s="283" t="str">
        <f>'Vic Oct 2018'!F27</f>
        <v>Click Energy</v>
      </c>
      <c r="C33" s="283" t="str">
        <f>'Vic Oct 2018'!G27</f>
        <v>Business Business Prime</v>
      </c>
      <c r="D33" s="284">
        <f>365*'Vic Oct 2018'!H27/100</f>
        <v>375.95</v>
      </c>
      <c r="E33" s="285">
        <f>IF($C$5*'Vic Oct 2018'!AK27/'Vic Oct 2018'!AI27&gt;='Vic Oct 2018'!J27,('Vic Oct 2018'!J27*'Vic Oct 2018'!O27/100)*'Vic Oct 2018'!AI27,($C$5*'Vic Oct 2018'!AK27/'Vic Oct 2018'!AI27*'Vic Oct 2018'!O27/100)*'Vic Oct 2018'!AI27)</f>
        <v>247.2</v>
      </c>
      <c r="F33" s="286">
        <f>IF($C$5*'Vic Oct 2018'!AK27/'Vic Oct 2018'!AI27&lt;'Vic Oct 2018'!J27,0,IF($C$5*'Vic Oct 2018'!AK27/'Vic Oct 2018'!AI27&lt;='Vic Oct 2018'!K27,($C$5*'Vic Oct 2018'!AK27/'Vic Oct 2018'!AI27-'Vic Oct 2018'!J27)*('Vic Oct 2018'!P27/100)*'Vic Oct 2018'!AI27,('Vic Oct 2018'!K27-'Vic Oct 2018'!J27)*('Vic Oct 2018'!P27/100)*'Vic Oct 2018'!AI27))</f>
        <v>247.20000000000002</v>
      </c>
      <c r="G33" s="284">
        <f>IF($C$5*'Vic Oct 2018'!AK27/'Vic Oct 2018'!AI27&lt;'Vic Oct 2018'!K27,0,IF($C$5*'Vic Oct 2018'!AK27/'Vic Oct 2018'!AI27&lt;='Vic Oct 2018'!L27,($C$5*'Vic Oct 2018'!AK27/'Vic Oct 2018'!AI27-'Vic Oct 2018'!K27)*('Vic Oct 2018'!Q27/100)*'Vic Oct 2018'!AI27,('Vic Oct 2018'!L27-'Vic Oct 2018'!K27)*('Vic Oct 2018'!Q27/100)*'Vic Oct 2018'!AI27))</f>
        <v>187.53299999999996</v>
      </c>
      <c r="H33" s="285">
        <f>IF($C$5*'Vic Oct 2018'!AK27/'Vic Oct 2018'!AI27&lt;'Vic Oct 2018'!L27,0,IF($C$5*'Vic Oct 2018'!AK27/'Vic Oct 2018'!AI27&lt;='Vic Oct 2018'!M27,($C$5*'Vic Oct 2018'!AK27/'Vic Oct 2018'!AI27-'Vic Oct 2018'!L27)*('Vic Oct 2018'!R27/100)*'Vic Oct 2018'!AI27,('Vic Oct 2018'!M27-'Vic Oct 2018'!L27)*('Vic Oct 2018'!R27/100)*'Vic Oct 2018'!AI27))</f>
        <v>0</v>
      </c>
      <c r="I33" s="284">
        <f>IF(($C$5*'Vic Oct 2018'!AK27/'Vic Oct 2018'!AI27&gt;'Vic Oct 2018'!M27),($C$5*'Vic Oct 2018'!AK27/'Vic Oct 2018'!AI27-'Vic Oct 2018'!M27)*'Vic Oct 2018'!S27/100*'Vic Oct 2018'!AI27,0)</f>
        <v>0</v>
      </c>
      <c r="J33" s="284">
        <f>IF($C$5*'Vic Oct 2018'!AL27/'Vic Oct 2018'!AJ27&gt;='Vic Oct 2018'!J27,('Vic Oct 2018'!J27*'Vic Oct 2018'!U27/100)*'Vic Oct 2018'!AJ27,($C$5*'Vic Oct 2018'!AL27/'Vic Oct 2018'!AJ27*'Vic Oct 2018'!U27/100)*'Vic Oct 2018'!AJ27)</f>
        <v>494.4</v>
      </c>
      <c r="K33" s="284">
        <f>IF($C$5*'Vic Oct 2018'!AL27/'Vic Oct 2018'!AJ27&lt;'Vic Oct 2018'!J27,0,IF($C$5*'Vic Oct 2018'!AL27/'Vic Oct 2018'!AJ27&lt;='Vic Oct 2018'!K27,($C$5*'Vic Oct 2018'!AL27/'Vic Oct 2018'!AJ27-'Vic Oct 2018'!J27)*('Vic Oct 2018'!V27/100)*'Vic Oct 2018'!AJ27,('Vic Oct 2018'!K27-'Vic Oct 2018'!J27)*('Vic Oct 2018'!V27/100)*'Vic Oct 2018'!AJ27))</f>
        <v>470.4</v>
      </c>
      <c r="L33" s="284">
        <f>IF($C$5*'Vic Oct 2018'!AL27/'Vic Oct 2018'!AJ27&lt;'Vic Oct 2018'!K27,0,IF($C$5*'Vic Oct 2018'!AL27/'Vic Oct 2018'!AJ27&lt;='Vic Oct 2018'!L27,($C$5*'Vic Oct 2018'!AL27/'Vic Oct 2018'!AJ27-'Vic Oct 2018'!K27)*('Vic Oct 2018'!W27/100)*'Vic Oct 2018'!AJ27,('Vic Oct 2018'!L27-'Vic Oct 2018'!K27)*('Vic Oct 2018'!W27/100)*'Vic Oct 2018'!AJ27))</f>
        <v>356.40600000000001</v>
      </c>
      <c r="M33" s="284">
        <f>IF($C$5*'Vic Oct 2018'!AL27/'Vic Oct 2018'!AJ27&lt;'Vic Oct 2018'!L27,0,IF($C$5*'Vic Oct 2018'!AL27/'Vic Oct 2018'!AJ27&lt;='Vic Oct 2018'!M27,($C$5*'Vic Oct 2018'!AL27/'Vic Oct 2018'!AJ27-'Vic Oct 2018'!L27)*('Vic Oct 2018'!X27/100)*'Vic Oct 2018'!AJ27,('Vic Oct 2018'!M27-'Vic Oct 2018'!L27)*('Vic Oct 2018'!X27/100)*'Vic Oct 2018'!AJ27))</f>
        <v>0</v>
      </c>
      <c r="N33" s="284">
        <f>IF(($C$5*'Vic Oct 2018'!AL27/'Vic Oct 2018'!AJ27&gt;'Vic Oct 2018'!M27),($C$5*'Vic Oct 2018'!AL27/'Vic Oct 2018'!AJ27-'Vic Oct 2018'!M27)*'Vic Oct 2018'!Y27/100*'Vic Oct 2018'!AJ27,0)</f>
        <v>0</v>
      </c>
      <c r="O33" s="287">
        <f t="shared" si="0"/>
        <v>2379.0889999999999</v>
      </c>
      <c r="P33" s="288">
        <f>'Vic Oct 2018'!AM27</f>
        <v>0</v>
      </c>
      <c r="Q33" s="288">
        <f>'Vic Oct 2018'!AN27</f>
        <v>0</v>
      </c>
      <c r="R33" s="288">
        <f>'Vic Oct 2018'!AO27</f>
        <v>10</v>
      </c>
      <c r="S33" s="288">
        <f>'Vic Oct 2018'!AP27</f>
        <v>0</v>
      </c>
      <c r="T33" s="287">
        <f>O33</f>
        <v>2379.0889999999999</v>
      </c>
      <c r="U33" s="287">
        <f>T33-(T33*R33/100)</f>
        <v>2141.1801</v>
      </c>
      <c r="V33" s="287">
        <f t="shared" si="1"/>
        <v>2616.9979000000003</v>
      </c>
      <c r="W33" s="287">
        <f t="shared" si="1"/>
        <v>2355.2981100000002</v>
      </c>
      <c r="X33" s="289">
        <f>'Vic Oct 2018'!AW27</f>
        <v>0</v>
      </c>
      <c r="Y33" s="290" t="str">
        <f>'Vic Oct 2018'!AX27</f>
        <v>n</v>
      </c>
      <c r="CI33" s="274"/>
      <c r="CJ33" s="274"/>
      <c r="CK33" s="274"/>
      <c r="CL33" s="274"/>
      <c r="CM33" s="274"/>
      <c r="CN33" s="274"/>
      <c r="CO33" s="274"/>
      <c r="CP33" s="274"/>
      <c r="CQ33" s="274"/>
      <c r="CR33" s="274"/>
      <c r="CS33" s="274"/>
      <c r="CT33" s="274"/>
      <c r="CU33" s="274"/>
      <c r="CV33" s="274"/>
      <c r="CW33" s="274"/>
      <c r="CX33" s="274"/>
      <c r="CY33" s="274"/>
      <c r="CZ33" s="274"/>
      <c r="DA33" s="274"/>
      <c r="DB33" s="274"/>
      <c r="DC33" s="274"/>
      <c r="DD33" s="274"/>
      <c r="DE33" s="274"/>
      <c r="DF33" s="274"/>
      <c r="DG33" s="274"/>
      <c r="DH33" s="274"/>
      <c r="DI33" s="274"/>
      <c r="DJ33" s="274"/>
      <c r="DK33" s="274"/>
      <c r="DL33" s="274"/>
      <c r="DM33" s="274"/>
      <c r="DN33" s="274"/>
      <c r="DO33" s="274"/>
      <c r="DP33" s="274"/>
      <c r="DQ33" s="274"/>
      <c r="DR33" s="274"/>
      <c r="DS33" s="274"/>
      <c r="DT33" s="274"/>
      <c r="DU33" s="274"/>
      <c r="DV33" s="274"/>
      <c r="DW33" s="274"/>
      <c r="DX33" s="274"/>
      <c r="DY33" s="274"/>
      <c r="DZ33" s="274"/>
      <c r="EA33" s="274"/>
      <c r="EB33" s="274"/>
      <c r="EC33" s="274"/>
      <c r="ED33" s="274"/>
      <c r="EE33" s="274"/>
      <c r="EF33" s="274"/>
      <c r="EG33" s="274"/>
      <c r="EH33" s="274"/>
      <c r="EI33" s="274"/>
      <c r="EJ33" s="274"/>
    </row>
    <row r="34" spans="1:140" ht="17" customHeight="1">
      <c r="A34" s="534"/>
      <c r="B34" s="283" t="str">
        <f>'Vic Oct 2018'!F28</f>
        <v>Covau</v>
      </c>
      <c r="C34" s="283" t="str">
        <f>'Vic Oct 2018'!G28</f>
        <v>Smart Saver</v>
      </c>
      <c r="D34" s="284">
        <f>365*'Vic Oct 2018'!H28/100</f>
        <v>328.5</v>
      </c>
      <c r="E34" s="285">
        <f>IF($C$5*'Vic Oct 2018'!AK28/'Vic Oct 2018'!AI28&gt;='Vic Oct 2018'!J28,('Vic Oct 2018'!J28*'Vic Oct 2018'!O28/100)*'Vic Oct 2018'!AI28,($C$5*'Vic Oct 2018'!AK28/'Vic Oct 2018'!AI28*'Vic Oct 2018'!O28/100)*'Vic Oct 2018'!AI28)</f>
        <v>378</v>
      </c>
      <c r="F34" s="286">
        <f>IF($C$5*'Vic Oct 2018'!AK28/'Vic Oct 2018'!AI28&lt;'Vic Oct 2018'!J28,0,IF($C$5*'Vic Oct 2018'!AK28/'Vic Oct 2018'!AI28&lt;='Vic Oct 2018'!K28,($C$5*'Vic Oct 2018'!AK28/'Vic Oct 2018'!AI28-'Vic Oct 2018'!J28)*('Vic Oct 2018'!P28/100)*'Vic Oct 2018'!AI28,('Vic Oct 2018'!K28-'Vic Oct 2018'!J28)*('Vic Oct 2018'!P28/100)*'Vic Oct 2018'!AI28))</f>
        <v>368.99999999999994</v>
      </c>
      <c r="G34" s="284">
        <f>IF($C$5*'Vic Oct 2018'!AK28/'Vic Oct 2018'!AI28&lt;'Vic Oct 2018'!K28,0,IF($C$5*'Vic Oct 2018'!AK28/'Vic Oct 2018'!AI28&lt;='Vic Oct 2018'!L28,($C$5*'Vic Oct 2018'!AK28/'Vic Oct 2018'!AI28-'Vic Oct 2018'!K28)*('Vic Oct 2018'!Q28/100)*'Vic Oct 2018'!AI28,('Vic Oct 2018'!L28-'Vic Oct 2018'!K28)*('Vic Oct 2018'!Q28/100)*'Vic Oct 2018'!AI28))</f>
        <v>282.80000000000007</v>
      </c>
      <c r="H34" s="285">
        <f>IF($C$5*'Vic Oct 2018'!AK28/'Vic Oct 2018'!AI28&lt;'Vic Oct 2018'!L28,0,IF($C$5*'Vic Oct 2018'!AK28/'Vic Oct 2018'!AI28&lt;='Vic Oct 2018'!M28,($C$5*'Vic Oct 2018'!AK28/'Vic Oct 2018'!AI28-'Vic Oct 2018'!L28)*('Vic Oct 2018'!R28/100)*'Vic Oct 2018'!AI28,('Vic Oct 2018'!M28-'Vic Oct 2018'!L28)*('Vic Oct 2018'!R28/100)*'Vic Oct 2018'!AI28))</f>
        <v>0</v>
      </c>
      <c r="I34" s="284">
        <f>IF(($C$5*'Vic Oct 2018'!AK28/'Vic Oct 2018'!AI28&gt;'Vic Oct 2018'!M28),($C$5*'Vic Oct 2018'!AK28/'Vic Oct 2018'!AI28-'Vic Oct 2018'!M28)*'Vic Oct 2018'!S28/100*'Vic Oct 2018'!AI28,0)</f>
        <v>0</v>
      </c>
      <c r="J34" s="284">
        <f>IF($C$5*'Vic Oct 2018'!AL28/'Vic Oct 2018'!AJ28&gt;='Vic Oct 2018'!J28,('Vic Oct 2018'!J28*'Vic Oct 2018'!U28/100)*'Vic Oct 2018'!AJ28,($C$5*'Vic Oct 2018'!AL28/'Vic Oct 2018'!AJ28*'Vic Oct 2018'!U28/100)*'Vic Oct 2018'!AJ28)</f>
        <v>360</v>
      </c>
      <c r="K34" s="284">
        <f>IF($C$5*'Vic Oct 2018'!AL28/'Vic Oct 2018'!AJ28&lt;'Vic Oct 2018'!J28,0,IF($C$5*'Vic Oct 2018'!AL28/'Vic Oct 2018'!AJ28&lt;='Vic Oct 2018'!K28,($C$5*'Vic Oct 2018'!AL28/'Vic Oct 2018'!AJ28-'Vic Oct 2018'!J28)*('Vic Oct 2018'!V28/100)*'Vic Oct 2018'!AJ28,('Vic Oct 2018'!K28-'Vic Oct 2018'!J28)*('Vic Oct 2018'!V28/100)*'Vic Oct 2018'!AJ28))</f>
        <v>342</v>
      </c>
      <c r="L34" s="284">
        <f>IF($C$5*'Vic Oct 2018'!AL28/'Vic Oct 2018'!AJ28&lt;'Vic Oct 2018'!K28,0,IF($C$5*'Vic Oct 2018'!AL28/'Vic Oct 2018'!AJ28&lt;='Vic Oct 2018'!L28,($C$5*'Vic Oct 2018'!AL28/'Vic Oct 2018'!AJ28-'Vic Oct 2018'!K28)*('Vic Oct 2018'!W28/100)*'Vic Oct 2018'!AJ28,('Vic Oct 2018'!L28-'Vic Oct 2018'!K28)*('Vic Oct 2018'!W28/100)*'Vic Oct 2018'!AJ28))</f>
        <v>252.00000000000009</v>
      </c>
      <c r="M34" s="284">
        <f>IF($C$5*'Vic Oct 2018'!AL28/'Vic Oct 2018'!AJ28&lt;'Vic Oct 2018'!L28,0,IF($C$5*'Vic Oct 2018'!AL28/'Vic Oct 2018'!AJ28&lt;='Vic Oct 2018'!M28,($C$5*'Vic Oct 2018'!AL28/'Vic Oct 2018'!AJ28-'Vic Oct 2018'!L28)*('Vic Oct 2018'!X28/100)*'Vic Oct 2018'!AJ28,('Vic Oct 2018'!M28-'Vic Oct 2018'!L28)*('Vic Oct 2018'!X28/100)*'Vic Oct 2018'!AJ28))</f>
        <v>0</v>
      </c>
      <c r="N34" s="284">
        <f>IF(($C$5*'Vic Oct 2018'!AL28/'Vic Oct 2018'!AJ28&gt;'Vic Oct 2018'!M28),($C$5*'Vic Oct 2018'!AL28/'Vic Oct 2018'!AJ28-'Vic Oct 2018'!M28)*'Vic Oct 2018'!Y28/100*'Vic Oct 2018'!AJ28,0)</f>
        <v>0</v>
      </c>
      <c r="O34" s="287">
        <f t="shared" si="0"/>
        <v>2312.3000000000002</v>
      </c>
      <c r="P34" s="288">
        <f>'Vic Oct 2018'!AM28</f>
        <v>0</v>
      </c>
      <c r="Q34" s="288">
        <f>'Vic Oct 2018'!AN28</f>
        <v>0</v>
      </c>
      <c r="R34" s="288">
        <f>'Vic Oct 2018'!AO28</f>
        <v>0</v>
      </c>
      <c r="S34" s="288">
        <f>'Vic Oct 2018'!AP28</f>
        <v>20</v>
      </c>
      <c r="T34" s="287">
        <f>O34</f>
        <v>2312.3000000000002</v>
      </c>
      <c r="U34" s="287">
        <f>(T34-(T34-D34)*S34/100)</f>
        <v>1915.5400000000002</v>
      </c>
      <c r="V34" s="287">
        <f t="shared" si="1"/>
        <v>2543.5300000000002</v>
      </c>
      <c r="W34" s="287">
        <f t="shared" si="1"/>
        <v>2107.0940000000005</v>
      </c>
      <c r="X34" s="289">
        <f>'Vic Oct 2018'!AW28</f>
        <v>0</v>
      </c>
      <c r="Y34" s="290" t="str">
        <f>'Vic Oct 2018'!AX28</f>
        <v>n</v>
      </c>
      <c r="CI34" s="274"/>
      <c r="CJ34" s="274"/>
      <c r="CK34" s="274"/>
      <c r="CL34" s="274"/>
      <c r="CM34" s="274"/>
      <c r="CN34" s="274"/>
      <c r="CO34" s="274"/>
      <c r="CP34" s="274"/>
      <c r="CQ34" s="274"/>
      <c r="CR34" s="274"/>
      <c r="CS34" s="274"/>
      <c r="CT34" s="274"/>
      <c r="CU34" s="274"/>
      <c r="CV34" s="274"/>
      <c r="CW34" s="274"/>
      <c r="CX34" s="274"/>
      <c r="CY34" s="274"/>
      <c r="CZ34" s="274"/>
      <c r="DA34" s="274"/>
      <c r="DB34" s="274"/>
      <c r="DC34" s="274"/>
      <c r="DD34" s="274"/>
      <c r="DE34" s="274"/>
      <c r="DF34" s="274"/>
      <c r="DG34" s="274"/>
      <c r="DH34" s="274"/>
      <c r="DI34" s="274"/>
      <c r="DJ34" s="274"/>
      <c r="DK34" s="274"/>
      <c r="DL34" s="274"/>
      <c r="DM34" s="274"/>
      <c r="DN34" s="274"/>
      <c r="DO34" s="274"/>
      <c r="DP34" s="274"/>
      <c r="DQ34" s="274"/>
      <c r="DR34" s="274"/>
      <c r="DS34" s="274"/>
      <c r="DT34" s="274"/>
      <c r="DU34" s="274"/>
      <c r="DV34" s="274"/>
      <c r="DW34" s="274"/>
      <c r="DX34" s="274"/>
      <c r="DY34" s="274"/>
      <c r="DZ34" s="274"/>
      <c r="EA34" s="274"/>
      <c r="EB34" s="274"/>
      <c r="EC34" s="274"/>
      <c r="ED34" s="274"/>
      <c r="EE34" s="274"/>
      <c r="EF34" s="274"/>
      <c r="EG34" s="274"/>
      <c r="EH34" s="274"/>
      <c r="EI34" s="274"/>
      <c r="EJ34" s="274"/>
    </row>
    <row r="35" spans="1:140" ht="17" customHeight="1">
      <c r="A35" s="534"/>
      <c r="B35" s="283" t="str">
        <f>'Vic Oct 2018'!F29</f>
        <v>EnergyAustralia</v>
      </c>
      <c r="C35" s="283" t="str">
        <f>'Vic Oct 2018'!G29</f>
        <v>Everyday Saver Business</v>
      </c>
      <c r="D35" s="284">
        <f>365*'Vic Oct 2018'!H29/100</f>
        <v>423.4</v>
      </c>
      <c r="E35" s="285">
        <f>IF($C$5*'Vic Oct 2018'!AK29/'Vic Oct 2018'!AI29&gt;='Vic Oct 2018'!J29,('Vic Oct 2018'!J29*'Vic Oct 2018'!O29/100)*'Vic Oct 2018'!AI29,($C$5*'Vic Oct 2018'!AK29/'Vic Oct 2018'!AI29*'Vic Oct 2018'!O29/100)*'Vic Oct 2018'!AI29)</f>
        <v>231.6</v>
      </c>
      <c r="F35" s="286">
        <f>IF($C$5*'Vic Oct 2018'!AK29/'Vic Oct 2018'!AI29&lt;'Vic Oct 2018'!J29,0,IF($C$5*'Vic Oct 2018'!AK29/'Vic Oct 2018'!AI29&lt;='Vic Oct 2018'!K29,($C$5*'Vic Oct 2018'!AK29/'Vic Oct 2018'!AI29-'Vic Oct 2018'!J29)*('Vic Oct 2018'!P29/100)*'Vic Oct 2018'!AI29,('Vic Oct 2018'!K29-'Vic Oct 2018'!J29)*('Vic Oct 2018'!P29/100)*'Vic Oct 2018'!AI29))</f>
        <v>225.59999999999997</v>
      </c>
      <c r="G35" s="284">
        <f>IF($C$5*'Vic Oct 2018'!AK29/'Vic Oct 2018'!AI29&lt;'Vic Oct 2018'!K29,0,IF($C$5*'Vic Oct 2018'!AK29/'Vic Oct 2018'!AI29&lt;='Vic Oct 2018'!L29,($C$5*'Vic Oct 2018'!AK29/'Vic Oct 2018'!AI29-'Vic Oct 2018'!K29)*('Vic Oct 2018'!Q29/100)*'Vic Oct 2018'!AI29,('Vic Oct 2018'!L29-'Vic Oct 2018'!K29)*('Vic Oct 2018'!Q29/100)*'Vic Oct 2018'!AI29))</f>
        <v>173.53800000000001</v>
      </c>
      <c r="H35" s="285">
        <f>IF($C$5*'Vic Oct 2018'!AK29/'Vic Oct 2018'!AI29&lt;'Vic Oct 2018'!L29,0,IF($C$5*'Vic Oct 2018'!AK29/'Vic Oct 2018'!AI29&lt;='Vic Oct 2018'!M29,($C$5*'Vic Oct 2018'!AK29/'Vic Oct 2018'!AI29-'Vic Oct 2018'!L29)*('Vic Oct 2018'!R29/100)*'Vic Oct 2018'!AI29,('Vic Oct 2018'!M29-'Vic Oct 2018'!L29)*('Vic Oct 2018'!R29/100)*'Vic Oct 2018'!AI29))</f>
        <v>0</v>
      </c>
      <c r="I35" s="284">
        <f>IF(($C$5*'Vic Oct 2018'!AK29/'Vic Oct 2018'!AI29&gt;'Vic Oct 2018'!M29),($C$5*'Vic Oct 2018'!AK29/'Vic Oct 2018'!AI29-'Vic Oct 2018'!M29)*'Vic Oct 2018'!S29/100*'Vic Oct 2018'!AI29,0)</f>
        <v>0</v>
      </c>
      <c r="J35" s="284">
        <f>IF($C$5*'Vic Oct 2018'!AL29/'Vic Oct 2018'!AJ29&gt;='Vic Oct 2018'!J29,('Vic Oct 2018'!J29*'Vic Oct 2018'!U29/100)*'Vic Oct 2018'!AJ29,($C$5*'Vic Oct 2018'!AL29/'Vic Oct 2018'!AJ29*'Vic Oct 2018'!U29/100)*'Vic Oct 2018'!AJ29)</f>
        <v>460.8</v>
      </c>
      <c r="K35" s="284">
        <f>IF($C$5*'Vic Oct 2018'!AL29/'Vic Oct 2018'!AJ29&lt;'Vic Oct 2018'!J29,0,IF($C$5*'Vic Oct 2018'!AL29/'Vic Oct 2018'!AJ29&lt;='Vic Oct 2018'!K29,($C$5*'Vic Oct 2018'!AL29/'Vic Oct 2018'!AJ29-'Vic Oct 2018'!J29)*('Vic Oct 2018'!V29/100)*'Vic Oct 2018'!AJ29,('Vic Oct 2018'!K29-'Vic Oct 2018'!J29)*('Vic Oct 2018'!V29/100)*'Vic Oct 2018'!AJ29))</f>
        <v>427.2</v>
      </c>
      <c r="L35" s="284">
        <f>IF($C$5*'Vic Oct 2018'!AL29/'Vic Oct 2018'!AJ29&lt;'Vic Oct 2018'!K29,0,IF($C$5*'Vic Oct 2018'!AL29/'Vic Oct 2018'!AJ29&lt;='Vic Oct 2018'!L29,($C$5*'Vic Oct 2018'!AL29/'Vic Oct 2018'!AJ29-'Vic Oct 2018'!K29)*('Vic Oct 2018'!W29/100)*'Vic Oct 2018'!AJ29,('Vic Oct 2018'!L29-'Vic Oct 2018'!K29)*('Vic Oct 2018'!W29/100)*'Vic Oct 2018'!AJ29))</f>
        <v>324.68399999999997</v>
      </c>
      <c r="M35" s="284">
        <f>IF($C$5*'Vic Oct 2018'!AL29/'Vic Oct 2018'!AJ29&lt;'Vic Oct 2018'!L29,0,IF($C$5*'Vic Oct 2018'!AL29/'Vic Oct 2018'!AJ29&lt;='Vic Oct 2018'!M29,($C$5*'Vic Oct 2018'!AL29/'Vic Oct 2018'!AJ29-'Vic Oct 2018'!L29)*('Vic Oct 2018'!X29/100)*'Vic Oct 2018'!AJ29,('Vic Oct 2018'!M29-'Vic Oct 2018'!L29)*('Vic Oct 2018'!X29/100)*'Vic Oct 2018'!AJ29))</f>
        <v>0</v>
      </c>
      <c r="N35" s="284">
        <f>IF(($C$5*'Vic Oct 2018'!AL29/'Vic Oct 2018'!AJ29&gt;'Vic Oct 2018'!M29),($C$5*'Vic Oct 2018'!AL29/'Vic Oct 2018'!AJ29-'Vic Oct 2018'!M29)*'Vic Oct 2018'!Y29/100*'Vic Oct 2018'!AJ29,0)</f>
        <v>0</v>
      </c>
      <c r="O35" s="287">
        <f t="shared" si="0"/>
        <v>2266.8220000000001</v>
      </c>
      <c r="P35" s="288">
        <f>'Vic Oct 2018'!AM29</f>
        <v>0</v>
      </c>
      <c r="Q35" s="288">
        <f>'Vic Oct 2018'!AN29</f>
        <v>22</v>
      </c>
      <c r="R35" s="288">
        <f>'Vic Oct 2018'!AO29</f>
        <v>0</v>
      </c>
      <c r="S35" s="288">
        <f>'Vic Oct 2018'!AP29</f>
        <v>0</v>
      </c>
      <c r="T35" s="287">
        <f>(O35-(O35-D35)*Q35/100)</f>
        <v>1861.2691600000001</v>
      </c>
      <c r="U35" s="287">
        <f t="shared" ref="U35:U40" si="5">T35</f>
        <v>1861.2691600000001</v>
      </c>
      <c r="V35" s="287">
        <f t="shared" si="1"/>
        <v>2047.3960760000002</v>
      </c>
      <c r="W35" s="287">
        <f t="shared" si="1"/>
        <v>2047.3960760000002</v>
      </c>
      <c r="X35" s="289">
        <f>'Vic Oct 2018'!AW29</f>
        <v>24</v>
      </c>
      <c r="Y35" s="290" t="str">
        <f>'Vic Oct 2018'!AX29</f>
        <v>y</v>
      </c>
      <c r="CI35" s="274"/>
      <c r="CJ35" s="274"/>
      <c r="CK35" s="274"/>
      <c r="CL35" s="274"/>
      <c r="CM35" s="274"/>
      <c r="CN35" s="274"/>
      <c r="CO35" s="274"/>
      <c r="CP35" s="274"/>
      <c r="CQ35" s="274"/>
      <c r="CR35" s="274"/>
      <c r="CS35" s="274"/>
      <c r="CT35" s="274"/>
      <c r="CU35" s="274"/>
      <c r="CV35" s="274"/>
      <c r="CW35" s="274"/>
      <c r="CX35" s="274"/>
      <c r="CY35" s="274"/>
      <c r="CZ35" s="274"/>
      <c r="DA35" s="274"/>
      <c r="DB35" s="274"/>
      <c r="DC35" s="274"/>
      <c r="DD35" s="274"/>
      <c r="DE35" s="274"/>
      <c r="DF35" s="274"/>
      <c r="DG35" s="274"/>
      <c r="DH35" s="274"/>
      <c r="DI35" s="274"/>
      <c r="DJ35" s="274"/>
      <c r="DK35" s="274"/>
      <c r="DL35" s="274"/>
      <c r="DM35" s="274"/>
      <c r="DN35" s="274"/>
      <c r="DO35" s="274"/>
      <c r="DP35" s="274"/>
      <c r="DQ35" s="274"/>
      <c r="DR35" s="274"/>
      <c r="DS35" s="274"/>
      <c r="DT35" s="274"/>
      <c r="DU35" s="274"/>
      <c r="DV35" s="274"/>
      <c r="DW35" s="274"/>
      <c r="DX35" s="274"/>
      <c r="DY35" s="274"/>
      <c r="DZ35" s="274"/>
      <c r="EA35" s="274"/>
      <c r="EB35" s="274"/>
      <c r="EC35" s="274"/>
      <c r="ED35" s="274"/>
      <c r="EE35" s="274"/>
      <c r="EF35" s="274"/>
      <c r="EG35" s="274"/>
      <c r="EH35" s="274"/>
      <c r="EI35" s="274"/>
      <c r="EJ35" s="274"/>
    </row>
    <row r="36" spans="1:140" ht="17" customHeight="1">
      <c r="A36" s="534"/>
      <c r="B36" s="283" t="str">
        <f>'Vic Oct 2018'!F30</f>
        <v>Lumo Energy</v>
      </c>
      <c r="C36" s="283" t="str">
        <f>'Vic Oct 2018'!G30</f>
        <v>Business Premium</v>
      </c>
      <c r="D36" s="284">
        <f>365*'Vic Oct 2018'!H30/100</f>
        <v>299.66499999999996</v>
      </c>
      <c r="E36" s="285">
        <f>IF($C$5*'Vic Oct 2018'!AK30/'Vic Oct 2018'!AI30&gt;='Vic Oct 2018'!J30,('Vic Oct 2018'!J30*'Vic Oct 2018'!O30/100)*'Vic Oct 2018'!AI30,($C$5*'Vic Oct 2018'!AK30/'Vic Oct 2018'!AI30*'Vic Oct 2018'!O30/100)*'Vic Oct 2018'!AI30)</f>
        <v>163.02440000000001</v>
      </c>
      <c r="F36" s="286">
        <f>IF($C$5*'Vic Oct 2018'!AK30/'Vic Oct 2018'!AI30&lt;'Vic Oct 2018'!J30,0,IF($C$5*'Vic Oct 2018'!AK30/'Vic Oct 2018'!AI30&lt;='Vic Oct 2018'!K30,($C$5*'Vic Oct 2018'!AK30/'Vic Oct 2018'!AI30-'Vic Oct 2018'!J30)*('Vic Oct 2018'!P30/100)*'Vic Oct 2018'!AI30,('Vic Oct 2018'!K30-'Vic Oct 2018'!J30)*('Vic Oct 2018'!P30/100)*'Vic Oct 2018'!AI30))</f>
        <v>161.80780000000001</v>
      </c>
      <c r="G36" s="284">
        <f>IF($C$5*'Vic Oct 2018'!AK30/'Vic Oct 2018'!AI30&lt;'Vic Oct 2018'!K30,0,IF($C$5*'Vic Oct 2018'!AK30/'Vic Oct 2018'!AI30&lt;='Vic Oct 2018'!L30,($C$5*'Vic Oct 2018'!AK30/'Vic Oct 2018'!AI30-'Vic Oct 2018'!K30)*('Vic Oct 2018'!Q30/100)*'Vic Oct 2018'!AI30,('Vic Oct 2018'!L30-'Vic Oct 2018'!K30)*('Vic Oct 2018'!Q30/100)*'Vic Oct 2018'!AI30))</f>
        <v>117.8738</v>
      </c>
      <c r="H36" s="285">
        <f>IF($C$5*'Vic Oct 2018'!AK30/'Vic Oct 2018'!AI30&lt;'Vic Oct 2018'!L30,0,IF($C$5*'Vic Oct 2018'!AK30/'Vic Oct 2018'!AI30&lt;='Vic Oct 2018'!M30,($C$5*'Vic Oct 2018'!AK30/'Vic Oct 2018'!AI30-'Vic Oct 2018'!L30)*('Vic Oct 2018'!R30/100)*'Vic Oct 2018'!AI30,('Vic Oct 2018'!M30-'Vic Oct 2018'!L30)*('Vic Oct 2018'!R30/100)*'Vic Oct 2018'!AI30))</f>
        <v>0</v>
      </c>
      <c r="I36" s="284">
        <f>IF(($C$5*'Vic Oct 2018'!AK30/'Vic Oct 2018'!AI30&gt;'Vic Oct 2018'!M30),($C$5*'Vic Oct 2018'!AK30/'Vic Oct 2018'!AI30-'Vic Oct 2018'!M30)*'Vic Oct 2018'!S30/100*'Vic Oct 2018'!AI30,0)</f>
        <v>0</v>
      </c>
      <c r="J36" s="284">
        <f>IF($C$5*'Vic Oct 2018'!AL30/'Vic Oct 2018'!AJ30&gt;='Vic Oct 2018'!J30,('Vic Oct 2018'!J30*'Vic Oct 2018'!U30/100)*'Vic Oct 2018'!AJ30,($C$5*'Vic Oct 2018'!AL30/'Vic Oct 2018'!AJ30*'Vic Oct 2018'!U30/100)*'Vic Oct 2018'!AJ30)</f>
        <v>326.04880000000003</v>
      </c>
      <c r="K36" s="284">
        <f>IF($C$5*'Vic Oct 2018'!AL30/'Vic Oct 2018'!AJ30&lt;'Vic Oct 2018'!J30,0,IF($C$5*'Vic Oct 2018'!AL30/'Vic Oct 2018'!AJ30&lt;='Vic Oct 2018'!K30,($C$5*'Vic Oct 2018'!AL30/'Vic Oct 2018'!AJ30-'Vic Oct 2018'!J30)*('Vic Oct 2018'!V30/100)*'Vic Oct 2018'!AJ30,('Vic Oct 2018'!K30-'Vic Oct 2018'!J30)*('Vic Oct 2018'!V30/100)*'Vic Oct 2018'!AJ30))</f>
        <v>311.44960000000003</v>
      </c>
      <c r="L36" s="284">
        <f>IF($C$5*'Vic Oct 2018'!AL30/'Vic Oct 2018'!AJ30&lt;'Vic Oct 2018'!K30,0,IF($C$5*'Vic Oct 2018'!AL30/'Vic Oct 2018'!AJ30&lt;='Vic Oct 2018'!L30,($C$5*'Vic Oct 2018'!AL30/'Vic Oct 2018'!AJ30-'Vic Oct 2018'!K30)*('Vic Oct 2018'!W30/100)*'Vic Oct 2018'!AJ30,('Vic Oct 2018'!L30-'Vic Oct 2018'!K30)*('Vic Oct 2018'!W30/100)*'Vic Oct 2018'!AJ30))</f>
        <v>224.95000000000002</v>
      </c>
      <c r="M36" s="284">
        <f>IF($C$5*'Vic Oct 2018'!AL30/'Vic Oct 2018'!AJ30&lt;'Vic Oct 2018'!L30,0,IF($C$5*'Vic Oct 2018'!AL30/'Vic Oct 2018'!AJ30&lt;='Vic Oct 2018'!M30,($C$5*'Vic Oct 2018'!AL30/'Vic Oct 2018'!AJ30-'Vic Oct 2018'!L30)*('Vic Oct 2018'!X30/100)*'Vic Oct 2018'!AJ30,('Vic Oct 2018'!M30-'Vic Oct 2018'!L30)*('Vic Oct 2018'!X30/100)*'Vic Oct 2018'!AJ30))</f>
        <v>0</v>
      </c>
      <c r="N36" s="284">
        <f>IF(($C$5*'Vic Oct 2018'!AL30/'Vic Oct 2018'!AJ30&gt;'Vic Oct 2018'!M30),($C$5*'Vic Oct 2018'!AL30/'Vic Oct 2018'!AJ30-'Vic Oct 2018'!M30)*'Vic Oct 2018'!Y30/100*'Vic Oct 2018'!AJ30,0)</f>
        <v>0</v>
      </c>
      <c r="O36" s="287">
        <f t="shared" si="0"/>
        <v>1604.8194000000001</v>
      </c>
      <c r="P36" s="288">
        <f>'Vic Oct 2018'!AM30</f>
        <v>0</v>
      </c>
      <c r="Q36" s="288">
        <f>'Vic Oct 2018'!AN30</f>
        <v>0</v>
      </c>
      <c r="R36" s="288">
        <f>'Vic Oct 2018'!AO30</f>
        <v>0</v>
      </c>
      <c r="S36" s="288">
        <f>'Vic Oct 2018'!AP30</f>
        <v>0</v>
      </c>
      <c r="T36" s="287">
        <f>O36</f>
        <v>1604.8194000000001</v>
      </c>
      <c r="U36" s="287">
        <f t="shared" si="5"/>
        <v>1604.8194000000001</v>
      </c>
      <c r="V36" s="287">
        <f t="shared" si="1"/>
        <v>1765.3013400000002</v>
      </c>
      <c r="W36" s="287">
        <f t="shared" si="1"/>
        <v>1765.3013400000002</v>
      </c>
      <c r="X36" s="289">
        <f>'Vic Oct 2018'!AW30</f>
        <v>36</v>
      </c>
      <c r="Y36" s="290" t="str">
        <f>'Vic Oct 2018'!AX30</f>
        <v>n</v>
      </c>
      <c r="CI36" s="274"/>
      <c r="CJ36" s="274"/>
      <c r="CK36" s="274"/>
      <c r="CL36" s="274"/>
      <c r="CM36" s="274"/>
      <c r="CN36" s="274"/>
      <c r="CO36" s="274"/>
      <c r="CP36" s="274"/>
      <c r="CQ36" s="274"/>
      <c r="CR36" s="274"/>
      <c r="CS36" s="274"/>
      <c r="CT36" s="274"/>
      <c r="CU36" s="274"/>
      <c r="CV36" s="274"/>
      <c r="CW36" s="274"/>
      <c r="CX36" s="274"/>
      <c r="CY36" s="274"/>
      <c r="CZ36" s="274"/>
      <c r="DA36" s="274"/>
      <c r="DB36" s="274"/>
      <c r="DC36" s="274"/>
      <c r="DD36" s="274"/>
      <c r="DE36" s="274"/>
      <c r="DF36" s="274"/>
      <c r="DG36" s="274"/>
      <c r="DH36" s="274"/>
      <c r="DI36" s="274"/>
      <c r="DJ36" s="274"/>
      <c r="DK36" s="274"/>
      <c r="DL36" s="274"/>
      <c r="DM36" s="274"/>
      <c r="DN36" s="274"/>
      <c r="DO36" s="274"/>
      <c r="DP36" s="274"/>
      <c r="DQ36" s="274"/>
      <c r="DR36" s="274"/>
      <c r="DS36" s="274"/>
      <c r="DT36" s="274"/>
      <c r="DU36" s="274"/>
      <c r="DV36" s="274"/>
      <c r="DW36" s="274"/>
      <c r="DX36" s="274"/>
      <c r="DY36" s="274"/>
      <c r="DZ36" s="274"/>
      <c r="EA36" s="274"/>
      <c r="EB36" s="274"/>
      <c r="EC36" s="274"/>
      <c r="ED36" s="274"/>
      <c r="EE36" s="274"/>
      <c r="EF36" s="274"/>
      <c r="EG36" s="274"/>
      <c r="EH36" s="274"/>
      <c r="EI36" s="274"/>
      <c r="EJ36" s="274"/>
    </row>
    <row r="37" spans="1:140" ht="17" customHeight="1">
      <c r="A37" s="534"/>
      <c r="B37" s="283" t="str">
        <f>'Vic Oct 2018'!F31</f>
        <v>Momentum Energy</v>
      </c>
      <c r="C37" s="283" t="str">
        <f>'Vic Oct 2018'!G31</f>
        <v>Market offer</v>
      </c>
      <c r="D37" s="284">
        <f>365*'Vic Oct 2018'!H31/100</f>
        <v>340.50850000000008</v>
      </c>
      <c r="E37" s="285">
        <f>IF($C$5*'Vic Oct 2018'!AK31/'Vic Oct 2018'!AI31&gt;='Vic Oct 2018'!J31,('Vic Oct 2018'!J31*'Vic Oct 2018'!O31/100)*'Vic Oct 2018'!AI31,($C$5*'Vic Oct 2018'!AK31/'Vic Oct 2018'!AI31*'Vic Oct 2018'!O31/100)*'Vic Oct 2018'!AI31)</f>
        <v>170.4</v>
      </c>
      <c r="F37" s="286">
        <f>IF($C$5*'Vic Oct 2018'!AK31/'Vic Oct 2018'!AI31&lt;'Vic Oct 2018'!J31,0,IF($C$5*'Vic Oct 2018'!AK31/'Vic Oct 2018'!AI31&lt;='Vic Oct 2018'!K31,($C$5*'Vic Oct 2018'!AK31/'Vic Oct 2018'!AI31-'Vic Oct 2018'!J31)*('Vic Oct 2018'!P31/100)*'Vic Oct 2018'!AI31,('Vic Oct 2018'!K31-'Vic Oct 2018'!J31)*('Vic Oct 2018'!P31/100)*'Vic Oct 2018'!AI31))</f>
        <v>170.39999999999998</v>
      </c>
      <c r="G37" s="284">
        <f>IF($C$5*'Vic Oct 2018'!AK31/'Vic Oct 2018'!AI31&lt;'Vic Oct 2018'!K31,0,IF($C$5*'Vic Oct 2018'!AK31/'Vic Oct 2018'!AI31&lt;='Vic Oct 2018'!L31,($C$5*'Vic Oct 2018'!AK31/'Vic Oct 2018'!AI31-'Vic Oct 2018'!K31)*('Vic Oct 2018'!Q31/100)*'Vic Oct 2018'!AI31,('Vic Oct 2018'!L31-'Vic Oct 2018'!K31)*('Vic Oct 2018'!Q31/100)*'Vic Oct 2018'!AI31))</f>
        <v>131.553</v>
      </c>
      <c r="H37" s="285">
        <f>IF($C$5*'Vic Oct 2018'!AK31/'Vic Oct 2018'!AI31&lt;'Vic Oct 2018'!L31,0,IF($C$5*'Vic Oct 2018'!AK31/'Vic Oct 2018'!AI31&lt;='Vic Oct 2018'!M31,($C$5*'Vic Oct 2018'!AK31/'Vic Oct 2018'!AI31-'Vic Oct 2018'!L31)*('Vic Oct 2018'!R31/100)*'Vic Oct 2018'!AI31,('Vic Oct 2018'!M31-'Vic Oct 2018'!L31)*('Vic Oct 2018'!R31/100)*'Vic Oct 2018'!AI31))</f>
        <v>0</v>
      </c>
      <c r="I37" s="284">
        <f>IF(($C$5*'Vic Oct 2018'!AK31/'Vic Oct 2018'!AI31&gt;'Vic Oct 2018'!M31),($C$5*'Vic Oct 2018'!AK31/'Vic Oct 2018'!AI31-'Vic Oct 2018'!M31)*'Vic Oct 2018'!S31/100*'Vic Oct 2018'!AI31,0)</f>
        <v>0</v>
      </c>
      <c r="J37" s="284">
        <f>IF($C$5*'Vic Oct 2018'!AL31/'Vic Oct 2018'!AJ31&gt;='Vic Oct 2018'!J31,('Vic Oct 2018'!J31*'Vic Oct 2018'!U31/100)*'Vic Oct 2018'!AJ31,($C$5*'Vic Oct 2018'!AL31/'Vic Oct 2018'!AJ31*'Vic Oct 2018'!U31/100)*'Vic Oct 2018'!AJ31)</f>
        <v>328.8</v>
      </c>
      <c r="K37" s="284">
        <f>IF($C$5*'Vic Oct 2018'!AL31/'Vic Oct 2018'!AJ31&lt;'Vic Oct 2018'!J31,0,IF($C$5*'Vic Oct 2018'!AL31/'Vic Oct 2018'!AJ31&lt;='Vic Oct 2018'!K31,($C$5*'Vic Oct 2018'!AL31/'Vic Oct 2018'!AJ31-'Vic Oct 2018'!J31)*('Vic Oct 2018'!V31/100)*'Vic Oct 2018'!AJ31,('Vic Oct 2018'!K31-'Vic Oct 2018'!J31)*('Vic Oct 2018'!V31/100)*'Vic Oct 2018'!AJ31))</f>
        <v>321.60000000000002</v>
      </c>
      <c r="L37" s="284">
        <f>IF($C$5*'Vic Oct 2018'!AL31/'Vic Oct 2018'!AJ31&lt;'Vic Oct 2018'!K31,0,IF($C$5*'Vic Oct 2018'!AL31/'Vic Oct 2018'!AJ31&lt;='Vic Oct 2018'!L31,($C$5*'Vic Oct 2018'!AL31/'Vic Oct 2018'!AJ31-'Vic Oct 2018'!K31)*('Vic Oct 2018'!W31/100)*'Vic Oct 2018'!AJ31,('Vic Oct 2018'!L31-'Vic Oct 2018'!K31)*('Vic Oct 2018'!W31/100)*'Vic Oct 2018'!AJ31))</f>
        <v>248.17800000000003</v>
      </c>
      <c r="M37" s="284">
        <f>IF($C$5*'Vic Oct 2018'!AL31/'Vic Oct 2018'!AJ31&lt;'Vic Oct 2018'!L31,0,IF($C$5*'Vic Oct 2018'!AL31/'Vic Oct 2018'!AJ31&lt;='Vic Oct 2018'!M31,($C$5*'Vic Oct 2018'!AL31/'Vic Oct 2018'!AJ31-'Vic Oct 2018'!L31)*('Vic Oct 2018'!X31/100)*'Vic Oct 2018'!AJ31,('Vic Oct 2018'!M31-'Vic Oct 2018'!L31)*('Vic Oct 2018'!X31/100)*'Vic Oct 2018'!AJ31))</f>
        <v>0</v>
      </c>
      <c r="N37" s="284">
        <f>IF(($C$5*'Vic Oct 2018'!AL31/'Vic Oct 2018'!AJ31&gt;'Vic Oct 2018'!M31),($C$5*'Vic Oct 2018'!AL31/'Vic Oct 2018'!AJ31-'Vic Oct 2018'!M31)*'Vic Oct 2018'!Y31/100*'Vic Oct 2018'!AJ31,0)</f>
        <v>0</v>
      </c>
      <c r="O37" s="287">
        <f t="shared" si="0"/>
        <v>1711.4395000000002</v>
      </c>
      <c r="P37" s="288">
        <f>'Vic Oct 2018'!AM31</f>
        <v>0</v>
      </c>
      <c r="Q37" s="288">
        <f>'Vic Oct 2018'!AN31</f>
        <v>0</v>
      </c>
      <c r="R37" s="288">
        <f>'Vic Oct 2018'!AO31</f>
        <v>0</v>
      </c>
      <c r="S37" s="288">
        <f>'Vic Oct 2018'!AP31</f>
        <v>0</v>
      </c>
      <c r="T37" s="287">
        <f>O37</f>
        <v>1711.4395000000002</v>
      </c>
      <c r="U37" s="287">
        <f t="shared" si="5"/>
        <v>1711.4395000000002</v>
      </c>
      <c r="V37" s="287">
        <f t="shared" si="1"/>
        <v>1882.5834500000003</v>
      </c>
      <c r="W37" s="287">
        <f t="shared" si="1"/>
        <v>1882.5834500000003</v>
      </c>
      <c r="X37" s="289">
        <f>'Vic Oct 2018'!AW31</f>
        <v>0</v>
      </c>
      <c r="Y37" s="290" t="str">
        <f>'Vic Oct 2018'!AX31</f>
        <v>n</v>
      </c>
      <c r="CI37" s="274"/>
      <c r="CJ37" s="274"/>
      <c r="CK37" s="274"/>
      <c r="CL37" s="274"/>
      <c r="CM37" s="274"/>
      <c r="CN37" s="274"/>
      <c r="CO37" s="274"/>
      <c r="CP37" s="274"/>
      <c r="CQ37" s="274"/>
      <c r="CR37" s="274"/>
      <c r="CS37" s="274"/>
      <c r="CT37" s="274"/>
      <c r="CU37" s="274"/>
      <c r="CV37" s="274"/>
      <c r="CW37" s="274"/>
      <c r="CX37" s="274"/>
      <c r="CY37" s="274"/>
      <c r="CZ37" s="274"/>
      <c r="DA37" s="274"/>
      <c r="DB37" s="274"/>
      <c r="DC37" s="274"/>
      <c r="DD37" s="274"/>
      <c r="DE37" s="274"/>
      <c r="DF37" s="274"/>
      <c r="DG37" s="274"/>
      <c r="DH37" s="274"/>
      <c r="DI37" s="274"/>
      <c r="DJ37" s="274"/>
      <c r="DK37" s="274"/>
      <c r="DL37" s="274"/>
      <c r="DM37" s="274"/>
      <c r="DN37" s="274"/>
      <c r="DO37" s="274"/>
      <c r="DP37" s="274"/>
      <c r="DQ37" s="274"/>
      <c r="DR37" s="274"/>
      <c r="DS37" s="274"/>
      <c r="DT37" s="274"/>
      <c r="DU37" s="274"/>
      <c r="DV37" s="274"/>
      <c r="DW37" s="274"/>
      <c r="DX37" s="274"/>
      <c r="DY37" s="274"/>
      <c r="DZ37" s="274"/>
      <c r="EA37" s="274"/>
      <c r="EB37" s="274"/>
      <c r="EC37" s="274"/>
      <c r="ED37" s="274"/>
      <c r="EE37" s="274"/>
      <c r="EF37" s="274"/>
      <c r="EG37" s="274"/>
      <c r="EH37" s="274"/>
      <c r="EI37" s="274"/>
      <c r="EJ37" s="274"/>
    </row>
    <row r="38" spans="1:140" s="298" customFormat="1" ht="17" customHeight="1" thickBot="1">
      <c r="A38" s="534"/>
      <c r="B38" s="283" t="str">
        <f>'Vic Oct 2018'!F32</f>
        <v>Origin Energy</v>
      </c>
      <c r="C38" s="283" t="str">
        <f>'Vic Oct 2018'!G32</f>
        <v>Business Saver</v>
      </c>
      <c r="D38" s="284">
        <f>365*'Vic Oct 2018'!H32/100</f>
        <v>339.45</v>
      </c>
      <c r="E38" s="285">
        <f>IF($C$5*'Vic Oct 2018'!AK32/'Vic Oct 2018'!AI32&gt;='Vic Oct 2018'!J32,('Vic Oct 2018'!J32*'Vic Oct 2018'!O32/100)*'Vic Oct 2018'!AI32,($C$5*'Vic Oct 2018'!AK32/'Vic Oct 2018'!AI32*'Vic Oct 2018'!O32/100)*'Vic Oct 2018'!AI32)</f>
        <v>566.61</v>
      </c>
      <c r="F38" s="286">
        <f>IF($C$5*'Vic Oct 2018'!AK32/'Vic Oct 2018'!AI32&lt;'Vic Oct 2018'!J32,0,IF($C$5*'Vic Oct 2018'!AK32/'Vic Oct 2018'!AI32&lt;='Vic Oct 2018'!K32,($C$5*'Vic Oct 2018'!AK32/'Vic Oct 2018'!AI32-'Vic Oct 2018'!J32)*('Vic Oct 2018'!P32/100)*'Vic Oct 2018'!AI32,('Vic Oct 2018'!K32-'Vic Oct 2018'!J32)*('Vic Oct 2018'!P32/100)*'Vic Oct 2018'!AI32))</f>
        <v>0</v>
      </c>
      <c r="G38" s="284">
        <f>IF($C$5*'Vic Oct 2018'!AK32/'Vic Oct 2018'!AI32&lt;'Vic Oct 2018'!K32,0,IF($C$5*'Vic Oct 2018'!AK32/'Vic Oct 2018'!AI32&lt;='Vic Oct 2018'!L32,($C$5*'Vic Oct 2018'!AK32/'Vic Oct 2018'!AI32-'Vic Oct 2018'!K32)*('Vic Oct 2018'!Q32/100)*'Vic Oct 2018'!AI32,('Vic Oct 2018'!L32-'Vic Oct 2018'!K32)*('Vic Oct 2018'!Q32/100)*'Vic Oct 2018'!AI32))</f>
        <v>0</v>
      </c>
      <c r="H38" s="285">
        <f>IF($C$5*'Vic Oct 2018'!AK32/'Vic Oct 2018'!AI32&lt;'Vic Oct 2018'!L32,0,IF($C$5*'Vic Oct 2018'!AK32/'Vic Oct 2018'!AI32&lt;='Vic Oct 2018'!M32,($C$5*'Vic Oct 2018'!AK32/'Vic Oct 2018'!AI32-'Vic Oct 2018'!L32)*('Vic Oct 2018'!R32/100)*'Vic Oct 2018'!AI32,('Vic Oct 2018'!M32-'Vic Oct 2018'!L32)*('Vic Oct 2018'!R32/100)*'Vic Oct 2018'!AI32))</f>
        <v>0</v>
      </c>
      <c r="I38" s="284">
        <f>IF(($C$5*'Vic Oct 2018'!AK32/'Vic Oct 2018'!AI32&gt;'Vic Oct 2018'!M32),($C$5*'Vic Oct 2018'!AK32/'Vic Oct 2018'!AI32-'Vic Oct 2018'!M32)*'Vic Oct 2018'!S32/100*'Vic Oct 2018'!AI32,0)</f>
        <v>0</v>
      </c>
      <c r="J38" s="284">
        <f>IF($C$5*'Vic Oct 2018'!AL32/'Vic Oct 2018'!AJ32&gt;='Vic Oct 2018'!J32,('Vic Oct 2018'!J32*'Vic Oct 2018'!U32/100)*'Vic Oct 2018'!AJ32,($C$5*'Vic Oct 2018'!AL32/'Vic Oct 2018'!AJ32*'Vic Oct 2018'!U32/100)*'Vic Oct 2018'!AJ32)</f>
        <v>1033.23</v>
      </c>
      <c r="K38" s="284">
        <f>IF($C$5*'Vic Oct 2018'!AL32/'Vic Oct 2018'!AJ32&lt;'Vic Oct 2018'!J32,0,IF($C$5*'Vic Oct 2018'!AL32/'Vic Oct 2018'!AJ32&lt;='Vic Oct 2018'!K32,($C$5*'Vic Oct 2018'!AL32/'Vic Oct 2018'!AJ32-'Vic Oct 2018'!J32)*('Vic Oct 2018'!V32/100)*'Vic Oct 2018'!AJ32,('Vic Oct 2018'!K32-'Vic Oct 2018'!J32)*('Vic Oct 2018'!V32/100)*'Vic Oct 2018'!AJ32))</f>
        <v>0</v>
      </c>
      <c r="L38" s="284">
        <f>IF($C$5*'Vic Oct 2018'!AL32/'Vic Oct 2018'!AJ32&lt;'Vic Oct 2018'!K32,0,IF($C$5*'Vic Oct 2018'!AL32/'Vic Oct 2018'!AJ32&lt;='Vic Oct 2018'!L32,($C$5*'Vic Oct 2018'!AL32/'Vic Oct 2018'!AJ32-'Vic Oct 2018'!K32)*('Vic Oct 2018'!W32/100)*'Vic Oct 2018'!AJ32,('Vic Oct 2018'!L32-'Vic Oct 2018'!K32)*('Vic Oct 2018'!W32/100)*'Vic Oct 2018'!AJ32))</f>
        <v>0</v>
      </c>
      <c r="M38" s="284">
        <f>IF($C$5*'Vic Oct 2018'!AL32/'Vic Oct 2018'!AJ32&lt;'Vic Oct 2018'!L32,0,IF($C$5*'Vic Oct 2018'!AL32/'Vic Oct 2018'!AJ32&lt;='Vic Oct 2018'!M32,($C$5*'Vic Oct 2018'!AL32/'Vic Oct 2018'!AJ32-'Vic Oct 2018'!L32)*('Vic Oct 2018'!X32/100)*'Vic Oct 2018'!AJ32,('Vic Oct 2018'!M32-'Vic Oct 2018'!L32)*('Vic Oct 2018'!X32/100)*'Vic Oct 2018'!AJ32))</f>
        <v>0</v>
      </c>
      <c r="N38" s="284">
        <f>IF(($C$5*'Vic Oct 2018'!AL32/'Vic Oct 2018'!AJ32&gt;'Vic Oct 2018'!M32),($C$5*'Vic Oct 2018'!AL32/'Vic Oct 2018'!AJ32-'Vic Oct 2018'!M32)*'Vic Oct 2018'!Y32/100*'Vic Oct 2018'!AJ32,0)</f>
        <v>0</v>
      </c>
      <c r="O38" s="287">
        <f t="shared" si="0"/>
        <v>1939.29</v>
      </c>
      <c r="P38" s="288">
        <f>'Vic Oct 2018'!AM32</f>
        <v>0</v>
      </c>
      <c r="Q38" s="288">
        <f>'Vic Oct 2018'!AN32</f>
        <v>15</v>
      </c>
      <c r="R38" s="288">
        <f>'Vic Oct 2018'!AO32</f>
        <v>0</v>
      </c>
      <c r="S38" s="288">
        <f>'Vic Oct 2018'!AP32</f>
        <v>0</v>
      </c>
      <c r="T38" s="287">
        <f>(O38-(O38-D38)*Q38/100)</f>
        <v>1699.3139999999999</v>
      </c>
      <c r="U38" s="287">
        <f t="shared" si="5"/>
        <v>1699.3139999999999</v>
      </c>
      <c r="V38" s="287">
        <f t="shared" si="1"/>
        <v>1869.2454</v>
      </c>
      <c r="W38" s="287">
        <f t="shared" si="1"/>
        <v>1869.2454</v>
      </c>
      <c r="X38" s="289">
        <f>'Vic Oct 2018'!AW32</f>
        <v>12</v>
      </c>
      <c r="Y38" s="290" t="str">
        <f>'Vic Oct 2018'!AX32</f>
        <v>y</v>
      </c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  <c r="AP38" s="252"/>
      <c r="AQ38" s="252"/>
      <c r="AR38" s="252"/>
      <c r="AS38" s="252"/>
      <c r="AT38" s="252"/>
      <c r="AU38" s="252"/>
      <c r="AV38" s="252"/>
      <c r="AW38" s="252"/>
      <c r="AX38" s="252"/>
      <c r="AY38" s="252"/>
      <c r="AZ38" s="252"/>
      <c r="BA38" s="252"/>
      <c r="BB38" s="252"/>
      <c r="BC38" s="252"/>
      <c r="BD38" s="252"/>
      <c r="BE38" s="252"/>
      <c r="BF38" s="252"/>
      <c r="BG38" s="252"/>
      <c r="BH38" s="252"/>
      <c r="BI38" s="252"/>
      <c r="BJ38" s="252"/>
      <c r="BK38" s="252"/>
      <c r="BL38" s="252"/>
      <c r="BM38" s="252"/>
      <c r="BN38" s="252"/>
      <c r="BO38" s="252"/>
      <c r="BP38" s="252"/>
      <c r="BQ38" s="252"/>
      <c r="BR38" s="252"/>
      <c r="BS38" s="252"/>
      <c r="BT38" s="252"/>
      <c r="BU38" s="252"/>
      <c r="BV38" s="252"/>
      <c r="BW38" s="252"/>
      <c r="BX38" s="252"/>
      <c r="BY38" s="252"/>
      <c r="BZ38" s="252"/>
      <c r="CA38" s="252"/>
      <c r="CB38" s="252"/>
      <c r="CC38" s="252"/>
      <c r="CD38" s="252"/>
      <c r="CE38" s="252"/>
      <c r="CF38" s="252"/>
      <c r="CG38" s="252"/>
      <c r="CH38" s="252"/>
      <c r="CI38" s="297"/>
      <c r="CJ38" s="297"/>
      <c r="CK38" s="297"/>
      <c r="CL38" s="297"/>
      <c r="CM38" s="297"/>
      <c r="CN38" s="297"/>
      <c r="CO38" s="297"/>
      <c r="CP38" s="297"/>
      <c r="CQ38" s="297"/>
      <c r="CR38" s="297"/>
      <c r="CS38" s="297"/>
      <c r="CT38" s="297"/>
      <c r="CU38" s="297"/>
      <c r="CV38" s="297"/>
      <c r="CW38" s="297"/>
      <c r="CX38" s="297"/>
      <c r="CY38" s="297"/>
      <c r="CZ38" s="297"/>
      <c r="DA38" s="297"/>
      <c r="DB38" s="297"/>
      <c r="DC38" s="297"/>
      <c r="DD38" s="297"/>
      <c r="DE38" s="297"/>
      <c r="DF38" s="297"/>
      <c r="DG38" s="297"/>
      <c r="DH38" s="297"/>
      <c r="DI38" s="297"/>
      <c r="DJ38" s="297"/>
      <c r="DK38" s="297"/>
      <c r="DL38" s="297"/>
      <c r="DM38" s="297"/>
      <c r="DN38" s="297"/>
      <c r="DO38" s="297"/>
      <c r="DP38" s="297"/>
      <c r="DQ38" s="297"/>
      <c r="DR38" s="297"/>
      <c r="DS38" s="297"/>
      <c r="DT38" s="297"/>
      <c r="DU38" s="297"/>
      <c r="DV38" s="297"/>
      <c r="DW38" s="297"/>
      <c r="DX38" s="297"/>
      <c r="DY38" s="297"/>
      <c r="DZ38" s="297"/>
      <c r="EA38" s="297"/>
      <c r="EB38" s="297"/>
      <c r="EC38" s="297"/>
      <c r="ED38" s="297"/>
      <c r="EE38" s="297"/>
      <c r="EF38" s="297"/>
      <c r="EG38" s="297"/>
      <c r="EH38" s="297"/>
      <c r="EI38" s="297"/>
      <c r="EJ38" s="297"/>
    </row>
    <row r="39" spans="1:140" s="310" customFormat="1" ht="17" customHeight="1" thickTop="1" thickBot="1">
      <c r="A39" s="535"/>
      <c r="B39" s="299" t="str">
        <f>'Vic Oct 2018'!F33</f>
        <v>Simply Energy</v>
      </c>
      <c r="C39" s="299" t="str">
        <f>'Vic Oct 2018'!G33</f>
        <v>Business Save</v>
      </c>
      <c r="D39" s="302">
        <f>365*'Vic Oct 2018'!H33/100</f>
        <v>341.96850000000001</v>
      </c>
      <c r="E39" s="311">
        <f>IF($C$5*'Vic Oct 2018'!AK33/'Vic Oct 2018'!AI33&gt;='Vic Oct 2018'!J33,('Vic Oct 2018'!J33*'Vic Oct 2018'!O33/100)*'Vic Oct 2018'!AI33,($C$5*'Vic Oct 2018'!AK33/'Vic Oct 2018'!AI33*'Vic Oct 2018'!O33/100)*'Vic Oct 2018'!AI33)</f>
        <v>290.76740000000001</v>
      </c>
      <c r="F39" s="300">
        <f>IF($C$5*'Vic Oct 2018'!AK33/'Vic Oct 2018'!AI33&lt;'Vic Oct 2018'!J33,0,IF($C$5*'Vic Oct 2018'!AK33/'Vic Oct 2018'!AI33&lt;='Vic Oct 2018'!K33,($C$5*'Vic Oct 2018'!AK33/'Vic Oct 2018'!AI33-'Vic Oct 2018'!J33)*('Vic Oct 2018'!P33/100)*'Vic Oct 2018'!AI33,('Vic Oct 2018'!K33-'Vic Oct 2018'!J33)*('Vic Oct 2018'!P33/100)*'Vic Oct 2018'!AI33))</f>
        <v>285.90100000000001</v>
      </c>
      <c r="G39" s="302">
        <f>IF($C$5*'Vic Oct 2018'!AK33/'Vic Oct 2018'!AI33&lt;'Vic Oct 2018'!K33,0,IF($C$5*'Vic Oct 2018'!AK33/'Vic Oct 2018'!AI33&lt;='Vic Oct 2018'!L33,($C$5*'Vic Oct 2018'!AK33/'Vic Oct 2018'!AI33-'Vic Oct 2018'!K33)*('Vic Oct 2018'!Q33/100)*'Vic Oct 2018'!AI33,('Vic Oct 2018'!L33-'Vic Oct 2018'!K33)*('Vic Oct 2018'!Q33/100)*'Vic Oct 2018'!AI33))</f>
        <v>120.5732</v>
      </c>
      <c r="H39" s="311">
        <f>IF($C$5*'Vic Oct 2018'!AK33/'Vic Oct 2018'!AI33&lt;'Vic Oct 2018'!L33,0,IF($C$5*'Vic Oct 2018'!AK33/'Vic Oct 2018'!AI33&lt;='Vic Oct 2018'!M33,($C$5*'Vic Oct 2018'!AK33/'Vic Oct 2018'!AI33-'Vic Oct 2018'!L33)*('Vic Oct 2018'!R33/100)*'Vic Oct 2018'!AI33,('Vic Oct 2018'!M33-'Vic Oct 2018'!L33)*('Vic Oct 2018'!R33/100)*'Vic Oct 2018'!AI33))</f>
        <v>0</v>
      </c>
      <c r="I39" s="302">
        <f>IF(($C$5*'Vic Oct 2018'!AK33/'Vic Oct 2018'!AI33&gt;'Vic Oct 2018'!M33),($C$5*'Vic Oct 2018'!AK33/'Vic Oct 2018'!AI33-'Vic Oct 2018'!M33)*'Vic Oct 2018'!S33/100*'Vic Oct 2018'!AI33,0)</f>
        <v>0</v>
      </c>
      <c r="J39" s="302">
        <f>IF($C$5*'Vic Oct 2018'!AL33/'Vic Oct 2018'!AJ33&gt;='Vic Oct 2018'!J33,('Vic Oct 2018'!J33*'Vic Oct 2018'!U33/100)*'Vic Oct 2018'!AJ33,($C$5*'Vic Oct 2018'!AL33/'Vic Oct 2018'!AJ33*'Vic Oct 2018'!U33/100)*'Vic Oct 2018'!AJ33)</f>
        <v>576.66840000000002</v>
      </c>
      <c r="K39" s="302">
        <f>IF($C$5*'Vic Oct 2018'!AL33/'Vic Oct 2018'!AJ33&lt;'Vic Oct 2018'!J33,0,IF($C$5*'Vic Oct 2018'!AL33/'Vic Oct 2018'!AJ33&lt;='Vic Oct 2018'!K33,($C$5*'Vic Oct 2018'!AL33/'Vic Oct 2018'!AJ33-'Vic Oct 2018'!J33)*('Vic Oct 2018'!V33/100)*'Vic Oct 2018'!AJ33,('Vic Oct 2018'!K33-'Vic Oct 2018'!J33)*('Vic Oct 2018'!V33/100)*'Vic Oct 2018'!AJ33))</f>
        <v>554.28296</v>
      </c>
      <c r="L39" s="302">
        <f>IF($C$5*'Vic Oct 2018'!AL33/'Vic Oct 2018'!AJ33&lt;'Vic Oct 2018'!K33,0,IF($C$5*'Vic Oct 2018'!AL33/'Vic Oct 2018'!AJ33&lt;='Vic Oct 2018'!L33,($C$5*'Vic Oct 2018'!AL33/'Vic Oct 2018'!AJ33-'Vic Oct 2018'!K33)*('Vic Oct 2018'!W33/100)*'Vic Oct 2018'!AJ33,('Vic Oct 2018'!L33-'Vic Oct 2018'!K33)*('Vic Oct 2018'!W33/100)*'Vic Oct 2018'!AJ33))</f>
        <v>403.11040000000008</v>
      </c>
      <c r="M39" s="302">
        <f>IF($C$5*'Vic Oct 2018'!AL33/'Vic Oct 2018'!AJ33&lt;'Vic Oct 2018'!L33,0,IF($C$5*'Vic Oct 2018'!AL33/'Vic Oct 2018'!AJ33&lt;='Vic Oct 2018'!M33,($C$5*'Vic Oct 2018'!AL33/'Vic Oct 2018'!AJ33-'Vic Oct 2018'!L33)*('Vic Oct 2018'!X33/100)*'Vic Oct 2018'!AJ33,('Vic Oct 2018'!M33-'Vic Oct 2018'!L33)*('Vic Oct 2018'!X33/100)*'Vic Oct 2018'!AJ33))</f>
        <v>0</v>
      </c>
      <c r="N39" s="302">
        <f>IF(($C$5*'Vic Oct 2018'!AL33/'Vic Oct 2018'!AJ33&gt;'Vic Oct 2018'!M33),($C$5*'Vic Oct 2018'!AL33/'Vic Oct 2018'!AJ33-'Vic Oct 2018'!M33)*'Vic Oct 2018'!Y33/100*'Vic Oct 2018'!AJ33,0)</f>
        <v>0</v>
      </c>
      <c r="O39" s="312">
        <f t="shared" si="0"/>
        <v>2573.2718600000003</v>
      </c>
      <c r="P39" s="313">
        <f>'Vic Oct 2018'!AM33</f>
        <v>0</v>
      </c>
      <c r="Q39" s="313">
        <f>'Vic Oct 2018'!AN33</f>
        <v>30</v>
      </c>
      <c r="R39" s="313">
        <f>'Vic Oct 2018'!AO33</f>
        <v>0</v>
      </c>
      <c r="S39" s="313">
        <f>'Vic Oct 2018'!AP33</f>
        <v>0</v>
      </c>
      <c r="T39" s="312">
        <f>(O39-(O39-D39)*Q39/100)</f>
        <v>1903.8808520000002</v>
      </c>
      <c r="U39" s="312">
        <f t="shared" si="5"/>
        <v>1903.8808520000002</v>
      </c>
      <c r="V39" s="312">
        <f t="shared" si="1"/>
        <v>2094.2689372000004</v>
      </c>
      <c r="W39" s="312">
        <f t="shared" si="1"/>
        <v>2094.2689372000004</v>
      </c>
      <c r="X39" s="314">
        <f>'Vic Oct 2018'!AW33</f>
        <v>0</v>
      </c>
      <c r="Y39" s="315" t="str">
        <f>'Vic Oct 2018'!AX33</f>
        <v>n</v>
      </c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  <c r="AT39" s="252"/>
      <c r="AU39" s="252"/>
      <c r="AV39" s="252"/>
      <c r="AW39" s="252"/>
      <c r="AX39" s="252"/>
      <c r="AY39" s="252"/>
      <c r="AZ39" s="252"/>
      <c r="BA39" s="252"/>
      <c r="BB39" s="252"/>
      <c r="BC39" s="252"/>
      <c r="BD39" s="252"/>
      <c r="BE39" s="252"/>
      <c r="BF39" s="252"/>
      <c r="BG39" s="252"/>
      <c r="BH39" s="252"/>
      <c r="BI39" s="252"/>
      <c r="BJ39" s="252"/>
      <c r="BK39" s="252"/>
      <c r="BL39" s="252"/>
      <c r="BM39" s="252"/>
      <c r="BN39" s="252"/>
      <c r="BO39" s="252"/>
      <c r="BP39" s="252"/>
      <c r="BQ39" s="252"/>
      <c r="BR39" s="252"/>
      <c r="BS39" s="252"/>
      <c r="BT39" s="252"/>
      <c r="BU39" s="252"/>
      <c r="BV39" s="252"/>
      <c r="BW39" s="252"/>
      <c r="BX39" s="252"/>
      <c r="BY39" s="252"/>
      <c r="BZ39" s="252"/>
      <c r="CA39" s="252"/>
      <c r="CB39" s="252"/>
      <c r="CC39" s="252"/>
      <c r="CD39" s="252"/>
      <c r="CE39" s="252"/>
      <c r="CF39" s="252"/>
      <c r="CG39" s="252"/>
      <c r="CH39" s="252"/>
      <c r="CI39" s="309"/>
      <c r="CJ39" s="309"/>
      <c r="CK39" s="309"/>
      <c r="CL39" s="309"/>
      <c r="CM39" s="309"/>
      <c r="CN39" s="309"/>
      <c r="CO39" s="309"/>
      <c r="CP39" s="309"/>
      <c r="CQ39" s="309"/>
      <c r="CR39" s="309"/>
      <c r="CS39" s="309"/>
      <c r="CT39" s="309"/>
      <c r="CU39" s="309"/>
      <c r="CV39" s="309"/>
      <c r="CW39" s="309"/>
      <c r="CX39" s="309"/>
      <c r="CY39" s="309"/>
      <c r="CZ39" s="309"/>
      <c r="DA39" s="309"/>
      <c r="DB39" s="309"/>
      <c r="DC39" s="309"/>
      <c r="DD39" s="309"/>
      <c r="DE39" s="309"/>
      <c r="DF39" s="309"/>
      <c r="DG39" s="309"/>
      <c r="DH39" s="309"/>
      <c r="DI39" s="309"/>
      <c r="DJ39" s="309"/>
      <c r="DK39" s="309"/>
      <c r="DL39" s="309"/>
      <c r="DM39" s="309"/>
      <c r="DN39" s="309"/>
      <c r="DO39" s="309"/>
      <c r="DP39" s="309"/>
      <c r="DQ39" s="309"/>
      <c r="DR39" s="309"/>
      <c r="DS39" s="309"/>
      <c r="DT39" s="309"/>
      <c r="DU39" s="309"/>
      <c r="DV39" s="309"/>
      <c r="DW39" s="309"/>
      <c r="DX39" s="309"/>
      <c r="DY39" s="309"/>
      <c r="DZ39" s="309"/>
      <c r="EA39" s="309"/>
      <c r="EB39" s="309"/>
      <c r="EC39" s="309"/>
      <c r="ED39" s="309"/>
      <c r="EE39" s="309"/>
      <c r="EF39" s="309"/>
      <c r="EG39" s="309"/>
      <c r="EH39" s="309"/>
      <c r="EI39" s="309"/>
      <c r="EJ39" s="309"/>
    </row>
    <row r="40" spans="1:140" ht="17" customHeight="1" thickTop="1">
      <c r="A40" s="533" t="str">
        <f>'Vic Oct 2018'!D34</f>
        <v>Ausnet West</v>
      </c>
      <c r="B40" s="283" t="str">
        <f>'Vic Oct 2018'!F34</f>
        <v>AGL</v>
      </c>
      <c r="C40" s="283" t="str">
        <f>'Vic Oct 2018'!G34</f>
        <v>Business Savers</v>
      </c>
      <c r="D40" s="284">
        <f>365*'Vic Oct 2018'!H34/100</f>
        <v>357.7</v>
      </c>
      <c r="E40" s="285">
        <f>IF($C$5*'Vic Oct 2018'!AK34/'Vic Oct 2018'!AI34&gt;='Vic Oct 2018'!J34,('Vic Oct 2018'!J34*'Vic Oct 2018'!O34/100)*'Vic Oct 2018'!AI34,($C$5*'Vic Oct 2018'!AK34/'Vic Oct 2018'!AI34*'Vic Oct 2018'!O34/100)*'Vic Oct 2018'!AI34)</f>
        <v>264.00000000000006</v>
      </c>
      <c r="F40" s="286">
        <f>IF($C$5*'Vic Oct 2018'!AK34/'Vic Oct 2018'!AI34&lt;'Vic Oct 2018'!J34,0,IF($C$5*'Vic Oct 2018'!AK34/'Vic Oct 2018'!AI34&lt;='Vic Oct 2018'!K34,($C$5*'Vic Oct 2018'!AK34/'Vic Oct 2018'!AI34-'Vic Oct 2018'!J34)*('Vic Oct 2018'!P34/100)*'Vic Oct 2018'!AI34,('Vic Oct 2018'!K34-'Vic Oct 2018'!J34)*('Vic Oct 2018'!P34/100)*'Vic Oct 2018'!AI34))</f>
        <v>249.6</v>
      </c>
      <c r="G40" s="284">
        <f>IF($C$5*'Vic Oct 2018'!AK34/'Vic Oct 2018'!AI34&lt;'Vic Oct 2018'!K34,0,IF($C$5*'Vic Oct 2018'!AK34/'Vic Oct 2018'!AI34&lt;='Vic Oct 2018'!L34,($C$5*'Vic Oct 2018'!AK34/'Vic Oct 2018'!AI34-'Vic Oct 2018'!K34)*('Vic Oct 2018'!Q34/100)*'Vic Oct 2018'!AI34,('Vic Oct 2018'!L34-'Vic Oct 2018'!K34)*('Vic Oct 2018'!Q34/100)*'Vic Oct 2018'!AI34))</f>
        <v>183.80099999999999</v>
      </c>
      <c r="H40" s="285">
        <f>IF($C$5*'Vic Oct 2018'!AK34/'Vic Oct 2018'!AI34&lt;'Vic Oct 2018'!L34,0,IF($C$5*'Vic Oct 2018'!AK34/'Vic Oct 2018'!AI34&lt;='Vic Oct 2018'!M34,($C$5*'Vic Oct 2018'!AK34/'Vic Oct 2018'!AI34-'Vic Oct 2018'!L34)*('Vic Oct 2018'!R34/100)*'Vic Oct 2018'!AI34,('Vic Oct 2018'!M34-'Vic Oct 2018'!L34)*('Vic Oct 2018'!R34/100)*'Vic Oct 2018'!AI34))</f>
        <v>0</v>
      </c>
      <c r="I40" s="284">
        <f>IF(($C$5*'Vic Oct 2018'!AK34/'Vic Oct 2018'!AI34&gt;'Vic Oct 2018'!M34),($C$5*'Vic Oct 2018'!AK34/'Vic Oct 2018'!AI34-'Vic Oct 2018'!M34)*'Vic Oct 2018'!S34/100*'Vic Oct 2018'!AI34,0)</f>
        <v>0</v>
      </c>
      <c r="J40" s="284">
        <f>IF($C$5*'Vic Oct 2018'!AL34/'Vic Oct 2018'!AJ34&gt;='Vic Oct 2018'!J34,('Vic Oct 2018'!J34*'Vic Oct 2018'!U34/100)*'Vic Oct 2018'!AJ34,($C$5*'Vic Oct 2018'!AL34/'Vic Oct 2018'!AJ34*'Vic Oct 2018'!U34/100)*'Vic Oct 2018'!AJ34)</f>
        <v>511.2</v>
      </c>
      <c r="K40" s="284">
        <f>IF($C$5*'Vic Oct 2018'!AL34/'Vic Oct 2018'!AJ34&lt;'Vic Oct 2018'!J34,0,IF($C$5*'Vic Oct 2018'!AL34/'Vic Oct 2018'!AJ34&lt;='Vic Oct 2018'!K34,($C$5*'Vic Oct 2018'!AL34/'Vic Oct 2018'!AJ34-'Vic Oct 2018'!J34)*('Vic Oct 2018'!V34/100)*'Vic Oct 2018'!AJ34,('Vic Oct 2018'!K34-'Vic Oct 2018'!J34)*('Vic Oct 2018'!V34/100)*'Vic Oct 2018'!AJ34))</f>
        <v>494.40000000000003</v>
      </c>
      <c r="L40" s="284">
        <f>IF($C$5*'Vic Oct 2018'!AL34/'Vic Oct 2018'!AJ34&lt;'Vic Oct 2018'!K34,0,IF($C$5*'Vic Oct 2018'!AL34/'Vic Oct 2018'!AJ34&lt;='Vic Oct 2018'!L34,($C$5*'Vic Oct 2018'!AL34/'Vic Oct 2018'!AJ34-'Vic Oct 2018'!K34)*('Vic Oct 2018'!W34/100)*'Vic Oct 2018'!AJ34,('Vic Oct 2018'!L34-'Vic Oct 2018'!K34)*('Vic Oct 2018'!W34/100)*'Vic Oct 2018'!AJ34))</f>
        <v>354.53999999999996</v>
      </c>
      <c r="M40" s="284">
        <f>IF($C$5*'Vic Oct 2018'!AL34/'Vic Oct 2018'!AJ34&lt;'Vic Oct 2018'!L34,0,IF($C$5*'Vic Oct 2018'!AL34/'Vic Oct 2018'!AJ34&lt;='Vic Oct 2018'!M34,($C$5*'Vic Oct 2018'!AL34/'Vic Oct 2018'!AJ34-'Vic Oct 2018'!L34)*('Vic Oct 2018'!X34/100)*'Vic Oct 2018'!AJ34,('Vic Oct 2018'!M34-'Vic Oct 2018'!L34)*('Vic Oct 2018'!X34/100)*'Vic Oct 2018'!AJ34))</f>
        <v>0</v>
      </c>
      <c r="N40" s="284">
        <f>IF(($C$5*'Vic Oct 2018'!AL34/'Vic Oct 2018'!AJ34&gt;'Vic Oct 2018'!M34),($C$5*'Vic Oct 2018'!AL34/'Vic Oct 2018'!AJ34-'Vic Oct 2018'!M34)*'Vic Oct 2018'!Y34/100*'Vic Oct 2018'!AJ34,0)</f>
        <v>0</v>
      </c>
      <c r="O40" s="287">
        <f t="shared" si="0"/>
        <v>2415.241</v>
      </c>
      <c r="P40" s="288">
        <f>'Vic Oct 2018'!AM34</f>
        <v>0</v>
      </c>
      <c r="Q40" s="288">
        <f>'Vic Oct 2018'!AN34</f>
        <v>15</v>
      </c>
      <c r="R40" s="288">
        <f>'Vic Oct 2018'!AO34</f>
        <v>0</v>
      </c>
      <c r="S40" s="288">
        <f>'Vic Oct 2018'!AP34</f>
        <v>0</v>
      </c>
      <c r="T40" s="287">
        <f>(O40-(O40-D40)*Q40/100)</f>
        <v>2106.6098499999998</v>
      </c>
      <c r="U40" s="287">
        <f t="shared" si="5"/>
        <v>2106.6098499999998</v>
      </c>
      <c r="V40" s="287">
        <f t="shared" si="1"/>
        <v>2317.2708349999998</v>
      </c>
      <c r="W40" s="287">
        <f t="shared" si="1"/>
        <v>2317.2708349999998</v>
      </c>
      <c r="X40" s="289">
        <f>'Vic Oct 2018'!AW34</f>
        <v>0</v>
      </c>
      <c r="Y40" s="290" t="str">
        <f>'Vic Oct 2018'!AX34</f>
        <v>n</v>
      </c>
      <c r="CI40" s="274"/>
      <c r="CJ40" s="274"/>
      <c r="CK40" s="274"/>
      <c r="CL40" s="274"/>
      <c r="CM40" s="274"/>
      <c r="CN40" s="274"/>
      <c r="CO40" s="274"/>
      <c r="CP40" s="274"/>
      <c r="CQ40" s="274"/>
      <c r="CR40" s="274"/>
      <c r="CS40" s="274"/>
      <c r="CT40" s="274"/>
      <c r="CU40" s="274"/>
      <c r="CV40" s="274"/>
      <c r="CW40" s="274"/>
      <c r="CX40" s="274"/>
      <c r="CY40" s="274"/>
      <c r="CZ40" s="274"/>
      <c r="DA40" s="274"/>
      <c r="DB40" s="274"/>
      <c r="DC40" s="274"/>
      <c r="DD40" s="274"/>
      <c r="DE40" s="274"/>
      <c r="DF40" s="274"/>
      <c r="DG40" s="274"/>
      <c r="DH40" s="274"/>
      <c r="DI40" s="274"/>
      <c r="DJ40" s="274"/>
      <c r="DK40" s="274"/>
      <c r="DL40" s="274"/>
      <c r="DM40" s="274"/>
      <c r="DN40" s="274"/>
      <c r="DO40" s="274"/>
      <c r="DP40" s="274"/>
      <c r="DQ40" s="274"/>
      <c r="DR40" s="274"/>
      <c r="DS40" s="274"/>
      <c r="DT40" s="274"/>
      <c r="DU40" s="274"/>
      <c r="DV40" s="274"/>
      <c r="DW40" s="274"/>
      <c r="DX40" s="274"/>
      <c r="DY40" s="274"/>
      <c r="DZ40" s="274"/>
      <c r="EA40" s="274"/>
      <c r="EB40" s="274"/>
      <c r="EC40" s="274"/>
      <c r="ED40" s="274"/>
      <c r="EE40" s="274"/>
      <c r="EF40" s="274"/>
      <c r="EG40" s="274"/>
      <c r="EH40" s="274"/>
      <c r="EI40" s="274"/>
      <c r="EJ40" s="274"/>
    </row>
    <row r="41" spans="1:140" ht="17" customHeight="1">
      <c r="A41" s="534"/>
      <c r="B41" s="283" t="str">
        <f>'Vic Oct 2018'!F35</f>
        <v>Click Energy</v>
      </c>
      <c r="C41" s="283" t="str">
        <f>'Vic Oct 2018'!G35</f>
        <v>Business Business Prime</v>
      </c>
      <c r="D41" s="284">
        <f>365*'Vic Oct 2018'!H35/100</f>
        <v>375.95</v>
      </c>
      <c r="E41" s="285">
        <f>IF($C$5*'Vic Oct 2018'!AK35/'Vic Oct 2018'!AI35&gt;='Vic Oct 2018'!J35,('Vic Oct 2018'!J35*'Vic Oct 2018'!O35/100)*'Vic Oct 2018'!AI35,($C$5*'Vic Oct 2018'!AK35/'Vic Oct 2018'!AI35*'Vic Oct 2018'!O35/100)*'Vic Oct 2018'!AI35)</f>
        <v>265.2</v>
      </c>
      <c r="F41" s="286">
        <f>IF($C$5*'Vic Oct 2018'!AK35/'Vic Oct 2018'!AI35&lt;'Vic Oct 2018'!J35,0,IF($C$5*'Vic Oct 2018'!AK35/'Vic Oct 2018'!AI35&lt;='Vic Oct 2018'!K35,($C$5*'Vic Oct 2018'!AK35/'Vic Oct 2018'!AI35-'Vic Oct 2018'!J35)*('Vic Oct 2018'!P35/100)*'Vic Oct 2018'!AI35,('Vic Oct 2018'!K35-'Vic Oct 2018'!J35)*('Vic Oct 2018'!P35/100)*'Vic Oct 2018'!AI35))</f>
        <v>259.2</v>
      </c>
      <c r="G41" s="284">
        <f>IF($C$5*'Vic Oct 2018'!AK35/'Vic Oct 2018'!AI35&lt;'Vic Oct 2018'!K35,0,IF($C$5*'Vic Oct 2018'!AK35/'Vic Oct 2018'!AI35&lt;='Vic Oct 2018'!L35,($C$5*'Vic Oct 2018'!AK35/'Vic Oct 2018'!AI35-'Vic Oct 2018'!K35)*('Vic Oct 2018'!Q35/100)*'Vic Oct 2018'!AI35,('Vic Oct 2018'!L35-'Vic Oct 2018'!K35)*('Vic Oct 2018'!Q35/100)*'Vic Oct 2018'!AI35))</f>
        <v>192.19800000000001</v>
      </c>
      <c r="H41" s="285">
        <f>IF($C$5*'Vic Oct 2018'!AK35/'Vic Oct 2018'!AI35&lt;'Vic Oct 2018'!L35,0,IF($C$5*'Vic Oct 2018'!AK35/'Vic Oct 2018'!AI35&lt;='Vic Oct 2018'!M35,($C$5*'Vic Oct 2018'!AK35/'Vic Oct 2018'!AI35-'Vic Oct 2018'!L35)*('Vic Oct 2018'!R35/100)*'Vic Oct 2018'!AI35,('Vic Oct 2018'!M35-'Vic Oct 2018'!L35)*('Vic Oct 2018'!R35/100)*'Vic Oct 2018'!AI35))</f>
        <v>0</v>
      </c>
      <c r="I41" s="284">
        <f>IF(($C$5*'Vic Oct 2018'!AK35/'Vic Oct 2018'!AI35&gt;'Vic Oct 2018'!M35),($C$5*'Vic Oct 2018'!AK35/'Vic Oct 2018'!AI35-'Vic Oct 2018'!M35)*'Vic Oct 2018'!S35/100*'Vic Oct 2018'!AI35,0)</f>
        <v>0</v>
      </c>
      <c r="J41" s="284">
        <f>IF($C$5*'Vic Oct 2018'!AL35/'Vic Oct 2018'!AJ35&gt;='Vic Oct 2018'!J35,('Vic Oct 2018'!J35*'Vic Oct 2018'!U35/100)*'Vic Oct 2018'!AJ35,($C$5*'Vic Oct 2018'!AL35/'Vic Oct 2018'!AJ35*'Vic Oct 2018'!U35/100)*'Vic Oct 2018'!AJ35)</f>
        <v>494.4</v>
      </c>
      <c r="K41" s="284">
        <f>IF($C$5*'Vic Oct 2018'!AL35/'Vic Oct 2018'!AJ35&lt;'Vic Oct 2018'!J35,0,IF($C$5*'Vic Oct 2018'!AL35/'Vic Oct 2018'!AJ35&lt;='Vic Oct 2018'!K35,($C$5*'Vic Oct 2018'!AL35/'Vic Oct 2018'!AJ35-'Vic Oct 2018'!J35)*('Vic Oct 2018'!V35/100)*'Vic Oct 2018'!AJ35,('Vic Oct 2018'!K35-'Vic Oct 2018'!J35)*('Vic Oct 2018'!V35/100)*'Vic Oct 2018'!AJ35))</f>
        <v>482.39999999999992</v>
      </c>
      <c r="L41" s="284">
        <f>IF($C$5*'Vic Oct 2018'!AL35/'Vic Oct 2018'!AJ35&lt;'Vic Oct 2018'!K35,0,IF($C$5*'Vic Oct 2018'!AL35/'Vic Oct 2018'!AJ35&lt;='Vic Oct 2018'!L35,($C$5*'Vic Oct 2018'!AL35/'Vic Oct 2018'!AJ35-'Vic Oct 2018'!K35)*('Vic Oct 2018'!W35/100)*'Vic Oct 2018'!AJ35,('Vic Oct 2018'!L35-'Vic Oct 2018'!K35)*('Vic Oct 2018'!W35/100)*'Vic Oct 2018'!AJ35))</f>
        <v>365.73599999999999</v>
      </c>
      <c r="M41" s="284">
        <f>IF($C$5*'Vic Oct 2018'!AL35/'Vic Oct 2018'!AJ35&lt;'Vic Oct 2018'!L35,0,IF($C$5*'Vic Oct 2018'!AL35/'Vic Oct 2018'!AJ35&lt;='Vic Oct 2018'!M35,($C$5*'Vic Oct 2018'!AL35/'Vic Oct 2018'!AJ35-'Vic Oct 2018'!L35)*('Vic Oct 2018'!X35/100)*'Vic Oct 2018'!AJ35,('Vic Oct 2018'!M35-'Vic Oct 2018'!L35)*('Vic Oct 2018'!X35/100)*'Vic Oct 2018'!AJ35))</f>
        <v>0</v>
      </c>
      <c r="N41" s="284">
        <f>IF(($C$5*'Vic Oct 2018'!AL35/'Vic Oct 2018'!AJ35&gt;'Vic Oct 2018'!M35),($C$5*'Vic Oct 2018'!AL35/'Vic Oct 2018'!AJ35-'Vic Oct 2018'!M35)*'Vic Oct 2018'!Y35/100*'Vic Oct 2018'!AJ35,0)</f>
        <v>0</v>
      </c>
      <c r="O41" s="287">
        <f t="shared" si="0"/>
        <v>2435.0839999999998</v>
      </c>
      <c r="P41" s="288">
        <f>'Vic Oct 2018'!AM35</f>
        <v>0</v>
      </c>
      <c r="Q41" s="288">
        <f>'Vic Oct 2018'!AN35</f>
        <v>0</v>
      </c>
      <c r="R41" s="288">
        <f>'Vic Oct 2018'!AO35</f>
        <v>10</v>
      </c>
      <c r="S41" s="288">
        <f>'Vic Oct 2018'!AP35</f>
        <v>0</v>
      </c>
      <c r="T41" s="287">
        <f>O41</f>
        <v>2435.0839999999998</v>
      </c>
      <c r="U41" s="287">
        <f>T41-(T41*R41/100)</f>
        <v>2191.5755999999997</v>
      </c>
      <c r="V41" s="287">
        <f t="shared" si="1"/>
        <v>2678.5924</v>
      </c>
      <c r="W41" s="287">
        <f t="shared" si="1"/>
        <v>2410.7331599999998</v>
      </c>
      <c r="X41" s="289">
        <f>'Vic Oct 2018'!AW35</f>
        <v>0</v>
      </c>
      <c r="Y41" s="290" t="str">
        <f>'Vic Oct 2018'!AX35</f>
        <v>n</v>
      </c>
      <c r="CI41" s="274"/>
      <c r="CJ41" s="274"/>
      <c r="CK41" s="274"/>
      <c r="CL41" s="274"/>
      <c r="CM41" s="274"/>
      <c r="CN41" s="274"/>
      <c r="CO41" s="274"/>
      <c r="CP41" s="274"/>
      <c r="CQ41" s="274"/>
      <c r="CR41" s="274"/>
      <c r="CS41" s="274"/>
      <c r="CT41" s="274"/>
      <c r="CU41" s="274"/>
      <c r="CV41" s="274"/>
      <c r="CW41" s="274"/>
      <c r="CX41" s="274"/>
      <c r="CY41" s="274"/>
      <c r="CZ41" s="274"/>
      <c r="DA41" s="274"/>
      <c r="DB41" s="274"/>
      <c r="DC41" s="274"/>
      <c r="DD41" s="274"/>
      <c r="DE41" s="274"/>
      <c r="DF41" s="274"/>
      <c r="DG41" s="274"/>
      <c r="DH41" s="274"/>
      <c r="DI41" s="274"/>
      <c r="DJ41" s="274"/>
      <c r="DK41" s="274"/>
      <c r="DL41" s="274"/>
      <c r="DM41" s="274"/>
      <c r="DN41" s="274"/>
      <c r="DO41" s="274"/>
      <c r="DP41" s="274"/>
      <c r="DQ41" s="274"/>
      <c r="DR41" s="274"/>
      <c r="DS41" s="274"/>
      <c r="DT41" s="274"/>
      <c r="DU41" s="274"/>
      <c r="DV41" s="274"/>
      <c r="DW41" s="274"/>
      <c r="DX41" s="274"/>
      <c r="DY41" s="274"/>
      <c r="DZ41" s="274"/>
      <c r="EA41" s="274"/>
      <c r="EB41" s="274"/>
      <c r="EC41" s="274"/>
      <c r="ED41" s="274"/>
      <c r="EE41" s="274"/>
      <c r="EF41" s="274"/>
      <c r="EG41" s="274"/>
      <c r="EH41" s="274"/>
      <c r="EI41" s="274"/>
      <c r="EJ41" s="274"/>
    </row>
    <row r="42" spans="1:140" ht="17" customHeight="1">
      <c r="A42" s="534"/>
      <c r="B42" s="283" t="str">
        <f>'Vic Oct 2018'!F36</f>
        <v>Covau</v>
      </c>
      <c r="C42" s="283" t="str">
        <f>'Vic Oct 2018'!G36</f>
        <v>Smart Saver</v>
      </c>
      <c r="D42" s="284">
        <f>365*'Vic Oct 2018'!H36/100</f>
        <v>328.5</v>
      </c>
      <c r="E42" s="285">
        <f>IF($C$5*'Vic Oct 2018'!AK36/'Vic Oct 2018'!AI36&gt;='Vic Oct 2018'!J36,('Vic Oct 2018'!J36*'Vic Oct 2018'!O36/100)*'Vic Oct 2018'!AI36,($C$5*'Vic Oct 2018'!AK36/'Vic Oct 2018'!AI36*'Vic Oct 2018'!O36/100)*'Vic Oct 2018'!AI36)</f>
        <v>396.00000000000011</v>
      </c>
      <c r="F42" s="286">
        <f>IF($C$5*'Vic Oct 2018'!AK36/'Vic Oct 2018'!AI36&lt;'Vic Oct 2018'!J36,0,IF($C$5*'Vic Oct 2018'!AK36/'Vic Oct 2018'!AI36&lt;='Vic Oct 2018'!K36,($C$5*'Vic Oct 2018'!AK36/'Vic Oct 2018'!AI36-'Vic Oct 2018'!J36)*('Vic Oct 2018'!P36/100)*'Vic Oct 2018'!AI36,('Vic Oct 2018'!K36-'Vic Oct 2018'!J36)*('Vic Oct 2018'!P36/100)*'Vic Oct 2018'!AI36))</f>
        <v>385.20000000000005</v>
      </c>
      <c r="G42" s="284">
        <f>IF($C$5*'Vic Oct 2018'!AK36/'Vic Oct 2018'!AI36&lt;'Vic Oct 2018'!K36,0,IF($C$5*'Vic Oct 2018'!AK36/'Vic Oct 2018'!AI36&lt;='Vic Oct 2018'!L36,($C$5*'Vic Oct 2018'!AK36/'Vic Oct 2018'!AI36-'Vic Oct 2018'!K36)*('Vic Oct 2018'!Q36/100)*'Vic Oct 2018'!AI36,('Vic Oct 2018'!L36-'Vic Oct 2018'!K36)*('Vic Oct 2018'!Q36/100)*'Vic Oct 2018'!AI36))</f>
        <v>282.80000000000007</v>
      </c>
      <c r="H42" s="285">
        <f>IF($C$5*'Vic Oct 2018'!AK36/'Vic Oct 2018'!AI36&lt;'Vic Oct 2018'!L36,0,IF($C$5*'Vic Oct 2018'!AK36/'Vic Oct 2018'!AI36&lt;='Vic Oct 2018'!M36,($C$5*'Vic Oct 2018'!AK36/'Vic Oct 2018'!AI36-'Vic Oct 2018'!L36)*('Vic Oct 2018'!R36/100)*'Vic Oct 2018'!AI36,('Vic Oct 2018'!M36-'Vic Oct 2018'!L36)*('Vic Oct 2018'!R36/100)*'Vic Oct 2018'!AI36))</f>
        <v>0</v>
      </c>
      <c r="I42" s="284">
        <f>IF(($C$5*'Vic Oct 2018'!AK36/'Vic Oct 2018'!AI36&gt;'Vic Oct 2018'!M36),($C$5*'Vic Oct 2018'!AK36/'Vic Oct 2018'!AI36-'Vic Oct 2018'!M36)*'Vic Oct 2018'!S36/100*'Vic Oct 2018'!AI36,0)</f>
        <v>0</v>
      </c>
      <c r="J42" s="284">
        <f>IF($C$5*'Vic Oct 2018'!AL36/'Vic Oct 2018'!AJ36&gt;='Vic Oct 2018'!J36,('Vic Oct 2018'!J36*'Vic Oct 2018'!U36/100)*'Vic Oct 2018'!AJ36,($C$5*'Vic Oct 2018'!AL36/'Vic Oct 2018'!AJ36*'Vic Oct 2018'!U36/100)*'Vic Oct 2018'!AJ36)</f>
        <v>396.00000000000011</v>
      </c>
      <c r="K42" s="284">
        <f>IF($C$5*'Vic Oct 2018'!AL36/'Vic Oct 2018'!AJ36&lt;'Vic Oct 2018'!J36,0,IF($C$5*'Vic Oct 2018'!AL36/'Vic Oct 2018'!AJ36&lt;='Vic Oct 2018'!K36,($C$5*'Vic Oct 2018'!AL36/'Vic Oct 2018'!AJ36-'Vic Oct 2018'!J36)*('Vic Oct 2018'!V36/100)*'Vic Oct 2018'!AJ36,('Vic Oct 2018'!K36-'Vic Oct 2018'!J36)*('Vic Oct 2018'!V36/100)*'Vic Oct 2018'!AJ36))</f>
        <v>368.99999999999994</v>
      </c>
      <c r="L42" s="284">
        <f>IF($C$5*'Vic Oct 2018'!AL36/'Vic Oct 2018'!AJ36&lt;'Vic Oct 2018'!K36,0,IF($C$5*'Vic Oct 2018'!AL36/'Vic Oct 2018'!AJ36&lt;='Vic Oct 2018'!L36,($C$5*'Vic Oct 2018'!AL36/'Vic Oct 2018'!AJ36-'Vic Oct 2018'!K36)*('Vic Oct 2018'!W36/100)*'Vic Oct 2018'!AJ36,('Vic Oct 2018'!L36-'Vic Oct 2018'!K36)*('Vic Oct 2018'!W36/100)*'Vic Oct 2018'!AJ36))</f>
        <v>266.00000000000006</v>
      </c>
      <c r="M42" s="284">
        <f>IF($C$5*'Vic Oct 2018'!AL36/'Vic Oct 2018'!AJ36&lt;'Vic Oct 2018'!L36,0,IF($C$5*'Vic Oct 2018'!AL36/'Vic Oct 2018'!AJ36&lt;='Vic Oct 2018'!M36,($C$5*'Vic Oct 2018'!AL36/'Vic Oct 2018'!AJ36-'Vic Oct 2018'!L36)*('Vic Oct 2018'!X36/100)*'Vic Oct 2018'!AJ36,('Vic Oct 2018'!M36-'Vic Oct 2018'!L36)*('Vic Oct 2018'!X36/100)*'Vic Oct 2018'!AJ36))</f>
        <v>0</v>
      </c>
      <c r="N42" s="284">
        <f>IF(($C$5*'Vic Oct 2018'!AL36/'Vic Oct 2018'!AJ36&gt;'Vic Oct 2018'!M36),($C$5*'Vic Oct 2018'!AL36/'Vic Oct 2018'!AJ36-'Vic Oct 2018'!M36)*'Vic Oct 2018'!Y36/100*'Vic Oct 2018'!AJ36,0)</f>
        <v>0</v>
      </c>
      <c r="O42" s="287">
        <f t="shared" si="0"/>
        <v>2423.5000000000005</v>
      </c>
      <c r="P42" s="288">
        <f>'Vic Oct 2018'!AM36</f>
        <v>0</v>
      </c>
      <c r="Q42" s="288">
        <f>'Vic Oct 2018'!AN36</f>
        <v>0</v>
      </c>
      <c r="R42" s="288">
        <f>'Vic Oct 2018'!AO36</f>
        <v>0</v>
      </c>
      <c r="S42" s="288">
        <f>'Vic Oct 2018'!AP36</f>
        <v>20</v>
      </c>
      <c r="T42" s="287">
        <f>O42</f>
        <v>2423.5000000000005</v>
      </c>
      <c r="U42" s="287">
        <f>(T42-(T42-D42)*S42/100)</f>
        <v>2004.5000000000005</v>
      </c>
      <c r="V42" s="287">
        <f t="shared" si="1"/>
        <v>2665.8500000000008</v>
      </c>
      <c r="W42" s="287">
        <f t="shared" si="1"/>
        <v>2204.9500000000007</v>
      </c>
      <c r="X42" s="289">
        <f>'Vic Oct 2018'!AW36</f>
        <v>0</v>
      </c>
      <c r="Y42" s="290" t="str">
        <f>'Vic Oct 2018'!AX36</f>
        <v>n</v>
      </c>
      <c r="CI42" s="274"/>
      <c r="CJ42" s="274"/>
      <c r="CK42" s="274"/>
      <c r="CL42" s="274"/>
      <c r="CM42" s="274"/>
      <c r="CN42" s="274"/>
      <c r="CO42" s="274"/>
      <c r="CP42" s="274"/>
      <c r="CQ42" s="274"/>
      <c r="CR42" s="274"/>
      <c r="CS42" s="274"/>
      <c r="CT42" s="274"/>
      <c r="CU42" s="274"/>
      <c r="CV42" s="274"/>
      <c r="CW42" s="274"/>
      <c r="CX42" s="274"/>
      <c r="CY42" s="274"/>
      <c r="CZ42" s="274"/>
      <c r="DA42" s="274"/>
      <c r="DB42" s="274"/>
      <c r="DC42" s="274"/>
      <c r="DD42" s="274"/>
      <c r="DE42" s="274"/>
      <c r="DF42" s="274"/>
      <c r="DG42" s="274"/>
      <c r="DH42" s="274"/>
      <c r="DI42" s="274"/>
      <c r="DJ42" s="274"/>
      <c r="DK42" s="274"/>
      <c r="DL42" s="274"/>
      <c r="DM42" s="274"/>
      <c r="DN42" s="274"/>
      <c r="DO42" s="274"/>
      <c r="DP42" s="274"/>
      <c r="DQ42" s="274"/>
      <c r="DR42" s="274"/>
      <c r="DS42" s="274"/>
      <c r="DT42" s="274"/>
      <c r="DU42" s="274"/>
      <c r="DV42" s="274"/>
      <c r="DW42" s="274"/>
      <c r="DX42" s="274"/>
      <c r="DY42" s="274"/>
      <c r="DZ42" s="274"/>
      <c r="EA42" s="274"/>
      <c r="EB42" s="274"/>
      <c r="EC42" s="274"/>
      <c r="ED42" s="274"/>
      <c r="EE42" s="274"/>
      <c r="EF42" s="274"/>
      <c r="EG42" s="274"/>
      <c r="EH42" s="274"/>
      <c r="EI42" s="274"/>
      <c r="EJ42" s="274"/>
    </row>
    <row r="43" spans="1:140" ht="17" customHeight="1">
      <c r="A43" s="534"/>
      <c r="B43" s="283" t="str">
        <f>'Vic Oct 2018'!F37</f>
        <v>EnergyAustralia</v>
      </c>
      <c r="C43" s="283" t="str">
        <f>'Vic Oct 2018'!G37</f>
        <v>Everyday Saver Business</v>
      </c>
      <c r="D43" s="284">
        <f>365*'Vic Oct 2018'!H37/100</f>
        <v>419.75</v>
      </c>
      <c r="E43" s="285">
        <f>IF($C$5*'Vic Oct 2018'!AK37/'Vic Oct 2018'!AI37&gt;='Vic Oct 2018'!J37,('Vic Oct 2018'!J37*'Vic Oct 2018'!O37/100)*'Vic Oct 2018'!AI37,($C$5*'Vic Oct 2018'!AK37/'Vic Oct 2018'!AI37*'Vic Oct 2018'!O37/100)*'Vic Oct 2018'!AI37)</f>
        <v>283.2</v>
      </c>
      <c r="F43" s="286">
        <f>IF($C$5*'Vic Oct 2018'!AK37/'Vic Oct 2018'!AI37&lt;'Vic Oct 2018'!J37,0,IF($C$5*'Vic Oct 2018'!AK37/'Vic Oct 2018'!AI37&lt;='Vic Oct 2018'!K37,($C$5*'Vic Oct 2018'!AK37/'Vic Oct 2018'!AI37-'Vic Oct 2018'!J37)*('Vic Oct 2018'!P37/100)*'Vic Oct 2018'!AI37,('Vic Oct 2018'!K37-'Vic Oct 2018'!J37)*('Vic Oct 2018'!P37/100)*'Vic Oct 2018'!AI37))</f>
        <v>268.8</v>
      </c>
      <c r="G43" s="284">
        <f>IF($C$5*'Vic Oct 2018'!AK37/'Vic Oct 2018'!AI37&lt;'Vic Oct 2018'!K37,0,IF($C$5*'Vic Oct 2018'!AK37/'Vic Oct 2018'!AI37&lt;='Vic Oct 2018'!L37,($C$5*'Vic Oct 2018'!AK37/'Vic Oct 2018'!AI37-'Vic Oct 2018'!K37)*('Vic Oct 2018'!Q37/100)*'Vic Oct 2018'!AI37,('Vic Oct 2018'!L37-'Vic Oct 2018'!K37)*('Vic Oct 2018'!Q37/100)*'Vic Oct 2018'!AI37))</f>
        <v>182.86799999999999</v>
      </c>
      <c r="H43" s="285">
        <f>IF($C$5*'Vic Oct 2018'!AK37/'Vic Oct 2018'!AI37&lt;'Vic Oct 2018'!L37,0,IF($C$5*'Vic Oct 2018'!AK37/'Vic Oct 2018'!AI37&lt;='Vic Oct 2018'!M37,($C$5*'Vic Oct 2018'!AK37/'Vic Oct 2018'!AI37-'Vic Oct 2018'!L37)*('Vic Oct 2018'!R37/100)*'Vic Oct 2018'!AI37,('Vic Oct 2018'!M37-'Vic Oct 2018'!L37)*('Vic Oct 2018'!R37/100)*'Vic Oct 2018'!AI37))</f>
        <v>0</v>
      </c>
      <c r="I43" s="284">
        <f>IF(($C$5*'Vic Oct 2018'!AK37/'Vic Oct 2018'!AI37&gt;'Vic Oct 2018'!M37),($C$5*'Vic Oct 2018'!AK37/'Vic Oct 2018'!AI37-'Vic Oct 2018'!M37)*'Vic Oct 2018'!S37/100*'Vic Oct 2018'!AI37,0)</f>
        <v>0</v>
      </c>
      <c r="J43" s="284">
        <f>IF($C$5*'Vic Oct 2018'!AL37/'Vic Oct 2018'!AJ37&gt;='Vic Oct 2018'!J37,('Vic Oct 2018'!J37*'Vic Oct 2018'!U37/100)*'Vic Oct 2018'!AJ37,($C$5*'Vic Oct 2018'!AL37/'Vic Oct 2018'!AJ37*'Vic Oct 2018'!U37/100)*'Vic Oct 2018'!AJ37)</f>
        <v>468</v>
      </c>
      <c r="K43" s="284">
        <f>IF($C$5*'Vic Oct 2018'!AL37/'Vic Oct 2018'!AJ37&lt;'Vic Oct 2018'!J37,0,IF($C$5*'Vic Oct 2018'!AL37/'Vic Oct 2018'!AJ37&lt;='Vic Oct 2018'!K37,($C$5*'Vic Oct 2018'!AL37/'Vic Oct 2018'!AJ37-'Vic Oct 2018'!J37)*('Vic Oct 2018'!V37/100)*'Vic Oct 2018'!AJ37,('Vic Oct 2018'!K37-'Vic Oct 2018'!J37)*('Vic Oct 2018'!V37/100)*'Vic Oct 2018'!AJ37))</f>
        <v>453.6</v>
      </c>
      <c r="L43" s="284">
        <f>IF($C$5*'Vic Oct 2018'!AL37/'Vic Oct 2018'!AJ37&lt;'Vic Oct 2018'!K37,0,IF($C$5*'Vic Oct 2018'!AL37/'Vic Oct 2018'!AJ37&lt;='Vic Oct 2018'!L37,($C$5*'Vic Oct 2018'!AL37/'Vic Oct 2018'!AJ37-'Vic Oct 2018'!K37)*('Vic Oct 2018'!W37/100)*'Vic Oct 2018'!AJ37,('Vic Oct 2018'!L37-'Vic Oct 2018'!K37)*('Vic Oct 2018'!W37/100)*'Vic Oct 2018'!AJ37))</f>
        <v>328.416</v>
      </c>
      <c r="M43" s="284">
        <f>IF($C$5*'Vic Oct 2018'!AL37/'Vic Oct 2018'!AJ37&lt;'Vic Oct 2018'!L37,0,IF($C$5*'Vic Oct 2018'!AL37/'Vic Oct 2018'!AJ37&lt;='Vic Oct 2018'!M37,($C$5*'Vic Oct 2018'!AL37/'Vic Oct 2018'!AJ37-'Vic Oct 2018'!L37)*('Vic Oct 2018'!X37/100)*'Vic Oct 2018'!AJ37,('Vic Oct 2018'!M37-'Vic Oct 2018'!L37)*('Vic Oct 2018'!X37/100)*'Vic Oct 2018'!AJ37))</f>
        <v>0</v>
      </c>
      <c r="N43" s="284">
        <f>IF(($C$5*'Vic Oct 2018'!AL37/'Vic Oct 2018'!AJ37&gt;'Vic Oct 2018'!M37),($C$5*'Vic Oct 2018'!AL37/'Vic Oct 2018'!AJ37-'Vic Oct 2018'!M37)*'Vic Oct 2018'!Y37/100*'Vic Oct 2018'!AJ37,0)</f>
        <v>0</v>
      </c>
      <c r="O43" s="287">
        <f t="shared" si="0"/>
        <v>2404.634</v>
      </c>
      <c r="P43" s="288">
        <f>'Vic Oct 2018'!AM37</f>
        <v>0</v>
      </c>
      <c r="Q43" s="288">
        <f>'Vic Oct 2018'!AN37</f>
        <v>22</v>
      </c>
      <c r="R43" s="288">
        <f>'Vic Oct 2018'!AO37</f>
        <v>0</v>
      </c>
      <c r="S43" s="288">
        <f>'Vic Oct 2018'!AP37</f>
        <v>0</v>
      </c>
      <c r="T43" s="287">
        <f>(O43-(O43-D43)*Q43/100)</f>
        <v>1967.9595199999999</v>
      </c>
      <c r="U43" s="287">
        <f t="shared" ref="U43:U48" si="6">T43</f>
        <v>1967.9595199999999</v>
      </c>
      <c r="V43" s="287">
        <f t="shared" si="1"/>
        <v>2164.7554719999998</v>
      </c>
      <c r="W43" s="287">
        <f t="shared" si="1"/>
        <v>2164.7554719999998</v>
      </c>
      <c r="X43" s="289">
        <f>'Vic Oct 2018'!AW37</f>
        <v>24</v>
      </c>
      <c r="Y43" s="290" t="str">
        <f>'Vic Oct 2018'!AX37</f>
        <v>y</v>
      </c>
      <c r="CI43" s="274"/>
      <c r="CJ43" s="274"/>
      <c r="CK43" s="274"/>
      <c r="CL43" s="274"/>
      <c r="CM43" s="274"/>
      <c r="CN43" s="274"/>
      <c r="CO43" s="274"/>
      <c r="CP43" s="274"/>
      <c r="CQ43" s="274"/>
      <c r="CR43" s="274"/>
      <c r="CS43" s="274"/>
      <c r="CT43" s="274"/>
      <c r="CU43" s="274"/>
      <c r="CV43" s="274"/>
      <c r="CW43" s="274"/>
      <c r="CX43" s="274"/>
      <c r="CY43" s="274"/>
      <c r="CZ43" s="274"/>
      <c r="DA43" s="274"/>
      <c r="DB43" s="274"/>
      <c r="DC43" s="274"/>
      <c r="DD43" s="274"/>
      <c r="DE43" s="274"/>
      <c r="DF43" s="274"/>
      <c r="DG43" s="274"/>
      <c r="DH43" s="274"/>
      <c r="DI43" s="274"/>
      <c r="DJ43" s="274"/>
      <c r="DK43" s="274"/>
      <c r="DL43" s="274"/>
      <c r="DM43" s="274"/>
      <c r="DN43" s="274"/>
      <c r="DO43" s="274"/>
      <c r="DP43" s="274"/>
      <c r="DQ43" s="274"/>
      <c r="DR43" s="274"/>
      <c r="DS43" s="274"/>
      <c r="DT43" s="274"/>
      <c r="DU43" s="274"/>
      <c r="DV43" s="274"/>
      <c r="DW43" s="274"/>
      <c r="DX43" s="274"/>
      <c r="DY43" s="274"/>
      <c r="DZ43" s="274"/>
      <c r="EA43" s="274"/>
      <c r="EB43" s="274"/>
      <c r="EC43" s="274"/>
      <c r="ED43" s="274"/>
      <c r="EE43" s="274"/>
      <c r="EF43" s="274"/>
      <c r="EG43" s="274"/>
      <c r="EH43" s="274"/>
      <c r="EI43" s="274"/>
      <c r="EJ43" s="274"/>
    </row>
    <row r="44" spans="1:140" ht="17" customHeight="1">
      <c r="A44" s="534"/>
      <c r="B44" s="283" t="str">
        <f>'Vic Oct 2018'!F38</f>
        <v>Lumo Energy</v>
      </c>
      <c r="C44" s="283" t="str">
        <f>'Vic Oct 2018'!G38</f>
        <v>Business Premium</v>
      </c>
      <c r="D44" s="284">
        <f>365*'Vic Oct 2018'!H38/100</f>
        <v>299.66499999999996</v>
      </c>
      <c r="E44" s="285">
        <f>IF($C$5*'Vic Oct 2018'!AK38/'Vic Oct 2018'!AI38&gt;='Vic Oct 2018'!J38,('Vic Oct 2018'!J38*'Vic Oct 2018'!O38/100)*'Vic Oct 2018'!AI38,($C$5*'Vic Oct 2018'!AK38/'Vic Oct 2018'!AI38*'Vic Oct 2018'!O38/100)*'Vic Oct 2018'!AI38)</f>
        <v>181.27340000000001</v>
      </c>
      <c r="F44" s="286">
        <f>IF($C$5*'Vic Oct 2018'!AK38/'Vic Oct 2018'!AI38&lt;'Vic Oct 2018'!J38,0,IF($C$5*'Vic Oct 2018'!AK38/'Vic Oct 2018'!AI38&lt;='Vic Oct 2018'!K38,($C$5*'Vic Oct 2018'!AK38/'Vic Oct 2018'!AI38-'Vic Oct 2018'!J38)*('Vic Oct 2018'!P38/100)*'Vic Oct 2018'!AI38,('Vic Oct 2018'!K38-'Vic Oct 2018'!J38)*('Vic Oct 2018'!P38/100)*'Vic Oct 2018'!AI38))</f>
        <v>175.19039999999998</v>
      </c>
      <c r="G44" s="284">
        <f>IF($C$5*'Vic Oct 2018'!AK38/'Vic Oct 2018'!AI38&lt;'Vic Oct 2018'!K38,0,IF($C$5*'Vic Oct 2018'!AK38/'Vic Oct 2018'!AI38&lt;='Vic Oct 2018'!L38,($C$5*'Vic Oct 2018'!AK38/'Vic Oct 2018'!AI38-'Vic Oct 2018'!K38)*('Vic Oct 2018'!Q38/100)*'Vic Oct 2018'!AI38,('Vic Oct 2018'!L38-'Vic Oct 2018'!K38)*('Vic Oct 2018'!Q38/100)*'Vic Oct 2018'!AI38))</f>
        <v>120.5732</v>
      </c>
      <c r="H44" s="285">
        <f>IF($C$5*'Vic Oct 2018'!AK38/'Vic Oct 2018'!AI38&lt;'Vic Oct 2018'!L38,0,IF($C$5*'Vic Oct 2018'!AK38/'Vic Oct 2018'!AI38&lt;='Vic Oct 2018'!M38,($C$5*'Vic Oct 2018'!AK38/'Vic Oct 2018'!AI38-'Vic Oct 2018'!L38)*('Vic Oct 2018'!R38/100)*'Vic Oct 2018'!AI38,('Vic Oct 2018'!M38-'Vic Oct 2018'!L38)*('Vic Oct 2018'!R38/100)*'Vic Oct 2018'!AI38))</f>
        <v>0</v>
      </c>
      <c r="I44" s="284">
        <f>IF(($C$5*'Vic Oct 2018'!AK38/'Vic Oct 2018'!AI38&gt;'Vic Oct 2018'!M38),($C$5*'Vic Oct 2018'!AK38/'Vic Oct 2018'!AI38-'Vic Oct 2018'!M38)*'Vic Oct 2018'!S38/100*'Vic Oct 2018'!AI38,0)</f>
        <v>0</v>
      </c>
      <c r="J44" s="284">
        <f>IF($C$5*'Vic Oct 2018'!AL38/'Vic Oct 2018'!AJ38&gt;='Vic Oct 2018'!J38,('Vic Oct 2018'!J38*'Vic Oct 2018'!U38/100)*'Vic Oct 2018'!AJ38,($C$5*'Vic Oct 2018'!AL38/'Vic Oct 2018'!AJ38*'Vic Oct 2018'!U38/100)*'Vic Oct 2018'!AJ38)</f>
        <v>323.61560000000003</v>
      </c>
      <c r="K44" s="284">
        <f>IF($C$5*'Vic Oct 2018'!AL38/'Vic Oct 2018'!AJ38&lt;'Vic Oct 2018'!J38,0,IF($C$5*'Vic Oct 2018'!AL38/'Vic Oct 2018'!AJ38&lt;='Vic Oct 2018'!K38,($C$5*'Vic Oct 2018'!AL38/'Vic Oct 2018'!AJ38-'Vic Oct 2018'!J38)*('Vic Oct 2018'!V38/100)*'Vic Oct 2018'!AJ38,('Vic Oct 2018'!K38-'Vic Oct 2018'!J38)*('Vic Oct 2018'!V38/100)*'Vic Oct 2018'!AJ38))</f>
        <v>318.74920000000003</v>
      </c>
      <c r="L44" s="284">
        <f>IF($C$5*'Vic Oct 2018'!AL38/'Vic Oct 2018'!AJ38&lt;'Vic Oct 2018'!K38,0,IF($C$5*'Vic Oct 2018'!AL38/'Vic Oct 2018'!AJ38&lt;='Vic Oct 2018'!L38,($C$5*'Vic Oct 2018'!AL38/'Vic Oct 2018'!AJ38-'Vic Oct 2018'!K38)*('Vic Oct 2018'!W38/100)*'Vic Oct 2018'!AJ38,('Vic Oct 2018'!L38-'Vic Oct 2018'!K38)*('Vic Oct 2018'!W38/100)*'Vic Oct 2018'!AJ38))</f>
        <v>228.54919999999998</v>
      </c>
      <c r="M44" s="284">
        <f>IF($C$5*'Vic Oct 2018'!AL38/'Vic Oct 2018'!AJ38&lt;'Vic Oct 2018'!L38,0,IF($C$5*'Vic Oct 2018'!AL38/'Vic Oct 2018'!AJ38&lt;='Vic Oct 2018'!M38,($C$5*'Vic Oct 2018'!AL38/'Vic Oct 2018'!AJ38-'Vic Oct 2018'!L38)*('Vic Oct 2018'!X38/100)*'Vic Oct 2018'!AJ38,('Vic Oct 2018'!M38-'Vic Oct 2018'!L38)*('Vic Oct 2018'!X38/100)*'Vic Oct 2018'!AJ38))</f>
        <v>0</v>
      </c>
      <c r="N44" s="284">
        <f>IF(($C$5*'Vic Oct 2018'!AL38/'Vic Oct 2018'!AJ38&gt;'Vic Oct 2018'!M38),($C$5*'Vic Oct 2018'!AL38/'Vic Oct 2018'!AJ38-'Vic Oct 2018'!M38)*'Vic Oct 2018'!Y38/100*'Vic Oct 2018'!AJ38,0)</f>
        <v>0</v>
      </c>
      <c r="O44" s="287">
        <f>SUM(D44:N44)</f>
        <v>1647.616</v>
      </c>
      <c r="P44" s="288">
        <f>'Vic Oct 2018'!AM38</f>
        <v>0</v>
      </c>
      <c r="Q44" s="288">
        <f>'Vic Oct 2018'!AN38</f>
        <v>0</v>
      </c>
      <c r="R44" s="288">
        <f>'Vic Oct 2018'!AO38</f>
        <v>0</v>
      </c>
      <c r="S44" s="288">
        <f>'Vic Oct 2018'!AP38</f>
        <v>0</v>
      </c>
      <c r="T44" s="287">
        <f>O44</f>
        <v>1647.616</v>
      </c>
      <c r="U44" s="287">
        <f t="shared" si="6"/>
        <v>1647.616</v>
      </c>
      <c r="V44" s="287">
        <f t="shared" si="1"/>
        <v>1812.3776</v>
      </c>
      <c r="W44" s="287">
        <f t="shared" si="1"/>
        <v>1812.3776</v>
      </c>
      <c r="X44" s="289">
        <f>'Vic Oct 2018'!AW38</f>
        <v>36</v>
      </c>
      <c r="Y44" s="290" t="str">
        <f>'Vic Oct 2018'!AX38</f>
        <v>n</v>
      </c>
      <c r="CI44" s="274"/>
      <c r="CJ44" s="274"/>
      <c r="CK44" s="274"/>
      <c r="CL44" s="274"/>
      <c r="CM44" s="274"/>
      <c r="CN44" s="274"/>
      <c r="CO44" s="274"/>
      <c r="CP44" s="274"/>
      <c r="CQ44" s="274"/>
      <c r="CR44" s="274"/>
      <c r="CS44" s="274"/>
      <c r="CT44" s="274"/>
      <c r="CU44" s="274"/>
      <c r="CV44" s="274"/>
      <c r="CW44" s="274"/>
      <c r="CX44" s="274"/>
      <c r="CY44" s="274"/>
      <c r="CZ44" s="274"/>
      <c r="DA44" s="274"/>
      <c r="DB44" s="274"/>
      <c r="DC44" s="274"/>
      <c r="DD44" s="274"/>
      <c r="DE44" s="274"/>
      <c r="DF44" s="274"/>
      <c r="DG44" s="274"/>
      <c r="DH44" s="274"/>
      <c r="DI44" s="274"/>
      <c r="DJ44" s="274"/>
      <c r="DK44" s="274"/>
      <c r="DL44" s="274"/>
      <c r="DM44" s="274"/>
      <c r="DN44" s="274"/>
      <c r="DO44" s="274"/>
      <c r="DP44" s="274"/>
      <c r="DQ44" s="274"/>
      <c r="DR44" s="274"/>
      <c r="DS44" s="274"/>
      <c r="DT44" s="274"/>
      <c r="DU44" s="274"/>
      <c r="DV44" s="274"/>
      <c r="DW44" s="274"/>
      <c r="DX44" s="274"/>
      <c r="DY44" s="274"/>
      <c r="DZ44" s="274"/>
      <c r="EA44" s="274"/>
      <c r="EB44" s="274"/>
      <c r="EC44" s="274"/>
      <c r="ED44" s="274"/>
      <c r="EE44" s="274"/>
      <c r="EF44" s="274"/>
      <c r="EG44" s="274"/>
      <c r="EH44" s="274"/>
      <c r="EI44" s="274"/>
      <c r="EJ44" s="274"/>
    </row>
    <row r="45" spans="1:140" ht="17" customHeight="1">
      <c r="A45" s="534"/>
      <c r="B45" s="283" t="str">
        <f>'Vic Oct 2018'!F39</f>
        <v>Momentum Energy</v>
      </c>
      <c r="C45" s="283" t="str">
        <f>'Vic Oct 2018'!G39</f>
        <v>Market offer</v>
      </c>
      <c r="D45" s="284">
        <f>365*'Vic Oct 2018'!H39/100</f>
        <v>356.16699999999997</v>
      </c>
      <c r="E45" s="285">
        <f>IF($C$5*'Vic Oct 2018'!AK39/'Vic Oct 2018'!AI39&gt;='Vic Oct 2018'!J39,('Vic Oct 2018'!J39*'Vic Oct 2018'!O39/100)*'Vic Oct 2018'!AI39,($C$5*'Vic Oct 2018'!AK39/'Vic Oct 2018'!AI39*'Vic Oct 2018'!O39/100)*'Vic Oct 2018'!AI39)</f>
        <v>180</v>
      </c>
      <c r="F45" s="286">
        <f>IF($C$5*'Vic Oct 2018'!AK39/'Vic Oct 2018'!AI39&lt;'Vic Oct 2018'!J39,0,IF($C$5*'Vic Oct 2018'!AK39/'Vic Oct 2018'!AI39&lt;='Vic Oct 2018'!K39,($C$5*'Vic Oct 2018'!AK39/'Vic Oct 2018'!AI39-'Vic Oct 2018'!J39)*('Vic Oct 2018'!P39/100)*'Vic Oct 2018'!AI39,('Vic Oct 2018'!K39-'Vic Oct 2018'!J39)*('Vic Oct 2018'!P39/100)*'Vic Oct 2018'!AI39))</f>
        <v>176.4</v>
      </c>
      <c r="G45" s="284">
        <f>IF($C$5*'Vic Oct 2018'!AK39/'Vic Oct 2018'!AI39&lt;'Vic Oct 2018'!K39,0,IF($C$5*'Vic Oct 2018'!AK39/'Vic Oct 2018'!AI39&lt;='Vic Oct 2018'!L39,($C$5*'Vic Oct 2018'!AK39/'Vic Oct 2018'!AI39-'Vic Oct 2018'!K39)*('Vic Oct 2018'!Q39/100)*'Vic Oct 2018'!AI39,('Vic Oct 2018'!L39-'Vic Oct 2018'!K39)*('Vic Oct 2018'!Q39/100)*'Vic Oct 2018'!AI39))</f>
        <v>131.553</v>
      </c>
      <c r="H45" s="285">
        <f>IF($C$5*'Vic Oct 2018'!AK39/'Vic Oct 2018'!AI39&lt;'Vic Oct 2018'!L39,0,IF($C$5*'Vic Oct 2018'!AK39/'Vic Oct 2018'!AI39&lt;='Vic Oct 2018'!M39,($C$5*'Vic Oct 2018'!AK39/'Vic Oct 2018'!AI39-'Vic Oct 2018'!L39)*('Vic Oct 2018'!R39/100)*'Vic Oct 2018'!AI39,('Vic Oct 2018'!M39-'Vic Oct 2018'!L39)*('Vic Oct 2018'!R39/100)*'Vic Oct 2018'!AI39))</f>
        <v>0</v>
      </c>
      <c r="I45" s="284">
        <f>IF(($C$5*'Vic Oct 2018'!AK39/'Vic Oct 2018'!AI39&gt;'Vic Oct 2018'!M39),($C$5*'Vic Oct 2018'!AK39/'Vic Oct 2018'!AI39-'Vic Oct 2018'!M39)*'Vic Oct 2018'!S39/100*'Vic Oct 2018'!AI39,0)</f>
        <v>0</v>
      </c>
      <c r="J45" s="284">
        <f>IF($C$5*'Vic Oct 2018'!AL39/'Vic Oct 2018'!AJ39&gt;='Vic Oct 2018'!J39,('Vic Oct 2018'!J39*'Vic Oct 2018'!U39/100)*'Vic Oct 2018'!AJ39,($C$5*'Vic Oct 2018'!AL39/'Vic Oct 2018'!AJ39*'Vic Oct 2018'!U39/100)*'Vic Oct 2018'!AJ39)</f>
        <v>324.00000000000006</v>
      </c>
      <c r="K45" s="284">
        <f>IF($C$5*'Vic Oct 2018'!AL39/'Vic Oct 2018'!AJ39&lt;'Vic Oct 2018'!J39,0,IF($C$5*'Vic Oct 2018'!AL39/'Vic Oct 2018'!AJ39&lt;='Vic Oct 2018'!K39,($C$5*'Vic Oct 2018'!AL39/'Vic Oct 2018'!AJ39-'Vic Oct 2018'!J39)*('Vic Oct 2018'!V39/100)*'Vic Oct 2018'!AJ39,('Vic Oct 2018'!K39-'Vic Oct 2018'!J39)*('Vic Oct 2018'!V39/100)*'Vic Oct 2018'!AJ39))</f>
        <v>321.60000000000002</v>
      </c>
      <c r="L45" s="284">
        <f>IF($C$5*'Vic Oct 2018'!AL39/'Vic Oct 2018'!AJ39&lt;'Vic Oct 2018'!K39,0,IF($C$5*'Vic Oct 2018'!AL39/'Vic Oct 2018'!AJ39&lt;='Vic Oct 2018'!L39,($C$5*'Vic Oct 2018'!AL39/'Vic Oct 2018'!AJ39-'Vic Oct 2018'!K39)*('Vic Oct 2018'!W39/100)*'Vic Oct 2018'!AJ39,('Vic Oct 2018'!L39-'Vic Oct 2018'!K39)*('Vic Oct 2018'!W39/100)*'Vic Oct 2018'!AJ39))</f>
        <v>244.446</v>
      </c>
      <c r="M45" s="284">
        <f>IF($C$5*'Vic Oct 2018'!AL39/'Vic Oct 2018'!AJ39&lt;'Vic Oct 2018'!L39,0,IF($C$5*'Vic Oct 2018'!AL39/'Vic Oct 2018'!AJ39&lt;='Vic Oct 2018'!M39,($C$5*'Vic Oct 2018'!AL39/'Vic Oct 2018'!AJ39-'Vic Oct 2018'!L39)*('Vic Oct 2018'!X39/100)*'Vic Oct 2018'!AJ39,('Vic Oct 2018'!M39-'Vic Oct 2018'!L39)*('Vic Oct 2018'!X39/100)*'Vic Oct 2018'!AJ39))</f>
        <v>0</v>
      </c>
      <c r="N45" s="284">
        <f>IF(($C$5*'Vic Oct 2018'!AL39/'Vic Oct 2018'!AJ39&gt;'Vic Oct 2018'!M39),($C$5*'Vic Oct 2018'!AL39/'Vic Oct 2018'!AJ39-'Vic Oct 2018'!M39)*'Vic Oct 2018'!Y39/100*'Vic Oct 2018'!AJ39,0)</f>
        <v>0</v>
      </c>
      <c r="O45" s="287">
        <f t="shared" si="0"/>
        <v>1734.1659999999997</v>
      </c>
      <c r="P45" s="288">
        <f>'Vic Oct 2018'!AM39</f>
        <v>0</v>
      </c>
      <c r="Q45" s="288">
        <f>'Vic Oct 2018'!AN39</f>
        <v>0</v>
      </c>
      <c r="R45" s="288">
        <f>'Vic Oct 2018'!AO39</f>
        <v>0</v>
      </c>
      <c r="S45" s="288">
        <f>'Vic Oct 2018'!AP39</f>
        <v>0</v>
      </c>
      <c r="T45" s="287">
        <f>O45</f>
        <v>1734.1659999999997</v>
      </c>
      <c r="U45" s="287">
        <f t="shared" si="6"/>
        <v>1734.1659999999997</v>
      </c>
      <c r="V45" s="287">
        <f t="shared" si="1"/>
        <v>1907.5825999999997</v>
      </c>
      <c r="W45" s="287">
        <f t="shared" si="1"/>
        <v>1907.5825999999997</v>
      </c>
      <c r="X45" s="289">
        <f>'Vic Oct 2018'!AW39</f>
        <v>0</v>
      </c>
      <c r="Y45" s="290" t="str">
        <f>'Vic Oct 2018'!AX39</f>
        <v>n</v>
      </c>
      <c r="CI45" s="274"/>
      <c r="CJ45" s="274"/>
      <c r="CK45" s="274"/>
      <c r="CL45" s="274"/>
      <c r="CM45" s="274"/>
      <c r="CN45" s="274"/>
      <c r="CO45" s="274"/>
      <c r="CP45" s="274"/>
      <c r="CQ45" s="274"/>
      <c r="CR45" s="274"/>
      <c r="CS45" s="274"/>
      <c r="CT45" s="274"/>
      <c r="CU45" s="274"/>
      <c r="CV45" s="274"/>
      <c r="CW45" s="274"/>
      <c r="CX45" s="274"/>
      <c r="CY45" s="274"/>
      <c r="CZ45" s="274"/>
      <c r="DA45" s="274"/>
      <c r="DB45" s="274"/>
      <c r="DC45" s="274"/>
      <c r="DD45" s="274"/>
      <c r="DE45" s="274"/>
      <c r="DF45" s="274"/>
      <c r="DG45" s="274"/>
      <c r="DH45" s="274"/>
      <c r="DI45" s="274"/>
      <c r="DJ45" s="274"/>
      <c r="DK45" s="274"/>
      <c r="DL45" s="274"/>
      <c r="DM45" s="274"/>
      <c r="DN45" s="274"/>
      <c r="DO45" s="274"/>
      <c r="DP45" s="274"/>
      <c r="DQ45" s="274"/>
      <c r="DR45" s="274"/>
      <c r="DS45" s="274"/>
      <c r="DT45" s="274"/>
      <c r="DU45" s="274"/>
      <c r="DV45" s="274"/>
      <c r="DW45" s="274"/>
      <c r="DX45" s="274"/>
      <c r="DY45" s="274"/>
      <c r="DZ45" s="274"/>
      <c r="EA45" s="274"/>
      <c r="EB45" s="274"/>
      <c r="EC45" s="274"/>
      <c r="ED45" s="274"/>
      <c r="EE45" s="274"/>
      <c r="EF45" s="274"/>
      <c r="EG45" s="274"/>
      <c r="EH45" s="274"/>
      <c r="EI45" s="274"/>
      <c r="EJ45" s="274"/>
    </row>
    <row r="46" spans="1:140" s="310" customFormat="1" ht="17" customHeight="1">
      <c r="A46" s="534"/>
      <c r="B46" s="283" t="str">
        <f>'Vic Oct 2018'!F40</f>
        <v>Origin Energy</v>
      </c>
      <c r="C46" s="283" t="str">
        <f>'Vic Oct 2018'!G40</f>
        <v>Business Saver</v>
      </c>
      <c r="D46" s="284">
        <f>365*'Vic Oct 2018'!H40/100</f>
        <v>335.8</v>
      </c>
      <c r="E46" s="285">
        <f>IF($C$5*'Vic Oct 2018'!AK40/'Vic Oct 2018'!AI40&gt;='Vic Oct 2018'!J40,('Vic Oct 2018'!J40*'Vic Oct 2018'!O40/100)*'Vic Oct 2018'!AI40,($C$5*'Vic Oct 2018'!AK40/'Vic Oct 2018'!AI40*'Vic Oct 2018'!O40/100)*'Vic Oct 2018'!AI40)</f>
        <v>599.94000000000005</v>
      </c>
      <c r="F46" s="286">
        <f>IF($C$5*'Vic Oct 2018'!AK40/'Vic Oct 2018'!AI40&lt;'Vic Oct 2018'!J40,0,IF($C$5*'Vic Oct 2018'!AK40/'Vic Oct 2018'!AI40&lt;='Vic Oct 2018'!K40,($C$5*'Vic Oct 2018'!AK40/'Vic Oct 2018'!AI40-'Vic Oct 2018'!J40)*('Vic Oct 2018'!P40/100)*'Vic Oct 2018'!AI40,('Vic Oct 2018'!K40-'Vic Oct 2018'!J40)*('Vic Oct 2018'!P40/100)*'Vic Oct 2018'!AI40))</f>
        <v>0</v>
      </c>
      <c r="G46" s="284">
        <f>IF($C$5*'Vic Oct 2018'!AK40/'Vic Oct 2018'!AI40&lt;'Vic Oct 2018'!K40,0,IF($C$5*'Vic Oct 2018'!AK40/'Vic Oct 2018'!AI40&lt;='Vic Oct 2018'!L40,($C$5*'Vic Oct 2018'!AK40/'Vic Oct 2018'!AI40-'Vic Oct 2018'!K40)*('Vic Oct 2018'!Q40/100)*'Vic Oct 2018'!AI40,('Vic Oct 2018'!L40-'Vic Oct 2018'!K40)*('Vic Oct 2018'!Q40/100)*'Vic Oct 2018'!AI40))</f>
        <v>0</v>
      </c>
      <c r="H46" s="285">
        <f>IF($C$5*'Vic Oct 2018'!AK40/'Vic Oct 2018'!AI40&lt;'Vic Oct 2018'!L40,0,IF($C$5*'Vic Oct 2018'!AK40/'Vic Oct 2018'!AI40&lt;='Vic Oct 2018'!M40,($C$5*'Vic Oct 2018'!AK40/'Vic Oct 2018'!AI40-'Vic Oct 2018'!L40)*('Vic Oct 2018'!R40/100)*'Vic Oct 2018'!AI40,('Vic Oct 2018'!M40-'Vic Oct 2018'!L40)*('Vic Oct 2018'!R40/100)*'Vic Oct 2018'!AI40))</f>
        <v>0</v>
      </c>
      <c r="I46" s="284">
        <f>IF(($C$5*'Vic Oct 2018'!AK40/'Vic Oct 2018'!AI40&gt;'Vic Oct 2018'!M40),($C$5*'Vic Oct 2018'!AK40/'Vic Oct 2018'!AI40-'Vic Oct 2018'!M40)*'Vic Oct 2018'!S40/100*'Vic Oct 2018'!AI40,0)</f>
        <v>0</v>
      </c>
      <c r="J46" s="284">
        <f>IF($C$5*'Vic Oct 2018'!AL40/'Vic Oct 2018'!AJ40&gt;='Vic Oct 2018'!J40,('Vic Oct 2018'!J40*'Vic Oct 2018'!U40/100)*'Vic Oct 2018'!AJ40,($C$5*'Vic Oct 2018'!AL40/'Vic Oct 2018'!AJ40*'Vic Oct 2018'!U40/100)*'Vic Oct 2018'!AJ40)</f>
        <v>1099.8900000000001</v>
      </c>
      <c r="K46" s="284">
        <f>IF($C$5*'Vic Oct 2018'!AL40/'Vic Oct 2018'!AJ40&lt;'Vic Oct 2018'!J40,0,IF($C$5*'Vic Oct 2018'!AL40/'Vic Oct 2018'!AJ40&lt;='Vic Oct 2018'!K40,($C$5*'Vic Oct 2018'!AL40/'Vic Oct 2018'!AJ40-'Vic Oct 2018'!J40)*('Vic Oct 2018'!V40/100)*'Vic Oct 2018'!AJ40,('Vic Oct 2018'!K40-'Vic Oct 2018'!J40)*('Vic Oct 2018'!V40/100)*'Vic Oct 2018'!AJ40))</f>
        <v>0</v>
      </c>
      <c r="L46" s="284">
        <f>IF($C$5*'Vic Oct 2018'!AL40/'Vic Oct 2018'!AJ40&lt;'Vic Oct 2018'!K40,0,IF($C$5*'Vic Oct 2018'!AL40/'Vic Oct 2018'!AJ40&lt;='Vic Oct 2018'!L40,($C$5*'Vic Oct 2018'!AL40/'Vic Oct 2018'!AJ40-'Vic Oct 2018'!K40)*('Vic Oct 2018'!W40/100)*'Vic Oct 2018'!AJ40,('Vic Oct 2018'!L40-'Vic Oct 2018'!K40)*('Vic Oct 2018'!W40/100)*'Vic Oct 2018'!AJ40))</f>
        <v>0</v>
      </c>
      <c r="M46" s="284">
        <f>IF($C$5*'Vic Oct 2018'!AL40/'Vic Oct 2018'!AJ40&lt;'Vic Oct 2018'!L40,0,IF($C$5*'Vic Oct 2018'!AL40/'Vic Oct 2018'!AJ40&lt;='Vic Oct 2018'!M40,($C$5*'Vic Oct 2018'!AL40/'Vic Oct 2018'!AJ40-'Vic Oct 2018'!L40)*('Vic Oct 2018'!X40/100)*'Vic Oct 2018'!AJ40,('Vic Oct 2018'!M40-'Vic Oct 2018'!L40)*('Vic Oct 2018'!X40/100)*'Vic Oct 2018'!AJ40))</f>
        <v>0</v>
      </c>
      <c r="N46" s="284">
        <f>IF(($C$5*'Vic Oct 2018'!AL40/'Vic Oct 2018'!AJ40&gt;'Vic Oct 2018'!M40),($C$5*'Vic Oct 2018'!AL40/'Vic Oct 2018'!AJ40-'Vic Oct 2018'!M40)*'Vic Oct 2018'!Y40/100*'Vic Oct 2018'!AJ40,0)</f>
        <v>0</v>
      </c>
      <c r="O46" s="287">
        <f t="shared" si="0"/>
        <v>2035.63</v>
      </c>
      <c r="P46" s="288">
        <f>'Vic Oct 2018'!AM40</f>
        <v>0</v>
      </c>
      <c r="Q46" s="288">
        <f>'Vic Oct 2018'!AN40</f>
        <v>15</v>
      </c>
      <c r="R46" s="288">
        <f>'Vic Oct 2018'!AO40</f>
        <v>0</v>
      </c>
      <c r="S46" s="288">
        <f>'Vic Oct 2018'!AP40</f>
        <v>0</v>
      </c>
      <c r="T46" s="287">
        <f>(O46-(O46-D46)*Q46/100)</f>
        <v>1780.6555000000001</v>
      </c>
      <c r="U46" s="287">
        <f t="shared" si="6"/>
        <v>1780.6555000000001</v>
      </c>
      <c r="V46" s="287">
        <f t="shared" si="1"/>
        <v>1958.7210500000003</v>
      </c>
      <c r="W46" s="287">
        <f t="shared" si="1"/>
        <v>1958.7210500000003</v>
      </c>
      <c r="X46" s="289">
        <f>'Vic Oct 2018'!AW40</f>
        <v>12</v>
      </c>
      <c r="Y46" s="290" t="str">
        <f>'Vic Oct 2018'!AX40</f>
        <v>y</v>
      </c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  <c r="AT46" s="252"/>
      <c r="AU46" s="252"/>
      <c r="AV46" s="252"/>
      <c r="AW46" s="252"/>
      <c r="AX46" s="252"/>
      <c r="AY46" s="252"/>
      <c r="AZ46" s="252"/>
      <c r="BA46" s="252"/>
      <c r="BB46" s="252"/>
      <c r="BC46" s="252"/>
      <c r="BD46" s="252"/>
      <c r="BE46" s="252"/>
      <c r="BF46" s="252"/>
      <c r="BG46" s="252"/>
      <c r="BH46" s="252"/>
      <c r="BI46" s="252"/>
      <c r="BJ46" s="252"/>
      <c r="BK46" s="252"/>
      <c r="BL46" s="252"/>
      <c r="BM46" s="252"/>
      <c r="BN46" s="252"/>
      <c r="BO46" s="252"/>
      <c r="BP46" s="252"/>
      <c r="BQ46" s="252"/>
      <c r="BR46" s="252"/>
      <c r="BS46" s="252"/>
      <c r="BT46" s="252"/>
      <c r="BU46" s="252"/>
      <c r="BV46" s="252"/>
      <c r="BW46" s="252"/>
      <c r="BX46" s="252"/>
      <c r="BY46" s="252"/>
      <c r="BZ46" s="252"/>
      <c r="CA46" s="252"/>
      <c r="CB46" s="252"/>
      <c r="CC46" s="252"/>
      <c r="CD46" s="252"/>
      <c r="CE46" s="252"/>
      <c r="CF46" s="252"/>
      <c r="CG46" s="252"/>
      <c r="CH46" s="252"/>
      <c r="CI46" s="309"/>
      <c r="CJ46" s="309"/>
      <c r="CK46" s="309"/>
      <c r="CL46" s="309"/>
      <c r="CM46" s="309"/>
      <c r="CN46" s="309"/>
      <c r="CO46" s="309"/>
      <c r="CP46" s="309"/>
      <c r="CQ46" s="309"/>
      <c r="CR46" s="309"/>
      <c r="CS46" s="309"/>
      <c r="CT46" s="309"/>
      <c r="CU46" s="309"/>
      <c r="CV46" s="309"/>
      <c r="CW46" s="309"/>
      <c r="CX46" s="309"/>
      <c r="CY46" s="309"/>
      <c r="CZ46" s="309"/>
      <c r="DA46" s="309"/>
      <c r="DB46" s="309"/>
      <c r="DC46" s="309"/>
      <c r="DD46" s="309"/>
      <c r="DE46" s="309"/>
      <c r="DF46" s="309"/>
      <c r="DG46" s="309"/>
      <c r="DH46" s="309"/>
      <c r="DI46" s="309"/>
      <c r="DJ46" s="309"/>
      <c r="DK46" s="309"/>
      <c r="DL46" s="309"/>
      <c r="DM46" s="309"/>
      <c r="DN46" s="309"/>
      <c r="DO46" s="309"/>
      <c r="DP46" s="309"/>
      <c r="DQ46" s="309"/>
      <c r="DR46" s="309"/>
      <c r="DS46" s="309"/>
      <c r="DT46" s="309"/>
      <c r="DU46" s="309"/>
      <c r="DV46" s="309"/>
      <c r="DW46" s="309"/>
      <c r="DX46" s="309"/>
      <c r="DY46" s="309"/>
      <c r="DZ46" s="309"/>
      <c r="EA46" s="309"/>
      <c r="EB46" s="309"/>
      <c r="EC46" s="309"/>
      <c r="ED46" s="309"/>
      <c r="EE46" s="309"/>
      <c r="EF46" s="309"/>
      <c r="EG46" s="309"/>
      <c r="EH46" s="309"/>
      <c r="EI46" s="309"/>
      <c r="EJ46" s="309"/>
    </row>
    <row r="47" spans="1:140" s="310" customFormat="1" ht="17" customHeight="1" thickBot="1">
      <c r="A47" s="535"/>
      <c r="B47" s="299" t="str">
        <f>'Vic Oct 2018'!F41</f>
        <v>Simply Energy</v>
      </c>
      <c r="C47" s="299" t="str">
        <f>'Vic Oct 2018'!G41</f>
        <v>Business Save</v>
      </c>
      <c r="D47" s="302">
        <f>365*'Vic Oct 2018'!H41/100</f>
        <v>232.43200000000002</v>
      </c>
      <c r="E47" s="311">
        <f>IF($C$5*'Vic Oct 2018'!AK41/'Vic Oct 2018'!AI41&gt;='Vic Oct 2018'!J41,('Vic Oct 2018'!J41*'Vic Oct 2018'!O41/100)*'Vic Oct 2018'!AI41,($C$5*'Vic Oct 2018'!AK41/'Vic Oct 2018'!AI41*'Vic Oct 2018'!O41/100)*'Vic Oct 2018'!AI41)</f>
        <v>336.9982</v>
      </c>
      <c r="F47" s="300">
        <f>IF($C$5*'Vic Oct 2018'!AK41/'Vic Oct 2018'!AI41&lt;'Vic Oct 2018'!J41,0,IF($C$5*'Vic Oct 2018'!AK41/'Vic Oct 2018'!AI41&lt;='Vic Oct 2018'!K41,($C$5*'Vic Oct 2018'!AK41/'Vic Oct 2018'!AI41-'Vic Oct 2018'!J41)*('Vic Oct 2018'!P41/100)*'Vic Oct 2018'!AI41,('Vic Oct 2018'!K41-'Vic Oct 2018'!J41)*('Vic Oct 2018'!P41/100)*'Vic Oct 2018'!AI41))</f>
        <v>326.04880000000003</v>
      </c>
      <c r="G47" s="302">
        <f>IF($C$5*'Vic Oct 2018'!AK41/'Vic Oct 2018'!AI41&lt;'Vic Oct 2018'!K41,0,IF($C$5*'Vic Oct 2018'!AK41/'Vic Oct 2018'!AI41&lt;='Vic Oct 2018'!L41,($C$5*'Vic Oct 2018'!AK41/'Vic Oct 2018'!AI41-'Vic Oct 2018'!K41)*('Vic Oct 2018'!Q41/100)*'Vic Oct 2018'!AI41,('Vic Oct 2018'!L41-'Vic Oct 2018'!K41)*('Vic Oct 2018'!Q41/100)*'Vic Oct 2018'!AI41))</f>
        <v>221.35079999999999</v>
      </c>
      <c r="H47" s="311">
        <f>IF($C$5*'Vic Oct 2018'!AK41/'Vic Oct 2018'!AI41&lt;'Vic Oct 2018'!L41,0,IF($C$5*'Vic Oct 2018'!AK41/'Vic Oct 2018'!AI41&lt;='Vic Oct 2018'!M41,($C$5*'Vic Oct 2018'!AK41/'Vic Oct 2018'!AI41-'Vic Oct 2018'!L41)*('Vic Oct 2018'!R41/100)*'Vic Oct 2018'!AI41,('Vic Oct 2018'!M41-'Vic Oct 2018'!L41)*('Vic Oct 2018'!R41/100)*'Vic Oct 2018'!AI41))</f>
        <v>0</v>
      </c>
      <c r="I47" s="302">
        <f>IF(($C$5*'Vic Oct 2018'!AK41/'Vic Oct 2018'!AI41&gt;'Vic Oct 2018'!M41),($C$5*'Vic Oct 2018'!AK41/'Vic Oct 2018'!AI41-'Vic Oct 2018'!M41)*'Vic Oct 2018'!S41/100*'Vic Oct 2018'!AI41,0)</f>
        <v>0</v>
      </c>
      <c r="J47" s="302">
        <f>IF($C$5*'Vic Oct 2018'!AL41/'Vic Oct 2018'!AJ41&gt;='Vic Oct 2018'!J41,('Vic Oct 2018'!J41*'Vic Oct 2018'!U41/100)*'Vic Oct 2018'!AJ41,($C$5*'Vic Oct 2018'!AL41/'Vic Oct 2018'!AJ41*'Vic Oct 2018'!U41/100)*'Vic Oct 2018'!AJ41)</f>
        <v>593.70080000000007</v>
      </c>
      <c r="K47" s="302">
        <f>IF($C$5*'Vic Oct 2018'!AL41/'Vic Oct 2018'!AJ41&lt;'Vic Oct 2018'!J41,0,IF($C$5*'Vic Oct 2018'!AL41/'Vic Oct 2018'!AJ41&lt;='Vic Oct 2018'!K41,($C$5*'Vic Oct 2018'!AL41/'Vic Oct 2018'!AJ41-'Vic Oct 2018'!J41)*('Vic Oct 2018'!V41/100)*'Vic Oct 2018'!AJ41,('Vic Oct 2018'!K41-'Vic Oct 2018'!J41)*('Vic Oct 2018'!V41/100)*'Vic Oct 2018'!AJ41))</f>
        <v>583.96799999999996</v>
      </c>
      <c r="L47" s="302">
        <f>IF($C$5*'Vic Oct 2018'!AL41/'Vic Oct 2018'!AJ41&lt;'Vic Oct 2018'!K41,0,IF($C$5*'Vic Oct 2018'!AL41/'Vic Oct 2018'!AJ41&lt;='Vic Oct 2018'!L41,($C$5*'Vic Oct 2018'!AL41/'Vic Oct 2018'!AJ41-'Vic Oct 2018'!K41)*('Vic Oct 2018'!W41/100)*'Vic Oct 2018'!AJ41,('Vic Oct 2018'!L41-'Vic Oct 2018'!K41)*('Vic Oct 2018'!W41/100)*'Vic Oct 2018'!AJ41))</f>
        <v>415.70759999999996</v>
      </c>
      <c r="M47" s="302">
        <f>IF($C$5*'Vic Oct 2018'!AL41/'Vic Oct 2018'!AJ41&lt;'Vic Oct 2018'!L41,0,IF($C$5*'Vic Oct 2018'!AL41/'Vic Oct 2018'!AJ41&lt;='Vic Oct 2018'!M41,($C$5*'Vic Oct 2018'!AL41/'Vic Oct 2018'!AJ41-'Vic Oct 2018'!L41)*('Vic Oct 2018'!X41/100)*'Vic Oct 2018'!AJ41,('Vic Oct 2018'!M41-'Vic Oct 2018'!L41)*('Vic Oct 2018'!X41/100)*'Vic Oct 2018'!AJ41))</f>
        <v>0</v>
      </c>
      <c r="N47" s="302">
        <f>IF(($C$5*'Vic Oct 2018'!AL41/'Vic Oct 2018'!AJ41&gt;'Vic Oct 2018'!M41),($C$5*'Vic Oct 2018'!AL41/'Vic Oct 2018'!AJ41-'Vic Oct 2018'!M41)*'Vic Oct 2018'!Y41/100*'Vic Oct 2018'!AJ41,0)</f>
        <v>0</v>
      </c>
      <c r="O47" s="312">
        <f t="shared" si="0"/>
        <v>2710.2061999999996</v>
      </c>
      <c r="P47" s="313">
        <f>'Vic Oct 2018'!AM41</f>
        <v>0</v>
      </c>
      <c r="Q47" s="313">
        <f>'Vic Oct 2018'!AN41</f>
        <v>30</v>
      </c>
      <c r="R47" s="313">
        <f>'Vic Oct 2018'!AO41</f>
        <v>0</v>
      </c>
      <c r="S47" s="313">
        <f>'Vic Oct 2018'!AP41</f>
        <v>0</v>
      </c>
      <c r="T47" s="312">
        <f>(O47-(O47-D47)*Q47/100)</f>
        <v>1966.8739399999997</v>
      </c>
      <c r="U47" s="312">
        <f t="shared" si="6"/>
        <v>1966.8739399999997</v>
      </c>
      <c r="V47" s="312">
        <f t="shared" si="1"/>
        <v>2163.561334</v>
      </c>
      <c r="W47" s="312">
        <f t="shared" si="1"/>
        <v>2163.561334</v>
      </c>
      <c r="X47" s="314">
        <f>'Vic Oct 2018'!AW41</f>
        <v>0</v>
      </c>
      <c r="Y47" s="315" t="str">
        <f>'Vic Oct 2018'!AX41</f>
        <v>n</v>
      </c>
      <c r="CI47" s="309"/>
      <c r="CJ47" s="309"/>
      <c r="CK47" s="309"/>
      <c r="CL47" s="309"/>
      <c r="CM47" s="309"/>
      <c r="CN47" s="309"/>
      <c r="CO47" s="309"/>
      <c r="CP47" s="309"/>
      <c r="CQ47" s="309"/>
      <c r="CR47" s="309"/>
      <c r="CS47" s="309"/>
      <c r="CT47" s="309"/>
      <c r="CU47" s="309"/>
      <c r="CV47" s="309"/>
      <c r="CW47" s="309"/>
      <c r="CX47" s="309"/>
      <c r="CY47" s="309"/>
      <c r="CZ47" s="309"/>
      <c r="DA47" s="309"/>
      <c r="DB47" s="309"/>
      <c r="DC47" s="309"/>
      <c r="DD47" s="309"/>
      <c r="DE47" s="309"/>
      <c r="DF47" s="309"/>
      <c r="DG47" s="309"/>
      <c r="DH47" s="309"/>
      <c r="DI47" s="309"/>
      <c r="DJ47" s="309"/>
      <c r="DK47" s="309"/>
      <c r="DL47" s="309"/>
      <c r="DM47" s="309"/>
      <c r="DN47" s="309"/>
      <c r="DO47" s="309"/>
      <c r="DP47" s="309"/>
      <c r="DQ47" s="309"/>
      <c r="DR47" s="309"/>
      <c r="DS47" s="309"/>
      <c r="DT47" s="309"/>
      <c r="DU47" s="309"/>
      <c r="DV47" s="309"/>
      <c r="DW47" s="309"/>
      <c r="DX47" s="309"/>
      <c r="DY47" s="309"/>
      <c r="DZ47" s="309"/>
      <c r="EA47" s="309"/>
      <c r="EB47" s="309"/>
      <c r="EC47" s="309"/>
      <c r="ED47" s="309"/>
      <c r="EE47" s="309"/>
      <c r="EF47" s="309"/>
      <c r="EG47" s="309"/>
      <c r="EH47" s="309"/>
      <c r="EI47" s="309"/>
      <c r="EJ47" s="309"/>
    </row>
    <row r="48" spans="1:140" ht="17" customHeight="1" thickTop="1">
      <c r="A48" s="533" t="str">
        <f>'Vic Oct 2018'!D42</f>
        <v>Envestra Central 1</v>
      </c>
      <c r="B48" s="283" t="str">
        <f>'Vic Oct 2018'!F42</f>
        <v>AGL</v>
      </c>
      <c r="C48" s="283" t="str">
        <f>'Vic Oct 2018'!G42</f>
        <v>Business Savers</v>
      </c>
      <c r="D48" s="284">
        <f>365*'Vic Oct 2018'!H42/100</f>
        <v>365</v>
      </c>
      <c r="E48" s="285">
        <f>IF($C$5*'Vic Oct 2018'!AK42/'Vic Oct 2018'!AI42&gt;='Vic Oct 2018'!J42,('Vic Oct 2018'!J42*'Vic Oct 2018'!O42/100)*'Vic Oct 2018'!AI42,($C$5*'Vic Oct 2018'!AK42/'Vic Oct 2018'!AI42*'Vic Oct 2018'!O42/100)*'Vic Oct 2018'!AI42)</f>
        <v>234.89999999999998</v>
      </c>
      <c r="F48" s="286">
        <f>IF($C$5*'Vic Oct 2018'!AK42/'Vic Oct 2018'!AI42&lt;'Vic Oct 2018'!J42,0,IF($C$5*'Vic Oct 2018'!AK42/'Vic Oct 2018'!AI42&lt;='Vic Oct 2018'!K42,($C$5*'Vic Oct 2018'!AK42/'Vic Oct 2018'!AI42-'Vic Oct 2018'!J42)*('Vic Oct 2018'!P42/100)*'Vic Oct 2018'!AI42,('Vic Oct 2018'!K42-'Vic Oct 2018'!J42)*('Vic Oct 2018'!P42/100)*'Vic Oct 2018'!AI42))</f>
        <v>840.49999999999989</v>
      </c>
      <c r="G48" s="284">
        <f>IF($C$5*'Vic Oct 2018'!AK42/'Vic Oct 2018'!AI42&lt;'Vic Oct 2018'!K42,0,IF($C$5*'Vic Oct 2018'!AK42/'Vic Oct 2018'!AI42&lt;='Vic Oct 2018'!L42,($C$5*'Vic Oct 2018'!AK42/'Vic Oct 2018'!AI42-'Vic Oct 2018'!K42)*('Vic Oct 2018'!Q42/100)*'Vic Oct 2018'!AI42,('Vic Oct 2018'!L42-'Vic Oct 2018'!K42)*('Vic Oct 2018'!Q42/100)*'Vic Oct 2018'!AI42))</f>
        <v>0</v>
      </c>
      <c r="H48" s="285">
        <f>IF($C$5*'Vic Oct 2018'!AK42/'Vic Oct 2018'!AI42&lt;'Vic Oct 2018'!L42,0,IF($C$5*'Vic Oct 2018'!AK42/'Vic Oct 2018'!AI42&lt;='Vic Oct 2018'!M42,($C$5*'Vic Oct 2018'!AK42/'Vic Oct 2018'!AI42-'Vic Oct 2018'!L42)*('Vic Oct 2018'!R42/100)*'Vic Oct 2018'!AI42,('Vic Oct 2018'!M42-'Vic Oct 2018'!L42)*('Vic Oct 2018'!R42/100)*'Vic Oct 2018'!AI42))</f>
        <v>0</v>
      </c>
      <c r="I48" s="284">
        <f>IF(($C$5*'Vic Oct 2018'!AK42/'Vic Oct 2018'!AI42&gt;'Vic Oct 2018'!M42),($C$5*'Vic Oct 2018'!AK42/'Vic Oct 2018'!AI42-'Vic Oct 2018'!M42)*'Vic Oct 2018'!S42/100*'Vic Oct 2018'!AI42,0)</f>
        <v>0</v>
      </c>
      <c r="J48" s="284">
        <f>IF($C$5*'Vic Oct 2018'!AL42/'Vic Oct 2018'!AJ42&gt;='Vic Oct 2018'!J42,('Vic Oct 2018'!J42*'Vic Oct 2018'!U42/100)*'Vic Oct 2018'!AJ42,($C$5*'Vic Oct 2018'!AL42/'Vic Oct 2018'!AJ42*'Vic Oct 2018'!U42/100)*'Vic Oct 2018'!AJ42)</f>
        <v>234.89999999999998</v>
      </c>
      <c r="K48" s="284">
        <f>IF($C$5*'Vic Oct 2018'!AL42/'Vic Oct 2018'!AJ42&lt;'Vic Oct 2018'!J42,0,IF($C$5*'Vic Oct 2018'!AL42/'Vic Oct 2018'!AJ42&lt;='Vic Oct 2018'!K42,($C$5*'Vic Oct 2018'!AL42/'Vic Oct 2018'!AJ42-'Vic Oct 2018'!J42)*('Vic Oct 2018'!V42/100)*'Vic Oct 2018'!AJ42,('Vic Oct 2018'!K42-'Vic Oct 2018'!J42)*('Vic Oct 2018'!V42/100)*'Vic Oct 2018'!AJ42))</f>
        <v>840.49999999999989</v>
      </c>
      <c r="L48" s="284">
        <f>IF($C$5*'Vic Oct 2018'!AL42/'Vic Oct 2018'!AJ42&lt;'Vic Oct 2018'!K42,0,IF($C$5*'Vic Oct 2018'!AL42/'Vic Oct 2018'!AJ42&lt;='Vic Oct 2018'!L42,($C$5*'Vic Oct 2018'!AL42/'Vic Oct 2018'!AJ42-'Vic Oct 2018'!K42)*('Vic Oct 2018'!W42/100)*'Vic Oct 2018'!AJ42,('Vic Oct 2018'!L42-'Vic Oct 2018'!K42)*('Vic Oct 2018'!W42/100)*'Vic Oct 2018'!AJ42))</f>
        <v>0</v>
      </c>
      <c r="M48" s="284">
        <f>IF($C$5*'Vic Oct 2018'!AL42/'Vic Oct 2018'!AJ42&lt;'Vic Oct 2018'!L42,0,IF($C$5*'Vic Oct 2018'!AL42/'Vic Oct 2018'!AJ42&lt;='Vic Oct 2018'!M42,($C$5*'Vic Oct 2018'!AL42/'Vic Oct 2018'!AJ42-'Vic Oct 2018'!L42)*('Vic Oct 2018'!X42/100)*'Vic Oct 2018'!AJ42,('Vic Oct 2018'!M42-'Vic Oct 2018'!L42)*('Vic Oct 2018'!X42/100)*'Vic Oct 2018'!AJ42))</f>
        <v>0</v>
      </c>
      <c r="N48" s="284">
        <f>IF(($C$5*'Vic Oct 2018'!AL42/'Vic Oct 2018'!AJ42&gt;'Vic Oct 2018'!M42),($C$5*'Vic Oct 2018'!AL42/'Vic Oct 2018'!AJ42-'Vic Oct 2018'!M42)*'Vic Oct 2018'!Y42/100*'Vic Oct 2018'!AJ42,0)</f>
        <v>0</v>
      </c>
      <c r="O48" s="287">
        <f t="shared" si="0"/>
        <v>2515.7999999999997</v>
      </c>
      <c r="P48" s="288">
        <f>'Vic Oct 2018'!AM42</f>
        <v>0</v>
      </c>
      <c r="Q48" s="288">
        <f>'Vic Oct 2018'!AN42</f>
        <v>15</v>
      </c>
      <c r="R48" s="288">
        <f>'Vic Oct 2018'!AO42</f>
        <v>0</v>
      </c>
      <c r="S48" s="288">
        <f>'Vic Oct 2018'!AP42</f>
        <v>0</v>
      </c>
      <c r="T48" s="287">
        <f>(O48-(O48-D48)*Q48/100)</f>
        <v>2193.1799999999998</v>
      </c>
      <c r="U48" s="287">
        <f t="shared" si="6"/>
        <v>2193.1799999999998</v>
      </c>
      <c r="V48" s="287">
        <f t="shared" si="1"/>
        <v>2412.498</v>
      </c>
      <c r="W48" s="287">
        <f t="shared" si="1"/>
        <v>2412.498</v>
      </c>
      <c r="X48" s="289">
        <f>'Vic Oct 2018'!AW42</f>
        <v>0</v>
      </c>
      <c r="Y48" s="290" t="str">
        <f>'Vic Oct 2018'!AX42</f>
        <v>n</v>
      </c>
      <c r="CI48" s="274"/>
      <c r="CJ48" s="274"/>
      <c r="CK48" s="274"/>
      <c r="CL48" s="274"/>
      <c r="CM48" s="274"/>
      <c r="CN48" s="274"/>
      <c r="CO48" s="274"/>
      <c r="CP48" s="274"/>
      <c r="CQ48" s="274"/>
      <c r="CR48" s="274"/>
      <c r="CS48" s="274"/>
      <c r="CT48" s="274"/>
      <c r="CU48" s="274"/>
      <c r="CV48" s="274"/>
      <c r="CW48" s="274"/>
      <c r="CX48" s="274"/>
      <c r="CY48" s="274"/>
      <c r="CZ48" s="274"/>
      <c r="DA48" s="274"/>
      <c r="DB48" s="274"/>
      <c r="DC48" s="274"/>
      <c r="DD48" s="274"/>
      <c r="DE48" s="274"/>
      <c r="DF48" s="274"/>
      <c r="DG48" s="274"/>
      <c r="DH48" s="274"/>
      <c r="DI48" s="274"/>
      <c r="DJ48" s="274"/>
      <c r="DK48" s="274"/>
      <c r="DL48" s="274"/>
      <c r="DM48" s="274"/>
      <c r="DN48" s="274"/>
      <c r="DO48" s="274"/>
      <c r="DP48" s="274"/>
      <c r="DQ48" s="274"/>
      <c r="DR48" s="274"/>
      <c r="DS48" s="274"/>
      <c r="DT48" s="274"/>
      <c r="DU48" s="274"/>
      <c r="DV48" s="274"/>
      <c r="DW48" s="274"/>
      <c r="DX48" s="274"/>
      <c r="DY48" s="274"/>
      <c r="DZ48" s="274"/>
      <c r="EA48" s="274"/>
      <c r="EB48" s="274"/>
      <c r="EC48" s="274"/>
      <c r="ED48" s="274"/>
      <c r="EE48" s="274"/>
      <c r="EF48" s="274"/>
      <c r="EG48" s="274"/>
      <c r="EH48" s="274"/>
      <c r="EI48" s="274"/>
      <c r="EJ48" s="274"/>
    </row>
    <row r="49" spans="1:140" ht="17" customHeight="1">
      <c r="A49" s="534"/>
      <c r="B49" s="283" t="str">
        <f>'Vic Oct 2018'!F43</f>
        <v>Click Energy</v>
      </c>
      <c r="C49" s="283" t="str">
        <f>'Vic Oct 2018'!G43</f>
        <v>Business Business Prime</v>
      </c>
      <c r="D49" s="284">
        <f>365*'Vic Oct 2018'!H43/100</f>
        <v>313.17</v>
      </c>
      <c r="E49" s="285">
        <f>IF($C$5*'Vic Oct 2018'!AK43/'Vic Oct 2018'!AI43&gt;='Vic Oct 2018'!J43,('Vic Oct 2018'!J43*'Vic Oct 2018'!O43/100)*'Vic Oct 2018'!AI43,($C$5*'Vic Oct 2018'!AK43/'Vic Oct 2018'!AI43*'Vic Oct 2018'!O43/100)*'Vic Oct 2018'!AI43)</f>
        <v>261.89999999999998</v>
      </c>
      <c r="F49" s="286">
        <f>IF($C$5*'Vic Oct 2018'!AK43/'Vic Oct 2018'!AI43&lt;'Vic Oct 2018'!J43,0,IF($C$5*'Vic Oct 2018'!AK43/'Vic Oct 2018'!AI43&lt;='Vic Oct 2018'!K43,($C$5*'Vic Oct 2018'!AK43/'Vic Oct 2018'!AI43-'Vic Oct 2018'!J43)*('Vic Oct 2018'!P43/100)*'Vic Oct 2018'!AI43,('Vic Oct 2018'!K43-'Vic Oct 2018'!J43)*('Vic Oct 2018'!P43/100)*'Vic Oct 2018'!AI43))</f>
        <v>926.6</v>
      </c>
      <c r="G49" s="284">
        <f>IF($C$5*'Vic Oct 2018'!AK43/'Vic Oct 2018'!AI43&lt;'Vic Oct 2018'!K43,0,IF($C$5*'Vic Oct 2018'!AK43/'Vic Oct 2018'!AI43&lt;='Vic Oct 2018'!L43,($C$5*'Vic Oct 2018'!AK43/'Vic Oct 2018'!AI43-'Vic Oct 2018'!K43)*('Vic Oct 2018'!Q43/100)*'Vic Oct 2018'!AI43,('Vic Oct 2018'!L43-'Vic Oct 2018'!K43)*('Vic Oct 2018'!Q43/100)*'Vic Oct 2018'!AI43))</f>
        <v>0</v>
      </c>
      <c r="H49" s="285">
        <f>IF($C$5*'Vic Oct 2018'!AK43/'Vic Oct 2018'!AI43&lt;'Vic Oct 2018'!L43,0,IF($C$5*'Vic Oct 2018'!AK43/'Vic Oct 2018'!AI43&lt;='Vic Oct 2018'!M43,($C$5*'Vic Oct 2018'!AK43/'Vic Oct 2018'!AI43-'Vic Oct 2018'!L43)*('Vic Oct 2018'!R43/100)*'Vic Oct 2018'!AI43,('Vic Oct 2018'!M43-'Vic Oct 2018'!L43)*('Vic Oct 2018'!R43/100)*'Vic Oct 2018'!AI43))</f>
        <v>0</v>
      </c>
      <c r="I49" s="284">
        <f>IF(($C$5*'Vic Oct 2018'!AK43/'Vic Oct 2018'!AI43&gt;'Vic Oct 2018'!M43),($C$5*'Vic Oct 2018'!AK43/'Vic Oct 2018'!AI43-'Vic Oct 2018'!M43)*'Vic Oct 2018'!S43/100*'Vic Oct 2018'!AI43,0)</f>
        <v>0</v>
      </c>
      <c r="J49" s="284">
        <f>IF($C$5*'Vic Oct 2018'!AL43/'Vic Oct 2018'!AJ43&gt;='Vic Oct 2018'!J43,('Vic Oct 2018'!J43*'Vic Oct 2018'!U43/100)*'Vic Oct 2018'!AJ43,($C$5*'Vic Oct 2018'!AL43/'Vic Oct 2018'!AJ43*'Vic Oct 2018'!U43/100)*'Vic Oct 2018'!AJ43)</f>
        <v>261.89999999999998</v>
      </c>
      <c r="K49" s="284">
        <f>IF($C$5*'Vic Oct 2018'!AL43/'Vic Oct 2018'!AJ43&lt;'Vic Oct 2018'!J43,0,IF($C$5*'Vic Oct 2018'!AL43/'Vic Oct 2018'!AJ43&lt;='Vic Oct 2018'!K43,($C$5*'Vic Oct 2018'!AL43/'Vic Oct 2018'!AJ43-'Vic Oct 2018'!J43)*('Vic Oct 2018'!V43/100)*'Vic Oct 2018'!AJ43,('Vic Oct 2018'!K43-'Vic Oct 2018'!J43)*('Vic Oct 2018'!V43/100)*'Vic Oct 2018'!AJ43))</f>
        <v>926.6</v>
      </c>
      <c r="L49" s="284">
        <f>IF($C$5*'Vic Oct 2018'!AL43/'Vic Oct 2018'!AJ43&lt;'Vic Oct 2018'!K43,0,IF($C$5*'Vic Oct 2018'!AL43/'Vic Oct 2018'!AJ43&lt;='Vic Oct 2018'!L43,($C$5*'Vic Oct 2018'!AL43/'Vic Oct 2018'!AJ43-'Vic Oct 2018'!K43)*('Vic Oct 2018'!W43/100)*'Vic Oct 2018'!AJ43,('Vic Oct 2018'!L43-'Vic Oct 2018'!K43)*('Vic Oct 2018'!W43/100)*'Vic Oct 2018'!AJ43))</f>
        <v>0</v>
      </c>
      <c r="M49" s="284">
        <f>IF($C$5*'Vic Oct 2018'!AL43/'Vic Oct 2018'!AJ43&lt;'Vic Oct 2018'!L43,0,IF($C$5*'Vic Oct 2018'!AL43/'Vic Oct 2018'!AJ43&lt;='Vic Oct 2018'!M43,($C$5*'Vic Oct 2018'!AL43/'Vic Oct 2018'!AJ43-'Vic Oct 2018'!L43)*('Vic Oct 2018'!X43/100)*'Vic Oct 2018'!AJ43,('Vic Oct 2018'!M43-'Vic Oct 2018'!L43)*('Vic Oct 2018'!X43/100)*'Vic Oct 2018'!AJ43))</f>
        <v>0</v>
      </c>
      <c r="N49" s="284">
        <f>IF(($C$5*'Vic Oct 2018'!AL43/'Vic Oct 2018'!AJ43&gt;'Vic Oct 2018'!M43),($C$5*'Vic Oct 2018'!AL43/'Vic Oct 2018'!AJ43-'Vic Oct 2018'!M43)*'Vic Oct 2018'!Y43/100*'Vic Oct 2018'!AJ43,0)</f>
        <v>0</v>
      </c>
      <c r="O49" s="287">
        <f t="shared" si="0"/>
        <v>2690.17</v>
      </c>
      <c r="P49" s="288">
        <f>'Vic Oct 2018'!AM43</f>
        <v>0</v>
      </c>
      <c r="Q49" s="288">
        <f>'Vic Oct 2018'!AN43</f>
        <v>0</v>
      </c>
      <c r="R49" s="288">
        <f>'Vic Oct 2018'!AO43</f>
        <v>10</v>
      </c>
      <c r="S49" s="288">
        <f>'Vic Oct 2018'!AP43</f>
        <v>0</v>
      </c>
      <c r="T49" s="287">
        <f>O49</f>
        <v>2690.17</v>
      </c>
      <c r="U49" s="287">
        <f>T49-(T49*R49/100)</f>
        <v>2421.1530000000002</v>
      </c>
      <c r="V49" s="287">
        <f t="shared" si="1"/>
        <v>2959.1870000000004</v>
      </c>
      <c r="W49" s="287">
        <f t="shared" si="1"/>
        <v>2663.2683000000006</v>
      </c>
      <c r="X49" s="289">
        <f>'Vic Oct 2018'!AW43</f>
        <v>0</v>
      </c>
      <c r="Y49" s="290" t="str">
        <f>'Vic Oct 2018'!AX43</f>
        <v>n</v>
      </c>
      <c r="CI49" s="274"/>
      <c r="CJ49" s="274"/>
      <c r="CK49" s="274"/>
      <c r="CL49" s="274"/>
      <c r="CM49" s="274"/>
      <c r="CN49" s="274"/>
      <c r="CO49" s="274"/>
      <c r="CP49" s="274"/>
      <c r="CQ49" s="274"/>
      <c r="CR49" s="274"/>
      <c r="CS49" s="274"/>
      <c r="CT49" s="274"/>
      <c r="CU49" s="274"/>
      <c r="CV49" s="274"/>
      <c r="CW49" s="274"/>
      <c r="CX49" s="274"/>
      <c r="CY49" s="274"/>
      <c r="CZ49" s="274"/>
      <c r="DA49" s="274"/>
      <c r="DB49" s="274"/>
      <c r="DC49" s="274"/>
      <c r="DD49" s="274"/>
      <c r="DE49" s="274"/>
      <c r="DF49" s="274"/>
      <c r="DG49" s="274"/>
      <c r="DH49" s="274"/>
      <c r="DI49" s="274"/>
      <c r="DJ49" s="274"/>
      <c r="DK49" s="274"/>
      <c r="DL49" s="274"/>
      <c r="DM49" s="274"/>
      <c r="DN49" s="274"/>
      <c r="DO49" s="274"/>
      <c r="DP49" s="274"/>
      <c r="DQ49" s="274"/>
      <c r="DR49" s="274"/>
      <c r="DS49" s="274"/>
      <c r="DT49" s="274"/>
      <c r="DU49" s="274"/>
      <c r="DV49" s="274"/>
      <c r="DW49" s="274"/>
      <c r="DX49" s="274"/>
      <c r="DY49" s="274"/>
      <c r="DZ49" s="274"/>
      <c r="EA49" s="274"/>
      <c r="EB49" s="274"/>
      <c r="EC49" s="274"/>
      <c r="ED49" s="274"/>
      <c r="EE49" s="274"/>
      <c r="EF49" s="274"/>
      <c r="EG49" s="274"/>
      <c r="EH49" s="274"/>
      <c r="EI49" s="274"/>
      <c r="EJ49" s="274"/>
    </row>
    <row r="50" spans="1:140" ht="17" customHeight="1">
      <c r="A50" s="534"/>
      <c r="B50" s="283" t="str">
        <f>'Vic Oct 2018'!F44</f>
        <v>Covau</v>
      </c>
      <c r="C50" s="283" t="str">
        <f>'Vic Oct 2018'!G44</f>
        <v>Smart Saver</v>
      </c>
      <c r="D50" s="284">
        <f>365*'Vic Oct 2018'!H44/100</f>
        <v>354.05</v>
      </c>
      <c r="E50" s="285">
        <f>IF($C$5*'Vic Oct 2018'!AK44/'Vic Oct 2018'!AI44&gt;='Vic Oct 2018'!J44,('Vic Oct 2018'!J44*'Vic Oct 2018'!O44/100)*'Vic Oct 2018'!AI44,($C$5*'Vic Oct 2018'!AK44/'Vic Oct 2018'!AI44*'Vic Oct 2018'!O44/100)*'Vic Oct 2018'!AI44)</f>
        <v>261</v>
      </c>
      <c r="F50" s="286">
        <f>IF($C$5*'Vic Oct 2018'!AK44/'Vic Oct 2018'!AI44&lt;'Vic Oct 2018'!J44,0,IF($C$5*'Vic Oct 2018'!AK44/'Vic Oct 2018'!AI44&lt;='Vic Oct 2018'!K44,($C$5*'Vic Oct 2018'!AK44/'Vic Oct 2018'!AI44-'Vic Oct 2018'!J44)*('Vic Oct 2018'!P44/100)*'Vic Oct 2018'!AI44,('Vic Oct 2018'!K44-'Vic Oct 2018'!J44)*('Vic Oct 2018'!P44/100)*'Vic Oct 2018'!AI44))</f>
        <v>984.00000000000023</v>
      </c>
      <c r="G50" s="284">
        <f>IF($C$5*'Vic Oct 2018'!AK44/'Vic Oct 2018'!AI44&lt;'Vic Oct 2018'!K44,0,IF($C$5*'Vic Oct 2018'!AK44/'Vic Oct 2018'!AI44&lt;='Vic Oct 2018'!L44,($C$5*'Vic Oct 2018'!AK44/'Vic Oct 2018'!AI44-'Vic Oct 2018'!K44)*('Vic Oct 2018'!Q44/100)*'Vic Oct 2018'!AI44,('Vic Oct 2018'!L44-'Vic Oct 2018'!K44)*('Vic Oct 2018'!Q44/100)*'Vic Oct 2018'!AI44))</f>
        <v>0</v>
      </c>
      <c r="H50" s="285">
        <f>IF($C$5*'Vic Oct 2018'!AK44/'Vic Oct 2018'!AI44&lt;'Vic Oct 2018'!L44,0,IF($C$5*'Vic Oct 2018'!AK44/'Vic Oct 2018'!AI44&lt;='Vic Oct 2018'!M44,($C$5*'Vic Oct 2018'!AK44/'Vic Oct 2018'!AI44-'Vic Oct 2018'!L44)*('Vic Oct 2018'!R44/100)*'Vic Oct 2018'!AI44,('Vic Oct 2018'!M44-'Vic Oct 2018'!L44)*('Vic Oct 2018'!R44/100)*'Vic Oct 2018'!AI44))</f>
        <v>0</v>
      </c>
      <c r="I50" s="284">
        <f>IF(($C$5*'Vic Oct 2018'!AK44/'Vic Oct 2018'!AI44&gt;'Vic Oct 2018'!M44),($C$5*'Vic Oct 2018'!AK44/'Vic Oct 2018'!AI44-'Vic Oct 2018'!M44)*'Vic Oct 2018'!S44/100*'Vic Oct 2018'!AI44,0)</f>
        <v>0</v>
      </c>
      <c r="J50" s="284">
        <f>IF($C$5*'Vic Oct 2018'!AL44/'Vic Oct 2018'!AJ44&gt;='Vic Oct 2018'!J44,('Vic Oct 2018'!J44*'Vic Oct 2018'!U44/100)*'Vic Oct 2018'!AJ44,($C$5*'Vic Oct 2018'!AL44/'Vic Oct 2018'!AJ44*'Vic Oct 2018'!U44/100)*'Vic Oct 2018'!AJ44)</f>
        <v>261</v>
      </c>
      <c r="K50" s="284">
        <f>IF($C$5*'Vic Oct 2018'!AL44/'Vic Oct 2018'!AJ44&lt;'Vic Oct 2018'!J44,0,IF($C$5*'Vic Oct 2018'!AL44/'Vic Oct 2018'!AJ44&lt;='Vic Oct 2018'!K44,($C$5*'Vic Oct 2018'!AL44/'Vic Oct 2018'!AJ44-'Vic Oct 2018'!J44)*('Vic Oct 2018'!V44/100)*'Vic Oct 2018'!AJ44,('Vic Oct 2018'!K44-'Vic Oct 2018'!J44)*('Vic Oct 2018'!V44/100)*'Vic Oct 2018'!AJ44))</f>
        <v>984.00000000000023</v>
      </c>
      <c r="L50" s="284">
        <f>IF($C$5*'Vic Oct 2018'!AL44/'Vic Oct 2018'!AJ44&lt;'Vic Oct 2018'!K44,0,IF($C$5*'Vic Oct 2018'!AL44/'Vic Oct 2018'!AJ44&lt;='Vic Oct 2018'!L44,($C$5*'Vic Oct 2018'!AL44/'Vic Oct 2018'!AJ44-'Vic Oct 2018'!K44)*('Vic Oct 2018'!W44/100)*'Vic Oct 2018'!AJ44,('Vic Oct 2018'!L44-'Vic Oct 2018'!K44)*('Vic Oct 2018'!W44/100)*'Vic Oct 2018'!AJ44))</f>
        <v>0</v>
      </c>
      <c r="M50" s="284">
        <f>IF($C$5*'Vic Oct 2018'!AL44/'Vic Oct 2018'!AJ44&lt;'Vic Oct 2018'!L44,0,IF($C$5*'Vic Oct 2018'!AL44/'Vic Oct 2018'!AJ44&lt;='Vic Oct 2018'!M44,($C$5*'Vic Oct 2018'!AL44/'Vic Oct 2018'!AJ44-'Vic Oct 2018'!L44)*('Vic Oct 2018'!X44/100)*'Vic Oct 2018'!AJ44,('Vic Oct 2018'!M44-'Vic Oct 2018'!L44)*('Vic Oct 2018'!X44/100)*'Vic Oct 2018'!AJ44))</f>
        <v>0</v>
      </c>
      <c r="N50" s="284">
        <f>IF(($C$5*'Vic Oct 2018'!AL44/'Vic Oct 2018'!AJ44&gt;'Vic Oct 2018'!M44),($C$5*'Vic Oct 2018'!AL44/'Vic Oct 2018'!AJ44-'Vic Oct 2018'!M44)*'Vic Oct 2018'!Y44/100*'Vic Oct 2018'!AJ44,0)</f>
        <v>0</v>
      </c>
      <c r="O50" s="287">
        <f t="shared" si="0"/>
        <v>2844.05</v>
      </c>
      <c r="P50" s="288">
        <f>'Vic Oct 2018'!AM44</f>
        <v>0</v>
      </c>
      <c r="Q50" s="288">
        <f>'Vic Oct 2018'!AN44</f>
        <v>0</v>
      </c>
      <c r="R50" s="288">
        <f>'Vic Oct 2018'!AO44</f>
        <v>0</v>
      </c>
      <c r="S50" s="288">
        <f>'Vic Oct 2018'!AP44</f>
        <v>20</v>
      </c>
      <c r="T50" s="287">
        <f>O50</f>
        <v>2844.05</v>
      </c>
      <c r="U50" s="287">
        <f>(T50-(T50-D50)*S50/100)</f>
        <v>2346.0500000000002</v>
      </c>
      <c r="V50" s="287">
        <f t="shared" si="1"/>
        <v>3128.4550000000004</v>
      </c>
      <c r="W50" s="287">
        <f t="shared" si="1"/>
        <v>2580.6550000000002</v>
      </c>
      <c r="X50" s="289">
        <f>'Vic Oct 2018'!AW44</f>
        <v>0</v>
      </c>
      <c r="Y50" s="290" t="str">
        <f>'Vic Oct 2018'!AX44</f>
        <v>n</v>
      </c>
      <c r="CI50" s="274"/>
      <c r="CJ50" s="274"/>
      <c r="CK50" s="274"/>
      <c r="CL50" s="274"/>
      <c r="CM50" s="274"/>
      <c r="CN50" s="274"/>
      <c r="CO50" s="274"/>
      <c r="CP50" s="274"/>
      <c r="CQ50" s="274"/>
      <c r="CR50" s="274"/>
      <c r="CS50" s="274"/>
      <c r="CT50" s="274"/>
      <c r="CU50" s="274"/>
      <c r="CV50" s="274"/>
      <c r="CW50" s="274"/>
      <c r="CX50" s="274"/>
      <c r="CY50" s="274"/>
      <c r="CZ50" s="274"/>
      <c r="DA50" s="274"/>
      <c r="DB50" s="274"/>
      <c r="DC50" s="274"/>
      <c r="DD50" s="274"/>
      <c r="DE50" s="274"/>
      <c r="DF50" s="274"/>
      <c r="DG50" s="274"/>
      <c r="DH50" s="274"/>
      <c r="DI50" s="274"/>
      <c r="DJ50" s="274"/>
      <c r="DK50" s="274"/>
      <c r="DL50" s="274"/>
      <c r="DM50" s="274"/>
      <c r="DN50" s="274"/>
      <c r="DO50" s="274"/>
      <c r="DP50" s="274"/>
      <c r="DQ50" s="274"/>
      <c r="DR50" s="274"/>
      <c r="DS50" s="274"/>
      <c r="DT50" s="274"/>
      <c r="DU50" s="274"/>
      <c r="DV50" s="274"/>
      <c r="DW50" s="274"/>
      <c r="DX50" s="274"/>
      <c r="DY50" s="274"/>
      <c r="DZ50" s="274"/>
      <c r="EA50" s="274"/>
      <c r="EB50" s="274"/>
      <c r="EC50" s="274"/>
      <c r="ED50" s="274"/>
      <c r="EE50" s="274"/>
      <c r="EF50" s="274"/>
      <c r="EG50" s="274"/>
      <c r="EH50" s="274"/>
      <c r="EI50" s="274"/>
      <c r="EJ50" s="274"/>
    </row>
    <row r="51" spans="1:140" ht="17" customHeight="1">
      <c r="A51" s="534"/>
      <c r="B51" s="283" t="str">
        <f>'Vic Oct 2018'!F45</f>
        <v>EnergyAustralia</v>
      </c>
      <c r="C51" s="283" t="str">
        <f>'Vic Oct 2018'!G45</f>
        <v>Everyday Saver Business</v>
      </c>
      <c r="D51" s="284">
        <f>365*'Vic Oct 2018'!H45/100</f>
        <v>375.95</v>
      </c>
      <c r="E51" s="285">
        <f>IF($C$5*'Vic Oct 2018'!AK45/'Vic Oct 2018'!AI45&gt;='Vic Oct 2018'!J45,('Vic Oct 2018'!J45*'Vic Oct 2018'!O45/100)*'Vic Oct 2018'!AI45,($C$5*'Vic Oct 2018'!AK45/'Vic Oct 2018'!AI45*'Vic Oct 2018'!O45/100)*'Vic Oct 2018'!AI45)</f>
        <v>159.6</v>
      </c>
      <c r="F51" s="286">
        <f>IF($C$5*'Vic Oct 2018'!AK45/'Vic Oct 2018'!AI45&lt;'Vic Oct 2018'!J45,0,IF($C$5*'Vic Oct 2018'!AK45/'Vic Oct 2018'!AI45&lt;='Vic Oct 2018'!K45,($C$5*'Vic Oct 2018'!AK45/'Vic Oct 2018'!AI45-'Vic Oct 2018'!J45)*('Vic Oct 2018'!P45/100)*'Vic Oct 2018'!AI45,('Vic Oct 2018'!K45-'Vic Oct 2018'!J45)*('Vic Oct 2018'!P45/100)*'Vic Oct 2018'!AI45))</f>
        <v>554.79899999999998</v>
      </c>
      <c r="G51" s="284">
        <f>IF($C$5*'Vic Oct 2018'!AK45/'Vic Oct 2018'!AI45&lt;'Vic Oct 2018'!K45,0,IF($C$5*'Vic Oct 2018'!AK45/'Vic Oct 2018'!AI45&lt;='Vic Oct 2018'!L45,($C$5*'Vic Oct 2018'!AK45/'Vic Oct 2018'!AI45-'Vic Oct 2018'!K45)*('Vic Oct 2018'!Q45/100)*'Vic Oct 2018'!AI45,('Vic Oct 2018'!L45-'Vic Oct 2018'!K45)*('Vic Oct 2018'!Q45/100)*'Vic Oct 2018'!AI45))</f>
        <v>0</v>
      </c>
      <c r="H51" s="285">
        <f>IF($C$5*'Vic Oct 2018'!AK45/'Vic Oct 2018'!AI45&lt;'Vic Oct 2018'!L45,0,IF($C$5*'Vic Oct 2018'!AK45/'Vic Oct 2018'!AI45&lt;='Vic Oct 2018'!M45,($C$5*'Vic Oct 2018'!AK45/'Vic Oct 2018'!AI45-'Vic Oct 2018'!L45)*('Vic Oct 2018'!R45/100)*'Vic Oct 2018'!AI45,('Vic Oct 2018'!M45-'Vic Oct 2018'!L45)*('Vic Oct 2018'!R45/100)*'Vic Oct 2018'!AI45))</f>
        <v>0</v>
      </c>
      <c r="I51" s="284">
        <f>IF(($C$5*'Vic Oct 2018'!AK45/'Vic Oct 2018'!AI45&gt;'Vic Oct 2018'!M45),($C$5*'Vic Oct 2018'!AK45/'Vic Oct 2018'!AI45-'Vic Oct 2018'!M45)*'Vic Oct 2018'!S45/100*'Vic Oct 2018'!AI45,0)</f>
        <v>0</v>
      </c>
      <c r="J51" s="284">
        <f>IF($C$5*'Vic Oct 2018'!AL45/'Vic Oct 2018'!AJ45&gt;='Vic Oct 2018'!J45,('Vic Oct 2018'!J45*'Vic Oct 2018'!U45/100)*'Vic Oct 2018'!AJ45,($C$5*'Vic Oct 2018'!AL45/'Vic Oct 2018'!AJ45*'Vic Oct 2018'!U45/100)*'Vic Oct 2018'!AJ45)</f>
        <v>319.2</v>
      </c>
      <c r="K51" s="284">
        <f>IF($C$5*'Vic Oct 2018'!AL45/'Vic Oct 2018'!AJ45&lt;'Vic Oct 2018'!J45,0,IF($C$5*'Vic Oct 2018'!AL45/'Vic Oct 2018'!AJ45&lt;='Vic Oct 2018'!K45,($C$5*'Vic Oct 2018'!AL45/'Vic Oct 2018'!AJ45-'Vic Oct 2018'!J45)*('Vic Oct 2018'!V45/100)*'Vic Oct 2018'!AJ45,('Vic Oct 2018'!K45-'Vic Oct 2018'!J45)*('Vic Oct 2018'!V45/100)*'Vic Oct 2018'!AJ45))</f>
        <v>1109.598</v>
      </c>
      <c r="L51" s="284">
        <f>IF($C$5*'Vic Oct 2018'!AL45/'Vic Oct 2018'!AJ45&lt;'Vic Oct 2018'!K45,0,IF($C$5*'Vic Oct 2018'!AL45/'Vic Oct 2018'!AJ45&lt;='Vic Oct 2018'!L45,($C$5*'Vic Oct 2018'!AL45/'Vic Oct 2018'!AJ45-'Vic Oct 2018'!K45)*('Vic Oct 2018'!W45/100)*'Vic Oct 2018'!AJ45,('Vic Oct 2018'!L45-'Vic Oct 2018'!K45)*('Vic Oct 2018'!W45/100)*'Vic Oct 2018'!AJ45))</f>
        <v>0</v>
      </c>
      <c r="M51" s="284">
        <f>IF($C$5*'Vic Oct 2018'!AL45/'Vic Oct 2018'!AJ45&lt;'Vic Oct 2018'!L45,0,IF($C$5*'Vic Oct 2018'!AL45/'Vic Oct 2018'!AJ45&lt;='Vic Oct 2018'!M45,($C$5*'Vic Oct 2018'!AL45/'Vic Oct 2018'!AJ45-'Vic Oct 2018'!L45)*('Vic Oct 2018'!X45/100)*'Vic Oct 2018'!AJ45,('Vic Oct 2018'!M45-'Vic Oct 2018'!L45)*('Vic Oct 2018'!X45/100)*'Vic Oct 2018'!AJ45))</f>
        <v>0</v>
      </c>
      <c r="N51" s="284">
        <f>IF(($C$5*'Vic Oct 2018'!AL45/'Vic Oct 2018'!AJ45&gt;'Vic Oct 2018'!M45),($C$5*'Vic Oct 2018'!AL45/'Vic Oct 2018'!AJ45-'Vic Oct 2018'!M45)*'Vic Oct 2018'!Y45/100*'Vic Oct 2018'!AJ45,0)</f>
        <v>0</v>
      </c>
      <c r="O51" s="287">
        <f t="shared" si="0"/>
        <v>2519.1469999999999</v>
      </c>
      <c r="P51" s="288">
        <f>'Vic Oct 2018'!AM45</f>
        <v>0</v>
      </c>
      <c r="Q51" s="288">
        <f>'Vic Oct 2018'!AN45</f>
        <v>22</v>
      </c>
      <c r="R51" s="288">
        <f>'Vic Oct 2018'!AO45</f>
        <v>0</v>
      </c>
      <c r="S51" s="288">
        <f>'Vic Oct 2018'!AP45</f>
        <v>0</v>
      </c>
      <c r="T51" s="287">
        <f>(O51-(O51-D51)*Q51/100)</f>
        <v>2047.64366</v>
      </c>
      <c r="U51" s="287">
        <f t="shared" ref="U51:U56" si="7">T51</f>
        <v>2047.64366</v>
      </c>
      <c r="V51" s="287">
        <f t="shared" si="1"/>
        <v>2252.4080260000001</v>
      </c>
      <c r="W51" s="287">
        <f t="shared" si="1"/>
        <v>2252.4080260000001</v>
      </c>
      <c r="X51" s="289">
        <f>'Vic Oct 2018'!AW45</f>
        <v>24</v>
      </c>
      <c r="Y51" s="290" t="str">
        <f>'Vic Oct 2018'!AX45</f>
        <v>y</v>
      </c>
      <c r="CI51" s="274"/>
      <c r="CJ51" s="274"/>
      <c r="CK51" s="274"/>
      <c r="CL51" s="274"/>
      <c r="CM51" s="274"/>
      <c r="CN51" s="274"/>
      <c r="CO51" s="274"/>
      <c r="CP51" s="274"/>
      <c r="CQ51" s="274"/>
      <c r="CR51" s="274"/>
      <c r="CS51" s="274"/>
      <c r="CT51" s="274"/>
      <c r="CU51" s="274"/>
      <c r="CV51" s="274"/>
      <c r="CW51" s="274"/>
      <c r="CX51" s="274"/>
      <c r="CY51" s="274"/>
      <c r="CZ51" s="274"/>
      <c r="DA51" s="274"/>
      <c r="DB51" s="274"/>
      <c r="DC51" s="274"/>
      <c r="DD51" s="274"/>
      <c r="DE51" s="274"/>
      <c r="DF51" s="274"/>
      <c r="DG51" s="274"/>
      <c r="DH51" s="274"/>
      <c r="DI51" s="274"/>
      <c r="DJ51" s="274"/>
      <c r="DK51" s="274"/>
      <c r="DL51" s="274"/>
      <c r="DM51" s="274"/>
      <c r="DN51" s="274"/>
      <c r="DO51" s="274"/>
      <c r="DP51" s="274"/>
      <c r="DQ51" s="274"/>
      <c r="DR51" s="274"/>
      <c r="DS51" s="274"/>
      <c r="DT51" s="274"/>
      <c r="DU51" s="274"/>
      <c r="DV51" s="274"/>
      <c r="DW51" s="274"/>
      <c r="DX51" s="274"/>
      <c r="DY51" s="274"/>
      <c r="DZ51" s="274"/>
      <c r="EA51" s="274"/>
      <c r="EB51" s="274"/>
      <c r="EC51" s="274"/>
      <c r="ED51" s="274"/>
      <c r="EE51" s="274"/>
      <c r="EF51" s="274"/>
      <c r="EG51" s="274"/>
      <c r="EH51" s="274"/>
      <c r="EI51" s="274"/>
      <c r="EJ51" s="274"/>
    </row>
    <row r="52" spans="1:140" ht="17" customHeight="1">
      <c r="A52" s="534"/>
      <c r="B52" s="283" t="str">
        <f>'Vic Oct 2018'!F46</f>
        <v>Lumo Energy</v>
      </c>
      <c r="C52" s="283" t="str">
        <f>'Vic Oct 2018'!G46</f>
        <v>Business Premium</v>
      </c>
      <c r="D52" s="284">
        <f>365*'Vic Oct 2018'!H46/100</f>
        <v>361.35</v>
      </c>
      <c r="E52" s="285">
        <f>IF($C$5*'Vic Oct 2018'!AK46/'Vic Oct 2018'!AI46&gt;='Vic Oct 2018'!J46,('Vic Oct 2018'!J46*'Vic Oct 2018'!O46/100)*'Vic Oct 2018'!AI46,($C$5*'Vic Oct 2018'!AK46/'Vic Oct 2018'!AI46*'Vic Oct 2018'!O46/100)*'Vic Oct 2018'!AI46)</f>
        <v>176.13179999999997</v>
      </c>
      <c r="F52" s="286">
        <f>IF($C$5*'Vic Oct 2018'!AK46/'Vic Oct 2018'!AI46&lt;'Vic Oct 2018'!J46,0,IF($C$5*'Vic Oct 2018'!AK46/'Vic Oct 2018'!AI46&lt;='Vic Oct 2018'!K46,($C$5*'Vic Oct 2018'!AK46/'Vic Oct 2018'!AI46-'Vic Oct 2018'!J46)*('Vic Oct 2018'!P46/100)*'Vic Oct 2018'!AI46,('Vic Oct 2018'!K46-'Vic Oct 2018'!J46)*('Vic Oct 2018'!P46/100)*'Vic Oct 2018'!AI46))</f>
        <v>617.19740000000002</v>
      </c>
      <c r="G52" s="284">
        <f>IF($C$5*'Vic Oct 2018'!AK46/'Vic Oct 2018'!AI46&lt;'Vic Oct 2018'!K46,0,IF($C$5*'Vic Oct 2018'!AK46/'Vic Oct 2018'!AI46&lt;='Vic Oct 2018'!L46,($C$5*'Vic Oct 2018'!AK46/'Vic Oct 2018'!AI46-'Vic Oct 2018'!K46)*('Vic Oct 2018'!Q46/100)*'Vic Oct 2018'!AI46,('Vic Oct 2018'!L46-'Vic Oct 2018'!K46)*('Vic Oct 2018'!Q46/100)*'Vic Oct 2018'!AI46))</f>
        <v>0</v>
      </c>
      <c r="H52" s="285">
        <f>IF($C$5*'Vic Oct 2018'!AK46/'Vic Oct 2018'!AI46&lt;'Vic Oct 2018'!L46,0,IF($C$5*'Vic Oct 2018'!AK46/'Vic Oct 2018'!AI46&lt;='Vic Oct 2018'!M46,($C$5*'Vic Oct 2018'!AK46/'Vic Oct 2018'!AI46-'Vic Oct 2018'!L46)*('Vic Oct 2018'!R46/100)*'Vic Oct 2018'!AI46,('Vic Oct 2018'!M46-'Vic Oct 2018'!L46)*('Vic Oct 2018'!R46/100)*'Vic Oct 2018'!AI46))</f>
        <v>0</v>
      </c>
      <c r="I52" s="284">
        <f>IF(($C$5*'Vic Oct 2018'!AK46/'Vic Oct 2018'!AI46&gt;'Vic Oct 2018'!M46),($C$5*'Vic Oct 2018'!AK46/'Vic Oct 2018'!AI46-'Vic Oct 2018'!M46)*'Vic Oct 2018'!S46/100*'Vic Oct 2018'!AI46,0)</f>
        <v>0</v>
      </c>
      <c r="J52" s="284">
        <f>IF($C$5*'Vic Oct 2018'!AL46/'Vic Oct 2018'!AJ46&gt;='Vic Oct 2018'!J46,('Vic Oct 2018'!J46*'Vic Oct 2018'!U46/100)*'Vic Oct 2018'!AJ46,($C$5*'Vic Oct 2018'!AL46/'Vic Oct 2018'!AJ46*'Vic Oct 2018'!U46/100)*'Vic Oct 2018'!AJ46)</f>
        <v>176.13179999999997</v>
      </c>
      <c r="K52" s="284">
        <f>IF($C$5*'Vic Oct 2018'!AL46/'Vic Oct 2018'!AJ46&lt;'Vic Oct 2018'!J46,0,IF($C$5*'Vic Oct 2018'!AL46/'Vic Oct 2018'!AJ46&lt;='Vic Oct 2018'!K46,($C$5*'Vic Oct 2018'!AL46/'Vic Oct 2018'!AJ46-'Vic Oct 2018'!J46)*('Vic Oct 2018'!V46/100)*'Vic Oct 2018'!AJ46,('Vic Oct 2018'!K46-'Vic Oct 2018'!J46)*('Vic Oct 2018'!V46/100)*'Vic Oct 2018'!AJ46))</f>
        <v>617.19740000000002</v>
      </c>
      <c r="L52" s="284">
        <f>IF($C$5*'Vic Oct 2018'!AL46/'Vic Oct 2018'!AJ46&lt;'Vic Oct 2018'!K46,0,IF($C$5*'Vic Oct 2018'!AL46/'Vic Oct 2018'!AJ46&lt;='Vic Oct 2018'!L46,($C$5*'Vic Oct 2018'!AL46/'Vic Oct 2018'!AJ46-'Vic Oct 2018'!K46)*('Vic Oct 2018'!W46/100)*'Vic Oct 2018'!AJ46,('Vic Oct 2018'!L46-'Vic Oct 2018'!K46)*('Vic Oct 2018'!W46/100)*'Vic Oct 2018'!AJ46))</f>
        <v>0</v>
      </c>
      <c r="M52" s="284">
        <f>IF($C$5*'Vic Oct 2018'!AL46/'Vic Oct 2018'!AJ46&lt;'Vic Oct 2018'!L46,0,IF($C$5*'Vic Oct 2018'!AL46/'Vic Oct 2018'!AJ46&lt;='Vic Oct 2018'!M46,($C$5*'Vic Oct 2018'!AL46/'Vic Oct 2018'!AJ46-'Vic Oct 2018'!L46)*('Vic Oct 2018'!X46/100)*'Vic Oct 2018'!AJ46,('Vic Oct 2018'!M46-'Vic Oct 2018'!L46)*('Vic Oct 2018'!X46/100)*'Vic Oct 2018'!AJ46))</f>
        <v>0</v>
      </c>
      <c r="N52" s="284">
        <f>IF(($C$5*'Vic Oct 2018'!AL46/'Vic Oct 2018'!AJ46&gt;'Vic Oct 2018'!M46),($C$5*'Vic Oct 2018'!AL46/'Vic Oct 2018'!AJ46-'Vic Oct 2018'!M46)*'Vic Oct 2018'!Y46/100*'Vic Oct 2018'!AJ46,0)</f>
        <v>0</v>
      </c>
      <c r="O52" s="287">
        <f t="shared" si="0"/>
        <v>1948.0083999999999</v>
      </c>
      <c r="P52" s="288">
        <f>'Vic Oct 2018'!AM46</f>
        <v>0</v>
      </c>
      <c r="Q52" s="288">
        <f>'Vic Oct 2018'!AN46</f>
        <v>0</v>
      </c>
      <c r="R52" s="288">
        <f>'Vic Oct 2018'!AO46</f>
        <v>0</v>
      </c>
      <c r="S52" s="288">
        <f>'Vic Oct 2018'!AP46</f>
        <v>0</v>
      </c>
      <c r="T52" s="287">
        <f>O52</f>
        <v>1948.0083999999999</v>
      </c>
      <c r="U52" s="287">
        <f t="shared" si="7"/>
        <v>1948.0083999999999</v>
      </c>
      <c r="V52" s="287">
        <f t="shared" si="1"/>
        <v>2142.80924</v>
      </c>
      <c r="W52" s="287">
        <f t="shared" si="1"/>
        <v>2142.80924</v>
      </c>
      <c r="X52" s="289">
        <f>'Vic Oct 2018'!AW46</f>
        <v>36</v>
      </c>
      <c r="Y52" s="290" t="str">
        <f>'Vic Oct 2018'!AX46</f>
        <v>n</v>
      </c>
      <c r="CI52" s="274"/>
      <c r="CJ52" s="274"/>
      <c r="CK52" s="274"/>
      <c r="CL52" s="274"/>
      <c r="CM52" s="274"/>
      <c r="CN52" s="274"/>
      <c r="CO52" s="274"/>
      <c r="CP52" s="274"/>
      <c r="CQ52" s="274"/>
      <c r="CR52" s="274"/>
      <c r="CS52" s="274"/>
      <c r="CT52" s="274"/>
      <c r="CU52" s="274"/>
      <c r="CV52" s="274"/>
      <c r="CW52" s="274"/>
      <c r="CX52" s="274"/>
      <c r="CY52" s="274"/>
      <c r="CZ52" s="274"/>
      <c r="DA52" s="274"/>
      <c r="DB52" s="274"/>
      <c r="DC52" s="274"/>
      <c r="DD52" s="274"/>
      <c r="DE52" s="274"/>
      <c r="DF52" s="274"/>
      <c r="DG52" s="274"/>
      <c r="DH52" s="274"/>
      <c r="DI52" s="274"/>
      <c r="DJ52" s="274"/>
      <c r="DK52" s="274"/>
      <c r="DL52" s="274"/>
      <c r="DM52" s="274"/>
      <c r="DN52" s="274"/>
      <c r="DO52" s="274"/>
      <c r="DP52" s="274"/>
      <c r="DQ52" s="274"/>
      <c r="DR52" s="274"/>
      <c r="DS52" s="274"/>
      <c r="DT52" s="274"/>
      <c r="DU52" s="274"/>
      <c r="DV52" s="274"/>
      <c r="DW52" s="274"/>
      <c r="DX52" s="274"/>
      <c r="DY52" s="274"/>
      <c r="DZ52" s="274"/>
      <c r="EA52" s="274"/>
      <c r="EB52" s="274"/>
      <c r="EC52" s="274"/>
      <c r="ED52" s="274"/>
      <c r="EE52" s="274"/>
      <c r="EF52" s="274"/>
      <c r="EG52" s="274"/>
      <c r="EH52" s="274"/>
      <c r="EI52" s="274"/>
      <c r="EJ52" s="274"/>
    </row>
    <row r="53" spans="1:140" ht="17" customHeight="1">
      <c r="A53" s="534"/>
      <c r="B53" s="283" t="str">
        <f>'Vic Oct 2018'!F47</f>
        <v>Momentum Energy</v>
      </c>
      <c r="C53" s="283" t="str">
        <f>'Vic Oct 2018'!G47</f>
        <v>Market offer</v>
      </c>
      <c r="D53" s="284">
        <f>365*'Vic Oct 2018'!H47/100</f>
        <v>316.601</v>
      </c>
      <c r="E53" s="285">
        <f>IF($C$5*'Vic Oct 2018'!AK47/'Vic Oct 2018'!AI47&gt;='Vic Oct 2018'!J47,('Vic Oct 2018'!J47*'Vic Oct 2018'!O47/100)*'Vic Oct 2018'!AI47,($C$5*'Vic Oct 2018'!AK47/'Vic Oct 2018'!AI47*'Vic Oct 2018'!O47/100)*'Vic Oct 2018'!AI47)</f>
        <v>115.8</v>
      </c>
      <c r="F53" s="286">
        <f>IF($C$5*'Vic Oct 2018'!AK47/'Vic Oct 2018'!AI47&lt;'Vic Oct 2018'!J47,0,IF($C$5*'Vic Oct 2018'!AK47/'Vic Oct 2018'!AI47&lt;='Vic Oct 2018'!K47,($C$5*'Vic Oct 2018'!AK47/'Vic Oct 2018'!AI47-'Vic Oct 2018'!J47)*('Vic Oct 2018'!P47/100)*'Vic Oct 2018'!AI47,('Vic Oct 2018'!K47-'Vic Oct 2018'!J47)*('Vic Oct 2018'!P47/100)*'Vic Oct 2018'!AI47))</f>
        <v>431.81400000000002</v>
      </c>
      <c r="G53" s="284">
        <f>IF($C$5*'Vic Oct 2018'!AK47/'Vic Oct 2018'!AI47&lt;'Vic Oct 2018'!K47,0,IF($C$5*'Vic Oct 2018'!AK47/'Vic Oct 2018'!AI47&lt;='Vic Oct 2018'!L47,($C$5*'Vic Oct 2018'!AK47/'Vic Oct 2018'!AI47-'Vic Oct 2018'!K47)*('Vic Oct 2018'!Q47/100)*'Vic Oct 2018'!AI47,('Vic Oct 2018'!L47-'Vic Oct 2018'!K47)*('Vic Oct 2018'!Q47/100)*'Vic Oct 2018'!AI47))</f>
        <v>0</v>
      </c>
      <c r="H53" s="285">
        <f>IF($C$5*'Vic Oct 2018'!AK47/'Vic Oct 2018'!AI47&lt;'Vic Oct 2018'!L47,0,IF($C$5*'Vic Oct 2018'!AK47/'Vic Oct 2018'!AI47&lt;='Vic Oct 2018'!M47,($C$5*'Vic Oct 2018'!AK47/'Vic Oct 2018'!AI47-'Vic Oct 2018'!L47)*('Vic Oct 2018'!R47/100)*'Vic Oct 2018'!AI47,('Vic Oct 2018'!M47-'Vic Oct 2018'!L47)*('Vic Oct 2018'!R47/100)*'Vic Oct 2018'!AI47))</f>
        <v>0</v>
      </c>
      <c r="I53" s="284">
        <f>IF(($C$5*'Vic Oct 2018'!AK47/'Vic Oct 2018'!AI47&gt;'Vic Oct 2018'!M47),($C$5*'Vic Oct 2018'!AK47/'Vic Oct 2018'!AI47-'Vic Oct 2018'!M47)*'Vic Oct 2018'!S47/100*'Vic Oct 2018'!AI47,0)</f>
        <v>0</v>
      </c>
      <c r="J53" s="284">
        <f>IF($C$5*'Vic Oct 2018'!AL47/'Vic Oct 2018'!AJ47&gt;='Vic Oct 2018'!J47,('Vic Oct 2018'!J47*'Vic Oct 2018'!U47/100)*'Vic Oct 2018'!AJ47,($C$5*'Vic Oct 2018'!AL47/'Vic Oct 2018'!AJ47*'Vic Oct 2018'!U47/100)*'Vic Oct 2018'!AJ47)</f>
        <v>216</v>
      </c>
      <c r="K53" s="284">
        <f>IF($C$5*'Vic Oct 2018'!AL47/'Vic Oct 2018'!AJ47&lt;'Vic Oct 2018'!J47,0,IF($C$5*'Vic Oct 2018'!AL47/'Vic Oct 2018'!AJ47&lt;='Vic Oct 2018'!K47,($C$5*'Vic Oct 2018'!AL47/'Vic Oct 2018'!AJ47-'Vic Oct 2018'!J47)*('Vic Oct 2018'!V47/100)*'Vic Oct 2018'!AJ47,('Vic Oct 2018'!K47-'Vic Oct 2018'!J47)*('Vic Oct 2018'!V47/100)*'Vic Oct 2018'!AJ47))</f>
        <v>798.03600000000006</v>
      </c>
      <c r="L53" s="284">
        <f>IF($C$5*'Vic Oct 2018'!AL47/'Vic Oct 2018'!AJ47&lt;'Vic Oct 2018'!K47,0,IF($C$5*'Vic Oct 2018'!AL47/'Vic Oct 2018'!AJ47&lt;='Vic Oct 2018'!L47,($C$5*'Vic Oct 2018'!AL47/'Vic Oct 2018'!AJ47-'Vic Oct 2018'!K47)*('Vic Oct 2018'!W47/100)*'Vic Oct 2018'!AJ47,('Vic Oct 2018'!L47-'Vic Oct 2018'!K47)*('Vic Oct 2018'!W47/100)*'Vic Oct 2018'!AJ47))</f>
        <v>0</v>
      </c>
      <c r="M53" s="284">
        <f>IF($C$5*'Vic Oct 2018'!AL47/'Vic Oct 2018'!AJ47&lt;'Vic Oct 2018'!L47,0,IF($C$5*'Vic Oct 2018'!AL47/'Vic Oct 2018'!AJ47&lt;='Vic Oct 2018'!M47,($C$5*'Vic Oct 2018'!AL47/'Vic Oct 2018'!AJ47-'Vic Oct 2018'!L47)*('Vic Oct 2018'!X47/100)*'Vic Oct 2018'!AJ47,('Vic Oct 2018'!M47-'Vic Oct 2018'!L47)*('Vic Oct 2018'!X47/100)*'Vic Oct 2018'!AJ47))</f>
        <v>0</v>
      </c>
      <c r="N53" s="284">
        <f>IF(($C$5*'Vic Oct 2018'!AL47/'Vic Oct 2018'!AJ47&gt;'Vic Oct 2018'!M47),($C$5*'Vic Oct 2018'!AL47/'Vic Oct 2018'!AJ47-'Vic Oct 2018'!M47)*'Vic Oct 2018'!Y47/100*'Vic Oct 2018'!AJ47,0)</f>
        <v>0</v>
      </c>
      <c r="O53" s="287">
        <f t="shared" si="0"/>
        <v>1878.2510000000002</v>
      </c>
      <c r="P53" s="288">
        <f>'Vic Oct 2018'!AM47</f>
        <v>0</v>
      </c>
      <c r="Q53" s="288">
        <f>'Vic Oct 2018'!AN47</f>
        <v>0</v>
      </c>
      <c r="R53" s="288">
        <f>'Vic Oct 2018'!AO47</f>
        <v>0</v>
      </c>
      <c r="S53" s="288">
        <f>'Vic Oct 2018'!AP47</f>
        <v>0</v>
      </c>
      <c r="T53" s="287">
        <f>O53</f>
        <v>1878.2510000000002</v>
      </c>
      <c r="U53" s="287">
        <f t="shared" si="7"/>
        <v>1878.2510000000002</v>
      </c>
      <c r="V53" s="287">
        <f t="shared" si="1"/>
        <v>2066.0761000000002</v>
      </c>
      <c r="W53" s="287">
        <f t="shared" si="1"/>
        <v>2066.0761000000002</v>
      </c>
      <c r="X53" s="289">
        <f>'Vic Oct 2018'!AW47</f>
        <v>0</v>
      </c>
      <c r="Y53" s="290" t="str">
        <f>'Vic Oct 2018'!AX47</f>
        <v>n</v>
      </c>
      <c r="CI53" s="274"/>
      <c r="CJ53" s="274"/>
      <c r="CK53" s="274"/>
      <c r="CL53" s="274"/>
      <c r="CM53" s="274"/>
      <c r="CN53" s="274"/>
      <c r="CO53" s="274"/>
      <c r="CP53" s="274"/>
      <c r="CQ53" s="274"/>
      <c r="CR53" s="274"/>
      <c r="CS53" s="274"/>
      <c r="CT53" s="274"/>
      <c r="CU53" s="274"/>
      <c r="CV53" s="274"/>
      <c r="CW53" s="274"/>
      <c r="CX53" s="274"/>
      <c r="CY53" s="274"/>
      <c r="CZ53" s="274"/>
      <c r="DA53" s="274"/>
      <c r="DB53" s="274"/>
      <c r="DC53" s="274"/>
      <c r="DD53" s="274"/>
      <c r="DE53" s="274"/>
      <c r="DF53" s="274"/>
      <c r="DG53" s="274"/>
      <c r="DH53" s="274"/>
      <c r="DI53" s="274"/>
      <c r="DJ53" s="274"/>
      <c r="DK53" s="274"/>
      <c r="DL53" s="274"/>
      <c r="DM53" s="274"/>
      <c r="DN53" s="274"/>
      <c r="DO53" s="274"/>
      <c r="DP53" s="274"/>
      <c r="DQ53" s="274"/>
      <c r="DR53" s="274"/>
      <c r="DS53" s="274"/>
      <c r="DT53" s="274"/>
      <c r="DU53" s="274"/>
      <c r="DV53" s="274"/>
      <c r="DW53" s="274"/>
      <c r="DX53" s="274"/>
      <c r="DY53" s="274"/>
      <c r="DZ53" s="274"/>
      <c r="EA53" s="274"/>
      <c r="EB53" s="274"/>
      <c r="EC53" s="274"/>
      <c r="ED53" s="274"/>
      <c r="EE53" s="274"/>
      <c r="EF53" s="274"/>
      <c r="EG53" s="274"/>
      <c r="EH53" s="274"/>
      <c r="EI53" s="274"/>
      <c r="EJ53" s="274"/>
    </row>
    <row r="54" spans="1:140" s="310" customFormat="1" ht="17" customHeight="1">
      <c r="A54" s="534"/>
      <c r="B54" s="283" t="str">
        <f>'Vic Oct 2018'!F48</f>
        <v>Origin Energy</v>
      </c>
      <c r="C54" s="283" t="str">
        <f>'Vic Oct 2018'!G48</f>
        <v>Business Saver</v>
      </c>
      <c r="D54" s="284">
        <f>365*'Vic Oct 2018'!H48/100</f>
        <v>277.39999999999998</v>
      </c>
      <c r="E54" s="285">
        <f>IF($C$5*'Vic Oct 2018'!AK48/'Vic Oct 2018'!AI48&gt;='Vic Oct 2018'!J48,('Vic Oct 2018'!J48*'Vic Oct 2018'!O48/100)*'Vic Oct 2018'!AI48,($C$5*'Vic Oct 2018'!AK48/'Vic Oct 2018'!AI48*'Vic Oct 2018'!O48/100)*'Vic Oct 2018'!AI48)</f>
        <v>720</v>
      </c>
      <c r="F54" s="286">
        <f>IF($C$5*'Vic Oct 2018'!AK48/'Vic Oct 2018'!AI48&lt;'Vic Oct 2018'!J48,0,IF($C$5*'Vic Oct 2018'!AK48/'Vic Oct 2018'!AI48&lt;='Vic Oct 2018'!K48,($C$5*'Vic Oct 2018'!AK48/'Vic Oct 2018'!AI48-'Vic Oct 2018'!J48)*('Vic Oct 2018'!P48/100)*'Vic Oct 2018'!AI48,('Vic Oct 2018'!K48-'Vic Oct 2018'!J48)*('Vic Oct 2018'!P48/100)*'Vic Oct 2018'!AI48))</f>
        <v>231.00000000000009</v>
      </c>
      <c r="G54" s="284">
        <f>IF($C$5*'Vic Oct 2018'!AK48/'Vic Oct 2018'!AI48&lt;'Vic Oct 2018'!K48,0,IF($C$5*'Vic Oct 2018'!AK48/'Vic Oct 2018'!AI48&lt;='Vic Oct 2018'!L48,($C$5*'Vic Oct 2018'!AK48/'Vic Oct 2018'!AI48-'Vic Oct 2018'!K48)*('Vic Oct 2018'!Q48/100)*'Vic Oct 2018'!AI48,('Vic Oct 2018'!L48-'Vic Oct 2018'!K48)*('Vic Oct 2018'!Q48/100)*'Vic Oct 2018'!AI48))</f>
        <v>0</v>
      </c>
      <c r="H54" s="285">
        <f>IF($C$5*'Vic Oct 2018'!AK48/'Vic Oct 2018'!AI48&lt;'Vic Oct 2018'!L48,0,IF($C$5*'Vic Oct 2018'!AK48/'Vic Oct 2018'!AI48&lt;='Vic Oct 2018'!M48,($C$5*'Vic Oct 2018'!AK48/'Vic Oct 2018'!AI48-'Vic Oct 2018'!L48)*('Vic Oct 2018'!R48/100)*'Vic Oct 2018'!AI48,('Vic Oct 2018'!M48-'Vic Oct 2018'!L48)*('Vic Oct 2018'!R48/100)*'Vic Oct 2018'!AI48))</f>
        <v>0</v>
      </c>
      <c r="I54" s="284">
        <f>IF(($C$5*'Vic Oct 2018'!AK48/'Vic Oct 2018'!AI48&gt;'Vic Oct 2018'!M48),($C$5*'Vic Oct 2018'!AK48/'Vic Oct 2018'!AI48-'Vic Oct 2018'!M48)*'Vic Oct 2018'!S48/100*'Vic Oct 2018'!AI48,0)</f>
        <v>0</v>
      </c>
      <c r="J54" s="284">
        <f>IF($C$5*'Vic Oct 2018'!AL48/'Vic Oct 2018'!AJ48&gt;='Vic Oct 2018'!J48,('Vic Oct 2018'!J48*'Vic Oct 2018'!U48/100)*'Vic Oct 2018'!AJ48,($C$5*'Vic Oct 2018'!AL48/'Vic Oct 2018'!AJ48*'Vic Oct 2018'!U48/100)*'Vic Oct 2018'!AJ48)</f>
        <v>720</v>
      </c>
      <c r="K54" s="284">
        <f>IF($C$5*'Vic Oct 2018'!AL48/'Vic Oct 2018'!AJ48&lt;'Vic Oct 2018'!J48,0,IF($C$5*'Vic Oct 2018'!AL48/'Vic Oct 2018'!AJ48&lt;='Vic Oct 2018'!K48,($C$5*'Vic Oct 2018'!AL48/'Vic Oct 2018'!AJ48-'Vic Oct 2018'!J48)*('Vic Oct 2018'!V48/100)*'Vic Oct 2018'!AJ48,('Vic Oct 2018'!K48-'Vic Oct 2018'!J48)*('Vic Oct 2018'!V48/100)*'Vic Oct 2018'!AJ48))</f>
        <v>231.00000000000009</v>
      </c>
      <c r="L54" s="284">
        <f>IF($C$5*'Vic Oct 2018'!AL48/'Vic Oct 2018'!AJ48&lt;'Vic Oct 2018'!K48,0,IF($C$5*'Vic Oct 2018'!AL48/'Vic Oct 2018'!AJ48&lt;='Vic Oct 2018'!L48,($C$5*'Vic Oct 2018'!AL48/'Vic Oct 2018'!AJ48-'Vic Oct 2018'!K48)*('Vic Oct 2018'!W48/100)*'Vic Oct 2018'!AJ48,('Vic Oct 2018'!L48-'Vic Oct 2018'!K48)*('Vic Oct 2018'!W48/100)*'Vic Oct 2018'!AJ48))</f>
        <v>0</v>
      </c>
      <c r="M54" s="284">
        <f>IF($C$5*'Vic Oct 2018'!AL48/'Vic Oct 2018'!AJ48&lt;'Vic Oct 2018'!L48,0,IF($C$5*'Vic Oct 2018'!AL48/'Vic Oct 2018'!AJ48&lt;='Vic Oct 2018'!M48,($C$5*'Vic Oct 2018'!AL48/'Vic Oct 2018'!AJ48-'Vic Oct 2018'!L48)*('Vic Oct 2018'!X48/100)*'Vic Oct 2018'!AJ48,('Vic Oct 2018'!M48-'Vic Oct 2018'!L48)*('Vic Oct 2018'!X48/100)*'Vic Oct 2018'!AJ48))</f>
        <v>0</v>
      </c>
      <c r="N54" s="284">
        <f>IF(($C$5*'Vic Oct 2018'!AL48/'Vic Oct 2018'!AJ48&gt;'Vic Oct 2018'!M48),($C$5*'Vic Oct 2018'!AL48/'Vic Oct 2018'!AJ48-'Vic Oct 2018'!M48)*'Vic Oct 2018'!Y48/100*'Vic Oct 2018'!AJ48,0)</f>
        <v>0</v>
      </c>
      <c r="O54" s="287">
        <f t="shared" si="0"/>
        <v>2179.4</v>
      </c>
      <c r="P54" s="288">
        <f>'Vic Oct 2018'!AM48</f>
        <v>0</v>
      </c>
      <c r="Q54" s="288">
        <f>'Vic Oct 2018'!AN48</f>
        <v>15</v>
      </c>
      <c r="R54" s="288">
        <f>'Vic Oct 2018'!AO48</f>
        <v>0</v>
      </c>
      <c r="S54" s="288">
        <f>'Vic Oct 2018'!AP48</f>
        <v>0</v>
      </c>
      <c r="T54" s="287">
        <f>(O54-(O54-D54)*Q54/100)</f>
        <v>1894.1000000000001</v>
      </c>
      <c r="U54" s="287">
        <f t="shared" si="7"/>
        <v>1894.1000000000001</v>
      </c>
      <c r="V54" s="287">
        <f t="shared" si="1"/>
        <v>2083.5100000000002</v>
      </c>
      <c r="W54" s="287">
        <f t="shared" si="1"/>
        <v>2083.5100000000002</v>
      </c>
      <c r="X54" s="289">
        <f>'Vic Oct 2018'!AW48</f>
        <v>12</v>
      </c>
      <c r="Y54" s="290" t="str">
        <f>'Vic Oct 2018'!AX48</f>
        <v>y</v>
      </c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  <c r="AT54" s="252"/>
      <c r="AU54" s="252"/>
      <c r="AV54" s="252"/>
      <c r="AW54" s="252"/>
      <c r="AX54" s="252"/>
      <c r="AY54" s="252"/>
      <c r="AZ54" s="252"/>
      <c r="BA54" s="252"/>
      <c r="BB54" s="252"/>
      <c r="BC54" s="252"/>
      <c r="BD54" s="252"/>
      <c r="BE54" s="252"/>
      <c r="BF54" s="252"/>
      <c r="BG54" s="252"/>
      <c r="BH54" s="252"/>
      <c r="BI54" s="252"/>
      <c r="BJ54" s="252"/>
      <c r="BK54" s="252"/>
      <c r="BL54" s="252"/>
      <c r="BM54" s="252"/>
      <c r="BN54" s="252"/>
      <c r="BO54" s="252"/>
      <c r="BP54" s="252"/>
      <c r="BQ54" s="252"/>
      <c r="BR54" s="252"/>
      <c r="BS54" s="252"/>
      <c r="BT54" s="252"/>
      <c r="BU54" s="252"/>
      <c r="BV54" s="252"/>
      <c r="BW54" s="252"/>
      <c r="BX54" s="252"/>
      <c r="BY54" s="252"/>
      <c r="BZ54" s="252"/>
      <c r="CA54" s="252"/>
      <c r="CB54" s="252"/>
      <c r="CC54" s="252"/>
      <c r="CD54" s="252"/>
      <c r="CE54" s="252"/>
      <c r="CF54" s="252"/>
      <c r="CG54" s="252"/>
      <c r="CH54" s="252"/>
      <c r="CI54" s="309"/>
      <c r="CJ54" s="309"/>
      <c r="CK54" s="309"/>
      <c r="CL54" s="309"/>
      <c r="CM54" s="309"/>
      <c r="CN54" s="309"/>
      <c r="CO54" s="309"/>
      <c r="CP54" s="309"/>
      <c r="CQ54" s="309"/>
      <c r="CR54" s="309"/>
      <c r="CS54" s="309"/>
      <c r="CT54" s="309"/>
      <c r="CU54" s="309"/>
      <c r="CV54" s="309"/>
      <c r="CW54" s="309"/>
      <c r="CX54" s="309"/>
      <c r="CY54" s="309"/>
      <c r="CZ54" s="309"/>
      <c r="DA54" s="309"/>
      <c r="DB54" s="309"/>
      <c r="DC54" s="309"/>
      <c r="DD54" s="309"/>
      <c r="DE54" s="309"/>
      <c r="DF54" s="309"/>
      <c r="DG54" s="309"/>
      <c r="DH54" s="309"/>
      <c r="DI54" s="309"/>
      <c r="DJ54" s="309"/>
      <c r="DK54" s="309"/>
      <c r="DL54" s="309"/>
      <c r="DM54" s="309"/>
      <c r="DN54" s="309"/>
      <c r="DO54" s="309"/>
      <c r="DP54" s="309"/>
      <c r="DQ54" s="309"/>
      <c r="DR54" s="309"/>
      <c r="DS54" s="309"/>
      <c r="DT54" s="309"/>
      <c r="DU54" s="309"/>
      <c r="DV54" s="309"/>
      <c r="DW54" s="309"/>
      <c r="DX54" s="309"/>
      <c r="DY54" s="309"/>
      <c r="DZ54" s="309"/>
      <c r="EA54" s="309"/>
      <c r="EB54" s="309"/>
      <c r="EC54" s="309"/>
      <c r="ED54" s="309"/>
      <c r="EE54" s="309"/>
      <c r="EF54" s="309"/>
      <c r="EG54" s="309"/>
      <c r="EH54" s="309"/>
      <c r="EI54" s="309"/>
      <c r="EJ54" s="309"/>
    </row>
    <row r="55" spans="1:140" s="310" customFormat="1" ht="17" customHeight="1" thickBot="1">
      <c r="A55" s="535"/>
      <c r="B55" s="299" t="str">
        <f>'Vic Oct 2018'!F49</f>
        <v>Simply Energy</v>
      </c>
      <c r="C55" s="299" t="str">
        <f>'Vic Oct 2018'!G49</f>
        <v>Business Save</v>
      </c>
      <c r="D55" s="302">
        <f>365*'Vic Oct 2018'!H49/100</f>
        <v>295.358</v>
      </c>
      <c r="E55" s="311">
        <f>IF($C$5*'Vic Oct 2018'!AK49/'Vic Oct 2018'!AI49&gt;='Vic Oct 2018'!J49,('Vic Oct 2018'!J49*'Vic Oct 2018'!O49/100)*'Vic Oct 2018'!AI49,($C$5*'Vic Oct 2018'!AK49/'Vic Oct 2018'!AI49*'Vic Oct 2018'!O49/100)*'Vic Oct 2018'!AI49)</f>
        <v>281.99339999999995</v>
      </c>
      <c r="F55" s="300">
        <f>IF($C$5*'Vic Oct 2018'!AK49/'Vic Oct 2018'!AI49&lt;'Vic Oct 2018'!J49,0,IF($C$5*'Vic Oct 2018'!AK49/'Vic Oct 2018'!AI49&lt;='Vic Oct 2018'!K49,($C$5*'Vic Oct 2018'!AK49/'Vic Oct 2018'!AI49-'Vic Oct 2018'!J49)*('Vic Oct 2018'!P49/100)*'Vic Oct 2018'!AI49,('Vic Oct 2018'!K49-'Vic Oct 2018'!J49)*('Vic Oct 2018'!P49/100)*'Vic Oct 2018'!AI49))</f>
        <v>1046.3744000000002</v>
      </c>
      <c r="G55" s="302">
        <f>IF($C$5*'Vic Oct 2018'!AK49/'Vic Oct 2018'!AI49&lt;'Vic Oct 2018'!K49,0,IF($C$5*'Vic Oct 2018'!AK49/'Vic Oct 2018'!AI49&lt;='Vic Oct 2018'!L49,($C$5*'Vic Oct 2018'!AK49/'Vic Oct 2018'!AI49-'Vic Oct 2018'!K49)*('Vic Oct 2018'!Q49/100)*'Vic Oct 2018'!AI49,('Vic Oct 2018'!L49-'Vic Oct 2018'!K49)*('Vic Oct 2018'!Q49/100)*'Vic Oct 2018'!AI49))</f>
        <v>0</v>
      </c>
      <c r="H55" s="311">
        <f>IF($C$5*'Vic Oct 2018'!AK49/'Vic Oct 2018'!AI49&lt;'Vic Oct 2018'!L49,0,IF($C$5*'Vic Oct 2018'!AK49/'Vic Oct 2018'!AI49&lt;='Vic Oct 2018'!M49,($C$5*'Vic Oct 2018'!AK49/'Vic Oct 2018'!AI49-'Vic Oct 2018'!L49)*('Vic Oct 2018'!R49/100)*'Vic Oct 2018'!AI49,('Vic Oct 2018'!M49-'Vic Oct 2018'!L49)*('Vic Oct 2018'!R49/100)*'Vic Oct 2018'!AI49))</f>
        <v>0</v>
      </c>
      <c r="I55" s="302">
        <f>IF(($C$5*'Vic Oct 2018'!AK49/'Vic Oct 2018'!AI49&gt;'Vic Oct 2018'!M49),($C$5*'Vic Oct 2018'!AK49/'Vic Oct 2018'!AI49-'Vic Oct 2018'!M49)*'Vic Oct 2018'!S49/100*'Vic Oct 2018'!AI49,0)</f>
        <v>0</v>
      </c>
      <c r="J55" s="302">
        <f>IF($C$5*'Vic Oct 2018'!AL49/'Vic Oct 2018'!AJ49&gt;='Vic Oct 2018'!J49,('Vic Oct 2018'!J49*'Vic Oct 2018'!U49/100)*'Vic Oct 2018'!AJ49,($C$5*'Vic Oct 2018'!AL49/'Vic Oct 2018'!AJ49*'Vic Oct 2018'!U49/100)*'Vic Oct 2018'!AJ49)</f>
        <v>281.99339999999995</v>
      </c>
      <c r="K55" s="302">
        <f>IF($C$5*'Vic Oct 2018'!AL49/'Vic Oct 2018'!AJ49&lt;'Vic Oct 2018'!J49,0,IF($C$5*'Vic Oct 2018'!AL49/'Vic Oct 2018'!AJ49&lt;='Vic Oct 2018'!K49,($C$5*'Vic Oct 2018'!AL49/'Vic Oct 2018'!AJ49-'Vic Oct 2018'!J49)*('Vic Oct 2018'!V49/100)*'Vic Oct 2018'!AJ49,('Vic Oct 2018'!K49-'Vic Oct 2018'!J49)*('Vic Oct 2018'!V49/100)*'Vic Oct 2018'!AJ49))</f>
        <v>1046.3744000000002</v>
      </c>
      <c r="L55" s="302">
        <f>IF($C$5*'Vic Oct 2018'!AL49/'Vic Oct 2018'!AJ49&lt;'Vic Oct 2018'!K49,0,IF($C$5*'Vic Oct 2018'!AL49/'Vic Oct 2018'!AJ49&lt;='Vic Oct 2018'!L49,($C$5*'Vic Oct 2018'!AL49/'Vic Oct 2018'!AJ49-'Vic Oct 2018'!K49)*('Vic Oct 2018'!W49/100)*'Vic Oct 2018'!AJ49,('Vic Oct 2018'!L49-'Vic Oct 2018'!K49)*('Vic Oct 2018'!W49/100)*'Vic Oct 2018'!AJ49))</f>
        <v>0</v>
      </c>
      <c r="M55" s="302">
        <f>IF($C$5*'Vic Oct 2018'!AL49/'Vic Oct 2018'!AJ49&lt;'Vic Oct 2018'!L49,0,IF($C$5*'Vic Oct 2018'!AL49/'Vic Oct 2018'!AJ49&lt;='Vic Oct 2018'!M49,($C$5*'Vic Oct 2018'!AL49/'Vic Oct 2018'!AJ49-'Vic Oct 2018'!L49)*('Vic Oct 2018'!X49/100)*'Vic Oct 2018'!AJ49,('Vic Oct 2018'!M49-'Vic Oct 2018'!L49)*('Vic Oct 2018'!X49/100)*'Vic Oct 2018'!AJ49))</f>
        <v>0</v>
      </c>
      <c r="N55" s="302">
        <f>IF(($C$5*'Vic Oct 2018'!AL49/'Vic Oct 2018'!AJ49&gt;'Vic Oct 2018'!M49),($C$5*'Vic Oct 2018'!AL49/'Vic Oct 2018'!AJ49-'Vic Oct 2018'!M49)*'Vic Oct 2018'!Y49/100*'Vic Oct 2018'!AJ49,0)</f>
        <v>0</v>
      </c>
      <c r="O55" s="312">
        <f t="shared" si="0"/>
        <v>2952.0936000000002</v>
      </c>
      <c r="P55" s="313">
        <f>'Vic Oct 2018'!AM49</f>
        <v>0</v>
      </c>
      <c r="Q55" s="313">
        <f>'Vic Oct 2018'!AN49</f>
        <v>30</v>
      </c>
      <c r="R55" s="313">
        <f>'Vic Oct 2018'!AO49</f>
        <v>0</v>
      </c>
      <c r="S55" s="313">
        <f>'Vic Oct 2018'!AP49</f>
        <v>0</v>
      </c>
      <c r="T55" s="312">
        <f>(O55-(O55-D55)*Q55/100)</f>
        <v>2155.0729200000001</v>
      </c>
      <c r="U55" s="312">
        <f t="shared" si="7"/>
        <v>2155.0729200000001</v>
      </c>
      <c r="V55" s="312">
        <f t="shared" si="1"/>
        <v>2370.5802120000003</v>
      </c>
      <c r="W55" s="312">
        <f t="shared" si="1"/>
        <v>2370.5802120000003</v>
      </c>
      <c r="X55" s="314">
        <f>'Vic Oct 2018'!AW49</f>
        <v>0</v>
      </c>
      <c r="Y55" s="315" t="str">
        <f>'Vic Oct 2018'!AX49</f>
        <v>n</v>
      </c>
      <c r="CI55" s="309"/>
      <c r="CJ55" s="309"/>
      <c r="CK55" s="309"/>
      <c r="CL55" s="309"/>
      <c r="CM55" s="309"/>
      <c r="CN55" s="309"/>
      <c r="CO55" s="309"/>
      <c r="CP55" s="309"/>
      <c r="CQ55" s="309"/>
      <c r="CR55" s="309"/>
      <c r="CS55" s="309"/>
      <c r="CT55" s="309"/>
      <c r="CU55" s="309"/>
      <c r="CV55" s="309"/>
      <c r="CW55" s="309"/>
      <c r="CX55" s="309"/>
      <c r="CY55" s="309"/>
      <c r="CZ55" s="309"/>
      <c r="DA55" s="309"/>
      <c r="DB55" s="309"/>
      <c r="DC55" s="309"/>
      <c r="DD55" s="309"/>
      <c r="DE55" s="309"/>
      <c r="DF55" s="309"/>
      <c r="DG55" s="309"/>
      <c r="DH55" s="309"/>
      <c r="DI55" s="309"/>
      <c r="DJ55" s="309"/>
      <c r="DK55" s="309"/>
      <c r="DL55" s="309"/>
      <c r="DM55" s="309"/>
      <c r="DN55" s="309"/>
      <c r="DO55" s="309"/>
      <c r="DP55" s="309"/>
      <c r="DQ55" s="309"/>
      <c r="DR55" s="309"/>
      <c r="DS55" s="309"/>
      <c r="DT55" s="309"/>
      <c r="DU55" s="309"/>
      <c r="DV55" s="309"/>
      <c r="DW55" s="309"/>
      <c r="DX55" s="309"/>
      <c r="DY55" s="309"/>
      <c r="DZ55" s="309"/>
      <c r="EA55" s="309"/>
      <c r="EB55" s="309"/>
      <c r="EC55" s="309"/>
      <c r="ED55" s="309"/>
      <c r="EE55" s="309"/>
      <c r="EF55" s="309"/>
      <c r="EG55" s="309"/>
      <c r="EH55" s="309"/>
      <c r="EI55" s="309"/>
      <c r="EJ55" s="309"/>
    </row>
    <row r="56" spans="1:140" ht="17" customHeight="1" thickTop="1">
      <c r="A56" s="533" t="str">
        <f>'Vic Oct 2018'!D50</f>
        <v>Envestra Central 2</v>
      </c>
      <c r="B56" s="283" t="str">
        <f>'Vic Oct 2018'!F50</f>
        <v>AGL</v>
      </c>
      <c r="C56" s="283" t="str">
        <f>'Vic Oct 2018'!G50</f>
        <v>Business Savers</v>
      </c>
      <c r="D56" s="284">
        <f>365*'Vic Oct 2018'!H50/100</f>
        <v>332.15</v>
      </c>
      <c r="E56" s="285">
        <f>IF($C$5*'Vic Oct 2018'!AK50/'Vic Oct 2018'!AI50&gt;='Vic Oct 2018'!J50,('Vic Oct 2018'!J50*'Vic Oct 2018'!O50/100)*'Vic Oct 2018'!AI50,($C$5*'Vic Oct 2018'!AK50/'Vic Oct 2018'!AI50*'Vic Oct 2018'!O50/100)*'Vic Oct 2018'!AI50)</f>
        <v>221.39999999999998</v>
      </c>
      <c r="F56" s="286">
        <f>IF($C$5*'Vic Oct 2018'!AK50/'Vic Oct 2018'!AI50&lt;'Vic Oct 2018'!J50,0,IF($C$5*'Vic Oct 2018'!AK50/'Vic Oct 2018'!AI50&lt;='Vic Oct 2018'!K50,($C$5*'Vic Oct 2018'!AK50/'Vic Oct 2018'!AI50-'Vic Oct 2018'!J50)*('Vic Oct 2018'!P50/100)*'Vic Oct 2018'!AI50,('Vic Oct 2018'!K50-'Vic Oct 2018'!J50)*('Vic Oct 2018'!P50/100)*'Vic Oct 2018'!AI50))</f>
        <v>856.9</v>
      </c>
      <c r="G56" s="284">
        <f>IF($C$5*'Vic Oct 2018'!AK50/'Vic Oct 2018'!AI50&lt;'Vic Oct 2018'!K50,0,IF($C$5*'Vic Oct 2018'!AK50/'Vic Oct 2018'!AI50&lt;='Vic Oct 2018'!L50,($C$5*'Vic Oct 2018'!AK50/'Vic Oct 2018'!AI50-'Vic Oct 2018'!K50)*('Vic Oct 2018'!Q50/100)*'Vic Oct 2018'!AI50,('Vic Oct 2018'!L50-'Vic Oct 2018'!K50)*('Vic Oct 2018'!Q50/100)*'Vic Oct 2018'!AI50))</f>
        <v>0</v>
      </c>
      <c r="H56" s="285">
        <f>IF($C$5*'Vic Oct 2018'!AK50/'Vic Oct 2018'!AI50&lt;'Vic Oct 2018'!L50,0,IF($C$5*'Vic Oct 2018'!AK50/'Vic Oct 2018'!AI50&lt;='Vic Oct 2018'!M50,($C$5*'Vic Oct 2018'!AK50/'Vic Oct 2018'!AI50-'Vic Oct 2018'!L50)*('Vic Oct 2018'!R50/100)*'Vic Oct 2018'!AI50,('Vic Oct 2018'!M50-'Vic Oct 2018'!L50)*('Vic Oct 2018'!R50/100)*'Vic Oct 2018'!AI50))</f>
        <v>0</v>
      </c>
      <c r="I56" s="284">
        <f>IF(($C$5*'Vic Oct 2018'!AK50/'Vic Oct 2018'!AI50&gt;'Vic Oct 2018'!M50),($C$5*'Vic Oct 2018'!AK50/'Vic Oct 2018'!AI50-'Vic Oct 2018'!M50)*'Vic Oct 2018'!S50/100*'Vic Oct 2018'!AI50,0)</f>
        <v>0</v>
      </c>
      <c r="J56" s="284">
        <f>IF($C$5*'Vic Oct 2018'!AL50/'Vic Oct 2018'!AJ50&gt;='Vic Oct 2018'!J50,('Vic Oct 2018'!J50*'Vic Oct 2018'!U50/100)*'Vic Oct 2018'!AJ50,($C$5*'Vic Oct 2018'!AL50/'Vic Oct 2018'!AJ50*'Vic Oct 2018'!U50/100)*'Vic Oct 2018'!AJ50)</f>
        <v>221.39999999999998</v>
      </c>
      <c r="K56" s="284">
        <f>IF($C$5*'Vic Oct 2018'!AL50/'Vic Oct 2018'!AJ50&lt;'Vic Oct 2018'!J50,0,IF($C$5*'Vic Oct 2018'!AL50/'Vic Oct 2018'!AJ50&lt;='Vic Oct 2018'!K50,($C$5*'Vic Oct 2018'!AL50/'Vic Oct 2018'!AJ50-'Vic Oct 2018'!J50)*('Vic Oct 2018'!V50/100)*'Vic Oct 2018'!AJ50,('Vic Oct 2018'!K50-'Vic Oct 2018'!J50)*('Vic Oct 2018'!V50/100)*'Vic Oct 2018'!AJ50))</f>
        <v>856.9</v>
      </c>
      <c r="L56" s="284">
        <f>IF($C$5*'Vic Oct 2018'!AL50/'Vic Oct 2018'!AJ50&lt;'Vic Oct 2018'!K50,0,IF($C$5*'Vic Oct 2018'!AL50/'Vic Oct 2018'!AJ50&lt;='Vic Oct 2018'!L50,($C$5*'Vic Oct 2018'!AL50/'Vic Oct 2018'!AJ50-'Vic Oct 2018'!K50)*('Vic Oct 2018'!W50/100)*'Vic Oct 2018'!AJ50,('Vic Oct 2018'!L50-'Vic Oct 2018'!K50)*('Vic Oct 2018'!W50/100)*'Vic Oct 2018'!AJ50))</f>
        <v>0</v>
      </c>
      <c r="M56" s="284">
        <f>IF($C$5*'Vic Oct 2018'!AL50/'Vic Oct 2018'!AJ50&lt;'Vic Oct 2018'!L50,0,IF($C$5*'Vic Oct 2018'!AL50/'Vic Oct 2018'!AJ50&lt;='Vic Oct 2018'!M50,($C$5*'Vic Oct 2018'!AL50/'Vic Oct 2018'!AJ50-'Vic Oct 2018'!L50)*('Vic Oct 2018'!X50/100)*'Vic Oct 2018'!AJ50,('Vic Oct 2018'!M50-'Vic Oct 2018'!L50)*('Vic Oct 2018'!X50/100)*'Vic Oct 2018'!AJ50))</f>
        <v>0</v>
      </c>
      <c r="N56" s="284">
        <f>IF(($C$5*'Vic Oct 2018'!AL50/'Vic Oct 2018'!AJ50&gt;'Vic Oct 2018'!M50),($C$5*'Vic Oct 2018'!AL50/'Vic Oct 2018'!AJ50-'Vic Oct 2018'!M50)*'Vic Oct 2018'!Y50/100*'Vic Oct 2018'!AJ50,0)</f>
        <v>0</v>
      </c>
      <c r="O56" s="287">
        <f t="shared" si="0"/>
        <v>2488.75</v>
      </c>
      <c r="P56" s="288">
        <f>'Vic Oct 2018'!AM50</f>
        <v>0</v>
      </c>
      <c r="Q56" s="288">
        <f>'Vic Oct 2018'!AN50</f>
        <v>15</v>
      </c>
      <c r="R56" s="288">
        <f>'Vic Oct 2018'!AO50</f>
        <v>0</v>
      </c>
      <c r="S56" s="288">
        <f>'Vic Oct 2018'!AP50</f>
        <v>0</v>
      </c>
      <c r="T56" s="287">
        <f>(O56-(O56-D56)*Q56/100)</f>
        <v>2165.2600000000002</v>
      </c>
      <c r="U56" s="287">
        <f t="shared" si="7"/>
        <v>2165.2600000000002</v>
      </c>
      <c r="V56" s="287">
        <f t="shared" si="1"/>
        <v>2381.7860000000005</v>
      </c>
      <c r="W56" s="287">
        <f t="shared" si="1"/>
        <v>2381.7860000000005</v>
      </c>
      <c r="X56" s="289">
        <f>'Vic Oct 2018'!AW50</f>
        <v>0</v>
      </c>
      <c r="Y56" s="290" t="str">
        <f>'Vic Oct 2018'!AX50</f>
        <v>n</v>
      </c>
      <c r="CI56" s="274"/>
      <c r="CJ56" s="274"/>
      <c r="CK56" s="274"/>
      <c r="CL56" s="274"/>
      <c r="CM56" s="274"/>
      <c r="CN56" s="274"/>
      <c r="CO56" s="274"/>
      <c r="CP56" s="274"/>
      <c r="CQ56" s="274"/>
      <c r="CR56" s="274"/>
      <c r="CS56" s="274"/>
      <c r="CT56" s="274"/>
      <c r="CU56" s="274"/>
      <c r="CV56" s="274"/>
      <c r="CW56" s="274"/>
      <c r="CX56" s="274"/>
      <c r="CY56" s="274"/>
      <c r="CZ56" s="274"/>
      <c r="DA56" s="274"/>
      <c r="DB56" s="274"/>
      <c r="DC56" s="274"/>
      <c r="DD56" s="274"/>
      <c r="DE56" s="274"/>
      <c r="DF56" s="274"/>
      <c r="DG56" s="274"/>
      <c r="DH56" s="274"/>
      <c r="DI56" s="274"/>
      <c r="DJ56" s="274"/>
      <c r="DK56" s="274"/>
      <c r="DL56" s="274"/>
      <c r="DM56" s="274"/>
      <c r="DN56" s="274"/>
      <c r="DO56" s="274"/>
      <c r="DP56" s="274"/>
      <c r="DQ56" s="274"/>
      <c r="DR56" s="274"/>
      <c r="DS56" s="274"/>
      <c r="DT56" s="274"/>
      <c r="DU56" s="274"/>
      <c r="DV56" s="274"/>
      <c r="DW56" s="274"/>
      <c r="DX56" s="274"/>
      <c r="DY56" s="274"/>
      <c r="DZ56" s="274"/>
      <c r="EA56" s="274"/>
      <c r="EB56" s="274"/>
      <c r="EC56" s="274"/>
      <c r="ED56" s="274"/>
      <c r="EE56" s="274"/>
      <c r="EF56" s="274"/>
      <c r="EG56" s="274"/>
      <c r="EH56" s="274"/>
      <c r="EI56" s="274"/>
      <c r="EJ56" s="274"/>
    </row>
    <row r="57" spans="1:140" ht="17" customHeight="1">
      <c r="A57" s="534"/>
      <c r="B57" s="283" t="str">
        <f>'Vic Oct 2018'!F51</f>
        <v>Click Energy</v>
      </c>
      <c r="C57" s="283" t="str">
        <f>'Vic Oct 2018'!G51</f>
        <v>Business Business Prime</v>
      </c>
      <c r="D57" s="284">
        <f>365*'Vic Oct 2018'!H51/100</f>
        <v>313.17</v>
      </c>
      <c r="E57" s="285">
        <f>IF($C$5*'Vic Oct 2018'!AK51/'Vic Oct 2018'!AI51&gt;='Vic Oct 2018'!J51,('Vic Oct 2018'!J51*'Vic Oct 2018'!O51/100)*'Vic Oct 2018'!AI51,($C$5*'Vic Oct 2018'!AK51/'Vic Oct 2018'!AI51*'Vic Oct 2018'!O51/100)*'Vic Oct 2018'!AI51)</f>
        <v>261.89999999999998</v>
      </c>
      <c r="F57" s="286">
        <f>IF($C$5*'Vic Oct 2018'!AK51/'Vic Oct 2018'!AI51&lt;'Vic Oct 2018'!J51,0,IF($C$5*'Vic Oct 2018'!AK51/'Vic Oct 2018'!AI51&lt;='Vic Oct 2018'!K51,($C$5*'Vic Oct 2018'!AK51/'Vic Oct 2018'!AI51-'Vic Oct 2018'!J51)*('Vic Oct 2018'!P51/100)*'Vic Oct 2018'!AI51,('Vic Oct 2018'!K51-'Vic Oct 2018'!J51)*('Vic Oct 2018'!P51/100)*'Vic Oct 2018'!AI51))</f>
        <v>926.6</v>
      </c>
      <c r="G57" s="284">
        <f>IF($C$5*'Vic Oct 2018'!AK51/'Vic Oct 2018'!AI51&lt;'Vic Oct 2018'!K51,0,IF($C$5*'Vic Oct 2018'!AK51/'Vic Oct 2018'!AI51&lt;='Vic Oct 2018'!L51,($C$5*'Vic Oct 2018'!AK51/'Vic Oct 2018'!AI51-'Vic Oct 2018'!K51)*('Vic Oct 2018'!Q51/100)*'Vic Oct 2018'!AI51,('Vic Oct 2018'!L51-'Vic Oct 2018'!K51)*('Vic Oct 2018'!Q51/100)*'Vic Oct 2018'!AI51))</f>
        <v>0</v>
      </c>
      <c r="H57" s="285">
        <f>IF($C$5*'Vic Oct 2018'!AK51/'Vic Oct 2018'!AI51&lt;'Vic Oct 2018'!L51,0,IF($C$5*'Vic Oct 2018'!AK51/'Vic Oct 2018'!AI51&lt;='Vic Oct 2018'!M51,($C$5*'Vic Oct 2018'!AK51/'Vic Oct 2018'!AI51-'Vic Oct 2018'!L51)*('Vic Oct 2018'!R51/100)*'Vic Oct 2018'!AI51,('Vic Oct 2018'!M51-'Vic Oct 2018'!L51)*('Vic Oct 2018'!R51/100)*'Vic Oct 2018'!AI51))</f>
        <v>0</v>
      </c>
      <c r="I57" s="284">
        <f>IF(($C$5*'Vic Oct 2018'!AK51/'Vic Oct 2018'!AI51&gt;'Vic Oct 2018'!M51),($C$5*'Vic Oct 2018'!AK51/'Vic Oct 2018'!AI51-'Vic Oct 2018'!M51)*'Vic Oct 2018'!S51/100*'Vic Oct 2018'!AI51,0)</f>
        <v>0</v>
      </c>
      <c r="J57" s="284">
        <f>IF($C$5*'Vic Oct 2018'!AL51/'Vic Oct 2018'!AJ51&gt;='Vic Oct 2018'!J51,('Vic Oct 2018'!J51*'Vic Oct 2018'!U51/100)*'Vic Oct 2018'!AJ51,($C$5*'Vic Oct 2018'!AL51/'Vic Oct 2018'!AJ51*'Vic Oct 2018'!U51/100)*'Vic Oct 2018'!AJ51)</f>
        <v>261.89999999999998</v>
      </c>
      <c r="K57" s="284">
        <f>IF($C$5*'Vic Oct 2018'!AL51/'Vic Oct 2018'!AJ51&lt;'Vic Oct 2018'!J51,0,IF($C$5*'Vic Oct 2018'!AL51/'Vic Oct 2018'!AJ51&lt;='Vic Oct 2018'!K51,($C$5*'Vic Oct 2018'!AL51/'Vic Oct 2018'!AJ51-'Vic Oct 2018'!J51)*('Vic Oct 2018'!V51/100)*'Vic Oct 2018'!AJ51,('Vic Oct 2018'!K51-'Vic Oct 2018'!J51)*('Vic Oct 2018'!V51/100)*'Vic Oct 2018'!AJ51))</f>
        <v>926.6</v>
      </c>
      <c r="L57" s="284">
        <f>IF($C$5*'Vic Oct 2018'!AL51/'Vic Oct 2018'!AJ51&lt;'Vic Oct 2018'!K51,0,IF($C$5*'Vic Oct 2018'!AL51/'Vic Oct 2018'!AJ51&lt;='Vic Oct 2018'!L51,($C$5*'Vic Oct 2018'!AL51/'Vic Oct 2018'!AJ51-'Vic Oct 2018'!K51)*('Vic Oct 2018'!W51/100)*'Vic Oct 2018'!AJ51,('Vic Oct 2018'!L51-'Vic Oct 2018'!K51)*('Vic Oct 2018'!W51/100)*'Vic Oct 2018'!AJ51))</f>
        <v>0</v>
      </c>
      <c r="M57" s="284">
        <f>IF($C$5*'Vic Oct 2018'!AL51/'Vic Oct 2018'!AJ51&lt;'Vic Oct 2018'!L51,0,IF($C$5*'Vic Oct 2018'!AL51/'Vic Oct 2018'!AJ51&lt;='Vic Oct 2018'!M51,($C$5*'Vic Oct 2018'!AL51/'Vic Oct 2018'!AJ51-'Vic Oct 2018'!L51)*('Vic Oct 2018'!X51/100)*'Vic Oct 2018'!AJ51,('Vic Oct 2018'!M51-'Vic Oct 2018'!L51)*('Vic Oct 2018'!X51/100)*'Vic Oct 2018'!AJ51))</f>
        <v>0</v>
      </c>
      <c r="N57" s="284">
        <f>IF(($C$5*'Vic Oct 2018'!AL51/'Vic Oct 2018'!AJ51&gt;'Vic Oct 2018'!M51),($C$5*'Vic Oct 2018'!AL51/'Vic Oct 2018'!AJ51-'Vic Oct 2018'!M51)*'Vic Oct 2018'!Y51/100*'Vic Oct 2018'!AJ51,0)</f>
        <v>0</v>
      </c>
      <c r="O57" s="287">
        <f t="shared" si="0"/>
        <v>2690.17</v>
      </c>
      <c r="P57" s="288">
        <f>'Vic Oct 2018'!AM51</f>
        <v>0</v>
      </c>
      <c r="Q57" s="288">
        <f>'Vic Oct 2018'!AN51</f>
        <v>0</v>
      </c>
      <c r="R57" s="288">
        <f>'Vic Oct 2018'!AO51</f>
        <v>10</v>
      </c>
      <c r="S57" s="288">
        <f>'Vic Oct 2018'!AP51</f>
        <v>0</v>
      </c>
      <c r="T57" s="287">
        <f>O57</f>
        <v>2690.17</v>
      </c>
      <c r="U57" s="287">
        <f>T57-(T57*R57/100)</f>
        <v>2421.1530000000002</v>
      </c>
      <c r="V57" s="287">
        <f t="shared" si="1"/>
        <v>2959.1870000000004</v>
      </c>
      <c r="W57" s="287">
        <f t="shared" si="1"/>
        <v>2663.2683000000006</v>
      </c>
      <c r="X57" s="289">
        <f>'Vic Oct 2018'!AW51</f>
        <v>0</v>
      </c>
      <c r="Y57" s="290" t="str">
        <f>'Vic Oct 2018'!AX51</f>
        <v>n</v>
      </c>
      <c r="CI57" s="274"/>
      <c r="CJ57" s="274"/>
      <c r="CK57" s="274"/>
      <c r="CL57" s="274"/>
      <c r="CM57" s="274"/>
      <c r="CN57" s="274"/>
      <c r="CO57" s="274"/>
      <c r="CP57" s="274"/>
      <c r="CQ57" s="274"/>
      <c r="CR57" s="274"/>
      <c r="CS57" s="274"/>
      <c r="CT57" s="274"/>
      <c r="CU57" s="274"/>
      <c r="CV57" s="274"/>
      <c r="CW57" s="274"/>
      <c r="CX57" s="274"/>
      <c r="CY57" s="274"/>
      <c r="CZ57" s="274"/>
      <c r="DA57" s="274"/>
      <c r="DB57" s="274"/>
      <c r="DC57" s="274"/>
      <c r="DD57" s="274"/>
      <c r="DE57" s="274"/>
      <c r="DF57" s="274"/>
      <c r="DG57" s="274"/>
      <c r="DH57" s="274"/>
      <c r="DI57" s="274"/>
      <c r="DJ57" s="274"/>
      <c r="DK57" s="274"/>
      <c r="DL57" s="274"/>
      <c r="DM57" s="274"/>
      <c r="DN57" s="274"/>
      <c r="DO57" s="274"/>
      <c r="DP57" s="274"/>
      <c r="DQ57" s="274"/>
      <c r="DR57" s="274"/>
      <c r="DS57" s="274"/>
      <c r="DT57" s="274"/>
      <c r="DU57" s="274"/>
      <c r="DV57" s="274"/>
      <c r="DW57" s="274"/>
      <c r="DX57" s="274"/>
      <c r="DY57" s="274"/>
      <c r="DZ57" s="274"/>
      <c r="EA57" s="274"/>
      <c r="EB57" s="274"/>
      <c r="EC57" s="274"/>
      <c r="ED57" s="274"/>
      <c r="EE57" s="274"/>
      <c r="EF57" s="274"/>
      <c r="EG57" s="274"/>
      <c r="EH57" s="274"/>
      <c r="EI57" s="274"/>
      <c r="EJ57" s="274"/>
    </row>
    <row r="58" spans="1:140" ht="17" customHeight="1">
      <c r="A58" s="534"/>
      <c r="B58" s="283" t="str">
        <f>'Vic Oct 2018'!F52</f>
        <v>Covau</v>
      </c>
      <c r="C58" s="283" t="str">
        <f>'Vic Oct 2018'!G52</f>
        <v>Smart Saver</v>
      </c>
      <c r="D58" s="284">
        <f>365*'Vic Oct 2018'!H52/100</f>
        <v>354.05</v>
      </c>
      <c r="E58" s="285">
        <f>IF($C$5*'Vic Oct 2018'!AK52/'Vic Oct 2018'!AI52&gt;='Vic Oct 2018'!J52,('Vic Oct 2018'!J52*'Vic Oct 2018'!O52/100)*'Vic Oct 2018'!AI52,($C$5*'Vic Oct 2018'!AK52/'Vic Oct 2018'!AI52*'Vic Oct 2018'!O52/100)*'Vic Oct 2018'!AI52)</f>
        <v>261</v>
      </c>
      <c r="F58" s="286">
        <f>IF($C$5*'Vic Oct 2018'!AK52/'Vic Oct 2018'!AI52&lt;'Vic Oct 2018'!J52,0,IF($C$5*'Vic Oct 2018'!AK52/'Vic Oct 2018'!AI52&lt;='Vic Oct 2018'!K52,($C$5*'Vic Oct 2018'!AK52/'Vic Oct 2018'!AI52-'Vic Oct 2018'!J52)*('Vic Oct 2018'!P52/100)*'Vic Oct 2018'!AI52,('Vic Oct 2018'!K52-'Vic Oct 2018'!J52)*('Vic Oct 2018'!P52/100)*'Vic Oct 2018'!AI52))</f>
        <v>984.00000000000023</v>
      </c>
      <c r="G58" s="284">
        <f>IF($C$5*'Vic Oct 2018'!AK52/'Vic Oct 2018'!AI52&lt;'Vic Oct 2018'!K52,0,IF($C$5*'Vic Oct 2018'!AK52/'Vic Oct 2018'!AI52&lt;='Vic Oct 2018'!L52,($C$5*'Vic Oct 2018'!AK52/'Vic Oct 2018'!AI52-'Vic Oct 2018'!K52)*('Vic Oct 2018'!Q52/100)*'Vic Oct 2018'!AI52,('Vic Oct 2018'!L52-'Vic Oct 2018'!K52)*('Vic Oct 2018'!Q52/100)*'Vic Oct 2018'!AI52))</f>
        <v>0</v>
      </c>
      <c r="H58" s="285">
        <f>IF($C$5*'Vic Oct 2018'!AK52/'Vic Oct 2018'!AI52&lt;'Vic Oct 2018'!L52,0,IF($C$5*'Vic Oct 2018'!AK52/'Vic Oct 2018'!AI52&lt;='Vic Oct 2018'!M52,($C$5*'Vic Oct 2018'!AK52/'Vic Oct 2018'!AI52-'Vic Oct 2018'!L52)*('Vic Oct 2018'!R52/100)*'Vic Oct 2018'!AI52,('Vic Oct 2018'!M52-'Vic Oct 2018'!L52)*('Vic Oct 2018'!R52/100)*'Vic Oct 2018'!AI52))</f>
        <v>0</v>
      </c>
      <c r="I58" s="284">
        <f>IF(($C$5*'Vic Oct 2018'!AK52/'Vic Oct 2018'!AI52&gt;'Vic Oct 2018'!M52),($C$5*'Vic Oct 2018'!AK52/'Vic Oct 2018'!AI52-'Vic Oct 2018'!M52)*'Vic Oct 2018'!S52/100*'Vic Oct 2018'!AI52,0)</f>
        <v>0</v>
      </c>
      <c r="J58" s="284">
        <f>IF($C$5*'Vic Oct 2018'!AL52/'Vic Oct 2018'!AJ52&gt;='Vic Oct 2018'!J52,('Vic Oct 2018'!J52*'Vic Oct 2018'!U52/100)*'Vic Oct 2018'!AJ52,($C$5*'Vic Oct 2018'!AL52/'Vic Oct 2018'!AJ52*'Vic Oct 2018'!U52/100)*'Vic Oct 2018'!AJ52)</f>
        <v>261</v>
      </c>
      <c r="K58" s="284">
        <f>IF($C$5*'Vic Oct 2018'!AL52/'Vic Oct 2018'!AJ52&lt;'Vic Oct 2018'!J52,0,IF($C$5*'Vic Oct 2018'!AL52/'Vic Oct 2018'!AJ52&lt;='Vic Oct 2018'!K52,($C$5*'Vic Oct 2018'!AL52/'Vic Oct 2018'!AJ52-'Vic Oct 2018'!J52)*('Vic Oct 2018'!V52/100)*'Vic Oct 2018'!AJ52,('Vic Oct 2018'!K52-'Vic Oct 2018'!J52)*('Vic Oct 2018'!V52/100)*'Vic Oct 2018'!AJ52))</f>
        <v>984.00000000000023</v>
      </c>
      <c r="L58" s="284">
        <f>IF($C$5*'Vic Oct 2018'!AL52/'Vic Oct 2018'!AJ52&lt;'Vic Oct 2018'!K52,0,IF($C$5*'Vic Oct 2018'!AL52/'Vic Oct 2018'!AJ52&lt;='Vic Oct 2018'!L52,($C$5*'Vic Oct 2018'!AL52/'Vic Oct 2018'!AJ52-'Vic Oct 2018'!K52)*('Vic Oct 2018'!W52/100)*'Vic Oct 2018'!AJ52,('Vic Oct 2018'!L52-'Vic Oct 2018'!K52)*('Vic Oct 2018'!W52/100)*'Vic Oct 2018'!AJ52))</f>
        <v>0</v>
      </c>
      <c r="M58" s="284">
        <f>IF($C$5*'Vic Oct 2018'!AL52/'Vic Oct 2018'!AJ52&lt;'Vic Oct 2018'!L52,0,IF($C$5*'Vic Oct 2018'!AL52/'Vic Oct 2018'!AJ52&lt;='Vic Oct 2018'!M52,($C$5*'Vic Oct 2018'!AL52/'Vic Oct 2018'!AJ52-'Vic Oct 2018'!L52)*('Vic Oct 2018'!X52/100)*'Vic Oct 2018'!AJ52,('Vic Oct 2018'!M52-'Vic Oct 2018'!L52)*('Vic Oct 2018'!X52/100)*'Vic Oct 2018'!AJ52))</f>
        <v>0</v>
      </c>
      <c r="N58" s="284">
        <f>IF(($C$5*'Vic Oct 2018'!AL52/'Vic Oct 2018'!AJ52&gt;'Vic Oct 2018'!M52),($C$5*'Vic Oct 2018'!AL52/'Vic Oct 2018'!AJ52-'Vic Oct 2018'!M52)*'Vic Oct 2018'!Y52/100*'Vic Oct 2018'!AJ52,0)</f>
        <v>0</v>
      </c>
      <c r="O58" s="287">
        <f t="shared" si="0"/>
        <v>2844.05</v>
      </c>
      <c r="P58" s="288">
        <f>'Vic Oct 2018'!AM52</f>
        <v>0</v>
      </c>
      <c r="Q58" s="288">
        <f>'Vic Oct 2018'!AN52</f>
        <v>0</v>
      </c>
      <c r="R58" s="288">
        <f>'Vic Oct 2018'!AO52</f>
        <v>0</v>
      </c>
      <c r="S58" s="288">
        <f>'Vic Oct 2018'!AP52</f>
        <v>20</v>
      </c>
      <c r="T58" s="287">
        <f>O58</f>
        <v>2844.05</v>
      </c>
      <c r="U58" s="287">
        <f>(T58-(T58-D58)*S58/100)</f>
        <v>2346.0500000000002</v>
      </c>
      <c r="V58" s="287">
        <f t="shared" si="1"/>
        <v>3128.4550000000004</v>
      </c>
      <c r="W58" s="287">
        <f t="shared" si="1"/>
        <v>2580.6550000000002</v>
      </c>
      <c r="X58" s="289">
        <f>'Vic Oct 2018'!AW52</f>
        <v>0</v>
      </c>
      <c r="Y58" s="290" t="str">
        <f>'Vic Oct 2018'!AX52</f>
        <v>n</v>
      </c>
      <c r="CI58" s="274"/>
      <c r="CJ58" s="274"/>
      <c r="CK58" s="274"/>
      <c r="CL58" s="274"/>
      <c r="CM58" s="274"/>
      <c r="CN58" s="274"/>
      <c r="CO58" s="274"/>
      <c r="CP58" s="274"/>
      <c r="CQ58" s="274"/>
      <c r="CR58" s="274"/>
      <c r="CS58" s="274"/>
      <c r="CT58" s="274"/>
      <c r="CU58" s="274"/>
      <c r="CV58" s="274"/>
      <c r="CW58" s="274"/>
      <c r="CX58" s="274"/>
      <c r="CY58" s="274"/>
      <c r="CZ58" s="274"/>
      <c r="DA58" s="274"/>
      <c r="DB58" s="274"/>
      <c r="DC58" s="274"/>
      <c r="DD58" s="274"/>
      <c r="DE58" s="274"/>
      <c r="DF58" s="274"/>
      <c r="DG58" s="274"/>
      <c r="DH58" s="274"/>
      <c r="DI58" s="274"/>
      <c r="DJ58" s="274"/>
      <c r="DK58" s="274"/>
      <c r="DL58" s="274"/>
      <c r="DM58" s="274"/>
      <c r="DN58" s="274"/>
      <c r="DO58" s="274"/>
      <c r="DP58" s="274"/>
      <c r="DQ58" s="274"/>
      <c r="DR58" s="274"/>
      <c r="DS58" s="274"/>
      <c r="DT58" s="274"/>
      <c r="DU58" s="274"/>
      <c r="DV58" s="274"/>
      <c r="DW58" s="274"/>
      <c r="DX58" s="274"/>
      <c r="DY58" s="274"/>
      <c r="DZ58" s="274"/>
      <c r="EA58" s="274"/>
      <c r="EB58" s="274"/>
      <c r="EC58" s="274"/>
      <c r="ED58" s="274"/>
      <c r="EE58" s="274"/>
      <c r="EF58" s="274"/>
      <c r="EG58" s="274"/>
      <c r="EH58" s="274"/>
      <c r="EI58" s="274"/>
      <c r="EJ58" s="274"/>
    </row>
    <row r="59" spans="1:140" ht="17" customHeight="1">
      <c r="A59" s="534"/>
      <c r="B59" s="283" t="str">
        <f>'Vic Oct 2018'!F53</f>
        <v>EnergyAustralia</v>
      </c>
      <c r="C59" s="283" t="str">
        <f>'Vic Oct 2018'!G53</f>
        <v>Everyday Saver Business</v>
      </c>
      <c r="D59" s="284">
        <f>365*'Vic Oct 2018'!H53/100</f>
        <v>376.68</v>
      </c>
      <c r="E59" s="285">
        <f>IF($C$5*'Vic Oct 2018'!AK53/'Vic Oct 2018'!AI53&gt;='Vic Oct 2018'!J53,('Vic Oct 2018'!J53*'Vic Oct 2018'!O53/100)*'Vic Oct 2018'!AI53,($C$5*'Vic Oct 2018'!AK53/'Vic Oct 2018'!AI53*'Vic Oct 2018'!O53/100)*'Vic Oct 2018'!AI53)</f>
        <v>161.4</v>
      </c>
      <c r="F59" s="286">
        <f>IF($C$5*'Vic Oct 2018'!AK53/'Vic Oct 2018'!AI53&lt;'Vic Oct 2018'!J53,0,IF($C$5*'Vic Oct 2018'!AK53/'Vic Oct 2018'!AI53&lt;='Vic Oct 2018'!K53,($C$5*'Vic Oct 2018'!AK53/'Vic Oct 2018'!AI53-'Vic Oct 2018'!J53)*('Vic Oct 2018'!P53/100)*'Vic Oct 2018'!AI53,('Vic Oct 2018'!K53-'Vic Oct 2018'!J53)*('Vic Oct 2018'!P53/100)*'Vic Oct 2018'!AI53))</f>
        <v>557.53200000000004</v>
      </c>
      <c r="G59" s="284">
        <f>IF($C$5*'Vic Oct 2018'!AK53/'Vic Oct 2018'!AI53&lt;'Vic Oct 2018'!K53,0,IF($C$5*'Vic Oct 2018'!AK53/'Vic Oct 2018'!AI53&lt;='Vic Oct 2018'!L53,($C$5*'Vic Oct 2018'!AK53/'Vic Oct 2018'!AI53-'Vic Oct 2018'!K53)*('Vic Oct 2018'!Q53/100)*'Vic Oct 2018'!AI53,('Vic Oct 2018'!L53-'Vic Oct 2018'!K53)*('Vic Oct 2018'!Q53/100)*'Vic Oct 2018'!AI53))</f>
        <v>0</v>
      </c>
      <c r="H59" s="285">
        <f>IF($C$5*'Vic Oct 2018'!AK53/'Vic Oct 2018'!AI53&lt;'Vic Oct 2018'!L53,0,IF($C$5*'Vic Oct 2018'!AK53/'Vic Oct 2018'!AI53&lt;='Vic Oct 2018'!M53,($C$5*'Vic Oct 2018'!AK53/'Vic Oct 2018'!AI53-'Vic Oct 2018'!L53)*('Vic Oct 2018'!R53/100)*'Vic Oct 2018'!AI53,('Vic Oct 2018'!M53-'Vic Oct 2018'!L53)*('Vic Oct 2018'!R53/100)*'Vic Oct 2018'!AI53))</f>
        <v>0</v>
      </c>
      <c r="I59" s="284">
        <f>IF(($C$5*'Vic Oct 2018'!AK53/'Vic Oct 2018'!AI53&gt;'Vic Oct 2018'!M53),($C$5*'Vic Oct 2018'!AK53/'Vic Oct 2018'!AI53-'Vic Oct 2018'!M53)*'Vic Oct 2018'!S53/100*'Vic Oct 2018'!AI53,0)</f>
        <v>0</v>
      </c>
      <c r="J59" s="284">
        <f>IF($C$5*'Vic Oct 2018'!AL53/'Vic Oct 2018'!AJ53&gt;='Vic Oct 2018'!J53,('Vic Oct 2018'!J53*'Vic Oct 2018'!U53/100)*'Vic Oct 2018'!AJ53,($C$5*'Vic Oct 2018'!AL53/'Vic Oct 2018'!AJ53*'Vic Oct 2018'!U53/100)*'Vic Oct 2018'!AJ53)</f>
        <v>322.8</v>
      </c>
      <c r="K59" s="284">
        <f>IF($C$5*'Vic Oct 2018'!AL53/'Vic Oct 2018'!AJ53&lt;'Vic Oct 2018'!J53,0,IF($C$5*'Vic Oct 2018'!AL53/'Vic Oct 2018'!AJ53&lt;='Vic Oct 2018'!K53,($C$5*'Vic Oct 2018'!AL53/'Vic Oct 2018'!AJ53-'Vic Oct 2018'!J53)*('Vic Oct 2018'!V53/100)*'Vic Oct 2018'!AJ53,('Vic Oct 2018'!K53-'Vic Oct 2018'!J53)*('Vic Oct 2018'!V53/100)*'Vic Oct 2018'!AJ53))</f>
        <v>1115.0640000000001</v>
      </c>
      <c r="L59" s="284">
        <f>IF($C$5*'Vic Oct 2018'!AL53/'Vic Oct 2018'!AJ53&lt;'Vic Oct 2018'!K53,0,IF($C$5*'Vic Oct 2018'!AL53/'Vic Oct 2018'!AJ53&lt;='Vic Oct 2018'!L53,($C$5*'Vic Oct 2018'!AL53/'Vic Oct 2018'!AJ53-'Vic Oct 2018'!K53)*('Vic Oct 2018'!W53/100)*'Vic Oct 2018'!AJ53,('Vic Oct 2018'!L53-'Vic Oct 2018'!K53)*('Vic Oct 2018'!W53/100)*'Vic Oct 2018'!AJ53))</f>
        <v>0</v>
      </c>
      <c r="M59" s="284">
        <f>IF($C$5*'Vic Oct 2018'!AL53/'Vic Oct 2018'!AJ53&lt;'Vic Oct 2018'!L53,0,IF($C$5*'Vic Oct 2018'!AL53/'Vic Oct 2018'!AJ53&lt;='Vic Oct 2018'!M53,($C$5*'Vic Oct 2018'!AL53/'Vic Oct 2018'!AJ53-'Vic Oct 2018'!L53)*('Vic Oct 2018'!X53/100)*'Vic Oct 2018'!AJ53,('Vic Oct 2018'!M53-'Vic Oct 2018'!L53)*('Vic Oct 2018'!X53/100)*'Vic Oct 2018'!AJ53))</f>
        <v>0</v>
      </c>
      <c r="N59" s="284">
        <f>IF(($C$5*'Vic Oct 2018'!AL53/'Vic Oct 2018'!AJ53&gt;'Vic Oct 2018'!M53),($C$5*'Vic Oct 2018'!AL53/'Vic Oct 2018'!AJ53-'Vic Oct 2018'!M53)*'Vic Oct 2018'!Y53/100*'Vic Oct 2018'!AJ53,0)</f>
        <v>0</v>
      </c>
      <c r="O59" s="287">
        <f t="shared" si="0"/>
        <v>2533.4760000000001</v>
      </c>
      <c r="P59" s="288">
        <f>'Vic Oct 2018'!AM53</f>
        <v>0</v>
      </c>
      <c r="Q59" s="288">
        <f>'Vic Oct 2018'!AN53</f>
        <v>22</v>
      </c>
      <c r="R59" s="288">
        <f>'Vic Oct 2018'!AO53</f>
        <v>0</v>
      </c>
      <c r="S59" s="288">
        <f>'Vic Oct 2018'!AP53</f>
        <v>0</v>
      </c>
      <c r="T59" s="287">
        <f>(O59-(O59-D59)*Q59/100)</f>
        <v>2058.9808800000001</v>
      </c>
      <c r="U59" s="287">
        <f t="shared" ref="U59:U64" si="8">T59</f>
        <v>2058.9808800000001</v>
      </c>
      <c r="V59" s="287">
        <f t="shared" si="1"/>
        <v>2264.8789680000004</v>
      </c>
      <c r="W59" s="287">
        <f t="shared" si="1"/>
        <v>2264.8789680000004</v>
      </c>
      <c r="X59" s="289">
        <f>'Vic Oct 2018'!AW53</f>
        <v>24</v>
      </c>
      <c r="Y59" s="290" t="str">
        <f>'Vic Oct 2018'!AX53</f>
        <v>y</v>
      </c>
      <c r="CI59" s="274"/>
      <c r="CJ59" s="274"/>
      <c r="CK59" s="274"/>
      <c r="CL59" s="274"/>
      <c r="CM59" s="274"/>
      <c r="CN59" s="274"/>
      <c r="CO59" s="274"/>
      <c r="CP59" s="274"/>
      <c r="CQ59" s="274"/>
      <c r="CR59" s="274"/>
      <c r="CS59" s="274"/>
      <c r="CT59" s="274"/>
      <c r="CU59" s="274"/>
      <c r="CV59" s="274"/>
      <c r="CW59" s="274"/>
      <c r="CX59" s="274"/>
      <c r="CY59" s="274"/>
      <c r="CZ59" s="274"/>
      <c r="DA59" s="274"/>
      <c r="DB59" s="274"/>
      <c r="DC59" s="274"/>
      <c r="DD59" s="274"/>
      <c r="DE59" s="274"/>
      <c r="DF59" s="274"/>
      <c r="DG59" s="274"/>
      <c r="DH59" s="274"/>
      <c r="DI59" s="274"/>
      <c r="DJ59" s="274"/>
      <c r="DK59" s="274"/>
      <c r="DL59" s="274"/>
      <c r="DM59" s="274"/>
      <c r="DN59" s="274"/>
      <c r="DO59" s="274"/>
      <c r="DP59" s="274"/>
      <c r="DQ59" s="274"/>
      <c r="DR59" s="274"/>
      <c r="DS59" s="274"/>
      <c r="DT59" s="274"/>
      <c r="DU59" s="274"/>
      <c r="DV59" s="274"/>
      <c r="DW59" s="274"/>
      <c r="DX59" s="274"/>
      <c r="DY59" s="274"/>
      <c r="DZ59" s="274"/>
      <c r="EA59" s="274"/>
      <c r="EB59" s="274"/>
      <c r="EC59" s="274"/>
      <c r="ED59" s="274"/>
      <c r="EE59" s="274"/>
      <c r="EF59" s="274"/>
      <c r="EG59" s="274"/>
      <c r="EH59" s="274"/>
      <c r="EI59" s="274"/>
      <c r="EJ59" s="274"/>
    </row>
    <row r="60" spans="1:140" ht="17" customHeight="1">
      <c r="A60" s="534"/>
      <c r="B60" s="283" t="str">
        <f>'Vic Oct 2018'!F54</f>
        <v>Lumo Energy</v>
      </c>
      <c r="C60" s="283" t="str">
        <f>'Vic Oct 2018'!G54</f>
        <v>Business Premium</v>
      </c>
      <c r="D60" s="284">
        <f>365*'Vic Oct 2018'!H54/100</f>
        <v>244.91499999999996</v>
      </c>
      <c r="E60" s="285">
        <f>IF($C$5*'Vic Oct 2018'!AK54/'Vic Oct 2018'!AI54&gt;='Vic Oct 2018'!J54,('Vic Oct 2018'!J54*'Vic Oct 2018'!O54/100)*'Vic Oct 2018'!AI54,($C$5*'Vic Oct 2018'!AK54/'Vic Oct 2018'!AI54*'Vic Oct 2018'!O54/100)*'Vic Oct 2018'!AI54)</f>
        <v>184.34520000000001</v>
      </c>
      <c r="F60" s="286">
        <f>IF($C$5*'Vic Oct 2018'!AK54/'Vic Oct 2018'!AI54&lt;'Vic Oct 2018'!J54,0,IF($C$5*'Vic Oct 2018'!AK54/'Vic Oct 2018'!AI54&lt;='Vic Oct 2018'!K54,($C$5*'Vic Oct 2018'!AK54/'Vic Oct 2018'!AI54-'Vic Oct 2018'!J54)*('Vic Oct 2018'!P54/100)*'Vic Oct 2018'!AI54,('Vic Oct 2018'!K54-'Vic Oct 2018'!J54)*('Vic Oct 2018'!P54/100)*'Vic Oct 2018'!AI54))</f>
        <v>633.54700000000003</v>
      </c>
      <c r="G60" s="284">
        <f>IF($C$5*'Vic Oct 2018'!AK54/'Vic Oct 2018'!AI54&lt;'Vic Oct 2018'!K54,0,IF($C$5*'Vic Oct 2018'!AK54/'Vic Oct 2018'!AI54&lt;='Vic Oct 2018'!L54,($C$5*'Vic Oct 2018'!AK54/'Vic Oct 2018'!AI54-'Vic Oct 2018'!K54)*('Vic Oct 2018'!Q54/100)*'Vic Oct 2018'!AI54,('Vic Oct 2018'!L54-'Vic Oct 2018'!K54)*('Vic Oct 2018'!Q54/100)*'Vic Oct 2018'!AI54))</f>
        <v>0</v>
      </c>
      <c r="H60" s="285">
        <f>IF($C$5*'Vic Oct 2018'!AK54/'Vic Oct 2018'!AI54&lt;'Vic Oct 2018'!L54,0,IF($C$5*'Vic Oct 2018'!AK54/'Vic Oct 2018'!AI54&lt;='Vic Oct 2018'!M54,($C$5*'Vic Oct 2018'!AK54/'Vic Oct 2018'!AI54-'Vic Oct 2018'!L54)*('Vic Oct 2018'!R54/100)*'Vic Oct 2018'!AI54,('Vic Oct 2018'!M54-'Vic Oct 2018'!L54)*('Vic Oct 2018'!R54/100)*'Vic Oct 2018'!AI54))</f>
        <v>0</v>
      </c>
      <c r="I60" s="284">
        <f>IF(($C$5*'Vic Oct 2018'!AK54/'Vic Oct 2018'!AI54&gt;'Vic Oct 2018'!M54),($C$5*'Vic Oct 2018'!AK54/'Vic Oct 2018'!AI54-'Vic Oct 2018'!M54)*'Vic Oct 2018'!S54/100*'Vic Oct 2018'!AI54,0)</f>
        <v>0</v>
      </c>
      <c r="J60" s="284">
        <f>IF($C$5*'Vic Oct 2018'!AL54/'Vic Oct 2018'!AJ54&gt;='Vic Oct 2018'!J54,('Vic Oct 2018'!J54*'Vic Oct 2018'!U54/100)*'Vic Oct 2018'!AJ54,($C$5*'Vic Oct 2018'!AL54/'Vic Oct 2018'!AJ54*'Vic Oct 2018'!U54/100)*'Vic Oct 2018'!AJ54)</f>
        <v>184.34520000000001</v>
      </c>
      <c r="K60" s="284">
        <f>IF($C$5*'Vic Oct 2018'!AL54/'Vic Oct 2018'!AJ54&lt;'Vic Oct 2018'!J54,0,IF($C$5*'Vic Oct 2018'!AL54/'Vic Oct 2018'!AJ54&lt;='Vic Oct 2018'!K54,($C$5*'Vic Oct 2018'!AL54/'Vic Oct 2018'!AJ54-'Vic Oct 2018'!J54)*('Vic Oct 2018'!V54/100)*'Vic Oct 2018'!AJ54,('Vic Oct 2018'!K54-'Vic Oct 2018'!J54)*('Vic Oct 2018'!V54/100)*'Vic Oct 2018'!AJ54))</f>
        <v>633.54700000000003</v>
      </c>
      <c r="L60" s="284">
        <f>IF($C$5*'Vic Oct 2018'!AL54/'Vic Oct 2018'!AJ54&lt;'Vic Oct 2018'!K54,0,IF($C$5*'Vic Oct 2018'!AL54/'Vic Oct 2018'!AJ54&lt;='Vic Oct 2018'!L54,($C$5*'Vic Oct 2018'!AL54/'Vic Oct 2018'!AJ54-'Vic Oct 2018'!K54)*('Vic Oct 2018'!W54/100)*'Vic Oct 2018'!AJ54,('Vic Oct 2018'!L54-'Vic Oct 2018'!K54)*('Vic Oct 2018'!W54/100)*'Vic Oct 2018'!AJ54))</f>
        <v>0</v>
      </c>
      <c r="M60" s="284">
        <f>IF($C$5*'Vic Oct 2018'!AL54/'Vic Oct 2018'!AJ54&lt;'Vic Oct 2018'!L54,0,IF($C$5*'Vic Oct 2018'!AL54/'Vic Oct 2018'!AJ54&lt;='Vic Oct 2018'!M54,($C$5*'Vic Oct 2018'!AL54/'Vic Oct 2018'!AJ54-'Vic Oct 2018'!L54)*('Vic Oct 2018'!X54/100)*'Vic Oct 2018'!AJ54,('Vic Oct 2018'!M54-'Vic Oct 2018'!L54)*('Vic Oct 2018'!X54/100)*'Vic Oct 2018'!AJ54))</f>
        <v>0</v>
      </c>
      <c r="N60" s="284">
        <f>IF(($C$5*'Vic Oct 2018'!AL54/'Vic Oct 2018'!AJ54&gt;'Vic Oct 2018'!M54),($C$5*'Vic Oct 2018'!AL54/'Vic Oct 2018'!AJ54-'Vic Oct 2018'!M54)*'Vic Oct 2018'!Y54/100*'Vic Oct 2018'!AJ54,0)</f>
        <v>0</v>
      </c>
      <c r="O60" s="287">
        <f t="shared" si="0"/>
        <v>1880.6994</v>
      </c>
      <c r="P60" s="288">
        <f>'Vic Oct 2018'!AM54</f>
        <v>0</v>
      </c>
      <c r="Q60" s="288">
        <f>'Vic Oct 2018'!AN54</f>
        <v>0</v>
      </c>
      <c r="R60" s="288">
        <f>'Vic Oct 2018'!AO54</f>
        <v>0</v>
      </c>
      <c r="S60" s="288">
        <f>'Vic Oct 2018'!AP54</f>
        <v>0</v>
      </c>
      <c r="T60" s="287">
        <f>O60</f>
        <v>1880.6994</v>
      </c>
      <c r="U60" s="287">
        <f t="shared" si="8"/>
        <v>1880.6994</v>
      </c>
      <c r="V60" s="287">
        <f t="shared" si="1"/>
        <v>2068.7693400000003</v>
      </c>
      <c r="W60" s="287">
        <f t="shared" si="1"/>
        <v>2068.7693400000003</v>
      </c>
      <c r="X60" s="289">
        <f>'Vic Oct 2018'!AW54</f>
        <v>36</v>
      </c>
      <c r="Y60" s="290" t="str">
        <f>'Vic Oct 2018'!AX54</f>
        <v>n</v>
      </c>
      <c r="CI60" s="274"/>
      <c r="CJ60" s="274"/>
      <c r="CK60" s="274"/>
      <c r="CL60" s="274"/>
      <c r="CM60" s="274"/>
      <c r="CN60" s="274"/>
      <c r="CO60" s="274"/>
      <c r="CP60" s="274"/>
      <c r="CQ60" s="274"/>
      <c r="CR60" s="274"/>
      <c r="CS60" s="274"/>
      <c r="CT60" s="274"/>
      <c r="CU60" s="274"/>
      <c r="CV60" s="274"/>
      <c r="CW60" s="274"/>
      <c r="CX60" s="274"/>
      <c r="CY60" s="274"/>
      <c r="CZ60" s="274"/>
      <c r="DA60" s="274"/>
      <c r="DB60" s="274"/>
      <c r="DC60" s="274"/>
      <c r="DD60" s="274"/>
      <c r="DE60" s="274"/>
      <c r="DF60" s="274"/>
      <c r="DG60" s="274"/>
      <c r="DH60" s="274"/>
      <c r="DI60" s="274"/>
      <c r="DJ60" s="274"/>
      <c r="DK60" s="274"/>
      <c r="DL60" s="274"/>
      <c r="DM60" s="274"/>
      <c r="DN60" s="274"/>
      <c r="DO60" s="274"/>
      <c r="DP60" s="274"/>
      <c r="DQ60" s="274"/>
      <c r="DR60" s="274"/>
      <c r="DS60" s="274"/>
      <c r="DT60" s="274"/>
      <c r="DU60" s="274"/>
      <c r="DV60" s="274"/>
      <c r="DW60" s="274"/>
      <c r="DX60" s="274"/>
      <c r="DY60" s="274"/>
      <c r="DZ60" s="274"/>
      <c r="EA60" s="274"/>
      <c r="EB60" s="274"/>
      <c r="EC60" s="274"/>
      <c r="ED60" s="274"/>
      <c r="EE60" s="274"/>
      <c r="EF60" s="274"/>
      <c r="EG60" s="274"/>
      <c r="EH60" s="274"/>
      <c r="EI60" s="274"/>
      <c r="EJ60" s="274"/>
    </row>
    <row r="61" spans="1:140" ht="17" customHeight="1">
      <c r="A61" s="534"/>
      <c r="B61" s="283" t="str">
        <f>'Vic Oct 2018'!F55</f>
        <v>Momentum Energy</v>
      </c>
      <c r="C61" s="283" t="str">
        <f>'Vic Oct 2018'!G55</f>
        <v>Market offer</v>
      </c>
      <c r="D61" s="284">
        <f>365*'Vic Oct 2018'!H55/100</f>
        <v>316.601</v>
      </c>
      <c r="E61" s="285">
        <f>IF($C$5*'Vic Oct 2018'!AK55/'Vic Oct 2018'!AI55&gt;='Vic Oct 2018'!J55,('Vic Oct 2018'!J55*'Vic Oct 2018'!O55/100)*'Vic Oct 2018'!AI55,($C$5*'Vic Oct 2018'!AK55/'Vic Oct 2018'!AI55*'Vic Oct 2018'!O55/100)*'Vic Oct 2018'!AI55)</f>
        <v>115.8</v>
      </c>
      <c r="F61" s="286">
        <f>IF($C$5*'Vic Oct 2018'!AK55/'Vic Oct 2018'!AI55&lt;'Vic Oct 2018'!J55,0,IF($C$5*'Vic Oct 2018'!AK55/'Vic Oct 2018'!AI55&lt;='Vic Oct 2018'!K55,($C$5*'Vic Oct 2018'!AK55/'Vic Oct 2018'!AI55-'Vic Oct 2018'!J55)*('Vic Oct 2018'!P55/100)*'Vic Oct 2018'!AI55,('Vic Oct 2018'!K55-'Vic Oct 2018'!J55)*('Vic Oct 2018'!P55/100)*'Vic Oct 2018'!AI55))</f>
        <v>431.81400000000002</v>
      </c>
      <c r="G61" s="284">
        <f>IF($C$5*'Vic Oct 2018'!AK55/'Vic Oct 2018'!AI55&lt;'Vic Oct 2018'!K55,0,IF($C$5*'Vic Oct 2018'!AK55/'Vic Oct 2018'!AI55&lt;='Vic Oct 2018'!L55,($C$5*'Vic Oct 2018'!AK55/'Vic Oct 2018'!AI55-'Vic Oct 2018'!K55)*('Vic Oct 2018'!Q55/100)*'Vic Oct 2018'!AI55,('Vic Oct 2018'!L55-'Vic Oct 2018'!K55)*('Vic Oct 2018'!Q55/100)*'Vic Oct 2018'!AI55))</f>
        <v>0</v>
      </c>
      <c r="H61" s="285">
        <f>IF($C$5*'Vic Oct 2018'!AK55/'Vic Oct 2018'!AI55&lt;'Vic Oct 2018'!L55,0,IF($C$5*'Vic Oct 2018'!AK55/'Vic Oct 2018'!AI55&lt;='Vic Oct 2018'!M55,($C$5*'Vic Oct 2018'!AK55/'Vic Oct 2018'!AI55-'Vic Oct 2018'!L55)*('Vic Oct 2018'!R55/100)*'Vic Oct 2018'!AI55,('Vic Oct 2018'!M55-'Vic Oct 2018'!L55)*('Vic Oct 2018'!R55/100)*'Vic Oct 2018'!AI55))</f>
        <v>0</v>
      </c>
      <c r="I61" s="284">
        <f>IF(($C$5*'Vic Oct 2018'!AK55/'Vic Oct 2018'!AI55&gt;'Vic Oct 2018'!M55),($C$5*'Vic Oct 2018'!AK55/'Vic Oct 2018'!AI55-'Vic Oct 2018'!M55)*'Vic Oct 2018'!S55/100*'Vic Oct 2018'!AI55,0)</f>
        <v>0</v>
      </c>
      <c r="J61" s="284">
        <f>IF($C$5*'Vic Oct 2018'!AL55/'Vic Oct 2018'!AJ55&gt;='Vic Oct 2018'!J55,('Vic Oct 2018'!J55*'Vic Oct 2018'!U55/100)*'Vic Oct 2018'!AJ55,($C$5*'Vic Oct 2018'!AL55/'Vic Oct 2018'!AJ55*'Vic Oct 2018'!U55/100)*'Vic Oct 2018'!AJ55)</f>
        <v>216</v>
      </c>
      <c r="K61" s="284">
        <f>IF($C$5*'Vic Oct 2018'!AL55/'Vic Oct 2018'!AJ55&lt;'Vic Oct 2018'!J55,0,IF($C$5*'Vic Oct 2018'!AL55/'Vic Oct 2018'!AJ55&lt;='Vic Oct 2018'!K55,($C$5*'Vic Oct 2018'!AL55/'Vic Oct 2018'!AJ55-'Vic Oct 2018'!J55)*('Vic Oct 2018'!V55/100)*'Vic Oct 2018'!AJ55,('Vic Oct 2018'!K55-'Vic Oct 2018'!J55)*('Vic Oct 2018'!V55/100)*'Vic Oct 2018'!AJ55))</f>
        <v>798.03600000000006</v>
      </c>
      <c r="L61" s="284">
        <f>IF($C$5*'Vic Oct 2018'!AL55/'Vic Oct 2018'!AJ55&lt;'Vic Oct 2018'!K55,0,IF($C$5*'Vic Oct 2018'!AL55/'Vic Oct 2018'!AJ55&lt;='Vic Oct 2018'!L55,($C$5*'Vic Oct 2018'!AL55/'Vic Oct 2018'!AJ55-'Vic Oct 2018'!K55)*('Vic Oct 2018'!W55/100)*'Vic Oct 2018'!AJ55,('Vic Oct 2018'!L55-'Vic Oct 2018'!K55)*('Vic Oct 2018'!W55/100)*'Vic Oct 2018'!AJ55))</f>
        <v>0</v>
      </c>
      <c r="M61" s="284">
        <f>IF($C$5*'Vic Oct 2018'!AL55/'Vic Oct 2018'!AJ55&lt;'Vic Oct 2018'!L55,0,IF($C$5*'Vic Oct 2018'!AL55/'Vic Oct 2018'!AJ55&lt;='Vic Oct 2018'!M55,($C$5*'Vic Oct 2018'!AL55/'Vic Oct 2018'!AJ55-'Vic Oct 2018'!L55)*('Vic Oct 2018'!X55/100)*'Vic Oct 2018'!AJ55,('Vic Oct 2018'!M55-'Vic Oct 2018'!L55)*('Vic Oct 2018'!X55/100)*'Vic Oct 2018'!AJ55))</f>
        <v>0</v>
      </c>
      <c r="N61" s="284">
        <f>IF(($C$5*'Vic Oct 2018'!AL55/'Vic Oct 2018'!AJ55&gt;'Vic Oct 2018'!M55),($C$5*'Vic Oct 2018'!AL55/'Vic Oct 2018'!AJ55-'Vic Oct 2018'!M55)*'Vic Oct 2018'!Y55/100*'Vic Oct 2018'!AJ55,0)</f>
        <v>0</v>
      </c>
      <c r="O61" s="287">
        <f t="shared" si="0"/>
        <v>1878.2510000000002</v>
      </c>
      <c r="P61" s="288">
        <f>'Vic Oct 2018'!AM55</f>
        <v>0</v>
      </c>
      <c r="Q61" s="288">
        <f>'Vic Oct 2018'!AN55</f>
        <v>0</v>
      </c>
      <c r="R61" s="288">
        <f>'Vic Oct 2018'!AO55</f>
        <v>0</v>
      </c>
      <c r="S61" s="288">
        <f>'Vic Oct 2018'!AP55</f>
        <v>0</v>
      </c>
      <c r="T61" s="287">
        <f>O61</f>
        <v>1878.2510000000002</v>
      </c>
      <c r="U61" s="287">
        <f t="shared" si="8"/>
        <v>1878.2510000000002</v>
      </c>
      <c r="V61" s="287">
        <f t="shared" si="1"/>
        <v>2066.0761000000002</v>
      </c>
      <c r="W61" s="287">
        <f t="shared" si="1"/>
        <v>2066.0761000000002</v>
      </c>
      <c r="X61" s="289">
        <f>'Vic Oct 2018'!AW55</f>
        <v>0</v>
      </c>
      <c r="Y61" s="290" t="str">
        <f>'Vic Oct 2018'!AX55</f>
        <v>n</v>
      </c>
      <c r="CI61" s="274"/>
      <c r="CJ61" s="274"/>
      <c r="CK61" s="274"/>
      <c r="CL61" s="274"/>
      <c r="CM61" s="274"/>
      <c r="CN61" s="274"/>
      <c r="CO61" s="274"/>
      <c r="CP61" s="274"/>
      <c r="CQ61" s="274"/>
      <c r="CR61" s="274"/>
      <c r="CS61" s="274"/>
      <c r="CT61" s="274"/>
      <c r="CU61" s="274"/>
      <c r="CV61" s="274"/>
      <c r="CW61" s="274"/>
      <c r="CX61" s="274"/>
      <c r="CY61" s="274"/>
      <c r="CZ61" s="274"/>
      <c r="DA61" s="274"/>
      <c r="DB61" s="274"/>
      <c r="DC61" s="274"/>
      <c r="DD61" s="274"/>
      <c r="DE61" s="274"/>
      <c r="DF61" s="274"/>
      <c r="DG61" s="274"/>
      <c r="DH61" s="274"/>
      <c r="DI61" s="274"/>
      <c r="DJ61" s="274"/>
      <c r="DK61" s="274"/>
      <c r="DL61" s="274"/>
      <c r="DM61" s="274"/>
      <c r="DN61" s="274"/>
      <c r="DO61" s="274"/>
      <c r="DP61" s="274"/>
      <c r="DQ61" s="274"/>
      <c r="DR61" s="274"/>
      <c r="DS61" s="274"/>
      <c r="DT61" s="274"/>
      <c r="DU61" s="274"/>
      <c r="DV61" s="274"/>
      <c r="DW61" s="274"/>
      <c r="DX61" s="274"/>
      <c r="DY61" s="274"/>
      <c r="DZ61" s="274"/>
      <c r="EA61" s="274"/>
      <c r="EB61" s="274"/>
      <c r="EC61" s="274"/>
      <c r="ED61" s="274"/>
      <c r="EE61" s="274"/>
      <c r="EF61" s="274"/>
      <c r="EG61" s="274"/>
      <c r="EH61" s="274"/>
      <c r="EI61" s="274"/>
      <c r="EJ61" s="274"/>
    </row>
    <row r="62" spans="1:140" s="310" customFormat="1" ht="17" customHeight="1">
      <c r="A62" s="534"/>
      <c r="B62" s="283" t="str">
        <f>'Vic Oct 2018'!F56</f>
        <v>Origin Energy</v>
      </c>
      <c r="C62" s="283" t="str">
        <f>'Vic Oct 2018'!G56</f>
        <v>Business Saver</v>
      </c>
      <c r="D62" s="284">
        <f>365*'Vic Oct 2018'!H56/100</f>
        <v>277.39999999999998</v>
      </c>
      <c r="E62" s="285">
        <f>IF($C$5*'Vic Oct 2018'!AK56/'Vic Oct 2018'!AI56&gt;='Vic Oct 2018'!J56,('Vic Oct 2018'!J56*'Vic Oct 2018'!O56/100)*'Vic Oct 2018'!AI56,($C$5*'Vic Oct 2018'!AK56/'Vic Oct 2018'!AI56*'Vic Oct 2018'!O56/100)*'Vic Oct 2018'!AI56)</f>
        <v>720</v>
      </c>
      <c r="F62" s="286">
        <f>IF($C$5*'Vic Oct 2018'!AK56/'Vic Oct 2018'!AI56&lt;'Vic Oct 2018'!J56,0,IF($C$5*'Vic Oct 2018'!AK56/'Vic Oct 2018'!AI56&lt;='Vic Oct 2018'!K56,($C$5*'Vic Oct 2018'!AK56/'Vic Oct 2018'!AI56-'Vic Oct 2018'!J56)*('Vic Oct 2018'!P56/100)*'Vic Oct 2018'!AI56,('Vic Oct 2018'!K56-'Vic Oct 2018'!J56)*('Vic Oct 2018'!P56/100)*'Vic Oct 2018'!AI56))</f>
        <v>231.00000000000009</v>
      </c>
      <c r="G62" s="284">
        <f>IF($C$5*'Vic Oct 2018'!AK56/'Vic Oct 2018'!AI56&lt;'Vic Oct 2018'!K56,0,IF($C$5*'Vic Oct 2018'!AK56/'Vic Oct 2018'!AI56&lt;='Vic Oct 2018'!L56,($C$5*'Vic Oct 2018'!AK56/'Vic Oct 2018'!AI56-'Vic Oct 2018'!K56)*('Vic Oct 2018'!Q56/100)*'Vic Oct 2018'!AI56,('Vic Oct 2018'!L56-'Vic Oct 2018'!K56)*('Vic Oct 2018'!Q56/100)*'Vic Oct 2018'!AI56))</f>
        <v>0</v>
      </c>
      <c r="H62" s="285">
        <f>IF($C$5*'Vic Oct 2018'!AK56/'Vic Oct 2018'!AI56&lt;'Vic Oct 2018'!L56,0,IF($C$5*'Vic Oct 2018'!AK56/'Vic Oct 2018'!AI56&lt;='Vic Oct 2018'!M56,($C$5*'Vic Oct 2018'!AK56/'Vic Oct 2018'!AI56-'Vic Oct 2018'!L56)*('Vic Oct 2018'!R56/100)*'Vic Oct 2018'!AI56,('Vic Oct 2018'!M56-'Vic Oct 2018'!L56)*('Vic Oct 2018'!R56/100)*'Vic Oct 2018'!AI56))</f>
        <v>0</v>
      </c>
      <c r="I62" s="284">
        <f>IF(($C$5*'Vic Oct 2018'!AK56/'Vic Oct 2018'!AI56&gt;'Vic Oct 2018'!M56),($C$5*'Vic Oct 2018'!AK56/'Vic Oct 2018'!AI56-'Vic Oct 2018'!M56)*'Vic Oct 2018'!S56/100*'Vic Oct 2018'!AI56,0)</f>
        <v>0</v>
      </c>
      <c r="J62" s="284">
        <f>IF($C$5*'Vic Oct 2018'!AL56/'Vic Oct 2018'!AJ56&gt;='Vic Oct 2018'!J56,('Vic Oct 2018'!J56*'Vic Oct 2018'!U56/100)*'Vic Oct 2018'!AJ56,($C$5*'Vic Oct 2018'!AL56/'Vic Oct 2018'!AJ56*'Vic Oct 2018'!U56/100)*'Vic Oct 2018'!AJ56)</f>
        <v>720</v>
      </c>
      <c r="K62" s="284">
        <f>IF($C$5*'Vic Oct 2018'!AL56/'Vic Oct 2018'!AJ56&lt;'Vic Oct 2018'!J56,0,IF($C$5*'Vic Oct 2018'!AL56/'Vic Oct 2018'!AJ56&lt;='Vic Oct 2018'!K56,($C$5*'Vic Oct 2018'!AL56/'Vic Oct 2018'!AJ56-'Vic Oct 2018'!J56)*('Vic Oct 2018'!V56/100)*'Vic Oct 2018'!AJ56,('Vic Oct 2018'!K56-'Vic Oct 2018'!J56)*('Vic Oct 2018'!V56/100)*'Vic Oct 2018'!AJ56))</f>
        <v>231.00000000000009</v>
      </c>
      <c r="L62" s="284">
        <f>IF($C$5*'Vic Oct 2018'!AL56/'Vic Oct 2018'!AJ56&lt;'Vic Oct 2018'!K56,0,IF($C$5*'Vic Oct 2018'!AL56/'Vic Oct 2018'!AJ56&lt;='Vic Oct 2018'!L56,($C$5*'Vic Oct 2018'!AL56/'Vic Oct 2018'!AJ56-'Vic Oct 2018'!K56)*('Vic Oct 2018'!W56/100)*'Vic Oct 2018'!AJ56,('Vic Oct 2018'!L56-'Vic Oct 2018'!K56)*('Vic Oct 2018'!W56/100)*'Vic Oct 2018'!AJ56))</f>
        <v>0</v>
      </c>
      <c r="M62" s="284">
        <f>IF($C$5*'Vic Oct 2018'!AL56/'Vic Oct 2018'!AJ56&lt;'Vic Oct 2018'!L56,0,IF($C$5*'Vic Oct 2018'!AL56/'Vic Oct 2018'!AJ56&lt;='Vic Oct 2018'!M56,($C$5*'Vic Oct 2018'!AL56/'Vic Oct 2018'!AJ56-'Vic Oct 2018'!L56)*('Vic Oct 2018'!X56/100)*'Vic Oct 2018'!AJ56,('Vic Oct 2018'!M56-'Vic Oct 2018'!L56)*('Vic Oct 2018'!X56/100)*'Vic Oct 2018'!AJ56))</f>
        <v>0</v>
      </c>
      <c r="N62" s="284">
        <f>IF(($C$5*'Vic Oct 2018'!AL56/'Vic Oct 2018'!AJ56&gt;'Vic Oct 2018'!M56),($C$5*'Vic Oct 2018'!AL56/'Vic Oct 2018'!AJ56-'Vic Oct 2018'!M56)*'Vic Oct 2018'!Y56/100*'Vic Oct 2018'!AJ56,0)</f>
        <v>0</v>
      </c>
      <c r="O62" s="287">
        <f t="shared" si="0"/>
        <v>2179.4</v>
      </c>
      <c r="P62" s="288">
        <f>'Vic Oct 2018'!AM56</f>
        <v>0</v>
      </c>
      <c r="Q62" s="288">
        <f>'Vic Oct 2018'!AN56</f>
        <v>15</v>
      </c>
      <c r="R62" s="288">
        <f>'Vic Oct 2018'!AO56</f>
        <v>0</v>
      </c>
      <c r="S62" s="288">
        <f>'Vic Oct 2018'!AP56</f>
        <v>0</v>
      </c>
      <c r="T62" s="287">
        <f>(O62-(O62-D62)*Q62/100)</f>
        <v>1894.1000000000001</v>
      </c>
      <c r="U62" s="287">
        <f t="shared" si="8"/>
        <v>1894.1000000000001</v>
      </c>
      <c r="V62" s="287">
        <f t="shared" si="1"/>
        <v>2083.5100000000002</v>
      </c>
      <c r="W62" s="287">
        <f t="shared" si="1"/>
        <v>2083.5100000000002</v>
      </c>
      <c r="X62" s="289">
        <f>'Vic Oct 2018'!AW56</f>
        <v>12</v>
      </c>
      <c r="Y62" s="290" t="str">
        <f>'Vic Oct 2018'!AX56</f>
        <v>y</v>
      </c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  <c r="AP62" s="252"/>
      <c r="AQ62" s="252"/>
      <c r="AR62" s="252"/>
      <c r="AS62" s="252"/>
      <c r="AT62" s="252"/>
      <c r="AU62" s="252"/>
      <c r="AV62" s="252"/>
      <c r="AW62" s="252"/>
      <c r="AX62" s="252"/>
      <c r="AY62" s="252"/>
      <c r="AZ62" s="252"/>
      <c r="BA62" s="252"/>
      <c r="BB62" s="252"/>
      <c r="BC62" s="252"/>
      <c r="BD62" s="252"/>
      <c r="BE62" s="252"/>
      <c r="BF62" s="252"/>
      <c r="BG62" s="252"/>
      <c r="BH62" s="252"/>
      <c r="BI62" s="252"/>
      <c r="BJ62" s="252"/>
      <c r="BK62" s="252"/>
      <c r="BL62" s="252"/>
      <c r="BM62" s="252"/>
      <c r="BN62" s="252"/>
      <c r="BO62" s="252"/>
      <c r="BP62" s="252"/>
      <c r="BQ62" s="252"/>
      <c r="BR62" s="252"/>
      <c r="BS62" s="252"/>
      <c r="BT62" s="252"/>
      <c r="BU62" s="252"/>
      <c r="BV62" s="252"/>
      <c r="BW62" s="252"/>
      <c r="BX62" s="252"/>
      <c r="BY62" s="252"/>
      <c r="BZ62" s="252"/>
      <c r="CA62" s="252"/>
      <c r="CB62" s="252"/>
      <c r="CC62" s="252"/>
      <c r="CD62" s="252"/>
      <c r="CE62" s="252"/>
      <c r="CF62" s="252"/>
      <c r="CG62" s="252"/>
      <c r="CH62" s="252"/>
      <c r="CI62" s="309"/>
      <c r="CJ62" s="309"/>
      <c r="CK62" s="309"/>
      <c r="CL62" s="309"/>
      <c r="CM62" s="309"/>
      <c r="CN62" s="309"/>
      <c r="CO62" s="309"/>
      <c r="CP62" s="309"/>
      <c r="CQ62" s="309"/>
      <c r="CR62" s="309"/>
      <c r="CS62" s="309"/>
      <c r="CT62" s="309"/>
      <c r="CU62" s="309"/>
      <c r="CV62" s="309"/>
      <c r="CW62" s="309"/>
      <c r="CX62" s="309"/>
      <c r="CY62" s="309"/>
      <c r="CZ62" s="309"/>
      <c r="DA62" s="309"/>
      <c r="DB62" s="309"/>
      <c r="DC62" s="309"/>
      <c r="DD62" s="309"/>
      <c r="DE62" s="309"/>
      <c r="DF62" s="309"/>
      <c r="DG62" s="309"/>
      <c r="DH62" s="309"/>
      <c r="DI62" s="309"/>
      <c r="DJ62" s="309"/>
      <c r="DK62" s="309"/>
      <c r="DL62" s="309"/>
      <c r="DM62" s="309"/>
      <c r="DN62" s="309"/>
      <c r="DO62" s="309"/>
      <c r="DP62" s="309"/>
      <c r="DQ62" s="309"/>
      <c r="DR62" s="309"/>
      <c r="DS62" s="309"/>
      <c r="DT62" s="309"/>
      <c r="DU62" s="309"/>
      <c r="DV62" s="309"/>
      <c r="DW62" s="309"/>
      <c r="DX62" s="309"/>
      <c r="DY62" s="309"/>
      <c r="DZ62" s="309"/>
      <c r="EA62" s="309"/>
      <c r="EB62" s="309"/>
      <c r="EC62" s="309"/>
      <c r="ED62" s="309"/>
      <c r="EE62" s="309"/>
      <c r="EF62" s="309"/>
      <c r="EG62" s="309"/>
      <c r="EH62" s="309"/>
      <c r="EI62" s="309"/>
      <c r="EJ62" s="309"/>
    </row>
    <row r="63" spans="1:140" s="310" customFormat="1" ht="17" customHeight="1" thickBot="1">
      <c r="A63" s="535"/>
      <c r="B63" s="299" t="str">
        <f>'Vic Oct 2018'!F57</f>
        <v>Simply Energy</v>
      </c>
      <c r="C63" s="299" t="str">
        <f>'Vic Oct 2018'!G57</f>
        <v>Business Save</v>
      </c>
      <c r="D63" s="302">
        <f>365*'Vic Oct 2018'!H57/100</f>
        <v>295.358</v>
      </c>
      <c r="E63" s="311">
        <f>IF($C$5*'Vic Oct 2018'!AK57/'Vic Oct 2018'!AI57&gt;='Vic Oct 2018'!J57,('Vic Oct 2018'!J57*'Vic Oct 2018'!O57/100)*'Vic Oct 2018'!AI57,($C$5*'Vic Oct 2018'!AK57/'Vic Oct 2018'!AI57*'Vic Oct 2018'!O57/100)*'Vic Oct 2018'!AI57)</f>
        <v>281.99339999999995</v>
      </c>
      <c r="F63" s="300">
        <f>IF($C$5*'Vic Oct 2018'!AK57/'Vic Oct 2018'!AI57&lt;'Vic Oct 2018'!J57,0,IF($C$5*'Vic Oct 2018'!AK57/'Vic Oct 2018'!AI57&lt;='Vic Oct 2018'!K57,($C$5*'Vic Oct 2018'!AK57/'Vic Oct 2018'!AI57-'Vic Oct 2018'!J57)*('Vic Oct 2018'!P57/100)*'Vic Oct 2018'!AI57,('Vic Oct 2018'!K57-'Vic Oct 2018'!J57)*('Vic Oct 2018'!P57/100)*'Vic Oct 2018'!AI57))</f>
        <v>1046.3744000000002</v>
      </c>
      <c r="G63" s="302">
        <f>IF($C$5*'Vic Oct 2018'!AK57/'Vic Oct 2018'!AI57&lt;'Vic Oct 2018'!K57,0,IF($C$5*'Vic Oct 2018'!AK57/'Vic Oct 2018'!AI57&lt;='Vic Oct 2018'!L57,($C$5*'Vic Oct 2018'!AK57/'Vic Oct 2018'!AI57-'Vic Oct 2018'!K57)*('Vic Oct 2018'!Q57/100)*'Vic Oct 2018'!AI57,('Vic Oct 2018'!L57-'Vic Oct 2018'!K57)*('Vic Oct 2018'!Q57/100)*'Vic Oct 2018'!AI57))</f>
        <v>0</v>
      </c>
      <c r="H63" s="311">
        <f>IF($C$5*'Vic Oct 2018'!AK57/'Vic Oct 2018'!AI57&lt;'Vic Oct 2018'!L57,0,IF($C$5*'Vic Oct 2018'!AK57/'Vic Oct 2018'!AI57&lt;='Vic Oct 2018'!M57,($C$5*'Vic Oct 2018'!AK57/'Vic Oct 2018'!AI57-'Vic Oct 2018'!L57)*('Vic Oct 2018'!R57/100)*'Vic Oct 2018'!AI57,('Vic Oct 2018'!M57-'Vic Oct 2018'!L57)*('Vic Oct 2018'!R57/100)*'Vic Oct 2018'!AI57))</f>
        <v>0</v>
      </c>
      <c r="I63" s="302">
        <f>IF(($C$5*'Vic Oct 2018'!AK57/'Vic Oct 2018'!AI57&gt;'Vic Oct 2018'!M57),($C$5*'Vic Oct 2018'!AK57/'Vic Oct 2018'!AI57-'Vic Oct 2018'!M57)*'Vic Oct 2018'!S57/100*'Vic Oct 2018'!AI57,0)</f>
        <v>0</v>
      </c>
      <c r="J63" s="302">
        <f>IF($C$5*'Vic Oct 2018'!AL57/'Vic Oct 2018'!AJ57&gt;='Vic Oct 2018'!J57,('Vic Oct 2018'!J57*'Vic Oct 2018'!U57/100)*'Vic Oct 2018'!AJ57,($C$5*'Vic Oct 2018'!AL57/'Vic Oct 2018'!AJ57*'Vic Oct 2018'!U57/100)*'Vic Oct 2018'!AJ57)</f>
        <v>281.99339999999995</v>
      </c>
      <c r="K63" s="302">
        <f>IF($C$5*'Vic Oct 2018'!AL57/'Vic Oct 2018'!AJ57&lt;'Vic Oct 2018'!J57,0,IF($C$5*'Vic Oct 2018'!AL57/'Vic Oct 2018'!AJ57&lt;='Vic Oct 2018'!K57,($C$5*'Vic Oct 2018'!AL57/'Vic Oct 2018'!AJ57-'Vic Oct 2018'!J57)*('Vic Oct 2018'!V57/100)*'Vic Oct 2018'!AJ57,('Vic Oct 2018'!K57-'Vic Oct 2018'!J57)*('Vic Oct 2018'!V57/100)*'Vic Oct 2018'!AJ57))</f>
        <v>1046.3744000000002</v>
      </c>
      <c r="L63" s="302">
        <f>IF($C$5*'Vic Oct 2018'!AL57/'Vic Oct 2018'!AJ57&lt;'Vic Oct 2018'!K57,0,IF($C$5*'Vic Oct 2018'!AL57/'Vic Oct 2018'!AJ57&lt;='Vic Oct 2018'!L57,($C$5*'Vic Oct 2018'!AL57/'Vic Oct 2018'!AJ57-'Vic Oct 2018'!K57)*('Vic Oct 2018'!W57/100)*'Vic Oct 2018'!AJ57,('Vic Oct 2018'!L57-'Vic Oct 2018'!K57)*('Vic Oct 2018'!W57/100)*'Vic Oct 2018'!AJ57))</f>
        <v>0</v>
      </c>
      <c r="M63" s="302">
        <f>IF($C$5*'Vic Oct 2018'!AL57/'Vic Oct 2018'!AJ57&lt;'Vic Oct 2018'!L57,0,IF($C$5*'Vic Oct 2018'!AL57/'Vic Oct 2018'!AJ57&lt;='Vic Oct 2018'!M57,($C$5*'Vic Oct 2018'!AL57/'Vic Oct 2018'!AJ57-'Vic Oct 2018'!L57)*('Vic Oct 2018'!X57/100)*'Vic Oct 2018'!AJ57,('Vic Oct 2018'!M57-'Vic Oct 2018'!L57)*('Vic Oct 2018'!X57/100)*'Vic Oct 2018'!AJ57))</f>
        <v>0</v>
      </c>
      <c r="N63" s="302">
        <f>IF(($C$5*'Vic Oct 2018'!AL57/'Vic Oct 2018'!AJ57&gt;'Vic Oct 2018'!M57),($C$5*'Vic Oct 2018'!AL57/'Vic Oct 2018'!AJ57-'Vic Oct 2018'!M57)*'Vic Oct 2018'!Y57/100*'Vic Oct 2018'!AJ57,0)</f>
        <v>0</v>
      </c>
      <c r="O63" s="312">
        <f t="shared" si="0"/>
        <v>2952.0936000000002</v>
      </c>
      <c r="P63" s="313">
        <f>'Vic Oct 2018'!AM57</f>
        <v>0</v>
      </c>
      <c r="Q63" s="313">
        <f>'Vic Oct 2018'!AN57</f>
        <v>30</v>
      </c>
      <c r="R63" s="313">
        <f>'Vic Oct 2018'!AO57</f>
        <v>0</v>
      </c>
      <c r="S63" s="313">
        <f>'Vic Oct 2018'!AP57</f>
        <v>0</v>
      </c>
      <c r="T63" s="312">
        <f>(O63-(O63-D63)*Q63/100)</f>
        <v>2155.0729200000001</v>
      </c>
      <c r="U63" s="312">
        <f t="shared" si="8"/>
        <v>2155.0729200000001</v>
      </c>
      <c r="V63" s="312">
        <f t="shared" si="1"/>
        <v>2370.5802120000003</v>
      </c>
      <c r="W63" s="312">
        <f t="shared" si="1"/>
        <v>2370.5802120000003</v>
      </c>
      <c r="X63" s="314">
        <f>'Vic Oct 2018'!AW57</f>
        <v>0</v>
      </c>
      <c r="Y63" s="315" t="str">
        <f>'Vic Oct 2018'!AX57</f>
        <v>n</v>
      </c>
      <c r="CI63" s="309"/>
      <c r="CJ63" s="309"/>
      <c r="CK63" s="309"/>
      <c r="CL63" s="309"/>
      <c r="CM63" s="309"/>
      <c r="CN63" s="309"/>
      <c r="CO63" s="309"/>
      <c r="CP63" s="309"/>
      <c r="CQ63" s="309"/>
      <c r="CR63" s="309"/>
      <c r="CS63" s="309"/>
      <c r="CT63" s="309"/>
      <c r="CU63" s="309"/>
      <c r="CV63" s="309"/>
      <c r="CW63" s="309"/>
      <c r="CX63" s="309"/>
      <c r="CY63" s="309"/>
      <c r="CZ63" s="309"/>
      <c r="DA63" s="309"/>
      <c r="DB63" s="309"/>
      <c r="DC63" s="309"/>
      <c r="DD63" s="309"/>
      <c r="DE63" s="309"/>
      <c r="DF63" s="309"/>
      <c r="DG63" s="309"/>
      <c r="DH63" s="309"/>
      <c r="DI63" s="309"/>
      <c r="DJ63" s="309"/>
      <c r="DK63" s="309"/>
      <c r="DL63" s="309"/>
      <c r="DM63" s="309"/>
      <c r="DN63" s="309"/>
      <c r="DO63" s="309"/>
      <c r="DP63" s="309"/>
      <c r="DQ63" s="309"/>
      <c r="DR63" s="309"/>
      <c r="DS63" s="309"/>
      <c r="DT63" s="309"/>
      <c r="DU63" s="309"/>
      <c r="DV63" s="309"/>
      <c r="DW63" s="309"/>
      <c r="DX63" s="309"/>
      <c r="DY63" s="309"/>
      <c r="DZ63" s="309"/>
      <c r="EA63" s="309"/>
      <c r="EB63" s="309"/>
      <c r="EC63" s="309"/>
      <c r="ED63" s="309"/>
      <c r="EE63" s="309"/>
      <c r="EF63" s="309"/>
      <c r="EG63" s="309"/>
      <c r="EH63" s="309"/>
      <c r="EI63" s="309"/>
      <c r="EJ63" s="309"/>
    </row>
    <row r="64" spans="1:140" ht="17" customHeight="1" thickTop="1">
      <c r="A64" s="533" t="str">
        <f>'Vic Oct 2018'!D58</f>
        <v>Envestra North</v>
      </c>
      <c r="B64" s="283" t="str">
        <f>'Vic Oct 2018'!F58</f>
        <v>AGL</v>
      </c>
      <c r="C64" s="283" t="str">
        <f>'Vic Oct 2018'!G58</f>
        <v>Business Savers</v>
      </c>
      <c r="D64" s="284">
        <f>365*'Vic Oct 2018'!H58/100</f>
        <v>346.75</v>
      </c>
      <c r="E64" s="285">
        <f>IF($C$5*'Vic Oct 2018'!AK58/'Vic Oct 2018'!AI58&gt;='Vic Oct 2018'!J58,('Vic Oct 2018'!J58*'Vic Oct 2018'!O58/100)*'Vic Oct 2018'!AI58,($C$5*'Vic Oct 2018'!AK58/'Vic Oct 2018'!AI58*'Vic Oct 2018'!O58/100)*'Vic Oct 2018'!AI58)</f>
        <v>226.79999999999998</v>
      </c>
      <c r="F64" s="286">
        <f>IF($C$5*'Vic Oct 2018'!AK58/'Vic Oct 2018'!AI58&lt;'Vic Oct 2018'!J58,0,IF($C$5*'Vic Oct 2018'!AK58/'Vic Oct 2018'!AI58&lt;='Vic Oct 2018'!K58,($C$5*'Vic Oct 2018'!AK58/'Vic Oct 2018'!AI58-'Vic Oct 2018'!J58)*('Vic Oct 2018'!P58/100)*'Vic Oct 2018'!AI58,('Vic Oct 2018'!K58-'Vic Oct 2018'!J58)*('Vic Oct 2018'!P58/100)*'Vic Oct 2018'!AI58))</f>
        <v>828.2</v>
      </c>
      <c r="G64" s="284">
        <f>IF($C$5*'Vic Oct 2018'!AK58/'Vic Oct 2018'!AI58&lt;'Vic Oct 2018'!K58,0,IF($C$5*'Vic Oct 2018'!AK58/'Vic Oct 2018'!AI58&lt;='Vic Oct 2018'!L58,($C$5*'Vic Oct 2018'!AK58/'Vic Oct 2018'!AI58-'Vic Oct 2018'!K58)*('Vic Oct 2018'!Q58/100)*'Vic Oct 2018'!AI58,('Vic Oct 2018'!L58-'Vic Oct 2018'!K58)*('Vic Oct 2018'!Q58/100)*'Vic Oct 2018'!AI58))</f>
        <v>0</v>
      </c>
      <c r="H64" s="285">
        <f>IF($C$5*'Vic Oct 2018'!AK58/'Vic Oct 2018'!AI58&lt;'Vic Oct 2018'!L58,0,IF($C$5*'Vic Oct 2018'!AK58/'Vic Oct 2018'!AI58&lt;='Vic Oct 2018'!M58,($C$5*'Vic Oct 2018'!AK58/'Vic Oct 2018'!AI58-'Vic Oct 2018'!L58)*('Vic Oct 2018'!R58/100)*'Vic Oct 2018'!AI58,('Vic Oct 2018'!M58-'Vic Oct 2018'!L58)*('Vic Oct 2018'!R58/100)*'Vic Oct 2018'!AI58))</f>
        <v>0</v>
      </c>
      <c r="I64" s="284">
        <f>IF(($C$5*'Vic Oct 2018'!AK58/'Vic Oct 2018'!AI58&gt;'Vic Oct 2018'!M58),($C$5*'Vic Oct 2018'!AK58/'Vic Oct 2018'!AI58-'Vic Oct 2018'!M58)*'Vic Oct 2018'!S58/100*'Vic Oct 2018'!AI58,0)</f>
        <v>0</v>
      </c>
      <c r="J64" s="284">
        <f>IF($C$5*'Vic Oct 2018'!AL58/'Vic Oct 2018'!AJ58&gt;='Vic Oct 2018'!J58,('Vic Oct 2018'!J58*'Vic Oct 2018'!U58/100)*'Vic Oct 2018'!AJ58,($C$5*'Vic Oct 2018'!AL58/'Vic Oct 2018'!AJ58*'Vic Oct 2018'!U58/100)*'Vic Oct 2018'!AJ58)</f>
        <v>226.79999999999998</v>
      </c>
      <c r="K64" s="284">
        <f>IF($C$5*'Vic Oct 2018'!AL58/'Vic Oct 2018'!AJ58&lt;'Vic Oct 2018'!J58,0,IF($C$5*'Vic Oct 2018'!AL58/'Vic Oct 2018'!AJ58&lt;='Vic Oct 2018'!K58,($C$5*'Vic Oct 2018'!AL58/'Vic Oct 2018'!AJ58-'Vic Oct 2018'!J58)*('Vic Oct 2018'!V58/100)*'Vic Oct 2018'!AJ58,('Vic Oct 2018'!K58-'Vic Oct 2018'!J58)*('Vic Oct 2018'!V58/100)*'Vic Oct 2018'!AJ58))</f>
        <v>828.2</v>
      </c>
      <c r="L64" s="284">
        <f>IF($C$5*'Vic Oct 2018'!AL58/'Vic Oct 2018'!AJ58&lt;'Vic Oct 2018'!K58,0,IF($C$5*'Vic Oct 2018'!AL58/'Vic Oct 2018'!AJ58&lt;='Vic Oct 2018'!L58,($C$5*'Vic Oct 2018'!AL58/'Vic Oct 2018'!AJ58-'Vic Oct 2018'!K58)*('Vic Oct 2018'!W58/100)*'Vic Oct 2018'!AJ58,('Vic Oct 2018'!L58-'Vic Oct 2018'!K58)*('Vic Oct 2018'!W58/100)*'Vic Oct 2018'!AJ58))</f>
        <v>0</v>
      </c>
      <c r="M64" s="284">
        <f>IF($C$5*'Vic Oct 2018'!AL58/'Vic Oct 2018'!AJ58&lt;'Vic Oct 2018'!L58,0,IF($C$5*'Vic Oct 2018'!AL58/'Vic Oct 2018'!AJ58&lt;='Vic Oct 2018'!M58,($C$5*'Vic Oct 2018'!AL58/'Vic Oct 2018'!AJ58-'Vic Oct 2018'!L58)*('Vic Oct 2018'!X58/100)*'Vic Oct 2018'!AJ58,('Vic Oct 2018'!M58-'Vic Oct 2018'!L58)*('Vic Oct 2018'!X58/100)*'Vic Oct 2018'!AJ58))</f>
        <v>0</v>
      </c>
      <c r="N64" s="284">
        <f>IF(($C$5*'Vic Oct 2018'!AL58/'Vic Oct 2018'!AJ58&gt;'Vic Oct 2018'!M58),($C$5*'Vic Oct 2018'!AL58/'Vic Oct 2018'!AJ58-'Vic Oct 2018'!M58)*'Vic Oct 2018'!Y58/100*'Vic Oct 2018'!AJ58,0)</f>
        <v>0</v>
      </c>
      <c r="O64" s="287">
        <f t="shared" si="0"/>
        <v>2456.75</v>
      </c>
      <c r="P64" s="288">
        <f>'Vic Oct 2018'!AM58</f>
        <v>0</v>
      </c>
      <c r="Q64" s="288">
        <f>'Vic Oct 2018'!AN58</f>
        <v>15</v>
      </c>
      <c r="R64" s="288">
        <f>'Vic Oct 2018'!AO58</f>
        <v>0</v>
      </c>
      <c r="S64" s="288">
        <f>'Vic Oct 2018'!AP58</f>
        <v>0</v>
      </c>
      <c r="T64" s="287">
        <f>(O64-(O64-D64)*Q64/100)</f>
        <v>2140.25</v>
      </c>
      <c r="U64" s="287">
        <f t="shared" si="8"/>
        <v>2140.25</v>
      </c>
      <c r="V64" s="287">
        <f t="shared" si="1"/>
        <v>2354.2750000000001</v>
      </c>
      <c r="W64" s="287">
        <f t="shared" si="1"/>
        <v>2354.2750000000001</v>
      </c>
      <c r="X64" s="289">
        <f>'Vic Oct 2018'!AW58</f>
        <v>0</v>
      </c>
      <c r="Y64" s="290" t="str">
        <f>'Vic Oct 2018'!AX58</f>
        <v>n</v>
      </c>
      <c r="CI64" s="274"/>
      <c r="CJ64" s="274"/>
      <c r="CK64" s="274"/>
      <c r="CL64" s="274"/>
      <c r="CM64" s="274"/>
      <c r="CN64" s="274"/>
      <c r="CO64" s="274"/>
      <c r="CP64" s="274"/>
      <c r="CQ64" s="274"/>
      <c r="CR64" s="274"/>
      <c r="CS64" s="274"/>
      <c r="CT64" s="274"/>
      <c r="CU64" s="274"/>
      <c r="CV64" s="274"/>
      <c r="CW64" s="274"/>
      <c r="CX64" s="274"/>
      <c r="CY64" s="274"/>
      <c r="CZ64" s="274"/>
      <c r="DA64" s="274"/>
      <c r="DB64" s="274"/>
      <c r="DC64" s="274"/>
      <c r="DD64" s="274"/>
      <c r="DE64" s="274"/>
      <c r="DF64" s="274"/>
      <c r="DG64" s="274"/>
      <c r="DH64" s="274"/>
      <c r="DI64" s="274"/>
      <c r="DJ64" s="274"/>
      <c r="DK64" s="274"/>
      <c r="DL64" s="274"/>
      <c r="DM64" s="274"/>
      <c r="DN64" s="274"/>
      <c r="DO64" s="274"/>
      <c r="DP64" s="274"/>
      <c r="DQ64" s="274"/>
      <c r="DR64" s="274"/>
      <c r="DS64" s="274"/>
      <c r="DT64" s="274"/>
      <c r="DU64" s="274"/>
      <c r="DV64" s="274"/>
      <c r="DW64" s="274"/>
      <c r="DX64" s="274"/>
      <c r="DY64" s="274"/>
      <c r="DZ64" s="274"/>
      <c r="EA64" s="274"/>
      <c r="EB64" s="274"/>
      <c r="EC64" s="274"/>
      <c r="ED64" s="274"/>
      <c r="EE64" s="274"/>
      <c r="EF64" s="274"/>
      <c r="EG64" s="274"/>
      <c r="EH64" s="274"/>
      <c r="EI64" s="274"/>
      <c r="EJ64" s="274"/>
    </row>
    <row r="65" spans="1:140" ht="17" customHeight="1">
      <c r="A65" s="534"/>
      <c r="B65" s="283" t="str">
        <f>'Vic Oct 2018'!F59</f>
        <v>Click Energy</v>
      </c>
      <c r="C65" s="283" t="str">
        <f>'Vic Oct 2018'!G59</f>
        <v>Business Business Prime</v>
      </c>
      <c r="D65" s="284">
        <f>365*'Vic Oct 2018'!H59/100</f>
        <v>313.17</v>
      </c>
      <c r="E65" s="285">
        <f>IF($C$5*'Vic Oct 2018'!AK59/'Vic Oct 2018'!AI59&gt;='Vic Oct 2018'!J59,('Vic Oct 2018'!J59*'Vic Oct 2018'!O59/100)*'Vic Oct 2018'!AI59,($C$5*'Vic Oct 2018'!AK59/'Vic Oct 2018'!AI59*'Vic Oct 2018'!O59/100)*'Vic Oct 2018'!AI59)</f>
        <v>257.39999999999998</v>
      </c>
      <c r="F65" s="286">
        <f>IF($C$5*'Vic Oct 2018'!AK59/'Vic Oct 2018'!AI59&lt;'Vic Oct 2018'!J59,0,IF($C$5*'Vic Oct 2018'!AK59/'Vic Oct 2018'!AI59&lt;='Vic Oct 2018'!K59,($C$5*'Vic Oct 2018'!AK59/'Vic Oct 2018'!AI59-'Vic Oct 2018'!J59)*('Vic Oct 2018'!P59/100)*'Vic Oct 2018'!AI59,('Vic Oct 2018'!K59-'Vic Oct 2018'!J59)*('Vic Oct 2018'!P59/100)*'Vic Oct 2018'!AI59))</f>
        <v>967.60000000000014</v>
      </c>
      <c r="G65" s="284">
        <f>IF($C$5*'Vic Oct 2018'!AK59/'Vic Oct 2018'!AI59&lt;'Vic Oct 2018'!K59,0,IF($C$5*'Vic Oct 2018'!AK59/'Vic Oct 2018'!AI59&lt;='Vic Oct 2018'!L59,($C$5*'Vic Oct 2018'!AK59/'Vic Oct 2018'!AI59-'Vic Oct 2018'!K59)*('Vic Oct 2018'!Q59/100)*'Vic Oct 2018'!AI59,('Vic Oct 2018'!L59-'Vic Oct 2018'!K59)*('Vic Oct 2018'!Q59/100)*'Vic Oct 2018'!AI59))</f>
        <v>0</v>
      </c>
      <c r="H65" s="285">
        <f>IF($C$5*'Vic Oct 2018'!AK59/'Vic Oct 2018'!AI59&lt;'Vic Oct 2018'!L59,0,IF($C$5*'Vic Oct 2018'!AK59/'Vic Oct 2018'!AI59&lt;='Vic Oct 2018'!M59,($C$5*'Vic Oct 2018'!AK59/'Vic Oct 2018'!AI59-'Vic Oct 2018'!L59)*('Vic Oct 2018'!R59/100)*'Vic Oct 2018'!AI59,('Vic Oct 2018'!M59-'Vic Oct 2018'!L59)*('Vic Oct 2018'!R59/100)*'Vic Oct 2018'!AI59))</f>
        <v>0</v>
      </c>
      <c r="I65" s="284">
        <f>IF(($C$5*'Vic Oct 2018'!AK59/'Vic Oct 2018'!AI59&gt;'Vic Oct 2018'!M59),($C$5*'Vic Oct 2018'!AK59/'Vic Oct 2018'!AI59-'Vic Oct 2018'!M59)*'Vic Oct 2018'!S59/100*'Vic Oct 2018'!AI59,0)</f>
        <v>0</v>
      </c>
      <c r="J65" s="284">
        <f>IF($C$5*'Vic Oct 2018'!AL59/'Vic Oct 2018'!AJ59&gt;='Vic Oct 2018'!J59,('Vic Oct 2018'!J59*'Vic Oct 2018'!U59/100)*'Vic Oct 2018'!AJ59,($C$5*'Vic Oct 2018'!AL59/'Vic Oct 2018'!AJ59*'Vic Oct 2018'!U59/100)*'Vic Oct 2018'!AJ59)</f>
        <v>257.39999999999998</v>
      </c>
      <c r="K65" s="284">
        <f>IF($C$5*'Vic Oct 2018'!AL59/'Vic Oct 2018'!AJ59&lt;'Vic Oct 2018'!J59,0,IF($C$5*'Vic Oct 2018'!AL59/'Vic Oct 2018'!AJ59&lt;='Vic Oct 2018'!K59,($C$5*'Vic Oct 2018'!AL59/'Vic Oct 2018'!AJ59-'Vic Oct 2018'!J59)*('Vic Oct 2018'!V59/100)*'Vic Oct 2018'!AJ59,('Vic Oct 2018'!K59-'Vic Oct 2018'!J59)*('Vic Oct 2018'!V59/100)*'Vic Oct 2018'!AJ59))</f>
        <v>967.60000000000014</v>
      </c>
      <c r="L65" s="284">
        <f>IF($C$5*'Vic Oct 2018'!AL59/'Vic Oct 2018'!AJ59&lt;'Vic Oct 2018'!K59,0,IF($C$5*'Vic Oct 2018'!AL59/'Vic Oct 2018'!AJ59&lt;='Vic Oct 2018'!L59,($C$5*'Vic Oct 2018'!AL59/'Vic Oct 2018'!AJ59-'Vic Oct 2018'!K59)*('Vic Oct 2018'!W59/100)*'Vic Oct 2018'!AJ59,('Vic Oct 2018'!L59-'Vic Oct 2018'!K59)*('Vic Oct 2018'!W59/100)*'Vic Oct 2018'!AJ59))</f>
        <v>0</v>
      </c>
      <c r="M65" s="284">
        <f>IF($C$5*'Vic Oct 2018'!AL59/'Vic Oct 2018'!AJ59&lt;'Vic Oct 2018'!L59,0,IF($C$5*'Vic Oct 2018'!AL59/'Vic Oct 2018'!AJ59&lt;='Vic Oct 2018'!M59,($C$5*'Vic Oct 2018'!AL59/'Vic Oct 2018'!AJ59-'Vic Oct 2018'!L59)*('Vic Oct 2018'!X59/100)*'Vic Oct 2018'!AJ59,('Vic Oct 2018'!M59-'Vic Oct 2018'!L59)*('Vic Oct 2018'!X59/100)*'Vic Oct 2018'!AJ59))</f>
        <v>0</v>
      </c>
      <c r="N65" s="284">
        <f>IF(($C$5*'Vic Oct 2018'!AL59/'Vic Oct 2018'!AJ59&gt;'Vic Oct 2018'!M59),($C$5*'Vic Oct 2018'!AL59/'Vic Oct 2018'!AJ59-'Vic Oct 2018'!M59)*'Vic Oct 2018'!Y59/100*'Vic Oct 2018'!AJ59,0)</f>
        <v>0</v>
      </c>
      <c r="O65" s="287">
        <f t="shared" si="0"/>
        <v>2763.17</v>
      </c>
      <c r="P65" s="288">
        <f>'Vic Oct 2018'!AM59</f>
        <v>0</v>
      </c>
      <c r="Q65" s="288">
        <f>'Vic Oct 2018'!AN59</f>
        <v>0</v>
      </c>
      <c r="R65" s="288">
        <f>'Vic Oct 2018'!AO59</f>
        <v>10</v>
      </c>
      <c r="S65" s="288">
        <f>'Vic Oct 2018'!AP59</f>
        <v>0</v>
      </c>
      <c r="T65" s="287">
        <f>O65</f>
        <v>2763.17</v>
      </c>
      <c r="U65" s="287">
        <f>T65-(T65*R65/100)</f>
        <v>2486.8530000000001</v>
      </c>
      <c r="V65" s="287">
        <f t="shared" si="1"/>
        <v>3039.4870000000005</v>
      </c>
      <c r="W65" s="287">
        <f t="shared" si="1"/>
        <v>2735.5383000000002</v>
      </c>
      <c r="X65" s="289">
        <f>'Vic Oct 2018'!AW59</f>
        <v>0</v>
      </c>
      <c r="Y65" s="290" t="str">
        <f>'Vic Oct 2018'!AX59</f>
        <v>n</v>
      </c>
      <c r="CI65" s="274"/>
      <c r="CJ65" s="274"/>
      <c r="CK65" s="274"/>
      <c r="CL65" s="274"/>
      <c r="CM65" s="274"/>
      <c r="CN65" s="274"/>
      <c r="CO65" s="274"/>
      <c r="CP65" s="274"/>
      <c r="CQ65" s="274"/>
      <c r="CR65" s="274"/>
      <c r="CS65" s="274"/>
      <c r="CT65" s="274"/>
      <c r="CU65" s="274"/>
      <c r="CV65" s="274"/>
      <c r="CW65" s="274"/>
      <c r="CX65" s="274"/>
      <c r="CY65" s="274"/>
      <c r="CZ65" s="274"/>
      <c r="DA65" s="274"/>
      <c r="DB65" s="274"/>
      <c r="DC65" s="274"/>
      <c r="DD65" s="274"/>
      <c r="DE65" s="274"/>
      <c r="DF65" s="274"/>
      <c r="DG65" s="274"/>
      <c r="DH65" s="274"/>
      <c r="DI65" s="274"/>
      <c r="DJ65" s="274"/>
      <c r="DK65" s="274"/>
      <c r="DL65" s="274"/>
      <c r="DM65" s="274"/>
      <c r="DN65" s="274"/>
      <c r="DO65" s="274"/>
      <c r="DP65" s="274"/>
      <c r="DQ65" s="274"/>
      <c r="DR65" s="274"/>
      <c r="DS65" s="274"/>
      <c r="DT65" s="274"/>
      <c r="DU65" s="274"/>
      <c r="DV65" s="274"/>
      <c r="DW65" s="274"/>
      <c r="DX65" s="274"/>
      <c r="DY65" s="274"/>
      <c r="DZ65" s="274"/>
      <c r="EA65" s="274"/>
      <c r="EB65" s="274"/>
      <c r="EC65" s="274"/>
      <c r="ED65" s="274"/>
      <c r="EE65" s="274"/>
      <c r="EF65" s="274"/>
      <c r="EG65" s="274"/>
      <c r="EH65" s="274"/>
      <c r="EI65" s="274"/>
      <c r="EJ65" s="274"/>
    </row>
    <row r="66" spans="1:140" ht="17" customHeight="1">
      <c r="A66" s="534"/>
      <c r="B66" s="283" t="str">
        <f>'Vic Oct 2018'!F60</f>
        <v>Covau</v>
      </c>
      <c r="C66" s="283" t="str">
        <f>'Vic Oct 2018'!G60</f>
        <v>Smart Saver</v>
      </c>
      <c r="D66" s="284">
        <f>365*'Vic Oct 2018'!H60/100</f>
        <v>328.5</v>
      </c>
      <c r="E66" s="285">
        <f>IF($C$5*'Vic Oct 2018'!AK60/'Vic Oct 2018'!AI60&gt;='Vic Oct 2018'!J60,('Vic Oct 2018'!J60*'Vic Oct 2018'!O60/100)*'Vic Oct 2018'!AI60,($C$5*'Vic Oct 2018'!AK60/'Vic Oct 2018'!AI60*'Vic Oct 2018'!O60/100)*'Vic Oct 2018'!AI60)</f>
        <v>261</v>
      </c>
      <c r="F66" s="286">
        <f>IF($C$5*'Vic Oct 2018'!AK60/'Vic Oct 2018'!AI60&lt;'Vic Oct 2018'!J60,0,IF($C$5*'Vic Oct 2018'!AK60/'Vic Oct 2018'!AI60&lt;='Vic Oct 2018'!K60,($C$5*'Vic Oct 2018'!AK60/'Vic Oct 2018'!AI60-'Vic Oct 2018'!J60)*('Vic Oct 2018'!P60/100)*'Vic Oct 2018'!AI60,('Vic Oct 2018'!K60-'Vic Oct 2018'!J60)*('Vic Oct 2018'!P60/100)*'Vic Oct 2018'!AI60))</f>
        <v>984.00000000000023</v>
      </c>
      <c r="G66" s="284">
        <f>IF($C$5*'Vic Oct 2018'!AK60/'Vic Oct 2018'!AI60&lt;'Vic Oct 2018'!K60,0,IF($C$5*'Vic Oct 2018'!AK60/'Vic Oct 2018'!AI60&lt;='Vic Oct 2018'!L60,($C$5*'Vic Oct 2018'!AK60/'Vic Oct 2018'!AI60-'Vic Oct 2018'!K60)*('Vic Oct 2018'!Q60/100)*'Vic Oct 2018'!AI60,('Vic Oct 2018'!L60-'Vic Oct 2018'!K60)*('Vic Oct 2018'!Q60/100)*'Vic Oct 2018'!AI60))</f>
        <v>0</v>
      </c>
      <c r="H66" s="285">
        <f>IF($C$5*'Vic Oct 2018'!AK60/'Vic Oct 2018'!AI60&lt;'Vic Oct 2018'!L60,0,IF($C$5*'Vic Oct 2018'!AK60/'Vic Oct 2018'!AI60&lt;='Vic Oct 2018'!M60,($C$5*'Vic Oct 2018'!AK60/'Vic Oct 2018'!AI60-'Vic Oct 2018'!L60)*('Vic Oct 2018'!R60/100)*'Vic Oct 2018'!AI60,('Vic Oct 2018'!M60-'Vic Oct 2018'!L60)*('Vic Oct 2018'!R60/100)*'Vic Oct 2018'!AI60))</f>
        <v>0</v>
      </c>
      <c r="I66" s="284">
        <f>IF(($C$5*'Vic Oct 2018'!AK60/'Vic Oct 2018'!AI60&gt;'Vic Oct 2018'!M60),($C$5*'Vic Oct 2018'!AK60/'Vic Oct 2018'!AI60-'Vic Oct 2018'!M60)*'Vic Oct 2018'!S60/100*'Vic Oct 2018'!AI60,0)</f>
        <v>0</v>
      </c>
      <c r="J66" s="284">
        <f>IF($C$5*'Vic Oct 2018'!AL60/'Vic Oct 2018'!AJ60&gt;='Vic Oct 2018'!J60,('Vic Oct 2018'!J60*'Vic Oct 2018'!U60/100)*'Vic Oct 2018'!AJ60,($C$5*'Vic Oct 2018'!AL60/'Vic Oct 2018'!AJ60*'Vic Oct 2018'!U60/100)*'Vic Oct 2018'!AJ60)</f>
        <v>261</v>
      </c>
      <c r="K66" s="284">
        <f>IF($C$5*'Vic Oct 2018'!AL60/'Vic Oct 2018'!AJ60&lt;'Vic Oct 2018'!J60,0,IF($C$5*'Vic Oct 2018'!AL60/'Vic Oct 2018'!AJ60&lt;='Vic Oct 2018'!K60,($C$5*'Vic Oct 2018'!AL60/'Vic Oct 2018'!AJ60-'Vic Oct 2018'!J60)*('Vic Oct 2018'!V60/100)*'Vic Oct 2018'!AJ60,('Vic Oct 2018'!K60-'Vic Oct 2018'!J60)*('Vic Oct 2018'!V60/100)*'Vic Oct 2018'!AJ60))</f>
        <v>984.00000000000023</v>
      </c>
      <c r="L66" s="284">
        <f>IF($C$5*'Vic Oct 2018'!AL60/'Vic Oct 2018'!AJ60&lt;'Vic Oct 2018'!K60,0,IF($C$5*'Vic Oct 2018'!AL60/'Vic Oct 2018'!AJ60&lt;='Vic Oct 2018'!L60,($C$5*'Vic Oct 2018'!AL60/'Vic Oct 2018'!AJ60-'Vic Oct 2018'!K60)*('Vic Oct 2018'!W60/100)*'Vic Oct 2018'!AJ60,('Vic Oct 2018'!L60-'Vic Oct 2018'!K60)*('Vic Oct 2018'!W60/100)*'Vic Oct 2018'!AJ60))</f>
        <v>0</v>
      </c>
      <c r="M66" s="284">
        <f>IF($C$5*'Vic Oct 2018'!AL60/'Vic Oct 2018'!AJ60&lt;'Vic Oct 2018'!L60,0,IF($C$5*'Vic Oct 2018'!AL60/'Vic Oct 2018'!AJ60&lt;='Vic Oct 2018'!M60,($C$5*'Vic Oct 2018'!AL60/'Vic Oct 2018'!AJ60-'Vic Oct 2018'!L60)*('Vic Oct 2018'!X60/100)*'Vic Oct 2018'!AJ60,('Vic Oct 2018'!M60-'Vic Oct 2018'!L60)*('Vic Oct 2018'!X60/100)*'Vic Oct 2018'!AJ60))</f>
        <v>0</v>
      </c>
      <c r="N66" s="284">
        <f>IF(($C$5*'Vic Oct 2018'!AL60/'Vic Oct 2018'!AJ60&gt;'Vic Oct 2018'!M60),($C$5*'Vic Oct 2018'!AL60/'Vic Oct 2018'!AJ60-'Vic Oct 2018'!M60)*'Vic Oct 2018'!Y60/100*'Vic Oct 2018'!AJ60,0)</f>
        <v>0</v>
      </c>
      <c r="O66" s="287">
        <f t="shared" si="0"/>
        <v>2818.5000000000005</v>
      </c>
      <c r="P66" s="288">
        <f>'Vic Oct 2018'!AM60</f>
        <v>0</v>
      </c>
      <c r="Q66" s="288">
        <f>'Vic Oct 2018'!AN60</f>
        <v>0</v>
      </c>
      <c r="R66" s="288">
        <f>'Vic Oct 2018'!AO60</f>
        <v>0</v>
      </c>
      <c r="S66" s="288">
        <f>'Vic Oct 2018'!AP60</f>
        <v>20</v>
      </c>
      <c r="T66" s="287">
        <f>O66</f>
        <v>2818.5000000000005</v>
      </c>
      <c r="U66" s="287">
        <f>(T66-(T66-D66)*S66/100)</f>
        <v>2320.5000000000005</v>
      </c>
      <c r="V66" s="287">
        <f t="shared" si="1"/>
        <v>3100.3500000000008</v>
      </c>
      <c r="W66" s="287">
        <f t="shared" si="1"/>
        <v>2552.5500000000006</v>
      </c>
      <c r="X66" s="289">
        <f>'Vic Oct 2018'!AW60</f>
        <v>0</v>
      </c>
      <c r="Y66" s="290" t="str">
        <f>'Vic Oct 2018'!AX60</f>
        <v>n</v>
      </c>
      <c r="CI66" s="274"/>
      <c r="CJ66" s="274"/>
      <c r="CK66" s="274"/>
      <c r="CL66" s="274"/>
      <c r="CM66" s="274"/>
      <c r="CN66" s="274"/>
      <c r="CO66" s="274"/>
      <c r="CP66" s="274"/>
      <c r="CQ66" s="274"/>
      <c r="CR66" s="274"/>
      <c r="CS66" s="274"/>
      <c r="CT66" s="274"/>
      <c r="CU66" s="274"/>
      <c r="CV66" s="274"/>
      <c r="CW66" s="274"/>
      <c r="CX66" s="274"/>
      <c r="CY66" s="274"/>
      <c r="CZ66" s="274"/>
      <c r="DA66" s="274"/>
      <c r="DB66" s="274"/>
      <c r="DC66" s="274"/>
      <c r="DD66" s="274"/>
      <c r="DE66" s="274"/>
      <c r="DF66" s="274"/>
      <c r="DG66" s="274"/>
      <c r="DH66" s="274"/>
      <c r="DI66" s="274"/>
      <c r="DJ66" s="274"/>
      <c r="DK66" s="274"/>
      <c r="DL66" s="274"/>
      <c r="DM66" s="274"/>
      <c r="DN66" s="274"/>
      <c r="DO66" s="274"/>
      <c r="DP66" s="274"/>
      <c r="DQ66" s="274"/>
      <c r="DR66" s="274"/>
      <c r="DS66" s="274"/>
      <c r="DT66" s="274"/>
      <c r="DU66" s="274"/>
      <c r="DV66" s="274"/>
      <c r="DW66" s="274"/>
      <c r="DX66" s="274"/>
      <c r="DY66" s="274"/>
      <c r="DZ66" s="274"/>
      <c r="EA66" s="274"/>
      <c r="EB66" s="274"/>
      <c r="EC66" s="274"/>
      <c r="ED66" s="274"/>
      <c r="EE66" s="274"/>
      <c r="EF66" s="274"/>
      <c r="EG66" s="274"/>
      <c r="EH66" s="274"/>
      <c r="EI66" s="274"/>
      <c r="EJ66" s="274"/>
    </row>
    <row r="67" spans="1:140" ht="17" customHeight="1">
      <c r="A67" s="534"/>
      <c r="B67" s="283" t="str">
        <f>'Vic Oct 2018'!F61</f>
        <v>EnergyAustralia</v>
      </c>
      <c r="C67" s="283" t="str">
        <f>'Vic Oct 2018'!G61</f>
        <v>Everyday Saver Business</v>
      </c>
      <c r="D67" s="284">
        <f>365*'Vic Oct 2018'!H61/100</f>
        <v>345.65499999999997</v>
      </c>
      <c r="E67" s="285">
        <f>IF($C$5*'Vic Oct 2018'!AK61/'Vic Oct 2018'!AI61&gt;='Vic Oct 2018'!J61,('Vic Oct 2018'!J61*'Vic Oct 2018'!O61/100)*'Vic Oct 2018'!AI61,($C$5*'Vic Oct 2018'!AK61/'Vic Oct 2018'!AI61*'Vic Oct 2018'!O61/100)*'Vic Oct 2018'!AI61)</f>
        <v>160.19999999999999</v>
      </c>
      <c r="F67" s="286">
        <f>IF($C$5*'Vic Oct 2018'!AK61/'Vic Oct 2018'!AI61&lt;'Vic Oct 2018'!J61,0,IF($C$5*'Vic Oct 2018'!AK61/'Vic Oct 2018'!AI61&lt;='Vic Oct 2018'!K61,($C$5*'Vic Oct 2018'!AK61/'Vic Oct 2018'!AI61-'Vic Oct 2018'!J61)*('Vic Oct 2018'!P61/100)*'Vic Oct 2018'!AI61,('Vic Oct 2018'!K61-'Vic Oct 2018'!J61)*('Vic Oct 2018'!P61/100)*'Vic Oct 2018'!AI61))</f>
        <v>557.53200000000004</v>
      </c>
      <c r="G67" s="284">
        <f>IF($C$5*'Vic Oct 2018'!AK61/'Vic Oct 2018'!AI61&lt;'Vic Oct 2018'!K61,0,IF($C$5*'Vic Oct 2018'!AK61/'Vic Oct 2018'!AI61&lt;='Vic Oct 2018'!L61,($C$5*'Vic Oct 2018'!AK61/'Vic Oct 2018'!AI61-'Vic Oct 2018'!K61)*('Vic Oct 2018'!Q61/100)*'Vic Oct 2018'!AI61,('Vic Oct 2018'!L61-'Vic Oct 2018'!K61)*('Vic Oct 2018'!Q61/100)*'Vic Oct 2018'!AI61))</f>
        <v>0</v>
      </c>
      <c r="H67" s="285">
        <f>IF($C$5*'Vic Oct 2018'!AK61/'Vic Oct 2018'!AI61&lt;'Vic Oct 2018'!L61,0,IF($C$5*'Vic Oct 2018'!AK61/'Vic Oct 2018'!AI61&lt;='Vic Oct 2018'!M61,($C$5*'Vic Oct 2018'!AK61/'Vic Oct 2018'!AI61-'Vic Oct 2018'!L61)*('Vic Oct 2018'!R61/100)*'Vic Oct 2018'!AI61,('Vic Oct 2018'!M61-'Vic Oct 2018'!L61)*('Vic Oct 2018'!R61/100)*'Vic Oct 2018'!AI61))</f>
        <v>0</v>
      </c>
      <c r="I67" s="284">
        <f>IF(($C$5*'Vic Oct 2018'!AK61/'Vic Oct 2018'!AI61&gt;'Vic Oct 2018'!M61),($C$5*'Vic Oct 2018'!AK61/'Vic Oct 2018'!AI61-'Vic Oct 2018'!M61)*'Vic Oct 2018'!S61/100*'Vic Oct 2018'!AI61,0)</f>
        <v>0</v>
      </c>
      <c r="J67" s="284">
        <f>IF($C$5*'Vic Oct 2018'!AL61/'Vic Oct 2018'!AJ61&gt;='Vic Oct 2018'!J61,('Vic Oct 2018'!J61*'Vic Oct 2018'!U61/100)*'Vic Oct 2018'!AJ61,($C$5*'Vic Oct 2018'!AL61/'Vic Oct 2018'!AJ61*'Vic Oct 2018'!U61/100)*'Vic Oct 2018'!AJ61)</f>
        <v>320.39999999999998</v>
      </c>
      <c r="K67" s="284">
        <f>IF($C$5*'Vic Oct 2018'!AL61/'Vic Oct 2018'!AJ61&lt;'Vic Oct 2018'!J61,0,IF($C$5*'Vic Oct 2018'!AL61/'Vic Oct 2018'!AJ61&lt;='Vic Oct 2018'!K61,($C$5*'Vic Oct 2018'!AL61/'Vic Oct 2018'!AJ61-'Vic Oct 2018'!J61)*('Vic Oct 2018'!V61/100)*'Vic Oct 2018'!AJ61,('Vic Oct 2018'!K61-'Vic Oct 2018'!J61)*('Vic Oct 2018'!V61/100)*'Vic Oct 2018'!AJ61))</f>
        <v>1115.0640000000001</v>
      </c>
      <c r="L67" s="284">
        <f>IF($C$5*'Vic Oct 2018'!AL61/'Vic Oct 2018'!AJ61&lt;'Vic Oct 2018'!K61,0,IF($C$5*'Vic Oct 2018'!AL61/'Vic Oct 2018'!AJ61&lt;='Vic Oct 2018'!L61,($C$5*'Vic Oct 2018'!AL61/'Vic Oct 2018'!AJ61-'Vic Oct 2018'!K61)*('Vic Oct 2018'!W61/100)*'Vic Oct 2018'!AJ61,('Vic Oct 2018'!L61-'Vic Oct 2018'!K61)*('Vic Oct 2018'!W61/100)*'Vic Oct 2018'!AJ61))</f>
        <v>0</v>
      </c>
      <c r="M67" s="284">
        <f>IF($C$5*'Vic Oct 2018'!AL61/'Vic Oct 2018'!AJ61&lt;'Vic Oct 2018'!L61,0,IF($C$5*'Vic Oct 2018'!AL61/'Vic Oct 2018'!AJ61&lt;='Vic Oct 2018'!M61,($C$5*'Vic Oct 2018'!AL61/'Vic Oct 2018'!AJ61-'Vic Oct 2018'!L61)*('Vic Oct 2018'!X61/100)*'Vic Oct 2018'!AJ61,('Vic Oct 2018'!M61-'Vic Oct 2018'!L61)*('Vic Oct 2018'!X61/100)*'Vic Oct 2018'!AJ61))</f>
        <v>0</v>
      </c>
      <c r="N67" s="284">
        <f>IF(($C$5*'Vic Oct 2018'!AL61/'Vic Oct 2018'!AJ61&gt;'Vic Oct 2018'!M61),($C$5*'Vic Oct 2018'!AL61/'Vic Oct 2018'!AJ61-'Vic Oct 2018'!M61)*'Vic Oct 2018'!Y61/100*'Vic Oct 2018'!AJ61,0)</f>
        <v>0</v>
      </c>
      <c r="O67" s="287">
        <f t="shared" si="0"/>
        <v>2498.8509999999997</v>
      </c>
      <c r="P67" s="288">
        <f>'Vic Oct 2018'!AM61</f>
        <v>0</v>
      </c>
      <c r="Q67" s="288">
        <f>'Vic Oct 2018'!AN61</f>
        <v>22</v>
      </c>
      <c r="R67" s="288">
        <f>'Vic Oct 2018'!AO61</f>
        <v>0</v>
      </c>
      <c r="S67" s="288">
        <f>'Vic Oct 2018'!AP61</f>
        <v>0</v>
      </c>
      <c r="T67" s="287">
        <f>(O67-(O67-D67)*Q67/100)</f>
        <v>2025.1478799999998</v>
      </c>
      <c r="U67" s="287">
        <f>T67</f>
        <v>2025.1478799999998</v>
      </c>
      <c r="V67" s="287">
        <f t="shared" si="1"/>
        <v>2227.6626679999999</v>
      </c>
      <c r="W67" s="287">
        <f t="shared" si="1"/>
        <v>2227.6626679999999</v>
      </c>
      <c r="X67" s="289">
        <f>'Vic Oct 2018'!AW61</f>
        <v>24</v>
      </c>
      <c r="Y67" s="290" t="str">
        <f>'Vic Oct 2018'!AX61</f>
        <v>y</v>
      </c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  <c r="CY67" s="274"/>
      <c r="CZ67" s="274"/>
      <c r="DA67" s="274"/>
      <c r="DB67" s="274"/>
      <c r="DC67" s="274"/>
      <c r="DD67" s="274"/>
      <c r="DE67" s="274"/>
      <c r="DF67" s="274"/>
      <c r="DG67" s="274"/>
      <c r="DH67" s="274"/>
      <c r="DI67" s="274"/>
      <c r="DJ67" s="274"/>
      <c r="DK67" s="274"/>
      <c r="DL67" s="274"/>
      <c r="DM67" s="274"/>
      <c r="DN67" s="274"/>
      <c r="DO67" s="274"/>
      <c r="DP67" s="274"/>
      <c r="DQ67" s="274"/>
      <c r="DR67" s="274"/>
      <c r="DS67" s="274"/>
      <c r="DT67" s="274"/>
      <c r="DU67" s="274"/>
      <c r="DV67" s="274"/>
      <c r="DW67" s="274"/>
      <c r="DX67" s="274"/>
      <c r="DY67" s="274"/>
      <c r="DZ67" s="274"/>
      <c r="EA67" s="274"/>
      <c r="EB67" s="274"/>
      <c r="EC67" s="274"/>
      <c r="ED67" s="274"/>
      <c r="EE67" s="274"/>
      <c r="EF67" s="274"/>
      <c r="EG67" s="274"/>
      <c r="EH67" s="274"/>
      <c r="EI67" s="274"/>
      <c r="EJ67" s="274"/>
    </row>
    <row r="68" spans="1:140" ht="17" customHeight="1">
      <c r="A68" s="534"/>
      <c r="B68" s="283" t="str">
        <f>'Vic Oct 2018'!F62</f>
        <v>Lumo Energy</v>
      </c>
      <c r="C68" s="283" t="str">
        <f>'Vic Oct 2018'!G62</f>
        <v>Business Premium</v>
      </c>
      <c r="D68" s="284">
        <f>365*'Vic Oct 2018'!H62/100</f>
        <v>244.91499999999996</v>
      </c>
      <c r="E68" s="285">
        <f>IF($C$5*'Vic Oct 2018'!AK62/'Vic Oct 2018'!AI62&gt;='Vic Oct 2018'!J62,('Vic Oct 2018'!J62*'Vic Oct 2018'!O62/100)*'Vic Oct 2018'!AI62,($C$5*'Vic Oct 2018'!AK62/'Vic Oct 2018'!AI62*'Vic Oct 2018'!O62/100)*'Vic Oct 2018'!AI62)</f>
        <v>180.69479999999999</v>
      </c>
      <c r="F68" s="286">
        <f>IF($C$5*'Vic Oct 2018'!AK62/'Vic Oct 2018'!AI62&lt;'Vic Oct 2018'!J62,0,IF($C$5*'Vic Oct 2018'!AK62/'Vic Oct 2018'!AI62&lt;='Vic Oct 2018'!K62,($C$5*'Vic Oct 2018'!AK62/'Vic Oct 2018'!AI62-'Vic Oct 2018'!J62)*('Vic Oct 2018'!P62/100)*'Vic Oct 2018'!AI62,('Vic Oct 2018'!K62-'Vic Oct 2018'!J62)*('Vic Oct 2018'!P62/100)*'Vic Oct 2018'!AI62))</f>
        <v>662.15880000000016</v>
      </c>
      <c r="G68" s="284">
        <f>IF($C$5*'Vic Oct 2018'!AK62/'Vic Oct 2018'!AI62&lt;'Vic Oct 2018'!K62,0,IF($C$5*'Vic Oct 2018'!AK62/'Vic Oct 2018'!AI62&lt;='Vic Oct 2018'!L62,($C$5*'Vic Oct 2018'!AK62/'Vic Oct 2018'!AI62-'Vic Oct 2018'!K62)*('Vic Oct 2018'!Q62/100)*'Vic Oct 2018'!AI62,('Vic Oct 2018'!L62-'Vic Oct 2018'!K62)*('Vic Oct 2018'!Q62/100)*'Vic Oct 2018'!AI62))</f>
        <v>0</v>
      </c>
      <c r="H68" s="285">
        <f>IF($C$5*'Vic Oct 2018'!AK62/'Vic Oct 2018'!AI62&lt;'Vic Oct 2018'!L62,0,IF($C$5*'Vic Oct 2018'!AK62/'Vic Oct 2018'!AI62&lt;='Vic Oct 2018'!M62,($C$5*'Vic Oct 2018'!AK62/'Vic Oct 2018'!AI62-'Vic Oct 2018'!L62)*('Vic Oct 2018'!R62/100)*'Vic Oct 2018'!AI62,('Vic Oct 2018'!M62-'Vic Oct 2018'!L62)*('Vic Oct 2018'!R62/100)*'Vic Oct 2018'!AI62))</f>
        <v>0</v>
      </c>
      <c r="I68" s="284">
        <f>IF(($C$5*'Vic Oct 2018'!AK62/'Vic Oct 2018'!AI62&gt;'Vic Oct 2018'!M62),($C$5*'Vic Oct 2018'!AK62/'Vic Oct 2018'!AI62-'Vic Oct 2018'!M62)*'Vic Oct 2018'!S62/100*'Vic Oct 2018'!AI62,0)</f>
        <v>0</v>
      </c>
      <c r="J68" s="284">
        <f>IF($C$5*'Vic Oct 2018'!AL62/'Vic Oct 2018'!AJ62&gt;='Vic Oct 2018'!J62,('Vic Oct 2018'!J62*'Vic Oct 2018'!U62/100)*'Vic Oct 2018'!AJ62,($C$5*'Vic Oct 2018'!AL62/'Vic Oct 2018'!AJ62*'Vic Oct 2018'!U62/100)*'Vic Oct 2018'!AJ62)</f>
        <v>180.69479999999999</v>
      </c>
      <c r="K68" s="284">
        <f>IF($C$5*'Vic Oct 2018'!AL62/'Vic Oct 2018'!AJ62&lt;'Vic Oct 2018'!J62,0,IF($C$5*'Vic Oct 2018'!AL62/'Vic Oct 2018'!AJ62&lt;='Vic Oct 2018'!K62,($C$5*'Vic Oct 2018'!AL62/'Vic Oct 2018'!AJ62-'Vic Oct 2018'!J62)*('Vic Oct 2018'!V62/100)*'Vic Oct 2018'!AJ62,('Vic Oct 2018'!K62-'Vic Oct 2018'!J62)*('Vic Oct 2018'!V62/100)*'Vic Oct 2018'!AJ62))</f>
        <v>662.15880000000016</v>
      </c>
      <c r="L68" s="284">
        <f>IF($C$5*'Vic Oct 2018'!AL62/'Vic Oct 2018'!AJ62&lt;'Vic Oct 2018'!K62,0,IF($C$5*'Vic Oct 2018'!AL62/'Vic Oct 2018'!AJ62&lt;='Vic Oct 2018'!L62,($C$5*'Vic Oct 2018'!AL62/'Vic Oct 2018'!AJ62-'Vic Oct 2018'!K62)*('Vic Oct 2018'!W62/100)*'Vic Oct 2018'!AJ62,('Vic Oct 2018'!L62-'Vic Oct 2018'!K62)*('Vic Oct 2018'!W62/100)*'Vic Oct 2018'!AJ62))</f>
        <v>0</v>
      </c>
      <c r="M68" s="284">
        <f>IF($C$5*'Vic Oct 2018'!AL62/'Vic Oct 2018'!AJ62&lt;'Vic Oct 2018'!L62,0,IF($C$5*'Vic Oct 2018'!AL62/'Vic Oct 2018'!AJ62&lt;='Vic Oct 2018'!M62,($C$5*'Vic Oct 2018'!AL62/'Vic Oct 2018'!AJ62-'Vic Oct 2018'!L62)*('Vic Oct 2018'!X62/100)*'Vic Oct 2018'!AJ62,('Vic Oct 2018'!M62-'Vic Oct 2018'!L62)*('Vic Oct 2018'!X62/100)*'Vic Oct 2018'!AJ62))</f>
        <v>0</v>
      </c>
      <c r="N68" s="284">
        <f>IF(($C$5*'Vic Oct 2018'!AL62/'Vic Oct 2018'!AJ62&gt;'Vic Oct 2018'!M62),($C$5*'Vic Oct 2018'!AL62/'Vic Oct 2018'!AJ62-'Vic Oct 2018'!M62)*'Vic Oct 2018'!Y62/100*'Vic Oct 2018'!AJ62,0)</f>
        <v>0</v>
      </c>
      <c r="O68" s="287">
        <f t="shared" si="0"/>
        <v>1930.6222000000002</v>
      </c>
      <c r="P68" s="288">
        <f>'Vic Oct 2018'!AM62</f>
        <v>0</v>
      </c>
      <c r="Q68" s="288">
        <f>'Vic Oct 2018'!AN62</f>
        <v>0</v>
      </c>
      <c r="R68" s="288">
        <f>'Vic Oct 2018'!AO62</f>
        <v>0</v>
      </c>
      <c r="S68" s="288">
        <f>'Vic Oct 2018'!AP62</f>
        <v>0</v>
      </c>
      <c r="T68" s="287">
        <f>O68</f>
        <v>1930.6222000000002</v>
      </c>
      <c r="U68" s="287">
        <f>T68</f>
        <v>1930.6222000000002</v>
      </c>
      <c r="V68" s="287">
        <f t="shared" si="1"/>
        <v>2123.6844200000005</v>
      </c>
      <c r="W68" s="287">
        <f t="shared" si="1"/>
        <v>2123.6844200000005</v>
      </c>
      <c r="X68" s="289">
        <f>'Vic Oct 2018'!AW62</f>
        <v>36</v>
      </c>
      <c r="Y68" s="290" t="str">
        <f>'Vic Oct 2018'!AX62</f>
        <v>n</v>
      </c>
      <c r="CI68" s="274"/>
      <c r="CJ68" s="274"/>
      <c r="CK68" s="274"/>
      <c r="CL68" s="274"/>
      <c r="CM68" s="274"/>
      <c r="CN68" s="274"/>
      <c r="CO68" s="274"/>
      <c r="CP68" s="274"/>
      <c r="CQ68" s="274"/>
      <c r="CR68" s="274"/>
      <c r="CS68" s="274"/>
      <c r="CT68" s="274"/>
      <c r="CU68" s="274"/>
      <c r="CV68" s="274"/>
      <c r="CW68" s="274"/>
      <c r="CX68" s="274"/>
      <c r="CY68" s="274"/>
      <c r="CZ68" s="274"/>
      <c r="DA68" s="274"/>
      <c r="DB68" s="274"/>
      <c r="DC68" s="274"/>
      <c r="DD68" s="274"/>
      <c r="DE68" s="274"/>
      <c r="DF68" s="274"/>
      <c r="DG68" s="274"/>
      <c r="DH68" s="274"/>
      <c r="DI68" s="274"/>
      <c r="DJ68" s="274"/>
      <c r="DK68" s="274"/>
      <c r="DL68" s="274"/>
      <c r="DM68" s="274"/>
      <c r="DN68" s="274"/>
      <c r="DO68" s="274"/>
      <c r="DP68" s="274"/>
      <c r="DQ68" s="274"/>
      <c r="DR68" s="274"/>
      <c r="DS68" s="274"/>
      <c r="DT68" s="274"/>
      <c r="DU68" s="274"/>
      <c r="DV68" s="274"/>
      <c r="DW68" s="274"/>
      <c r="DX68" s="274"/>
      <c r="DY68" s="274"/>
      <c r="DZ68" s="274"/>
      <c r="EA68" s="274"/>
      <c r="EB68" s="274"/>
      <c r="EC68" s="274"/>
      <c r="ED68" s="274"/>
      <c r="EE68" s="274"/>
      <c r="EF68" s="274"/>
      <c r="EG68" s="274"/>
      <c r="EH68" s="274"/>
      <c r="EI68" s="274"/>
      <c r="EJ68" s="274"/>
    </row>
    <row r="69" spans="1:140" ht="17" customHeight="1">
      <c r="A69" s="534"/>
      <c r="B69" s="283" t="str">
        <f>'Vic Oct 2018'!F63</f>
        <v>Momentum Energy</v>
      </c>
      <c r="C69" s="283" t="str">
        <f>'Vic Oct 2018'!G63</f>
        <v>Market offer</v>
      </c>
      <c r="D69" s="284">
        <f>365*'Vic Oct 2018'!H63/100</f>
        <v>306.16199999999998</v>
      </c>
      <c r="E69" s="285">
        <f>IF($C$5*'Vic Oct 2018'!AK63/'Vic Oct 2018'!AI63&gt;='Vic Oct 2018'!J63,('Vic Oct 2018'!J63*'Vic Oct 2018'!O63/100)*'Vic Oct 2018'!AI63,($C$5*'Vic Oct 2018'!AK63/'Vic Oct 2018'!AI63*'Vic Oct 2018'!O63/100)*'Vic Oct 2018'!AI63)</f>
        <v>115.8</v>
      </c>
      <c r="F69" s="286">
        <f>IF($C$5*'Vic Oct 2018'!AK63/'Vic Oct 2018'!AI63&lt;'Vic Oct 2018'!J63,0,IF($C$5*'Vic Oct 2018'!AK63/'Vic Oct 2018'!AI63&lt;='Vic Oct 2018'!K63,($C$5*'Vic Oct 2018'!AK63/'Vic Oct 2018'!AI63-'Vic Oct 2018'!J63)*('Vic Oct 2018'!P63/100)*'Vic Oct 2018'!AI63,('Vic Oct 2018'!K63-'Vic Oct 2018'!J63)*('Vic Oct 2018'!P63/100)*'Vic Oct 2018'!AI63))</f>
        <v>450.94499999999999</v>
      </c>
      <c r="G69" s="284">
        <f>IF($C$5*'Vic Oct 2018'!AK63/'Vic Oct 2018'!AI63&lt;'Vic Oct 2018'!K63,0,IF($C$5*'Vic Oct 2018'!AK63/'Vic Oct 2018'!AI63&lt;='Vic Oct 2018'!L63,($C$5*'Vic Oct 2018'!AK63/'Vic Oct 2018'!AI63-'Vic Oct 2018'!K63)*('Vic Oct 2018'!Q63/100)*'Vic Oct 2018'!AI63,('Vic Oct 2018'!L63-'Vic Oct 2018'!K63)*('Vic Oct 2018'!Q63/100)*'Vic Oct 2018'!AI63))</f>
        <v>0</v>
      </c>
      <c r="H69" s="285">
        <f>IF($C$5*'Vic Oct 2018'!AK63/'Vic Oct 2018'!AI63&lt;'Vic Oct 2018'!L63,0,IF($C$5*'Vic Oct 2018'!AK63/'Vic Oct 2018'!AI63&lt;='Vic Oct 2018'!M63,($C$5*'Vic Oct 2018'!AK63/'Vic Oct 2018'!AI63-'Vic Oct 2018'!L63)*('Vic Oct 2018'!R63/100)*'Vic Oct 2018'!AI63,('Vic Oct 2018'!M63-'Vic Oct 2018'!L63)*('Vic Oct 2018'!R63/100)*'Vic Oct 2018'!AI63))</f>
        <v>0</v>
      </c>
      <c r="I69" s="284">
        <f>IF(($C$5*'Vic Oct 2018'!AK63/'Vic Oct 2018'!AI63&gt;'Vic Oct 2018'!M63),($C$5*'Vic Oct 2018'!AK63/'Vic Oct 2018'!AI63-'Vic Oct 2018'!M63)*'Vic Oct 2018'!S63/100*'Vic Oct 2018'!AI63,0)</f>
        <v>0</v>
      </c>
      <c r="J69" s="284">
        <f>IF($C$5*'Vic Oct 2018'!AL63/'Vic Oct 2018'!AJ63&gt;='Vic Oct 2018'!J63,('Vic Oct 2018'!J63*'Vic Oct 2018'!U63/100)*'Vic Oct 2018'!AJ63,($C$5*'Vic Oct 2018'!AL63/'Vic Oct 2018'!AJ63*'Vic Oct 2018'!U63/100)*'Vic Oct 2018'!AJ63)</f>
        <v>212.4</v>
      </c>
      <c r="K69" s="284">
        <f>IF($C$5*'Vic Oct 2018'!AL63/'Vic Oct 2018'!AJ63&lt;'Vic Oct 2018'!J63,0,IF($C$5*'Vic Oct 2018'!AL63/'Vic Oct 2018'!AJ63&lt;='Vic Oct 2018'!K63,($C$5*'Vic Oct 2018'!AL63/'Vic Oct 2018'!AJ63-'Vic Oct 2018'!J63)*('Vic Oct 2018'!V63/100)*'Vic Oct 2018'!AJ63,('Vic Oct 2018'!K63-'Vic Oct 2018'!J63)*('Vic Oct 2018'!V63/100)*'Vic Oct 2018'!AJ63))</f>
        <v>819.9</v>
      </c>
      <c r="L69" s="284">
        <f>IF($C$5*'Vic Oct 2018'!AL63/'Vic Oct 2018'!AJ63&lt;'Vic Oct 2018'!K63,0,IF($C$5*'Vic Oct 2018'!AL63/'Vic Oct 2018'!AJ63&lt;='Vic Oct 2018'!L63,($C$5*'Vic Oct 2018'!AL63/'Vic Oct 2018'!AJ63-'Vic Oct 2018'!K63)*('Vic Oct 2018'!W63/100)*'Vic Oct 2018'!AJ63,('Vic Oct 2018'!L63-'Vic Oct 2018'!K63)*('Vic Oct 2018'!W63/100)*'Vic Oct 2018'!AJ63))</f>
        <v>0</v>
      </c>
      <c r="M69" s="284">
        <f>IF($C$5*'Vic Oct 2018'!AL63/'Vic Oct 2018'!AJ63&lt;'Vic Oct 2018'!L63,0,IF($C$5*'Vic Oct 2018'!AL63/'Vic Oct 2018'!AJ63&lt;='Vic Oct 2018'!M63,($C$5*'Vic Oct 2018'!AL63/'Vic Oct 2018'!AJ63-'Vic Oct 2018'!L63)*('Vic Oct 2018'!X63/100)*'Vic Oct 2018'!AJ63,('Vic Oct 2018'!M63-'Vic Oct 2018'!L63)*('Vic Oct 2018'!X63/100)*'Vic Oct 2018'!AJ63))</f>
        <v>0</v>
      </c>
      <c r="N69" s="284">
        <f>IF(($C$5*'Vic Oct 2018'!AL63/'Vic Oct 2018'!AJ63&gt;'Vic Oct 2018'!M63),($C$5*'Vic Oct 2018'!AL63/'Vic Oct 2018'!AJ63-'Vic Oct 2018'!M63)*'Vic Oct 2018'!Y63/100*'Vic Oct 2018'!AJ63,0)</f>
        <v>0</v>
      </c>
      <c r="O69" s="287">
        <f t="shared" si="0"/>
        <v>1905.2069999999999</v>
      </c>
      <c r="P69" s="288">
        <f>'Vic Oct 2018'!AM63</f>
        <v>0</v>
      </c>
      <c r="Q69" s="288">
        <f>'Vic Oct 2018'!AN63</f>
        <v>0</v>
      </c>
      <c r="R69" s="288">
        <f>'Vic Oct 2018'!AO63</f>
        <v>0</v>
      </c>
      <c r="S69" s="288">
        <f>'Vic Oct 2018'!AP63</f>
        <v>0</v>
      </c>
      <c r="T69" s="287">
        <f>O69</f>
        <v>1905.2069999999999</v>
      </c>
      <c r="U69" s="287">
        <f>T69</f>
        <v>1905.2069999999999</v>
      </c>
      <c r="V69" s="287">
        <f t="shared" si="1"/>
        <v>2095.7276999999999</v>
      </c>
      <c r="W69" s="287">
        <f t="shared" si="1"/>
        <v>2095.7276999999999</v>
      </c>
      <c r="X69" s="289">
        <f>'Vic Oct 2018'!AW63</f>
        <v>0</v>
      </c>
      <c r="Y69" s="290" t="str">
        <f>'Vic Oct 2018'!AX63</f>
        <v>n</v>
      </c>
      <c r="CI69" s="274"/>
      <c r="CJ69" s="274"/>
      <c r="CK69" s="274"/>
      <c r="CL69" s="274"/>
      <c r="CM69" s="274"/>
      <c r="CN69" s="274"/>
      <c r="CO69" s="274"/>
      <c r="CP69" s="274"/>
      <c r="CQ69" s="274"/>
      <c r="CR69" s="274"/>
      <c r="CS69" s="274"/>
      <c r="CT69" s="274"/>
      <c r="CU69" s="274"/>
      <c r="CV69" s="274"/>
      <c r="CW69" s="274"/>
      <c r="CX69" s="274"/>
      <c r="CY69" s="274"/>
      <c r="CZ69" s="274"/>
      <c r="DA69" s="274"/>
      <c r="DB69" s="274"/>
      <c r="DC69" s="274"/>
      <c r="DD69" s="274"/>
      <c r="DE69" s="274"/>
      <c r="DF69" s="274"/>
      <c r="DG69" s="274"/>
      <c r="DH69" s="274"/>
      <c r="DI69" s="274"/>
      <c r="DJ69" s="274"/>
      <c r="DK69" s="274"/>
      <c r="DL69" s="274"/>
      <c r="DM69" s="274"/>
      <c r="DN69" s="274"/>
      <c r="DO69" s="274"/>
      <c r="DP69" s="274"/>
      <c r="DQ69" s="274"/>
      <c r="DR69" s="274"/>
      <c r="DS69" s="274"/>
      <c r="DT69" s="274"/>
      <c r="DU69" s="274"/>
      <c r="DV69" s="274"/>
      <c r="DW69" s="274"/>
      <c r="DX69" s="274"/>
      <c r="DY69" s="274"/>
      <c r="DZ69" s="274"/>
      <c r="EA69" s="274"/>
      <c r="EB69" s="274"/>
      <c r="EC69" s="274"/>
      <c r="ED69" s="274"/>
      <c r="EE69" s="274"/>
      <c r="EF69" s="274"/>
      <c r="EG69" s="274"/>
      <c r="EH69" s="274"/>
      <c r="EI69" s="274"/>
      <c r="EJ69" s="274"/>
    </row>
    <row r="70" spans="1:140" ht="17" customHeight="1">
      <c r="A70" s="534"/>
      <c r="B70" s="283" t="str">
        <f>'Vic Oct 2018'!F64</f>
        <v>Origin Energy</v>
      </c>
      <c r="C70" s="283" t="str">
        <f>'Vic Oct 2018'!G64</f>
        <v>Business Saver</v>
      </c>
      <c r="D70" s="284">
        <f>365*'Vic Oct 2018'!H64/100</f>
        <v>277.39999999999998</v>
      </c>
      <c r="E70" s="285">
        <f>IF($C$5*'Vic Oct 2018'!AK64/'Vic Oct 2018'!AI64&gt;='Vic Oct 2018'!J64,('Vic Oct 2018'!J64*'Vic Oct 2018'!O64/100)*'Vic Oct 2018'!AI64,($C$5*'Vic Oct 2018'!AK64/'Vic Oct 2018'!AI64*'Vic Oct 2018'!O64/100)*'Vic Oct 2018'!AI64)</f>
        <v>756</v>
      </c>
      <c r="F70" s="286">
        <f>IF($C$5*'Vic Oct 2018'!AK64/'Vic Oct 2018'!AI64&lt;'Vic Oct 2018'!J64,0,IF($C$5*'Vic Oct 2018'!AK64/'Vic Oct 2018'!AI64&lt;='Vic Oct 2018'!K64,($C$5*'Vic Oct 2018'!AK64/'Vic Oct 2018'!AI64-'Vic Oct 2018'!J64)*('Vic Oct 2018'!P64/100)*'Vic Oct 2018'!AI64,('Vic Oct 2018'!K64-'Vic Oct 2018'!J64)*('Vic Oct 2018'!P64/100)*'Vic Oct 2018'!AI64))</f>
        <v>238.00000000000006</v>
      </c>
      <c r="G70" s="284">
        <f>IF($C$5*'Vic Oct 2018'!AK64/'Vic Oct 2018'!AI64&lt;'Vic Oct 2018'!K64,0,IF($C$5*'Vic Oct 2018'!AK64/'Vic Oct 2018'!AI64&lt;='Vic Oct 2018'!L64,($C$5*'Vic Oct 2018'!AK64/'Vic Oct 2018'!AI64-'Vic Oct 2018'!K64)*('Vic Oct 2018'!Q64/100)*'Vic Oct 2018'!AI64,('Vic Oct 2018'!L64-'Vic Oct 2018'!K64)*('Vic Oct 2018'!Q64/100)*'Vic Oct 2018'!AI64))</f>
        <v>0</v>
      </c>
      <c r="H70" s="285">
        <f>IF($C$5*'Vic Oct 2018'!AK64/'Vic Oct 2018'!AI64&lt;'Vic Oct 2018'!L64,0,IF($C$5*'Vic Oct 2018'!AK64/'Vic Oct 2018'!AI64&lt;='Vic Oct 2018'!M64,($C$5*'Vic Oct 2018'!AK64/'Vic Oct 2018'!AI64-'Vic Oct 2018'!L64)*('Vic Oct 2018'!R64/100)*'Vic Oct 2018'!AI64,('Vic Oct 2018'!M64-'Vic Oct 2018'!L64)*('Vic Oct 2018'!R64/100)*'Vic Oct 2018'!AI64))</f>
        <v>0</v>
      </c>
      <c r="I70" s="284">
        <f>IF(($C$5*'Vic Oct 2018'!AK64/'Vic Oct 2018'!AI64&gt;'Vic Oct 2018'!M64),($C$5*'Vic Oct 2018'!AK64/'Vic Oct 2018'!AI64-'Vic Oct 2018'!M64)*'Vic Oct 2018'!S64/100*'Vic Oct 2018'!AI64,0)</f>
        <v>0</v>
      </c>
      <c r="J70" s="284">
        <f>IF($C$5*'Vic Oct 2018'!AL64/'Vic Oct 2018'!AJ64&gt;='Vic Oct 2018'!J64,('Vic Oct 2018'!J64*'Vic Oct 2018'!U64/100)*'Vic Oct 2018'!AJ64,($C$5*'Vic Oct 2018'!AL64/'Vic Oct 2018'!AJ64*'Vic Oct 2018'!U64/100)*'Vic Oct 2018'!AJ64)</f>
        <v>756</v>
      </c>
      <c r="K70" s="284">
        <f>IF($C$5*'Vic Oct 2018'!AL64/'Vic Oct 2018'!AJ64&lt;'Vic Oct 2018'!J64,0,IF($C$5*'Vic Oct 2018'!AL64/'Vic Oct 2018'!AJ64&lt;='Vic Oct 2018'!K64,($C$5*'Vic Oct 2018'!AL64/'Vic Oct 2018'!AJ64-'Vic Oct 2018'!J64)*('Vic Oct 2018'!V64/100)*'Vic Oct 2018'!AJ64,('Vic Oct 2018'!K64-'Vic Oct 2018'!J64)*('Vic Oct 2018'!V64/100)*'Vic Oct 2018'!AJ64))</f>
        <v>238.00000000000006</v>
      </c>
      <c r="L70" s="284">
        <f>IF($C$5*'Vic Oct 2018'!AL64/'Vic Oct 2018'!AJ64&lt;'Vic Oct 2018'!K64,0,IF($C$5*'Vic Oct 2018'!AL64/'Vic Oct 2018'!AJ64&lt;='Vic Oct 2018'!L64,($C$5*'Vic Oct 2018'!AL64/'Vic Oct 2018'!AJ64-'Vic Oct 2018'!K64)*('Vic Oct 2018'!W64/100)*'Vic Oct 2018'!AJ64,('Vic Oct 2018'!L64-'Vic Oct 2018'!K64)*('Vic Oct 2018'!W64/100)*'Vic Oct 2018'!AJ64))</f>
        <v>0</v>
      </c>
      <c r="M70" s="284">
        <f>IF($C$5*'Vic Oct 2018'!AL64/'Vic Oct 2018'!AJ64&lt;'Vic Oct 2018'!L64,0,IF($C$5*'Vic Oct 2018'!AL64/'Vic Oct 2018'!AJ64&lt;='Vic Oct 2018'!M64,($C$5*'Vic Oct 2018'!AL64/'Vic Oct 2018'!AJ64-'Vic Oct 2018'!L64)*('Vic Oct 2018'!X64/100)*'Vic Oct 2018'!AJ64,('Vic Oct 2018'!M64-'Vic Oct 2018'!L64)*('Vic Oct 2018'!X64/100)*'Vic Oct 2018'!AJ64))</f>
        <v>0</v>
      </c>
      <c r="N70" s="284">
        <f>IF(($C$5*'Vic Oct 2018'!AL64/'Vic Oct 2018'!AJ64&gt;'Vic Oct 2018'!M64),($C$5*'Vic Oct 2018'!AL64/'Vic Oct 2018'!AJ64-'Vic Oct 2018'!M64)*'Vic Oct 2018'!Y64/100*'Vic Oct 2018'!AJ64,0)</f>
        <v>0</v>
      </c>
      <c r="O70" s="287">
        <f t="shared" si="0"/>
        <v>2265.4</v>
      </c>
      <c r="P70" s="288">
        <f>'Vic Oct 2018'!AM64</f>
        <v>0</v>
      </c>
      <c r="Q70" s="288">
        <f>'Vic Oct 2018'!AN64</f>
        <v>15</v>
      </c>
      <c r="R70" s="288">
        <f>'Vic Oct 2018'!AO64</f>
        <v>0</v>
      </c>
      <c r="S70" s="288">
        <f>'Vic Oct 2018'!AP64</f>
        <v>0</v>
      </c>
      <c r="T70" s="287">
        <f>(O70-(O70-D70)*Q70/100)</f>
        <v>1967.2</v>
      </c>
      <c r="U70" s="287">
        <f>T70</f>
        <v>1967.2</v>
      </c>
      <c r="V70" s="287">
        <f t="shared" si="1"/>
        <v>2163.92</v>
      </c>
      <c r="W70" s="287">
        <f t="shared" si="1"/>
        <v>2163.92</v>
      </c>
      <c r="X70" s="289">
        <f>'Vic Oct 2018'!AW64</f>
        <v>12</v>
      </c>
      <c r="Y70" s="290" t="str">
        <f>'Vic Oct 2018'!AX64</f>
        <v>y</v>
      </c>
      <c r="CI70" s="274"/>
      <c r="CJ70" s="274"/>
      <c r="CK70" s="274"/>
      <c r="CL70" s="274"/>
      <c r="CM70" s="274"/>
      <c r="CN70" s="274"/>
      <c r="CO70" s="274"/>
      <c r="CP70" s="274"/>
      <c r="CQ70" s="274"/>
      <c r="CR70" s="274"/>
      <c r="CS70" s="274"/>
      <c r="CT70" s="274"/>
      <c r="CU70" s="274"/>
      <c r="CV70" s="274"/>
      <c r="CW70" s="274"/>
      <c r="CX70" s="274"/>
      <c r="CY70" s="274"/>
      <c r="CZ70" s="274"/>
      <c r="DA70" s="274"/>
      <c r="DB70" s="274"/>
      <c r="DC70" s="274"/>
      <c r="DD70" s="274"/>
      <c r="DE70" s="274"/>
      <c r="DF70" s="274"/>
      <c r="DG70" s="274"/>
      <c r="DH70" s="274"/>
      <c r="DI70" s="274"/>
      <c r="DJ70" s="274"/>
      <c r="DK70" s="274"/>
      <c r="DL70" s="274"/>
      <c r="DM70" s="274"/>
      <c r="DN70" s="274"/>
      <c r="DO70" s="274"/>
      <c r="DP70" s="274"/>
      <c r="DQ70" s="274"/>
      <c r="DR70" s="274"/>
      <c r="DS70" s="274"/>
      <c r="DT70" s="274"/>
      <c r="DU70" s="274"/>
      <c r="DV70" s="274"/>
      <c r="DW70" s="274"/>
      <c r="DX70" s="274"/>
      <c r="DY70" s="274"/>
      <c r="DZ70" s="274"/>
      <c r="EA70" s="274"/>
      <c r="EB70" s="274"/>
      <c r="EC70" s="274"/>
      <c r="ED70" s="274"/>
      <c r="EE70" s="274"/>
      <c r="EF70" s="274"/>
      <c r="EG70" s="274"/>
      <c r="EH70" s="274"/>
      <c r="EI70" s="274"/>
      <c r="EJ70" s="274"/>
    </row>
    <row r="71" spans="1:140" ht="17" customHeight="1" thickBot="1">
      <c r="A71" s="536"/>
      <c r="B71" s="316" t="str">
        <f>'Vic Oct 2018'!F65</f>
        <v>Simply Energy</v>
      </c>
      <c r="C71" s="316" t="str">
        <f>'Vic Oct 2018'!G65</f>
        <v>Business Save</v>
      </c>
      <c r="D71" s="317">
        <f>365*'Vic Oct 2018'!H65/100</f>
        <v>295.358</v>
      </c>
      <c r="E71" s="318">
        <f>IF($C$5*'Vic Oct 2018'!AK65/'Vic Oct 2018'!AI65&gt;='Vic Oct 2018'!J65,('Vic Oct 2018'!J65*'Vic Oct 2018'!O65/100)*'Vic Oct 2018'!AI65,($C$5*'Vic Oct 2018'!AK65/'Vic Oct 2018'!AI65*'Vic Oct 2018'!O65/100)*'Vic Oct 2018'!AI65)</f>
        <v>269.21699999999998</v>
      </c>
      <c r="F71" s="319">
        <f>IF($C$5*'Vic Oct 2018'!AK65/'Vic Oct 2018'!AI65&lt;'Vic Oct 2018'!J65,0,IF($C$5*'Vic Oct 2018'!AK65/'Vic Oct 2018'!AI65&lt;='Vic Oct 2018'!K65,($C$5*'Vic Oct 2018'!AK65/'Vic Oct 2018'!AI65-'Vic Oct 2018'!J65)*('Vic Oct 2018'!P65/100)*'Vic Oct 2018'!AI65,('Vic Oct 2018'!K65-'Vic Oct 2018'!J65)*('Vic Oct 2018'!P65/100)*'Vic Oct 2018'!AI65))</f>
        <v>1017.7626000000002</v>
      </c>
      <c r="G71" s="317">
        <f>IF($C$5*'Vic Oct 2018'!AK65/'Vic Oct 2018'!AI65&lt;'Vic Oct 2018'!K65,0,IF($C$5*'Vic Oct 2018'!AK65/'Vic Oct 2018'!AI65&lt;='Vic Oct 2018'!L65,($C$5*'Vic Oct 2018'!AK65/'Vic Oct 2018'!AI65-'Vic Oct 2018'!K65)*('Vic Oct 2018'!Q65/100)*'Vic Oct 2018'!AI65,('Vic Oct 2018'!L65-'Vic Oct 2018'!K65)*('Vic Oct 2018'!Q65/100)*'Vic Oct 2018'!AI65))</f>
        <v>0</v>
      </c>
      <c r="H71" s="318">
        <f>IF($C$5*'Vic Oct 2018'!AK65/'Vic Oct 2018'!AI65&lt;'Vic Oct 2018'!L65,0,IF($C$5*'Vic Oct 2018'!AK65/'Vic Oct 2018'!AI65&lt;='Vic Oct 2018'!M65,($C$5*'Vic Oct 2018'!AK65/'Vic Oct 2018'!AI65-'Vic Oct 2018'!L65)*('Vic Oct 2018'!R65/100)*'Vic Oct 2018'!AI65,('Vic Oct 2018'!M65-'Vic Oct 2018'!L65)*('Vic Oct 2018'!R65/100)*'Vic Oct 2018'!AI65))</f>
        <v>0</v>
      </c>
      <c r="I71" s="317">
        <f>IF(($C$5*'Vic Oct 2018'!AK65/'Vic Oct 2018'!AI65&gt;'Vic Oct 2018'!M65),($C$5*'Vic Oct 2018'!AK65/'Vic Oct 2018'!AI65-'Vic Oct 2018'!M65)*'Vic Oct 2018'!S65/100*'Vic Oct 2018'!AI65,0)</f>
        <v>0</v>
      </c>
      <c r="J71" s="317">
        <f>IF($C$5*'Vic Oct 2018'!AL65/'Vic Oct 2018'!AJ65&gt;='Vic Oct 2018'!J65,('Vic Oct 2018'!J65*'Vic Oct 2018'!U65/100)*'Vic Oct 2018'!AJ65,($C$5*'Vic Oct 2018'!AL65/'Vic Oct 2018'!AJ65*'Vic Oct 2018'!U65/100)*'Vic Oct 2018'!AJ65)</f>
        <v>269.21699999999998</v>
      </c>
      <c r="K71" s="317">
        <f>IF($C$5*'Vic Oct 2018'!AL65/'Vic Oct 2018'!AJ65&lt;'Vic Oct 2018'!J65,0,IF($C$5*'Vic Oct 2018'!AL65/'Vic Oct 2018'!AJ65&lt;='Vic Oct 2018'!K65,($C$5*'Vic Oct 2018'!AL65/'Vic Oct 2018'!AJ65-'Vic Oct 2018'!J65)*('Vic Oct 2018'!V65/100)*'Vic Oct 2018'!AJ65,('Vic Oct 2018'!K65-'Vic Oct 2018'!J65)*('Vic Oct 2018'!V65/100)*'Vic Oct 2018'!AJ65))</f>
        <v>1017.7626000000002</v>
      </c>
      <c r="L71" s="317">
        <f>IF($C$5*'Vic Oct 2018'!AL65/'Vic Oct 2018'!AJ65&lt;'Vic Oct 2018'!K65,0,IF($C$5*'Vic Oct 2018'!AL65/'Vic Oct 2018'!AJ65&lt;='Vic Oct 2018'!L65,($C$5*'Vic Oct 2018'!AL65/'Vic Oct 2018'!AJ65-'Vic Oct 2018'!K65)*('Vic Oct 2018'!W65/100)*'Vic Oct 2018'!AJ65,('Vic Oct 2018'!L65-'Vic Oct 2018'!K65)*('Vic Oct 2018'!W65/100)*'Vic Oct 2018'!AJ65))</f>
        <v>0</v>
      </c>
      <c r="M71" s="317">
        <f>IF($C$5*'Vic Oct 2018'!AL65/'Vic Oct 2018'!AJ65&lt;'Vic Oct 2018'!L65,0,IF($C$5*'Vic Oct 2018'!AL65/'Vic Oct 2018'!AJ65&lt;='Vic Oct 2018'!M65,($C$5*'Vic Oct 2018'!AL65/'Vic Oct 2018'!AJ65-'Vic Oct 2018'!L65)*('Vic Oct 2018'!X65/100)*'Vic Oct 2018'!AJ65,('Vic Oct 2018'!M65-'Vic Oct 2018'!L65)*('Vic Oct 2018'!X65/100)*'Vic Oct 2018'!AJ65))</f>
        <v>0</v>
      </c>
      <c r="N71" s="317">
        <f>IF(($C$5*'Vic Oct 2018'!AL65/'Vic Oct 2018'!AJ65&gt;'Vic Oct 2018'!M65),($C$5*'Vic Oct 2018'!AL65/'Vic Oct 2018'!AJ65-'Vic Oct 2018'!M65)*'Vic Oct 2018'!Y65/100*'Vic Oct 2018'!AJ65,0)</f>
        <v>0</v>
      </c>
      <c r="O71" s="320">
        <f t="shared" si="0"/>
        <v>2869.3172000000004</v>
      </c>
      <c r="P71" s="321">
        <f>'Vic Oct 2018'!AM65</f>
        <v>0</v>
      </c>
      <c r="Q71" s="321">
        <f>'Vic Oct 2018'!AN65</f>
        <v>30</v>
      </c>
      <c r="R71" s="321">
        <f>'Vic Oct 2018'!AO65</f>
        <v>0</v>
      </c>
      <c r="S71" s="321">
        <f>'Vic Oct 2018'!AP65</f>
        <v>0</v>
      </c>
      <c r="T71" s="320">
        <f>(O71-(O71-D71)*Q71/100)</f>
        <v>2097.1294400000002</v>
      </c>
      <c r="U71" s="320">
        <f>T71</f>
        <v>2097.1294400000002</v>
      </c>
      <c r="V71" s="320">
        <f t="shared" ref="V71:W71" si="9">T71*1.1</f>
        <v>2306.8423840000005</v>
      </c>
      <c r="W71" s="320">
        <f t="shared" si="9"/>
        <v>2306.8423840000005</v>
      </c>
      <c r="X71" s="322">
        <f>'Vic Oct 2018'!AW65</f>
        <v>0</v>
      </c>
      <c r="Y71" s="323" t="str">
        <f>'Vic Oct 2018'!AX65</f>
        <v>n</v>
      </c>
      <c r="CI71" s="274"/>
      <c r="CJ71" s="274"/>
      <c r="CK71" s="274"/>
      <c r="CL71" s="274"/>
      <c r="CM71" s="274"/>
      <c r="CN71" s="274"/>
      <c r="CO71" s="274"/>
      <c r="CP71" s="274"/>
      <c r="CQ71" s="274"/>
      <c r="CR71" s="274"/>
      <c r="CS71" s="274"/>
      <c r="CT71" s="274"/>
      <c r="CU71" s="274"/>
      <c r="CV71" s="274"/>
      <c r="CW71" s="274"/>
      <c r="CX71" s="274"/>
      <c r="CY71" s="274"/>
      <c r="CZ71" s="274"/>
      <c r="DA71" s="274"/>
      <c r="DB71" s="274"/>
      <c r="DC71" s="274"/>
      <c r="DD71" s="274"/>
      <c r="DE71" s="274"/>
      <c r="DF71" s="274"/>
      <c r="DG71" s="274"/>
      <c r="DH71" s="274"/>
      <c r="DI71" s="274"/>
      <c r="DJ71" s="274"/>
      <c r="DK71" s="274"/>
      <c r="DL71" s="274"/>
      <c r="DM71" s="274"/>
      <c r="DN71" s="274"/>
      <c r="DO71" s="274"/>
      <c r="DP71" s="274"/>
      <c r="DQ71" s="274"/>
      <c r="DR71" s="274"/>
      <c r="DS71" s="274"/>
      <c r="DT71" s="274"/>
      <c r="DU71" s="274"/>
      <c r="DV71" s="274"/>
      <c r="DW71" s="274"/>
      <c r="DX71" s="274"/>
      <c r="DY71" s="274"/>
      <c r="DZ71" s="274"/>
      <c r="EA71" s="274"/>
      <c r="EB71" s="274"/>
      <c r="EC71" s="274"/>
      <c r="ED71" s="274"/>
      <c r="EE71" s="274"/>
      <c r="EF71" s="274"/>
      <c r="EG71" s="274"/>
      <c r="EH71" s="274"/>
      <c r="EI71" s="274"/>
      <c r="EJ71" s="274"/>
    </row>
    <row r="72" spans="1:140">
      <c r="CI72" s="274"/>
      <c r="CJ72" s="274"/>
      <c r="CK72" s="274"/>
      <c r="CL72" s="274"/>
      <c r="CM72" s="274"/>
      <c r="CN72" s="274"/>
      <c r="CO72" s="274"/>
      <c r="CP72" s="274"/>
      <c r="CQ72" s="274"/>
      <c r="CR72" s="274"/>
      <c r="CS72" s="274"/>
      <c r="CT72" s="274"/>
      <c r="CU72" s="274"/>
      <c r="CV72" s="274"/>
      <c r="CW72" s="274"/>
      <c r="CX72" s="274"/>
      <c r="CY72" s="274"/>
      <c r="CZ72" s="274"/>
      <c r="DA72" s="274"/>
      <c r="DB72" s="274"/>
      <c r="DC72" s="274"/>
      <c r="DD72" s="274"/>
      <c r="DE72" s="274"/>
      <c r="DF72" s="274"/>
      <c r="DG72" s="274"/>
      <c r="DH72" s="274"/>
      <c r="DI72" s="274"/>
      <c r="DJ72" s="274"/>
      <c r="DK72" s="274"/>
      <c r="DL72" s="274"/>
      <c r="DM72" s="274"/>
      <c r="DN72" s="274"/>
      <c r="DO72" s="274"/>
      <c r="DP72" s="274"/>
      <c r="DQ72" s="274"/>
      <c r="DR72" s="274"/>
      <c r="DS72" s="274"/>
      <c r="DT72" s="274"/>
      <c r="DU72" s="274"/>
      <c r="DV72" s="274"/>
      <c r="DW72" s="274"/>
      <c r="DX72" s="274"/>
      <c r="DY72" s="274"/>
      <c r="DZ72" s="274"/>
      <c r="EA72" s="274"/>
      <c r="EB72" s="274"/>
      <c r="EC72" s="274"/>
      <c r="ED72" s="274"/>
      <c r="EE72" s="274"/>
      <c r="EF72" s="274"/>
      <c r="EG72" s="274"/>
      <c r="EH72" s="274"/>
      <c r="EI72" s="274"/>
      <c r="EJ72" s="274"/>
    </row>
    <row r="73" spans="1:140">
      <c r="CI73" s="274"/>
      <c r="CJ73" s="274"/>
      <c r="CK73" s="274"/>
      <c r="CL73" s="274"/>
      <c r="CM73" s="274"/>
      <c r="CN73" s="274"/>
      <c r="CO73" s="274"/>
      <c r="CP73" s="274"/>
      <c r="CQ73" s="274"/>
      <c r="CR73" s="274"/>
      <c r="CS73" s="274"/>
      <c r="CT73" s="274"/>
      <c r="CU73" s="274"/>
      <c r="CV73" s="274"/>
      <c r="CW73" s="274"/>
      <c r="CX73" s="274"/>
      <c r="CY73" s="274"/>
      <c r="CZ73" s="274"/>
      <c r="DA73" s="274"/>
      <c r="DB73" s="274"/>
      <c r="DC73" s="274"/>
      <c r="DD73" s="274"/>
      <c r="DE73" s="274"/>
      <c r="DF73" s="274"/>
      <c r="DG73" s="274"/>
      <c r="DH73" s="274"/>
      <c r="DI73" s="274"/>
      <c r="DJ73" s="274"/>
      <c r="DK73" s="274"/>
      <c r="DL73" s="274"/>
      <c r="DM73" s="274"/>
      <c r="DN73" s="274"/>
      <c r="DO73" s="274"/>
      <c r="DP73" s="274"/>
      <c r="DQ73" s="274"/>
      <c r="DR73" s="274"/>
      <c r="DS73" s="274"/>
      <c r="DT73" s="274"/>
      <c r="DU73" s="274"/>
      <c r="DV73" s="274"/>
      <c r="DW73" s="274"/>
      <c r="DX73" s="274"/>
      <c r="DY73" s="274"/>
      <c r="DZ73" s="274"/>
      <c r="EA73" s="274"/>
      <c r="EB73" s="274"/>
      <c r="EC73" s="274"/>
      <c r="ED73" s="274"/>
      <c r="EE73" s="274"/>
      <c r="EF73" s="274"/>
      <c r="EG73" s="274"/>
      <c r="EH73" s="274"/>
      <c r="EI73" s="274"/>
      <c r="EJ73" s="274"/>
    </row>
    <row r="74" spans="1:140">
      <c r="CI74" s="274"/>
      <c r="CJ74" s="274"/>
      <c r="CK74" s="274"/>
      <c r="CL74" s="274"/>
      <c r="CM74" s="274"/>
      <c r="CN74" s="274"/>
      <c r="CO74" s="274"/>
      <c r="CP74" s="274"/>
      <c r="CQ74" s="274"/>
      <c r="CR74" s="274"/>
      <c r="CS74" s="274"/>
      <c r="CT74" s="274"/>
      <c r="CU74" s="274"/>
      <c r="CV74" s="274"/>
      <c r="CW74" s="274"/>
      <c r="CX74" s="274"/>
      <c r="CY74" s="274"/>
      <c r="CZ74" s="274"/>
      <c r="DA74" s="274"/>
      <c r="DB74" s="274"/>
      <c r="DC74" s="274"/>
      <c r="DD74" s="274"/>
      <c r="DE74" s="274"/>
      <c r="DF74" s="274"/>
      <c r="DG74" s="274"/>
      <c r="DH74" s="274"/>
      <c r="DI74" s="274"/>
      <c r="DJ74" s="274"/>
      <c r="DK74" s="274"/>
      <c r="DL74" s="274"/>
      <c r="DM74" s="274"/>
      <c r="DN74" s="274"/>
      <c r="DO74" s="274"/>
      <c r="DP74" s="274"/>
      <c r="DQ74" s="274"/>
      <c r="DR74" s="274"/>
      <c r="DS74" s="274"/>
      <c r="DT74" s="274"/>
      <c r="DU74" s="274"/>
      <c r="DV74" s="274"/>
      <c r="DW74" s="274"/>
      <c r="DX74" s="274"/>
      <c r="DY74" s="274"/>
      <c r="DZ74" s="274"/>
      <c r="EA74" s="274"/>
      <c r="EB74" s="274"/>
      <c r="EC74" s="274"/>
      <c r="ED74" s="274"/>
      <c r="EE74" s="274"/>
      <c r="EF74" s="274"/>
      <c r="EG74" s="274"/>
      <c r="EH74" s="274"/>
      <c r="EI74" s="274"/>
      <c r="EJ74" s="274"/>
    </row>
    <row r="75" spans="1:140">
      <c r="CI75" s="274"/>
      <c r="CJ75" s="274"/>
      <c r="CK75" s="274"/>
      <c r="CL75" s="274"/>
      <c r="CM75" s="274"/>
      <c r="CN75" s="274"/>
      <c r="CO75" s="274"/>
      <c r="CP75" s="274"/>
      <c r="CQ75" s="274"/>
      <c r="CR75" s="274"/>
      <c r="CS75" s="274"/>
      <c r="CT75" s="274"/>
      <c r="CU75" s="274"/>
      <c r="CV75" s="274"/>
      <c r="CW75" s="274"/>
      <c r="CX75" s="274"/>
      <c r="CY75" s="274"/>
      <c r="CZ75" s="274"/>
      <c r="DA75" s="274"/>
      <c r="DB75" s="274"/>
      <c r="DC75" s="274"/>
      <c r="DD75" s="274"/>
      <c r="DE75" s="274"/>
      <c r="DF75" s="274"/>
      <c r="DG75" s="274"/>
      <c r="DH75" s="274"/>
      <c r="DI75" s="274"/>
      <c r="DJ75" s="274"/>
      <c r="DK75" s="274"/>
      <c r="DL75" s="274"/>
      <c r="DM75" s="274"/>
      <c r="DN75" s="274"/>
      <c r="DO75" s="274"/>
      <c r="DP75" s="274"/>
      <c r="DQ75" s="274"/>
      <c r="DR75" s="274"/>
      <c r="DS75" s="274"/>
      <c r="DT75" s="274"/>
      <c r="DU75" s="274"/>
      <c r="DV75" s="274"/>
      <c r="DW75" s="274"/>
      <c r="DX75" s="274"/>
      <c r="DY75" s="274"/>
      <c r="DZ75" s="274"/>
      <c r="EA75" s="274"/>
      <c r="EB75" s="274"/>
      <c r="EC75" s="274"/>
      <c r="ED75" s="274"/>
      <c r="EE75" s="274"/>
      <c r="EF75" s="274"/>
      <c r="EG75" s="274"/>
      <c r="EH75" s="274"/>
      <c r="EI75" s="274"/>
      <c r="EJ75" s="274"/>
    </row>
    <row r="76" spans="1:140">
      <c r="CI76" s="274"/>
      <c r="CJ76" s="274"/>
      <c r="CK76" s="274"/>
      <c r="CL76" s="274"/>
      <c r="CM76" s="274"/>
      <c r="CN76" s="274"/>
      <c r="CO76" s="274"/>
      <c r="CP76" s="274"/>
      <c r="CQ76" s="274"/>
      <c r="CR76" s="274"/>
      <c r="CS76" s="274"/>
      <c r="CT76" s="274"/>
      <c r="CU76" s="274"/>
      <c r="CV76" s="274"/>
      <c r="CW76" s="274"/>
      <c r="CX76" s="274"/>
      <c r="CY76" s="274"/>
      <c r="CZ76" s="274"/>
      <c r="DA76" s="274"/>
      <c r="DB76" s="274"/>
      <c r="DC76" s="274"/>
      <c r="DD76" s="274"/>
      <c r="DE76" s="274"/>
      <c r="DF76" s="274"/>
      <c r="DG76" s="274"/>
      <c r="DH76" s="274"/>
      <c r="DI76" s="274"/>
      <c r="DJ76" s="274"/>
      <c r="DK76" s="274"/>
      <c r="DL76" s="274"/>
      <c r="DM76" s="274"/>
      <c r="DN76" s="274"/>
      <c r="DO76" s="274"/>
      <c r="DP76" s="274"/>
      <c r="DQ76" s="274"/>
      <c r="DR76" s="274"/>
      <c r="DS76" s="274"/>
      <c r="DT76" s="274"/>
      <c r="DU76" s="274"/>
      <c r="DV76" s="274"/>
      <c r="DW76" s="274"/>
      <c r="DX76" s="274"/>
      <c r="DY76" s="274"/>
      <c r="DZ76" s="274"/>
      <c r="EA76" s="274"/>
      <c r="EB76" s="274"/>
      <c r="EC76" s="274"/>
      <c r="ED76" s="274"/>
      <c r="EE76" s="274"/>
      <c r="EF76" s="274"/>
      <c r="EG76" s="274"/>
      <c r="EH76" s="274"/>
      <c r="EI76" s="274"/>
      <c r="EJ76" s="274"/>
    </row>
    <row r="77" spans="1:140">
      <c r="CI77" s="274"/>
      <c r="CJ77" s="274"/>
      <c r="CK77" s="274"/>
      <c r="CL77" s="274"/>
      <c r="CM77" s="274"/>
      <c r="CN77" s="274"/>
      <c r="CO77" s="274"/>
      <c r="CP77" s="274"/>
      <c r="CQ77" s="274"/>
      <c r="CR77" s="274"/>
      <c r="CS77" s="274"/>
      <c r="CT77" s="274"/>
      <c r="CU77" s="274"/>
      <c r="CV77" s="274"/>
      <c r="CW77" s="274"/>
      <c r="CX77" s="274"/>
      <c r="CY77" s="274"/>
      <c r="CZ77" s="274"/>
      <c r="DA77" s="274"/>
      <c r="DB77" s="274"/>
      <c r="DC77" s="274"/>
      <c r="DD77" s="274"/>
      <c r="DE77" s="274"/>
      <c r="DF77" s="274"/>
      <c r="DG77" s="274"/>
      <c r="DH77" s="274"/>
      <c r="DI77" s="274"/>
      <c r="DJ77" s="274"/>
      <c r="DK77" s="274"/>
      <c r="DL77" s="274"/>
      <c r="DM77" s="274"/>
      <c r="DN77" s="274"/>
      <c r="DO77" s="274"/>
      <c r="DP77" s="274"/>
      <c r="DQ77" s="274"/>
      <c r="DR77" s="274"/>
      <c r="DS77" s="274"/>
      <c r="DT77" s="274"/>
      <c r="DU77" s="274"/>
      <c r="DV77" s="274"/>
      <c r="DW77" s="274"/>
      <c r="DX77" s="274"/>
      <c r="DY77" s="274"/>
      <c r="DZ77" s="274"/>
      <c r="EA77" s="274"/>
      <c r="EB77" s="274"/>
      <c r="EC77" s="274"/>
      <c r="ED77" s="274"/>
      <c r="EE77" s="274"/>
      <c r="EF77" s="274"/>
      <c r="EG77" s="274"/>
      <c r="EH77" s="274"/>
      <c r="EI77" s="274"/>
      <c r="EJ77" s="274"/>
    </row>
    <row r="78" spans="1:140">
      <c r="CI78" s="274"/>
      <c r="CJ78" s="274"/>
      <c r="CK78" s="274"/>
      <c r="CL78" s="274"/>
      <c r="CM78" s="274"/>
      <c r="CN78" s="274"/>
      <c r="CO78" s="274"/>
      <c r="CP78" s="274"/>
      <c r="CQ78" s="274"/>
      <c r="CR78" s="274"/>
      <c r="CS78" s="274"/>
      <c r="CT78" s="274"/>
      <c r="CU78" s="274"/>
      <c r="CV78" s="274"/>
      <c r="CW78" s="274"/>
      <c r="CX78" s="274"/>
      <c r="CY78" s="274"/>
      <c r="CZ78" s="274"/>
      <c r="DA78" s="274"/>
      <c r="DB78" s="274"/>
      <c r="DC78" s="274"/>
      <c r="DD78" s="274"/>
      <c r="DE78" s="274"/>
      <c r="DF78" s="274"/>
      <c r="DG78" s="274"/>
      <c r="DH78" s="274"/>
      <c r="DI78" s="274"/>
      <c r="DJ78" s="274"/>
      <c r="DK78" s="274"/>
      <c r="DL78" s="274"/>
      <c r="DM78" s="274"/>
      <c r="DN78" s="274"/>
      <c r="DO78" s="274"/>
      <c r="DP78" s="274"/>
      <c r="DQ78" s="274"/>
      <c r="DR78" s="274"/>
      <c r="DS78" s="274"/>
      <c r="DT78" s="274"/>
      <c r="DU78" s="274"/>
      <c r="DV78" s="274"/>
      <c r="DW78" s="274"/>
      <c r="DX78" s="274"/>
      <c r="DY78" s="274"/>
      <c r="DZ78" s="274"/>
      <c r="EA78" s="274"/>
      <c r="EB78" s="274"/>
      <c r="EC78" s="274"/>
      <c r="ED78" s="274"/>
      <c r="EE78" s="274"/>
      <c r="EF78" s="274"/>
      <c r="EG78" s="274"/>
      <c r="EH78" s="274"/>
      <c r="EI78" s="274"/>
      <c r="EJ78" s="274"/>
    </row>
    <row r="79" spans="1:140">
      <c r="CI79" s="274"/>
      <c r="CJ79" s="274"/>
      <c r="CK79" s="274"/>
      <c r="CL79" s="274"/>
      <c r="CM79" s="274"/>
      <c r="CN79" s="274"/>
      <c r="CO79" s="274"/>
      <c r="CP79" s="274"/>
      <c r="CQ79" s="274"/>
      <c r="CR79" s="274"/>
      <c r="CS79" s="274"/>
      <c r="CT79" s="274"/>
      <c r="CU79" s="274"/>
      <c r="CV79" s="274"/>
      <c r="CW79" s="274"/>
      <c r="CX79" s="274"/>
      <c r="CY79" s="274"/>
      <c r="CZ79" s="274"/>
      <c r="DA79" s="274"/>
      <c r="DB79" s="274"/>
      <c r="DC79" s="274"/>
      <c r="DD79" s="274"/>
      <c r="DE79" s="274"/>
      <c r="DF79" s="274"/>
      <c r="DG79" s="274"/>
      <c r="DH79" s="274"/>
      <c r="DI79" s="274"/>
      <c r="DJ79" s="274"/>
      <c r="DK79" s="274"/>
      <c r="DL79" s="274"/>
      <c r="DM79" s="274"/>
      <c r="DN79" s="274"/>
      <c r="DO79" s="274"/>
      <c r="DP79" s="274"/>
      <c r="DQ79" s="274"/>
      <c r="DR79" s="274"/>
      <c r="DS79" s="274"/>
      <c r="DT79" s="274"/>
      <c r="DU79" s="274"/>
      <c r="DV79" s="274"/>
      <c r="DW79" s="274"/>
      <c r="DX79" s="274"/>
      <c r="DY79" s="274"/>
      <c r="DZ79" s="274"/>
      <c r="EA79" s="274"/>
      <c r="EB79" s="274"/>
      <c r="EC79" s="274"/>
      <c r="ED79" s="274"/>
      <c r="EE79" s="274"/>
      <c r="EF79" s="274"/>
      <c r="EG79" s="274"/>
      <c r="EH79" s="274"/>
      <c r="EI79" s="274"/>
      <c r="EJ79" s="274"/>
    </row>
    <row r="80" spans="1:140">
      <c r="CI80" s="274"/>
      <c r="CJ80" s="274"/>
      <c r="CK80" s="274"/>
      <c r="CL80" s="274"/>
      <c r="CM80" s="274"/>
      <c r="CN80" s="274"/>
      <c r="CO80" s="274"/>
      <c r="CP80" s="274"/>
      <c r="CQ80" s="274"/>
      <c r="CR80" s="274"/>
      <c r="CS80" s="274"/>
      <c r="CT80" s="274"/>
      <c r="CU80" s="274"/>
      <c r="CV80" s="274"/>
      <c r="CW80" s="274"/>
      <c r="CX80" s="274"/>
      <c r="CY80" s="274"/>
      <c r="CZ80" s="274"/>
      <c r="DA80" s="274"/>
      <c r="DB80" s="274"/>
      <c r="DC80" s="274"/>
      <c r="DD80" s="274"/>
      <c r="DE80" s="274"/>
      <c r="DF80" s="274"/>
      <c r="DG80" s="274"/>
      <c r="DH80" s="274"/>
      <c r="DI80" s="274"/>
      <c r="DJ80" s="274"/>
      <c r="DK80" s="274"/>
      <c r="DL80" s="274"/>
      <c r="DM80" s="274"/>
      <c r="DN80" s="274"/>
      <c r="DO80" s="274"/>
      <c r="DP80" s="274"/>
      <c r="DQ80" s="274"/>
      <c r="DR80" s="274"/>
      <c r="DS80" s="274"/>
      <c r="DT80" s="274"/>
      <c r="DU80" s="274"/>
      <c r="DV80" s="274"/>
      <c r="DW80" s="274"/>
      <c r="DX80" s="274"/>
      <c r="DY80" s="274"/>
      <c r="DZ80" s="274"/>
      <c r="EA80" s="274"/>
      <c r="EB80" s="274"/>
      <c r="EC80" s="274"/>
      <c r="ED80" s="274"/>
      <c r="EE80" s="274"/>
      <c r="EF80" s="274"/>
      <c r="EG80" s="274"/>
      <c r="EH80" s="274"/>
      <c r="EI80" s="274"/>
      <c r="EJ80" s="274"/>
    </row>
    <row r="81" spans="87:140">
      <c r="CI81" s="274"/>
      <c r="CJ81" s="274"/>
      <c r="CK81" s="274"/>
      <c r="CL81" s="274"/>
      <c r="CM81" s="274"/>
      <c r="CN81" s="274"/>
      <c r="CO81" s="274"/>
      <c r="CP81" s="274"/>
      <c r="CQ81" s="274"/>
      <c r="CR81" s="274"/>
      <c r="CS81" s="274"/>
      <c r="CT81" s="274"/>
      <c r="CU81" s="274"/>
      <c r="CV81" s="274"/>
      <c r="CW81" s="274"/>
      <c r="CX81" s="274"/>
      <c r="CY81" s="274"/>
      <c r="CZ81" s="274"/>
      <c r="DA81" s="274"/>
      <c r="DB81" s="274"/>
      <c r="DC81" s="274"/>
      <c r="DD81" s="274"/>
      <c r="DE81" s="274"/>
      <c r="DF81" s="274"/>
      <c r="DG81" s="274"/>
      <c r="DH81" s="274"/>
      <c r="DI81" s="274"/>
      <c r="DJ81" s="274"/>
      <c r="DK81" s="274"/>
      <c r="DL81" s="274"/>
      <c r="DM81" s="274"/>
      <c r="DN81" s="274"/>
      <c r="DO81" s="274"/>
      <c r="DP81" s="274"/>
      <c r="DQ81" s="274"/>
      <c r="DR81" s="274"/>
      <c r="DS81" s="274"/>
      <c r="DT81" s="274"/>
      <c r="DU81" s="274"/>
      <c r="DV81" s="274"/>
      <c r="DW81" s="274"/>
      <c r="DX81" s="274"/>
      <c r="DY81" s="274"/>
      <c r="DZ81" s="274"/>
      <c r="EA81" s="274"/>
      <c r="EB81" s="274"/>
      <c r="EC81" s="274"/>
      <c r="ED81" s="274"/>
      <c r="EE81" s="274"/>
      <c r="EF81" s="274"/>
      <c r="EG81" s="274"/>
      <c r="EH81" s="274"/>
      <c r="EI81" s="274"/>
      <c r="EJ81" s="274"/>
    </row>
    <row r="82" spans="87:140">
      <c r="CI82" s="274"/>
      <c r="CJ82" s="274"/>
      <c r="CK82" s="274"/>
      <c r="CL82" s="274"/>
      <c r="CM82" s="274"/>
      <c r="CN82" s="274"/>
      <c r="CO82" s="274"/>
      <c r="CP82" s="274"/>
      <c r="CQ82" s="274"/>
      <c r="CR82" s="274"/>
      <c r="CS82" s="274"/>
      <c r="CT82" s="274"/>
      <c r="CU82" s="274"/>
      <c r="CV82" s="274"/>
      <c r="CW82" s="274"/>
      <c r="CX82" s="274"/>
      <c r="CY82" s="274"/>
      <c r="CZ82" s="274"/>
      <c r="DA82" s="274"/>
      <c r="DB82" s="274"/>
      <c r="DC82" s="274"/>
      <c r="DD82" s="274"/>
      <c r="DE82" s="274"/>
      <c r="DF82" s="274"/>
      <c r="DG82" s="274"/>
      <c r="DH82" s="274"/>
      <c r="DI82" s="274"/>
      <c r="DJ82" s="274"/>
      <c r="DK82" s="274"/>
      <c r="DL82" s="274"/>
      <c r="DM82" s="274"/>
      <c r="DN82" s="274"/>
      <c r="DO82" s="274"/>
      <c r="DP82" s="274"/>
      <c r="DQ82" s="274"/>
      <c r="DR82" s="274"/>
      <c r="DS82" s="274"/>
      <c r="DT82" s="274"/>
      <c r="DU82" s="274"/>
      <c r="DV82" s="274"/>
      <c r="DW82" s="274"/>
      <c r="DX82" s="274"/>
      <c r="DY82" s="274"/>
      <c r="DZ82" s="274"/>
      <c r="EA82" s="274"/>
      <c r="EB82" s="274"/>
      <c r="EC82" s="274"/>
      <c r="ED82" s="274"/>
      <c r="EE82" s="274"/>
      <c r="EF82" s="274"/>
      <c r="EG82" s="274"/>
      <c r="EH82" s="274"/>
      <c r="EI82" s="274"/>
      <c r="EJ82" s="274"/>
    </row>
    <row r="83" spans="87:140">
      <c r="CI83" s="274"/>
      <c r="CJ83" s="274"/>
      <c r="CK83" s="274"/>
      <c r="CL83" s="274"/>
      <c r="CM83" s="274"/>
      <c r="CN83" s="274"/>
      <c r="CO83" s="274"/>
      <c r="CP83" s="274"/>
      <c r="CQ83" s="274"/>
      <c r="CR83" s="274"/>
      <c r="CS83" s="274"/>
      <c r="CT83" s="274"/>
      <c r="CU83" s="274"/>
      <c r="CV83" s="274"/>
      <c r="CW83" s="274"/>
      <c r="CX83" s="274"/>
      <c r="CY83" s="274"/>
      <c r="CZ83" s="274"/>
      <c r="DA83" s="274"/>
      <c r="DB83" s="274"/>
      <c r="DC83" s="274"/>
      <c r="DD83" s="274"/>
      <c r="DE83" s="274"/>
      <c r="DF83" s="274"/>
      <c r="DG83" s="274"/>
      <c r="DH83" s="274"/>
      <c r="DI83" s="274"/>
      <c r="DJ83" s="274"/>
      <c r="DK83" s="274"/>
      <c r="DL83" s="274"/>
      <c r="DM83" s="274"/>
      <c r="DN83" s="274"/>
      <c r="DO83" s="274"/>
      <c r="DP83" s="274"/>
      <c r="DQ83" s="274"/>
      <c r="DR83" s="274"/>
      <c r="DS83" s="274"/>
      <c r="DT83" s="274"/>
      <c r="DU83" s="274"/>
      <c r="DV83" s="274"/>
      <c r="DW83" s="274"/>
      <c r="DX83" s="274"/>
      <c r="DY83" s="274"/>
      <c r="DZ83" s="274"/>
      <c r="EA83" s="274"/>
      <c r="EB83" s="274"/>
      <c r="EC83" s="274"/>
      <c r="ED83" s="274"/>
      <c r="EE83" s="274"/>
      <c r="EF83" s="274"/>
      <c r="EG83" s="274"/>
      <c r="EH83" s="274"/>
      <c r="EI83" s="274"/>
      <c r="EJ83" s="274"/>
    </row>
    <row r="84" spans="87:140">
      <c r="CI84" s="274"/>
      <c r="CJ84" s="274"/>
      <c r="CK84" s="274"/>
      <c r="CL84" s="274"/>
      <c r="CM84" s="274"/>
      <c r="CN84" s="274"/>
      <c r="CO84" s="274"/>
      <c r="CP84" s="274"/>
      <c r="CQ84" s="274"/>
      <c r="CR84" s="274"/>
      <c r="CS84" s="274"/>
      <c r="CT84" s="274"/>
      <c r="CU84" s="274"/>
      <c r="CV84" s="274"/>
      <c r="CW84" s="274"/>
      <c r="CX84" s="274"/>
      <c r="CY84" s="274"/>
      <c r="CZ84" s="274"/>
      <c r="DA84" s="274"/>
      <c r="DB84" s="274"/>
      <c r="DC84" s="274"/>
      <c r="DD84" s="274"/>
      <c r="DE84" s="274"/>
      <c r="DF84" s="274"/>
      <c r="DG84" s="274"/>
      <c r="DH84" s="274"/>
      <c r="DI84" s="274"/>
      <c r="DJ84" s="274"/>
      <c r="DK84" s="274"/>
      <c r="DL84" s="274"/>
      <c r="DM84" s="274"/>
      <c r="DN84" s="274"/>
      <c r="DO84" s="274"/>
      <c r="DP84" s="274"/>
      <c r="DQ84" s="274"/>
      <c r="DR84" s="274"/>
      <c r="DS84" s="274"/>
      <c r="DT84" s="274"/>
      <c r="DU84" s="274"/>
      <c r="DV84" s="274"/>
      <c r="DW84" s="274"/>
      <c r="DX84" s="274"/>
      <c r="DY84" s="274"/>
      <c r="DZ84" s="274"/>
      <c r="EA84" s="274"/>
      <c r="EB84" s="274"/>
      <c r="EC84" s="274"/>
      <c r="ED84" s="274"/>
      <c r="EE84" s="274"/>
      <c r="EF84" s="274"/>
      <c r="EG84" s="274"/>
      <c r="EH84" s="274"/>
      <c r="EI84" s="274"/>
      <c r="EJ84" s="274"/>
    </row>
    <row r="85" spans="87:140">
      <c r="CI85" s="274"/>
      <c r="CJ85" s="274"/>
      <c r="CK85" s="274"/>
      <c r="CL85" s="274"/>
      <c r="CM85" s="274"/>
      <c r="CN85" s="274"/>
      <c r="CO85" s="274"/>
      <c r="CP85" s="274"/>
      <c r="CQ85" s="274"/>
      <c r="CR85" s="274"/>
      <c r="CS85" s="274"/>
      <c r="CT85" s="274"/>
      <c r="CU85" s="274"/>
      <c r="CV85" s="274"/>
      <c r="CW85" s="274"/>
      <c r="CX85" s="274"/>
      <c r="CY85" s="274"/>
      <c r="CZ85" s="274"/>
      <c r="DA85" s="274"/>
      <c r="DB85" s="274"/>
      <c r="DC85" s="274"/>
      <c r="DD85" s="274"/>
      <c r="DE85" s="274"/>
      <c r="DF85" s="274"/>
      <c r="DG85" s="274"/>
      <c r="DH85" s="274"/>
      <c r="DI85" s="274"/>
      <c r="DJ85" s="274"/>
      <c r="DK85" s="274"/>
      <c r="DL85" s="274"/>
      <c r="DM85" s="274"/>
      <c r="DN85" s="274"/>
      <c r="DO85" s="274"/>
      <c r="DP85" s="274"/>
      <c r="DQ85" s="274"/>
      <c r="DR85" s="274"/>
      <c r="DS85" s="274"/>
      <c r="DT85" s="274"/>
      <c r="DU85" s="274"/>
      <c r="DV85" s="274"/>
      <c r="DW85" s="274"/>
      <c r="DX85" s="274"/>
      <c r="DY85" s="274"/>
      <c r="DZ85" s="274"/>
      <c r="EA85" s="274"/>
      <c r="EB85" s="274"/>
      <c r="EC85" s="274"/>
      <c r="ED85" s="274"/>
      <c r="EE85" s="274"/>
      <c r="EF85" s="274"/>
      <c r="EG85" s="274"/>
      <c r="EH85" s="274"/>
      <c r="EI85" s="274"/>
      <c r="EJ85" s="274"/>
    </row>
    <row r="86" spans="87:140">
      <c r="CI86" s="274"/>
      <c r="CJ86" s="274"/>
      <c r="CK86" s="274"/>
      <c r="CL86" s="274"/>
      <c r="CM86" s="274"/>
      <c r="CN86" s="274"/>
      <c r="CO86" s="274"/>
      <c r="CP86" s="274"/>
      <c r="CQ86" s="274"/>
      <c r="CR86" s="274"/>
      <c r="CS86" s="274"/>
      <c r="CT86" s="274"/>
      <c r="CU86" s="274"/>
      <c r="CV86" s="274"/>
      <c r="CW86" s="274"/>
      <c r="CX86" s="274"/>
      <c r="CY86" s="274"/>
      <c r="CZ86" s="274"/>
      <c r="DA86" s="274"/>
      <c r="DB86" s="274"/>
      <c r="DC86" s="274"/>
      <c r="DD86" s="274"/>
      <c r="DE86" s="274"/>
      <c r="DF86" s="274"/>
      <c r="DG86" s="274"/>
      <c r="DH86" s="274"/>
      <c r="DI86" s="274"/>
      <c r="DJ86" s="274"/>
      <c r="DK86" s="274"/>
      <c r="DL86" s="274"/>
      <c r="DM86" s="274"/>
      <c r="DN86" s="274"/>
      <c r="DO86" s="274"/>
      <c r="DP86" s="274"/>
      <c r="DQ86" s="274"/>
      <c r="DR86" s="274"/>
      <c r="DS86" s="274"/>
      <c r="DT86" s="274"/>
      <c r="DU86" s="274"/>
      <c r="DV86" s="274"/>
      <c r="DW86" s="274"/>
      <c r="DX86" s="274"/>
      <c r="DY86" s="274"/>
      <c r="DZ86" s="274"/>
      <c r="EA86" s="274"/>
      <c r="EB86" s="274"/>
      <c r="EC86" s="274"/>
      <c r="ED86" s="274"/>
      <c r="EE86" s="274"/>
      <c r="EF86" s="274"/>
      <c r="EG86" s="274"/>
      <c r="EH86" s="274"/>
      <c r="EI86" s="274"/>
      <c r="EJ86" s="274"/>
    </row>
    <row r="87" spans="87:140">
      <c r="CI87" s="274"/>
      <c r="CJ87" s="274"/>
      <c r="CK87" s="274"/>
      <c r="CL87" s="274"/>
      <c r="CM87" s="274"/>
      <c r="CN87" s="274"/>
      <c r="CO87" s="274"/>
      <c r="CP87" s="274"/>
      <c r="CQ87" s="274"/>
      <c r="CR87" s="274"/>
      <c r="CS87" s="274"/>
      <c r="CT87" s="274"/>
      <c r="CU87" s="274"/>
      <c r="CV87" s="274"/>
      <c r="CW87" s="274"/>
      <c r="CX87" s="274"/>
      <c r="CY87" s="274"/>
      <c r="CZ87" s="274"/>
      <c r="DA87" s="274"/>
      <c r="DB87" s="274"/>
      <c r="DC87" s="274"/>
      <c r="DD87" s="274"/>
      <c r="DE87" s="274"/>
      <c r="DF87" s="274"/>
      <c r="DG87" s="274"/>
      <c r="DH87" s="274"/>
      <c r="DI87" s="274"/>
      <c r="DJ87" s="274"/>
      <c r="DK87" s="274"/>
      <c r="DL87" s="274"/>
      <c r="DM87" s="274"/>
      <c r="DN87" s="274"/>
      <c r="DO87" s="274"/>
      <c r="DP87" s="274"/>
      <c r="DQ87" s="274"/>
      <c r="DR87" s="274"/>
      <c r="DS87" s="274"/>
      <c r="DT87" s="274"/>
      <c r="DU87" s="274"/>
      <c r="DV87" s="274"/>
      <c r="DW87" s="274"/>
      <c r="DX87" s="274"/>
      <c r="DY87" s="274"/>
      <c r="DZ87" s="274"/>
      <c r="EA87" s="274"/>
      <c r="EB87" s="274"/>
      <c r="EC87" s="274"/>
      <c r="ED87" s="274"/>
      <c r="EE87" s="274"/>
      <c r="EF87" s="274"/>
      <c r="EG87" s="274"/>
      <c r="EH87" s="274"/>
      <c r="EI87" s="274"/>
      <c r="EJ87" s="274"/>
    </row>
    <row r="88" spans="87:140">
      <c r="CI88" s="274"/>
      <c r="CJ88" s="274"/>
      <c r="CK88" s="274"/>
      <c r="CL88" s="274"/>
      <c r="CM88" s="274"/>
      <c r="CN88" s="274"/>
      <c r="CO88" s="274"/>
      <c r="CP88" s="274"/>
      <c r="CQ88" s="274"/>
      <c r="CR88" s="274"/>
      <c r="CS88" s="274"/>
      <c r="CT88" s="274"/>
      <c r="CU88" s="274"/>
      <c r="CV88" s="274"/>
      <c r="CW88" s="274"/>
      <c r="CX88" s="274"/>
      <c r="CY88" s="274"/>
      <c r="CZ88" s="274"/>
      <c r="DA88" s="274"/>
      <c r="DB88" s="274"/>
      <c r="DC88" s="274"/>
      <c r="DD88" s="274"/>
      <c r="DE88" s="274"/>
      <c r="DF88" s="274"/>
      <c r="DG88" s="274"/>
      <c r="DH88" s="274"/>
      <c r="DI88" s="274"/>
      <c r="DJ88" s="274"/>
      <c r="DK88" s="274"/>
      <c r="DL88" s="274"/>
      <c r="DM88" s="274"/>
      <c r="DN88" s="274"/>
      <c r="DO88" s="274"/>
      <c r="DP88" s="274"/>
      <c r="DQ88" s="274"/>
      <c r="DR88" s="274"/>
      <c r="DS88" s="274"/>
      <c r="DT88" s="274"/>
      <c r="DU88" s="274"/>
      <c r="DV88" s="274"/>
      <c r="DW88" s="274"/>
      <c r="DX88" s="274"/>
      <c r="DY88" s="274"/>
      <c r="DZ88" s="274"/>
      <c r="EA88" s="274"/>
      <c r="EB88" s="274"/>
      <c r="EC88" s="274"/>
      <c r="ED88" s="274"/>
      <c r="EE88" s="274"/>
      <c r="EF88" s="274"/>
      <c r="EG88" s="274"/>
      <c r="EH88" s="274"/>
      <c r="EI88" s="274"/>
      <c r="EJ88" s="274"/>
    </row>
    <row r="89" spans="87:140">
      <c r="CI89" s="274"/>
      <c r="CJ89" s="274"/>
      <c r="CK89" s="274"/>
      <c r="CL89" s="274"/>
      <c r="CM89" s="274"/>
      <c r="CN89" s="274"/>
      <c r="CO89" s="274"/>
      <c r="CP89" s="274"/>
      <c r="CQ89" s="274"/>
      <c r="CR89" s="274"/>
      <c r="CS89" s="274"/>
      <c r="CT89" s="274"/>
      <c r="CU89" s="274"/>
      <c r="CV89" s="274"/>
      <c r="CW89" s="274"/>
      <c r="CX89" s="274"/>
      <c r="CY89" s="274"/>
      <c r="CZ89" s="274"/>
      <c r="DA89" s="274"/>
      <c r="DB89" s="274"/>
      <c r="DC89" s="274"/>
      <c r="DD89" s="274"/>
      <c r="DE89" s="274"/>
      <c r="DF89" s="274"/>
      <c r="DG89" s="274"/>
      <c r="DH89" s="274"/>
      <c r="DI89" s="274"/>
      <c r="DJ89" s="274"/>
      <c r="DK89" s="274"/>
      <c r="DL89" s="274"/>
      <c r="DM89" s="274"/>
      <c r="DN89" s="274"/>
      <c r="DO89" s="274"/>
      <c r="DP89" s="274"/>
      <c r="DQ89" s="274"/>
      <c r="DR89" s="274"/>
      <c r="DS89" s="274"/>
      <c r="DT89" s="274"/>
      <c r="DU89" s="274"/>
      <c r="DV89" s="274"/>
      <c r="DW89" s="274"/>
      <c r="DX89" s="274"/>
      <c r="DY89" s="274"/>
      <c r="DZ89" s="274"/>
      <c r="EA89" s="274"/>
      <c r="EB89" s="274"/>
      <c r="EC89" s="274"/>
      <c r="ED89" s="274"/>
      <c r="EE89" s="274"/>
      <c r="EF89" s="274"/>
      <c r="EG89" s="274"/>
      <c r="EH89" s="274"/>
      <c r="EI89" s="274"/>
      <c r="EJ89" s="274"/>
    </row>
    <row r="90" spans="87:140">
      <c r="CI90" s="274"/>
      <c r="CJ90" s="274"/>
      <c r="CK90" s="274"/>
      <c r="CL90" s="274"/>
      <c r="CM90" s="274"/>
      <c r="CN90" s="274"/>
      <c r="CO90" s="274"/>
      <c r="CP90" s="274"/>
      <c r="CQ90" s="274"/>
      <c r="CR90" s="274"/>
      <c r="CS90" s="274"/>
      <c r="CT90" s="274"/>
      <c r="CU90" s="274"/>
      <c r="CV90" s="274"/>
      <c r="CW90" s="274"/>
      <c r="CX90" s="274"/>
      <c r="CY90" s="274"/>
      <c r="CZ90" s="274"/>
      <c r="DA90" s="274"/>
      <c r="DB90" s="274"/>
      <c r="DC90" s="274"/>
      <c r="DD90" s="274"/>
      <c r="DE90" s="274"/>
      <c r="DF90" s="274"/>
      <c r="DG90" s="274"/>
      <c r="DH90" s="274"/>
      <c r="DI90" s="274"/>
      <c r="DJ90" s="274"/>
      <c r="DK90" s="274"/>
      <c r="DL90" s="274"/>
      <c r="DM90" s="274"/>
      <c r="DN90" s="274"/>
      <c r="DO90" s="274"/>
      <c r="DP90" s="274"/>
      <c r="DQ90" s="274"/>
      <c r="DR90" s="274"/>
      <c r="DS90" s="274"/>
      <c r="DT90" s="274"/>
      <c r="DU90" s="274"/>
      <c r="DV90" s="274"/>
      <c r="DW90" s="274"/>
      <c r="DX90" s="274"/>
      <c r="DY90" s="274"/>
      <c r="DZ90" s="274"/>
      <c r="EA90" s="274"/>
      <c r="EB90" s="274"/>
      <c r="EC90" s="274"/>
      <c r="ED90" s="274"/>
      <c r="EE90" s="274"/>
      <c r="EF90" s="274"/>
      <c r="EG90" s="274"/>
      <c r="EH90" s="274"/>
      <c r="EI90" s="274"/>
      <c r="EJ90" s="274"/>
    </row>
    <row r="91" spans="87:140">
      <c r="CI91" s="274"/>
      <c r="CJ91" s="274"/>
      <c r="CK91" s="274"/>
      <c r="CL91" s="274"/>
      <c r="CM91" s="274"/>
      <c r="CN91" s="274"/>
      <c r="CO91" s="274"/>
      <c r="CP91" s="274"/>
      <c r="CQ91" s="274"/>
      <c r="CR91" s="274"/>
      <c r="CS91" s="274"/>
      <c r="CT91" s="274"/>
      <c r="CU91" s="274"/>
      <c r="CV91" s="274"/>
      <c r="CW91" s="274"/>
      <c r="CX91" s="274"/>
      <c r="CY91" s="274"/>
      <c r="CZ91" s="274"/>
      <c r="DA91" s="274"/>
      <c r="DB91" s="274"/>
      <c r="DC91" s="274"/>
      <c r="DD91" s="274"/>
      <c r="DE91" s="274"/>
      <c r="DF91" s="274"/>
      <c r="DG91" s="274"/>
      <c r="DH91" s="274"/>
      <c r="DI91" s="274"/>
      <c r="DJ91" s="274"/>
      <c r="DK91" s="274"/>
      <c r="DL91" s="274"/>
      <c r="DM91" s="274"/>
      <c r="DN91" s="274"/>
      <c r="DO91" s="274"/>
      <c r="DP91" s="274"/>
      <c r="DQ91" s="274"/>
      <c r="DR91" s="274"/>
      <c r="DS91" s="274"/>
      <c r="DT91" s="274"/>
      <c r="DU91" s="274"/>
      <c r="DV91" s="274"/>
      <c r="DW91" s="274"/>
      <c r="DX91" s="274"/>
      <c r="DY91" s="274"/>
      <c r="DZ91" s="274"/>
      <c r="EA91" s="274"/>
      <c r="EB91" s="274"/>
      <c r="EC91" s="274"/>
      <c r="ED91" s="274"/>
      <c r="EE91" s="274"/>
      <c r="EF91" s="274"/>
      <c r="EG91" s="274"/>
      <c r="EH91" s="274"/>
      <c r="EI91" s="274"/>
      <c r="EJ91" s="274"/>
    </row>
    <row r="92" spans="87:140">
      <c r="CI92" s="274"/>
      <c r="CJ92" s="274"/>
      <c r="CK92" s="274"/>
      <c r="CL92" s="274"/>
      <c r="CM92" s="274"/>
      <c r="CN92" s="274"/>
      <c r="CO92" s="274"/>
      <c r="CP92" s="274"/>
      <c r="CQ92" s="274"/>
      <c r="CR92" s="274"/>
      <c r="CS92" s="274"/>
      <c r="CT92" s="274"/>
      <c r="CU92" s="274"/>
      <c r="CV92" s="274"/>
      <c r="CW92" s="274"/>
      <c r="CX92" s="274"/>
      <c r="CY92" s="274"/>
      <c r="CZ92" s="274"/>
      <c r="DA92" s="274"/>
      <c r="DB92" s="274"/>
      <c r="DC92" s="274"/>
      <c r="DD92" s="274"/>
      <c r="DE92" s="274"/>
      <c r="DF92" s="274"/>
      <c r="DG92" s="274"/>
      <c r="DH92" s="274"/>
      <c r="DI92" s="274"/>
      <c r="DJ92" s="274"/>
      <c r="DK92" s="274"/>
      <c r="DL92" s="274"/>
      <c r="DM92" s="274"/>
      <c r="DN92" s="274"/>
      <c r="DO92" s="274"/>
      <c r="DP92" s="274"/>
      <c r="DQ92" s="274"/>
      <c r="DR92" s="274"/>
      <c r="DS92" s="274"/>
      <c r="DT92" s="274"/>
      <c r="DU92" s="274"/>
      <c r="DV92" s="274"/>
      <c r="DW92" s="274"/>
      <c r="DX92" s="274"/>
      <c r="DY92" s="274"/>
      <c r="DZ92" s="274"/>
      <c r="EA92" s="274"/>
      <c r="EB92" s="274"/>
      <c r="EC92" s="274"/>
      <c r="ED92" s="274"/>
      <c r="EE92" s="274"/>
      <c r="EF92" s="274"/>
      <c r="EG92" s="274"/>
      <c r="EH92" s="274"/>
      <c r="EI92" s="274"/>
      <c r="EJ92" s="274"/>
    </row>
    <row r="93" spans="87:140">
      <c r="CI93" s="274"/>
      <c r="CJ93" s="274"/>
      <c r="CK93" s="274"/>
      <c r="CL93" s="274"/>
      <c r="CM93" s="274"/>
      <c r="CN93" s="274"/>
      <c r="CO93" s="274"/>
      <c r="CP93" s="274"/>
      <c r="CQ93" s="274"/>
      <c r="CR93" s="274"/>
      <c r="CS93" s="274"/>
      <c r="CT93" s="274"/>
      <c r="CU93" s="274"/>
      <c r="CV93" s="274"/>
      <c r="CW93" s="274"/>
      <c r="CX93" s="274"/>
      <c r="CY93" s="274"/>
      <c r="CZ93" s="274"/>
      <c r="DA93" s="274"/>
      <c r="DB93" s="274"/>
      <c r="DC93" s="274"/>
      <c r="DD93" s="274"/>
      <c r="DE93" s="274"/>
      <c r="DF93" s="274"/>
      <c r="DG93" s="274"/>
      <c r="DH93" s="274"/>
      <c r="DI93" s="274"/>
      <c r="DJ93" s="274"/>
      <c r="DK93" s="274"/>
      <c r="DL93" s="274"/>
      <c r="DM93" s="274"/>
      <c r="DN93" s="274"/>
      <c r="DO93" s="274"/>
      <c r="DP93" s="274"/>
      <c r="DQ93" s="274"/>
      <c r="DR93" s="274"/>
      <c r="DS93" s="274"/>
      <c r="DT93" s="274"/>
      <c r="DU93" s="274"/>
      <c r="DV93" s="274"/>
      <c r="DW93" s="274"/>
      <c r="DX93" s="274"/>
      <c r="DY93" s="274"/>
      <c r="DZ93" s="274"/>
      <c r="EA93" s="274"/>
      <c r="EB93" s="274"/>
      <c r="EC93" s="274"/>
      <c r="ED93" s="274"/>
      <c r="EE93" s="274"/>
      <c r="EF93" s="274"/>
      <c r="EG93" s="274"/>
      <c r="EH93" s="274"/>
      <c r="EI93" s="274"/>
      <c r="EJ93" s="274"/>
    </row>
    <row r="94" spans="87:140">
      <c r="CI94" s="274"/>
      <c r="CJ94" s="274"/>
      <c r="CK94" s="274"/>
      <c r="CL94" s="274"/>
      <c r="CM94" s="274"/>
      <c r="CN94" s="274"/>
      <c r="CO94" s="274"/>
      <c r="CP94" s="274"/>
      <c r="CQ94" s="274"/>
      <c r="CR94" s="274"/>
      <c r="CS94" s="274"/>
      <c r="CT94" s="274"/>
      <c r="CU94" s="274"/>
      <c r="CV94" s="274"/>
      <c r="CW94" s="274"/>
      <c r="CX94" s="274"/>
      <c r="CY94" s="274"/>
      <c r="CZ94" s="274"/>
      <c r="DA94" s="274"/>
      <c r="DB94" s="274"/>
      <c r="DC94" s="274"/>
      <c r="DD94" s="274"/>
      <c r="DE94" s="274"/>
      <c r="DF94" s="274"/>
      <c r="DG94" s="274"/>
      <c r="DH94" s="274"/>
      <c r="DI94" s="274"/>
      <c r="DJ94" s="274"/>
      <c r="DK94" s="274"/>
      <c r="DL94" s="274"/>
      <c r="DM94" s="274"/>
      <c r="DN94" s="274"/>
      <c r="DO94" s="274"/>
      <c r="DP94" s="274"/>
      <c r="DQ94" s="274"/>
      <c r="DR94" s="274"/>
      <c r="DS94" s="274"/>
      <c r="DT94" s="274"/>
      <c r="DU94" s="274"/>
      <c r="DV94" s="274"/>
      <c r="DW94" s="274"/>
      <c r="DX94" s="274"/>
      <c r="DY94" s="274"/>
      <c r="DZ94" s="274"/>
      <c r="EA94" s="274"/>
      <c r="EB94" s="274"/>
      <c r="EC94" s="274"/>
      <c r="ED94" s="274"/>
      <c r="EE94" s="274"/>
      <c r="EF94" s="274"/>
      <c r="EG94" s="274"/>
      <c r="EH94" s="274"/>
      <c r="EI94" s="274"/>
      <c r="EJ94" s="274"/>
    </row>
    <row r="95" spans="87:140">
      <c r="CI95" s="274"/>
      <c r="CJ95" s="274"/>
      <c r="CK95" s="274"/>
      <c r="CL95" s="274"/>
      <c r="CM95" s="274"/>
      <c r="CN95" s="274"/>
      <c r="CO95" s="274"/>
      <c r="CP95" s="274"/>
      <c r="CQ95" s="274"/>
      <c r="CR95" s="274"/>
      <c r="CS95" s="274"/>
      <c r="CT95" s="274"/>
      <c r="CU95" s="274"/>
      <c r="CV95" s="274"/>
      <c r="CW95" s="274"/>
      <c r="CX95" s="274"/>
      <c r="CY95" s="274"/>
      <c r="CZ95" s="274"/>
      <c r="DA95" s="274"/>
      <c r="DB95" s="274"/>
      <c r="DC95" s="274"/>
      <c r="DD95" s="274"/>
      <c r="DE95" s="274"/>
      <c r="DF95" s="274"/>
      <c r="DG95" s="274"/>
      <c r="DH95" s="274"/>
      <c r="DI95" s="274"/>
      <c r="DJ95" s="274"/>
      <c r="DK95" s="274"/>
      <c r="DL95" s="274"/>
      <c r="DM95" s="274"/>
      <c r="DN95" s="274"/>
      <c r="DO95" s="274"/>
      <c r="DP95" s="274"/>
      <c r="DQ95" s="274"/>
      <c r="DR95" s="274"/>
      <c r="DS95" s="274"/>
      <c r="DT95" s="274"/>
      <c r="DU95" s="274"/>
      <c r="DV95" s="274"/>
      <c r="DW95" s="274"/>
      <c r="DX95" s="274"/>
      <c r="DY95" s="274"/>
      <c r="DZ95" s="274"/>
      <c r="EA95" s="274"/>
      <c r="EB95" s="274"/>
      <c r="EC95" s="274"/>
      <c r="ED95" s="274"/>
      <c r="EE95" s="274"/>
      <c r="EF95" s="274"/>
      <c r="EG95" s="274"/>
      <c r="EH95" s="274"/>
      <c r="EI95" s="274"/>
      <c r="EJ95" s="274"/>
    </row>
    <row r="96" spans="87:140">
      <c r="CI96" s="274"/>
      <c r="CJ96" s="274"/>
      <c r="CK96" s="274"/>
      <c r="CL96" s="274"/>
      <c r="CM96" s="274"/>
      <c r="CN96" s="274"/>
      <c r="CO96" s="274"/>
      <c r="CP96" s="274"/>
      <c r="CQ96" s="274"/>
      <c r="CR96" s="274"/>
      <c r="CS96" s="274"/>
      <c r="CT96" s="274"/>
      <c r="CU96" s="274"/>
      <c r="CV96" s="274"/>
      <c r="CW96" s="274"/>
      <c r="CX96" s="274"/>
      <c r="CY96" s="274"/>
      <c r="CZ96" s="274"/>
      <c r="DA96" s="274"/>
      <c r="DB96" s="274"/>
      <c r="DC96" s="274"/>
      <c r="DD96" s="274"/>
      <c r="DE96" s="274"/>
      <c r="DF96" s="274"/>
      <c r="DG96" s="274"/>
      <c r="DH96" s="274"/>
      <c r="DI96" s="274"/>
      <c r="DJ96" s="274"/>
      <c r="DK96" s="274"/>
      <c r="DL96" s="274"/>
      <c r="DM96" s="274"/>
      <c r="DN96" s="274"/>
      <c r="DO96" s="274"/>
      <c r="DP96" s="274"/>
      <c r="DQ96" s="274"/>
      <c r="DR96" s="274"/>
      <c r="DS96" s="274"/>
      <c r="DT96" s="274"/>
      <c r="DU96" s="274"/>
      <c r="DV96" s="274"/>
      <c r="DW96" s="274"/>
      <c r="DX96" s="274"/>
      <c r="DY96" s="274"/>
      <c r="DZ96" s="274"/>
      <c r="EA96" s="274"/>
      <c r="EB96" s="274"/>
      <c r="EC96" s="274"/>
      <c r="ED96" s="274"/>
      <c r="EE96" s="274"/>
      <c r="EF96" s="274"/>
      <c r="EG96" s="274"/>
      <c r="EH96" s="274"/>
      <c r="EI96" s="274"/>
      <c r="EJ96" s="274"/>
    </row>
    <row r="97" spans="26:140">
      <c r="CI97" s="274"/>
      <c r="CJ97" s="274"/>
      <c r="CK97" s="274"/>
      <c r="CL97" s="274"/>
      <c r="CM97" s="274"/>
      <c r="CN97" s="274"/>
      <c r="CO97" s="274"/>
      <c r="CP97" s="274"/>
      <c r="CQ97" s="274"/>
      <c r="CR97" s="274"/>
      <c r="CS97" s="274"/>
      <c r="CT97" s="274"/>
      <c r="CU97" s="274"/>
      <c r="CV97" s="274"/>
      <c r="CW97" s="274"/>
      <c r="CX97" s="274"/>
      <c r="CY97" s="274"/>
      <c r="CZ97" s="274"/>
      <c r="DA97" s="274"/>
      <c r="DB97" s="274"/>
      <c r="DC97" s="274"/>
      <c r="DD97" s="274"/>
      <c r="DE97" s="274"/>
      <c r="DF97" s="274"/>
      <c r="DG97" s="274"/>
      <c r="DH97" s="274"/>
      <c r="DI97" s="274"/>
      <c r="DJ97" s="274"/>
      <c r="DK97" s="274"/>
      <c r="DL97" s="274"/>
      <c r="DM97" s="274"/>
      <c r="DN97" s="274"/>
      <c r="DO97" s="274"/>
      <c r="DP97" s="274"/>
      <c r="DQ97" s="274"/>
      <c r="DR97" s="274"/>
      <c r="DS97" s="274"/>
      <c r="DT97" s="274"/>
      <c r="DU97" s="274"/>
      <c r="DV97" s="274"/>
      <c r="DW97" s="274"/>
      <c r="DX97" s="274"/>
      <c r="DY97" s="274"/>
      <c r="DZ97" s="274"/>
      <c r="EA97" s="274"/>
      <c r="EB97" s="274"/>
      <c r="EC97" s="274"/>
      <c r="ED97" s="274"/>
      <c r="EE97" s="274"/>
      <c r="EF97" s="274"/>
      <c r="EG97" s="274"/>
      <c r="EH97" s="274"/>
      <c r="EI97" s="274"/>
      <c r="EJ97" s="274"/>
    </row>
    <row r="98" spans="26:140">
      <c r="CI98" s="274"/>
      <c r="CJ98" s="274"/>
      <c r="CK98" s="274"/>
      <c r="CL98" s="274"/>
      <c r="CM98" s="274"/>
      <c r="CN98" s="274"/>
      <c r="CO98" s="274"/>
      <c r="CP98" s="274"/>
      <c r="CQ98" s="274"/>
      <c r="CR98" s="274"/>
      <c r="CS98" s="274"/>
      <c r="CT98" s="274"/>
      <c r="CU98" s="274"/>
      <c r="CV98" s="274"/>
      <c r="CW98" s="274"/>
      <c r="CX98" s="274"/>
      <c r="CY98" s="274"/>
      <c r="CZ98" s="274"/>
      <c r="DA98" s="274"/>
      <c r="DB98" s="274"/>
      <c r="DC98" s="274"/>
      <c r="DD98" s="274"/>
      <c r="DE98" s="274"/>
      <c r="DF98" s="274"/>
      <c r="DG98" s="274"/>
      <c r="DH98" s="274"/>
      <c r="DI98" s="274"/>
      <c r="DJ98" s="274"/>
      <c r="DK98" s="274"/>
      <c r="DL98" s="274"/>
      <c r="DM98" s="274"/>
      <c r="DN98" s="274"/>
      <c r="DO98" s="274"/>
      <c r="DP98" s="274"/>
      <c r="DQ98" s="274"/>
      <c r="DR98" s="274"/>
      <c r="DS98" s="274"/>
      <c r="DT98" s="274"/>
      <c r="DU98" s="274"/>
      <c r="DV98" s="274"/>
      <c r="DW98" s="274"/>
      <c r="DX98" s="274"/>
      <c r="DY98" s="274"/>
      <c r="DZ98" s="274"/>
      <c r="EA98" s="274"/>
      <c r="EB98" s="274"/>
      <c r="EC98" s="274"/>
      <c r="ED98" s="274"/>
      <c r="EE98" s="274"/>
      <c r="EF98" s="274"/>
      <c r="EG98" s="274"/>
      <c r="EH98" s="274"/>
      <c r="EI98" s="274"/>
      <c r="EJ98" s="274"/>
    </row>
    <row r="99" spans="26:140">
      <c r="CI99" s="274"/>
      <c r="CJ99" s="274"/>
      <c r="CK99" s="274"/>
      <c r="CL99" s="274"/>
      <c r="CM99" s="274"/>
      <c r="CN99" s="274"/>
      <c r="CO99" s="274"/>
      <c r="CP99" s="274"/>
      <c r="CQ99" s="274"/>
      <c r="CR99" s="274"/>
      <c r="CS99" s="274"/>
      <c r="CT99" s="274"/>
      <c r="CU99" s="274"/>
      <c r="CV99" s="274"/>
      <c r="CW99" s="274"/>
      <c r="CX99" s="274"/>
      <c r="CY99" s="274"/>
      <c r="CZ99" s="274"/>
      <c r="DA99" s="274"/>
      <c r="DB99" s="274"/>
      <c r="DC99" s="274"/>
      <c r="DD99" s="274"/>
      <c r="DE99" s="274"/>
      <c r="DF99" s="274"/>
      <c r="DG99" s="274"/>
      <c r="DH99" s="274"/>
      <c r="DI99" s="274"/>
      <c r="DJ99" s="274"/>
      <c r="DK99" s="274"/>
      <c r="DL99" s="274"/>
      <c r="DM99" s="274"/>
      <c r="DN99" s="274"/>
      <c r="DO99" s="274"/>
      <c r="DP99" s="274"/>
      <c r="DQ99" s="274"/>
      <c r="DR99" s="274"/>
      <c r="DS99" s="274"/>
      <c r="DT99" s="274"/>
      <c r="DU99" s="274"/>
      <c r="DV99" s="274"/>
      <c r="DW99" s="274"/>
      <c r="DX99" s="274"/>
      <c r="DY99" s="274"/>
      <c r="DZ99" s="274"/>
      <c r="EA99" s="274"/>
      <c r="EB99" s="274"/>
      <c r="EC99" s="274"/>
      <c r="ED99" s="274"/>
      <c r="EE99" s="274"/>
      <c r="EF99" s="274"/>
      <c r="EG99" s="274"/>
      <c r="EH99" s="274"/>
      <c r="EI99" s="274"/>
      <c r="EJ99" s="274"/>
    </row>
    <row r="100" spans="26:140">
      <c r="CI100" s="274"/>
      <c r="CJ100" s="274"/>
      <c r="CK100" s="274"/>
      <c r="CL100" s="274"/>
      <c r="CM100" s="274"/>
      <c r="CN100" s="274"/>
      <c r="CO100" s="274"/>
      <c r="CP100" s="274"/>
      <c r="CQ100" s="274"/>
      <c r="CR100" s="274"/>
      <c r="CS100" s="274"/>
      <c r="CT100" s="274"/>
      <c r="CU100" s="274"/>
      <c r="CV100" s="274"/>
      <c r="CW100" s="274"/>
      <c r="CX100" s="274"/>
      <c r="CY100" s="274"/>
      <c r="CZ100" s="274"/>
      <c r="DA100" s="274"/>
      <c r="DB100" s="274"/>
      <c r="DC100" s="274"/>
      <c r="DD100" s="274"/>
      <c r="DE100" s="274"/>
      <c r="DF100" s="274"/>
      <c r="DG100" s="274"/>
      <c r="DH100" s="274"/>
      <c r="DI100" s="274"/>
      <c r="DJ100" s="274"/>
      <c r="DK100" s="274"/>
      <c r="DL100" s="274"/>
      <c r="DM100" s="274"/>
      <c r="DN100" s="274"/>
      <c r="DO100" s="274"/>
      <c r="DP100" s="274"/>
      <c r="DQ100" s="274"/>
      <c r="DR100" s="274"/>
      <c r="DS100" s="274"/>
      <c r="DT100" s="274"/>
      <c r="DU100" s="274"/>
      <c r="DV100" s="274"/>
      <c r="DW100" s="274"/>
      <c r="DX100" s="274"/>
      <c r="DY100" s="274"/>
      <c r="DZ100" s="274"/>
      <c r="EA100" s="274"/>
      <c r="EB100" s="274"/>
      <c r="EC100" s="274"/>
      <c r="ED100" s="274"/>
      <c r="EE100" s="274"/>
      <c r="EF100" s="274"/>
      <c r="EG100" s="274"/>
      <c r="EH100" s="274"/>
      <c r="EI100" s="274"/>
      <c r="EJ100" s="274"/>
    </row>
    <row r="101" spans="26:140">
      <c r="CI101" s="274"/>
      <c r="CJ101" s="274"/>
      <c r="CK101" s="274"/>
      <c r="CL101" s="274"/>
      <c r="CM101" s="274"/>
      <c r="CN101" s="274"/>
      <c r="CO101" s="274"/>
      <c r="CP101" s="274"/>
      <c r="CQ101" s="274"/>
      <c r="CR101" s="274"/>
      <c r="CS101" s="274"/>
      <c r="CT101" s="274"/>
      <c r="CU101" s="274"/>
      <c r="CV101" s="274"/>
      <c r="CW101" s="274"/>
      <c r="CX101" s="274"/>
      <c r="CY101" s="274"/>
      <c r="CZ101" s="274"/>
      <c r="DA101" s="274"/>
      <c r="DB101" s="274"/>
      <c r="DC101" s="274"/>
      <c r="DD101" s="274"/>
      <c r="DE101" s="274"/>
      <c r="DF101" s="274"/>
      <c r="DG101" s="274"/>
      <c r="DH101" s="274"/>
      <c r="DI101" s="274"/>
      <c r="DJ101" s="274"/>
      <c r="DK101" s="274"/>
      <c r="DL101" s="274"/>
      <c r="DM101" s="274"/>
      <c r="DN101" s="274"/>
      <c r="DO101" s="274"/>
      <c r="DP101" s="274"/>
      <c r="DQ101" s="274"/>
      <c r="DR101" s="274"/>
      <c r="DS101" s="274"/>
      <c r="DT101" s="274"/>
      <c r="DU101" s="274"/>
      <c r="DV101" s="274"/>
      <c r="DW101" s="274"/>
      <c r="DX101" s="274"/>
      <c r="DY101" s="274"/>
      <c r="DZ101" s="274"/>
      <c r="EA101" s="274"/>
      <c r="EB101" s="274"/>
      <c r="EC101" s="274"/>
      <c r="ED101" s="274"/>
      <c r="EE101" s="274"/>
      <c r="EF101" s="274"/>
      <c r="EG101" s="274"/>
      <c r="EH101" s="274"/>
      <c r="EI101" s="274"/>
      <c r="EJ101" s="274"/>
    </row>
    <row r="102" spans="26:140">
      <c r="CI102" s="274"/>
      <c r="CJ102" s="274"/>
      <c r="CK102" s="274"/>
      <c r="CL102" s="274"/>
      <c r="CM102" s="274"/>
      <c r="CN102" s="274"/>
      <c r="CO102" s="274"/>
      <c r="CP102" s="274"/>
      <c r="CQ102" s="274"/>
      <c r="CR102" s="274"/>
      <c r="CS102" s="274"/>
      <c r="CT102" s="274"/>
      <c r="CU102" s="274"/>
      <c r="CV102" s="274"/>
      <c r="CW102" s="274"/>
      <c r="CX102" s="274"/>
      <c r="CY102" s="274"/>
      <c r="CZ102" s="274"/>
      <c r="DA102" s="274"/>
      <c r="DB102" s="274"/>
      <c r="DC102" s="274"/>
      <c r="DD102" s="274"/>
      <c r="DE102" s="274"/>
      <c r="DF102" s="274"/>
      <c r="DG102" s="274"/>
      <c r="DH102" s="274"/>
      <c r="DI102" s="274"/>
      <c r="DJ102" s="274"/>
      <c r="DK102" s="274"/>
      <c r="DL102" s="274"/>
      <c r="DM102" s="274"/>
      <c r="DN102" s="274"/>
      <c r="DO102" s="274"/>
      <c r="DP102" s="274"/>
      <c r="DQ102" s="274"/>
      <c r="DR102" s="274"/>
      <c r="DS102" s="274"/>
      <c r="DT102" s="274"/>
      <c r="DU102" s="274"/>
      <c r="DV102" s="274"/>
      <c r="DW102" s="274"/>
      <c r="DX102" s="274"/>
      <c r="DY102" s="274"/>
      <c r="DZ102" s="274"/>
      <c r="EA102" s="274"/>
      <c r="EB102" s="274"/>
      <c r="EC102" s="274"/>
      <c r="ED102" s="274"/>
      <c r="EE102" s="274"/>
      <c r="EF102" s="274"/>
      <c r="EG102" s="274"/>
      <c r="EH102" s="274"/>
      <c r="EI102" s="274"/>
      <c r="EJ102" s="274"/>
    </row>
    <row r="103" spans="26:140">
      <c r="CI103" s="274"/>
      <c r="CJ103" s="274"/>
      <c r="CK103" s="274"/>
      <c r="CL103" s="274"/>
      <c r="CM103" s="274"/>
      <c r="CN103" s="274"/>
      <c r="CO103" s="274"/>
      <c r="CP103" s="274"/>
      <c r="CQ103" s="274"/>
      <c r="CR103" s="274"/>
      <c r="CS103" s="274"/>
      <c r="CT103" s="274"/>
      <c r="CU103" s="274"/>
      <c r="CV103" s="274"/>
      <c r="CW103" s="274"/>
      <c r="CX103" s="274"/>
      <c r="CY103" s="274"/>
      <c r="CZ103" s="274"/>
      <c r="DA103" s="274"/>
      <c r="DB103" s="274"/>
      <c r="DC103" s="274"/>
      <c r="DD103" s="274"/>
      <c r="DE103" s="274"/>
      <c r="DF103" s="274"/>
      <c r="DG103" s="274"/>
      <c r="DH103" s="274"/>
      <c r="DI103" s="274"/>
      <c r="DJ103" s="274"/>
      <c r="DK103" s="274"/>
      <c r="DL103" s="274"/>
      <c r="DM103" s="274"/>
      <c r="DN103" s="274"/>
      <c r="DO103" s="274"/>
      <c r="DP103" s="274"/>
      <c r="DQ103" s="274"/>
      <c r="DR103" s="274"/>
      <c r="DS103" s="274"/>
      <c r="DT103" s="274"/>
      <c r="DU103" s="274"/>
      <c r="DV103" s="274"/>
      <c r="DW103" s="274"/>
      <c r="DX103" s="274"/>
      <c r="DY103" s="274"/>
      <c r="DZ103" s="274"/>
      <c r="EA103" s="274"/>
      <c r="EB103" s="274"/>
      <c r="EC103" s="274"/>
      <c r="ED103" s="274"/>
      <c r="EE103" s="274"/>
      <c r="EF103" s="274"/>
      <c r="EG103" s="274"/>
      <c r="EH103" s="274"/>
      <c r="EI103" s="274"/>
      <c r="EJ103" s="274"/>
    </row>
    <row r="104" spans="26:140">
      <c r="CI104" s="274"/>
      <c r="CJ104" s="274"/>
      <c r="CK104" s="274"/>
      <c r="CL104" s="274"/>
      <c r="CM104" s="274"/>
      <c r="CN104" s="274"/>
      <c r="CO104" s="274"/>
      <c r="CP104" s="274"/>
      <c r="CQ104" s="274"/>
      <c r="CR104" s="274"/>
      <c r="CS104" s="274"/>
      <c r="CT104" s="274"/>
      <c r="CU104" s="274"/>
      <c r="CV104" s="274"/>
      <c r="CW104" s="274"/>
      <c r="CX104" s="274"/>
      <c r="CY104" s="274"/>
      <c r="CZ104" s="274"/>
      <c r="DA104" s="274"/>
      <c r="DB104" s="274"/>
      <c r="DC104" s="274"/>
      <c r="DD104" s="274"/>
      <c r="DE104" s="274"/>
      <c r="DF104" s="274"/>
      <c r="DG104" s="274"/>
      <c r="DH104" s="274"/>
      <c r="DI104" s="274"/>
      <c r="DJ104" s="274"/>
      <c r="DK104" s="274"/>
      <c r="DL104" s="274"/>
      <c r="DM104" s="274"/>
      <c r="DN104" s="274"/>
      <c r="DO104" s="274"/>
      <c r="DP104" s="274"/>
      <c r="DQ104" s="274"/>
      <c r="DR104" s="274"/>
      <c r="DS104" s="274"/>
      <c r="DT104" s="274"/>
      <c r="DU104" s="274"/>
      <c r="DV104" s="274"/>
      <c r="DW104" s="274"/>
      <c r="DX104" s="274"/>
      <c r="DY104" s="274"/>
      <c r="DZ104" s="274"/>
      <c r="EA104" s="274"/>
      <c r="EB104" s="274"/>
      <c r="EC104" s="274"/>
      <c r="ED104" s="274"/>
      <c r="EE104" s="274"/>
      <c r="EF104" s="274"/>
      <c r="EG104" s="274"/>
      <c r="EH104" s="274"/>
      <c r="EI104" s="274"/>
      <c r="EJ104" s="274"/>
    </row>
    <row r="105" spans="26:140">
      <c r="CI105" s="274"/>
      <c r="CJ105" s="274"/>
      <c r="CK105" s="274"/>
      <c r="CL105" s="274"/>
      <c r="CM105" s="274"/>
      <c r="CN105" s="274"/>
      <c r="CO105" s="274"/>
      <c r="CP105" s="274"/>
      <c r="CQ105" s="274"/>
      <c r="CR105" s="274"/>
      <c r="CS105" s="274"/>
      <c r="CT105" s="274"/>
      <c r="CU105" s="274"/>
      <c r="CV105" s="274"/>
      <c r="CW105" s="274"/>
      <c r="CX105" s="274"/>
      <c r="CY105" s="274"/>
      <c r="CZ105" s="274"/>
      <c r="DA105" s="274"/>
      <c r="DB105" s="274"/>
      <c r="DC105" s="274"/>
      <c r="DD105" s="274"/>
      <c r="DE105" s="274"/>
      <c r="DF105" s="274"/>
      <c r="DG105" s="274"/>
      <c r="DH105" s="274"/>
      <c r="DI105" s="274"/>
      <c r="DJ105" s="274"/>
      <c r="DK105" s="274"/>
      <c r="DL105" s="274"/>
      <c r="DM105" s="274"/>
      <c r="DN105" s="274"/>
      <c r="DO105" s="274"/>
      <c r="DP105" s="274"/>
      <c r="DQ105" s="274"/>
      <c r="DR105" s="274"/>
      <c r="DS105" s="274"/>
      <c r="DT105" s="274"/>
      <c r="DU105" s="274"/>
      <c r="DV105" s="274"/>
      <c r="DW105" s="274"/>
      <c r="DX105" s="274"/>
      <c r="DY105" s="274"/>
      <c r="DZ105" s="274"/>
      <c r="EA105" s="274"/>
      <c r="EB105" s="274"/>
      <c r="EC105" s="274"/>
      <c r="ED105" s="274"/>
      <c r="EE105" s="274"/>
      <c r="EF105" s="274"/>
      <c r="EG105" s="274"/>
      <c r="EH105" s="274"/>
      <c r="EI105" s="274"/>
      <c r="EJ105" s="274"/>
    </row>
    <row r="106" spans="26:140">
      <c r="Z106" s="274"/>
      <c r="AA106" s="274"/>
      <c r="AB106" s="274"/>
      <c r="AC106" s="274"/>
      <c r="AD106" s="274"/>
      <c r="AE106" s="274"/>
      <c r="AF106" s="274"/>
      <c r="AG106" s="274"/>
      <c r="AH106" s="274"/>
      <c r="AI106" s="274"/>
      <c r="AJ106" s="274"/>
      <c r="AK106" s="274"/>
      <c r="AL106" s="274"/>
      <c r="AM106" s="274"/>
      <c r="AN106" s="274"/>
      <c r="AO106" s="274"/>
      <c r="AP106" s="274"/>
      <c r="AQ106" s="274"/>
      <c r="AR106" s="274"/>
      <c r="AS106" s="274"/>
      <c r="AT106" s="274"/>
      <c r="AU106" s="274"/>
      <c r="AV106" s="274"/>
      <c r="AW106" s="274"/>
      <c r="AX106" s="274"/>
      <c r="AY106" s="274"/>
      <c r="AZ106" s="274"/>
      <c r="BA106" s="274"/>
      <c r="BB106" s="274"/>
      <c r="BC106" s="274"/>
      <c r="BD106" s="274"/>
      <c r="BE106" s="274"/>
      <c r="BF106" s="274"/>
      <c r="BG106" s="274"/>
      <c r="BH106" s="274"/>
      <c r="BI106" s="274"/>
      <c r="BJ106" s="274"/>
      <c r="BK106" s="274"/>
      <c r="BL106" s="274"/>
      <c r="BM106" s="274"/>
      <c r="BN106" s="274"/>
      <c r="BO106" s="274"/>
      <c r="BP106" s="274"/>
      <c r="BQ106" s="274"/>
      <c r="BR106" s="274"/>
      <c r="BS106" s="274"/>
      <c r="BT106" s="274"/>
      <c r="BU106" s="274"/>
      <c r="BV106" s="274"/>
      <c r="BW106" s="274"/>
      <c r="BX106" s="274"/>
      <c r="BY106" s="274"/>
      <c r="BZ106" s="274"/>
      <c r="CA106" s="274"/>
      <c r="CB106" s="274"/>
      <c r="CC106" s="274"/>
      <c r="CD106" s="274"/>
      <c r="CE106" s="274"/>
      <c r="CF106" s="274"/>
      <c r="CG106" s="274"/>
      <c r="CH106" s="274"/>
      <c r="CI106" s="274"/>
      <c r="CJ106" s="274"/>
      <c r="CK106" s="274"/>
      <c r="CL106" s="274"/>
      <c r="CM106" s="274"/>
      <c r="CN106" s="274"/>
      <c r="CO106" s="274"/>
      <c r="CP106" s="274"/>
      <c r="CQ106" s="274"/>
      <c r="CR106" s="274"/>
      <c r="CS106" s="274"/>
      <c r="CT106" s="274"/>
      <c r="CU106" s="274"/>
      <c r="CV106" s="274"/>
      <c r="CW106" s="274"/>
      <c r="CX106" s="274"/>
      <c r="CY106" s="274"/>
      <c r="CZ106" s="274"/>
      <c r="DA106" s="274"/>
      <c r="DB106" s="274"/>
      <c r="DC106" s="274"/>
      <c r="DD106" s="274"/>
      <c r="DE106" s="274"/>
      <c r="DF106" s="274"/>
      <c r="DG106" s="274"/>
      <c r="DH106" s="274"/>
      <c r="DI106" s="274"/>
      <c r="DJ106" s="274"/>
      <c r="DK106" s="274"/>
      <c r="DL106" s="274"/>
      <c r="DM106" s="274"/>
      <c r="DN106" s="274"/>
      <c r="DO106" s="274"/>
      <c r="DP106" s="274"/>
      <c r="DQ106" s="274"/>
      <c r="DR106" s="274"/>
      <c r="DS106" s="274"/>
      <c r="DT106" s="274"/>
      <c r="DU106" s="274"/>
      <c r="DV106" s="274"/>
      <c r="DW106" s="274"/>
      <c r="DX106" s="274"/>
      <c r="DY106" s="274"/>
      <c r="DZ106" s="274"/>
      <c r="EA106" s="274"/>
      <c r="EB106" s="274"/>
      <c r="EC106" s="274"/>
      <c r="ED106" s="274"/>
      <c r="EE106" s="274"/>
      <c r="EF106" s="274"/>
      <c r="EG106" s="274"/>
      <c r="EH106" s="274"/>
      <c r="EI106" s="274"/>
      <c r="EJ106" s="274"/>
    </row>
    <row r="107" spans="26:140">
      <c r="Z107" s="274"/>
      <c r="AA107" s="274"/>
      <c r="AB107" s="274"/>
      <c r="AC107" s="274"/>
      <c r="AD107" s="274"/>
      <c r="AE107" s="274"/>
      <c r="AF107" s="274"/>
      <c r="AG107" s="274"/>
      <c r="AH107" s="274"/>
      <c r="AI107" s="274"/>
      <c r="AJ107" s="274"/>
      <c r="AK107" s="274"/>
      <c r="AL107" s="274"/>
      <c r="AM107" s="274"/>
      <c r="AN107" s="274"/>
      <c r="AO107" s="274"/>
      <c r="AP107" s="274"/>
      <c r="AQ107" s="274"/>
      <c r="AR107" s="274"/>
      <c r="AS107" s="274"/>
      <c r="AT107" s="274"/>
      <c r="AU107" s="274"/>
      <c r="AV107" s="274"/>
      <c r="AW107" s="274"/>
      <c r="AX107" s="274"/>
      <c r="AY107" s="274"/>
      <c r="AZ107" s="274"/>
      <c r="BA107" s="274"/>
      <c r="BB107" s="274"/>
      <c r="BC107" s="274"/>
      <c r="BD107" s="274"/>
      <c r="BE107" s="274"/>
      <c r="BF107" s="274"/>
      <c r="BG107" s="274"/>
      <c r="BH107" s="274"/>
      <c r="BI107" s="274"/>
      <c r="BJ107" s="274"/>
      <c r="BK107" s="274"/>
      <c r="BL107" s="274"/>
      <c r="BM107" s="274"/>
      <c r="BN107" s="274"/>
      <c r="BO107" s="274"/>
      <c r="BP107" s="274"/>
      <c r="BQ107" s="274"/>
      <c r="BR107" s="274"/>
      <c r="BS107" s="274"/>
      <c r="BT107" s="274"/>
      <c r="BU107" s="274"/>
      <c r="BV107" s="274"/>
      <c r="BW107" s="274"/>
      <c r="BX107" s="274"/>
      <c r="BY107" s="274"/>
      <c r="BZ107" s="274"/>
      <c r="CA107" s="274"/>
      <c r="CB107" s="274"/>
      <c r="CC107" s="274"/>
      <c r="CD107" s="274"/>
      <c r="CE107" s="274"/>
      <c r="CF107" s="274"/>
      <c r="CG107" s="274"/>
      <c r="CH107" s="274"/>
      <c r="CI107" s="274"/>
      <c r="CJ107" s="274"/>
      <c r="CK107" s="274"/>
      <c r="CL107" s="274"/>
      <c r="CM107" s="274"/>
      <c r="CN107" s="274"/>
      <c r="CO107" s="274"/>
      <c r="CP107" s="274"/>
      <c r="CQ107" s="274"/>
      <c r="CR107" s="274"/>
      <c r="CS107" s="274"/>
      <c r="CT107" s="274"/>
      <c r="CU107" s="274"/>
      <c r="CV107" s="274"/>
      <c r="CW107" s="274"/>
      <c r="CX107" s="274"/>
      <c r="CY107" s="274"/>
      <c r="CZ107" s="274"/>
      <c r="DA107" s="274"/>
      <c r="DB107" s="274"/>
      <c r="DC107" s="274"/>
      <c r="DD107" s="274"/>
      <c r="DE107" s="274"/>
      <c r="DF107" s="274"/>
      <c r="DG107" s="274"/>
      <c r="DH107" s="274"/>
      <c r="DI107" s="274"/>
      <c r="DJ107" s="274"/>
      <c r="DK107" s="274"/>
      <c r="DL107" s="274"/>
      <c r="DM107" s="274"/>
      <c r="DN107" s="274"/>
      <c r="DO107" s="274"/>
      <c r="DP107" s="274"/>
      <c r="DQ107" s="274"/>
      <c r="DR107" s="274"/>
      <c r="DS107" s="274"/>
      <c r="DT107" s="274"/>
      <c r="DU107" s="274"/>
      <c r="DV107" s="274"/>
      <c r="DW107" s="274"/>
      <c r="DX107" s="274"/>
      <c r="DY107" s="274"/>
      <c r="DZ107" s="274"/>
      <c r="EA107" s="274"/>
      <c r="EB107" s="274"/>
      <c r="EC107" s="274"/>
      <c r="ED107" s="274"/>
      <c r="EE107" s="274"/>
      <c r="EF107" s="274"/>
      <c r="EG107" s="274"/>
      <c r="EH107" s="274"/>
      <c r="EI107" s="274"/>
      <c r="EJ107" s="274"/>
    </row>
    <row r="108" spans="26:140">
      <c r="Z108" s="274"/>
      <c r="AA108" s="274"/>
      <c r="AB108" s="274"/>
      <c r="AC108" s="274"/>
      <c r="AD108" s="274"/>
      <c r="AE108" s="274"/>
      <c r="AF108" s="274"/>
      <c r="AG108" s="274"/>
      <c r="AH108" s="274"/>
      <c r="AI108" s="274"/>
      <c r="AJ108" s="274"/>
      <c r="AK108" s="274"/>
      <c r="AL108" s="274"/>
      <c r="AM108" s="274"/>
      <c r="AN108" s="274"/>
      <c r="AO108" s="274"/>
      <c r="AP108" s="274"/>
      <c r="AQ108" s="274"/>
      <c r="AR108" s="274"/>
      <c r="AS108" s="274"/>
      <c r="AT108" s="274"/>
      <c r="AU108" s="274"/>
      <c r="AV108" s="274"/>
      <c r="AW108" s="274"/>
      <c r="AX108" s="274"/>
      <c r="AY108" s="274"/>
      <c r="AZ108" s="274"/>
      <c r="BA108" s="274"/>
      <c r="BB108" s="274"/>
      <c r="BC108" s="274"/>
      <c r="BD108" s="274"/>
      <c r="BE108" s="274"/>
      <c r="BF108" s="274"/>
      <c r="BG108" s="274"/>
      <c r="BH108" s="274"/>
      <c r="BI108" s="274"/>
      <c r="BJ108" s="274"/>
      <c r="BK108" s="274"/>
      <c r="BL108" s="274"/>
      <c r="BM108" s="274"/>
      <c r="BN108" s="274"/>
      <c r="BO108" s="274"/>
      <c r="BP108" s="274"/>
      <c r="BQ108" s="274"/>
      <c r="BR108" s="274"/>
      <c r="BS108" s="274"/>
      <c r="BT108" s="274"/>
      <c r="BU108" s="274"/>
      <c r="BV108" s="274"/>
      <c r="BW108" s="274"/>
      <c r="BX108" s="274"/>
      <c r="BY108" s="274"/>
      <c r="BZ108" s="274"/>
      <c r="CA108" s="274"/>
      <c r="CB108" s="274"/>
      <c r="CC108" s="274"/>
      <c r="CD108" s="274"/>
      <c r="CE108" s="274"/>
      <c r="CF108" s="274"/>
      <c r="CG108" s="274"/>
      <c r="CH108" s="274"/>
      <c r="CI108" s="274"/>
      <c r="CJ108" s="274"/>
      <c r="CK108" s="274"/>
      <c r="CL108" s="274"/>
      <c r="CM108" s="274"/>
      <c r="CN108" s="274"/>
      <c r="CO108" s="274"/>
      <c r="CP108" s="274"/>
      <c r="CQ108" s="274"/>
      <c r="CR108" s="274"/>
      <c r="CS108" s="274"/>
      <c r="CT108" s="274"/>
      <c r="CU108" s="274"/>
      <c r="CV108" s="274"/>
      <c r="CW108" s="274"/>
      <c r="CX108" s="274"/>
      <c r="CY108" s="274"/>
      <c r="CZ108" s="274"/>
      <c r="DA108" s="274"/>
      <c r="DB108" s="274"/>
      <c r="DC108" s="274"/>
      <c r="DD108" s="274"/>
      <c r="DE108" s="274"/>
      <c r="DF108" s="274"/>
      <c r="DG108" s="274"/>
      <c r="DH108" s="274"/>
      <c r="DI108" s="274"/>
      <c r="DJ108" s="274"/>
      <c r="DK108" s="274"/>
      <c r="DL108" s="274"/>
      <c r="DM108" s="274"/>
      <c r="DN108" s="274"/>
      <c r="DO108" s="274"/>
      <c r="DP108" s="274"/>
      <c r="DQ108" s="274"/>
      <c r="DR108" s="274"/>
      <c r="DS108" s="274"/>
      <c r="DT108" s="274"/>
      <c r="DU108" s="274"/>
      <c r="DV108" s="274"/>
      <c r="DW108" s="274"/>
      <c r="DX108" s="274"/>
      <c r="DY108" s="274"/>
      <c r="DZ108" s="274"/>
      <c r="EA108" s="274"/>
      <c r="EB108" s="274"/>
      <c r="EC108" s="274"/>
      <c r="ED108" s="274"/>
      <c r="EE108" s="274"/>
      <c r="EF108" s="274"/>
      <c r="EG108" s="274"/>
      <c r="EH108" s="274"/>
      <c r="EI108" s="274"/>
      <c r="EJ108" s="274"/>
    </row>
    <row r="109" spans="26:140">
      <c r="Z109" s="274"/>
      <c r="AA109" s="274"/>
      <c r="AB109" s="274"/>
      <c r="AC109" s="274"/>
      <c r="AD109" s="274"/>
      <c r="AE109" s="274"/>
      <c r="AF109" s="274"/>
      <c r="AG109" s="274"/>
      <c r="AH109" s="274"/>
      <c r="AI109" s="274"/>
      <c r="AJ109" s="274"/>
      <c r="AK109" s="274"/>
      <c r="AL109" s="274"/>
      <c r="AM109" s="274"/>
      <c r="AN109" s="274"/>
      <c r="AO109" s="274"/>
      <c r="AP109" s="274"/>
      <c r="AQ109" s="274"/>
      <c r="AR109" s="274"/>
      <c r="AS109" s="274"/>
      <c r="AT109" s="274"/>
      <c r="AU109" s="274"/>
      <c r="AV109" s="274"/>
      <c r="AW109" s="274"/>
      <c r="AX109" s="274"/>
      <c r="AY109" s="274"/>
      <c r="AZ109" s="274"/>
      <c r="BA109" s="274"/>
      <c r="BB109" s="274"/>
      <c r="BC109" s="274"/>
      <c r="BD109" s="274"/>
      <c r="BE109" s="274"/>
      <c r="BF109" s="274"/>
      <c r="BG109" s="274"/>
      <c r="BH109" s="274"/>
      <c r="BI109" s="274"/>
      <c r="BJ109" s="274"/>
      <c r="BK109" s="274"/>
      <c r="BL109" s="274"/>
      <c r="BM109" s="274"/>
      <c r="BN109" s="274"/>
      <c r="BO109" s="274"/>
      <c r="BP109" s="274"/>
      <c r="BQ109" s="274"/>
      <c r="BR109" s="274"/>
      <c r="BS109" s="274"/>
      <c r="BT109" s="274"/>
      <c r="BU109" s="274"/>
      <c r="BV109" s="274"/>
      <c r="BW109" s="274"/>
      <c r="BX109" s="274"/>
      <c r="BY109" s="274"/>
      <c r="BZ109" s="274"/>
      <c r="CA109" s="274"/>
      <c r="CB109" s="274"/>
      <c r="CC109" s="274"/>
      <c r="CD109" s="274"/>
      <c r="CE109" s="274"/>
      <c r="CF109" s="274"/>
      <c r="CG109" s="274"/>
      <c r="CH109" s="274"/>
      <c r="CI109" s="274"/>
      <c r="CJ109" s="274"/>
      <c r="CK109" s="274"/>
      <c r="CL109" s="274"/>
      <c r="CM109" s="274"/>
      <c r="CN109" s="274"/>
      <c r="CO109" s="274"/>
      <c r="CP109" s="274"/>
      <c r="CQ109" s="274"/>
      <c r="CR109" s="274"/>
      <c r="CS109" s="274"/>
      <c r="CT109" s="274"/>
      <c r="CU109" s="274"/>
      <c r="CV109" s="274"/>
      <c r="CW109" s="274"/>
      <c r="CX109" s="274"/>
      <c r="CY109" s="274"/>
      <c r="CZ109" s="274"/>
      <c r="DA109" s="274"/>
      <c r="DB109" s="274"/>
      <c r="DC109" s="274"/>
      <c r="DD109" s="274"/>
      <c r="DE109" s="274"/>
      <c r="DF109" s="274"/>
      <c r="DG109" s="274"/>
      <c r="DH109" s="274"/>
      <c r="DI109" s="274"/>
      <c r="DJ109" s="274"/>
      <c r="DK109" s="274"/>
      <c r="DL109" s="274"/>
      <c r="DM109" s="274"/>
      <c r="DN109" s="274"/>
      <c r="DO109" s="274"/>
      <c r="DP109" s="274"/>
      <c r="DQ109" s="274"/>
      <c r="DR109" s="274"/>
      <c r="DS109" s="274"/>
      <c r="DT109" s="274"/>
      <c r="DU109" s="274"/>
      <c r="DV109" s="274"/>
      <c r="DW109" s="274"/>
      <c r="DX109" s="274"/>
      <c r="DY109" s="274"/>
      <c r="DZ109" s="274"/>
      <c r="EA109" s="274"/>
      <c r="EB109" s="274"/>
      <c r="EC109" s="274"/>
      <c r="ED109" s="274"/>
      <c r="EE109" s="274"/>
      <c r="EF109" s="274"/>
      <c r="EG109" s="274"/>
      <c r="EH109" s="274"/>
      <c r="EI109" s="274"/>
      <c r="EJ109" s="274"/>
    </row>
    <row r="110" spans="26:140">
      <c r="Z110" s="274"/>
      <c r="AA110" s="274"/>
      <c r="AB110" s="274"/>
      <c r="AC110" s="274"/>
      <c r="AD110" s="274"/>
      <c r="AE110" s="274"/>
      <c r="AF110" s="274"/>
      <c r="AG110" s="274"/>
      <c r="AH110" s="274"/>
      <c r="AI110" s="274"/>
      <c r="AJ110" s="274"/>
      <c r="AK110" s="274"/>
      <c r="AL110" s="274"/>
      <c r="AM110" s="274"/>
      <c r="AN110" s="274"/>
      <c r="AO110" s="274"/>
      <c r="AP110" s="274"/>
      <c r="AQ110" s="274"/>
      <c r="AR110" s="274"/>
      <c r="AS110" s="274"/>
      <c r="AT110" s="274"/>
      <c r="AU110" s="274"/>
      <c r="AV110" s="274"/>
      <c r="AW110" s="274"/>
      <c r="AX110" s="274"/>
      <c r="AY110" s="274"/>
      <c r="AZ110" s="274"/>
      <c r="BA110" s="274"/>
      <c r="BB110" s="274"/>
      <c r="BC110" s="274"/>
      <c r="BD110" s="274"/>
      <c r="BE110" s="274"/>
      <c r="BF110" s="274"/>
      <c r="BG110" s="274"/>
      <c r="BH110" s="274"/>
      <c r="BI110" s="274"/>
      <c r="BJ110" s="274"/>
      <c r="BK110" s="274"/>
      <c r="BL110" s="274"/>
      <c r="BM110" s="274"/>
      <c r="BN110" s="274"/>
      <c r="BO110" s="274"/>
      <c r="BP110" s="274"/>
      <c r="BQ110" s="274"/>
      <c r="BR110" s="274"/>
      <c r="BS110" s="274"/>
      <c r="BT110" s="274"/>
      <c r="BU110" s="274"/>
      <c r="BV110" s="274"/>
      <c r="BW110" s="274"/>
      <c r="BX110" s="274"/>
      <c r="BY110" s="274"/>
      <c r="BZ110" s="274"/>
      <c r="CA110" s="274"/>
      <c r="CB110" s="274"/>
      <c r="CC110" s="274"/>
      <c r="CD110" s="274"/>
      <c r="CE110" s="274"/>
      <c r="CF110" s="274"/>
      <c r="CG110" s="274"/>
      <c r="CH110" s="274"/>
      <c r="CI110" s="274"/>
      <c r="CJ110" s="274"/>
      <c r="CK110" s="274"/>
      <c r="CL110" s="274"/>
      <c r="CM110" s="274"/>
      <c r="CN110" s="274"/>
      <c r="CO110" s="274"/>
      <c r="CP110" s="274"/>
      <c r="CQ110" s="274"/>
      <c r="CR110" s="274"/>
      <c r="CS110" s="274"/>
      <c r="CT110" s="274"/>
      <c r="CU110" s="274"/>
      <c r="CV110" s="274"/>
      <c r="CW110" s="274"/>
      <c r="CX110" s="274"/>
      <c r="CY110" s="274"/>
      <c r="CZ110" s="274"/>
      <c r="DA110" s="274"/>
      <c r="DB110" s="274"/>
      <c r="DC110" s="274"/>
      <c r="DD110" s="274"/>
      <c r="DE110" s="274"/>
      <c r="DF110" s="274"/>
      <c r="DG110" s="274"/>
      <c r="DH110" s="274"/>
      <c r="DI110" s="274"/>
      <c r="DJ110" s="274"/>
      <c r="DK110" s="274"/>
      <c r="DL110" s="274"/>
      <c r="DM110" s="274"/>
      <c r="DN110" s="274"/>
      <c r="DO110" s="274"/>
      <c r="DP110" s="274"/>
      <c r="DQ110" s="274"/>
      <c r="DR110" s="274"/>
      <c r="DS110" s="274"/>
      <c r="DT110" s="274"/>
      <c r="DU110" s="274"/>
      <c r="DV110" s="274"/>
      <c r="DW110" s="274"/>
      <c r="DX110" s="274"/>
      <c r="DY110" s="274"/>
      <c r="DZ110" s="274"/>
      <c r="EA110" s="274"/>
      <c r="EB110" s="274"/>
      <c r="EC110" s="274"/>
      <c r="ED110" s="274"/>
      <c r="EE110" s="274"/>
      <c r="EF110" s="274"/>
      <c r="EG110" s="274"/>
      <c r="EH110" s="274"/>
      <c r="EI110" s="274"/>
      <c r="EJ110" s="274"/>
    </row>
    <row r="111" spans="26:140">
      <c r="Z111" s="274"/>
      <c r="AA111" s="274"/>
      <c r="AB111" s="274"/>
      <c r="AC111" s="274"/>
      <c r="AD111" s="274"/>
      <c r="AE111" s="274"/>
      <c r="AF111" s="274"/>
      <c r="AG111" s="274"/>
      <c r="AH111" s="274"/>
      <c r="AI111" s="274"/>
      <c r="AJ111" s="274"/>
      <c r="AK111" s="274"/>
      <c r="AL111" s="274"/>
      <c r="AM111" s="274"/>
      <c r="AN111" s="274"/>
      <c r="AO111" s="274"/>
      <c r="AP111" s="274"/>
      <c r="AQ111" s="274"/>
      <c r="AR111" s="274"/>
      <c r="AS111" s="274"/>
      <c r="AT111" s="274"/>
      <c r="AU111" s="274"/>
      <c r="AV111" s="274"/>
      <c r="AW111" s="274"/>
      <c r="AX111" s="274"/>
      <c r="AY111" s="274"/>
      <c r="AZ111" s="274"/>
      <c r="BA111" s="274"/>
      <c r="BB111" s="274"/>
      <c r="BC111" s="274"/>
      <c r="BD111" s="274"/>
      <c r="BE111" s="274"/>
      <c r="BF111" s="274"/>
      <c r="BG111" s="274"/>
      <c r="BH111" s="274"/>
      <c r="BI111" s="274"/>
      <c r="BJ111" s="274"/>
      <c r="BK111" s="274"/>
      <c r="BL111" s="274"/>
      <c r="BM111" s="274"/>
      <c r="BN111" s="274"/>
      <c r="BO111" s="274"/>
      <c r="BP111" s="274"/>
      <c r="BQ111" s="274"/>
      <c r="BR111" s="274"/>
      <c r="BS111" s="274"/>
      <c r="BT111" s="274"/>
      <c r="BU111" s="274"/>
      <c r="BV111" s="274"/>
      <c r="BW111" s="274"/>
      <c r="BX111" s="274"/>
      <c r="BY111" s="274"/>
      <c r="BZ111" s="274"/>
      <c r="CA111" s="274"/>
      <c r="CB111" s="274"/>
      <c r="CC111" s="274"/>
      <c r="CD111" s="274"/>
      <c r="CE111" s="274"/>
      <c r="CF111" s="274"/>
      <c r="CG111" s="274"/>
      <c r="CH111" s="274"/>
      <c r="CI111" s="274"/>
      <c r="CJ111" s="274"/>
      <c r="CK111" s="274"/>
      <c r="CL111" s="274"/>
      <c r="CM111" s="274"/>
      <c r="CN111" s="274"/>
      <c r="CO111" s="274"/>
      <c r="CP111" s="274"/>
      <c r="CQ111" s="274"/>
      <c r="CR111" s="274"/>
      <c r="CS111" s="274"/>
      <c r="CT111" s="274"/>
      <c r="CU111" s="274"/>
      <c r="CV111" s="274"/>
      <c r="CW111" s="274"/>
      <c r="CX111" s="274"/>
      <c r="CY111" s="274"/>
      <c r="CZ111" s="274"/>
      <c r="DA111" s="274"/>
      <c r="DB111" s="274"/>
      <c r="DC111" s="274"/>
      <c r="DD111" s="274"/>
      <c r="DE111" s="274"/>
      <c r="DF111" s="274"/>
      <c r="DG111" s="274"/>
      <c r="DH111" s="274"/>
      <c r="DI111" s="274"/>
      <c r="DJ111" s="274"/>
      <c r="DK111" s="274"/>
      <c r="DL111" s="274"/>
      <c r="DM111" s="274"/>
      <c r="DN111" s="274"/>
      <c r="DO111" s="274"/>
      <c r="DP111" s="274"/>
      <c r="DQ111" s="274"/>
      <c r="DR111" s="274"/>
      <c r="DS111" s="274"/>
      <c r="DT111" s="274"/>
      <c r="DU111" s="274"/>
      <c r="DV111" s="274"/>
      <c r="DW111" s="274"/>
      <c r="DX111" s="274"/>
      <c r="DY111" s="274"/>
      <c r="DZ111" s="274"/>
      <c r="EA111" s="274"/>
      <c r="EB111" s="274"/>
      <c r="EC111" s="274"/>
      <c r="ED111" s="274"/>
      <c r="EE111" s="274"/>
      <c r="EF111" s="274"/>
      <c r="EG111" s="274"/>
      <c r="EH111" s="274"/>
      <c r="EI111" s="274"/>
      <c r="EJ111" s="274"/>
    </row>
    <row r="112" spans="26:140">
      <c r="Z112" s="274"/>
      <c r="AA112" s="274"/>
      <c r="AB112" s="274"/>
      <c r="AC112" s="274"/>
      <c r="AD112" s="274"/>
      <c r="AE112" s="274"/>
      <c r="AF112" s="274"/>
      <c r="AG112" s="274"/>
      <c r="AH112" s="274"/>
      <c r="AI112" s="274"/>
      <c r="AJ112" s="274"/>
      <c r="AK112" s="274"/>
      <c r="AL112" s="274"/>
      <c r="AM112" s="274"/>
      <c r="AN112" s="274"/>
      <c r="AO112" s="274"/>
      <c r="AP112" s="274"/>
      <c r="AQ112" s="274"/>
      <c r="AR112" s="274"/>
      <c r="AS112" s="274"/>
      <c r="AT112" s="274"/>
      <c r="AU112" s="274"/>
      <c r="AV112" s="274"/>
      <c r="AW112" s="274"/>
      <c r="AX112" s="274"/>
      <c r="AY112" s="274"/>
      <c r="AZ112" s="274"/>
      <c r="BA112" s="274"/>
      <c r="BB112" s="274"/>
      <c r="BC112" s="274"/>
      <c r="BD112" s="274"/>
      <c r="BE112" s="274"/>
      <c r="BF112" s="274"/>
      <c r="BG112" s="274"/>
      <c r="BH112" s="274"/>
      <c r="BI112" s="274"/>
      <c r="BJ112" s="274"/>
      <c r="BK112" s="274"/>
      <c r="BL112" s="274"/>
      <c r="BM112" s="274"/>
      <c r="BN112" s="274"/>
      <c r="BO112" s="274"/>
      <c r="BP112" s="274"/>
      <c r="BQ112" s="274"/>
      <c r="BR112" s="274"/>
      <c r="BS112" s="274"/>
      <c r="BT112" s="274"/>
      <c r="BU112" s="274"/>
      <c r="BV112" s="274"/>
      <c r="BW112" s="274"/>
      <c r="BX112" s="274"/>
      <c r="BY112" s="274"/>
      <c r="BZ112" s="274"/>
      <c r="CA112" s="274"/>
      <c r="CB112" s="274"/>
      <c r="CC112" s="274"/>
      <c r="CD112" s="274"/>
      <c r="CE112" s="274"/>
      <c r="CF112" s="274"/>
      <c r="CG112" s="274"/>
      <c r="CH112" s="274"/>
      <c r="CI112" s="274"/>
      <c r="CJ112" s="274"/>
      <c r="CK112" s="274"/>
      <c r="CL112" s="274"/>
      <c r="CM112" s="274"/>
      <c r="CN112" s="274"/>
      <c r="CO112" s="274"/>
      <c r="CP112" s="274"/>
      <c r="CQ112" s="274"/>
      <c r="CR112" s="274"/>
      <c r="CS112" s="274"/>
      <c r="CT112" s="274"/>
      <c r="CU112" s="274"/>
      <c r="CV112" s="274"/>
      <c r="CW112" s="274"/>
      <c r="CX112" s="274"/>
      <c r="CY112" s="274"/>
      <c r="CZ112" s="274"/>
      <c r="DA112" s="274"/>
      <c r="DB112" s="274"/>
      <c r="DC112" s="274"/>
      <c r="DD112" s="274"/>
      <c r="DE112" s="274"/>
      <c r="DF112" s="274"/>
      <c r="DG112" s="274"/>
      <c r="DH112" s="274"/>
      <c r="DI112" s="274"/>
      <c r="DJ112" s="274"/>
      <c r="DK112" s="274"/>
      <c r="DL112" s="274"/>
      <c r="DM112" s="274"/>
      <c r="DN112" s="274"/>
      <c r="DO112" s="274"/>
      <c r="DP112" s="274"/>
      <c r="DQ112" s="274"/>
      <c r="DR112" s="274"/>
      <c r="DS112" s="274"/>
      <c r="DT112" s="274"/>
      <c r="DU112" s="274"/>
      <c r="DV112" s="274"/>
      <c r="DW112" s="274"/>
      <c r="DX112" s="274"/>
      <c r="DY112" s="274"/>
      <c r="DZ112" s="274"/>
      <c r="EA112" s="274"/>
      <c r="EB112" s="274"/>
      <c r="EC112" s="274"/>
      <c r="ED112" s="274"/>
      <c r="EE112" s="274"/>
      <c r="EF112" s="274"/>
      <c r="EG112" s="274"/>
      <c r="EH112" s="274"/>
      <c r="EI112" s="274"/>
      <c r="EJ112" s="274"/>
    </row>
    <row r="113" spans="26:140">
      <c r="Z113" s="274"/>
      <c r="AA113" s="274"/>
      <c r="AB113" s="274"/>
      <c r="AC113" s="274"/>
      <c r="AD113" s="274"/>
      <c r="AE113" s="274"/>
      <c r="AF113" s="274"/>
      <c r="AG113" s="274"/>
      <c r="AH113" s="274"/>
      <c r="AI113" s="274"/>
      <c r="AJ113" s="274"/>
      <c r="AK113" s="274"/>
      <c r="AL113" s="274"/>
      <c r="AM113" s="274"/>
      <c r="AN113" s="274"/>
      <c r="AO113" s="274"/>
      <c r="AP113" s="274"/>
      <c r="AQ113" s="274"/>
      <c r="AR113" s="274"/>
      <c r="AS113" s="274"/>
      <c r="AT113" s="274"/>
      <c r="AU113" s="274"/>
      <c r="AV113" s="274"/>
      <c r="AW113" s="274"/>
      <c r="AX113" s="274"/>
      <c r="AY113" s="274"/>
      <c r="AZ113" s="274"/>
      <c r="BA113" s="274"/>
      <c r="BB113" s="274"/>
      <c r="BC113" s="274"/>
      <c r="BD113" s="274"/>
      <c r="BE113" s="274"/>
      <c r="BF113" s="274"/>
      <c r="BG113" s="274"/>
      <c r="BH113" s="274"/>
      <c r="BI113" s="274"/>
      <c r="BJ113" s="274"/>
      <c r="BK113" s="274"/>
      <c r="BL113" s="274"/>
      <c r="BM113" s="274"/>
      <c r="BN113" s="274"/>
      <c r="BO113" s="274"/>
      <c r="BP113" s="274"/>
      <c r="BQ113" s="274"/>
      <c r="BR113" s="274"/>
      <c r="BS113" s="274"/>
      <c r="BT113" s="274"/>
      <c r="BU113" s="274"/>
      <c r="BV113" s="274"/>
      <c r="BW113" s="274"/>
      <c r="BX113" s="274"/>
      <c r="BY113" s="274"/>
      <c r="BZ113" s="274"/>
      <c r="CA113" s="274"/>
      <c r="CB113" s="274"/>
      <c r="CC113" s="274"/>
      <c r="CD113" s="274"/>
      <c r="CE113" s="274"/>
      <c r="CF113" s="274"/>
      <c r="CG113" s="274"/>
      <c r="CH113" s="274"/>
      <c r="CI113" s="274"/>
      <c r="CJ113" s="274"/>
      <c r="CK113" s="274"/>
      <c r="CL113" s="274"/>
      <c r="CM113" s="274"/>
      <c r="CN113" s="274"/>
      <c r="CO113" s="274"/>
      <c r="CP113" s="274"/>
      <c r="CQ113" s="274"/>
      <c r="CR113" s="274"/>
      <c r="CS113" s="274"/>
      <c r="CT113" s="274"/>
      <c r="CU113" s="274"/>
      <c r="CV113" s="274"/>
      <c r="CW113" s="274"/>
      <c r="CX113" s="274"/>
      <c r="CY113" s="274"/>
      <c r="CZ113" s="274"/>
      <c r="DA113" s="274"/>
      <c r="DB113" s="274"/>
      <c r="DC113" s="274"/>
      <c r="DD113" s="274"/>
      <c r="DE113" s="274"/>
      <c r="DF113" s="274"/>
      <c r="DG113" s="274"/>
      <c r="DH113" s="274"/>
      <c r="DI113" s="274"/>
      <c r="DJ113" s="274"/>
      <c r="DK113" s="274"/>
      <c r="DL113" s="274"/>
      <c r="DM113" s="274"/>
      <c r="DN113" s="274"/>
      <c r="DO113" s="274"/>
      <c r="DP113" s="274"/>
      <c r="DQ113" s="274"/>
      <c r="DR113" s="274"/>
      <c r="DS113" s="274"/>
      <c r="DT113" s="274"/>
      <c r="DU113" s="274"/>
      <c r="DV113" s="274"/>
      <c r="DW113" s="274"/>
      <c r="DX113" s="274"/>
      <c r="DY113" s="274"/>
      <c r="DZ113" s="274"/>
      <c r="EA113" s="274"/>
      <c r="EB113" s="274"/>
      <c r="EC113" s="274"/>
      <c r="ED113" s="274"/>
      <c r="EE113" s="274"/>
      <c r="EF113" s="274"/>
      <c r="EG113" s="274"/>
      <c r="EH113" s="274"/>
      <c r="EI113" s="274"/>
      <c r="EJ113" s="274"/>
    </row>
    <row r="114" spans="26:140">
      <c r="Z114" s="274"/>
      <c r="AA114" s="274"/>
      <c r="AB114" s="274"/>
      <c r="AC114" s="274"/>
      <c r="AD114" s="274"/>
      <c r="AE114" s="274"/>
      <c r="AF114" s="274"/>
      <c r="AG114" s="274"/>
      <c r="AH114" s="274"/>
      <c r="AI114" s="274"/>
      <c r="AJ114" s="274"/>
      <c r="AK114" s="274"/>
      <c r="AL114" s="274"/>
      <c r="AM114" s="274"/>
      <c r="AN114" s="274"/>
      <c r="AO114" s="274"/>
      <c r="AP114" s="274"/>
      <c r="AQ114" s="274"/>
      <c r="AR114" s="274"/>
      <c r="AS114" s="274"/>
      <c r="AT114" s="274"/>
      <c r="AU114" s="274"/>
      <c r="AV114" s="274"/>
      <c r="AW114" s="274"/>
      <c r="AX114" s="274"/>
      <c r="AY114" s="274"/>
      <c r="AZ114" s="274"/>
      <c r="BA114" s="274"/>
      <c r="BB114" s="274"/>
      <c r="BC114" s="274"/>
      <c r="BD114" s="274"/>
      <c r="BE114" s="274"/>
      <c r="BF114" s="274"/>
      <c r="BG114" s="274"/>
      <c r="BH114" s="274"/>
      <c r="BI114" s="274"/>
      <c r="BJ114" s="274"/>
      <c r="BK114" s="274"/>
      <c r="BL114" s="274"/>
      <c r="BM114" s="274"/>
      <c r="BN114" s="274"/>
      <c r="BO114" s="274"/>
      <c r="BP114" s="274"/>
      <c r="BQ114" s="274"/>
      <c r="BR114" s="274"/>
      <c r="BS114" s="274"/>
      <c r="BT114" s="274"/>
      <c r="BU114" s="274"/>
      <c r="BV114" s="274"/>
      <c r="BW114" s="274"/>
      <c r="BX114" s="274"/>
      <c r="BY114" s="274"/>
      <c r="BZ114" s="274"/>
      <c r="CA114" s="274"/>
      <c r="CB114" s="274"/>
      <c r="CC114" s="274"/>
      <c r="CD114" s="274"/>
      <c r="CE114" s="274"/>
      <c r="CF114" s="274"/>
      <c r="CG114" s="274"/>
      <c r="CH114" s="274"/>
      <c r="CI114" s="274"/>
      <c r="CJ114" s="274"/>
      <c r="CK114" s="274"/>
      <c r="CL114" s="274"/>
      <c r="CM114" s="274"/>
      <c r="CN114" s="274"/>
      <c r="CO114" s="274"/>
      <c r="CP114" s="274"/>
      <c r="CQ114" s="274"/>
      <c r="CR114" s="274"/>
      <c r="CS114" s="274"/>
      <c r="CT114" s="274"/>
      <c r="CU114" s="274"/>
      <c r="CV114" s="274"/>
      <c r="CW114" s="274"/>
      <c r="CX114" s="274"/>
      <c r="CY114" s="274"/>
      <c r="CZ114" s="274"/>
      <c r="DA114" s="274"/>
      <c r="DB114" s="274"/>
      <c r="DC114" s="274"/>
      <c r="DD114" s="274"/>
      <c r="DE114" s="274"/>
      <c r="DF114" s="274"/>
      <c r="DG114" s="274"/>
      <c r="DH114" s="274"/>
      <c r="DI114" s="274"/>
      <c r="DJ114" s="274"/>
      <c r="DK114" s="274"/>
      <c r="DL114" s="274"/>
      <c r="DM114" s="274"/>
      <c r="DN114" s="274"/>
      <c r="DO114" s="274"/>
      <c r="DP114" s="274"/>
      <c r="DQ114" s="274"/>
      <c r="DR114" s="274"/>
      <c r="DS114" s="274"/>
      <c r="DT114" s="274"/>
      <c r="DU114" s="274"/>
      <c r="DV114" s="274"/>
      <c r="DW114" s="274"/>
      <c r="DX114" s="274"/>
      <c r="DY114" s="274"/>
      <c r="DZ114" s="274"/>
      <c r="EA114" s="274"/>
      <c r="EB114" s="274"/>
      <c r="EC114" s="274"/>
      <c r="ED114" s="274"/>
      <c r="EE114" s="274"/>
      <c r="EF114" s="274"/>
      <c r="EG114" s="274"/>
      <c r="EH114" s="274"/>
      <c r="EI114" s="274"/>
      <c r="EJ114" s="274"/>
    </row>
    <row r="115" spans="26:140">
      <c r="Z115" s="274"/>
      <c r="AA115" s="274"/>
      <c r="AB115" s="274"/>
      <c r="AC115" s="274"/>
      <c r="AD115" s="274"/>
      <c r="AE115" s="274"/>
      <c r="AF115" s="274"/>
      <c r="AG115" s="274"/>
      <c r="AH115" s="274"/>
      <c r="AI115" s="274"/>
      <c r="AJ115" s="274"/>
      <c r="AK115" s="274"/>
      <c r="AL115" s="274"/>
      <c r="AM115" s="274"/>
      <c r="AN115" s="274"/>
      <c r="AO115" s="274"/>
      <c r="AP115" s="274"/>
      <c r="AQ115" s="274"/>
      <c r="AR115" s="274"/>
      <c r="AS115" s="274"/>
      <c r="AT115" s="274"/>
      <c r="AU115" s="274"/>
      <c r="AV115" s="274"/>
      <c r="AW115" s="274"/>
      <c r="AX115" s="274"/>
      <c r="AY115" s="274"/>
      <c r="AZ115" s="274"/>
      <c r="BA115" s="274"/>
      <c r="BB115" s="274"/>
      <c r="BC115" s="274"/>
      <c r="BD115" s="274"/>
      <c r="BE115" s="274"/>
      <c r="BF115" s="274"/>
      <c r="BG115" s="274"/>
      <c r="BH115" s="274"/>
      <c r="BI115" s="274"/>
      <c r="BJ115" s="274"/>
      <c r="BK115" s="274"/>
      <c r="BL115" s="274"/>
      <c r="BM115" s="274"/>
      <c r="BN115" s="274"/>
      <c r="BO115" s="274"/>
      <c r="BP115" s="274"/>
      <c r="BQ115" s="274"/>
      <c r="BR115" s="274"/>
      <c r="BS115" s="274"/>
      <c r="BT115" s="274"/>
      <c r="BU115" s="274"/>
      <c r="BV115" s="274"/>
      <c r="BW115" s="274"/>
      <c r="BX115" s="274"/>
      <c r="BY115" s="274"/>
      <c r="BZ115" s="274"/>
      <c r="CA115" s="274"/>
      <c r="CB115" s="274"/>
      <c r="CC115" s="274"/>
      <c r="CD115" s="274"/>
      <c r="CE115" s="274"/>
      <c r="CF115" s="274"/>
      <c r="CG115" s="274"/>
      <c r="CH115" s="274"/>
      <c r="CI115" s="274"/>
      <c r="CJ115" s="274"/>
      <c r="CK115" s="274"/>
      <c r="CL115" s="274"/>
      <c r="CM115" s="274"/>
      <c r="CN115" s="274"/>
      <c r="CO115" s="274"/>
      <c r="CP115" s="274"/>
      <c r="CQ115" s="274"/>
      <c r="CR115" s="274"/>
      <c r="CS115" s="274"/>
      <c r="CT115" s="274"/>
      <c r="CU115" s="274"/>
      <c r="CV115" s="274"/>
      <c r="CW115" s="274"/>
      <c r="CX115" s="274"/>
      <c r="CY115" s="274"/>
      <c r="CZ115" s="274"/>
      <c r="DA115" s="274"/>
      <c r="DB115" s="274"/>
      <c r="DC115" s="274"/>
      <c r="DD115" s="274"/>
      <c r="DE115" s="274"/>
      <c r="DF115" s="274"/>
      <c r="DG115" s="274"/>
      <c r="DH115" s="274"/>
      <c r="DI115" s="274"/>
      <c r="DJ115" s="274"/>
      <c r="DK115" s="274"/>
      <c r="DL115" s="274"/>
      <c r="DM115" s="274"/>
      <c r="DN115" s="274"/>
      <c r="DO115" s="274"/>
      <c r="DP115" s="274"/>
      <c r="DQ115" s="274"/>
      <c r="DR115" s="274"/>
      <c r="DS115" s="274"/>
      <c r="DT115" s="274"/>
      <c r="DU115" s="274"/>
      <c r="DV115" s="274"/>
      <c r="DW115" s="274"/>
      <c r="DX115" s="274"/>
      <c r="DY115" s="274"/>
      <c r="DZ115" s="274"/>
      <c r="EA115" s="274"/>
      <c r="EB115" s="274"/>
      <c r="EC115" s="274"/>
      <c r="ED115" s="274"/>
      <c r="EE115" s="274"/>
      <c r="EF115" s="274"/>
      <c r="EG115" s="274"/>
      <c r="EH115" s="274"/>
      <c r="EI115" s="274"/>
      <c r="EJ115" s="274"/>
    </row>
    <row r="116" spans="26:140">
      <c r="Z116" s="274"/>
      <c r="AA116" s="274"/>
      <c r="AB116" s="274"/>
      <c r="AC116" s="274"/>
      <c r="AD116" s="274"/>
      <c r="AE116" s="274"/>
      <c r="AF116" s="274"/>
      <c r="AG116" s="274"/>
      <c r="AH116" s="274"/>
      <c r="AI116" s="274"/>
      <c r="AJ116" s="274"/>
      <c r="AK116" s="274"/>
      <c r="AL116" s="274"/>
      <c r="AM116" s="274"/>
      <c r="AN116" s="274"/>
      <c r="AO116" s="274"/>
      <c r="AP116" s="274"/>
      <c r="AQ116" s="274"/>
      <c r="AR116" s="274"/>
      <c r="AS116" s="274"/>
      <c r="AT116" s="274"/>
      <c r="AU116" s="274"/>
      <c r="AV116" s="274"/>
      <c r="AW116" s="274"/>
      <c r="AX116" s="274"/>
      <c r="AY116" s="274"/>
      <c r="AZ116" s="274"/>
      <c r="BA116" s="274"/>
      <c r="BB116" s="274"/>
      <c r="BC116" s="274"/>
      <c r="BD116" s="274"/>
      <c r="BE116" s="274"/>
      <c r="BF116" s="274"/>
      <c r="BG116" s="274"/>
      <c r="BH116" s="274"/>
      <c r="BI116" s="274"/>
      <c r="BJ116" s="274"/>
      <c r="BK116" s="274"/>
      <c r="BL116" s="274"/>
      <c r="BM116" s="274"/>
      <c r="BN116" s="274"/>
      <c r="BO116" s="274"/>
      <c r="BP116" s="274"/>
      <c r="BQ116" s="274"/>
      <c r="BR116" s="274"/>
      <c r="BS116" s="274"/>
      <c r="BT116" s="274"/>
      <c r="BU116" s="274"/>
      <c r="BV116" s="274"/>
      <c r="BW116" s="274"/>
      <c r="BX116" s="274"/>
      <c r="BY116" s="274"/>
      <c r="BZ116" s="274"/>
      <c r="CA116" s="274"/>
      <c r="CB116" s="274"/>
      <c r="CC116" s="274"/>
      <c r="CD116" s="274"/>
      <c r="CE116" s="274"/>
      <c r="CF116" s="274"/>
      <c r="CG116" s="274"/>
      <c r="CH116" s="274"/>
      <c r="CI116" s="274"/>
      <c r="CJ116" s="274"/>
      <c r="CK116" s="274"/>
      <c r="CL116" s="274"/>
      <c r="CM116" s="274"/>
      <c r="CN116" s="274"/>
      <c r="CO116" s="274"/>
      <c r="CP116" s="274"/>
      <c r="CQ116" s="274"/>
      <c r="CR116" s="274"/>
      <c r="CS116" s="274"/>
      <c r="CT116" s="274"/>
      <c r="CU116" s="274"/>
      <c r="CV116" s="274"/>
      <c r="CW116" s="274"/>
      <c r="CX116" s="274"/>
      <c r="CY116" s="274"/>
      <c r="CZ116" s="274"/>
      <c r="DA116" s="274"/>
      <c r="DB116" s="274"/>
      <c r="DC116" s="274"/>
      <c r="DD116" s="274"/>
      <c r="DE116" s="274"/>
      <c r="DF116" s="274"/>
      <c r="DG116" s="274"/>
      <c r="DH116" s="274"/>
      <c r="DI116" s="274"/>
      <c r="DJ116" s="274"/>
      <c r="DK116" s="274"/>
      <c r="DL116" s="274"/>
      <c r="DM116" s="274"/>
      <c r="DN116" s="274"/>
      <c r="DO116" s="274"/>
      <c r="DP116" s="274"/>
      <c r="DQ116" s="274"/>
      <c r="DR116" s="274"/>
      <c r="DS116" s="274"/>
      <c r="DT116" s="274"/>
      <c r="DU116" s="274"/>
      <c r="DV116" s="274"/>
      <c r="DW116" s="274"/>
      <c r="DX116" s="274"/>
      <c r="DY116" s="274"/>
      <c r="DZ116" s="274"/>
      <c r="EA116" s="274"/>
      <c r="EB116" s="274"/>
      <c r="EC116" s="274"/>
      <c r="ED116" s="274"/>
      <c r="EE116" s="274"/>
      <c r="EF116" s="274"/>
      <c r="EG116" s="274"/>
      <c r="EH116" s="274"/>
      <c r="EI116" s="274"/>
      <c r="EJ116" s="274"/>
    </row>
    <row r="117" spans="26:140">
      <c r="Z117" s="274"/>
      <c r="AA117" s="274"/>
      <c r="AB117" s="274"/>
      <c r="AC117" s="274"/>
      <c r="AD117" s="274"/>
      <c r="AE117" s="274"/>
      <c r="AF117" s="274"/>
      <c r="AG117" s="274"/>
      <c r="AH117" s="274"/>
      <c r="AI117" s="274"/>
      <c r="AJ117" s="274"/>
      <c r="AK117" s="274"/>
      <c r="AL117" s="274"/>
      <c r="AM117" s="274"/>
      <c r="AN117" s="274"/>
      <c r="AO117" s="274"/>
      <c r="AP117" s="274"/>
      <c r="AQ117" s="274"/>
      <c r="AR117" s="274"/>
      <c r="AS117" s="274"/>
      <c r="AT117" s="274"/>
      <c r="AU117" s="274"/>
      <c r="AV117" s="274"/>
      <c r="AW117" s="274"/>
      <c r="AX117" s="274"/>
      <c r="AY117" s="274"/>
      <c r="AZ117" s="274"/>
      <c r="BA117" s="274"/>
      <c r="BB117" s="274"/>
      <c r="BC117" s="274"/>
      <c r="BD117" s="274"/>
      <c r="BE117" s="274"/>
      <c r="BF117" s="274"/>
      <c r="BG117" s="274"/>
      <c r="BH117" s="274"/>
      <c r="BI117" s="274"/>
      <c r="BJ117" s="274"/>
      <c r="BK117" s="274"/>
      <c r="BL117" s="274"/>
      <c r="BM117" s="274"/>
      <c r="BN117" s="274"/>
      <c r="BO117" s="274"/>
      <c r="BP117" s="274"/>
      <c r="BQ117" s="274"/>
      <c r="BR117" s="274"/>
      <c r="BS117" s="274"/>
      <c r="BT117" s="274"/>
      <c r="BU117" s="274"/>
      <c r="BV117" s="274"/>
      <c r="BW117" s="274"/>
      <c r="BX117" s="274"/>
      <c r="BY117" s="274"/>
      <c r="BZ117" s="274"/>
      <c r="CA117" s="274"/>
      <c r="CB117" s="274"/>
      <c r="CC117" s="274"/>
      <c r="CD117" s="274"/>
      <c r="CE117" s="274"/>
      <c r="CF117" s="274"/>
      <c r="CG117" s="274"/>
      <c r="CH117" s="274"/>
      <c r="CI117" s="274"/>
      <c r="CJ117" s="274"/>
      <c r="CK117" s="274"/>
      <c r="CL117" s="274"/>
      <c r="CM117" s="274"/>
      <c r="CN117" s="274"/>
      <c r="CO117" s="274"/>
      <c r="CP117" s="274"/>
      <c r="CQ117" s="274"/>
      <c r="CR117" s="274"/>
      <c r="CS117" s="274"/>
      <c r="CT117" s="274"/>
      <c r="CU117" s="274"/>
      <c r="CV117" s="274"/>
      <c r="CW117" s="274"/>
      <c r="CX117" s="274"/>
      <c r="CY117" s="274"/>
      <c r="CZ117" s="274"/>
      <c r="DA117" s="274"/>
      <c r="DB117" s="274"/>
      <c r="DC117" s="274"/>
      <c r="DD117" s="274"/>
      <c r="DE117" s="274"/>
      <c r="DF117" s="274"/>
      <c r="DG117" s="274"/>
      <c r="DH117" s="274"/>
      <c r="DI117" s="274"/>
      <c r="DJ117" s="274"/>
      <c r="DK117" s="274"/>
      <c r="DL117" s="274"/>
      <c r="DM117" s="274"/>
      <c r="DN117" s="274"/>
      <c r="DO117" s="274"/>
      <c r="DP117" s="274"/>
      <c r="DQ117" s="274"/>
      <c r="DR117" s="274"/>
      <c r="DS117" s="274"/>
      <c r="DT117" s="274"/>
      <c r="DU117" s="274"/>
      <c r="DV117" s="274"/>
      <c r="DW117" s="274"/>
      <c r="DX117" s="274"/>
      <c r="DY117" s="274"/>
      <c r="DZ117" s="274"/>
      <c r="EA117" s="274"/>
      <c r="EB117" s="274"/>
      <c r="EC117" s="274"/>
      <c r="ED117" s="274"/>
      <c r="EE117" s="274"/>
      <c r="EF117" s="274"/>
      <c r="EG117" s="274"/>
      <c r="EH117" s="274"/>
      <c r="EI117" s="274"/>
      <c r="EJ117" s="274"/>
    </row>
    <row r="118" spans="26:140">
      <c r="Z118" s="274"/>
      <c r="AA118" s="274"/>
      <c r="AB118" s="274"/>
      <c r="AC118" s="274"/>
      <c r="AD118" s="274"/>
      <c r="AE118" s="274"/>
      <c r="AF118" s="274"/>
      <c r="AG118" s="274"/>
      <c r="AH118" s="274"/>
      <c r="AI118" s="274"/>
      <c r="AJ118" s="274"/>
      <c r="AK118" s="274"/>
      <c r="AL118" s="274"/>
      <c r="AM118" s="274"/>
      <c r="AN118" s="274"/>
      <c r="AO118" s="274"/>
      <c r="AP118" s="274"/>
      <c r="AQ118" s="274"/>
      <c r="AR118" s="274"/>
      <c r="AS118" s="274"/>
      <c r="AT118" s="274"/>
      <c r="AU118" s="274"/>
      <c r="AV118" s="274"/>
      <c r="AW118" s="274"/>
      <c r="AX118" s="274"/>
      <c r="AY118" s="274"/>
      <c r="AZ118" s="274"/>
      <c r="BA118" s="274"/>
      <c r="BB118" s="274"/>
      <c r="BC118" s="274"/>
      <c r="BD118" s="274"/>
      <c r="BE118" s="274"/>
      <c r="BF118" s="274"/>
      <c r="BG118" s="274"/>
      <c r="BH118" s="274"/>
      <c r="BI118" s="274"/>
      <c r="BJ118" s="274"/>
      <c r="BK118" s="274"/>
      <c r="BL118" s="274"/>
      <c r="BM118" s="274"/>
      <c r="BN118" s="274"/>
      <c r="BO118" s="274"/>
      <c r="BP118" s="274"/>
      <c r="BQ118" s="274"/>
      <c r="BR118" s="274"/>
      <c r="BS118" s="274"/>
      <c r="BT118" s="274"/>
      <c r="BU118" s="274"/>
      <c r="BV118" s="274"/>
      <c r="BW118" s="274"/>
      <c r="BX118" s="274"/>
      <c r="BY118" s="274"/>
      <c r="BZ118" s="274"/>
      <c r="CA118" s="274"/>
      <c r="CB118" s="274"/>
      <c r="CC118" s="274"/>
      <c r="CD118" s="274"/>
      <c r="CE118" s="274"/>
      <c r="CF118" s="274"/>
      <c r="CG118" s="274"/>
      <c r="CH118" s="274"/>
      <c r="CI118" s="274"/>
      <c r="CJ118" s="274"/>
      <c r="CK118" s="274"/>
      <c r="CL118" s="274"/>
      <c r="CM118" s="274"/>
      <c r="CN118" s="274"/>
      <c r="CO118" s="274"/>
      <c r="CP118" s="274"/>
      <c r="CQ118" s="274"/>
      <c r="CR118" s="274"/>
      <c r="CS118" s="274"/>
      <c r="CT118" s="274"/>
      <c r="CU118" s="274"/>
      <c r="CV118" s="274"/>
      <c r="CW118" s="274"/>
      <c r="CX118" s="274"/>
      <c r="CY118" s="274"/>
      <c r="CZ118" s="274"/>
      <c r="DA118" s="274"/>
      <c r="DB118" s="274"/>
      <c r="DC118" s="274"/>
      <c r="DD118" s="274"/>
      <c r="DE118" s="274"/>
      <c r="DF118" s="274"/>
      <c r="DG118" s="274"/>
      <c r="DH118" s="274"/>
      <c r="DI118" s="274"/>
      <c r="DJ118" s="274"/>
      <c r="DK118" s="274"/>
      <c r="DL118" s="274"/>
      <c r="DM118" s="274"/>
      <c r="DN118" s="274"/>
      <c r="DO118" s="274"/>
      <c r="DP118" s="274"/>
      <c r="DQ118" s="274"/>
      <c r="DR118" s="274"/>
      <c r="DS118" s="274"/>
      <c r="DT118" s="274"/>
      <c r="DU118" s="274"/>
      <c r="DV118" s="274"/>
      <c r="DW118" s="274"/>
      <c r="DX118" s="274"/>
      <c r="DY118" s="274"/>
      <c r="DZ118" s="274"/>
      <c r="EA118" s="274"/>
      <c r="EB118" s="274"/>
      <c r="EC118" s="274"/>
      <c r="ED118" s="274"/>
      <c r="EE118" s="274"/>
      <c r="EF118" s="274"/>
      <c r="EG118" s="274"/>
      <c r="EH118" s="274"/>
      <c r="EI118" s="274"/>
      <c r="EJ118" s="274"/>
    </row>
    <row r="119" spans="26:140">
      <c r="Z119" s="274"/>
      <c r="AA119" s="274"/>
      <c r="AB119" s="274"/>
      <c r="AC119" s="274"/>
      <c r="AD119" s="274"/>
      <c r="AE119" s="274"/>
      <c r="AF119" s="274"/>
      <c r="AG119" s="274"/>
      <c r="AH119" s="274"/>
      <c r="AI119" s="274"/>
      <c r="AJ119" s="274"/>
      <c r="AK119" s="274"/>
      <c r="AL119" s="274"/>
      <c r="AM119" s="274"/>
      <c r="AN119" s="274"/>
      <c r="AO119" s="274"/>
      <c r="AP119" s="274"/>
      <c r="AQ119" s="274"/>
      <c r="AR119" s="274"/>
      <c r="AS119" s="274"/>
      <c r="AT119" s="274"/>
      <c r="AU119" s="274"/>
      <c r="AV119" s="274"/>
      <c r="AW119" s="274"/>
      <c r="AX119" s="274"/>
      <c r="AY119" s="274"/>
      <c r="AZ119" s="274"/>
      <c r="BA119" s="274"/>
      <c r="BB119" s="274"/>
      <c r="BC119" s="274"/>
      <c r="BD119" s="274"/>
      <c r="BE119" s="274"/>
      <c r="BF119" s="274"/>
      <c r="BG119" s="274"/>
      <c r="BH119" s="274"/>
      <c r="BI119" s="274"/>
      <c r="BJ119" s="274"/>
      <c r="BK119" s="274"/>
      <c r="BL119" s="274"/>
      <c r="BM119" s="274"/>
      <c r="BN119" s="274"/>
      <c r="BO119" s="274"/>
      <c r="BP119" s="274"/>
      <c r="BQ119" s="274"/>
      <c r="BR119" s="274"/>
      <c r="BS119" s="274"/>
      <c r="BT119" s="274"/>
      <c r="BU119" s="274"/>
      <c r="BV119" s="274"/>
      <c r="BW119" s="274"/>
      <c r="BX119" s="274"/>
      <c r="BY119" s="274"/>
      <c r="BZ119" s="274"/>
      <c r="CA119" s="274"/>
      <c r="CB119" s="274"/>
      <c r="CC119" s="274"/>
      <c r="CD119" s="274"/>
      <c r="CE119" s="274"/>
      <c r="CF119" s="274"/>
      <c r="CG119" s="274"/>
      <c r="CH119" s="274"/>
      <c r="CI119" s="274"/>
      <c r="CJ119" s="274"/>
      <c r="CK119" s="274"/>
      <c r="CL119" s="274"/>
      <c r="CM119" s="274"/>
      <c r="CN119" s="274"/>
      <c r="CO119" s="274"/>
      <c r="CP119" s="274"/>
      <c r="CQ119" s="274"/>
      <c r="CR119" s="274"/>
      <c r="CS119" s="274"/>
      <c r="CT119" s="274"/>
      <c r="CU119" s="274"/>
      <c r="CV119" s="274"/>
      <c r="CW119" s="274"/>
      <c r="CX119" s="274"/>
      <c r="CY119" s="274"/>
      <c r="CZ119" s="274"/>
      <c r="DA119" s="274"/>
      <c r="DB119" s="274"/>
      <c r="DC119" s="274"/>
      <c r="DD119" s="274"/>
      <c r="DE119" s="274"/>
      <c r="DF119" s="274"/>
      <c r="DG119" s="274"/>
      <c r="DH119" s="274"/>
      <c r="DI119" s="274"/>
      <c r="DJ119" s="274"/>
      <c r="DK119" s="274"/>
      <c r="DL119" s="274"/>
      <c r="DM119" s="274"/>
      <c r="DN119" s="274"/>
      <c r="DO119" s="274"/>
      <c r="DP119" s="274"/>
      <c r="DQ119" s="274"/>
      <c r="DR119" s="274"/>
      <c r="DS119" s="274"/>
      <c r="DT119" s="274"/>
      <c r="DU119" s="274"/>
      <c r="DV119" s="274"/>
      <c r="DW119" s="274"/>
      <c r="DX119" s="274"/>
      <c r="DY119" s="274"/>
      <c r="DZ119" s="274"/>
      <c r="EA119" s="274"/>
      <c r="EB119" s="274"/>
      <c r="EC119" s="274"/>
      <c r="ED119" s="274"/>
      <c r="EE119" s="274"/>
      <c r="EF119" s="274"/>
      <c r="EG119" s="274"/>
      <c r="EH119" s="274"/>
      <c r="EI119" s="274"/>
      <c r="EJ119" s="274"/>
    </row>
    <row r="120" spans="26:140"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  <c r="AR120" s="274"/>
      <c r="AS120" s="274"/>
      <c r="AT120" s="274"/>
      <c r="AU120" s="274"/>
      <c r="AV120" s="274"/>
      <c r="AW120" s="274"/>
      <c r="AX120" s="274"/>
      <c r="AY120" s="274"/>
      <c r="AZ120" s="274"/>
      <c r="BA120" s="274"/>
      <c r="BB120" s="274"/>
      <c r="BC120" s="274"/>
      <c r="BD120" s="274"/>
      <c r="BE120" s="274"/>
      <c r="BF120" s="274"/>
      <c r="BG120" s="274"/>
      <c r="BH120" s="274"/>
      <c r="BI120" s="274"/>
      <c r="BJ120" s="274"/>
      <c r="BK120" s="274"/>
      <c r="BL120" s="274"/>
      <c r="BM120" s="274"/>
      <c r="BN120" s="274"/>
      <c r="BO120" s="274"/>
      <c r="BP120" s="274"/>
      <c r="BQ120" s="274"/>
      <c r="BR120" s="274"/>
      <c r="BS120" s="274"/>
      <c r="BT120" s="274"/>
      <c r="BU120" s="274"/>
      <c r="BV120" s="274"/>
      <c r="BW120" s="274"/>
      <c r="BX120" s="274"/>
      <c r="BY120" s="274"/>
      <c r="BZ120" s="274"/>
      <c r="CA120" s="274"/>
      <c r="CB120" s="274"/>
      <c r="CC120" s="274"/>
      <c r="CD120" s="274"/>
      <c r="CE120" s="274"/>
      <c r="CF120" s="274"/>
      <c r="CG120" s="274"/>
      <c r="CH120" s="274"/>
      <c r="CI120" s="274"/>
      <c r="CJ120" s="274"/>
      <c r="CK120" s="274"/>
      <c r="CL120" s="274"/>
      <c r="CM120" s="274"/>
      <c r="CN120" s="274"/>
      <c r="CO120" s="274"/>
      <c r="CP120" s="274"/>
      <c r="CQ120" s="274"/>
      <c r="CR120" s="274"/>
      <c r="CS120" s="274"/>
      <c r="CT120" s="274"/>
      <c r="CU120" s="274"/>
      <c r="CV120" s="274"/>
      <c r="CW120" s="274"/>
      <c r="CX120" s="274"/>
      <c r="CY120" s="274"/>
      <c r="CZ120" s="274"/>
      <c r="DA120" s="274"/>
      <c r="DB120" s="274"/>
      <c r="DC120" s="274"/>
      <c r="DD120" s="274"/>
      <c r="DE120" s="274"/>
      <c r="DF120" s="274"/>
      <c r="DG120" s="274"/>
      <c r="DH120" s="274"/>
      <c r="DI120" s="274"/>
      <c r="DJ120" s="274"/>
      <c r="DK120" s="274"/>
      <c r="DL120" s="274"/>
      <c r="DM120" s="274"/>
      <c r="DN120" s="274"/>
      <c r="DO120" s="274"/>
      <c r="DP120" s="274"/>
      <c r="DQ120" s="274"/>
      <c r="DR120" s="274"/>
      <c r="DS120" s="274"/>
      <c r="DT120" s="274"/>
      <c r="DU120" s="274"/>
      <c r="DV120" s="274"/>
      <c r="DW120" s="274"/>
      <c r="DX120" s="274"/>
      <c r="DY120" s="274"/>
      <c r="DZ120" s="274"/>
      <c r="EA120" s="274"/>
      <c r="EB120" s="274"/>
      <c r="EC120" s="274"/>
      <c r="ED120" s="274"/>
      <c r="EE120" s="274"/>
      <c r="EF120" s="274"/>
      <c r="EG120" s="274"/>
      <c r="EH120" s="274"/>
      <c r="EI120" s="274"/>
      <c r="EJ120" s="274"/>
    </row>
    <row r="121" spans="26:140"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74"/>
      <c r="BA121" s="274"/>
      <c r="BB121" s="274"/>
      <c r="BC121" s="274"/>
      <c r="BD121" s="274"/>
      <c r="BE121" s="274"/>
      <c r="BF121" s="274"/>
      <c r="BG121" s="274"/>
      <c r="BH121" s="274"/>
      <c r="BI121" s="274"/>
      <c r="BJ121" s="274"/>
      <c r="BK121" s="274"/>
      <c r="BL121" s="274"/>
      <c r="BM121" s="274"/>
      <c r="BN121" s="274"/>
      <c r="BO121" s="274"/>
      <c r="BP121" s="274"/>
      <c r="BQ121" s="274"/>
      <c r="BR121" s="274"/>
      <c r="BS121" s="274"/>
      <c r="BT121" s="274"/>
      <c r="BU121" s="274"/>
      <c r="BV121" s="274"/>
      <c r="BW121" s="274"/>
      <c r="BX121" s="274"/>
      <c r="BY121" s="274"/>
      <c r="BZ121" s="274"/>
      <c r="CA121" s="274"/>
      <c r="CB121" s="274"/>
      <c r="CC121" s="274"/>
      <c r="CD121" s="274"/>
      <c r="CE121" s="274"/>
      <c r="CF121" s="274"/>
      <c r="CG121" s="274"/>
      <c r="CH121" s="274"/>
      <c r="CI121" s="274"/>
      <c r="CJ121" s="274"/>
      <c r="CK121" s="274"/>
      <c r="CL121" s="274"/>
      <c r="CM121" s="274"/>
      <c r="CN121" s="274"/>
      <c r="CO121" s="274"/>
      <c r="CP121" s="274"/>
      <c r="CQ121" s="274"/>
      <c r="CR121" s="274"/>
      <c r="CS121" s="274"/>
      <c r="CT121" s="274"/>
      <c r="CU121" s="274"/>
      <c r="CV121" s="274"/>
      <c r="CW121" s="274"/>
      <c r="CX121" s="274"/>
      <c r="CY121" s="274"/>
      <c r="CZ121" s="274"/>
      <c r="DA121" s="274"/>
      <c r="DB121" s="274"/>
      <c r="DC121" s="274"/>
      <c r="DD121" s="274"/>
      <c r="DE121" s="274"/>
      <c r="DF121" s="274"/>
      <c r="DG121" s="274"/>
      <c r="DH121" s="274"/>
      <c r="DI121" s="274"/>
      <c r="DJ121" s="274"/>
      <c r="DK121" s="274"/>
      <c r="DL121" s="274"/>
      <c r="DM121" s="274"/>
      <c r="DN121" s="274"/>
      <c r="DO121" s="274"/>
      <c r="DP121" s="274"/>
      <c r="DQ121" s="274"/>
      <c r="DR121" s="274"/>
      <c r="DS121" s="274"/>
      <c r="DT121" s="274"/>
      <c r="DU121" s="274"/>
      <c r="DV121" s="274"/>
      <c r="DW121" s="274"/>
      <c r="DX121" s="274"/>
      <c r="DY121" s="274"/>
      <c r="DZ121" s="274"/>
      <c r="EA121" s="274"/>
      <c r="EB121" s="274"/>
      <c r="EC121" s="274"/>
      <c r="ED121" s="274"/>
      <c r="EE121" s="274"/>
      <c r="EF121" s="274"/>
      <c r="EG121" s="274"/>
      <c r="EH121" s="274"/>
      <c r="EI121" s="274"/>
      <c r="EJ121" s="274"/>
    </row>
    <row r="122" spans="26:140"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74"/>
      <c r="BA122" s="274"/>
      <c r="BB122" s="274"/>
      <c r="BC122" s="274"/>
      <c r="BD122" s="274"/>
      <c r="BE122" s="274"/>
      <c r="BF122" s="274"/>
      <c r="BG122" s="274"/>
      <c r="BH122" s="274"/>
      <c r="BI122" s="274"/>
      <c r="BJ122" s="274"/>
      <c r="BK122" s="274"/>
      <c r="BL122" s="274"/>
      <c r="BM122" s="274"/>
      <c r="BN122" s="274"/>
      <c r="BO122" s="274"/>
      <c r="BP122" s="274"/>
      <c r="BQ122" s="274"/>
      <c r="BR122" s="274"/>
      <c r="BS122" s="274"/>
      <c r="BT122" s="274"/>
      <c r="BU122" s="274"/>
      <c r="BV122" s="274"/>
      <c r="BW122" s="274"/>
      <c r="BX122" s="274"/>
      <c r="BY122" s="274"/>
      <c r="BZ122" s="274"/>
      <c r="CA122" s="274"/>
      <c r="CB122" s="274"/>
      <c r="CC122" s="274"/>
      <c r="CD122" s="274"/>
      <c r="CE122" s="274"/>
      <c r="CF122" s="274"/>
      <c r="CG122" s="274"/>
      <c r="CH122" s="274"/>
      <c r="CI122" s="274"/>
      <c r="CJ122" s="274"/>
      <c r="CK122" s="274"/>
      <c r="CL122" s="274"/>
      <c r="CM122" s="274"/>
      <c r="CN122" s="274"/>
      <c r="CO122" s="274"/>
      <c r="CP122" s="274"/>
      <c r="CQ122" s="274"/>
      <c r="CR122" s="274"/>
      <c r="CS122" s="274"/>
      <c r="CT122" s="274"/>
      <c r="CU122" s="274"/>
      <c r="CV122" s="274"/>
      <c r="CW122" s="274"/>
      <c r="CX122" s="274"/>
      <c r="CY122" s="274"/>
      <c r="CZ122" s="274"/>
      <c r="DA122" s="274"/>
      <c r="DB122" s="274"/>
      <c r="DC122" s="274"/>
      <c r="DD122" s="274"/>
      <c r="DE122" s="274"/>
      <c r="DF122" s="274"/>
      <c r="DG122" s="274"/>
      <c r="DH122" s="274"/>
      <c r="DI122" s="274"/>
      <c r="DJ122" s="274"/>
      <c r="DK122" s="274"/>
      <c r="DL122" s="274"/>
      <c r="DM122" s="274"/>
      <c r="DN122" s="274"/>
      <c r="DO122" s="274"/>
      <c r="DP122" s="274"/>
      <c r="DQ122" s="274"/>
      <c r="DR122" s="274"/>
      <c r="DS122" s="274"/>
      <c r="DT122" s="274"/>
      <c r="DU122" s="274"/>
      <c r="DV122" s="274"/>
      <c r="DW122" s="274"/>
      <c r="DX122" s="274"/>
      <c r="DY122" s="274"/>
      <c r="DZ122" s="274"/>
      <c r="EA122" s="274"/>
      <c r="EB122" s="274"/>
      <c r="EC122" s="274"/>
      <c r="ED122" s="274"/>
      <c r="EE122" s="274"/>
      <c r="EF122" s="274"/>
      <c r="EG122" s="274"/>
      <c r="EH122" s="274"/>
      <c r="EI122" s="274"/>
      <c r="EJ122" s="274"/>
    </row>
    <row r="123" spans="26:140">
      <c r="Z123" s="274"/>
      <c r="AA123" s="274"/>
      <c r="AB123" s="274"/>
      <c r="AC123" s="274"/>
      <c r="AD123" s="274"/>
      <c r="AE123" s="274"/>
      <c r="AF123" s="274"/>
      <c r="AG123" s="274"/>
      <c r="AH123" s="274"/>
      <c r="AI123" s="274"/>
      <c r="AJ123" s="274"/>
      <c r="AK123" s="274"/>
      <c r="AL123" s="274"/>
      <c r="AM123" s="274"/>
      <c r="AN123" s="274"/>
      <c r="AO123" s="274"/>
      <c r="AP123" s="274"/>
      <c r="AQ123" s="274"/>
      <c r="AR123" s="274"/>
      <c r="AS123" s="274"/>
      <c r="AT123" s="274"/>
      <c r="AU123" s="274"/>
      <c r="AV123" s="274"/>
      <c r="AW123" s="274"/>
      <c r="AX123" s="274"/>
      <c r="AY123" s="274"/>
      <c r="AZ123" s="274"/>
      <c r="BA123" s="274"/>
      <c r="BB123" s="274"/>
      <c r="BC123" s="274"/>
      <c r="BD123" s="274"/>
      <c r="BE123" s="274"/>
      <c r="BF123" s="274"/>
      <c r="BG123" s="274"/>
      <c r="BH123" s="274"/>
      <c r="BI123" s="274"/>
      <c r="BJ123" s="274"/>
      <c r="BK123" s="274"/>
      <c r="BL123" s="274"/>
      <c r="BM123" s="274"/>
      <c r="BN123" s="274"/>
      <c r="BO123" s="274"/>
      <c r="BP123" s="274"/>
      <c r="BQ123" s="274"/>
      <c r="BR123" s="274"/>
      <c r="BS123" s="274"/>
      <c r="BT123" s="274"/>
      <c r="BU123" s="274"/>
      <c r="BV123" s="274"/>
      <c r="BW123" s="274"/>
      <c r="BX123" s="274"/>
      <c r="BY123" s="274"/>
      <c r="BZ123" s="274"/>
      <c r="CA123" s="274"/>
      <c r="CB123" s="274"/>
      <c r="CC123" s="274"/>
      <c r="CD123" s="274"/>
      <c r="CE123" s="274"/>
      <c r="CF123" s="274"/>
      <c r="CG123" s="274"/>
      <c r="CH123" s="274"/>
      <c r="CI123" s="274"/>
      <c r="CJ123" s="274"/>
      <c r="CK123" s="274"/>
      <c r="CL123" s="274"/>
      <c r="CM123" s="274"/>
      <c r="CN123" s="274"/>
      <c r="CO123" s="274"/>
      <c r="CP123" s="274"/>
      <c r="CQ123" s="274"/>
      <c r="CR123" s="274"/>
      <c r="CS123" s="274"/>
      <c r="CT123" s="274"/>
      <c r="CU123" s="274"/>
      <c r="CV123" s="274"/>
      <c r="CW123" s="274"/>
      <c r="CX123" s="274"/>
      <c r="CY123" s="274"/>
      <c r="CZ123" s="274"/>
      <c r="DA123" s="274"/>
      <c r="DB123" s="274"/>
      <c r="DC123" s="274"/>
      <c r="DD123" s="274"/>
      <c r="DE123" s="274"/>
      <c r="DF123" s="274"/>
      <c r="DG123" s="274"/>
      <c r="DH123" s="274"/>
      <c r="DI123" s="274"/>
      <c r="DJ123" s="274"/>
      <c r="DK123" s="274"/>
      <c r="DL123" s="274"/>
      <c r="DM123" s="274"/>
      <c r="DN123" s="274"/>
      <c r="DO123" s="274"/>
      <c r="DP123" s="274"/>
      <c r="DQ123" s="274"/>
      <c r="DR123" s="274"/>
      <c r="DS123" s="274"/>
      <c r="DT123" s="274"/>
      <c r="DU123" s="274"/>
      <c r="DV123" s="274"/>
      <c r="DW123" s="274"/>
      <c r="DX123" s="274"/>
      <c r="DY123" s="274"/>
      <c r="DZ123" s="274"/>
      <c r="EA123" s="274"/>
      <c r="EB123" s="274"/>
      <c r="EC123" s="274"/>
      <c r="ED123" s="274"/>
      <c r="EE123" s="274"/>
      <c r="EF123" s="274"/>
      <c r="EG123" s="274"/>
      <c r="EH123" s="274"/>
      <c r="EI123" s="274"/>
      <c r="EJ123" s="274"/>
    </row>
    <row r="124" spans="26:140">
      <c r="Z124" s="274"/>
      <c r="AA124" s="274"/>
      <c r="AB124" s="274"/>
      <c r="AC124" s="274"/>
      <c r="AD124" s="274"/>
      <c r="AE124" s="274"/>
      <c r="AF124" s="274"/>
      <c r="AG124" s="274"/>
      <c r="AH124" s="274"/>
      <c r="AI124" s="274"/>
      <c r="AJ124" s="274"/>
      <c r="AK124" s="274"/>
      <c r="AL124" s="274"/>
      <c r="AM124" s="274"/>
      <c r="AN124" s="274"/>
      <c r="AO124" s="274"/>
      <c r="AP124" s="274"/>
      <c r="AQ124" s="274"/>
      <c r="AR124" s="274"/>
      <c r="AS124" s="274"/>
      <c r="AT124" s="274"/>
      <c r="AU124" s="274"/>
      <c r="AV124" s="274"/>
      <c r="AW124" s="274"/>
      <c r="AX124" s="274"/>
      <c r="AY124" s="274"/>
      <c r="AZ124" s="274"/>
      <c r="BA124" s="274"/>
      <c r="BB124" s="274"/>
      <c r="BC124" s="274"/>
      <c r="BD124" s="274"/>
      <c r="BE124" s="274"/>
      <c r="BF124" s="274"/>
      <c r="BG124" s="274"/>
      <c r="BH124" s="274"/>
      <c r="BI124" s="274"/>
      <c r="BJ124" s="274"/>
      <c r="BK124" s="274"/>
      <c r="BL124" s="274"/>
      <c r="BM124" s="274"/>
      <c r="BN124" s="274"/>
      <c r="BO124" s="274"/>
      <c r="BP124" s="274"/>
      <c r="BQ124" s="274"/>
      <c r="BR124" s="274"/>
      <c r="BS124" s="274"/>
      <c r="BT124" s="274"/>
      <c r="BU124" s="274"/>
      <c r="BV124" s="274"/>
      <c r="BW124" s="274"/>
      <c r="BX124" s="274"/>
      <c r="BY124" s="274"/>
      <c r="BZ124" s="274"/>
      <c r="CA124" s="274"/>
      <c r="CB124" s="274"/>
      <c r="CC124" s="274"/>
      <c r="CD124" s="274"/>
      <c r="CE124" s="274"/>
      <c r="CF124" s="274"/>
      <c r="CG124" s="274"/>
      <c r="CH124" s="274"/>
      <c r="CI124" s="274"/>
      <c r="CJ124" s="274"/>
      <c r="CK124" s="274"/>
      <c r="CL124" s="274"/>
      <c r="CM124" s="274"/>
      <c r="CN124" s="274"/>
      <c r="CO124" s="274"/>
      <c r="CP124" s="274"/>
      <c r="CQ124" s="274"/>
      <c r="CR124" s="274"/>
      <c r="CS124" s="274"/>
      <c r="CT124" s="274"/>
      <c r="CU124" s="274"/>
      <c r="CV124" s="274"/>
      <c r="CW124" s="274"/>
      <c r="CX124" s="274"/>
      <c r="CY124" s="274"/>
      <c r="CZ124" s="274"/>
      <c r="DA124" s="274"/>
      <c r="DB124" s="274"/>
      <c r="DC124" s="274"/>
      <c r="DD124" s="274"/>
      <c r="DE124" s="274"/>
      <c r="DF124" s="274"/>
      <c r="DG124" s="274"/>
      <c r="DH124" s="274"/>
      <c r="DI124" s="274"/>
      <c r="DJ124" s="274"/>
      <c r="DK124" s="274"/>
      <c r="DL124" s="274"/>
      <c r="DM124" s="274"/>
      <c r="DN124" s="274"/>
      <c r="DO124" s="274"/>
      <c r="DP124" s="274"/>
      <c r="DQ124" s="274"/>
      <c r="DR124" s="274"/>
      <c r="DS124" s="274"/>
      <c r="DT124" s="274"/>
      <c r="DU124" s="274"/>
      <c r="DV124" s="274"/>
      <c r="DW124" s="274"/>
      <c r="DX124" s="274"/>
      <c r="DY124" s="274"/>
      <c r="DZ124" s="274"/>
      <c r="EA124" s="274"/>
      <c r="EB124" s="274"/>
      <c r="EC124" s="274"/>
      <c r="ED124" s="274"/>
      <c r="EE124" s="274"/>
      <c r="EF124" s="274"/>
      <c r="EG124" s="274"/>
      <c r="EH124" s="274"/>
      <c r="EI124" s="274"/>
      <c r="EJ124" s="274"/>
    </row>
  </sheetData>
  <sheetProtection algorithmName="SHA-512" hashValue="idLzr+k4iWaGhGbysVx7MTZ0s8wEBLhbXTH6tCAmAslCAqiGqk6i2aMgXuDzZmieZLm0R5l5W78x/LN97o1a9w==" saltValue="3/UzGfF0x+Fz9gv2qr4XjA==" spinCount="100000" sheet="1" objects="1" scenarios="1"/>
  <mergeCells count="8">
    <mergeCell ref="A56:A63"/>
    <mergeCell ref="A64:A71"/>
    <mergeCell ref="A8:A15"/>
    <mergeCell ref="A16:A23"/>
    <mergeCell ref="A24:A31"/>
    <mergeCell ref="A32:A39"/>
    <mergeCell ref="A40:A47"/>
    <mergeCell ref="A48:A55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Notes</vt:lpstr>
      <vt:lpstr>Bills April 2022</vt:lpstr>
      <vt:lpstr>Bills October 2021</vt:lpstr>
      <vt:lpstr>Bills April 2021</vt:lpstr>
      <vt:lpstr>Bills October 2020</vt:lpstr>
      <vt:lpstr>Bills April 2020</vt:lpstr>
      <vt:lpstr>Bills October 2019</vt:lpstr>
      <vt:lpstr>Bills April 2019</vt:lpstr>
      <vt:lpstr>Bills October 2018</vt:lpstr>
      <vt:lpstr>Bills Vic April 2018</vt:lpstr>
      <vt:lpstr>Bills Vic October 2017</vt:lpstr>
      <vt:lpstr>Bills Vic April 2017</vt:lpstr>
      <vt:lpstr>Bills Vic April 2016</vt:lpstr>
      <vt:lpstr>Vic Apr 2022</vt:lpstr>
      <vt:lpstr>Vic Oct 2021</vt:lpstr>
      <vt:lpstr>Vic Apr 2021</vt:lpstr>
      <vt:lpstr>Vic Oct 2020</vt:lpstr>
      <vt:lpstr>Vic Apr 2020</vt:lpstr>
      <vt:lpstr>Vic Oct 2019</vt:lpstr>
      <vt:lpstr>Vic Apr 2019</vt:lpstr>
      <vt:lpstr>Vic Oct 2018</vt:lpstr>
      <vt:lpstr>Vic Apr 2018</vt:lpstr>
      <vt:lpstr>Vic Oct 2017</vt:lpstr>
      <vt:lpstr>Vic Apr 2017</vt:lpstr>
      <vt:lpstr>Vic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2016-04-21T23:42:01Z</dcterms:created>
  <dcterms:modified xsi:type="dcterms:W3CDTF">2022-05-18T07:17:26Z</dcterms:modified>
</cp:coreProperties>
</file>